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ocuments\python\shiyan\Excel\"/>
    </mc:Choice>
  </mc:AlternateContent>
  <bookViews>
    <workbookView xWindow="-120" yWindow="-120" windowWidth="29040" windowHeight="15840" tabRatio="743" activeTab="3"/>
  </bookViews>
  <sheets>
    <sheet name="COVER" sheetId="1" r:id="rId1"/>
    <sheet name="卡件布置图FCS0301" sheetId="2" r:id="rId2"/>
    <sheet name="卡件布置图 FCS0302" sheetId="3" r:id="rId3"/>
    <sheet name="FCS0301_Analog" sheetId="4" r:id="rId4"/>
    <sheet name="Sheet1" sheetId="5" r:id="rId5"/>
    <sheet name="FCS0301_Digital" sheetId="6" r:id="rId6"/>
    <sheet name="FCS0302_Analog" sheetId="7" r:id="rId7"/>
    <sheet name="FCS0302_Digital" sheetId="8" r:id="rId8"/>
    <sheet name="问题说明" sheetId="9" r:id="rId9"/>
    <sheet name="变更记录" sheetId="10" r:id="rId10"/>
    <sheet name="资源使用情况统计" sheetId="11" r:id="rId11"/>
    <sheet name="DCS IO表" sheetId="12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16CC2_" localSheetId="0">'[1]14910'!#REF!</definedName>
    <definedName name="_16CC2_" localSheetId="3">'[1]14910'!#REF!</definedName>
    <definedName name="_16CC2_" localSheetId="5">'[1]14910'!#REF!</definedName>
    <definedName name="_16CC2_" localSheetId="6">'[1]14910'!#REF!</definedName>
    <definedName name="_16CC2_" localSheetId="7">'[1]14910'!#REF!</definedName>
    <definedName name="_16CC2_" localSheetId="2">'[1]14910'!#REF!</definedName>
    <definedName name="_16CC2_">'[1]14910'!#REF!</definedName>
    <definedName name="_24CC3_" localSheetId="0">'[1]14910'!#REF!</definedName>
    <definedName name="_24CC3_" localSheetId="3">'[1]14910'!#REF!</definedName>
    <definedName name="_24CC3_" localSheetId="5">'[1]14910'!#REF!</definedName>
    <definedName name="_24CC3_" localSheetId="6">'[1]14910'!#REF!</definedName>
    <definedName name="_24CC3_" localSheetId="7">'[1]14910'!#REF!</definedName>
    <definedName name="_24CC3_" localSheetId="2">'[1]14910'!#REF!</definedName>
    <definedName name="_24CC3_">'[1]14910'!#REF!</definedName>
    <definedName name="_32CC4_" localSheetId="0">'[1]14910'!#REF!</definedName>
    <definedName name="_32CC4_" localSheetId="3">'[1]14910'!#REF!</definedName>
    <definedName name="_32CC4_" localSheetId="5">'[1]14910'!#REF!</definedName>
    <definedName name="_32CC4_" localSheetId="6">'[1]14910'!#REF!</definedName>
    <definedName name="_32CC4_" localSheetId="7">'[1]14910'!#REF!</definedName>
    <definedName name="_32CC4_" localSheetId="2">'[1]14910'!#REF!</definedName>
    <definedName name="_32CC4_">'[1]14910'!#REF!</definedName>
    <definedName name="_40CC5_" localSheetId="0">'[1]14910'!#REF!</definedName>
    <definedName name="_40CC5_" localSheetId="3">'[1]14910'!#REF!</definedName>
    <definedName name="_40CC5_" localSheetId="5">'[1]14910'!#REF!</definedName>
    <definedName name="_40CC5_" localSheetId="6">'[1]14910'!#REF!</definedName>
    <definedName name="_40CC5_" localSheetId="7">'[1]14910'!#REF!</definedName>
    <definedName name="_40CC5_" localSheetId="2">'[1]14910'!#REF!</definedName>
    <definedName name="_40CC5_">'[1]14910'!#REF!</definedName>
    <definedName name="_48CC6_" localSheetId="0">'[1]14910'!#REF!</definedName>
    <definedName name="_48CC6_" localSheetId="3">'[1]14910'!#REF!</definedName>
    <definedName name="_48CC6_" localSheetId="5">'[1]14910'!#REF!</definedName>
    <definedName name="_48CC6_" localSheetId="6">'[1]14910'!#REF!</definedName>
    <definedName name="_48CC6_" localSheetId="7">'[1]14910'!#REF!</definedName>
    <definedName name="_48CC6_" localSheetId="2">'[1]14910'!#REF!</definedName>
    <definedName name="_48CC6_">'[1]14910'!#REF!</definedName>
    <definedName name="_56CC7_" localSheetId="0">'[1]14910'!#REF!</definedName>
    <definedName name="_56CC7_" localSheetId="3">'[1]14910'!#REF!</definedName>
    <definedName name="_56CC7_" localSheetId="5">'[1]14910'!#REF!</definedName>
    <definedName name="_56CC7_" localSheetId="6">'[1]14910'!#REF!</definedName>
    <definedName name="_56CC7_" localSheetId="7">'[1]14910'!#REF!</definedName>
    <definedName name="_56CC7_" localSheetId="2">'[1]14910'!#REF!</definedName>
    <definedName name="_56CC7_">'[1]14910'!#REF!</definedName>
    <definedName name="_8CC1_" localSheetId="0">'[1]14910'!#REF!</definedName>
    <definedName name="_8CC1_" localSheetId="3">'[1]14910'!#REF!</definedName>
    <definedName name="_8CC1_" localSheetId="5">'[1]14910'!#REF!</definedName>
    <definedName name="_8CC1_" localSheetId="6">'[1]14910'!#REF!</definedName>
    <definedName name="_8CC1_" localSheetId="7">'[1]14910'!#REF!</definedName>
    <definedName name="_8CC1_" localSheetId="2">'[1]14910'!#REF!</definedName>
    <definedName name="_8CC1_">'[1]14910'!#REF!</definedName>
    <definedName name="_CCC6" localSheetId="0">'[1]14910'!#REF!</definedName>
    <definedName name="_CCC6" localSheetId="3">'[1]14910'!#REF!</definedName>
    <definedName name="_CCC6" localSheetId="5">'[1]14910'!#REF!</definedName>
    <definedName name="_CCC6" localSheetId="6">'[1]14910'!#REF!</definedName>
    <definedName name="_CCC6" localSheetId="7">'[1]14910'!#REF!</definedName>
    <definedName name="_CCC6" localSheetId="2">'[1]14910'!#REF!</definedName>
    <definedName name="_CCC6">'[1]14910'!#REF!</definedName>
    <definedName name="_Fill" localSheetId="0" hidden="1">#REF!</definedName>
    <definedName name="_Fill" localSheetId="3" hidden="1">#REF!</definedName>
    <definedName name="_Fill" localSheetId="5" hidden="1">#REF!</definedName>
    <definedName name="_Fill" localSheetId="6" hidden="1">#REF!</definedName>
    <definedName name="_Fill" localSheetId="7" hidden="1">#REF!</definedName>
    <definedName name="_Fill" localSheetId="2" hidden="1">#REF!</definedName>
    <definedName name="_Fill" hidden="1">#REF!</definedName>
    <definedName name="_Fill0" localSheetId="0" hidden="1">#REF!</definedName>
    <definedName name="_Fill0" localSheetId="3" hidden="1">#REF!</definedName>
    <definedName name="_Fill0" localSheetId="5" hidden="1">#REF!</definedName>
    <definedName name="_Fill0" localSheetId="6" hidden="1">#REF!</definedName>
    <definedName name="_Fill0" localSheetId="7" hidden="1">#REF!</definedName>
    <definedName name="_Fill0" localSheetId="2" hidden="1">#REF!</definedName>
    <definedName name="_Fill0" hidden="1">#REF!</definedName>
    <definedName name="_xlnm._FilterDatabase" localSheetId="11" hidden="1">'DCS IO表'!$A$7:$R$1102</definedName>
    <definedName name="_xlnm._FilterDatabase" localSheetId="3" hidden="1">FCS0301_Analog!$A$1:$CT$596</definedName>
    <definedName name="_xlnm._FilterDatabase" localSheetId="5" hidden="1">FCS0301_Digital!$A$1:$BX$321</definedName>
    <definedName name="_xlnm._FilterDatabase" localSheetId="6" hidden="1">FCS0302_Analog!$A$1:$CT$546</definedName>
    <definedName name="_xlnm._FilterDatabase" localSheetId="7" hidden="1">FCS0302_Digital!$A$1:$BX$385</definedName>
    <definedName name="_Order1" hidden="1">255</definedName>
    <definedName name="_Order2" hidden="1">255</definedName>
    <definedName name="_PO3" localSheetId="0">'[2]14910'!#REF!</definedName>
    <definedName name="_PO3" localSheetId="3">'[2]14910'!#REF!</definedName>
    <definedName name="_PO3" localSheetId="5">'[2]14910'!#REF!</definedName>
    <definedName name="_PO3" localSheetId="6">'[2]14910'!#REF!</definedName>
    <definedName name="_PO3" localSheetId="7">'[2]14910'!#REF!</definedName>
    <definedName name="_PO3" localSheetId="2">'[2]14910'!#REF!</definedName>
    <definedName name="_PO3">'[2]14910'!#REF!</definedName>
    <definedName name="_PO4" localSheetId="0">'[2]14910'!#REF!</definedName>
    <definedName name="_PO4" localSheetId="3">'[2]14910'!#REF!</definedName>
    <definedName name="_PO4" localSheetId="5">'[2]14910'!#REF!</definedName>
    <definedName name="_PO4" localSheetId="6">'[2]14910'!#REF!</definedName>
    <definedName name="_PO4" localSheetId="7">'[2]14910'!#REF!</definedName>
    <definedName name="_PO4" localSheetId="2">'[2]14910'!#REF!</definedName>
    <definedName name="_PO4">'[2]14910'!#REF!</definedName>
    <definedName name="_PO5" localSheetId="0">'[2]14910'!#REF!</definedName>
    <definedName name="_PO5" localSheetId="3">'[2]14910'!#REF!</definedName>
    <definedName name="_PO5" localSheetId="5">'[2]14910'!#REF!</definedName>
    <definedName name="_PO5" localSheetId="6">'[2]14910'!#REF!</definedName>
    <definedName name="_PO5" localSheetId="7">'[2]14910'!#REF!</definedName>
    <definedName name="_PO5" localSheetId="2">'[2]14910'!#REF!</definedName>
    <definedName name="_PO5">'[2]14910'!#REF!</definedName>
    <definedName name="_PO6" localSheetId="0">'[2]14910'!#REF!</definedName>
    <definedName name="_PO6" localSheetId="3">'[2]14910'!#REF!</definedName>
    <definedName name="_PO6" localSheetId="5">'[2]14910'!#REF!</definedName>
    <definedName name="_PO6" localSheetId="6">'[2]14910'!#REF!</definedName>
    <definedName name="_PO6" localSheetId="7">'[2]14910'!#REF!</definedName>
    <definedName name="_PO6" localSheetId="2">'[2]14910'!#REF!</definedName>
    <definedName name="_PO6">'[2]14910'!#REF!</definedName>
    <definedName name="_SM1" localSheetId="0">'[2]14910'!#REF!</definedName>
    <definedName name="_SM1" localSheetId="3">'[2]14910'!#REF!</definedName>
    <definedName name="_SM1" localSheetId="5">'[2]14910'!#REF!</definedName>
    <definedName name="_SM1" localSheetId="6">'[2]14910'!#REF!</definedName>
    <definedName name="_SM1" localSheetId="7">'[2]14910'!#REF!</definedName>
    <definedName name="_SM1" localSheetId="2">'[2]14910'!#REF!</definedName>
    <definedName name="_SM1">'[2]14910'!#REF!</definedName>
    <definedName name="_SM2" localSheetId="0">'[2]14910'!#REF!</definedName>
    <definedName name="_SM2" localSheetId="3">'[2]14910'!#REF!</definedName>
    <definedName name="_SM2" localSheetId="5">'[2]14910'!#REF!</definedName>
    <definedName name="_SM2" localSheetId="6">'[2]14910'!#REF!</definedName>
    <definedName name="_SM2" localSheetId="7">'[2]14910'!#REF!</definedName>
    <definedName name="_SM2" localSheetId="2">'[2]14910'!#REF!</definedName>
    <definedName name="_SM2">'[2]14910'!#REF!</definedName>
    <definedName name="_SM3" localSheetId="0">'[2]14910'!#REF!</definedName>
    <definedName name="_SM3" localSheetId="3">'[2]14910'!#REF!</definedName>
    <definedName name="_SM3" localSheetId="5">'[2]14910'!#REF!</definedName>
    <definedName name="_SM3" localSheetId="6">'[2]14910'!#REF!</definedName>
    <definedName name="_SM3" localSheetId="7">'[2]14910'!#REF!</definedName>
    <definedName name="_SM3" localSheetId="2">'[2]14910'!#REF!</definedName>
    <definedName name="_SM3">'[2]14910'!#REF!</definedName>
    <definedName name="_SM4" localSheetId="0">'[2]14910'!#REF!</definedName>
    <definedName name="_SM4" localSheetId="3">'[2]14910'!#REF!</definedName>
    <definedName name="_SM4" localSheetId="5">'[2]14910'!#REF!</definedName>
    <definedName name="_SM4" localSheetId="6">'[2]14910'!#REF!</definedName>
    <definedName name="_SM4" localSheetId="7">'[2]14910'!#REF!</definedName>
    <definedName name="_SM4" localSheetId="2">'[2]14910'!#REF!</definedName>
    <definedName name="_SM4">'[2]14910'!#REF!</definedName>
    <definedName name="_SM5" localSheetId="0">'[2]14910'!#REF!</definedName>
    <definedName name="_SM5" localSheetId="3">'[2]14910'!#REF!</definedName>
    <definedName name="_SM5" localSheetId="5">'[2]14910'!#REF!</definedName>
    <definedName name="_SM5" localSheetId="6">'[2]14910'!#REF!</definedName>
    <definedName name="_SM5" localSheetId="7">'[2]14910'!#REF!</definedName>
    <definedName name="_SM5" localSheetId="2">'[2]14910'!#REF!</definedName>
    <definedName name="_SM5">'[2]14910'!#REF!</definedName>
    <definedName name="_SM6" localSheetId="0">'[2]14910'!#REF!</definedName>
    <definedName name="_SM6" localSheetId="3">'[2]14910'!#REF!</definedName>
    <definedName name="_SM6" localSheetId="5">'[2]14910'!#REF!</definedName>
    <definedName name="_SM6" localSheetId="6">'[2]14910'!#REF!</definedName>
    <definedName name="_SM6" localSheetId="7">'[2]14910'!#REF!</definedName>
    <definedName name="_SM6" localSheetId="2">'[2]14910'!#REF!</definedName>
    <definedName name="_SM6">'[2]14910'!#REF!</definedName>
    <definedName name="■" localSheetId="0">#REF!</definedName>
    <definedName name="■" localSheetId="3">#REF!</definedName>
    <definedName name="■" localSheetId="5">#REF!</definedName>
    <definedName name="■" localSheetId="6">#REF!</definedName>
    <definedName name="■" localSheetId="7">#REF!</definedName>
    <definedName name="■" localSheetId="2">#REF!</definedName>
    <definedName name="■">#REF!</definedName>
    <definedName name="a" localSheetId="0" hidden="1">{#N/A,#N/A,FALSE,"OUTPUT SHEET "}</definedName>
    <definedName name="a" hidden="1">{#N/A,#N/A,FALSE,"OUTPUT SHEET "}</definedName>
    <definedName name="a_1" hidden="1">{#N/A,#N/A,FALSE,"OUTPUT SHEET "}</definedName>
    <definedName name="a_2" hidden="1">{#N/A,#N/A,FALSE,"OUTPUT SHEET "}</definedName>
    <definedName name="a_3" hidden="1">{#N/A,#N/A,FALSE,"OUTPUT SHEET "}</definedName>
    <definedName name="a_4" hidden="1">{#N/A,#N/A,FALSE,"OUTPUT SHEET "}</definedName>
    <definedName name="A1_" localSheetId="0">#REF!</definedName>
    <definedName name="A1_" localSheetId="3">#REF!</definedName>
    <definedName name="A1_" localSheetId="5">#REF!</definedName>
    <definedName name="A1_" localSheetId="6">#REF!</definedName>
    <definedName name="A1_" localSheetId="7">#REF!</definedName>
    <definedName name="A1_" localSheetId="2">#REF!</definedName>
    <definedName name="A1_">#REF!</definedName>
    <definedName name="A10_" localSheetId="0">#REF!</definedName>
    <definedName name="A10_" localSheetId="3">#REF!</definedName>
    <definedName name="A10_" localSheetId="5">#REF!</definedName>
    <definedName name="A10_" localSheetId="6">#REF!</definedName>
    <definedName name="A10_" localSheetId="7">#REF!</definedName>
    <definedName name="A10_" localSheetId="2">#REF!</definedName>
    <definedName name="A10_">#REF!</definedName>
    <definedName name="A13_" localSheetId="0">#REF!</definedName>
    <definedName name="A13_" localSheetId="3">#REF!</definedName>
    <definedName name="A13_" localSheetId="5">#REF!</definedName>
    <definedName name="A13_" localSheetId="6">#REF!</definedName>
    <definedName name="A13_" localSheetId="7">#REF!</definedName>
    <definedName name="A13_" localSheetId="2">#REF!</definedName>
    <definedName name="A13_">#REF!</definedName>
    <definedName name="A2_" localSheetId="3">#REF!</definedName>
    <definedName name="A2_" localSheetId="5">#REF!</definedName>
    <definedName name="A2_" localSheetId="6">#REF!</definedName>
    <definedName name="A2_" localSheetId="7">#REF!</definedName>
    <definedName name="A2_" localSheetId="2">#REF!</definedName>
    <definedName name="A2_">#REF!</definedName>
    <definedName name="A3_" localSheetId="3">#REF!</definedName>
    <definedName name="A3_" localSheetId="5">#REF!</definedName>
    <definedName name="A3_" localSheetId="6">#REF!</definedName>
    <definedName name="A3_" localSheetId="7">#REF!</definedName>
    <definedName name="A3_" localSheetId="2">#REF!</definedName>
    <definedName name="A3_">#REF!</definedName>
    <definedName name="A4_" localSheetId="3">#REF!</definedName>
    <definedName name="A4_" localSheetId="5">#REF!</definedName>
    <definedName name="A4_" localSheetId="6">#REF!</definedName>
    <definedName name="A4_" localSheetId="7">#REF!</definedName>
    <definedName name="A4_" localSheetId="2">#REF!</definedName>
    <definedName name="A4_">#REF!</definedName>
    <definedName name="A5_" localSheetId="3">#REF!</definedName>
    <definedName name="A5_" localSheetId="5">#REF!</definedName>
    <definedName name="A5_" localSheetId="6">#REF!</definedName>
    <definedName name="A5_" localSheetId="7">#REF!</definedName>
    <definedName name="A5_" localSheetId="2">#REF!</definedName>
    <definedName name="A5_">#REF!</definedName>
    <definedName name="A6_" localSheetId="3">#REF!</definedName>
    <definedName name="A6_" localSheetId="5">#REF!</definedName>
    <definedName name="A6_" localSheetId="6">#REF!</definedName>
    <definedName name="A6_" localSheetId="7">#REF!</definedName>
    <definedName name="A6_" localSheetId="2">#REF!</definedName>
    <definedName name="A6_">#REF!</definedName>
    <definedName name="A7_" localSheetId="3">#REF!</definedName>
    <definedName name="A7_" localSheetId="5">#REF!</definedName>
    <definedName name="A7_" localSheetId="6">#REF!</definedName>
    <definedName name="A7_" localSheetId="7">#REF!</definedName>
    <definedName name="A7_" localSheetId="2">#REF!</definedName>
    <definedName name="A7_">#REF!</definedName>
    <definedName name="A8_" localSheetId="3">#REF!</definedName>
    <definedName name="A8_" localSheetId="5">#REF!</definedName>
    <definedName name="A8_" localSheetId="6">#REF!</definedName>
    <definedName name="A8_" localSheetId="7">#REF!</definedName>
    <definedName name="A8_" localSheetId="2">#REF!</definedName>
    <definedName name="A8_">#REF!</definedName>
    <definedName name="A9_" localSheetId="3">#REF!</definedName>
    <definedName name="A9_" localSheetId="5">#REF!</definedName>
    <definedName name="A9_" localSheetId="6">#REF!</definedName>
    <definedName name="A9_" localSheetId="7">#REF!</definedName>
    <definedName name="A9_" localSheetId="2">#REF!</definedName>
    <definedName name="A9_">#REF!</definedName>
    <definedName name="AA" localSheetId="0">'[1]14910'!#REF!</definedName>
    <definedName name="AA" localSheetId="3">'[1]14910'!#REF!</definedName>
    <definedName name="AA" localSheetId="5">'[1]14910'!#REF!</definedName>
    <definedName name="AA" localSheetId="6">'[1]14910'!#REF!</definedName>
    <definedName name="AA" localSheetId="7">'[1]14910'!#REF!</definedName>
    <definedName name="AA" localSheetId="2">'[1]14910'!#REF!</definedName>
    <definedName name="AA">'[1]14910'!#REF!</definedName>
    <definedName name="AAA" localSheetId="0">'[1]14910'!#REF!</definedName>
    <definedName name="AAA" localSheetId="3">'[1]14910'!#REF!</definedName>
    <definedName name="AAA" localSheetId="5">'[1]14910'!#REF!</definedName>
    <definedName name="AAA" localSheetId="6">'[1]14910'!#REF!</definedName>
    <definedName name="AAA" localSheetId="7">'[1]14910'!#REF!</definedName>
    <definedName name="aaa" localSheetId="2">#REF!</definedName>
    <definedName name="aaa" localSheetId="1">#REF!</definedName>
    <definedName name="AAA">'[1]14910'!#REF!</definedName>
    <definedName name="aaa0" localSheetId="0">#REF!</definedName>
    <definedName name="aaa0" localSheetId="3">#REF!</definedName>
    <definedName name="aaa0" localSheetId="5">#REF!</definedName>
    <definedName name="aaa0" localSheetId="6">#REF!</definedName>
    <definedName name="aaa0" localSheetId="7">#REF!</definedName>
    <definedName name="aaa0" localSheetId="2">#REF!</definedName>
    <definedName name="aaa0">#REF!</definedName>
    <definedName name="AAAA" localSheetId="0">'[1]14910'!#REF!</definedName>
    <definedName name="AAAA" localSheetId="3">'[1]14910'!#REF!</definedName>
    <definedName name="AAAA" localSheetId="5">'[1]14910'!#REF!</definedName>
    <definedName name="AAAA" localSheetId="6">'[1]14910'!#REF!</definedName>
    <definedName name="AAAA" localSheetId="7">'[1]14910'!#REF!</definedName>
    <definedName name="AAAA" localSheetId="2">'[1]14910'!#REF!</definedName>
    <definedName name="AAAA">'[1]14910'!#REF!</definedName>
    <definedName name="AB" localSheetId="0" hidden="1">{#N/A,#N/A,FALSE,"OUTPUT SHEET "}</definedName>
    <definedName name="ab" localSheetId="2" hidden="1">{"'Sheet1'!$A$1:$L$49"}</definedName>
    <definedName name="ab" localSheetId="1" hidden="1">{"'Sheet1'!$A$1:$L$49"}</definedName>
    <definedName name="AB" hidden="1">{#N/A,#N/A,FALSE,"OUTPUT SHEET "}</definedName>
    <definedName name="AB_1" hidden="1">{#N/A,#N/A,FALSE,"OUTPUT SHEET "}</definedName>
    <definedName name="AB_2" hidden="1">{#N/A,#N/A,FALSE,"OUTPUT SHEET "}</definedName>
    <definedName name="AB_3" hidden="1">{#N/A,#N/A,FALSE,"OUTPUT SHEET "}</definedName>
    <definedName name="AB_4" hidden="1">{#N/A,#N/A,FALSE,"OUTPUT SHEET "}</definedName>
    <definedName name="ABC" localSheetId="0" hidden="1">{#N/A,#N/A,FALSE,"OUTPUT SHEET "}</definedName>
    <definedName name="ABC" hidden="1">{#N/A,#N/A,FALSE,"OUTPUT SHEET "}</definedName>
    <definedName name="ABC_1" hidden="1">{#N/A,#N/A,FALSE,"OUTPUT SHEET "}</definedName>
    <definedName name="ABC_2" hidden="1">{#N/A,#N/A,FALSE,"OUTPUT SHEET "}</definedName>
    <definedName name="ABC_3" hidden="1">{#N/A,#N/A,FALSE,"OUTPUT SHEET "}</definedName>
    <definedName name="ABC_4" hidden="1">{#N/A,#N/A,FALSE,"OUTPUT SHEET "}</definedName>
    <definedName name="AccessDatabase" hidden="1">"C:\TABLE97\cptt11(复本2)1.mdb"</definedName>
    <definedName name="ADC" localSheetId="0" hidden="1">{#N/A,#N/A,FALSE,"OUTPUT SHEET "}</definedName>
    <definedName name="ADC" hidden="1">{#N/A,#N/A,FALSE,"OUTPUT SHEET "}</definedName>
    <definedName name="ADC_1" hidden="1">{#N/A,#N/A,FALSE,"OUTPUT SHEET "}</definedName>
    <definedName name="ADC_2" hidden="1">{#N/A,#N/A,FALSE,"OUTPUT SHEET "}</definedName>
    <definedName name="ADC_3" hidden="1">{#N/A,#N/A,FALSE,"OUTPUT SHEET "}</definedName>
    <definedName name="ADC_4" hidden="1">{#N/A,#N/A,FALSE,"OUTPUT SHEET "}</definedName>
    <definedName name="ADDRESS" localSheetId="0">#REF!</definedName>
    <definedName name="ADDRESS" localSheetId="3">#REF!</definedName>
    <definedName name="ADDRESS" localSheetId="5">#REF!</definedName>
    <definedName name="ADDRESS" localSheetId="6">#REF!</definedName>
    <definedName name="ADDRESS" localSheetId="7">#REF!</definedName>
    <definedName name="ADDRESS" localSheetId="2">#REF!</definedName>
    <definedName name="ADDRESS">#REF!</definedName>
    <definedName name="ADDRESS0" localSheetId="0">#REF!</definedName>
    <definedName name="ADDRESS0" localSheetId="3">#REF!</definedName>
    <definedName name="ADDRESS0" localSheetId="5">#REF!</definedName>
    <definedName name="ADDRESS0" localSheetId="6">#REF!</definedName>
    <definedName name="ADDRESS0" localSheetId="7">#REF!</definedName>
    <definedName name="ADDRESS0" localSheetId="2">#REF!</definedName>
    <definedName name="ADDRESS0">#REF!</definedName>
    <definedName name="ADDRSSS" localSheetId="0">#REF!</definedName>
    <definedName name="ADDRSSS" localSheetId="3">#REF!</definedName>
    <definedName name="ADDRSSS" localSheetId="5">#REF!</definedName>
    <definedName name="ADDRSSS" localSheetId="6">#REF!</definedName>
    <definedName name="ADDRSSS" localSheetId="7">#REF!</definedName>
    <definedName name="ADDRSSS" localSheetId="2">#REF!</definedName>
    <definedName name="ADDRSSS">#REF!</definedName>
    <definedName name="adf" localSheetId="3">#REF!</definedName>
    <definedName name="adf" localSheetId="5">#REF!</definedName>
    <definedName name="adf" localSheetId="6">#REF!</definedName>
    <definedName name="adf" localSheetId="7">#REF!</definedName>
    <definedName name="adf" localSheetId="2">#REF!</definedName>
    <definedName name="adf">#REF!</definedName>
    <definedName name="ALL_ITEM_NUM" localSheetId="3">#REF!</definedName>
    <definedName name="ALL_ITEM_NUM" localSheetId="5">#REF!</definedName>
    <definedName name="ALL_ITEM_NUM" localSheetId="6">#REF!</definedName>
    <definedName name="ALL_ITEM_NUM" localSheetId="7">#REF!</definedName>
    <definedName name="ALL_ITEM_NUM" localSheetId="2">#REF!</definedName>
    <definedName name="ALL_ITEM_NUM">#REF!</definedName>
    <definedName name="ALL_ITEM_NUM0" localSheetId="3">#REF!</definedName>
    <definedName name="ALL_ITEM_NUM0" localSheetId="5">#REF!</definedName>
    <definedName name="ALL_ITEM_NUM0" localSheetId="6">#REF!</definedName>
    <definedName name="ALL_ITEM_NUM0" localSheetId="7">#REF!</definedName>
    <definedName name="ALL_ITEM_NUM0" localSheetId="2">#REF!</definedName>
    <definedName name="ALL_ITEM_NUM0">#REF!</definedName>
    <definedName name="ALREADY_ITEM_NUM" localSheetId="3">#REF!</definedName>
    <definedName name="ALREADY_ITEM_NUM" localSheetId="5">#REF!</definedName>
    <definedName name="ALREADY_ITEM_NUM" localSheetId="6">#REF!</definedName>
    <definedName name="ALREADY_ITEM_NUM" localSheetId="7">#REF!</definedName>
    <definedName name="ALREADY_ITEM_NUM" localSheetId="2">#REF!</definedName>
    <definedName name="ALREADY_ITEM_NUM">#REF!</definedName>
    <definedName name="aq" localSheetId="3">#REF!</definedName>
    <definedName name="aq" localSheetId="5">#REF!</definedName>
    <definedName name="aq" localSheetId="6">#REF!</definedName>
    <definedName name="aq" localSheetId="7">#REF!</definedName>
    <definedName name="aq" localSheetId="2">#REF!</definedName>
    <definedName name="aq">#REF!</definedName>
    <definedName name="area_id_001" localSheetId="3">#REF!</definedName>
    <definedName name="area_id_001" localSheetId="5">#REF!</definedName>
    <definedName name="area_id_001" localSheetId="6">#REF!</definedName>
    <definedName name="area_id_001" localSheetId="7">#REF!</definedName>
    <definedName name="area_id_001" localSheetId="2">#REF!</definedName>
    <definedName name="area_id_001">#REF!</definedName>
    <definedName name="as" localSheetId="3">#REF!</definedName>
    <definedName name="as" localSheetId="5">#REF!</definedName>
    <definedName name="as" localSheetId="6">#REF!</definedName>
    <definedName name="as" localSheetId="7">#REF!</definedName>
    <definedName name="as" localSheetId="2">#REF!</definedName>
    <definedName name="as">#REF!</definedName>
    <definedName name="asd" localSheetId="3">#REF!</definedName>
    <definedName name="asd" localSheetId="5">#REF!</definedName>
    <definedName name="asd" localSheetId="6">#REF!</definedName>
    <definedName name="asd" localSheetId="7">#REF!</definedName>
    <definedName name="asd" localSheetId="2">#REF!</definedName>
    <definedName name="asd">#REF!</definedName>
    <definedName name="asf" localSheetId="3">#REF!</definedName>
    <definedName name="asf" localSheetId="5">#REF!</definedName>
    <definedName name="asf" localSheetId="6">#REF!</definedName>
    <definedName name="asf" localSheetId="7">#REF!</definedName>
    <definedName name="asf" localSheetId="2">#REF!</definedName>
    <definedName name="asf">#REF!</definedName>
    <definedName name="aw" localSheetId="3">#REF!</definedName>
    <definedName name="aw" localSheetId="5">#REF!</definedName>
    <definedName name="aw" localSheetId="6">#REF!</definedName>
    <definedName name="aw" localSheetId="7">#REF!</definedName>
    <definedName name="aw" localSheetId="2">#REF!</definedName>
    <definedName name="aw">#REF!</definedName>
    <definedName name="B" localSheetId="0" hidden="1">{#N/A,#N/A,FALSE,"OUTPUT SHEET "}</definedName>
    <definedName name="B" hidden="1">{#N/A,#N/A,FALSE,"OUTPUT SHEET "}</definedName>
    <definedName name="B_1" hidden="1">{#N/A,#N/A,FALSE,"OUTPUT SHEET "}</definedName>
    <definedName name="B_2" hidden="1">{#N/A,#N/A,FALSE,"OUTPUT SHEET "}</definedName>
    <definedName name="B_3" hidden="1">{#N/A,#N/A,FALSE,"OUTPUT SHEET "}</definedName>
    <definedName name="B_4" hidden="1">{#N/A,#N/A,FALSE,"OUTPUT SHEET "}</definedName>
    <definedName name="base" localSheetId="0">#REF!</definedName>
    <definedName name="base" localSheetId="3">#REF!</definedName>
    <definedName name="base" localSheetId="5">#REF!</definedName>
    <definedName name="base" localSheetId="6">#REF!</definedName>
    <definedName name="base" localSheetId="7">#REF!</definedName>
    <definedName name="base" localSheetId="2">#REF!</definedName>
    <definedName name="base">#REF!</definedName>
    <definedName name="BELONG" localSheetId="0">#REF!</definedName>
    <definedName name="BELONG" localSheetId="3">#REF!</definedName>
    <definedName name="BELONG" localSheetId="5">#REF!</definedName>
    <definedName name="BELONG" localSheetId="6">#REF!</definedName>
    <definedName name="BELONG" localSheetId="7">#REF!</definedName>
    <definedName name="BELONG" localSheetId="2">#REF!</definedName>
    <definedName name="BELONG">#REF!</definedName>
    <definedName name="BROWSE" localSheetId="3">[3]!BROWSE</definedName>
    <definedName name="BROWSE" localSheetId="5">[3]!BROWSE</definedName>
    <definedName name="BROWSE" localSheetId="6">[3]!BROWSE</definedName>
    <definedName name="BROWSE" localSheetId="7">[3]!BROWSE</definedName>
    <definedName name="BROWSE" localSheetId="2">[3]!BROWSE</definedName>
    <definedName name="BROWSE">[3]!BROWSE</definedName>
    <definedName name="CAB_COMP_NO" localSheetId="0">#REF!</definedName>
    <definedName name="CAB_COMP_NO" localSheetId="3">#REF!</definedName>
    <definedName name="CAB_COMP_NO" localSheetId="5">#REF!</definedName>
    <definedName name="CAB_COMP_NO" localSheetId="6">#REF!</definedName>
    <definedName name="CAB_COMP_NO" localSheetId="7">#REF!</definedName>
    <definedName name="CAB_COMP_NO" localSheetId="2">#REF!</definedName>
    <definedName name="CAB_COMP_NO">#REF!</definedName>
    <definedName name="CABLE_LNG" localSheetId="0">#REF!</definedName>
    <definedName name="CABLE_LNG" localSheetId="3">#REF!</definedName>
    <definedName name="CABLE_LNG" localSheetId="5">#REF!</definedName>
    <definedName name="CABLE_LNG" localSheetId="6">#REF!</definedName>
    <definedName name="CABLE_LNG" localSheetId="7">#REF!</definedName>
    <definedName name="CABLE_LNG" localSheetId="2">#REF!</definedName>
    <definedName name="CABLE_LNG">#REF!</definedName>
    <definedName name="calc_program_note_001" localSheetId="0">#REF!</definedName>
    <definedName name="calc_program_note_001" localSheetId="3">#REF!</definedName>
    <definedName name="calc_program_note_001" localSheetId="5">#REF!</definedName>
    <definedName name="calc_program_note_001" localSheetId="6">#REF!</definedName>
    <definedName name="calc_program_note_001" localSheetId="7">#REF!</definedName>
    <definedName name="calc_program_note_001" localSheetId="2">#REF!</definedName>
    <definedName name="calc_program_note_001">#REF!</definedName>
    <definedName name="calc_user_note_001" localSheetId="3">#REF!</definedName>
    <definedName name="calc_user_note_001" localSheetId="5">#REF!</definedName>
    <definedName name="calc_user_note_001" localSheetId="6">#REF!</definedName>
    <definedName name="calc_user_note_001" localSheetId="7">#REF!</definedName>
    <definedName name="calc_user_note_001" localSheetId="2">#REF!</definedName>
    <definedName name="calc_user_note_001">#REF!</definedName>
    <definedName name="calib_range_max_001" localSheetId="3">#REF!</definedName>
    <definedName name="calib_range_max_001" localSheetId="5">#REF!</definedName>
    <definedName name="calib_range_max_001" localSheetId="6">#REF!</definedName>
    <definedName name="calib_range_max_001" localSheetId="7">#REF!</definedName>
    <definedName name="calib_range_max_001" localSheetId="2">#REF!</definedName>
    <definedName name="calib_range_max_001">#REF!</definedName>
    <definedName name="calib_range_min_001" localSheetId="3">#REF!</definedName>
    <definedName name="calib_range_min_001" localSheetId="5">#REF!</definedName>
    <definedName name="calib_range_min_001" localSheetId="6">#REF!</definedName>
    <definedName name="calib_range_min_001" localSheetId="7">#REF!</definedName>
    <definedName name="calib_range_min_001" localSheetId="2">#REF!</definedName>
    <definedName name="calib_range_min_001">#REF!</definedName>
    <definedName name="calib_range_uflg_max_001" localSheetId="3">#REF!</definedName>
    <definedName name="calib_range_uflg_max_001" localSheetId="5">#REF!</definedName>
    <definedName name="calib_range_uflg_max_001" localSheetId="6">#REF!</definedName>
    <definedName name="calib_range_uflg_max_001" localSheetId="7">#REF!</definedName>
    <definedName name="calib_range_uflg_max_001" localSheetId="2">#REF!</definedName>
    <definedName name="calib_range_uflg_max_001">#REF!</definedName>
    <definedName name="calib_range_uflg_min_001" localSheetId="3">#REF!</definedName>
    <definedName name="calib_range_uflg_min_001" localSheetId="5">#REF!</definedName>
    <definedName name="calib_range_uflg_min_001" localSheetId="6">#REF!</definedName>
    <definedName name="calib_range_uflg_min_001" localSheetId="7">#REF!</definedName>
    <definedName name="calib_range_uflg_min_001" localSheetId="2">#REF!</definedName>
    <definedName name="calib_range_uflg_min_001">#REF!</definedName>
    <definedName name="calib_range_uom_max_001" localSheetId="3">#REF!</definedName>
    <definedName name="calib_range_uom_max_001" localSheetId="5">#REF!</definedName>
    <definedName name="calib_range_uom_max_001" localSheetId="6">#REF!</definedName>
    <definedName name="calib_range_uom_max_001" localSheetId="7">#REF!</definedName>
    <definedName name="calib_range_uom_max_001" localSheetId="2">#REF!</definedName>
    <definedName name="calib_range_uom_max_001">#REF!</definedName>
    <definedName name="calib_range_uom_min_001" localSheetId="3">#REF!</definedName>
    <definedName name="calib_range_uom_min_001" localSheetId="5">#REF!</definedName>
    <definedName name="calib_range_uom_min_001" localSheetId="6">#REF!</definedName>
    <definedName name="calib_range_uom_min_001" localSheetId="7">#REF!</definedName>
    <definedName name="calib_range_uom_min_001" localSheetId="2">#REF!</definedName>
    <definedName name="calib_range_uom_min_001">#REF!</definedName>
    <definedName name="CC1_NAME" localSheetId="0">'[2]14910'!#REF!</definedName>
    <definedName name="CC1_NAME" localSheetId="3">'[2]14910'!#REF!</definedName>
    <definedName name="CC1_NAME" localSheetId="5">'[2]14910'!#REF!</definedName>
    <definedName name="CC1_NAME" localSheetId="6">'[2]14910'!#REF!</definedName>
    <definedName name="CC1_NAME" localSheetId="7">'[2]14910'!#REF!</definedName>
    <definedName name="CC1_NAME" localSheetId="2">'[2]14910'!#REF!</definedName>
    <definedName name="CC1_NAME">'[2]14910'!#REF!</definedName>
    <definedName name="CC1_NAME_F2" localSheetId="0">'[2]14910'!#REF!</definedName>
    <definedName name="CC1_NAME_F2" localSheetId="3">'[2]14910'!#REF!</definedName>
    <definedName name="CC1_NAME_F2" localSheetId="5">'[2]14910'!#REF!</definedName>
    <definedName name="CC1_NAME_F2" localSheetId="6">'[2]14910'!#REF!</definedName>
    <definedName name="CC1_NAME_F2" localSheetId="7">'[2]14910'!#REF!</definedName>
    <definedName name="CC1_NAME_F2" localSheetId="2">'[2]14910'!#REF!</definedName>
    <definedName name="CC1_NAME_F2">'[2]14910'!#REF!</definedName>
    <definedName name="CC1_NAME_F3" localSheetId="0">'[2]14910'!#REF!</definedName>
    <definedName name="CC1_NAME_F3" localSheetId="3">'[2]14910'!#REF!</definedName>
    <definedName name="CC1_NAME_F3" localSheetId="5">'[2]14910'!#REF!</definedName>
    <definedName name="CC1_NAME_F3" localSheetId="6">'[2]14910'!#REF!</definedName>
    <definedName name="CC1_NAME_F3" localSheetId="7">'[2]14910'!#REF!</definedName>
    <definedName name="CC1_NAME_F3" localSheetId="2">'[2]14910'!#REF!</definedName>
    <definedName name="CC1_NAME_F3">'[2]14910'!#REF!</definedName>
    <definedName name="CC1_NAME_R1" localSheetId="0">'[2]14910'!#REF!</definedName>
    <definedName name="CC1_NAME_R1" localSheetId="3">'[2]14910'!#REF!</definedName>
    <definedName name="CC1_NAME_R1" localSheetId="5">'[2]14910'!#REF!</definedName>
    <definedName name="CC1_NAME_R1" localSheetId="6">'[2]14910'!#REF!</definedName>
    <definedName name="CC1_NAME_R1" localSheetId="7">'[2]14910'!#REF!</definedName>
    <definedName name="CC1_NAME_R1" localSheetId="2">'[2]14910'!#REF!</definedName>
    <definedName name="CC1_NAME_R1">'[2]14910'!#REF!</definedName>
    <definedName name="CC1_NAME_R2" localSheetId="3">'[2]14910'!#REF!</definedName>
    <definedName name="CC1_NAME_R2" localSheetId="5">'[2]14910'!#REF!</definedName>
    <definedName name="CC1_NAME_R2" localSheetId="6">'[2]14910'!#REF!</definedName>
    <definedName name="CC1_NAME_R2" localSheetId="7">'[2]14910'!#REF!</definedName>
    <definedName name="CC1_NAME_R2" localSheetId="2">'[2]14910'!#REF!</definedName>
    <definedName name="CC1_NAME_R2">'[2]14910'!#REF!</definedName>
    <definedName name="CC1_NAME_R3" localSheetId="3">'[2]14910'!#REF!</definedName>
    <definedName name="CC1_NAME_R3" localSheetId="5">'[2]14910'!#REF!</definedName>
    <definedName name="CC1_NAME_R3" localSheetId="6">'[2]14910'!#REF!</definedName>
    <definedName name="CC1_NAME_R3" localSheetId="7">'[2]14910'!#REF!</definedName>
    <definedName name="CC1_NAME_R3" localSheetId="2">'[2]14910'!#REF!</definedName>
    <definedName name="CC1_NAME_R3">'[2]14910'!#REF!</definedName>
    <definedName name="CC1_NAME_R4" localSheetId="3">'[2]14910'!#REF!</definedName>
    <definedName name="CC1_NAME_R4" localSheetId="5">'[2]14910'!#REF!</definedName>
    <definedName name="CC1_NAME_R4" localSheetId="6">'[2]14910'!#REF!</definedName>
    <definedName name="CC1_NAME_R4" localSheetId="7">'[2]14910'!#REF!</definedName>
    <definedName name="CC1_NAME_R4" localSheetId="2">'[2]14910'!#REF!</definedName>
    <definedName name="CC1_NAME_R4">'[2]14910'!#REF!</definedName>
    <definedName name="CCC" localSheetId="3">'[1]14910'!#REF!</definedName>
    <definedName name="CCC" localSheetId="5">'[1]14910'!#REF!</definedName>
    <definedName name="CCC" localSheetId="6">'[1]14910'!#REF!</definedName>
    <definedName name="CCC" localSheetId="7">'[1]14910'!#REF!</definedName>
    <definedName name="CCC" localSheetId="2">'[1]14910'!#REF!</definedName>
    <definedName name="CCC">'[1]14910'!#REF!</definedName>
    <definedName name="ch_pd_build_tend_001">[4]Connections!$G$21</definedName>
    <definedName name="ch_pd_corrosive_001">[4]Connections!$D$21</definedName>
    <definedName name="ch_pd_fluid_phase_001">[4]Connections!$J$21</definedName>
    <definedName name="ch_spec_udf_c13_001">[5]Connections!$G$21</definedName>
    <definedName name="ch_spec_udf_c24_001">[5]Connections!$D$21</definedName>
    <definedName name="CHARGE" localSheetId="0">#REF!</definedName>
    <definedName name="CHARGE" localSheetId="3">#REF!</definedName>
    <definedName name="CHARGE" localSheetId="5">#REF!</definedName>
    <definedName name="CHARGE" localSheetId="6">#REF!</definedName>
    <definedName name="CHARGE" localSheetId="7">#REF!</definedName>
    <definedName name="CHARGE" localSheetId="2">#REF!</definedName>
    <definedName name="CHARGE">#REF!</definedName>
    <definedName name="chg_date_001" localSheetId="0">#REF!</definedName>
    <definedName name="chg_date_001" localSheetId="3">#REF!</definedName>
    <definedName name="chg_date_001" localSheetId="5">#REF!</definedName>
    <definedName name="chg_date_001" localSheetId="6">#REF!</definedName>
    <definedName name="chg_date_001" localSheetId="7">#REF!</definedName>
    <definedName name="chg_date_001" localSheetId="2">#REF!</definedName>
    <definedName name="chg_date_001">#REF!</definedName>
    <definedName name="chg_num_001" localSheetId="0">#REF!</definedName>
    <definedName name="chg_num_001" localSheetId="3">#REF!</definedName>
    <definedName name="chg_num_001" localSheetId="5">#REF!</definedName>
    <definedName name="chg_num_001" localSheetId="6">#REF!</definedName>
    <definedName name="chg_num_001" localSheetId="7">#REF!</definedName>
    <definedName name="chg_num_001" localSheetId="2">#REF!</definedName>
    <definedName name="chg_num_001">#REF!</definedName>
    <definedName name="chg_status_001" localSheetId="3">#REF!</definedName>
    <definedName name="chg_status_001" localSheetId="5">#REF!</definedName>
    <definedName name="chg_status_001" localSheetId="6">#REF!</definedName>
    <definedName name="chg_status_001" localSheetId="7">#REF!</definedName>
    <definedName name="chg_status_001" localSheetId="2">#REF!</definedName>
    <definedName name="chg_status_001">#REF!</definedName>
    <definedName name="CL.DOMAIN_NO">#N/A</definedName>
    <definedName name="CL.MS_CODE" localSheetId="0">'[6]B1 V net Spe.'!#REF!</definedName>
    <definedName name="CL.MS_CODE" localSheetId="3">'[6]B1 V net Spe.'!#REF!</definedName>
    <definedName name="CL.MS_CODE" localSheetId="5">'[6]B1 V net Spe.'!#REF!</definedName>
    <definedName name="CL.MS_CODE" localSheetId="6">'[6]B1 V net Spe.'!#REF!</definedName>
    <definedName name="CL.MS_CODE" localSheetId="7">'[6]B1 V net Spe.'!#REF!</definedName>
    <definedName name="CL.MS_CODE" localSheetId="2">'[6]B1 V net Spe.'!#REF!</definedName>
    <definedName name="CL.MS_CODE">'[6]B1 V net Spe.'!#REF!</definedName>
    <definedName name="CL.STN_NO">#N/A</definedName>
    <definedName name="cmpnt_certif_id_001" localSheetId="0">#REF!</definedName>
    <definedName name="cmpnt_certif_id_001" localSheetId="3">#REF!</definedName>
    <definedName name="cmpnt_certif_id_001" localSheetId="5">#REF!</definedName>
    <definedName name="cmpnt_certif_id_001" localSheetId="6">#REF!</definedName>
    <definedName name="cmpnt_certif_id_001" localSheetId="7">#REF!</definedName>
    <definedName name="cmpnt_certif_id_001" localSheetId="2">#REF!</definedName>
    <definedName name="cmpnt_certif_id_001">#REF!</definedName>
    <definedName name="cmpnt_critical_id_001" localSheetId="0">#REF!</definedName>
    <definedName name="cmpnt_critical_id_001" localSheetId="3">#REF!</definedName>
    <definedName name="cmpnt_critical_id_001" localSheetId="5">#REF!</definedName>
    <definedName name="cmpnt_critical_id_001" localSheetId="6">#REF!</definedName>
    <definedName name="cmpnt_critical_id_001" localSheetId="7">#REF!</definedName>
    <definedName name="cmpnt_critical_id_001" localSheetId="2">#REF!</definedName>
    <definedName name="cmpnt_critical_id_001">#REF!</definedName>
    <definedName name="cmpnt_find_rem_001" localSheetId="0">#REF!</definedName>
    <definedName name="cmpnt_find_rem_001" localSheetId="3">#REF!</definedName>
    <definedName name="cmpnt_find_rem_001" localSheetId="5">#REF!</definedName>
    <definedName name="cmpnt_find_rem_001" localSheetId="6">#REF!</definedName>
    <definedName name="cmpnt_find_rem_001" localSheetId="7">#REF!</definedName>
    <definedName name="cmpnt_find_rem_001" localSheetId="2">#REF!</definedName>
    <definedName name="cmpnt_find_rem_001">#REF!</definedName>
    <definedName name="cmpnt_func_type_id_001" localSheetId="3">#REF!</definedName>
    <definedName name="cmpnt_func_type_id_001" localSheetId="5">#REF!</definedName>
    <definedName name="cmpnt_func_type_id_001" localSheetId="6">#REF!</definedName>
    <definedName name="cmpnt_func_type_id_001" localSheetId="7">#REF!</definedName>
    <definedName name="cmpnt_func_type_id_001" localSheetId="2">#REF!</definedName>
    <definedName name="cmpnt_func_type_id_001">#REF!</definedName>
    <definedName name="cmpnt_id_001" localSheetId="3">#REF!</definedName>
    <definedName name="cmpnt_id_001" localSheetId="5">#REF!</definedName>
    <definedName name="cmpnt_id_001" localSheetId="6">#REF!</definedName>
    <definedName name="cmpnt_id_001" localSheetId="7">#REF!</definedName>
    <definedName name="cmpnt_id_001" localSheetId="2">#REF!</definedName>
    <definedName name="cmpnt_id_001">#REF!</definedName>
    <definedName name="cmpnt_loc_id_001" localSheetId="3">#REF!</definedName>
    <definedName name="cmpnt_loc_id_001" localSheetId="5">#REF!</definedName>
    <definedName name="cmpnt_loc_id_001" localSheetId="6">#REF!</definedName>
    <definedName name="cmpnt_loc_id_001" localSheetId="7">#REF!</definedName>
    <definedName name="cmpnt_loc_id_001" localSheetId="2">#REF!</definedName>
    <definedName name="cmpnt_loc_id_001">#REF!</definedName>
    <definedName name="cmpnt_mfr_id_001" localSheetId="3">#REF!</definedName>
    <definedName name="cmpnt_mfr_id_001" localSheetId="5">#REF!</definedName>
    <definedName name="cmpnt_mfr_id_001" localSheetId="6">#REF!</definedName>
    <definedName name="cmpnt_mfr_id_001" localSheetId="7">#REF!</definedName>
    <definedName name="cmpnt_mfr_id_001" localSheetId="2">#REF!</definedName>
    <definedName name="cmpnt_mfr_id_001">#REF!</definedName>
    <definedName name="cmpnt_mod_id_001" localSheetId="3">#REF!</definedName>
    <definedName name="cmpnt_mod_id_001" localSheetId="5">#REF!</definedName>
    <definedName name="cmpnt_mod_id_001" localSheetId="6">#REF!</definedName>
    <definedName name="cmpnt_mod_id_001" localSheetId="7">#REF!</definedName>
    <definedName name="cmpnt_mod_id_001" localSheetId="2">#REF!</definedName>
    <definedName name="cmpnt_mod_id_001">#REF!</definedName>
    <definedName name="cmpnt_name_001" localSheetId="3">#REF!</definedName>
    <definedName name="cmpnt_name_001" localSheetId="5">#REF!</definedName>
    <definedName name="cmpnt_name_001" localSheetId="6">#REF!</definedName>
    <definedName name="cmpnt_name_001" localSheetId="7">#REF!</definedName>
    <definedName name="cmpnt_name_001" localSheetId="2">#REF!</definedName>
    <definedName name="cmpnt_name_001">#REF!</definedName>
    <definedName name="cmpnt_serv_001" localSheetId="3">#REF!</definedName>
    <definedName name="cmpnt_serv_001" localSheetId="5">#REF!</definedName>
    <definedName name="cmpnt_serv_001" localSheetId="6">#REF!</definedName>
    <definedName name="cmpnt_serv_001" localSheetId="7">#REF!</definedName>
    <definedName name="cmpnt_serv_001" localSheetId="2">#REF!</definedName>
    <definedName name="cmpnt_serv_001">#REF!</definedName>
    <definedName name="cmpnt_sys_io_type_id_001" localSheetId="3">#REF!</definedName>
    <definedName name="cmpnt_sys_io_type_id_001" localSheetId="5">#REF!</definedName>
    <definedName name="cmpnt_sys_io_type_id_001" localSheetId="6">#REF!</definedName>
    <definedName name="cmpnt_sys_io_type_id_001" localSheetId="7">#REF!</definedName>
    <definedName name="cmpnt_sys_io_type_id_001" localSheetId="2">#REF!</definedName>
    <definedName name="cmpnt_sys_io_type_id_001">#REF!</definedName>
    <definedName name="cmpnt_type_id_001" localSheetId="3">#REF!</definedName>
    <definedName name="cmpnt_type_id_001" localSheetId="5">#REF!</definedName>
    <definedName name="cmpnt_type_id_001" localSheetId="6">#REF!</definedName>
    <definedName name="cmpnt_type_id_001" localSheetId="7">#REF!</definedName>
    <definedName name="cmpnt_type_id_001" localSheetId="2">#REF!</definedName>
    <definedName name="cmpnt_type_id_001">#REF!</definedName>
    <definedName name="CommunicationIO" localSheetId="0">#REF!,#REF!,#REF!,#REF!,#REF!,#REF!,#REF!,#REF!,#REF!,#REF!</definedName>
    <definedName name="CommunicationIO" localSheetId="3">#REF!,#REF!,#REF!,#REF!,#REF!,#REF!,#REF!,#REF!,#REF!,#REF!</definedName>
    <definedName name="CommunicationIO" localSheetId="5">#REF!,#REF!,#REF!,#REF!,#REF!,#REF!,#REF!,#REF!,#REF!,#REF!</definedName>
    <definedName name="CommunicationIO" localSheetId="6">#REF!,#REF!,#REF!,#REF!,#REF!,#REF!,#REF!,#REF!,#REF!,#REF!</definedName>
    <definedName name="CommunicationIO" localSheetId="7">#REF!,#REF!,#REF!,#REF!,#REF!,#REF!,#REF!,#REF!,#REF!,#REF!</definedName>
    <definedName name="CommunicationIO" localSheetId="2">#REF!,#REF!,#REF!,#REF!,#REF!,#REF!,#REF!,#REF!,#REF!,#REF!</definedName>
    <definedName name="CommunicationIO">#REF!,#REF!,#REF!,#REF!,#REF!,#REF!,#REF!,#REF!,#REF!,#REF!</definedName>
    <definedName name="comp_entrained_001" localSheetId="0">#REF!</definedName>
    <definedName name="comp_entrained_001" localSheetId="3">#REF!</definedName>
    <definedName name="comp_entrained_001" localSheetId="5">#REF!</definedName>
    <definedName name="comp_entrained_001" localSheetId="6">#REF!</definedName>
    <definedName name="comp_entrained_001" localSheetId="7">#REF!</definedName>
    <definedName name="comp_entrained_001" localSheetId="2">#REF!</definedName>
    <definedName name="comp_entrained_001">#REF!</definedName>
    <definedName name="comp_flow_range_uom_001" localSheetId="0">#REF!</definedName>
    <definedName name="comp_flow_range_uom_001" localSheetId="3">#REF!</definedName>
    <definedName name="comp_flow_range_uom_001" localSheetId="5">#REF!</definedName>
    <definedName name="comp_flow_range_uom_001" localSheetId="6">#REF!</definedName>
    <definedName name="comp_flow_range_uom_001" localSheetId="7">#REF!</definedName>
    <definedName name="comp_flow_range_uom_001" localSheetId="2">#REF!</definedName>
    <definedName name="comp_flow_range_uom_001">#REF!</definedName>
    <definedName name="comp_flow_uom_001" localSheetId="0">#REF!</definedName>
    <definedName name="comp_flow_uom_001" localSheetId="3">#REF!</definedName>
    <definedName name="comp_flow_uom_001" localSheetId="5">#REF!</definedName>
    <definedName name="comp_flow_uom_001" localSheetId="6">#REF!</definedName>
    <definedName name="comp_flow_uom_001" localSheetId="7">#REF!</definedName>
    <definedName name="comp_flow_uom_001" localSheetId="2">#REF!</definedName>
    <definedName name="comp_flow_uom_001">#REF!</definedName>
    <definedName name="comp_flow_uom_1_001" localSheetId="3">#REF!</definedName>
    <definedName name="comp_flow_uom_1_001" localSheetId="5">#REF!</definedName>
    <definedName name="comp_flow_uom_1_001" localSheetId="6">#REF!</definedName>
    <definedName name="comp_flow_uom_1_001" localSheetId="7">#REF!</definedName>
    <definedName name="comp_flow_uom_1_001" localSheetId="2">#REF!</definedName>
    <definedName name="comp_flow_uom_1_001">#REF!</definedName>
    <definedName name="comp_flow_uom_2_001" localSheetId="3">#REF!</definedName>
    <definedName name="comp_flow_uom_2_001" localSheetId="5">#REF!</definedName>
    <definedName name="comp_flow_uom_2_001" localSheetId="6">#REF!</definedName>
    <definedName name="comp_flow_uom_2_001" localSheetId="7">#REF!</definedName>
    <definedName name="comp_flow_uom_2_001" localSheetId="2">#REF!</definedName>
    <definedName name="comp_flow_uom_2_001">#REF!</definedName>
    <definedName name="comp_pd_temp_uid_001" localSheetId="3">#REF!</definedName>
    <definedName name="comp_pd_temp_uid_001" localSheetId="5">#REF!</definedName>
    <definedName name="comp_pd_temp_uid_001" localSheetId="6">#REF!</definedName>
    <definedName name="comp_pd_temp_uid_001" localSheetId="7">#REF!</definedName>
    <definedName name="comp_pd_temp_uid_001" localSheetId="2">#REF!</definedName>
    <definedName name="comp_pd_temp_uid_001">#REF!</definedName>
    <definedName name="comp_pd_temp_uid_1_001" localSheetId="3">#REF!</definedName>
    <definedName name="comp_pd_temp_uid_1_001" localSheetId="5">#REF!</definedName>
    <definedName name="comp_pd_temp_uid_1_001" localSheetId="6">#REF!</definedName>
    <definedName name="comp_pd_temp_uid_1_001" localSheetId="7">#REF!</definedName>
    <definedName name="comp_pd_temp_uid_1_001" localSheetId="2">#REF!</definedName>
    <definedName name="comp_pd_temp_uid_1_001">#REF!</definedName>
    <definedName name="comp_press_uom_001" localSheetId="3">#REF!</definedName>
    <definedName name="comp_press_uom_001" localSheetId="5">#REF!</definedName>
    <definedName name="comp_press_uom_001" localSheetId="6">#REF!</definedName>
    <definedName name="comp_press_uom_001" localSheetId="7">#REF!</definedName>
    <definedName name="comp_press_uom_001" localSheetId="2">#REF!</definedName>
    <definedName name="comp_press_uom_001">#REF!</definedName>
    <definedName name="comp_press_uom_1_001" localSheetId="3">#REF!</definedName>
    <definedName name="comp_press_uom_1_001" localSheetId="5">#REF!</definedName>
    <definedName name="comp_press_uom_1_001" localSheetId="6">#REF!</definedName>
    <definedName name="comp_press_uom_1_001" localSheetId="7">#REF!</definedName>
    <definedName name="comp_press_uom_1_001" localSheetId="2">#REF!</definedName>
    <definedName name="comp_press_uom_1_001">#REF!</definedName>
    <definedName name="COMPANY" localSheetId="3">#REF!</definedName>
    <definedName name="COMPANY" localSheetId="5">#REF!</definedName>
    <definedName name="COMPANY" localSheetId="6">#REF!</definedName>
    <definedName name="COMPANY" localSheetId="7">#REF!</definedName>
    <definedName name="COMPANY" localSheetId="2">#REF!</definedName>
    <definedName name="COMPANY">#REF!</definedName>
    <definedName name="con" localSheetId="3">#REF!</definedName>
    <definedName name="con" localSheetId="5">#REF!</definedName>
    <definedName name="con" localSheetId="6">#REF!</definedName>
    <definedName name="con" localSheetId="7">#REF!</definedName>
    <definedName name="con" localSheetId="2">#REF!</definedName>
    <definedName name="con">#REF!</definedName>
    <definedName name="CONNECT_COMP_NO" localSheetId="3">#REF!</definedName>
    <definedName name="CONNECT_COMP_NO" localSheetId="5">#REF!</definedName>
    <definedName name="CONNECT_COMP_NO" localSheetId="6">#REF!</definedName>
    <definedName name="CONNECT_COMP_NO" localSheetId="7">#REF!</definedName>
    <definedName name="CONNECT_COMP_NO" localSheetId="2">#REF!</definedName>
    <definedName name="CONNECT_COMP_NO">#REF!</definedName>
    <definedName name="CONTROL" localSheetId="3">#REF!</definedName>
    <definedName name="CONTROL" localSheetId="5">#REF!</definedName>
    <definedName name="CONTROL" localSheetId="6">#REF!</definedName>
    <definedName name="CONTROL" localSheetId="7">#REF!</definedName>
    <definedName name="CONTROL" localSheetId="2">#REF!</definedName>
    <definedName name="CONTROL">#REF!</definedName>
    <definedName name="Controldrawing" localSheetId="0">#REF!,#REF!,#REF!,#REF!,#REF!</definedName>
    <definedName name="Controldrawing" localSheetId="3">#REF!,#REF!,#REF!,#REF!,#REF!</definedName>
    <definedName name="Controldrawing" localSheetId="5">#REF!,#REF!,#REF!,#REF!,#REF!</definedName>
    <definedName name="Controldrawing" localSheetId="6">#REF!,#REF!,#REF!,#REF!,#REF!</definedName>
    <definedName name="Controldrawing" localSheetId="7">#REF!,#REF!,#REF!,#REF!,#REF!</definedName>
    <definedName name="Controldrawing" localSheetId="2">#REF!,#REF!,#REF!,#REF!,#REF!</definedName>
    <definedName name="Controldrawing">#REF!,#REF!,#REF!,#REF!,#REF!</definedName>
    <definedName name="COVER_L" localSheetId="0">#REF!</definedName>
    <definedName name="COVER_L" localSheetId="3">#REF!</definedName>
    <definedName name="COVER_L" localSheetId="5">#REF!</definedName>
    <definedName name="COVER_L" localSheetId="6">#REF!</definedName>
    <definedName name="COVER_L" localSheetId="7">#REF!</definedName>
    <definedName name="COVER_L" localSheetId="2">#REF!</definedName>
    <definedName name="COVER_L">#REF!</definedName>
    <definedName name="COVER_R" localSheetId="0">#REF!</definedName>
    <definedName name="COVER_R" localSheetId="3">#REF!</definedName>
    <definedName name="COVER_R" localSheetId="5">#REF!</definedName>
    <definedName name="COVER_R" localSheetId="6">#REF!</definedName>
    <definedName name="COVER_R" localSheetId="7">#REF!</definedName>
    <definedName name="COVER_R" localSheetId="2">#REF!</definedName>
    <definedName name="COVER_R">#REF!</definedName>
    <definedName name="_xlnm.Criteria" localSheetId="0">#REF!</definedName>
    <definedName name="_xlnm.Criteria" localSheetId="3">#REF!</definedName>
    <definedName name="_xlnm.Criteria" localSheetId="5">#REF!</definedName>
    <definedName name="_xlnm.Criteria" localSheetId="6">#REF!</definedName>
    <definedName name="_xlnm.Criteria" localSheetId="7">#REF!</definedName>
    <definedName name="_xlnm.Criteria" localSheetId="2">#REF!</definedName>
    <definedName name="_xlnm.Criteria">#REF!</definedName>
    <definedName name="d_dddw_spec_cmpnt_mfr__cmpnt_mfr_name">[5]DWTables!$AF$11:$AF$23</definedName>
    <definedName name="d_dddw_spec_line_size__line_size">[4]DWTables!$E$11:$E$572</definedName>
    <definedName name="d_dddw_uom__uom_code">[4]DWTables!$AB$11:$AB$355</definedName>
    <definedName name="data" localSheetId="0">#REF!</definedName>
    <definedName name="data" localSheetId="3">#REF!</definedName>
    <definedName name="data" localSheetId="5">#REF!</definedName>
    <definedName name="data" localSheetId="6">#REF!</definedName>
    <definedName name="data" localSheetId="7">#REF!</definedName>
    <definedName name="data" localSheetId="2">#REF!</definedName>
    <definedName name="data">#REF!</definedName>
    <definedName name="DATA_CODE">"12130"</definedName>
    <definedName name="dataend" localSheetId="0">#REF!</definedName>
    <definedName name="dataend" localSheetId="3">#REF!</definedName>
    <definedName name="dataend" localSheetId="5">#REF!</definedName>
    <definedName name="dataend" localSheetId="6">#REF!</definedName>
    <definedName name="dataend" localSheetId="7">#REF!</definedName>
    <definedName name="dataend" localSheetId="2">#REF!</definedName>
    <definedName name="dataend">#REF!</definedName>
    <definedName name="datastart" localSheetId="0">#REF!</definedName>
    <definedName name="datastart" localSheetId="3">#REF!</definedName>
    <definedName name="datastart" localSheetId="5">#REF!</definedName>
    <definedName name="datastart" localSheetId="6">#REF!</definedName>
    <definedName name="datastart" localSheetId="7">#REF!</definedName>
    <definedName name="datastart" localSheetId="2">#REF!</definedName>
    <definedName name="datastart">#REF!</definedName>
    <definedName name="dcs_range_max_001" localSheetId="0">#REF!</definedName>
    <definedName name="dcs_range_max_001" localSheetId="3">#REF!</definedName>
    <definedName name="dcs_range_max_001" localSheetId="5">#REF!</definedName>
    <definedName name="dcs_range_max_001" localSheetId="6">#REF!</definedName>
    <definedName name="dcs_range_max_001" localSheetId="7">#REF!</definedName>
    <definedName name="dcs_range_max_001" localSheetId="2">#REF!</definedName>
    <definedName name="dcs_range_max_001">#REF!</definedName>
    <definedName name="dcs_range_min_001" localSheetId="3">#REF!</definedName>
    <definedName name="dcs_range_min_001" localSheetId="5">#REF!</definedName>
    <definedName name="dcs_range_min_001" localSheetId="6">#REF!</definedName>
    <definedName name="dcs_range_min_001" localSheetId="7">#REF!</definedName>
    <definedName name="dcs_range_min_001" localSheetId="2">#REF!</definedName>
    <definedName name="dcs_range_min_001">#REF!</definedName>
    <definedName name="dcs_range_uflg_001" localSheetId="3">#REF!</definedName>
    <definedName name="dcs_range_uflg_001" localSheetId="5">#REF!</definedName>
    <definedName name="dcs_range_uflg_001" localSheetId="6">#REF!</definedName>
    <definedName name="dcs_range_uflg_001" localSheetId="7">#REF!</definedName>
    <definedName name="dcs_range_uflg_001" localSheetId="2">#REF!</definedName>
    <definedName name="dcs_range_uflg_001">#REF!</definedName>
    <definedName name="dcs_range_uom_001" localSheetId="3">#REF!</definedName>
    <definedName name="dcs_range_uom_001" localSheetId="5">#REF!</definedName>
    <definedName name="dcs_range_uom_001" localSheetId="6">#REF!</definedName>
    <definedName name="dcs_range_uom_001" localSheetId="7">#REF!</definedName>
    <definedName name="dcs_range_uom_001" localSheetId="2">#REF!</definedName>
    <definedName name="dcs_range_uom_001">#REF!</definedName>
    <definedName name="DDD" localSheetId="3">#REF!</definedName>
    <definedName name="DDD" localSheetId="5">#REF!</definedName>
    <definedName name="DDD" localSheetId="6">#REF!</definedName>
    <definedName name="DDD" localSheetId="7">#REF!</definedName>
    <definedName name="DDD" localSheetId="2">#REF!</definedName>
    <definedName name="DDD">#REF!</definedName>
    <definedName name="DDDD" localSheetId="3">#REF!</definedName>
    <definedName name="DDDD" localSheetId="5">#REF!</definedName>
    <definedName name="DDDD" localSheetId="6">#REF!</definedName>
    <definedName name="DDDD" localSheetId="7">#REF!</definedName>
    <definedName name="DDDD" localSheetId="2">#REF!</definedName>
    <definedName name="DDDD">#REF!</definedName>
    <definedName name="DDDDD" localSheetId="3">#REF!</definedName>
    <definedName name="DDDDD" localSheetId="5">#REF!</definedName>
    <definedName name="DDDDD" localSheetId="6">#REF!</definedName>
    <definedName name="DDDDD" localSheetId="7">#REF!</definedName>
    <definedName name="DDDDD" localSheetId="2">#REF!</definedName>
    <definedName name="DDDDD">#REF!</definedName>
    <definedName name="DOMAIN_NO" localSheetId="3">#REF!</definedName>
    <definedName name="DOMAIN_NO" localSheetId="5">#REF!</definedName>
    <definedName name="DOMAIN_NO" localSheetId="6">#REF!</definedName>
    <definedName name="DOMAIN_NO" localSheetId="7">#REF!</definedName>
    <definedName name="DOMAIN_NO" localSheetId="2">#REF!</definedName>
    <definedName name="DOMAIN_NO">#REF!</definedName>
    <definedName name="dry_weight_001" localSheetId="3">#REF!</definedName>
    <definedName name="dry_weight_001" localSheetId="5">#REF!</definedName>
    <definedName name="dry_weight_001" localSheetId="6">#REF!</definedName>
    <definedName name="dry_weight_001" localSheetId="7">#REF!</definedName>
    <definedName name="dry_weight_001" localSheetId="2">#REF!</definedName>
    <definedName name="dry_weight_001">#REF!</definedName>
    <definedName name="dw_uom_ln__uom_code">[5]DWTables!$T$11:$T$21</definedName>
    <definedName name="dw_uom_pr__uom_code">[5]DWTables!$X$11:$X$94</definedName>
    <definedName name="dw_uom_tm__uom_code">[5]DWTables!$Z$11:$Z$15</definedName>
    <definedName name="dw_uom_vs__uom_code">[5]DWTables!$AC$11:$AC$29</definedName>
    <definedName name="dwg_id_001" localSheetId="0">#REF!</definedName>
    <definedName name="dwg_id_001" localSheetId="3">#REF!</definedName>
    <definedName name="dwg_id_001" localSheetId="5">#REF!</definedName>
    <definedName name="dwg_id_001" localSheetId="6">#REF!</definedName>
    <definedName name="dwg_id_001" localSheetId="7">#REF!</definedName>
    <definedName name="dwg_id_001" localSheetId="2">#REF!</definedName>
    <definedName name="dwg_id_001">#REF!</definedName>
    <definedName name="dwg_name_001" localSheetId="0">#REF!</definedName>
    <definedName name="dwg_name_001" localSheetId="3">#REF!</definedName>
    <definedName name="dwg_name_001" localSheetId="5">#REF!</definedName>
    <definedName name="dwg_name_001" localSheetId="6">#REF!</definedName>
    <definedName name="dwg_name_001" localSheetId="7">#REF!</definedName>
    <definedName name="dwg_name_001" localSheetId="2">#REF!</definedName>
    <definedName name="dwg_name_001">#REF!</definedName>
    <definedName name="eee" hidden="1">{#N/A,#N/A,FALSE,"OUTPUT SHEET "}</definedName>
    <definedName name="eee_1" hidden="1">{#N/A,#N/A,FALSE,"OUTPUT SHEET "}</definedName>
    <definedName name="eee_2" hidden="1">{#N/A,#N/A,FALSE,"OUTPUT SHEET "}</definedName>
    <definedName name="eee_3" hidden="1">{#N/A,#N/A,FALSE,"OUTPUT SHEET "}</definedName>
    <definedName name="eng_proj_id_001" localSheetId="0">#REF!</definedName>
    <definedName name="eng_proj_id_001" localSheetId="3">#REF!</definedName>
    <definedName name="eng_proj_id_001" localSheetId="5">#REF!</definedName>
    <definedName name="eng_proj_id_001" localSheetId="6">#REF!</definedName>
    <definedName name="eng_proj_id_001" localSheetId="7">#REF!</definedName>
    <definedName name="eng_proj_id_001" localSheetId="2">#REF!</definedName>
    <definedName name="eng_proj_id_001">#REF!</definedName>
    <definedName name="eng_ref_id_001" localSheetId="3">#REF!</definedName>
    <definedName name="eng_ref_id_001" localSheetId="5">#REF!</definedName>
    <definedName name="eng_ref_id_001" localSheetId="6">#REF!</definedName>
    <definedName name="eng_ref_id_001" localSheetId="7">#REF!</definedName>
    <definedName name="eng_ref_id_001" localSheetId="2">#REF!</definedName>
    <definedName name="eng_ref_id_001">#REF!</definedName>
    <definedName name="ENGINEERING_WORKS">'[7]00110'!$B$11</definedName>
    <definedName name="equip_id_001" localSheetId="0">#REF!</definedName>
    <definedName name="equip_id_001" localSheetId="3">#REF!</definedName>
    <definedName name="equip_id_001" localSheetId="5">#REF!</definedName>
    <definedName name="equip_id_001" localSheetId="6">#REF!</definedName>
    <definedName name="equip_id_001" localSheetId="7">#REF!</definedName>
    <definedName name="equip_id_001" localSheetId="2">#REF!</definedName>
    <definedName name="equip_id_001">#REF!</definedName>
    <definedName name="EXCLUDE">'[8]12129'!$R$5:$R$24</definedName>
    <definedName name="EXISTING_ITEM_NUM" localSheetId="0">#REF!</definedName>
    <definedName name="EXISTING_ITEM_NUM" localSheetId="3">#REF!</definedName>
    <definedName name="EXISTING_ITEM_NUM" localSheetId="5">#REF!</definedName>
    <definedName name="EXISTING_ITEM_NUM" localSheetId="6">#REF!</definedName>
    <definedName name="EXISTING_ITEM_NUM" localSheetId="7">#REF!</definedName>
    <definedName name="EXISTING_ITEM_NUM" localSheetId="2">#REF!</definedName>
    <definedName name="EXISTING_ITEM_NUM">#REF!</definedName>
    <definedName name="fb_dc_cur_001" localSheetId="0">#REF!</definedName>
    <definedName name="fb_dc_cur_001" localSheetId="3">#REF!</definedName>
    <definedName name="fb_dc_cur_001" localSheetId="5">#REF!</definedName>
    <definedName name="fb_dc_cur_001" localSheetId="6">#REF!</definedName>
    <definedName name="fb_dc_cur_001" localSheetId="7">#REF!</definedName>
    <definedName name="fb_dc_cur_001" localSheetId="2">#REF!</definedName>
    <definedName name="fb_dc_cur_001">#REF!</definedName>
    <definedName name="fb_dev_address_001" localSheetId="0">#REF!</definedName>
    <definedName name="fb_dev_address_001" localSheetId="3">#REF!</definedName>
    <definedName name="fb_dev_address_001" localSheetId="5">#REF!</definedName>
    <definedName name="fb_dev_address_001" localSheetId="6">#REF!</definedName>
    <definedName name="fb_dev_address_001" localSheetId="7">#REF!</definedName>
    <definedName name="fb_dev_address_001" localSheetId="2">#REF!</definedName>
    <definedName name="fb_dev_address_001">#REF!</definedName>
    <definedName name="fb_dev_id_001" localSheetId="3">#REF!</definedName>
    <definedName name="fb_dev_id_001" localSheetId="5">#REF!</definedName>
    <definedName name="fb_dev_id_001" localSheetId="6">#REF!</definedName>
    <definedName name="fb_dev_id_001" localSheetId="7">#REF!</definedName>
    <definedName name="fb_dev_id_001" localSheetId="2">#REF!</definedName>
    <definedName name="fb_dev_id_001">#REF!</definedName>
    <definedName name="fb_max_volt_001" localSheetId="3">#REF!</definedName>
    <definedName name="fb_max_volt_001" localSheetId="5">#REF!</definedName>
    <definedName name="fb_max_volt_001" localSheetId="6">#REF!</definedName>
    <definedName name="fb_max_volt_001" localSheetId="7">#REF!</definedName>
    <definedName name="fb_max_volt_001" localSheetId="2">#REF!</definedName>
    <definedName name="fb_max_volt_001">#REF!</definedName>
    <definedName name="fb_min_transmit_level_001" localSheetId="3">#REF!</definedName>
    <definedName name="fb_min_transmit_level_001" localSheetId="5">#REF!</definedName>
    <definedName name="fb_min_transmit_level_001" localSheetId="6">#REF!</definedName>
    <definedName name="fb_min_transmit_level_001" localSheetId="7">#REF!</definedName>
    <definedName name="fb_min_transmit_level_001" localSheetId="2">#REF!</definedName>
    <definedName name="fb_min_transmit_level_001">#REF!</definedName>
    <definedName name="fb_min_volt_001" localSheetId="3">#REF!</definedName>
    <definedName name="fb_min_volt_001" localSheetId="5">#REF!</definedName>
    <definedName name="fb_min_volt_001" localSheetId="6">#REF!</definedName>
    <definedName name="fb_min_volt_001" localSheetId="7">#REF!</definedName>
    <definedName name="fb_min_volt_001" localSheetId="2">#REF!</definedName>
    <definedName name="fb_min_volt_001">#REF!</definedName>
    <definedName name="fb_standard_001" localSheetId="3">#REF!</definedName>
    <definedName name="fb_standard_001" localSheetId="5">#REF!</definedName>
    <definedName name="fb_standard_001" localSheetId="6">#REF!</definedName>
    <definedName name="fb_standard_001" localSheetId="7">#REF!</definedName>
    <definedName name="fb_standard_001" localSheetId="2">#REF!</definedName>
    <definedName name="fb_standard_001">#REF!</definedName>
    <definedName name="fb_tag_no_001" localSheetId="3">#REF!</definedName>
    <definedName name="fb_tag_no_001" localSheetId="5">#REF!</definedName>
    <definedName name="fb_tag_no_001" localSheetId="6">#REF!</definedName>
    <definedName name="fb_tag_no_001" localSheetId="7">#REF!</definedName>
    <definedName name="fb_tag_no_001" localSheetId="2">#REF!</definedName>
    <definedName name="fb_tag_no_001">#REF!</definedName>
    <definedName name="FCS" localSheetId="3">#REF!</definedName>
    <definedName name="FCS" localSheetId="5">#REF!</definedName>
    <definedName name="FCS" localSheetId="6">#REF!</definedName>
    <definedName name="FCS" localSheetId="7">#REF!</definedName>
    <definedName name="FCS" localSheetId="2">#REF!</definedName>
    <definedName name="FCS">#REF!</definedName>
    <definedName name="fe_isize_anbsensor_001" localSheetId="3">#REF!</definedName>
    <definedName name="fe_isize_anbsensor_001" localSheetId="5">#REF!</definedName>
    <definedName name="fe_isize_anbsensor_001" localSheetId="6">#REF!</definedName>
    <definedName name="fe_isize_anbsensor_001" localSheetId="7">#REF!</definedName>
    <definedName name="fe_isize_anbsensor_001" localSheetId="2">#REF!</definedName>
    <definedName name="fe_isize_anbsensor_001">#REF!</definedName>
    <definedName name="fe_isize_anbtype_001" localSheetId="3">#REF!</definedName>
    <definedName name="fe_isize_anbtype_001" localSheetId="5">#REF!</definedName>
    <definedName name="fe_isize_anbtype_001" localSheetId="6">#REF!</definedName>
    <definedName name="fe_isize_anbtype_001" localSheetId="7">#REF!</definedName>
    <definedName name="fe_isize_anbtype_001" localSheetId="2">#REF!</definedName>
    <definedName name="fe_isize_anbtype_001">#REF!</definedName>
    <definedName name="fe_isize_calctype_indx_001" localSheetId="3">#REF!</definedName>
    <definedName name="fe_isize_calctype_indx_001" localSheetId="5">#REF!</definedName>
    <definedName name="fe_isize_calctype_indx_001" localSheetId="6">#REF!</definedName>
    <definedName name="fe_isize_calctype_indx_001" localSheetId="7">#REF!</definedName>
    <definedName name="fe_isize_calctype_indx_001" localSheetId="2">#REF!</definedName>
    <definedName name="fe_isize_calctype_indx_001">#REF!</definedName>
    <definedName name="fe_isize_decplaces_001" localSheetId="3">#REF!</definedName>
    <definedName name="fe_isize_decplaces_001" localSheetId="5">#REF!</definedName>
    <definedName name="fe_isize_decplaces_001" localSheetId="6">#REF!</definedName>
    <definedName name="fe_isize_decplaces_001" localSheetId="7">#REF!</definedName>
    <definedName name="fe_isize_decplaces_001" localSheetId="2">#REF!</definedName>
    <definedName name="fe_isize_decplaces_001">#REF!</definedName>
    <definedName name="fe_isize_drainvent_indx_001" localSheetId="3">#REF!</definedName>
    <definedName name="fe_isize_drainvent_indx_001" localSheetId="5">#REF!</definedName>
    <definedName name="fe_isize_drainvent_indx_001" localSheetId="6">#REF!</definedName>
    <definedName name="fe_isize_drainvent_indx_001" localSheetId="7">#REF!</definedName>
    <definedName name="fe_isize_drainvent_indx_001" localSheetId="2">#REF!</definedName>
    <definedName name="fe_isize_drainvent_indx_001">#REF!</definedName>
    <definedName name="fe_isize_elemmtl_indx_001" localSheetId="3">#REF!</definedName>
    <definedName name="fe_isize_elemmtl_indx_001" localSheetId="5">#REF!</definedName>
    <definedName name="fe_isize_elemmtl_indx_001" localSheetId="6">#REF!</definedName>
    <definedName name="fe_isize_elemmtl_indx_001" localSheetId="7">#REF!</definedName>
    <definedName name="fe_isize_elemmtl_indx_001" localSheetId="2">#REF!</definedName>
    <definedName name="fe_isize_elemmtl_indx_001">#REF!</definedName>
    <definedName name="fe_isize_ifoasize_001" localSheetId="3">#REF!</definedName>
    <definedName name="fe_isize_ifoasize_001" localSheetId="5">#REF!</definedName>
    <definedName name="fe_isize_ifoasize_001" localSheetId="6">#REF!</definedName>
    <definedName name="fe_isize_ifoasize_001" localSheetId="7">#REF!</definedName>
    <definedName name="fe_isize_ifoasize_001" localSheetId="2">#REF!</definedName>
    <definedName name="fe_isize_ifoasize_001">#REF!</definedName>
    <definedName name="fe_isize_ifoatype_001" localSheetId="3">#REF!</definedName>
    <definedName name="fe_isize_ifoatype_001" localSheetId="5">#REF!</definedName>
    <definedName name="fe_isize_ifoatype_001" localSheetId="6">#REF!</definedName>
    <definedName name="fe_isize_ifoatype_001" localSheetId="7">#REF!</definedName>
    <definedName name="fe_isize_ifoatype_001" localSheetId="2">#REF!</definedName>
    <definedName name="fe_isize_ifoatype_001">#REF!</definedName>
    <definedName name="fe_isize_instrtype_indx_001" localSheetId="3">#REF!</definedName>
    <definedName name="fe_isize_instrtype_indx_001" localSheetId="5">#REF!</definedName>
    <definedName name="fe_isize_instrtype_indx_001" localSheetId="6">#REF!</definedName>
    <definedName name="fe_isize_instrtype_indx_001" localSheetId="7">#REF!</definedName>
    <definedName name="fe_isize_instrtype_indx_001" localSheetId="2">#REF!</definedName>
    <definedName name="fe_isize_instrtype_indx_001">#REF!</definedName>
    <definedName name="fe_isize_pipemtl_indx_001" localSheetId="3">#REF!</definedName>
    <definedName name="fe_isize_pipemtl_indx_001" localSheetId="5">#REF!</definedName>
    <definedName name="fe_isize_pipemtl_indx_001" localSheetId="6">#REF!</definedName>
    <definedName name="fe_isize_pipemtl_indx_001" localSheetId="7">#REF!</definedName>
    <definedName name="fe_isize_pipemtl_indx_001" localSheetId="2">#REF!</definedName>
    <definedName name="fe_isize_pipemtl_indx_001">#REF!</definedName>
    <definedName name="fe_isize_standard_indx_001" localSheetId="3">#REF!</definedName>
    <definedName name="fe_isize_standard_indx_001" localSheetId="5">#REF!</definedName>
    <definedName name="fe_isize_standard_indx_001" localSheetId="6">#REF!</definedName>
    <definedName name="fe_isize_standard_indx_001" localSheetId="7">#REF!</definedName>
    <definedName name="fe_isize_standard_indx_001" localSheetId="2">#REF!</definedName>
    <definedName name="fe_isize_standard_indx_001">#REF!</definedName>
    <definedName name="fe_isize_wedgehdr_001" localSheetId="3">#REF!</definedName>
    <definedName name="fe_isize_wedgehdr_001" localSheetId="5">#REF!</definedName>
    <definedName name="fe_isize_wedgehdr_001" localSheetId="6">#REF!</definedName>
    <definedName name="fe_isize_wedgehdr_001" localSheetId="7">#REF!</definedName>
    <definedName name="fe_isize_wedgehdr_001" localSheetId="2">#REF!</definedName>
    <definedName name="fe_isize_wedgehdr_001">#REF!</definedName>
    <definedName name="fe_isize_wedgemodel_001" localSheetId="3">#REF!</definedName>
    <definedName name="fe_isize_wedgemodel_001" localSheetId="5">#REF!</definedName>
    <definedName name="fe_isize_wedgemodel_001" localSheetId="6">#REF!</definedName>
    <definedName name="fe_isize_wedgemodel_001" localSheetId="7">#REF!</definedName>
    <definedName name="fe_isize_wedgemodel_001" localSheetId="2">#REF!</definedName>
    <definedName name="fe_isize_wedgemodel_001">#REF!</definedName>
    <definedName name="fe_isize_wedgesize_001" localSheetId="3">#REF!</definedName>
    <definedName name="fe_isize_wedgesize_001" localSheetId="5">#REF!</definedName>
    <definedName name="fe_isize_wedgesize_001" localSheetId="6">#REF!</definedName>
    <definedName name="fe_isize_wedgesize_001" localSheetId="7">#REF!</definedName>
    <definedName name="fe_isize_wedgesize_001" localSheetId="2">#REF!</definedName>
    <definedName name="fe_isize_wedgesize_001">#REF!</definedName>
    <definedName name="FEM" localSheetId="3">#REF!</definedName>
    <definedName name="FEM" localSheetId="5">#REF!</definedName>
    <definedName name="FEM" localSheetId="6">#REF!</definedName>
    <definedName name="FEM" localSheetId="7">#REF!</definedName>
    <definedName name="FEM" localSheetId="2">#REF!</definedName>
    <definedName name="FEM">#REF!</definedName>
    <definedName name="ff" localSheetId="3">#REF!</definedName>
    <definedName name="ff" localSheetId="5">#REF!</definedName>
    <definedName name="ff" localSheetId="6">#REF!</definedName>
    <definedName name="ff" localSheetId="7">#REF!</definedName>
    <definedName name="ff" localSheetId="2">#REF!</definedName>
    <definedName name="ff">#REF!</definedName>
    <definedName name="FFF" localSheetId="0">#REF!,#REF!,#REF!,#REF!,#REF!,#REF!,#REF!,#REF!</definedName>
    <definedName name="FFF" localSheetId="3">#REF!,#REF!,#REF!,#REF!,#REF!,#REF!,#REF!,#REF!</definedName>
    <definedName name="FFF" localSheetId="5">#REF!,#REF!,#REF!,#REF!,#REF!,#REF!,#REF!,#REF!</definedName>
    <definedName name="FFF" localSheetId="6">#REF!,#REF!,#REF!,#REF!,#REF!,#REF!,#REF!,#REF!</definedName>
    <definedName name="FFF" localSheetId="7">#REF!,#REF!,#REF!,#REF!,#REF!,#REF!,#REF!,#REF!</definedName>
    <definedName name="FFF" localSheetId="2">#REF!,#REF!,#REF!,#REF!,#REF!,#REF!,#REF!,#REF!</definedName>
    <definedName name="FFF">#REF!,#REF!,#REF!,#REF!,#REF!,#REF!,#REF!,#REF!</definedName>
    <definedName name="flow_flag_001" localSheetId="0">#REF!</definedName>
    <definedName name="flow_flag_001" localSheetId="3">#REF!</definedName>
    <definedName name="flow_flag_001" localSheetId="5">#REF!</definedName>
    <definedName name="flow_flag_001" localSheetId="6">#REF!</definedName>
    <definedName name="flow_flag_001" localSheetId="7">#REF!</definedName>
    <definedName name="flow_flag_001" localSheetId="2">#REF!</definedName>
    <definedName name="flow_flag_001">#REF!</definedName>
    <definedName name="fluid_id_001" localSheetId="0">#REF!</definedName>
    <definedName name="fluid_id_001" localSheetId="3">#REF!</definedName>
    <definedName name="fluid_id_001" localSheetId="5">#REF!</definedName>
    <definedName name="fluid_id_001" localSheetId="6">#REF!</definedName>
    <definedName name="fluid_id_001" localSheetId="7">#REF!</definedName>
    <definedName name="fluid_id_001" localSheetId="2">#REF!</definedName>
    <definedName name="fluid_id_001">#REF!</definedName>
    <definedName name="fm_amb_temp_001" localSheetId="0">#REF!</definedName>
    <definedName name="fm_amb_temp_001" localSheetId="3">#REF!</definedName>
    <definedName name="fm_amb_temp_001" localSheetId="5">#REF!</definedName>
    <definedName name="fm_amb_temp_001" localSheetId="6">#REF!</definedName>
    <definedName name="fm_amb_temp_001" localSheetId="7">#REF!</definedName>
    <definedName name="fm_amb_temp_001" localSheetId="2">#REF!</definedName>
    <definedName name="fm_amb_temp_001">#REF!</definedName>
    <definedName name="fm_amb_temp_uid_001" localSheetId="3">#REF!</definedName>
    <definedName name="fm_amb_temp_uid_001" localSheetId="5">#REF!</definedName>
    <definedName name="fm_amb_temp_uid_001" localSheetId="6">#REF!</definedName>
    <definedName name="fm_amb_temp_uid_001" localSheetId="7">#REF!</definedName>
    <definedName name="fm_amb_temp_uid_001" localSheetId="2">#REF!</definedName>
    <definedName name="fm_amb_temp_uid_001">#REF!</definedName>
    <definedName name="fm_ann_coef_001" localSheetId="3">#REF!</definedName>
    <definedName name="fm_ann_coef_001" localSheetId="5">#REF!</definedName>
    <definedName name="fm_ann_coef_001" localSheetId="6">#REF!</definedName>
    <definedName name="fm_ann_coef_001" localSheetId="7">#REF!</definedName>
    <definedName name="fm_ann_coef_001" localSheetId="2">#REF!</definedName>
    <definedName name="fm_ann_coef_001">#REF!</definedName>
    <definedName name="fm_ann_exp_fac_001" localSheetId="3">#REF!</definedName>
    <definedName name="fm_ann_exp_fac_001" localSheetId="5">#REF!</definedName>
    <definedName name="fm_ann_exp_fac_001" localSheetId="6">#REF!</definedName>
    <definedName name="fm_ann_exp_fac_001" localSheetId="7">#REF!</definedName>
    <definedName name="fm_ann_exp_fac_001" localSheetId="2">#REF!</definedName>
    <definedName name="fm_ann_exp_fac_001">#REF!</definedName>
    <definedName name="fm_ann_flow_coeff_001" localSheetId="3">#REF!</definedName>
    <definedName name="fm_ann_flow_coeff_001" localSheetId="5">#REF!</definedName>
    <definedName name="fm_ann_flow_coeff_001" localSheetId="6">#REF!</definedName>
    <definedName name="fm_ann_flow_coeff_001" localSheetId="7">#REF!</definedName>
    <definedName name="fm_ann_flow_coeff_001" localSheetId="2">#REF!</definedName>
    <definedName name="fm_ann_flow_coeff_001">#REF!</definedName>
    <definedName name="fm_ann_reyn_corr_fac_001" localSheetId="3">#REF!</definedName>
    <definedName name="fm_ann_reyn_corr_fac_001" localSheetId="5">#REF!</definedName>
    <definedName name="fm_ann_reyn_corr_fac_001" localSheetId="6">#REF!</definedName>
    <definedName name="fm_ann_reyn_corr_fac_001" localSheetId="7">#REF!</definedName>
    <definedName name="fm_ann_reyn_corr_fac_001" localSheetId="2">#REF!</definedName>
    <definedName name="fm_ann_reyn_corr_fac_001">#REF!</definedName>
    <definedName name="fm_ann_unit_conv_001" localSheetId="3">#REF!</definedName>
    <definedName name="fm_ann_unit_conv_001" localSheetId="5">#REF!</definedName>
    <definedName name="fm_ann_unit_conv_001" localSheetId="6">#REF!</definedName>
    <definedName name="fm_ann_unit_conv_001" localSheetId="7">#REF!</definedName>
    <definedName name="fm_ann_unit_conv_001" localSheetId="2">#REF!</definedName>
    <definedName name="fm_ann_unit_conv_001">#REF!</definedName>
    <definedName name="fm_beta_001" localSheetId="3">#REF!</definedName>
    <definedName name="fm_beta_001" localSheetId="5">#REF!</definedName>
    <definedName name="fm_beta_001" localSheetId="6">#REF!</definedName>
    <definedName name="fm_beta_001" localSheetId="7">#REF!</definedName>
    <definedName name="fm_beta_001" localSheetId="2">#REF!</definedName>
    <definedName name="fm_beta_001">#REF!</definedName>
    <definedName name="fm_beta_lim_001" localSheetId="3">#REF!</definedName>
    <definedName name="fm_beta_lim_001" localSheetId="5">#REF!</definedName>
    <definedName name="fm_beta_lim_001" localSheetId="6">#REF!</definedName>
    <definedName name="fm_beta_lim_001" localSheetId="7">#REF!</definedName>
    <definedName name="fm_beta_lim_001" localSheetId="2">#REF!</definedName>
    <definedName name="fm_beta_lim_001">#REF!</definedName>
    <definedName name="fm_bleed_hole_diam_001" localSheetId="3">#REF!</definedName>
    <definedName name="fm_bleed_hole_diam_001" localSheetId="5">#REF!</definedName>
    <definedName name="fm_bleed_hole_diam_001" localSheetId="6">#REF!</definedName>
    <definedName name="fm_bleed_hole_diam_001" localSheetId="7">#REF!</definedName>
    <definedName name="fm_bleed_hole_diam_001" localSheetId="2">#REF!</definedName>
    <definedName name="fm_bleed_hole_diam_001">#REF!</definedName>
    <definedName name="fm_bleed_hole_diam_uid_001" localSheetId="3">#REF!</definedName>
    <definedName name="fm_bleed_hole_diam_uid_001" localSheetId="5">#REF!</definedName>
    <definedName name="fm_bleed_hole_diam_uid_001" localSheetId="6">#REF!</definedName>
    <definedName name="fm_bleed_hole_diam_uid_001" localSheetId="7">#REF!</definedName>
    <definedName name="fm_bleed_hole_diam_uid_001" localSheetId="2">#REF!</definedName>
    <definedName name="fm_bleed_hole_diam_uid_001">#REF!</definedName>
    <definedName name="fm_calc_type_001" localSheetId="3">#REF!</definedName>
    <definedName name="fm_calc_type_001" localSheetId="5">#REF!</definedName>
    <definedName name="fm_calc_type_001" localSheetId="6">#REF!</definedName>
    <definedName name="fm_calc_type_001" localSheetId="7">#REF!</definedName>
    <definedName name="fm_calc_type_001" localSheetId="2">#REF!</definedName>
    <definedName name="fm_calc_type_001">#REF!</definedName>
    <definedName name="fm_calculate_gas_exp_fac_001" localSheetId="3">#REF!</definedName>
    <definedName name="fm_calculate_gas_exp_fac_001" localSheetId="5">#REF!</definedName>
    <definedName name="fm_calculate_gas_exp_fac_001" localSheetId="6">#REF!</definedName>
    <definedName name="fm_calculate_gas_exp_fac_001" localSheetId="7">#REF!</definedName>
    <definedName name="fm_calculate_gas_exp_fac_001" localSheetId="2">#REF!</definedName>
    <definedName name="fm_calculate_gas_exp_fac_001">#REF!</definedName>
    <definedName name="fm_crit_001" localSheetId="3">#REF!</definedName>
    <definedName name="fm_crit_001" localSheetId="5">#REF!</definedName>
    <definedName name="fm_crit_001" localSheetId="6">#REF!</definedName>
    <definedName name="fm_crit_001" localSheetId="7">#REF!</definedName>
    <definedName name="fm_crit_001" localSheetId="2">#REF!</definedName>
    <definedName name="fm_crit_001">#REF!</definedName>
    <definedName name="fm_crit_press_ratio_001" localSheetId="3">#REF!</definedName>
    <definedName name="fm_crit_press_ratio_001" localSheetId="5">#REF!</definedName>
    <definedName name="fm_crit_press_ratio_001" localSheetId="6">#REF!</definedName>
    <definedName name="fm_crit_press_ratio_001" localSheetId="7">#REF!</definedName>
    <definedName name="fm_crit_press_ratio_001" localSheetId="2">#REF!</definedName>
    <definedName name="fm_crit_press_ratio_001">#REF!</definedName>
    <definedName name="fm_critical_flow_001" localSheetId="3">#REF!</definedName>
    <definedName name="fm_critical_flow_001" localSheetId="5">#REF!</definedName>
    <definedName name="fm_critical_flow_001" localSheetId="6">#REF!</definedName>
    <definedName name="fm_critical_flow_001" localSheetId="7">#REF!</definedName>
    <definedName name="fm_critical_flow_001" localSheetId="2">#REF!</definedName>
    <definedName name="fm_critical_flow_001">#REF!</definedName>
    <definedName name="fm_delta_001" localSheetId="3">#REF!</definedName>
    <definedName name="fm_delta_001" localSheetId="5">#REF!</definedName>
    <definedName name="fm_delta_001" localSheetId="6">#REF!</definedName>
    <definedName name="fm_delta_001" localSheetId="7">#REF!</definedName>
    <definedName name="fm_delta_001" localSheetId="2">#REF!</definedName>
    <definedName name="fm_delta_001">#REF!</definedName>
    <definedName name="fm_diff_press_tr_001" localSheetId="3">#REF!</definedName>
    <definedName name="fm_diff_press_tr_001" localSheetId="5">#REF!</definedName>
    <definedName name="fm_diff_press_tr_001" localSheetId="6">#REF!</definedName>
    <definedName name="fm_diff_press_tr_001" localSheetId="7">#REF!</definedName>
    <definedName name="fm_diff_press_tr_001" localSheetId="2">#REF!</definedName>
    <definedName name="fm_diff_press_tr_001">#REF!</definedName>
    <definedName name="fm_diff_press_tr_uid_001" localSheetId="3">#REF!</definedName>
    <definedName name="fm_diff_press_tr_uid_001" localSheetId="5">#REF!</definedName>
    <definedName name="fm_diff_press_tr_uid_001" localSheetId="6">#REF!</definedName>
    <definedName name="fm_diff_press_tr_uid_001" localSheetId="7">#REF!</definedName>
    <definedName name="fm_diff_press_tr_uid_001" localSheetId="2">#REF!</definedName>
    <definedName name="fm_diff_press_tr_uid_001">#REF!</definedName>
    <definedName name="fm_disch_coef_001" localSheetId="3">#REF!</definedName>
    <definedName name="fm_disch_coef_001" localSheetId="5">#REF!</definedName>
    <definedName name="fm_disch_coef_001" localSheetId="6">#REF!</definedName>
    <definedName name="fm_disch_coef_001" localSheetId="7">#REF!</definedName>
    <definedName name="fm_disch_coef_001" localSheetId="2">#REF!</definedName>
    <definedName name="fm_disch_coef_001">#REF!</definedName>
    <definedName name="fm_disch_coef_calc_001" localSheetId="3">#REF!</definedName>
    <definedName name="fm_disch_coef_calc_001" localSheetId="5">#REF!</definedName>
    <definedName name="fm_disch_coef_calc_001" localSheetId="6">#REF!</definedName>
    <definedName name="fm_disch_coef_calc_001" localSheetId="7">#REF!</definedName>
    <definedName name="fm_disch_coef_calc_001" localSheetId="2">#REF!</definedName>
    <definedName name="fm_disch_coef_calc_001">#REF!</definedName>
    <definedName name="fm_downstream_len_1st_fit1_001" localSheetId="3">#REF!</definedName>
    <definedName name="fm_downstream_len_1st_fit1_001" localSheetId="5">#REF!</definedName>
    <definedName name="fm_downstream_len_1st_fit1_001" localSheetId="6">#REF!</definedName>
    <definedName name="fm_downstream_len_1st_fit1_001" localSheetId="7">#REF!</definedName>
    <definedName name="fm_downstream_len_1st_fit1_001" localSheetId="2">#REF!</definedName>
    <definedName name="fm_downstream_len_1st_fit1_001">#REF!</definedName>
    <definedName name="fm_flow_max_001" localSheetId="3">#REF!</definedName>
    <definedName name="fm_flow_max_001" localSheetId="5">#REF!</definedName>
    <definedName name="fm_flow_max_001" localSheetId="6">#REF!</definedName>
    <definedName name="fm_flow_max_001" localSheetId="7">#REF!</definedName>
    <definedName name="fm_flow_max_001" localSheetId="2">#REF!</definedName>
    <definedName name="fm_flow_max_001">#REF!</definedName>
    <definedName name="fm_flow_uflg_001" localSheetId="3">#REF!</definedName>
    <definedName name="fm_flow_uflg_001" localSheetId="5">#REF!</definedName>
    <definedName name="fm_flow_uflg_001" localSheetId="6">#REF!</definedName>
    <definedName name="fm_flow_uflg_001" localSheetId="7">#REF!</definedName>
    <definedName name="fm_flow_uflg_001" localSheetId="2">#REF!</definedName>
    <definedName name="fm_flow_uflg_001">#REF!</definedName>
    <definedName name="fm_flow_uid_001" localSheetId="3">#REF!</definedName>
    <definedName name="fm_flow_uid_001" localSheetId="5">#REF!</definedName>
    <definedName name="fm_flow_uid_001" localSheetId="6">#REF!</definedName>
    <definedName name="fm_flow_uid_001" localSheetId="7">#REF!</definedName>
    <definedName name="fm_flow_uid_001" localSheetId="2">#REF!</definedName>
    <definedName name="fm_flow_uid_001">#REF!</definedName>
    <definedName name="fm_gas_exp_fac_001" localSheetId="3">#REF!</definedName>
    <definedName name="fm_gas_exp_fac_001" localSheetId="5">#REF!</definedName>
    <definedName name="fm_gas_exp_fac_001" localSheetId="6">#REF!</definedName>
    <definedName name="fm_gas_exp_fac_001" localSheetId="7">#REF!</definedName>
    <definedName name="fm_gas_exp_fac_001" localSheetId="2">#REF!</definedName>
    <definedName name="fm_gas_exp_fac_001">#REF!</definedName>
    <definedName name="fm_meter_type_001" localSheetId="3">#REF!</definedName>
    <definedName name="fm_meter_type_001" localSheetId="5">#REF!</definedName>
    <definedName name="fm_meter_type_001" localSheetId="6">#REF!</definedName>
    <definedName name="fm_meter_type_001" localSheetId="7">#REF!</definedName>
    <definedName name="fm_meter_type_001" localSheetId="2">#REF!</definedName>
    <definedName name="fm_meter_type_001">#REF!</definedName>
    <definedName name="fm_oper_flow_001" localSheetId="3">#REF!</definedName>
    <definedName name="fm_oper_flow_001" localSheetId="5">#REF!</definedName>
    <definedName name="fm_oper_flow_001" localSheetId="6">#REF!</definedName>
    <definedName name="fm_oper_flow_001" localSheetId="7">#REF!</definedName>
    <definedName name="fm_oper_flow_001" localSheetId="2">#REF!</definedName>
    <definedName name="fm_oper_flow_001">#REF!</definedName>
    <definedName name="fm_orif_diam_001" localSheetId="3">#REF!</definedName>
    <definedName name="fm_orif_diam_001" localSheetId="5">#REF!</definedName>
    <definedName name="fm_orif_diam_001" localSheetId="6">#REF!</definedName>
    <definedName name="fm_orif_diam_001" localSheetId="7">#REF!</definedName>
    <definedName name="fm_orif_diam_001" localSheetId="2">#REF!</definedName>
    <definedName name="fm_orif_diam_001">#REF!</definedName>
    <definedName name="fm_orif_diam_uid_001" localSheetId="3">#REF!</definedName>
    <definedName name="fm_orif_diam_uid_001" localSheetId="5">#REF!</definedName>
    <definedName name="fm_orif_diam_uid_001" localSheetId="6">#REF!</definedName>
    <definedName name="fm_orif_diam_uid_001" localSheetId="7">#REF!</definedName>
    <definedName name="fm_orif_diam_uid_001" localSheetId="2">#REF!</definedName>
    <definedName name="fm_orif_diam_uid_001">#REF!</definedName>
    <definedName name="fm_orif_lim_001" localSheetId="3">#REF!</definedName>
    <definedName name="fm_orif_lim_001" localSheetId="5">#REF!</definedName>
    <definedName name="fm_orif_lim_001" localSheetId="6">#REF!</definedName>
    <definedName name="fm_orif_lim_001" localSheetId="7">#REF!</definedName>
    <definedName name="fm_orif_lim_001" localSheetId="2">#REF!</definedName>
    <definedName name="fm_orif_lim_001">#REF!</definedName>
    <definedName name="fm_orif_lin_exp_coef_001" localSheetId="3">#REF!</definedName>
    <definedName name="fm_orif_lin_exp_coef_001" localSheetId="5">#REF!</definedName>
    <definedName name="fm_orif_lin_exp_coef_001" localSheetId="6">#REF!</definedName>
    <definedName name="fm_orif_lin_exp_coef_001" localSheetId="7">#REF!</definedName>
    <definedName name="fm_orif_lin_exp_coef_001" localSheetId="2">#REF!</definedName>
    <definedName name="fm_orif_lin_exp_coef_001">#REF!</definedName>
    <definedName name="fm_orif_lin_exp_uid_001" localSheetId="3">#REF!</definedName>
    <definedName name="fm_orif_lin_exp_uid_001" localSheetId="5">#REF!</definedName>
    <definedName name="fm_orif_lin_exp_uid_001" localSheetId="6">#REF!</definedName>
    <definedName name="fm_orif_lin_exp_uid_001" localSheetId="7">#REF!</definedName>
    <definedName name="fm_orif_lin_exp_uid_001" localSheetId="2">#REF!</definedName>
    <definedName name="fm_orif_lin_exp_uid_001">#REF!</definedName>
    <definedName name="fm_orif_mat_001" localSheetId="3">#REF!</definedName>
    <definedName name="fm_orif_mat_001" localSheetId="5">#REF!</definedName>
    <definedName name="fm_orif_mat_001" localSheetId="6">#REF!</definedName>
    <definedName name="fm_orif_mat_001" localSheetId="7">#REF!</definedName>
    <definedName name="fm_orif_mat_001" localSheetId="2">#REF!</definedName>
    <definedName name="fm_orif_mat_001">#REF!</definedName>
    <definedName name="fm_orif_mat_id_001" localSheetId="3">#REF!</definedName>
    <definedName name="fm_orif_mat_id_001" localSheetId="5">#REF!</definedName>
    <definedName name="fm_orif_mat_id_001" localSheetId="6">#REF!</definedName>
    <definedName name="fm_orif_mat_id_001" localSheetId="7">#REF!</definedName>
    <definedName name="fm_orif_mat_id_001" localSheetId="2">#REF!</definedName>
    <definedName name="fm_orif_mat_id_001">#REF!</definedName>
    <definedName name="fm_pipe_lim_001" localSheetId="3">#REF!</definedName>
    <definedName name="fm_pipe_lim_001" localSheetId="5">#REF!</definedName>
    <definedName name="fm_pipe_lim_001" localSheetId="6">#REF!</definedName>
    <definedName name="fm_pipe_lim_001" localSheetId="7">#REF!</definedName>
    <definedName name="fm_pipe_lim_001" localSheetId="2">#REF!</definedName>
    <definedName name="fm_pipe_lim_001">#REF!</definedName>
    <definedName name="fm_pipe_lin_exp_coef_001" localSheetId="3">#REF!</definedName>
    <definedName name="fm_pipe_lin_exp_coef_001" localSheetId="5">#REF!</definedName>
    <definedName name="fm_pipe_lin_exp_coef_001" localSheetId="6">#REF!</definedName>
    <definedName name="fm_pipe_lin_exp_coef_001" localSheetId="7">#REF!</definedName>
    <definedName name="fm_pipe_lin_exp_coef_001" localSheetId="2">#REF!</definedName>
    <definedName name="fm_pipe_lin_exp_coef_001">#REF!</definedName>
    <definedName name="fm_pipe_lin_exp_uid_001" localSheetId="3">#REF!</definedName>
    <definedName name="fm_pipe_lin_exp_uid_001" localSheetId="5">#REF!</definedName>
    <definedName name="fm_pipe_lin_exp_uid_001" localSheetId="6">#REF!</definedName>
    <definedName name="fm_pipe_lin_exp_uid_001" localSheetId="7">#REF!</definedName>
    <definedName name="fm_pipe_lin_exp_uid_001" localSheetId="2">#REF!</definedName>
    <definedName name="fm_pipe_lin_exp_uid_001">#REF!</definedName>
    <definedName name="fm_pipe_mat_001" localSheetId="3">#REF!</definedName>
    <definedName name="fm_pipe_mat_001" localSheetId="5">#REF!</definedName>
    <definedName name="fm_pipe_mat_001" localSheetId="6">#REF!</definedName>
    <definedName name="fm_pipe_mat_001" localSheetId="7">#REF!</definedName>
    <definedName name="fm_pipe_mat_001" localSheetId="2">#REF!</definedName>
    <definedName name="fm_pipe_mat_001">#REF!</definedName>
    <definedName name="fm_press_loss_001" localSheetId="3">#REF!</definedName>
    <definedName name="fm_press_loss_001" localSheetId="5">#REF!</definedName>
    <definedName name="fm_press_loss_001" localSheetId="6">#REF!</definedName>
    <definedName name="fm_press_loss_001" localSheetId="7">#REF!</definedName>
    <definedName name="fm_press_loss_001" localSheetId="2">#REF!</definedName>
    <definedName name="fm_press_loss_001">#REF!</definedName>
    <definedName name="fm_press_loss_max_001" localSheetId="3">#REF!</definedName>
    <definedName name="fm_press_loss_max_001" localSheetId="5">#REF!</definedName>
    <definedName name="fm_press_loss_max_001" localSheetId="6">#REF!</definedName>
    <definedName name="fm_press_loss_max_001" localSheetId="7">#REF!</definedName>
    <definedName name="fm_press_loss_max_001" localSheetId="2">#REF!</definedName>
    <definedName name="fm_press_loss_max_001">#REF!</definedName>
    <definedName name="fm_press_loss_max_15_001" localSheetId="3">#REF!</definedName>
    <definedName name="fm_press_loss_max_15_001" localSheetId="5">#REF!</definedName>
    <definedName name="fm_press_loss_max_15_001" localSheetId="6">#REF!</definedName>
    <definedName name="fm_press_loss_max_15_001" localSheetId="7">#REF!</definedName>
    <definedName name="fm_press_loss_max_15_001" localSheetId="2">#REF!</definedName>
    <definedName name="fm_press_loss_max_15_001">#REF!</definedName>
    <definedName name="fm_press_loss_nor_001" localSheetId="3">#REF!</definedName>
    <definedName name="fm_press_loss_nor_001" localSheetId="5">#REF!</definedName>
    <definedName name="fm_press_loss_nor_001" localSheetId="6">#REF!</definedName>
    <definedName name="fm_press_loss_nor_001" localSheetId="7">#REF!</definedName>
    <definedName name="fm_press_loss_nor_001" localSheetId="2">#REF!</definedName>
    <definedName name="fm_press_loss_nor_001">#REF!</definedName>
    <definedName name="fm_press_loss_nor_15_001" localSheetId="3">#REF!</definedName>
    <definedName name="fm_press_loss_nor_15_001" localSheetId="5">#REF!</definedName>
    <definedName name="fm_press_loss_nor_15_001" localSheetId="6">#REF!</definedName>
    <definedName name="fm_press_loss_nor_15_001" localSheetId="7">#REF!</definedName>
    <definedName name="fm_press_loss_nor_15_001" localSheetId="2">#REF!</definedName>
    <definedName name="fm_press_loss_nor_15_001">#REF!</definedName>
    <definedName name="fm_press_loss_uid_001" localSheetId="3">#REF!</definedName>
    <definedName name="fm_press_loss_uid_001" localSheetId="5">#REF!</definedName>
    <definedName name="fm_press_loss_uid_001" localSheetId="6">#REF!</definedName>
    <definedName name="fm_press_loss_uid_001" localSheetId="7">#REF!</definedName>
    <definedName name="fm_press_loss_uid_001" localSheetId="2">#REF!</definedName>
    <definedName name="fm_press_loss_uid_001">#REF!</definedName>
    <definedName name="fm_rad_quart_001" localSheetId="3">#REF!</definedName>
    <definedName name="fm_rad_quart_001" localSheetId="5">#REF!</definedName>
    <definedName name="fm_rad_quart_001" localSheetId="6">#REF!</definedName>
    <definedName name="fm_rad_quart_001" localSheetId="7">#REF!</definedName>
    <definedName name="fm_rad_quart_001" localSheetId="2">#REF!</definedName>
    <definedName name="fm_rad_quart_001">#REF!</definedName>
    <definedName name="fm_radius_001" localSheetId="3">#REF!</definedName>
    <definedName name="fm_radius_001" localSheetId="5">#REF!</definedName>
    <definedName name="fm_radius_001" localSheetId="6">#REF!</definedName>
    <definedName name="fm_radius_001" localSheetId="7">#REF!</definedName>
    <definedName name="fm_radius_001" localSheetId="2">#REF!</definedName>
    <definedName name="fm_radius_001">#REF!</definedName>
    <definedName name="fm_radius_uid_001" localSheetId="3">#REF!</definedName>
    <definedName name="fm_radius_uid_001" localSheetId="5">#REF!</definedName>
    <definedName name="fm_radius_uid_001" localSheetId="6">#REF!</definedName>
    <definedName name="fm_radius_uid_001" localSheetId="7">#REF!</definedName>
    <definedName name="fm_radius_uid_001" localSheetId="2">#REF!</definedName>
    <definedName name="fm_radius_uid_001">#REF!</definedName>
    <definedName name="fm_rect_height_001" localSheetId="3">#REF!</definedName>
    <definedName name="fm_rect_height_001" localSheetId="5">#REF!</definedName>
    <definedName name="fm_rect_height_001" localSheetId="6">#REF!</definedName>
    <definedName name="fm_rect_height_001" localSheetId="7">#REF!</definedName>
    <definedName name="fm_rect_height_001" localSheetId="2">#REF!</definedName>
    <definedName name="fm_rect_height_001">#REF!</definedName>
    <definedName name="fm_rect_uid_001" localSheetId="3">#REF!</definedName>
    <definedName name="fm_rect_uid_001" localSheetId="5">#REF!</definedName>
    <definedName name="fm_rect_uid_001" localSheetId="6">#REF!</definedName>
    <definedName name="fm_rect_uid_001" localSheetId="7">#REF!</definedName>
    <definedName name="fm_rect_uid_001" localSheetId="2">#REF!</definedName>
    <definedName name="fm_rect_uid_001">#REF!</definedName>
    <definedName name="fm_rect_width_001" localSheetId="3">#REF!</definedName>
    <definedName name="fm_rect_width_001" localSheetId="5">#REF!</definedName>
    <definedName name="fm_rect_width_001" localSheetId="6">#REF!</definedName>
    <definedName name="fm_rect_width_001" localSheetId="7">#REF!</definedName>
    <definedName name="fm_rect_width_001" localSheetId="2">#REF!</definedName>
    <definedName name="fm_rect_width_001">#REF!</definedName>
    <definedName name="fm_reyn_001" localSheetId="3">#REF!</definedName>
    <definedName name="fm_reyn_001" localSheetId="5">#REF!</definedName>
    <definedName name="fm_reyn_001" localSheetId="6">#REF!</definedName>
    <definedName name="fm_reyn_001" localSheetId="7">#REF!</definedName>
    <definedName name="fm_reyn_001" localSheetId="2">#REF!</definedName>
    <definedName name="fm_reyn_001">#REF!</definedName>
    <definedName name="fm_reyn_lim_001" localSheetId="3">#REF!</definedName>
    <definedName name="fm_reyn_lim_001" localSheetId="5">#REF!</definedName>
    <definedName name="fm_reyn_lim_001" localSheetId="6">#REF!</definedName>
    <definedName name="fm_reyn_lim_001" localSheetId="7">#REF!</definedName>
    <definedName name="fm_reyn_lim_001" localSheetId="2">#REF!</definedName>
    <definedName name="fm_reyn_lim_001">#REF!</definedName>
    <definedName name="fm_seg_height_001" localSheetId="3">#REF!</definedName>
    <definedName name="fm_seg_height_001" localSheetId="5">#REF!</definedName>
    <definedName name="fm_seg_height_001" localSheetId="6">#REF!</definedName>
    <definedName name="fm_seg_height_001" localSheetId="7">#REF!</definedName>
    <definedName name="fm_seg_height_001" localSheetId="2">#REF!</definedName>
    <definedName name="fm_seg_height_001">#REF!</definedName>
    <definedName name="fm_seg_radius_001" localSheetId="3">#REF!</definedName>
    <definedName name="fm_seg_radius_001" localSheetId="5">#REF!</definedName>
    <definedName name="fm_seg_radius_001" localSheetId="6">#REF!</definedName>
    <definedName name="fm_seg_radius_001" localSheetId="7">#REF!</definedName>
    <definedName name="fm_seg_radius_001" localSheetId="2">#REF!</definedName>
    <definedName name="fm_seg_radius_001">#REF!</definedName>
    <definedName name="fm_seg_uid_001" localSheetId="3">#REF!</definedName>
    <definedName name="fm_seg_uid_001" localSheetId="5">#REF!</definedName>
    <definedName name="fm_seg_uid_001" localSheetId="6">#REF!</definedName>
    <definedName name="fm_seg_uid_001" localSheetId="7">#REF!</definedName>
    <definedName name="fm_seg_uid_001" localSheetId="2">#REF!</definedName>
    <definedName name="fm_seg_uid_001">#REF!</definedName>
    <definedName name="fm_steam_fac_001" localSheetId="3">#REF!</definedName>
    <definedName name="fm_steam_fac_001" localSheetId="5">#REF!</definedName>
    <definedName name="fm_steam_fac_001" localSheetId="6">#REF!</definedName>
    <definedName name="fm_steam_fac_001" localSheetId="7">#REF!</definedName>
    <definedName name="fm_steam_fac_001" localSheetId="2">#REF!</definedName>
    <definedName name="fm_steam_fac_001">#REF!</definedName>
    <definedName name="fm_steam_prcnt_001" localSheetId="3">#REF!</definedName>
    <definedName name="fm_steam_prcnt_001" localSheetId="5">#REF!</definedName>
    <definedName name="fm_steam_prcnt_001" localSheetId="6">#REF!</definedName>
    <definedName name="fm_steam_prcnt_001" localSheetId="7">#REF!</definedName>
    <definedName name="fm_steam_prcnt_001" localSheetId="2">#REF!</definedName>
    <definedName name="fm_steam_prcnt_001">#REF!</definedName>
    <definedName name="fm_sub_meter_type_001" localSheetId="3">#REF!</definedName>
    <definedName name="fm_sub_meter_type_001" localSheetId="5">#REF!</definedName>
    <definedName name="fm_sub_meter_type_001" localSheetId="6">#REF!</definedName>
    <definedName name="fm_sub_meter_type_001" localSheetId="7">#REF!</definedName>
    <definedName name="fm_sub_meter_type_001" localSheetId="2">#REF!</definedName>
    <definedName name="fm_sub_meter_type_001">#REF!</definedName>
    <definedName name="fm_true_flow_max_001" localSheetId="3">#REF!</definedName>
    <definedName name="fm_true_flow_max_001" localSheetId="5">#REF!</definedName>
    <definedName name="fm_true_flow_max_001" localSheetId="6">#REF!</definedName>
    <definedName name="fm_true_flow_max_001" localSheetId="7">#REF!</definedName>
    <definedName name="fm_true_flow_max_001" localSheetId="2">#REF!</definedName>
    <definedName name="fm_true_flow_max_001">#REF!</definedName>
    <definedName name="fm_upstream_len_1st_fit1_001" localSheetId="3">#REF!</definedName>
    <definedName name="fm_upstream_len_1st_fit1_001" localSheetId="5">#REF!</definedName>
    <definedName name="fm_upstream_len_1st_fit1_001" localSheetId="6">#REF!</definedName>
    <definedName name="fm_upstream_len_1st_fit1_001" localSheetId="7">#REF!</definedName>
    <definedName name="fm_upstream_len_1st_fit1_001" localSheetId="2">#REF!</definedName>
    <definedName name="fm_upstream_len_1st_fit1_001">#REF!</definedName>
    <definedName name="fm_upstream_len_1st_fit11_001" localSheetId="3">#REF!</definedName>
    <definedName name="fm_upstream_len_1st_fit11_001" localSheetId="5">#REF!</definedName>
    <definedName name="fm_upstream_len_1st_fit11_001" localSheetId="6">#REF!</definedName>
    <definedName name="fm_upstream_len_1st_fit11_001" localSheetId="7">#REF!</definedName>
    <definedName name="fm_upstream_len_1st_fit11_001" localSheetId="2">#REF!</definedName>
    <definedName name="fm_upstream_len_1st_fit11_001">#REF!</definedName>
    <definedName name="fm_upstream_len_2nd_fit1_001" localSheetId="3">#REF!</definedName>
    <definedName name="fm_upstream_len_2nd_fit1_001" localSheetId="5">#REF!</definedName>
    <definedName name="fm_upstream_len_2nd_fit1_001" localSheetId="6">#REF!</definedName>
    <definedName name="fm_upstream_len_2nd_fit1_001" localSheetId="7">#REF!</definedName>
    <definedName name="fm_upstream_len_2nd_fit1_001" localSheetId="2">#REF!</definedName>
    <definedName name="fm_upstream_len_2nd_fit1_001">#REF!</definedName>
    <definedName name="fm_upstream_len_2nd_fit11_001" localSheetId="3">#REF!</definedName>
    <definedName name="fm_upstream_len_2nd_fit11_001" localSheetId="5">#REF!</definedName>
    <definedName name="fm_upstream_len_2nd_fit11_001" localSheetId="6">#REF!</definedName>
    <definedName name="fm_upstream_len_2nd_fit11_001" localSheetId="7">#REF!</definedName>
    <definedName name="fm_upstream_len_2nd_fit11_001" localSheetId="2">#REF!</definedName>
    <definedName name="fm_upstream_len_2nd_fit11_001">#REF!</definedName>
    <definedName name="FOOT" localSheetId="3">#REF!</definedName>
    <definedName name="FOOT" localSheetId="5">#REF!</definedName>
    <definedName name="FOOT" localSheetId="6">#REF!</definedName>
    <definedName name="FOOT" localSheetId="7">#REF!</definedName>
    <definedName name="FOOT" localSheetId="2">#REF!</definedName>
    <definedName name="FOOT">#REF!</definedName>
    <definedName name="footerend" localSheetId="3">#REF!</definedName>
    <definedName name="footerend" localSheetId="5">#REF!</definedName>
    <definedName name="footerend" localSheetId="6">#REF!</definedName>
    <definedName name="footerend" localSheetId="7">#REF!</definedName>
    <definedName name="footerend" localSheetId="2">#REF!</definedName>
    <definedName name="footerend">#REF!</definedName>
    <definedName name="footerstart" localSheetId="3">#REF!</definedName>
    <definedName name="footerstart" localSheetId="5">#REF!</definedName>
    <definedName name="footerstart" localSheetId="6">#REF!</definedName>
    <definedName name="footerstart" localSheetId="7">#REF!</definedName>
    <definedName name="footerstart" localSheetId="2">#REF!</definedName>
    <definedName name="footerstart">#REF!</definedName>
    <definedName name="FROM_COMP_NO" localSheetId="3">#REF!</definedName>
    <definedName name="FROM_COMP_NO" localSheetId="5">#REF!</definedName>
    <definedName name="FROM_COMP_NO" localSheetId="6">#REF!</definedName>
    <definedName name="FROM_COMP_NO" localSheetId="7">#REF!</definedName>
    <definedName name="FROM_COMP_NO" localSheetId="2">#REF!</definedName>
    <definedName name="FROM_COMP_NO">#REF!</definedName>
    <definedName name="FROM_NOTE" localSheetId="3">#REF!</definedName>
    <definedName name="FROM_NOTE" localSheetId="5">#REF!</definedName>
    <definedName name="FROM_NOTE" localSheetId="6">#REF!</definedName>
    <definedName name="FROM_NOTE" localSheetId="7">#REF!</definedName>
    <definedName name="FROM_NOTE" localSheetId="2">#REF!</definedName>
    <definedName name="FROM_NOTE">#REF!</definedName>
    <definedName name="full_weight_001" localSheetId="3">#REF!</definedName>
    <definedName name="full_weight_001" localSheetId="5">#REF!</definedName>
    <definedName name="full_weight_001" localSheetId="6">#REF!</definedName>
    <definedName name="full_weight_001" localSheetId="7">#REF!</definedName>
    <definedName name="full_weight_001" localSheetId="2">#REF!</definedName>
    <definedName name="full_weight_001">#REF!</definedName>
    <definedName name="G" localSheetId="3">'[9] 견적서'!#REF!</definedName>
    <definedName name="G" localSheetId="5">'[9] 견적서'!#REF!</definedName>
    <definedName name="G" localSheetId="6">'[9] 견적서'!#REF!</definedName>
    <definedName name="G" localSheetId="7">'[9] 견적서'!#REF!</definedName>
    <definedName name="G" localSheetId="2">'[9] 견적서'!#REF!</definedName>
    <definedName name="G">'[9] 견적서'!#REF!</definedName>
    <definedName name="HardwareIO" localSheetId="0">#REF!,#REF!,#REF!,#REF!,#REF!,#REF!,#REF!,#REF!</definedName>
    <definedName name="HardwareIO" localSheetId="3">#REF!,#REF!,#REF!,#REF!,#REF!,#REF!,#REF!,#REF!</definedName>
    <definedName name="HardwareIO" localSheetId="5">#REF!,#REF!,#REF!,#REF!,#REF!,#REF!,#REF!,#REF!</definedName>
    <definedName name="HardwareIO" localSheetId="6">#REF!,#REF!,#REF!,#REF!,#REF!,#REF!,#REF!,#REF!</definedName>
    <definedName name="HardwareIO" localSheetId="7">#REF!,#REF!,#REF!,#REF!,#REF!,#REF!,#REF!,#REF!</definedName>
    <definedName name="HardwareIO" localSheetId="2">#REF!,#REF!,#REF!,#REF!,#REF!,#REF!,#REF!,#REF!</definedName>
    <definedName name="HardwareIO">#REF!,#REF!,#REF!,#REF!,#REF!,#REF!,#REF!,#REF!</definedName>
    <definedName name="headerend" localSheetId="0">#REF!</definedName>
    <definedName name="headerend" localSheetId="3">#REF!</definedName>
    <definedName name="headerend" localSheetId="5">#REF!</definedName>
    <definedName name="headerend" localSheetId="6">#REF!</definedName>
    <definedName name="headerend" localSheetId="7">#REF!</definedName>
    <definedName name="headerend" localSheetId="2">#REF!</definedName>
    <definedName name="headerend">#REF!</definedName>
    <definedName name="headerstart" localSheetId="0">#REF!</definedName>
    <definedName name="headerstart" localSheetId="3">#REF!</definedName>
    <definedName name="headerstart" localSheetId="5">#REF!</definedName>
    <definedName name="headerstart" localSheetId="6">#REF!</definedName>
    <definedName name="headerstart" localSheetId="7">#REF!</definedName>
    <definedName name="headerstart" localSheetId="2">#REF!</definedName>
    <definedName name="headerstart">#REF!</definedName>
    <definedName name="HKU_COMP_NO" localSheetId="0">#REF!</definedName>
    <definedName name="HKU_COMP_NO" localSheetId="3">#REF!</definedName>
    <definedName name="HKU_COMP_NO" localSheetId="5">#REF!</definedName>
    <definedName name="HKU_COMP_NO" localSheetId="6">#REF!</definedName>
    <definedName name="HKU_COMP_NO" localSheetId="7">#REF!</definedName>
    <definedName name="HKU_COMP_NO" localSheetId="2">#REF!</definedName>
    <definedName name="HKU_COMP_NO">#REF!</definedName>
    <definedName name="HTML_CodePage" hidden="1">936</definedName>
    <definedName name="HTML_Control" localSheetId="0" hidden="1">{"'Sheet1'!$A$1:$L$49"}</definedName>
    <definedName name="HTML_Control" localSheetId="2" hidden="1">{"'Sheet1'!$A$1:$L$49"}</definedName>
    <definedName name="HTML_Control" localSheetId="1" hidden="1">{"'Sheet1'!$A$1:$L$49"}</definedName>
    <definedName name="HTML_Control" hidden="1">{"'Sheet1'!$A$1:$L$49"}</definedName>
    <definedName name="HTML_Control_1" hidden="1">{"'Sheet1'!$A$1:$L$49"}</definedName>
    <definedName name="HTML_Control_2" hidden="1">{"'Sheet1'!$A$1:$L$49"}</definedName>
    <definedName name="HTML_Control_3" hidden="1">{"'Sheet1'!$A$1:$L$49"}</definedName>
    <definedName name="HTML_Control_4" hidden="1">{"'Sheet1'!$A$1:$L$49"}</definedName>
    <definedName name="HTML_Description" hidden="1">""</definedName>
    <definedName name="HTML_Email" hidden="1">""</definedName>
    <definedName name="HTML_Header" hidden="1">""</definedName>
    <definedName name="HTML_LastUpdate" hidden="1">"99/06/02"</definedName>
    <definedName name="HTML_LineAfter" hidden="1">FALSE</definedName>
    <definedName name="HTML_LineBefore" hidden="1">FALSE</definedName>
    <definedName name="HTML_Name" hidden="1">"danglb"</definedName>
    <definedName name="HTML_OBDlg2" hidden="1">TRUE</definedName>
    <definedName name="HTML_OBDlg4" hidden="1">TRUE</definedName>
    <definedName name="HTML_OS" hidden="1">0</definedName>
    <definedName name="HTML_PathFile" hidden="1">"C:\hezhh\name99.htm"</definedName>
    <definedName name="HTML_Title" hidden="1">"name99"</definedName>
    <definedName name="INF.MS_CODE" localSheetId="0">'[6]B1 V net Spe.'!#REF!</definedName>
    <definedName name="INF.MS_CODE" localSheetId="3">'[6]B1 V net Spe.'!#REF!</definedName>
    <definedName name="INF.MS_CODE" localSheetId="5">'[6]B1 V net Spe.'!#REF!</definedName>
    <definedName name="INF.MS_CODE" localSheetId="6">'[6]B1 V net Spe.'!#REF!</definedName>
    <definedName name="INF.MS_CODE" localSheetId="7">'[6]B1 V net Spe.'!#REF!</definedName>
    <definedName name="INF.MS_CODE" localSheetId="2">'[6]B1 V net Spe.'!#REF!</definedName>
    <definedName name="INF.MS_CODE">'[6]B1 V net Spe.'!#REF!</definedName>
    <definedName name="inst_range_max_001" localSheetId="0">#REF!</definedName>
    <definedName name="inst_range_max_001" localSheetId="3">#REF!</definedName>
    <definedName name="inst_range_max_001" localSheetId="5">#REF!</definedName>
    <definedName name="inst_range_max_001" localSheetId="6">#REF!</definedName>
    <definedName name="inst_range_max_001" localSheetId="7">#REF!</definedName>
    <definedName name="inst_range_max_001" localSheetId="2">#REF!</definedName>
    <definedName name="inst_range_max_001">#REF!</definedName>
    <definedName name="inst_range_min_001" localSheetId="0">#REF!</definedName>
    <definedName name="inst_range_min_001" localSheetId="3">#REF!</definedName>
    <definedName name="inst_range_min_001" localSheetId="5">#REF!</definedName>
    <definedName name="inst_range_min_001" localSheetId="6">#REF!</definedName>
    <definedName name="inst_range_min_001" localSheetId="7">#REF!</definedName>
    <definedName name="inst_range_min_001" localSheetId="2">#REF!</definedName>
    <definedName name="inst_range_min_001">#REF!</definedName>
    <definedName name="inst_range_uflg_max_001" localSheetId="0">#REF!</definedName>
    <definedName name="inst_range_uflg_max_001" localSheetId="3">#REF!</definedName>
    <definedName name="inst_range_uflg_max_001" localSheetId="5">#REF!</definedName>
    <definedName name="inst_range_uflg_max_001" localSheetId="6">#REF!</definedName>
    <definedName name="inst_range_uflg_max_001" localSheetId="7">#REF!</definedName>
    <definedName name="inst_range_uflg_max_001" localSheetId="2">#REF!</definedName>
    <definedName name="inst_range_uflg_max_001">#REF!</definedName>
    <definedName name="inst_range_uflg_min_001" localSheetId="3">#REF!</definedName>
    <definedName name="inst_range_uflg_min_001" localSheetId="5">#REF!</definedName>
    <definedName name="inst_range_uflg_min_001" localSheetId="6">#REF!</definedName>
    <definedName name="inst_range_uflg_min_001" localSheetId="7">#REF!</definedName>
    <definedName name="inst_range_uflg_min_001" localSheetId="2">#REF!</definedName>
    <definedName name="inst_range_uflg_min_001">#REF!</definedName>
    <definedName name="inst_range_uom_max_001" localSheetId="3">#REF!</definedName>
    <definedName name="inst_range_uom_max_001" localSheetId="5">#REF!</definedName>
    <definedName name="inst_range_uom_max_001" localSheetId="6">#REF!</definedName>
    <definedName name="inst_range_uom_max_001" localSheetId="7">#REF!</definedName>
    <definedName name="inst_range_uom_max_001" localSheetId="2">#REF!</definedName>
    <definedName name="inst_range_uom_max_001">#REF!</definedName>
    <definedName name="inst_range_uom_min_001" localSheetId="3">#REF!</definedName>
    <definedName name="inst_range_uom_min_001" localSheetId="5">#REF!</definedName>
    <definedName name="inst_range_uom_min_001" localSheetId="6">#REF!</definedName>
    <definedName name="inst_range_uom_min_001" localSheetId="7">#REF!</definedName>
    <definedName name="inst_range_uom_min_001" localSheetId="2">#REF!</definedName>
    <definedName name="inst_range_uom_min_001">#REF!</definedName>
    <definedName name="instr_pd_flg_001" localSheetId="3">#REF!</definedName>
    <definedName name="instr_pd_flg_001" localSheetId="5">#REF!</definedName>
    <definedName name="instr_pd_flg_001" localSheetId="6">#REF!</definedName>
    <definedName name="instr_pd_flg_001" localSheetId="7">#REF!</definedName>
    <definedName name="instr_pd_flg_001" localSheetId="2">#REF!</definedName>
    <definedName name="instr_pd_flg_001">#REF!</definedName>
    <definedName name="ITEM_NAME" localSheetId="3">#REF!</definedName>
    <definedName name="ITEM_NAME" localSheetId="5">#REF!</definedName>
    <definedName name="ITEM_NAME" localSheetId="6">#REF!</definedName>
    <definedName name="ITEM_NAME" localSheetId="7">#REF!</definedName>
    <definedName name="ITEM_NAME" localSheetId="2">#REF!</definedName>
    <definedName name="ITEM_NAME">#REF!</definedName>
    <definedName name="ITEM_NUM" localSheetId="3">#REF!</definedName>
    <definedName name="ITEM_NUM" localSheetId="5">#REF!</definedName>
    <definedName name="ITEM_NUM" localSheetId="6">#REF!</definedName>
    <definedName name="ITEM_NUM" localSheetId="7">#REF!</definedName>
    <definedName name="ITEM_NUM" localSheetId="2">#REF!</definedName>
    <definedName name="ITEM_NUM">#REF!</definedName>
    <definedName name="jkfajkl" localSheetId="0">'[2]14910'!#REF!</definedName>
    <definedName name="jkfajkl" localSheetId="3">'[2]14910'!#REF!</definedName>
    <definedName name="jkfajkl" localSheetId="5">'[2]14910'!#REF!</definedName>
    <definedName name="jkfajkl" localSheetId="6">'[2]14910'!#REF!</definedName>
    <definedName name="jkfajkl" localSheetId="7">'[2]14910'!#REF!</definedName>
    <definedName name="jkfajkl" localSheetId="2">'[2]14910'!#REF!</definedName>
    <definedName name="jkfajkl">'[2]14910'!#REF!</definedName>
    <definedName name="k" hidden="1">{#N/A,#N/A,FALSE,"OUTPUT SHEET "}</definedName>
    <definedName name="k_1" hidden="1">{#N/A,#N/A,FALSE,"OUTPUT SHEET "}</definedName>
    <definedName name="k_2" hidden="1">{#N/A,#N/A,FALSE,"OUTPUT SHEET "}</definedName>
    <definedName name="k_3" hidden="1">{#N/A,#N/A,FALSE,"OUTPUT SHEET "}</definedName>
    <definedName name="line_i_d_001" localSheetId="0">#REF!</definedName>
    <definedName name="line_i_d_001" localSheetId="3">#REF!</definedName>
    <definedName name="line_i_d_001" localSheetId="5">#REF!</definedName>
    <definedName name="line_i_d_001" localSheetId="6">#REF!</definedName>
    <definedName name="line_i_d_001" localSheetId="7">#REF!</definedName>
    <definedName name="line_i_d_001" localSheetId="2">#REF!</definedName>
    <definedName name="line_i_d_001">#REF!</definedName>
    <definedName name="line_id_001" localSheetId="0">#REF!</definedName>
    <definedName name="line_id_001" localSheetId="3">#REF!</definedName>
    <definedName name="line_id_001" localSheetId="5">#REF!</definedName>
    <definedName name="line_id_001" localSheetId="6">#REF!</definedName>
    <definedName name="line_id_001" localSheetId="7">#REF!</definedName>
    <definedName name="line_id_001" localSheetId="2">#REF!</definedName>
    <definedName name="line_id_001">#REF!</definedName>
    <definedName name="line_num_001" localSheetId="0">#REF!</definedName>
    <definedName name="line_num_001" localSheetId="3">#REF!</definedName>
    <definedName name="line_num_001" localSheetId="5">#REF!</definedName>
    <definedName name="line_num_001" localSheetId="6">#REF!</definedName>
    <definedName name="line_num_001" localSheetId="7">#REF!</definedName>
    <definedName name="line_num_001" localSheetId="2">#REF!</definedName>
    <definedName name="line_num_001">#REF!</definedName>
    <definedName name="line_sched_001" localSheetId="3">#REF!</definedName>
    <definedName name="line_sched_001" localSheetId="5">#REF!</definedName>
    <definedName name="line_sched_001" localSheetId="6">#REF!</definedName>
    <definedName name="line_sched_001" localSheetId="7">#REF!</definedName>
    <definedName name="line_sched_001" localSheetId="2">#REF!</definedName>
    <definedName name="line_sched_001">#REF!</definedName>
    <definedName name="line_size_001" localSheetId="3">#REF!</definedName>
    <definedName name="line_size_001" localSheetId="5">#REF!</definedName>
    <definedName name="line_size_001" localSheetId="6">#REF!</definedName>
    <definedName name="line_size_001" localSheetId="7">#REF!</definedName>
    <definedName name="line_size_001" localSheetId="2">#REF!</definedName>
    <definedName name="line_size_001">#REF!</definedName>
    <definedName name="line_uom_001" localSheetId="3">#REF!</definedName>
    <definedName name="line_uom_001" localSheetId="5">#REF!</definedName>
    <definedName name="line_uom_001" localSheetId="6">#REF!</definedName>
    <definedName name="line_uom_001" localSheetId="7">#REF!</definedName>
    <definedName name="line_uom_001" localSheetId="2">#REF!</definedName>
    <definedName name="line_uom_001">#REF!</definedName>
    <definedName name="liquid_compres_calc_flg_001" localSheetId="3">#REF!</definedName>
    <definedName name="liquid_compres_calc_flg_001" localSheetId="5">#REF!</definedName>
    <definedName name="liquid_compres_calc_flg_001" localSheetId="6">#REF!</definedName>
    <definedName name="liquid_compres_calc_flg_001" localSheetId="7">#REF!</definedName>
    <definedName name="liquid_compres_calc_flg_001" localSheetId="2">#REF!</definedName>
    <definedName name="liquid_compres_calc_flg_001">#REF!</definedName>
    <definedName name="ListPrice" localSheetId="3">#REF!</definedName>
    <definedName name="ListPrice" localSheetId="5">#REF!</definedName>
    <definedName name="ListPrice" localSheetId="6">#REF!</definedName>
    <definedName name="ListPrice" localSheetId="7">#REF!</definedName>
    <definedName name="ListPrice" localSheetId="2">#REF!</definedName>
    <definedName name="ListPrice">#REF!</definedName>
    <definedName name="load_watt_001" localSheetId="3">#REF!</definedName>
    <definedName name="load_watt_001" localSheetId="5">#REF!</definedName>
    <definedName name="load_watt_001" localSheetId="6">#REF!</definedName>
    <definedName name="load_watt_001" localSheetId="7">#REF!</definedName>
    <definedName name="load_watt_001" localSheetId="2">#REF!</definedName>
    <definedName name="load_watt_001">#REF!</definedName>
    <definedName name="LOADING" localSheetId="3">#REF!</definedName>
    <definedName name="LOADING" localSheetId="5">#REF!</definedName>
    <definedName name="LOADING" localSheetId="6">#REF!</definedName>
    <definedName name="LOADING" localSheetId="7">#REF!</definedName>
    <definedName name="LOADING" localSheetId="2">#REF!</definedName>
    <definedName name="LOADING">#REF!</definedName>
    <definedName name="LOADING_U1" localSheetId="3">#REF!</definedName>
    <definedName name="LOADING_U1" localSheetId="5">#REF!</definedName>
    <definedName name="LOADING_U1" localSheetId="6">#REF!</definedName>
    <definedName name="LOADING_U1" localSheetId="7">#REF!</definedName>
    <definedName name="LOADING_U1" localSheetId="2">#REF!</definedName>
    <definedName name="LOADING_U1">#REF!</definedName>
    <definedName name="LOADING_U2" localSheetId="3">#REF!</definedName>
    <definedName name="LOADING_U2" localSheetId="5">#REF!</definedName>
    <definedName name="LOADING_U2" localSheetId="6">#REF!</definedName>
    <definedName name="LOADING_U2" localSheetId="7">#REF!</definedName>
    <definedName name="LOADING_U2" localSheetId="2">#REF!</definedName>
    <definedName name="LOADING_U2">#REF!</definedName>
    <definedName name="LOADING_U3" localSheetId="3">#REF!</definedName>
    <definedName name="LOADING_U3" localSheetId="5">#REF!</definedName>
    <definedName name="LOADING_U3" localSheetId="6">#REF!</definedName>
    <definedName name="LOADING_U3" localSheetId="7">#REF!</definedName>
    <definedName name="LOADING_U3" localSheetId="2">#REF!</definedName>
    <definedName name="LOADING_U3">#REF!</definedName>
    <definedName name="LOADING_U4" localSheetId="3">#REF!</definedName>
    <definedName name="LOADING_U4" localSheetId="5">#REF!</definedName>
    <definedName name="LOADING_U4" localSheetId="6">#REF!</definedName>
    <definedName name="LOADING_U4" localSheetId="7">#REF!</definedName>
    <definedName name="LOADING_U4" localSheetId="2">#REF!</definedName>
    <definedName name="LOADING_U4">#REF!</definedName>
    <definedName name="LOADING_U5" localSheetId="3">#REF!</definedName>
    <definedName name="LOADING_U5" localSheetId="5">#REF!</definedName>
    <definedName name="LOADING_U5" localSheetId="6">#REF!</definedName>
    <definedName name="LOADING_U5" localSheetId="7">#REF!</definedName>
    <definedName name="LOADING_U5" localSheetId="2">#REF!</definedName>
    <definedName name="LOADING_U5">#REF!</definedName>
    <definedName name="logo_001" localSheetId="3">#REF!</definedName>
    <definedName name="logo_001" localSheetId="5">#REF!</definedName>
    <definedName name="logo_001" localSheetId="6">#REF!</definedName>
    <definedName name="logo_001" localSheetId="7">#REF!</definedName>
    <definedName name="logo_001" localSheetId="2">#REF!</definedName>
    <definedName name="logo_001">#REF!</definedName>
    <definedName name="loopcopy" localSheetId="3">[3]!loopcopy</definedName>
    <definedName name="loopcopy" localSheetId="5">[3]!loopcopy</definedName>
    <definedName name="loopcopy" localSheetId="6">[3]!loopcopy</definedName>
    <definedName name="loopcopy" localSheetId="7">[3]!loopcopy</definedName>
    <definedName name="loopcopy" localSheetId="2">[3]!loopcopy</definedName>
    <definedName name="loopcopy">[3]!loopcopy</definedName>
    <definedName name="master_cmpnt_id_001" localSheetId="0">#REF!</definedName>
    <definedName name="master_cmpnt_id_001" localSheetId="3">#REF!</definedName>
    <definedName name="master_cmpnt_id_001" localSheetId="5">#REF!</definedName>
    <definedName name="master_cmpnt_id_001" localSheetId="6">#REF!</definedName>
    <definedName name="master_cmpnt_id_001" localSheetId="7">#REF!</definedName>
    <definedName name="master_cmpnt_id_001" localSheetId="2">#REF!</definedName>
    <definedName name="master_cmpnt_id_001">#REF!</definedName>
    <definedName name="MASTER_COMP_NO" localSheetId="0">#REF!</definedName>
    <definedName name="MASTER_COMP_NO" localSheetId="3">#REF!</definedName>
    <definedName name="MASTER_COMP_NO" localSheetId="5">#REF!</definedName>
    <definedName name="MASTER_COMP_NO" localSheetId="6">#REF!</definedName>
    <definedName name="MASTER_COMP_NO" localSheetId="7">#REF!</definedName>
    <definedName name="MASTER_COMP_NO" localSheetId="2">#REF!</definedName>
    <definedName name="MASTER_COMP_NO">#REF!</definedName>
    <definedName name="MASTER_COMP_NO_U1" localSheetId="0">#REF!</definedName>
    <definedName name="MASTER_COMP_NO_U1" localSheetId="3">#REF!</definedName>
    <definedName name="MASTER_COMP_NO_U1" localSheetId="5">#REF!</definedName>
    <definedName name="MASTER_COMP_NO_U1" localSheetId="6">#REF!</definedName>
    <definedName name="MASTER_COMP_NO_U1" localSheetId="7">#REF!</definedName>
    <definedName name="MASTER_COMP_NO_U1" localSheetId="2">#REF!</definedName>
    <definedName name="MASTER_COMP_NO_U1">#REF!</definedName>
    <definedName name="MASTER_COMP_NO_U2" localSheetId="3">#REF!</definedName>
    <definedName name="MASTER_COMP_NO_U2" localSheetId="5">#REF!</definedName>
    <definedName name="MASTER_COMP_NO_U2" localSheetId="6">#REF!</definedName>
    <definedName name="MASTER_COMP_NO_U2" localSheetId="7">#REF!</definedName>
    <definedName name="MASTER_COMP_NO_U2" localSheetId="2">#REF!</definedName>
    <definedName name="MASTER_COMP_NO_U2">#REF!</definedName>
    <definedName name="MASTER_COMP_NO_U3" localSheetId="3">#REF!</definedName>
    <definedName name="MASTER_COMP_NO_U3" localSheetId="5">#REF!</definedName>
    <definedName name="MASTER_COMP_NO_U3" localSheetId="6">#REF!</definedName>
    <definedName name="MASTER_COMP_NO_U3" localSheetId="7">#REF!</definedName>
    <definedName name="MASTER_COMP_NO_U3" localSheetId="2">#REF!</definedName>
    <definedName name="MASTER_COMP_NO_U3">#REF!</definedName>
    <definedName name="MASTER_COMP_NO_U4" localSheetId="3">#REF!</definedName>
    <definedName name="MASTER_COMP_NO_U4" localSheetId="5">#REF!</definedName>
    <definedName name="MASTER_COMP_NO_U4" localSheetId="6">#REF!</definedName>
    <definedName name="MASTER_COMP_NO_U4" localSheetId="7">#REF!</definedName>
    <definedName name="MASTER_COMP_NO_U4" localSheetId="2">#REF!</definedName>
    <definedName name="MASTER_COMP_NO_U4">#REF!</definedName>
    <definedName name="MASTER_COMP_NO_U5" localSheetId="3">#REF!</definedName>
    <definedName name="MASTER_COMP_NO_U5" localSheetId="5">#REF!</definedName>
    <definedName name="MASTER_COMP_NO_U5" localSheetId="6">#REF!</definedName>
    <definedName name="MASTER_COMP_NO_U5" localSheetId="7">#REF!</definedName>
    <definedName name="MASTER_COMP_NO_U5" localSheetId="2">#REF!</definedName>
    <definedName name="MASTER_COMP_NO_U5">#REF!</definedName>
    <definedName name="MC_TYPE">"ICU"</definedName>
    <definedName name="MESH_FEM_1_1" localSheetId="0">#REF!</definedName>
    <definedName name="MESH_FEM_1_1" localSheetId="3">#REF!</definedName>
    <definedName name="MESH_FEM_1_1" localSheetId="5">#REF!</definedName>
    <definedName name="MESH_FEM_1_1" localSheetId="6">#REF!</definedName>
    <definedName name="MESH_FEM_1_1" localSheetId="7">#REF!</definedName>
    <definedName name="MESH_FEM_1_1" localSheetId="2">#REF!</definedName>
    <definedName name="MESH_FEM_1_1">#REF!</definedName>
    <definedName name="MESH_FEM_1_2" localSheetId="0">#REF!</definedName>
    <definedName name="MESH_FEM_1_2" localSheetId="3">#REF!</definedName>
    <definedName name="MESH_FEM_1_2" localSheetId="5">#REF!</definedName>
    <definedName name="MESH_FEM_1_2" localSheetId="6">#REF!</definedName>
    <definedName name="MESH_FEM_1_2" localSheetId="7">#REF!</definedName>
    <definedName name="MESH_FEM_1_2" localSheetId="2">#REF!</definedName>
    <definedName name="MESH_FEM_1_2">#REF!</definedName>
    <definedName name="MESH_FEM_1_3" localSheetId="0">#REF!</definedName>
    <definedName name="MESH_FEM_1_3" localSheetId="3">#REF!</definedName>
    <definedName name="MESH_FEM_1_3" localSheetId="5">#REF!</definedName>
    <definedName name="MESH_FEM_1_3" localSheetId="6">#REF!</definedName>
    <definedName name="MESH_FEM_1_3" localSheetId="7">#REF!</definedName>
    <definedName name="MESH_FEM_1_3" localSheetId="2">#REF!</definedName>
    <definedName name="MESH_FEM_1_3">#REF!</definedName>
    <definedName name="MESH_FEM_1_4" localSheetId="3">#REF!</definedName>
    <definedName name="MESH_FEM_1_4" localSheetId="5">#REF!</definedName>
    <definedName name="MESH_FEM_1_4" localSheetId="6">#REF!</definedName>
    <definedName name="MESH_FEM_1_4" localSheetId="7">#REF!</definedName>
    <definedName name="MESH_FEM_1_4" localSheetId="2">#REF!</definedName>
    <definedName name="MESH_FEM_1_4">#REF!</definedName>
    <definedName name="MESH_FEM_1_5" localSheetId="3">#REF!</definedName>
    <definedName name="MESH_FEM_1_5" localSheetId="5">#REF!</definedName>
    <definedName name="MESH_FEM_1_5" localSheetId="6">#REF!</definedName>
    <definedName name="MESH_FEM_1_5" localSheetId="7">#REF!</definedName>
    <definedName name="MESH_FEM_1_5" localSheetId="2">#REF!</definedName>
    <definedName name="MESH_FEM_1_5">#REF!</definedName>
    <definedName name="MESH_FEM_1_6" localSheetId="3">#REF!</definedName>
    <definedName name="MESH_FEM_1_6" localSheetId="5">#REF!</definedName>
    <definedName name="MESH_FEM_1_6" localSheetId="6">#REF!</definedName>
    <definedName name="MESH_FEM_1_6" localSheetId="7">#REF!</definedName>
    <definedName name="MESH_FEM_1_6" localSheetId="2">#REF!</definedName>
    <definedName name="MESH_FEM_1_6">#REF!</definedName>
    <definedName name="MESH_FEM_1_7" localSheetId="3">#REF!</definedName>
    <definedName name="MESH_FEM_1_7" localSheetId="5">#REF!</definedName>
    <definedName name="MESH_FEM_1_7" localSheetId="6">#REF!</definedName>
    <definedName name="MESH_FEM_1_7" localSheetId="7">#REF!</definedName>
    <definedName name="MESH_FEM_1_7" localSheetId="2">#REF!</definedName>
    <definedName name="MESH_FEM_1_7">#REF!</definedName>
    <definedName name="MESH_FEM_1_8" localSheetId="3">#REF!</definedName>
    <definedName name="MESH_FEM_1_8" localSheetId="5">#REF!</definedName>
    <definedName name="MESH_FEM_1_8" localSheetId="6">#REF!</definedName>
    <definedName name="MESH_FEM_1_8" localSheetId="7">#REF!</definedName>
    <definedName name="MESH_FEM_1_8" localSheetId="2">#REF!</definedName>
    <definedName name="MESH_FEM_1_8">#REF!</definedName>
    <definedName name="MESH_FEM_2_1" localSheetId="3">#REF!</definedName>
    <definedName name="MESH_FEM_2_1" localSheetId="5">#REF!</definedName>
    <definedName name="MESH_FEM_2_1" localSheetId="6">#REF!</definedName>
    <definedName name="MESH_FEM_2_1" localSheetId="7">#REF!</definedName>
    <definedName name="MESH_FEM_2_1" localSheetId="2">#REF!</definedName>
    <definedName name="MESH_FEM_2_1">#REF!</definedName>
    <definedName name="MESH_FEM_2_2" localSheetId="3">#REF!</definedName>
    <definedName name="MESH_FEM_2_2" localSheetId="5">#REF!</definedName>
    <definedName name="MESH_FEM_2_2" localSheetId="6">#REF!</definedName>
    <definedName name="MESH_FEM_2_2" localSheetId="7">#REF!</definedName>
    <definedName name="MESH_FEM_2_2" localSheetId="2">#REF!</definedName>
    <definedName name="MESH_FEM_2_2">#REF!</definedName>
    <definedName name="MESH_FEM_2_3" localSheetId="3">#REF!</definedName>
    <definedName name="MESH_FEM_2_3" localSheetId="5">#REF!</definedName>
    <definedName name="MESH_FEM_2_3" localSheetId="6">#REF!</definedName>
    <definedName name="MESH_FEM_2_3" localSheetId="7">#REF!</definedName>
    <definedName name="MESH_FEM_2_3" localSheetId="2">#REF!</definedName>
    <definedName name="MESH_FEM_2_3">#REF!</definedName>
    <definedName name="MESH_FEM_2_4" localSheetId="3">#REF!</definedName>
    <definedName name="MESH_FEM_2_4" localSheetId="5">#REF!</definedName>
    <definedName name="MESH_FEM_2_4" localSheetId="6">#REF!</definedName>
    <definedName name="MESH_FEM_2_4" localSheetId="7">#REF!</definedName>
    <definedName name="MESH_FEM_2_4" localSheetId="2">#REF!</definedName>
    <definedName name="MESH_FEM_2_4">#REF!</definedName>
    <definedName name="MESH_FEM_2_5" localSheetId="3">#REF!</definedName>
    <definedName name="MESH_FEM_2_5" localSheetId="5">#REF!</definedName>
    <definedName name="MESH_FEM_2_5" localSheetId="6">#REF!</definedName>
    <definedName name="MESH_FEM_2_5" localSheetId="7">#REF!</definedName>
    <definedName name="MESH_FEM_2_5" localSheetId="2">#REF!</definedName>
    <definedName name="MESH_FEM_2_5">#REF!</definedName>
    <definedName name="MESH_FEM_2_6" localSheetId="3">#REF!</definedName>
    <definedName name="MESH_FEM_2_6" localSheetId="5">#REF!</definedName>
    <definedName name="MESH_FEM_2_6" localSheetId="6">#REF!</definedName>
    <definedName name="MESH_FEM_2_6" localSheetId="7">#REF!</definedName>
    <definedName name="MESH_FEM_2_6" localSheetId="2">#REF!</definedName>
    <definedName name="MESH_FEM_2_6">#REF!</definedName>
    <definedName name="MESH_FEM_2_7" localSheetId="3">#REF!</definedName>
    <definedName name="MESH_FEM_2_7" localSheetId="5">#REF!</definedName>
    <definedName name="MESH_FEM_2_7" localSheetId="6">#REF!</definedName>
    <definedName name="MESH_FEM_2_7" localSheetId="7">#REF!</definedName>
    <definedName name="MESH_FEM_2_7" localSheetId="2">#REF!</definedName>
    <definedName name="MESH_FEM_2_7">#REF!</definedName>
    <definedName name="MESH_FEM_2_8" localSheetId="3">#REF!</definedName>
    <definedName name="MESH_FEM_2_8" localSheetId="5">#REF!</definedName>
    <definedName name="MESH_FEM_2_8" localSheetId="6">#REF!</definedName>
    <definedName name="MESH_FEM_2_8" localSheetId="7">#REF!</definedName>
    <definedName name="MESH_FEM_2_8" localSheetId="2">#REF!</definedName>
    <definedName name="MESH_FEM_2_8">#REF!</definedName>
    <definedName name="MESH_FEM_3_1" localSheetId="3">#REF!</definedName>
    <definedName name="MESH_FEM_3_1" localSheetId="5">#REF!</definedName>
    <definedName name="MESH_FEM_3_1" localSheetId="6">#REF!</definedName>
    <definedName name="MESH_FEM_3_1" localSheetId="7">#REF!</definedName>
    <definedName name="MESH_FEM_3_1" localSheetId="2">#REF!</definedName>
    <definedName name="MESH_FEM_3_1">#REF!</definedName>
    <definedName name="MESH_FEM_3_2" localSheetId="3">#REF!</definedName>
    <definedName name="MESH_FEM_3_2" localSheetId="5">#REF!</definedName>
    <definedName name="MESH_FEM_3_2" localSheetId="6">#REF!</definedName>
    <definedName name="MESH_FEM_3_2" localSheetId="7">#REF!</definedName>
    <definedName name="MESH_FEM_3_2" localSheetId="2">#REF!</definedName>
    <definedName name="MESH_FEM_3_2">#REF!</definedName>
    <definedName name="MESH_FEM_3_3" localSheetId="3">#REF!</definedName>
    <definedName name="MESH_FEM_3_3" localSheetId="5">#REF!</definedName>
    <definedName name="MESH_FEM_3_3" localSheetId="6">#REF!</definedName>
    <definedName name="MESH_FEM_3_3" localSheetId="7">#REF!</definedName>
    <definedName name="MESH_FEM_3_3" localSheetId="2">#REF!</definedName>
    <definedName name="MESH_FEM_3_3">#REF!</definedName>
    <definedName name="MESH_FEM_3_4" localSheetId="3">#REF!</definedName>
    <definedName name="MESH_FEM_3_4" localSheetId="5">#REF!</definedName>
    <definedName name="MESH_FEM_3_4" localSheetId="6">#REF!</definedName>
    <definedName name="MESH_FEM_3_4" localSheetId="7">#REF!</definedName>
    <definedName name="MESH_FEM_3_4" localSheetId="2">#REF!</definedName>
    <definedName name="MESH_FEM_3_4">#REF!</definedName>
    <definedName name="MESH_FEM_3_5" localSheetId="3">#REF!</definedName>
    <definedName name="MESH_FEM_3_5" localSheetId="5">#REF!</definedName>
    <definedName name="MESH_FEM_3_5" localSheetId="6">#REF!</definedName>
    <definedName name="MESH_FEM_3_5" localSheetId="7">#REF!</definedName>
    <definedName name="MESH_FEM_3_5" localSheetId="2">#REF!</definedName>
    <definedName name="MESH_FEM_3_5">#REF!</definedName>
    <definedName name="MESH_FEM_3_6" localSheetId="3">#REF!</definedName>
    <definedName name="MESH_FEM_3_6" localSheetId="5">#REF!</definedName>
    <definedName name="MESH_FEM_3_6" localSheetId="6">#REF!</definedName>
    <definedName name="MESH_FEM_3_6" localSheetId="7">#REF!</definedName>
    <definedName name="MESH_FEM_3_6" localSheetId="2">#REF!</definedName>
    <definedName name="MESH_FEM_3_6">#REF!</definedName>
    <definedName name="MESH_FEM_3_7" localSheetId="3">#REF!</definedName>
    <definedName name="MESH_FEM_3_7" localSheetId="5">#REF!</definedName>
    <definedName name="MESH_FEM_3_7" localSheetId="6">#REF!</definedName>
    <definedName name="MESH_FEM_3_7" localSheetId="7">#REF!</definedName>
    <definedName name="MESH_FEM_3_7" localSheetId="2">#REF!</definedName>
    <definedName name="MESH_FEM_3_7">#REF!</definedName>
    <definedName name="MESH_FEM_3_8" localSheetId="3">#REF!</definedName>
    <definedName name="MESH_FEM_3_8" localSheetId="5">#REF!</definedName>
    <definedName name="MESH_FEM_3_8" localSheetId="6">#REF!</definedName>
    <definedName name="MESH_FEM_3_8" localSheetId="7">#REF!</definedName>
    <definedName name="MESH_FEM_3_8" localSheetId="2">#REF!</definedName>
    <definedName name="MESH_FEM_3_8">#REF!</definedName>
    <definedName name="MESH_FEM_4_1" localSheetId="3">#REF!</definedName>
    <definedName name="MESH_FEM_4_1" localSheetId="5">#REF!</definedName>
    <definedName name="MESH_FEM_4_1" localSheetId="6">#REF!</definedName>
    <definedName name="MESH_FEM_4_1" localSheetId="7">#REF!</definedName>
    <definedName name="MESH_FEM_4_1" localSheetId="2">#REF!</definedName>
    <definedName name="MESH_FEM_4_1">#REF!</definedName>
    <definedName name="MESH_FEM_4_2" localSheetId="3">#REF!</definedName>
    <definedName name="MESH_FEM_4_2" localSheetId="5">#REF!</definedName>
    <definedName name="MESH_FEM_4_2" localSheetId="6">#REF!</definedName>
    <definedName name="MESH_FEM_4_2" localSheetId="7">#REF!</definedName>
    <definedName name="MESH_FEM_4_2" localSheetId="2">#REF!</definedName>
    <definedName name="MESH_FEM_4_2">#REF!</definedName>
    <definedName name="MESH_FEM_4_3" localSheetId="3">#REF!</definedName>
    <definedName name="MESH_FEM_4_3" localSheetId="5">#REF!</definedName>
    <definedName name="MESH_FEM_4_3" localSheetId="6">#REF!</definedName>
    <definedName name="MESH_FEM_4_3" localSheetId="7">#REF!</definedName>
    <definedName name="MESH_FEM_4_3" localSheetId="2">#REF!</definedName>
    <definedName name="MESH_FEM_4_3">#REF!</definedName>
    <definedName name="MESH_FEM_4_4" localSheetId="3">#REF!</definedName>
    <definedName name="MESH_FEM_4_4" localSheetId="5">#REF!</definedName>
    <definedName name="MESH_FEM_4_4" localSheetId="6">#REF!</definedName>
    <definedName name="MESH_FEM_4_4" localSheetId="7">#REF!</definedName>
    <definedName name="MESH_FEM_4_4" localSheetId="2">#REF!</definedName>
    <definedName name="MESH_FEM_4_4">#REF!</definedName>
    <definedName name="MESH_FEM_4_5" localSheetId="3">#REF!</definedName>
    <definedName name="MESH_FEM_4_5" localSheetId="5">#REF!</definedName>
    <definedName name="MESH_FEM_4_5" localSheetId="6">#REF!</definedName>
    <definedName name="MESH_FEM_4_5" localSheetId="7">#REF!</definedName>
    <definedName name="MESH_FEM_4_5" localSheetId="2">#REF!</definedName>
    <definedName name="MESH_FEM_4_5">#REF!</definedName>
    <definedName name="MESH_FEM_4_6" localSheetId="3">#REF!</definedName>
    <definedName name="MESH_FEM_4_6" localSheetId="5">#REF!</definedName>
    <definedName name="MESH_FEM_4_6" localSheetId="6">#REF!</definedName>
    <definedName name="MESH_FEM_4_6" localSheetId="7">#REF!</definedName>
    <definedName name="MESH_FEM_4_6" localSheetId="2">#REF!</definedName>
    <definedName name="MESH_FEM_4_6">#REF!</definedName>
    <definedName name="MESH_FEM_4_7" localSheetId="3">#REF!</definedName>
    <definedName name="MESH_FEM_4_7" localSheetId="5">#REF!</definedName>
    <definedName name="MESH_FEM_4_7" localSheetId="6">#REF!</definedName>
    <definedName name="MESH_FEM_4_7" localSheetId="7">#REF!</definedName>
    <definedName name="MESH_FEM_4_7" localSheetId="2">#REF!</definedName>
    <definedName name="MESH_FEM_4_7">#REF!</definedName>
    <definedName name="MESH_FEM_4_8" localSheetId="3">#REF!</definedName>
    <definedName name="MESH_FEM_4_8" localSheetId="5">#REF!</definedName>
    <definedName name="MESH_FEM_4_8" localSheetId="6">#REF!</definedName>
    <definedName name="MESH_FEM_4_8" localSheetId="7">#REF!</definedName>
    <definedName name="MESH_FEM_4_8" localSheetId="2">#REF!</definedName>
    <definedName name="MESH_FEM_4_8">#REF!</definedName>
    <definedName name="MESH_FEM_5_1" localSheetId="3">#REF!</definedName>
    <definedName name="MESH_FEM_5_1" localSheetId="5">#REF!</definedName>
    <definedName name="MESH_FEM_5_1" localSheetId="6">#REF!</definedName>
    <definedName name="MESH_FEM_5_1" localSheetId="7">#REF!</definedName>
    <definedName name="MESH_FEM_5_1" localSheetId="2">#REF!</definedName>
    <definedName name="MESH_FEM_5_1">#REF!</definedName>
    <definedName name="MESH_FEM_5_2" localSheetId="3">#REF!</definedName>
    <definedName name="MESH_FEM_5_2" localSheetId="5">#REF!</definedName>
    <definedName name="MESH_FEM_5_2" localSheetId="6">#REF!</definedName>
    <definedName name="MESH_FEM_5_2" localSheetId="7">#REF!</definedName>
    <definedName name="MESH_FEM_5_2" localSheetId="2">#REF!</definedName>
    <definedName name="MESH_FEM_5_2">#REF!</definedName>
    <definedName name="MESH_FEM_5_3" localSheetId="3">#REF!</definedName>
    <definedName name="MESH_FEM_5_3" localSheetId="5">#REF!</definedName>
    <definedName name="MESH_FEM_5_3" localSheetId="6">#REF!</definedName>
    <definedName name="MESH_FEM_5_3" localSheetId="7">#REF!</definedName>
    <definedName name="MESH_FEM_5_3" localSheetId="2">#REF!</definedName>
    <definedName name="MESH_FEM_5_3">#REF!</definedName>
    <definedName name="MESH_FEM_5_4" localSheetId="3">#REF!</definedName>
    <definedName name="MESH_FEM_5_4" localSheetId="5">#REF!</definedName>
    <definedName name="MESH_FEM_5_4" localSheetId="6">#REF!</definedName>
    <definedName name="MESH_FEM_5_4" localSheetId="7">#REF!</definedName>
    <definedName name="MESH_FEM_5_4" localSheetId="2">#REF!</definedName>
    <definedName name="MESH_FEM_5_4">#REF!</definedName>
    <definedName name="MESH_FEM_5_5" localSheetId="3">#REF!</definedName>
    <definedName name="MESH_FEM_5_5" localSheetId="5">#REF!</definedName>
    <definedName name="MESH_FEM_5_5" localSheetId="6">#REF!</definedName>
    <definedName name="MESH_FEM_5_5" localSheetId="7">#REF!</definedName>
    <definedName name="MESH_FEM_5_5" localSheetId="2">#REF!</definedName>
    <definedName name="MESH_FEM_5_5">#REF!</definedName>
    <definedName name="MESH_FEM_5_6" localSheetId="3">#REF!</definedName>
    <definedName name="MESH_FEM_5_6" localSheetId="5">#REF!</definedName>
    <definedName name="MESH_FEM_5_6" localSheetId="6">#REF!</definedName>
    <definedName name="MESH_FEM_5_6" localSheetId="7">#REF!</definedName>
    <definedName name="MESH_FEM_5_6" localSheetId="2">#REF!</definedName>
    <definedName name="MESH_FEM_5_6">#REF!</definedName>
    <definedName name="MESH_FEM_5_7" localSheetId="3">#REF!</definedName>
    <definedName name="MESH_FEM_5_7" localSheetId="5">#REF!</definedName>
    <definedName name="MESH_FEM_5_7" localSheetId="6">#REF!</definedName>
    <definedName name="MESH_FEM_5_7" localSheetId="7">#REF!</definedName>
    <definedName name="MESH_FEM_5_7" localSheetId="2">#REF!</definedName>
    <definedName name="MESH_FEM_5_7">#REF!</definedName>
    <definedName name="MESH_FEM_5_8" localSheetId="3">#REF!</definedName>
    <definedName name="MESH_FEM_5_8" localSheetId="5">#REF!</definedName>
    <definedName name="MESH_FEM_5_8" localSheetId="6">#REF!</definedName>
    <definedName name="MESH_FEM_5_8" localSheetId="7">#REF!</definedName>
    <definedName name="MESH_FEM_5_8" localSheetId="2">#REF!</definedName>
    <definedName name="MESH_FEM_5_8">#REF!</definedName>
    <definedName name="MESH_MODULE_1_1" localSheetId="3">#REF!</definedName>
    <definedName name="MESH_MODULE_1_1" localSheetId="5">#REF!</definedName>
    <definedName name="MESH_MODULE_1_1" localSheetId="6">#REF!</definedName>
    <definedName name="MESH_MODULE_1_1" localSheetId="7">#REF!</definedName>
    <definedName name="MESH_MODULE_1_1" localSheetId="2">#REF!</definedName>
    <definedName name="MESH_MODULE_1_1">#REF!</definedName>
    <definedName name="MESH_MODULE_1_10" localSheetId="3">#REF!</definedName>
    <definedName name="MESH_MODULE_1_10" localSheetId="5">#REF!</definedName>
    <definedName name="MESH_MODULE_1_10" localSheetId="6">#REF!</definedName>
    <definedName name="MESH_MODULE_1_10" localSheetId="7">#REF!</definedName>
    <definedName name="MESH_MODULE_1_10" localSheetId="2">#REF!</definedName>
    <definedName name="MESH_MODULE_1_10">#REF!</definedName>
    <definedName name="MESH_MODULE_1_11" localSheetId="3">#REF!</definedName>
    <definedName name="MESH_MODULE_1_11" localSheetId="5">#REF!</definedName>
    <definedName name="MESH_MODULE_1_11" localSheetId="6">#REF!</definedName>
    <definedName name="MESH_MODULE_1_11" localSheetId="7">#REF!</definedName>
    <definedName name="MESH_MODULE_1_11" localSheetId="2">#REF!</definedName>
    <definedName name="MESH_MODULE_1_11">#REF!</definedName>
    <definedName name="MESH_MODULE_1_12" localSheetId="3">#REF!</definedName>
    <definedName name="MESH_MODULE_1_12" localSheetId="5">#REF!</definedName>
    <definedName name="MESH_MODULE_1_12" localSheetId="6">#REF!</definedName>
    <definedName name="MESH_MODULE_1_12" localSheetId="7">#REF!</definedName>
    <definedName name="MESH_MODULE_1_12" localSheetId="2">#REF!</definedName>
    <definedName name="MESH_MODULE_1_12">#REF!</definedName>
    <definedName name="MESH_MODULE_1_13" localSheetId="3">#REF!</definedName>
    <definedName name="MESH_MODULE_1_13" localSheetId="5">#REF!</definedName>
    <definedName name="MESH_MODULE_1_13" localSheetId="6">#REF!</definedName>
    <definedName name="MESH_MODULE_1_13" localSheetId="7">#REF!</definedName>
    <definedName name="MESH_MODULE_1_13" localSheetId="2">#REF!</definedName>
    <definedName name="MESH_MODULE_1_13">#REF!</definedName>
    <definedName name="MESH_MODULE_1_14" localSheetId="3">#REF!</definedName>
    <definedName name="MESH_MODULE_1_14" localSheetId="5">#REF!</definedName>
    <definedName name="MESH_MODULE_1_14" localSheetId="6">#REF!</definedName>
    <definedName name="MESH_MODULE_1_14" localSheetId="7">#REF!</definedName>
    <definedName name="MESH_MODULE_1_14" localSheetId="2">#REF!</definedName>
    <definedName name="MESH_MODULE_1_14">#REF!</definedName>
    <definedName name="MESH_MODULE_1_15" localSheetId="3">#REF!</definedName>
    <definedName name="MESH_MODULE_1_15" localSheetId="5">#REF!</definedName>
    <definedName name="MESH_MODULE_1_15" localSheetId="6">#REF!</definedName>
    <definedName name="MESH_MODULE_1_15" localSheetId="7">#REF!</definedName>
    <definedName name="MESH_MODULE_1_15" localSheetId="2">#REF!</definedName>
    <definedName name="MESH_MODULE_1_15">#REF!</definedName>
    <definedName name="MESH_MODULE_1_16" localSheetId="3">#REF!</definedName>
    <definedName name="MESH_MODULE_1_16" localSheetId="5">#REF!</definedName>
    <definedName name="MESH_MODULE_1_16" localSheetId="6">#REF!</definedName>
    <definedName name="MESH_MODULE_1_16" localSheetId="7">#REF!</definedName>
    <definedName name="MESH_MODULE_1_16" localSheetId="2">#REF!</definedName>
    <definedName name="MESH_MODULE_1_16">#REF!</definedName>
    <definedName name="MESH_MODULE_1_2" localSheetId="3">#REF!</definedName>
    <definedName name="MESH_MODULE_1_2" localSheetId="5">#REF!</definedName>
    <definedName name="MESH_MODULE_1_2" localSheetId="6">#REF!</definedName>
    <definedName name="MESH_MODULE_1_2" localSheetId="7">#REF!</definedName>
    <definedName name="MESH_MODULE_1_2" localSheetId="2">#REF!</definedName>
    <definedName name="MESH_MODULE_1_2">#REF!</definedName>
    <definedName name="MESH_MODULE_1_3" localSheetId="3">#REF!</definedName>
    <definedName name="MESH_MODULE_1_3" localSheetId="5">#REF!</definedName>
    <definedName name="MESH_MODULE_1_3" localSheetId="6">#REF!</definedName>
    <definedName name="MESH_MODULE_1_3" localSheetId="7">#REF!</definedName>
    <definedName name="MESH_MODULE_1_3" localSheetId="2">#REF!</definedName>
    <definedName name="MESH_MODULE_1_3">#REF!</definedName>
    <definedName name="MESH_MODULE_1_4" localSheetId="3">#REF!</definedName>
    <definedName name="MESH_MODULE_1_4" localSheetId="5">#REF!</definedName>
    <definedName name="MESH_MODULE_1_4" localSheetId="6">#REF!</definedName>
    <definedName name="MESH_MODULE_1_4" localSheetId="7">#REF!</definedName>
    <definedName name="MESH_MODULE_1_4" localSheetId="2">#REF!</definedName>
    <definedName name="MESH_MODULE_1_4">#REF!</definedName>
    <definedName name="MESH_MODULE_1_5" localSheetId="3">#REF!</definedName>
    <definedName name="MESH_MODULE_1_5" localSheetId="5">#REF!</definedName>
    <definedName name="MESH_MODULE_1_5" localSheetId="6">#REF!</definedName>
    <definedName name="MESH_MODULE_1_5" localSheetId="7">#REF!</definedName>
    <definedName name="MESH_MODULE_1_5" localSheetId="2">#REF!</definedName>
    <definedName name="MESH_MODULE_1_5">#REF!</definedName>
    <definedName name="MESH_MODULE_1_6" localSheetId="3">#REF!</definedName>
    <definedName name="MESH_MODULE_1_6" localSheetId="5">#REF!</definedName>
    <definedName name="MESH_MODULE_1_6" localSheetId="6">#REF!</definedName>
    <definedName name="MESH_MODULE_1_6" localSheetId="7">#REF!</definedName>
    <definedName name="MESH_MODULE_1_6" localSheetId="2">#REF!</definedName>
    <definedName name="MESH_MODULE_1_6">#REF!</definedName>
    <definedName name="MESH_MODULE_1_7" localSheetId="3">#REF!</definedName>
    <definedName name="MESH_MODULE_1_7" localSheetId="5">#REF!</definedName>
    <definedName name="MESH_MODULE_1_7" localSheetId="6">#REF!</definedName>
    <definedName name="MESH_MODULE_1_7" localSheetId="7">#REF!</definedName>
    <definedName name="MESH_MODULE_1_7" localSheetId="2">#REF!</definedName>
    <definedName name="MESH_MODULE_1_7">#REF!</definedName>
    <definedName name="MESH_MODULE_1_8" localSheetId="3">#REF!</definedName>
    <definedName name="MESH_MODULE_1_8" localSheetId="5">#REF!</definedName>
    <definedName name="MESH_MODULE_1_8" localSheetId="6">#REF!</definedName>
    <definedName name="MESH_MODULE_1_8" localSheetId="7">#REF!</definedName>
    <definedName name="MESH_MODULE_1_8" localSheetId="2">#REF!</definedName>
    <definedName name="MESH_MODULE_1_8">#REF!</definedName>
    <definedName name="MESH_MODULE_1_9" localSheetId="3">#REF!</definedName>
    <definedName name="MESH_MODULE_1_9" localSheetId="5">#REF!</definedName>
    <definedName name="MESH_MODULE_1_9" localSheetId="6">#REF!</definedName>
    <definedName name="MESH_MODULE_1_9" localSheetId="7">#REF!</definedName>
    <definedName name="MESH_MODULE_1_9" localSheetId="2">#REF!</definedName>
    <definedName name="MESH_MODULE_1_9">#REF!</definedName>
    <definedName name="MESH_MODULE_2_1" localSheetId="3">#REF!</definedName>
    <definedName name="MESH_MODULE_2_1" localSheetId="5">#REF!</definedName>
    <definedName name="MESH_MODULE_2_1" localSheetId="6">#REF!</definedName>
    <definedName name="MESH_MODULE_2_1" localSheetId="7">#REF!</definedName>
    <definedName name="MESH_MODULE_2_1" localSheetId="2">#REF!</definedName>
    <definedName name="MESH_MODULE_2_1">#REF!</definedName>
    <definedName name="MESH_MODULE_2_10" localSheetId="3">#REF!</definedName>
    <definedName name="MESH_MODULE_2_10" localSheetId="5">#REF!</definedName>
    <definedName name="MESH_MODULE_2_10" localSheetId="6">#REF!</definedName>
    <definedName name="MESH_MODULE_2_10" localSheetId="7">#REF!</definedName>
    <definedName name="MESH_MODULE_2_10" localSheetId="2">#REF!</definedName>
    <definedName name="MESH_MODULE_2_10">#REF!</definedName>
    <definedName name="MESH_MODULE_2_11" localSheetId="3">#REF!</definedName>
    <definedName name="MESH_MODULE_2_11" localSheetId="5">#REF!</definedName>
    <definedName name="MESH_MODULE_2_11" localSheetId="6">#REF!</definedName>
    <definedName name="MESH_MODULE_2_11" localSheetId="7">#REF!</definedName>
    <definedName name="MESH_MODULE_2_11" localSheetId="2">#REF!</definedName>
    <definedName name="MESH_MODULE_2_11">#REF!</definedName>
    <definedName name="MESH_MODULE_2_12" localSheetId="3">#REF!</definedName>
    <definedName name="MESH_MODULE_2_12" localSheetId="5">#REF!</definedName>
    <definedName name="MESH_MODULE_2_12" localSheetId="6">#REF!</definedName>
    <definedName name="MESH_MODULE_2_12" localSheetId="7">#REF!</definedName>
    <definedName name="MESH_MODULE_2_12" localSheetId="2">#REF!</definedName>
    <definedName name="MESH_MODULE_2_12">#REF!</definedName>
    <definedName name="MESH_MODULE_2_13" localSheetId="3">#REF!</definedName>
    <definedName name="MESH_MODULE_2_13" localSheetId="5">#REF!</definedName>
    <definedName name="MESH_MODULE_2_13" localSheetId="6">#REF!</definedName>
    <definedName name="MESH_MODULE_2_13" localSheetId="7">#REF!</definedName>
    <definedName name="MESH_MODULE_2_13" localSheetId="2">#REF!</definedName>
    <definedName name="MESH_MODULE_2_13">#REF!</definedName>
    <definedName name="MESH_MODULE_2_14" localSheetId="3">#REF!</definedName>
    <definedName name="MESH_MODULE_2_14" localSheetId="5">#REF!</definedName>
    <definedName name="MESH_MODULE_2_14" localSheetId="6">#REF!</definedName>
    <definedName name="MESH_MODULE_2_14" localSheetId="7">#REF!</definedName>
    <definedName name="MESH_MODULE_2_14" localSheetId="2">#REF!</definedName>
    <definedName name="MESH_MODULE_2_14">#REF!</definedName>
    <definedName name="MESH_MODULE_2_15" localSheetId="3">#REF!</definedName>
    <definedName name="MESH_MODULE_2_15" localSheetId="5">#REF!</definedName>
    <definedName name="MESH_MODULE_2_15" localSheetId="6">#REF!</definedName>
    <definedName name="MESH_MODULE_2_15" localSheetId="7">#REF!</definedName>
    <definedName name="MESH_MODULE_2_15" localSheetId="2">#REF!</definedName>
    <definedName name="MESH_MODULE_2_15">#REF!</definedName>
    <definedName name="MESH_MODULE_2_16" localSheetId="3">#REF!</definedName>
    <definedName name="MESH_MODULE_2_16" localSheetId="5">#REF!</definedName>
    <definedName name="MESH_MODULE_2_16" localSheetId="6">#REF!</definedName>
    <definedName name="MESH_MODULE_2_16" localSheetId="7">#REF!</definedName>
    <definedName name="MESH_MODULE_2_16" localSheetId="2">#REF!</definedName>
    <definedName name="MESH_MODULE_2_16">#REF!</definedName>
    <definedName name="MESH_MODULE_2_2" localSheetId="3">#REF!</definedName>
    <definedName name="MESH_MODULE_2_2" localSheetId="5">#REF!</definedName>
    <definedName name="MESH_MODULE_2_2" localSheetId="6">#REF!</definedName>
    <definedName name="MESH_MODULE_2_2" localSheetId="7">#REF!</definedName>
    <definedName name="MESH_MODULE_2_2" localSheetId="2">#REF!</definedName>
    <definedName name="MESH_MODULE_2_2">#REF!</definedName>
    <definedName name="MESH_MODULE_2_3" localSheetId="3">#REF!</definedName>
    <definedName name="MESH_MODULE_2_3" localSheetId="5">#REF!</definedName>
    <definedName name="MESH_MODULE_2_3" localSheetId="6">#REF!</definedName>
    <definedName name="MESH_MODULE_2_3" localSheetId="7">#REF!</definedName>
    <definedName name="MESH_MODULE_2_3" localSheetId="2">#REF!</definedName>
    <definedName name="MESH_MODULE_2_3">#REF!</definedName>
    <definedName name="MESH_MODULE_2_4" localSheetId="3">#REF!</definedName>
    <definedName name="MESH_MODULE_2_4" localSheetId="5">#REF!</definedName>
    <definedName name="MESH_MODULE_2_4" localSheetId="6">#REF!</definedName>
    <definedName name="MESH_MODULE_2_4" localSheetId="7">#REF!</definedName>
    <definedName name="MESH_MODULE_2_4" localSheetId="2">#REF!</definedName>
    <definedName name="MESH_MODULE_2_4">#REF!</definedName>
    <definedName name="MESH_MODULE_2_5" localSheetId="3">#REF!</definedName>
    <definedName name="MESH_MODULE_2_5" localSheetId="5">#REF!</definedName>
    <definedName name="MESH_MODULE_2_5" localSheetId="6">#REF!</definedName>
    <definedName name="MESH_MODULE_2_5" localSheetId="7">#REF!</definedName>
    <definedName name="MESH_MODULE_2_5" localSheetId="2">#REF!</definedName>
    <definedName name="MESH_MODULE_2_5">#REF!</definedName>
    <definedName name="MESH_MODULE_2_6" localSheetId="3">#REF!</definedName>
    <definedName name="MESH_MODULE_2_6" localSheetId="5">#REF!</definedName>
    <definedName name="MESH_MODULE_2_6" localSheetId="6">#REF!</definedName>
    <definedName name="MESH_MODULE_2_6" localSheetId="7">#REF!</definedName>
    <definedName name="MESH_MODULE_2_6" localSheetId="2">#REF!</definedName>
    <definedName name="MESH_MODULE_2_6">#REF!</definedName>
    <definedName name="MESH_MODULE_2_7" localSheetId="3">#REF!</definedName>
    <definedName name="MESH_MODULE_2_7" localSheetId="5">#REF!</definedName>
    <definedName name="MESH_MODULE_2_7" localSheetId="6">#REF!</definedName>
    <definedName name="MESH_MODULE_2_7" localSheetId="7">#REF!</definedName>
    <definedName name="MESH_MODULE_2_7" localSheetId="2">#REF!</definedName>
    <definedName name="MESH_MODULE_2_7">#REF!</definedName>
    <definedName name="MESH_MODULE_2_8" localSheetId="3">#REF!</definedName>
    <definedName name="MESH_MODULE_2_8" localSheetId="5">#REF!</definedName>
    <definedName name="MESH_MODULE_2_8" localSheetId="6">#REF!</definedName>
    <definedName name="MESH_MODULE_2_8" localSheetId="7">#REF!</definedName>
    <definedName name="MESH_MODULE_2_8" localSheetId="2">#REF!</definedName>
    <definedName name="MESH_MODULE_2_8">#REF!</definedName>
    <definedName name="MESH_MODULE_2_9" localSheetId="3">#REF!</definedName>
    <definedName name="MESH_MODULE_2_9" localSheetId="5">#REF!</definedName>
    <definedName name="MESH_MODULE_2_9" localSheetId="6">#REF!</definedName>
    <definedName name="MESH_MODULE_2_9" localSheetId="7">#REF!</definedName>
    <definedName name="MESH_MODULE_2_9" localSheetId="2">#REF!</definedName>
    <definedName name="MESH_MODULE_2_9">#REF!</definedName>
    <definedName name="MESH_MODULE_3_1" localSheetId="3">#REF!</definedName>
    <definedName name="MESH_MODULE_3_1" localSheetId="5">#REF!</definedName>
    <definedName name="MESH_MODULE_3_1" localSheetId="6">#REF!</definedName>
    <definedName name="MESH_MODULE_3_1" localSheetId="7">#REF!</definedName>
    <definedName name="MESH_MODULE_3_1" localSheetId="2">#REF!</definedName>
    <definedName name="MESH_MODULE_3_1">#REF!</definedName>
    <definedName name="MESH_MODULE_3_10" localSheetId="3">#REF!</definedName>
    <definedName name="MESH_MODULE_3_10" localSheetId="5">#REF!</definedName>
    <definedName name="MESH_MODULE_3_10" localSheetId="6">#REF!</definedName>
    <definedName name="MESH_MODULE_3_10" localSheetId="7">#REF!</definedName>
    <definedName name="MESH_MODULE_3_10" localSheetId="2">#REF!</definedName>
    <definedName name="MESH_MODULE_3_10">#REF!</definedName>
    <definedName name="MESH_MODULE_3_11" localSheetId="3">#REF!</definedName>
    <definedName name="MESH_MODULE_3_11" localSheetId="5">#REF!</definedName>
    <definedName name="MESH_MODULE_3_11" localSheetId="6">#REF!</definedName>
    <definedName name="MESH_MODULE_3_11" localSheetId="7">#REF!</definedName>
    <definedName name="MESH_MODULE_3_11" localSheetId="2">#REF!</definedName>
    <definedName name="MESH_MODULE_3_11">#REF!</definedName>
    <definedName name="MESH_MODULE_3_12" localSheetId="3">#REF!</definedName>
    <definedName name="MESH_MODULE_3_12" localSheetId="5">#REF!</definedName>
    <definedName name="MESH_MODULE_3_12" localSheetId="6">#REF!</definedName>
    <definedName name="MESH_MODULE_3_12" localSheetId="7">#REF!</definedName>
    <definedName name="MESH_MODULE_3_12" localSheetId="2">#REF!</definedName>
    <definedName name="MESH_MODULE_3_12">#REF!</definedName>
    <definedName name="MESH_MODULE_3_13" localSheetId="3">#REF!</definedName>
    <definedName name="MESH_MODULE_3_13" localSheetId="5">#REF!</definedName>
    <definedName name="MESH_MODULE_3_13" localSheetId="6">#REF!</definedName>
    <definedName name="MESH_MODULE_3_13" localSheetId="7">#REF!</definedName>
    <definedName name="MESH_MODULE_3_13" localSheetId="2">#REF!</definedName>
    <definedName name="MESH_MODULE_3_13">#REF!</definedName>
    <definedName name="MESH_MODULE_3_14" localSheetId="3">#REF!</definedName>
    <definedName name="MESH_MODULE_3_14" localSheetId="5">#REF!</definedName>
    <definedName name="MESH_MODULE_3_14" localSheetId="6">#REF!</definedName>
    <definedName name="MESH_MODULE_3_14" localSheetId="7">#REF!</definedName>
    <definedName name="MESH_MODULE_3_14" localSheetId="2">#REF!</definedName>
    <definedName name="MESH_MODULE_3_14">#REF!</definedName>
    <definedName name="MESH_MODULE_3_15" localSheetId="3">#REF!</definedName>
    <definedName name="MESH_MODULE_3_15" localSheetId="5">#REF!</definedName>
    <definedName name="MESH_MODULE_3_15" localSheetId="6">#REF!</definedName>
    <definedName name="MESH_MODULE_3_15" localSheetId="7">#REF!</definedName>
    <definedName name="MESH_MODULE_3_15" localSheetId="2">#REF!</definedName>
    <definedName name="MESH_MODULE_3_15">#REF!</definedName>
    <definedName name="MESH_MODULE_3_16" localSheetId="3">#REF!</definedName>
    <definedName name="MESH_MODULE_3_16" localSheetId="5">#REF!</definedName>
    <definedName name="MESH_MODULE_3_16" localSheetId="6">#REF!</definedName>
    <definedName name="MESH_MODULE_3_16" localSheetId="7">#REF!</definedName>
    <definedName name="MESH_MODULE_3_16" localSheetId="2">#REF!</definedName>
    <definedName name="MESH_MODULE_3_16">#REF!</definedName>
    <definedName name="MESH_MODULE_3_2" localSheetId="3">#REF!</definedName>
    <definedName name="MESH_MODULE_3_2" localSheetId="5">#REF!</definedName>
    <definedName name="MESH_MODULE_3_2" localSheetId="6">#REF!</definedName>
    <definedName name="MESH_MODULE_3_2" localSheetId="7">#REF!</definedName>
    <definedName name="MESH_MODULE_3_2" localSheetId="2">#REF!</definedName>
    <definedName name="MESH_MODULE_3_2">#REF!</definedName>
    <definedName name="MESH_MODULE_3_3" localSheetId="3">#REF!</definedName>
    <definedName name="MESH_MODULE_3_3" localSheetId="5">#REF!</definedName>
    <definedName name="MESH_MODULE_3_3" localSheetId="6">#REF!</definedName>
    <definedName name="MESH_MODULE_3_3" localSheetId="7">#REF!</definedName>
    <definedName name="MESH_MODULE_3_3" localSheetId="2">#REF!</definedName>
    <definedName name="MESH_MODULE_3_3">#REF!</definedName>
    <definedName name="MESH_MODULE_3_4" localSheetId="3">#REF!</definedName>
    <definedName name="MESH_MODULE_3_4" localSheetId="5">#REF!</definedName>
    <definedName name="MESH_MODULE_3_4" localSheetId="6">#REF!</definedName>
    <definedName name="MESH_MODULE_3_4" localSheetId="7">#REF!</definedName>
    <definedName name="MESH_MODULE_3_4" localSheetId="2">#REF!</definedName>
    <definedName name="MESH_MODULE_3_4">#REF!</definedName>
    <definedName name="MESH_MODULE_3_5" localSheetId="3">#REF!</definedName>
    <definedName name="MESH_MODULE_3_5" localSheetId="5">#REF!</definedName>
    <definedName name="MESH_MODULE_3_5" localSheetId="6">#REF!</definedName>
    <definedName name="MESH_MODULE_3_5" localSheetId="7">#REF!</definedName>
    <definedName name="MESH_MODULE_3_5" localSheetId="2">#REF!</definedName>
    <definedName name="MESH_MODULE_3_5">#REF!</definedName>
    <definedName name="MESH_MODULE_3_6" localSheetId="3">#REF!</definedName>
    <definedName name="MESH_MODULE_3_6" localSheetId="5">#REF!</definedName>
    <definedName name="MESH_MODULE_3_6" localSheetId="6">#REF!</definedName>
    <definedName name="MESH_MODULE_3_6" localSheetId="7">#REF!</definedName>
    <definedName name="MESH_MODULE_3_6" localSheetId="2">#REF!</definedName>
    <definedName name="MESH_MODULE_3_6">#REF!</definedName>
    <definedName name="MESH_MODULE_3_7" localSheetId="3">#REF!</definedName>
    <definedName name="MESH_MODULE_3_7" localSheetId="5">#REF!</definedName>
    <definedName name="MESH_MODULE_3_7" localSheetId="6">#REF!</definedName>
    <definedName name="MESH_MODULE_3_7" localSheetId="7">#REF!</definedName>
    <definedName name="MESH_MODULE_3_7" localSheetId="2">#REF!</definedName>
    <definedName name="MESH_MODULE_3_7">#REF!</definedName>
    <definedName name="MESH_MODULE_3_8" localSheetId="3">#REF!</definedName>
    <definedName name="MESH_MODULE_3_8" localSheetId="5">#REF!</definedName>
    <definedName name="MESH_MODULE_3_8" localSheetId="6">#REF!</definedName>
    <definedName name="MESH_MODULE_3_8" localSheetId="7">#REF!</definedName>
    <definedName name="MESH_MODULE_3_8" localSheetId="2">#REF!</definedName>
    <definedName name="MESH_MODULE_3_8">#REF!</definedName>
    <definedName name="MESH_MODULE_3_9" localSheetId="3">#REF!</definedName>
    <definedName name="MESH_MODULE_3_9" localSheetId="5">#REF!</definedName>
    <definedName name="MESH_MODULE_3_9" localSheetId="6">#REF!</definedName>
    <definedName name="MESH_MODULE_3_9" localSheetId="7">#REF!</definedName>
    <definedName name="MESH_MODULE_3_9" localSheetId="2">#REF!</definedName>
    <definedName name="MESH_MODULE_3_9">#REF!</definedName>
    <definedName name="MESH_MODULE_4_1" localSheetId="3">#REF!</definedName>
    <definedName name="MESH_MODULE_4_1" localSheetId="5">#REF!</definedName>
    <definedName name="MESH_MODULE_4_1" localSheetId="6">#REF!</definedName>
    <definedName name="MESH_MODULE_4_1" localSheetId="7">#REF!</definedName>
    <definedName name="MESH_MODULE_4_1" localSheetId="2">#REF!</definedName>
    <definedName name="MESH_MODULE_4_1">#REF!</definedName>
    <definedName name="MESH_MODULE_4_10" localSheetId="3">#REF!</definedName>
    <definedName name="MESH_MODULE_4_10" localSheetId="5">#REF!</definedName>
    <definedName name="MESH_MODULE_4_10" localSheetId="6">#REF!</definedName>
    <definedName name="MESH_MODULE_4_10" localSheetId="7">#REF!</definedName>
    <definedName name="MESH_MODULE_4_10" localSheetId="2">#REF!</definedName>
    <definedName name="MESH_MODULE_4_10">#REF!</definedName>
    <definedName name="MESH_MODULE_4_11" localSheetId="3">#REF!</definedName>
    <definedName name="MESH_MODULE_4_11" localSheetId="5">#REF!</definedName>
    <definedName name="MESH_MODULE_4_11" localSheetId="6">#REF!</definedName>
    <definedName name="MESH_MODULE_4_11" localSheetId="7">#REF!</definedName>
    <definedName name="MESH_MODULE_4_11" localSheetId="2">#REF!</definedName>
    <definedName name="MESH_MODULE_4_11">#REF!</definedName>
    <definedName name="MESH_MODULE_4_12" localSheetId="3">#REF!</definedName>
    <definedName name="MESH_MODULE_4_12" localSheetId="5">#REF!</definedName>
    <definedName name="MESH_MODULE_4_12" localSheetId="6">#REF!</definedName>
    <definedName name="MESH_MODULE_4_12" localSheetId="7">#REF!</definedName>
    <definedName name="MESH_MODULE_4_12" localSheetId="2">#REF!</definedName>
    <definedName name="MESH_MODULE_4_12">#REF!</definedName>
    <definedName name="MESH_MODULE_4_13" localSheetId="3">#REF!</definedName>
    <definedName name="MESH_MODULE_4_13" localSheetId="5">#REF!</definedName>
    <definedName name="MESH_MODULE_4_13" localSheetId="6">#REF!</definedName>
    <definedName name="MESH_MODULE_4_13" localSheetId="7">#REF!</definedName>
    <definedName name="MESH_MODULE_4_13" localSheetId="2">#REF!</definedName>
    <definedName name="MESH_MODULE_4_13">#REF!</definedName>
    <definedName name="MESH_MODULE_4_14" localSheetId="3">#REF!</definedName>
    <definedName name="MESH_MODULE_4_14" localSheetId="5">#REF!</definedName>
    <definedName name="MESH_MODULE_4_14" localSheetId="6">#REF!</definedName>
    <definedName name="MESH_MODULE_4_14" localSheetId="7">#REF!</definedName>
    <definedName name="MESH_MODULE_4_14" localSheetId="2">#REF!</definedName>
    <definedName name="MESH_MODULE_4_14">#REF!</definedName>
    <definedName name="MESH_MODULE_4_15" localSheetId="3">#REF!</definedName>
    <definedName name="MESH_MODULE_4_15" localSheetId="5">#REF!</definedName>
    <definedName name="MESH_MODULE_4_15" localSheetId="6">#REF!</definedName>
    <definedName name="MESH_MODULE_4_15" localSheetId="7">#REF!</definedName>
    <definedName name="MESH_MODULE_4_15" localSheetId="2">#REF!</definedName>
    <definedName name="MESH_MODULE_4_15">#REF!</definedName>
    <definedName name="MESH_MODULE_4_16" localSheetId="3">#REF!</definedName>
    <definedName name="MESH_MODULE_4_16" localSheetId="5">#REF!</definedName>
    <definedName name="MESH_MODULE_4_16" localSheetId="6">#REF!</definedName>
    <definedName name="MESH_MODULE_4_16" localSheetId="7">#REF!</definedName>
    <definedName name="MESH_MODULE_4_16" localSheetId="2">#REF!</definedName>
    <definedName name="MESH_MODULE_4_16">#REF!</definedName>
    <definedName name="MESH_MODULE_4_2" localSheetId="3">#REF!</definedName>
    <definedName name="MESH_MODULE_4_2" localSheetId="5">#REF!</definedName>
    <definedName name="MESH_MODULE_4_2" localSheetId="6">#REF!</definedName>
    <definedName name="MESH_MODULE_4_2" localSheetId="7">#REF!</definedName>
    <definedName name="MESH_MODULE_4_2" localSheetId="2">#REF!</definedName>
    <definedName name="MESH_MODULE_4_2">#REF!</definedName>
    <definedName name="MESH_MODULE_4_3" localSheetId="3">#REF!</definedName>
    <definedName name="MESH_MODULE_4_3" localSheetId="5">#REF!</definedName>
    <definedName name="MESH_MODULE_4_3" localSheetId="6">#REF!</definedName>
    <definedName name="MESH_MODULE_4_3" localSheetId="7">#REF!</definedName>
    <definedName name="MESH_MODULE_4_3" localSheetId="2">#REF!</definedName>
    <definedName name="MESH_MODULE_4_3">#REF!</definedName>
    <definedName name="MESH_MODULE_4_4" localSheetId="3">#REF!</definedName>
    <definedName name="MESH_MODULE_4_4" localSheetId="5">#REF!</definedName>
    <definedName name="MESH_MODULE_4_4" localSheetId="6">#REF!</definedName>
    <definedName name="MESH_MODULE_4_4" localSheetId="7">#REF!</definedName>
    <definedName name="MESH_MODULE_4_4" localSheetId="2">#REF!</definedName>
    <definedName name="MESH_MODULE_4_4">#REF!</definedName>
    <definedName name="MESH_MODULE_4_5" localSheetId="3">#REF!</definedName>
    <definedName name="MESH_MODULE_4_5" localSheetId="5">#REF!</definedName>
    <definedName name="MESH_MODULE_4_5" localSheetId="6">#REF!</definedName>
    <definedName name="MESH_MODULE_4_5" localSheetId="7">#REF!</definedName>
    <definedName name="MESH_MODULE_4_5" localSheetId="2">#REF!</definedName>
    <definedName name="MESH_MODULE_4_5">#REF!</definedName>
    <definedName name="MESH_MODULE_4_6" localSheetId="3">#REF!</definedName>
    <definedName name="MESH_MODULE_4_6" localSheetId="5">#REF!</definedName>
    <definedName name="MESH_MODULE_4_6" localSheetId="6">#REF!</definedName>
    <definedName name="MESH_MODULE_4_6" localSheetId="7">#REF!</definedName>
    <definedName name="MESH_MODULE_4_6" localSheetId="2">#REF!</definedName>
    <definedName name="MESH_MODULE_4_6">#REF!</definedName>
    <definedName name="MESH_MODULE_4_7" localSheetId="3">#REF!</definedName>
    <definedName name="MESH_MODULE_4_7" localSheetId="5">#REF!</definedName>
    <definedName name="MESH_MODULE_4_7" localSheetId="6">#REF!</definedName>
    <definedName name="MESH_MODULE_4_7" localSheetId="7">#REF!</definedName>
    <definedName name="MESH_MODULE_4_7" localSheetId="2">#REF!</definedName>
    <definedName name="MESH_MODULE_4_7">#REF!</definedName>
    <definedName name="MESH_MODULE_4_8" localSheetId="3">#REF!</definedName>
    <definedName name="MESH_MODULE_4_8" localSheetId="5">#REF!</definedName>
    <definedName name="MESH_MODULE_4_8" localSheetId="6">#REF!</definedName>
    <definedName name="MESH_MODULE_4_8" localSheetId="7">#REF!</definedName>
    <definedName name="MESH_MODULE_4_8" localSheetId="2">#REF!</definedName>
    <definedName name="MESH_MODULE_4_8">#REF!</definedName>
    <definedName name="MESH_MODULE_4_9" localSheetId="3">#REF!</definedName>
    <definedName name="MESH_MODULE_4_9" localSheetId="5">#REF!</definedName>
    <definedName name="MESH_MODULE_4_9" localSheetId="6">#REF!</definedName>
    <definedName name="MESH_MODULE_4_9" localSheetId="7">#REF!</definedName>
    <definedName name="MESH_MODULE_4_9" localSheetId="2">#REF!</definedName>
    <definedName name="MESH_MODULE_4_9">#REF!</definedName>
    <definedName name="MESH_MODULE_4_93" localSheetId="3">#REF!</definedName>
    <definedName name="MESH_MODULE_4_93" localSheetId="5">#REF!</definedName>
    <definedName name="MESH_MODULE_4_93" localSheetId="6">#REF!</definedName>
    <definedName name="MESH_MODULE_4_93" localSheetId="7">#REF!</definedName>
    <definedName name="MESH_MODULE_4_93" localSheetId="2">#REF!</definedName>
    <definedName name="MESH_MODULE_4_93">#REF!</definedName>
    <definedName name="MESH_MODULE_5_1" localSheetId="3">#REF!</definedName>
    <definedName name="MESH_MODULE_5_1" localSheetId="5">#REF!</definedName>
    <definedName name="MESH_MODULE_5_1" localSheetId="6">#REF!</definedName>
    <definedName name="MESH_MODULE_5_1" localSheetId="7">#REF!</definedName>
    <definedName name="MESH_MODULE_5_1" localSheetId="2">#REF!</definedName>
    <definedName name="MESH_MODULE_5_1">#REF!</definedName>
    <definedName name="MESH_MODULE_5_10" localSheetId="3">#REF!</definedName>
    <definedName name="MESH_MODULE_5_10" localSheetId="5">#REF!</definedName>
    <definedName name="MESH_MODULE_5_10" localSheetId="6">#REF!</definedName>
    <definedName name="MESH_MODULE_5_10" localSheetId="7">#REF!</definedName>
    <definedName name="MESH_MODULE_5_10" localSheetId="2">#REF!</definedName>
    <definedName name="MESH_MODULE_5_10">#REF!</definedName>
    <definedName name="MESH_MODULE_5_11" localSheetId="3">#REF!</definedName>
    <definedName name="MESH_MODULE_5_11" localSheetId="5">#REF!</definedName>
    <definedName name="MESH_MODULE_5_11" localSheetId="6">#REF!</definedName>
    <definedName name="MESH_MODULE_5_11" localSheetId="7">#REF!</definedName>
    <definedName name="MESH_MODULE_5_11" localSheetId="2">#REF!</definedName>
    <definedName name="MESH_MODULE_5_11">#REF!</definedName>
    <definedName name="MESH_MODULE_5_12" localSheetId="3">#REF!</definedName>
    <definedName name="MESH_MODULE_5_12" localSheetId="5">#REF!</definedName>
    <definedName name="MESH_MODULE_5_12" localSheetId="6">#REF!</definedName>
    <definedName name="MESH_MODULE_5_12" localSheetId="7">#REF!</definedName>
    <definedName name="MESH_MODULE_5_12" localSheetId="2">#REF!</definedName>
    <definedName name="MESH_MODULE_5_12">#REF!</definedName>
    <definedName name="MESH_MODULE_5_13" localSheetId="3">#REF!</definedName>
    <definedName name="MESH_MODULE_5_13" localSheetId="5">#REF!</definedName>
    <definedName name="MESH_MODULE_5_13" localSheetId="6">#REF!</definedName>
    <definedName name="MESH_MODULE_5_13" localSheetId="7">#REF!</definedName>
    <definedName name="MESH_MODULE_5_13" localSheetId="2">#REF!</definedName>
    <definedName name="MESH_MODULE_5_13">#REF!</definedName>
    <definedName name="MESH_MODULE_5_14" localSheetId="3">#REF!</definedName>
    <definedName name="MESH_MODULE_5_14" localSheetId="5">#REF!</definedName>
    <definedName name="MESH_MODULE_5_14" localSheetId="6">#REF!</definedName>
    <definedName name="MESH_MODULE_5_14" localSheetId="7">#REF!</definedName>
    <definedName name="MESH_MODULE_5_14" localSheetId="2">#REF!</definedName>
    <definedName name="MESH_MODULE_5_14">#REF!</definedName>
    <definedName name="MESH_MODULE_5_15" localSheetId="3">#REF!</definedName>
    <definedName name="MESH_MODULE_5_15" localSheetId="5">#REF!</definedName>
    <definedName name="MESH_MODULE_5_15" localSheetId="6">#REF!</definedName>
    <definedName name="MESH_MODULE_5_15" localSheetId="7">#REF!</definedName>
    <definedName name="MESH_MODULE_5_15" localSheetId="2">#REF!</definedName>
    <definedName name="MESH_MODULE_5_15">#REF!</definedName>
    <definedName name="MESH_MODULE_5_16" localSheetId="3">#REF!</definedName>
    <definedName name="MESH_MODULE_5_16" localSheetId="5">#REF!</definedName>
    <definedName name="MESH_MODULE_5_16" localSheetId="6">#REF!</definedName>
    <definedName name="MESH_MODULE_5_16" localSheetId="7">#REF!</definedName>
    <definedName name="MESH_MODULE_5_16" localSheetId="2">#REF!</definedName>
    <definedName name="MESH_MODULE_5_16">#REF!</definedName>
    <definedName name="MESH_MODULE_5_2" localSheetId="3">#REF!</definedName>
    <definedName name="MESH_MODULE_5_2" localSheetId="5">#REF!</definedName>
    <definedName name="MESH_MODULE_5_2" localSheetId="6">#REF!</definedName>
    <definedName name="MESH_MODULE_5_2" localSheetId="7">#REF!</definedName>
    <definedName name="MESH_MODULE_5_2" localSheetId="2">#REF!</definedName>
    <definedName name="MESH_MODULE_5_2">#REF!</definedName>
    <definedName name="MESH_MODULE_5_3" localSheetId="3">#REF!</definedName>
    <definedName name="MESH_MODULE_5_3" localSheetId="5">#REF!</definedName>
    <definedName name="MESH_MODULE_5_3" localSheetId="6">#REF!</definedName>
    <definedName name="MESH_MODULE_5_3" localSheetId="7">#REF!</definedName>
    <definedName name="MESH_MODULE_5_3" localSheetId="2">#REF!</definedName>
    <definedName name="MESH_MODULE_5_3">#REF!</definedName>
    <definedName name="MESH_MODULE_5_4" localSheetId="3">#REF!</definedName>
    <definedName name="MESH_MODULE_5_4" localSheetId="5">#REF!</definedName>
    <definedName name="MESH_MODULE_5_4" localSheetId="6">#REF!</definedName>
    <definedName name="MESH_MODULE_5_4" localSheetId="7">#REF!</definedName>
    <definedName name="MESH_MODULE_5_4" localSheetId="2">#REF!</definedName>
    <definedName name="MESH_MODULE_5_4">#REF!</definedName>
    <definedName name="MESH_MODULE_5_5" localSheetId="3">#REF!</definedName>
    <definedName name="MESH_MODULE_5_5" localSheetId="5">#REF!</definedName>
    <definedName name="MESH_MODULE_5_5" localSheetId="6">#REF!</definedName>
    <definedName name="MESH_MODULE_5_5" localSheetId="7">#REF!</definedName>
    <definedName name="MESH_MODULE_5_5" localSheetId="2">#REF!</definedName>
    <definedName name="MESH_MODULE_5_5">#REF!</definedName>
    <definedName name="MESH_MODULE_5_6" localSheetId="3">#REF!</definedName>
    <definedName name="MESH_MODULE_5_6" localSheetId="5">#REF!</definedName>
    <definedName name="MESH_MODULE_5_6" localSheetId="6">#REF!</definedName>
    <definedName name="MESH_MODULE_5_6" localSheetId="7">#REF!</definedName>
    <definedName name="MESH_MODULE_5_6" localSheetId="2">#REF!</definedName>
    <definedName name="MESH_MODULE_5_6">#REF!</definedName>
    <definedName name="MESH_MODULE_5_7" localSheetId="3">#REF!</definedName>
    <definedName name="MESH_MODULE_5_7" localSheetId="5">#REF!</definedName>
    <definedName name="MESH_MODULE_5_7" localSheetId="6">#REF!</definedName>
    <definedName name="MESH_MODULE_5_7" localSheetId="7">#REF!</definedName>
    <definedName name="MESH_MODULE_5_7" localSheetId="2">#REF!</definedName>
    <definedName name="MESH_MODULE_5_7">#REF!</definedName>
    <definedName name="MESH_MODULE_5_8" localSheetId="3">#REF!</definedName>
    <definedName name="MESH_MODULE_5_8" localSheetId="5">#REF!</definedName>
    <definedName name="MESH_MODULE_5_8" localSheetId="6">#REF!</definedName>
    <definedName name="MESH_MODULE_5_8" localSheetId="7">#REF!</definedName>
    <definedName name="MESH_MODULE_5_8" localSheetId="2">#REF!</definedName>
    <definedName name="MESH_MODULE_5_8">#REF!</definedName>
    <definedName name="MESH_MODULE_5_9" localSheetId="3">#REF!</definedName>
    <definedName name="MESH_MODULE_5_9" localSheetId="5">#REF!</definedName>
    <definedName name="MESH_MODULE_5_9" localSheetId="6">#REF!</definedName>
    <definedName name="MESH_MODULE_5_9" localSheetId="7">#REF!</definedName>
    <definedName name="MESH_MODULE_5_9" localSheetId="2">#REF!</definedName>
    <definedName name="MESH_MODULE_5_9">#REF!</definedName>
    <definedName name="MESH_NEST_1" localSheetId="3">#REF!</definedName>
    <definedName name="MESH_NEST_1" localSheetId="5">#REF!</definedName>
    <definedName name="MESH_NEST_1" localSheetId="6">#REF!</definedName>
    <definedName name="MESH_NEST_1" localSheetId="7">#REF!</definedName>
    <definedName name="MESH_NEST_1" localSheetId="2">#REF!</definedName>
    <definedName name="MESH_NEST_1">#REF!</definedName>
    <definedName name="MESH_NEST_2" localSheetId="3">#REF!</definedName>
    <definedName name="MESH_NEST_2" localSheetId="5">#REF!</definedName>
    <definedName name="MESH_NEST_2" localSheetId="6">#REF!</definedName>
    <definedName name="MESH_NEST_2" localSheetId="7">#REF!</definedName>
    <definedName name="MESH_NEST_2" localSheetId="2">#REF!</definedName>
    <definedName name="MESH_NEST_2">#REF!</definedName>
    <definedName name="MESH_NEST_3" localSheetId="3">#REF!</definedName>
    <definedName name="MESH_NEST_3" localSheetId="5">#REF!</definedName>
    <definedName name="MESH_NEST_3" localSheetId="6">#REF!</definedName>
    <definedName name="MESH_NEST_3" localSheetId="7">#REF!</definedName>
    <definedName name="MESH_NEST_3" localSheetId="2">#REF!</definedName>
    <definedName name="MESH_NEST_3">#REF!</definedName>
    <definedName name="MESH_NEST_4" localSheetId="3">#REF!</definedName>
    <definedName name="MESH_NEST_4" localSheetId="5">#REF!</definedName>
    <definedName name="MESH_NEST_4" localSheetId="6">#REF!</definedName>
    <definedName name="MESH_NEST_4" localSheetId="7">#REF!</definedName>
    <definedName name="MESH_NEST_4" localSheetId="2">#REF!</definedName>
    <definedName name="MESH_NEST_4">#REF!</definedName>
    <definedName name="MESH_NEST_5" localSheetId="3">#REF!</definedName>
    <definedName name="MESH_NEST_5" localSheetId="5">#REF!</definedName>
    <definedName name="MESH_NEST_5" localSheetId="6">#REF!</definedName>
    <definedName name="MESH_NEST_5" localSheetId="7">#REF!</definedName>
    <definedName name="MESH_NEST_5" localSheetId="2">#REF!</definedName>
    <definedName name="MESH_NEST_5">#REF!</definedName>
    <definedName name="MESH_NODE_1" localSheetId="3">#REF!</definedName>
    <definedName name="MESH_NODE_1" localSheetId="5">#REF!</definedName>
    <definedName name="MESH_NODE_1" localSheetId="6">#REF!</definedName>
    <definedName name="MESH_NODE_1" localSheetId="7">#REF!</definedName>
    <definedName name="MESH_NODE_1" localSheetId="2">#REF!</definedName>
    <definedName name="MESH_NODE_1">#REF!</definedName>
    <definedName name="MESH_NODE_2" localSheetId="3">#REF!</definedName>
    <definedName name="MESH_NODE_2" localSheetId="5">#REF!</definedName>
    <definedName name="MESH_NODE_2" localSheetId="6">#REF!</definedName>
    <definedName name="MESH_NODE_2" localSheetId="7">#REF!</definedName>
    <definedName name="MESH_NODE_2" localSheetId="2">#REF!</definedName>
    <definedName name="MESH_NODE_2">#REF!</definedName>
    <definedName name="MESH_NODE_3" localSheetId="3">#REF!</definedName>
    <definedName name="MESH_NODE_3" localSheetId="5">#REF!</definedName>
    <definedName name="MESH_NODE_3" localSheetId="6">#REF!</definedName>
    <definedName name="MESH_NODE_3" localSheetId="7">#REF!</definedName>
    <definedName name="MESH_NODE_3" localSheetId="2">#REF!</definedName>
    <definedName name="MESH_NODE_3">#REF!</definedName>
    <definedName name="MESH_NODE_4" localSheetId="3">#REF!</definedName>
    <definedName name="MESH_NODE_4" localSheetId="5">#REF!</definedName>
    <definedName name="MESH_NODE_4" localSheetId="6">#REF!</definedName>
    <definedName name="MESH_NODE_4" localSheetId="7">#REF!</definedName>
    <definedName name="MESH_NODE_4" localSheetId="2">#REF!</definedName>
    <definedName name="MESH_NODE_4">#REF!</definedName>
    <definedName name="MESH_NODE_5" localSheetId="3">#REF!</definedName>
    <definedName name="MESH_NODE_5" localSheetId="5">#REF!</definedName>
    <definedName name="MESH_NODE_5" localSheetId="6">#REF!</definedName>
    <definedName name="MESH_NODE_5" localSheetId="7">#REF!</definedName>
    <definedName name="MESH_NODE_5" localSheetId="2">#REF!</definedName>
    <definedName name="MESH_NODE_5">#REF!</definedName>
    <definedName name="MS_CODE" localSheetId="3">#REF!</definedName>
    <definedName name="MS_CODE" localSheetId="5">#REF!</definedName>
    <definedName name="MS_CODE" localSheetId="6">#REF!</definedName>
    <definedName name="MS_CODE" localSheetId="7">#REF!</definedName>
    <definedName name="MS_CODE" localSheetId="2">#REF!</definedName>
    <definedName name="MS_CODE">#REF!</definedName>
    <definedName name="NEST1" localSheetId="3">#REF!</definedName>
    <definedName name="NEST1" localSheetId="5">#REF!</definedName>
    <definedName name="NEST1" localSheetId="6">#REF!</definedName>
    <definedName name="NEST1" localSheetId="7">#REF!</definedName>
    <definedName name="NEST1" localSheetId="2">#REF!</definedName>
    <definedName name="NEST1">#REF!</definedName>
    <definedName name="NEST2" localSheetId="3">#REF!</definedName>
    <definedName name="NEST2" localSheetId="5">#REF!</definedName>
    <definedName name="NEST2" localSheetId="6">#REF!</definedName>
    <definedName name="NEST2" localSheetId="7">#REF!</definedName>
    <definedName name="NEST2" localSheetId="2">#REF!</definedName>
    <definedName name="NEST2">#REF!</definedName>
    <definedName name="NEST3" localSheetId="3">#REF!</definedName>
    <definedName name="NEST3" localSheetId="5">#REF!</definedName>
    <definedName name="NEST3" localSheetId="6">#REF!</definedName>
    <definedName name="NEST3" localSheetId="7">#REF!</definedName>
    <definedName name="NEST3" localSheetId="2">#REF!</definedName>
    <definedName name="NEST3">#REF!</definedName>
    <definedName name="NODE" localSheetId="3">#REF!</definedName>
    <definedName name="NODE" localSheetId="5">#REF!</definedName>
    <definedName name="NODE" localSheetId="6">#REF!</definedName>
    <definedName name="NODE" localSheetId="7">#REF!</definedName>
    <definedName name="NODE" localSheetId="2">#REF!</definedName>
    <definedName name="NODE">#REF!</definedName>
    <definedName name="NODE_NAME" localSheetId="0">'[2]14910'!#REF!</definedName>
    <definedName name="NODE_NAME" localSheetId="3">'[2]14910'!#REF!</definedName>
    <definedName name="NODE_NAME" localSheetId="5">'[2]14910'!#REF!</definedName>
    <definedName name="NODE_NAME" localSheetId="6">'[2]14910'!#REF!</definedName>
    <definedName name="NODE_NAME" localSheetId="7">'[2]14910'!#REF!</definedName>
    <definedName name="NODE_NAME" localSheetId="2">'[2]14910'!#REF!</definedName>
    <definedName name="NODE_NAME">'[2]14910'!#REF!</definedName>
    <definedName name="NODE_NAME_F1" localSheetId="0">'[1]14910'!#REF!</definedName>
    <definedName name="NODE_NAME_F1" localSheetId="3">'[1]14910'!#REF!</definedName>
    <definedName name="NODE_NAME_F1" localSheetId="5">'[1]14910'!#REF!</definedName>
    <definedName name="NODE_NAME_F1" localSheetId="6">'[1]14910'!#REF!</definedName>
    <definedName name="NODE_NAME_F1" localSheetId="7">'[1]14910'!#REF!</definedName>
    <definedName name="NODE_NAME_F1" localSheetId="2">'[1]14910'!#REF!</definedName>
    <definedName name="NODE_NAME_F1">'[1]14910'!#REF!</definedName>
    <definedName name="Node_Name_F11" localSheetId="0">'[10]14910'!#REF!</definedName>
    <definedName name="Node_Name_F11" localSheetId="3">'[10]14910'!#REF!</definedName>
    <definedName name="Node_Name_F11" localSheetId="5">'[10]14910'!#REF!</definedName>
    <definedName name="Node_Name_F11" localSheetId="6">'[10]14910'!#REF!</definedName>
    <definedName name="Node_Name_F11" localSheetId="7">'[10]14910'!#REF!</definedName>
    <definedName name="Node_Name_F11" localSheetId="2">'[10]14910'!#REF!</definedName>
    <definedName name="Node_Name_F11">'[10]14910'!#REF!</definedName>
    <definedName name="NODE_NAME_F2" localSheetId="0">'[1]14910'!#REF!</definedName>
    <definedName name="NODE_NAME_F2" localSheetId="3">'[1]14910'!#REF!</definedName>
    <definedName name="NODE_NAME_F2" localSheetId="5">'[1]14910'!#REF!</definedName>
    <definedName name="NODE_NAME_F2" localSheetId="6">'[1]14910'!#REF!</definedName>
    <definedName name="NODE_NAME_F2" localSheetId="7">'[1]14910'!#REF!</definedName>
    <definedName name="NODE_NAME_F2" localSheetId="2">'[1]14910'!#REF!</definedName>
    <definedName name="NODE_NAME_F2">'[1]14910'!#REF!</definedName>
    <definedName name="NODE_NAME_F2_1" localSheetId="0">'[1]14910'!#REF!</definedName>
    <definedName name="NODE_NAME_F2_1" localSheetId="3">'[1]14910'!#REF!</definedName>
    <definedName name="NODE_NAME_F2_1" localSheetId="5">'[1]14910'!#REF!</definedName>
    <definedName name="NODE_NAME_F2_1" localSheetId="6">'[1]14910'!#REF!</definedName>
    <definedName name="NODE_NAME_F2_1" localSheetId="7">'[1]14910'!#REF!</definedName>
    <definedName name="NODE_NAME_F2_1" localSheetId="2">'[1]14910'!#REF!</definedName>
    <definedName name="NODE_NAME_F2_1">'[1]14910'!#REF!</definedName>
    <definedName name="NODE_NAME_F3" localSheetId="3">'[1]14910'!#REF!</definedName>
    <definedName name="NODE_NAME_F3" localSheetId="5">'[1]14910'!#REF!</definedName>
    <definedName name="NODE_NAME_F3" localSheetId="6">'[1]14910'!#REF!</definedName>
    <definedName name="NODE_NAME_F3" localSheetId="7">'[1]14910'!#REF!</definedName>
    <definedName name="NODE_NAME_F3" localSheetId="2">'[1]14910'!#REF!</definedName>
    <definedName name="NODE_NAME_F3">'[1]14910'!#REF!</definedName>
    <definedName name="NODE_NAME_F3_1" localSheetId="3">'[1]14910'!#REF!</definedName>
    <definedName name="NODE_NAME_F3_1" localSheetId="5">'[1]14910'!#REF!</definedName>
    <definedName name="NODE_NAME_F3_1" localSheetId="6">'[1]14910'!#REF!</definedName>
    <definedName name="NODE_NAME_F3_1" localSheetId="7">'[1]14910'!#REF!</definedName>
    <definedName name="NODE_NAME_F3_1" localSheetId="2">'[1]14910'!#REF!</definedName>
    <definedName name="NODE_NAME_F3_1">'[1]14910'!#REF!</definedName>
    <definedName name="NODE_NAME_R1" localSheetId="3">'[1]14910'!#REF!</definedName>
    <definedName name="NODE_NAME_R1" localSheetId="5">'[1]14910'!#REF!</definedName>
    <definedName name="NODE_NAME_R1" localSheetId="6">'[1]14910'!#REF!</definedName>
    <definedName name="NODE_NAME_R1" localSheetId="7">'[1]14910'!#REF!</definedName>
    <definedName name="NODE_NAME_R1" localSheetId="2">'[1]14910'!#REF!</definedName>
    <definedName name="NODE_NAME_R1">'[1]14910'!#REF!</definedName>
    <definedName name="NODE_NAME_R1_1" localSheetId="3">'[1]14910'!#REF!</definedName>
    <definedName name="NODE_NAME_R1_1" localSheetId="5">'[1]14910'!#REF!</definedName>
    <definedName name="NODE_NAME_R1_1" localSheetId="6">'[1]14910'!#REF!</definedName>
    <definedName name="NODE_NAME_R1_1" localSheetId="7">'[1]14910'!#REF!</definedName>
    <definedName name="NODE_NAME_R1_1" localSheetId="2">'[1]14910'!#REF!</definedName>
    <definedName name="NODE_NAME_R1_1">'[1]14910'!#REF!</definedName>
    <definedName name="NODE_NAME_R2" localSheetId="3">'[1]14910'!#REF!</definedName>
    <definedName name="NODE_NAME_R2" localSheetId="5">'[1]14910'!#REF!</definedName>
    <definedName name="NODE_NAME_R2" localSheetId="6">'[1]14910'!#REF!</definedName>
    <definedName name="NODE_NAME_R2" localSheetId="7">'[1]14910'!#REF!</definedName>
    <definedName name="NODE_NAME_R2" localSheetId="2">'[1]14910'!#REF!</definedName>
    <definedName name="NODE_NAME_R2">'[1]14910'!#REF!</definedName>
    <definedName name="NODE_NAME_R3" localSheetId="3">'[1]14910'!#REF!</definedName>
    <definedName name="NODE_NAME_R3" localSheetId="5">'[1]14910'!#REF!</definedName>
    <definedName name="NODE_NAME_R3" localSheetId="6">'[1]14910'!#REF!</definedName>
    <definedName name="NODE_NAME_R3" localSheetId="7">'[1]14910'!#REF!</definedName>
    <definedName name="NODE_NAME_R3" localSheetId="2">'[1]14910'!#REF!</definedName>
    <definedName name="NODE_NAME_R3">'[1]14910'!#REF!</definedName>
    <definedName name="NODE_NAME_R3_1" localSheetId="3">'[1]14910'!#REF!</definedName>
    <definedName name="NODE_NAME_R3_1" localSheetId="5">'[1]14910'!#REF!</definedName>
    <definedName name="NODE_NAME_R3_1" localSheetId="6">'[1]14910'!#REF!</definedName>
    <definedName name="NODE_NAME_R3_1" localSheetId="7">'[1]14910'!#REF!</definedName>
    <definedName name="NODE_NAME_R3_1" localSheetId="2">'[1]14910'!#REF!</definedName>
    <definedName name="NODE_NAME_R3_1">'[1]14910'!#REF!</definedName>
    <definedName name="NODE_NO" localSheetId="0">#REF!</definedName>
    <definedName name="NODE_NO" localSheetId="3">#REF!</definedName>
    <definedName name="NODE_NO" localSheetId="5">#REF!</definedName>
    <definedName name="NODE_NO" localSheetId="6">#REF!</definedName>
    <definedName name="NODE_NO" localSheetId="7">#REF!</definedName>
    <definedName name="NODE_NO" localSheetId="2">#REF!</definedName>
    <definedName name="NODE_NO">#REF!</definedName>
    <definedName name="NODE_NO_1" localSheetId="0">#REF!</definedName>
    <definedName name="NODE_NO_1" localSheetId="3">#REF!</definedName>
    <definedName name="NODE_NO_1" localSheetId="5">#REF!</definedName>
    <definedName name="NODE_NO_1" localSheetId="6">#REF!</definedName>
    <definedName name="NODE_NO_1" localSheetId="7">#REF!</definedName>
    <definedName name="NODE_NO_1" localSheetId="2">#REF!</definedName>
    <definedName name="NODE_NO_1">#REF!</definedName>
    <definedName name="NODE_NO_U1" localSheetId="0">#REF!</definedName>
    <definedName name="NODE_NO_U1" localSheetId="3">#REF!</definedName>
    <definedName name="NODE_NO_U1" localSheetId="5">#REF!</definedName>
    <definedName name="NODE_NO_U1" localSheetId="6">#REF!</definedName>
    <definedName name="NODE_NO_U1" localSheetId="7">#REF!</definedName>
    <definedName name="NODE_NO_U1" localSheetId="2">#REF!</definedName>
    <definedName name="NODE_NO_U1">#REF!</definedName>
    <definedName name="NODE_NO_U2" localSheetId="3">#REF!</definedName>
    <definedName name="NODE_NO_U2" localSheetId="5">#REF!</definedName>
    <definedName name="NODE_NO_U2" localSheetId="6">#REF!</definedName>
    <definedName name="NODE_NO_U2" localSheetId="7">#REF!</definedName>
    <definedName name="NODE_NO_U2" localSheetId="2">#REF!</definedName>
    <definedName name="NODE_NO_U2">#REF!</definedName>
    <definedName name="NODE_NO_U3" localSheetId="3">#REF!</definedName>
    <definedName name="NODE_NO_U3" localSheetId="5">#REF!</definedName>
    <definedName name="NODE_NO_U3" localSheetId="6">#REF!</definedName>
    <definedName name="NODE_NO_U3" localSheetId="7">#REF!</definedName>
    <definedName name="NODE_NO_U3" localSheetId="2">#REF!</definedName>
    <definedName name="NODE_NO_U3">#REF!</definedName>
    <definedName name="NODE_NO_U4" localSheetId="3">#REF!</definedName>
    <definedName name="NODE_NO_U4" localSheetId="5">#REF!</definedName>
    <definedName name="NODE_NO_U4" localSheetId="6">#REF!</definedName>
    <definedName name="NODE_NO_U4" localSheetId="7">#REF!</definedName>
    <definedName name="NODE_NO_U4" localSheetId="2">#REF!</definedName>
    <definedName name="NODE_NO_U4">#REF!</definedName>
    <definedName name="NODE_NO_U5" localSheetId="3">#REF!</definedName>
    <definedName name="NODE_NO_U5" localSheetId="5">#REF!</definedName>
    <definedName name="NODE_NO_U5" localSheetId="6">#REF!</definedName>
    <definedName name="NODE_NO_U5" localSheetId="7">#REF!</definedName>
    <definedName name="NODE_NO_U5" localSheetId="2">#REF!</definedName>
    <definedName name="NODE_NO_U5">#REF!</definedName>
    <definedName name="NODEN" localSheetId="3">#REF!</definedName>
    <definedName name="NODEN" localSheetId="5">#REF!</definedName>
    <definedName name="NODEN" localSheetId="6">#REF!</definedName>
    <definedName name="NODEN" localSheetId="7">#REF!</definedName>
    <definedName name="NODEN" localSheetId="2">#REF!</definedName>
    <definedName name="NODEN">#REF!</definedName>
    <definedName name="NODET" localSheetId="3">#REF!</definedName>
    <definedName name="NODET" localSheetId="5">#REF!</definedName>
    <definedName name="NODET" localSheetId="6">#REF!</definedName>
    <definedName name="NODET" localSheetId="7">#REF!</definedName>
    <definedName name="NODET" localSheetId="2">#REF!</definedName>
    <definedName name="NODET">#REF!</definedName>
    <definedName name="nodex" localSheetId="3">#REF!</definedName>
    <definedName name="nodex" localSheetId="5">#REF!</definedName>
    <definedName name="nodex" localSheetId="6">#REF!</definedName>
    <definedName name="nodex" localSheetId="7">#REF!</definedName>
    <definedName name="nodex" localSheetId="2">#REF!</definedName>
    <definedName name="nodex">#REF!</definedName>
    <definedName name="nodey" localSheetId="3">#REF!</definedName>
    <definedName name="nodey" localSheetId="5">#REF!</definedName>
    <definedName name="nodey" localSheetId="6">#REF!</definedName>
    <definedName name="nodey" localSheetId="7">#REF!</definedName>
    <definedName name="nodey" localSheetId="2">#REF!</definedName>
    <definedName name="nodey">#REF!</definedName>
    <definedName name="nodey_1" localSheetId="3">#REF!</definedName>
    <definedName name="nodey_1" localSheetId="5">#REF!</definedName>
    <definedName name="nodey_1" localSheetId="6">#REF!</definedName>
    <definedName name="nodey_1" localSheetId="7">#REF!</definedName>
    <definedName name="nodey_1" localSheetId="2">#REF!</definedName>
    <definedName name="nodey_1">#REF!</definedName>
    <definedName name="NOTE" localSheetId="3">#REF!</definedName>
    <definedName name="NOTE" localSheetId="5">#REF!</definedName>
    <definedName name="NOTE" localSheetId="6">#REF!</definedName>
    <definedName name="NOTE" localSheetId="7">#REF!</definedName>
    <definedName name="NOTE" localSheetId="2">#REF!</definedName>
    <definedName name="NOTE">#REF!</definedName>
    <definedName name="P_REV" localSheetId="3">#REF!</definedName>
    <definedName name="P_REV" localSheetId="5">#REF!</definedName>
    <definedName name="P_REV" localSheetId="6">#REF!</definedName>
    <definedName name="P_REV" localSheetId="7">#REF!</definedName>
    <definedName name="P_REV" localSheetId="2">#REF!</definedName>
    <definedName name="P_REV">#REF!</definedName>
    <definedName name="page_001" localSheetId="3">#REF!</definedName>
    <definedName name="page_001" localSheetId="5">#REF!</definedName>
    <definedName name="page_001" localSheetId="6">#REF!</definedName>
    <definedName name="page_001" localSheetId="7">#REF!</definedName>
    <definedName name="page_001" localSheetId="2">#REF!</definedName>
    <definedName name="page_001">#REF!</definedName>
    <definedName name="pageof_001" localSheetId="3">#REF!</definedName>
    <definedName name="pageof_001" localSheetId="5">#REF!</definedName>
    <definedName name="pageof_001" localSheetId="6">#REF!</definedName>
    <definedName name="pageof_001" localSheetId="7">#REF!</definedName>
    <definedName name="pageof_001" localSheetId="2">#REF!</definedName>
    <definedName name="pageof_001">#REF!</definedName>
    <definedName name="panel_id_001" localSheetId="3">#REF!</definedName>
    <definedName name="panel_id_001" localSheetId="5">#REF!</definedName>
    <definedName name="panel_id_001" localSheetId="6">#REF!</definedName>
    <definedName name="panel_id_001" localSheetId="7">#REF!</definedName>
    <definedName name="panel_id_001" localSheetId="2">#REF!</definedName>
    <definedName name="panel_id_001">#REF!</definedName>
    <definedName name="pd_api_calc_type_001" localSheetId="3">#REF!</definedName>
    <definedName name="pd_api_calc_type_001" localSheetId="5">#REF!</definedName>
    <definedName name="pd_api_calc_type_001" localSheetId="6">#REF!</definedName>
    <definedName name="pd_api_calc_type_001" localSheetId="7">#REF!</definedName>
    <definedName name="pd_api_calc_type_001" localSheetId="2">#REF!</definedName>
    <definedName name="pd_api_calc_type_001">#REF!</definedName>
    <definedName name="pd_api_degree_max_001" localSheetId="3">#REF!</definedName>
    <definedName name="pd_api_degree_max_001" localSheetId="5">#REF!</definedName>
    <definedName name="pd_api_degree_max_001" localSheetId="6">#REF!</definedName>
    <definedName name="pd_api_degree_max_001" localSheetId="7">#REF!</definedName>
    <definedName name="pd_api_degree_max_001" localSheetId="2">#REF!</definedName>
    <definedName name="pd_api_degree_max_001">#REF!</definedName>
    <definedName name="pd_api_degree_min_001" localSheetId="3">#REF!</definedName>
    <definedName name="pd_api_degree_min_001" localSheetId="5">#REF!</definedName>
    <definedName name="pd_api_degree_min_001" localSheetId="6">#REF!</definedName>
    <definedName name="pd_api_degree_min_001" localSheetId="7">#REF!</definedName>
    <definedName name="pd_api_degree_min_001" localSheetId="2">#REF!</definedName>
    <definedName name="pd_api_degree_min_001">#REF!</definedName>
    <definedName name="pd_api_degree_nor_001" localSheetId="3">#REF!</definedName>
    <definedName name="pd_api_degree_nor_001" localSheetId="5">#REF!</definedName>
    <definedName name="pd_api_degree_nor_001" localSheetId="6">#REF!</definedName>
    <definedName name="pd_api_degree_nor_001" localSheetId="7">#REF!</definedName>
    <definedName name="pd_api_degree_nor_001" localSheetId="2">#REF!</definedName>
    <definedName name="pd_api_degree_nor_001">#REF!</definedName>
    <definedName name="pd_api_group_id_001" localSheetId="3">#REF!</definedName>
    <definedName name="pd_api_group_id_001" localSheetId="5">#REF!</definedName>
    <definedName name="pd_api_group_id_001" localSheetId="6">#REF!</definedName>
    <definedName name="pd_api_group_id_001" localSheetId="7">#REF!</definedName>
    <definedName name="pd_api_group_id_001" localSheetId="2">#REF!</definedName>
    <definedName name="pd_api_group_id_001">#REF!</definedName>
    <definedName name="pd_build_tend_001" localSheetId="3">#REF!</definedName>
    <definedName name="pd_build_tend_001" localSheetId="5">#REF!</definedName>
    <definedName name="pd_build_tend_001" localSheetId="6">#REF!</definedName>
    <definedName name="pd_build_tend_001" localSheetId="7">#REF!</definedName>
    <definedName name="pd_build_tend_001" localSheetId="2">#REF!</definedName>
    <definedName name="pd_build_tend_001">#REF!</definedName>
    <definedName name="pd_chim_abstr_num_001" localSheetId="3">#REF!</definedName>
    <definedName name="pd_chim_abstr_num_001" localSheetId="5">#REF!</definedName>
    <definedName name="pd_chim_abstr_num_001" localSheetId="6">#REF!</definedName>
    <definedName name="pd_chim_abstr_num_001" localSheetId="7">#REF!</definedName>
    <definedName name="pd_chim_abstr_num_001" localSheetId="2">#REF!</definedName>
    <definedName name="pd_chim_abstr_num_001">#REF!</definedName>
    <definedName name="pd_coagulat_001" localSheetId="3">#REF!</definedName>
    <definedName name="pd_coagulat_001" localSheetId="5">#REF!</definedName>
    <definedName name="pd_coagulat_001" localSheetId="6">#REF!</definedName>
    <definedName name="pd_coagulat_001" localSheetId="7">#REF!</definedName>
    <definedName name="pd_coagulat_001" localSheetId="2">#REF!</definedName>
    <definedName name="pd_coagulat_001">#REF!</definedName>
    <definedName name="pd_colored_001" localSheetId="3">#REF!</definedName>
    <definedName name="pd_colored_001" localSheetId="5">#REF!</definedName>
    <definedName name="pd_colored_001" localSheetId="6">#REF!</definedName>
    <definedName name="pd_colored_001" localSheetId="7">#REF!</definedName>
    <definedName name="pd_colored_001" localSheetId="2">#REF!</definedName>
    <definedName name="pd_colored_001">#REF!</definedName>
    <definedName name="pd_compres_base_001" localSheetId="3">#REF!</definedName>
    <definedName name="pd_compres_base_001" localSheetId="5">#REF!</definedName>
    <definedName name="pd_compres_base_001" localSheetId="6">#REF!</definedName>
    <definedName name="pd_compres_base_001" localSheetId="7">#REF!</definedName>
    <definedName name="pd_compres_base_001" localSheetId="2">#REF!</definedName>
    <definedName name="pd_compres_base_001">#REF!</definedName>
    <definedName name="pd_compres_flow_max_001" localSheetId="3">#REF!</definedName>
    <definedName name="pd_compres_flow_max_001" localSheetId="5">#REF!</definedName>
    <definedName name="pd_compres_flow_max_001" localSheetId="6">#REF!</definedName>
    <definedName name="pd_compres_flow_max_001" localSheetId="7">#REF!</definedName>
    <definedName name="pd_compres_flow_max_001" localSheetId="2">#REF!</definedName>
    <definedName name="pd_compres_flow_max_001">#REF!</definedName>
    <definedName name="pd_compres_flow_min_001" localSheetId="3">#REF!</definedName>
    <definedName name="pd_compres_flow_min_001" localSheetId="5">#REF!</definedName>
    <definedName name="pd_compres_flow_min_001" localSheetId="6">#REF!</definedName>
    <definedName name="pd_compres_flow_min_001" localSheetId="7">#REF!</definedName>
    <definedName name="pd_compres_flow_min_001" localSheetId="2">#REF!</definedName>
    <definedName name="pd_compres_flow_min_001">#REF!</definedName>
    <definedName name="pd_compres_flow_nor_001" localSheetId="3">#REF!</definedName>
    <definedName name="pd_compres_flow_nor_001" localSheetId="5">#REF!</definedName>
    <definedName name="pd_compres_flow_nor_001" localSheetId="6">#REF!</definedName>
    <definedName name="pd_compres_flow_nor_001" localSheetId="7">#REF!</definedName>
    <definedName name="pd_compres_flow_nor_001" localSheetId="2">#REF!</definedName>
    <definedName name="pd_compres_flow_nor_001">#REF!</definedName>
    <definedName name="pd_contain_parts_001" localSheetId="3">#REF!</definedName>
    <definedName name="pd_contain_parts_001" localSheetId="5">#REF!</definedName>
    <definedName name="pd_contain_parts_001" localSheetId="6">#REF!</definedName>
    <definedName name="pd_contain_parts_001" localSheetId="7">#REF!</definedName>
    <definedName name="pd_contain_parts_001" localSheetId="2">#REF!</definedName>
    <definedName name="pd_contain_parts_001">#REF!</definedName>
    <definedName name="pd_corrosive_001" localSheetId="3">#REF!</definedName>
    <definedName name="pd_corrosive_001" localSheetId="5">#REF!</definedName>
    <definedName name="pd_corrosive_001" localSheetId="6">#REF!</definedName>
    <definedName name="pd_corrosive_001" localSheetId="7">#REF!</definedName>
    <definedName name="pd_corrosive_001" localSheetId="2">#REF!</definedName>
    <definedName name="pd_corrosive_001">#REF!</definedName>
    <definedName name="pd_cp_cv_max_001" localSheetId="3">#REF!</definedName>
    <definedName name="pd_cp_cv_max_001" localSheetId="5">#REF!</definedName>
    <definedName name="pd_cp_cv_max_001" localSheetId="6">#REF!</definedName>
    <definedName name="pd_cp_cv_max_001" localSheetId="7">#REF!</definedName>
    <definedName name="pd_cp_cv_max_001" localSheetId="2">#REF!</definedName>
    <definedName name="pd_cp_cv_max_001">#REF!</definedName>
    <definedName name="pd_cp_cv_min_001" localSheetId="3">#REF!</definedName>
    <definedName name="pd_cp_cv_min_001" localSheetId="5">#REF!</definedName>
    <definedName name="pd_cp_cv_min_001" localSheetId="6">#REF!</definedName>
    <definedName name="pd_cp_cv_min_001" localSheetId="7">#REF!</definedName>
    <definedName name="pd_cp_cv_min_001" localSheetId="2">#REF!</definedName>
    <definedName name="pd_cp_cv_min_001">#REF!</definedName>
    <definedName name="pd_cp_cv_nor_001" localSheetId="3">#REF!</definedName>
    <definedName name="pd_cp_cv_nor_001" localSheetId="5">#REF!</definedName>
    <definedName name="pd_cp_cv_nor_001" localSheetId="6">#REF!</definedName>
    <definedName name="pd_cp_cv_nor_001" localSheetId="7">#REF!</definedName>
    <definedName name="pd_cp_cv_nor_001" localSheetId="2">#REF!</definedName>
    <definedName name="pd_cp_cv_nor_001">#REF!</definedName>
    <definedName name="pd_critic_press_001" localSheetId="3">#REF!</definedName>
    <definedName name="pd_critic_press_001" localSheetId="5">#REF!</definedName>
    <definedName name="pd_critic_press_001" localSheetId="6">#REF!</definedName>
    <definedName name="pd_critic_press_001" localSheetId="7">#REF!</definedName>
    <definedName name="pd_critic_press_001" localSheetId="2">#REF!</definedName>
    <definedName name="pd_critic_press_001">#REF!</definedName>
    <definedName name="pd_critic_press_uflg_001" localSheetId="3">#REF!</definedName>
    <definedName name="pd_critic_press_uflg_001" localSheetId="5">#REF!</definedName>
    <definedName name="pd_critic_press_uflg_001" localSheetId="6">#REF!</definedName>
    <definedName name="pd_critic_press_uflg_001" localSheetId="7">#REF!</definedName>
    <definedName name="pd_critic_press_uflg_001" localSheetId="2">#REF!</definedName>
    <definedName name="pd_critic_press_uflg_001">#REF!</definedName>
    <definedName name="pd_critic_press_uid_001" localSheetId="3">#REF!</definedName>
    <definedName name="pd_critic_press_uid_001" localSheetId="5">#REF!</definedName>
    <definedName name="pd_critic_press_uid_001" localSheetId="6">#REF!</definedName>
    <definedName name="pd_critic_press_uid_001" localSheetId="7">#REF!</definedName>
    <definedName name="pd_critic_press_uid_001" localSheetId="2">#REF!</definedName>
    <definedName name="pd_critic_press_uid_001">#REF!</definedName>
    <definedName name="pd_dens_at_bas_uid_001" localSheetId="3">#REF!</definedName>
    <definedName name="pd_dens_at_bas_uid_001" localSheetId="5">#REF!</definedName>
    <definedName name="pd_dens_at_bas_uid_001" localSheetId="6">#REF!</definedName>
    <definedName name="pd_dens_at_bas_uid_001" localSheetId="7">#REF!</definedName>
    <definedName name="pd_dens_at_bas_uid_001" localSheetId="2">#REF!</definedName>
    <definedName name="pd_dens_at_bas_uid_001">#REF!</definedName>
    <definedName name="pd_dens_at_base_001" localSheetId="3">#REF!</definedName>
    <definedName name="pd_dens_at_base_001" localSheetId="5">#REF!</definedName>
    <definedName name="pd_dens_at_base_001" localSheetId="6">#REF!</definedName>
    <definedName name="pd_dens_at_base_001" localSheetId="7">#REF!</definedName>
    <definedName name="pd_dens_at_base_001" localSheetId="2">#REF!</definedName>
    <definedName name="pd_dens_at_base_001">#REF!</definedName>
    <definedName name="pd_dens_grav_flg_001" localSheetId="3">#REF!</definedName>
    <definedName name="pd_dens_grav_flg_001" localSheetId="5">#REF!</definedName>
    <definedName name="pd_dens_grav_flg_001" localSheetId="6">#REF!</definedName>
    <definedName name="pd_dens_grav_flg_001" localSheetId="7">#REF!</definedName>
    <definedName name="pd_dens_grav_flg_001" localSheetId="2">#REF!</definedName>
    <definedName name="pd_dens_grav_flg_001">#REF!</definedName>
    <definedName name="pd_dens_max_001" localSheetId="3">#REF!</definedName>
    <definedName name="pd_dens_max_001" localSheetId="5">#REF!</definedName>
    <definedName name="pd_dens_max_001" localSheetId="6">#REF!</definedName>
    <definedName name="pd_dens_max_001" localSheetId="7">#REF!</definedName>
    <definedName name="pd_dens_max_001" localSheetId="2">#REF!</definedName>
    <definedName name="pd_dens_max_001">#REF!</definedName>
    <definedName name="pd_dens_min_001" localSheetId="3">#REF!</definedName>
    <definedName name="pd_dens_min_001" localSheetId="5">#REF!</definedName>
    <definedName name="pd_dens_min_001" localSheetId="6">#REF!</definedName>
    <definedName name="pd_dens_min_001" localSheetId="7">#REF!</definedName>
    <definedName name="pd_dens_min_001" localSheetId="2">#REF!</definedName>
    <definedName name="pd_dens_min_001">#REF!</definedName>
    <definedName name="pd_dens_nor_001" localSheetId="3">#REF!</definedName>
    <definedName name="pd_dens_nor_001" localSheetId="5">#REF!</definedName>
    <definedName name="pd_dens_nor_001" localSheetId="6">#REF!</definedName>
    <definedName name="pd_dens_nor_001" localSheetId="7">#REF!</definedName>
    <definedName name="pd_dens_nor_001" localSheetId="2">#REF!</definedName>
    <definedName name="pd_dens_nor_001">#REF!</definedName>
    <definedName name="pd_dens_ref_001" localSheetId="3">#REF!</definedName>
    <definedName name="pd_dens_ref_001" localSheetId="5">#REF!</definedName>
    <definedName name="pd_dens_ref_001" localSheetId="6">#REF!</definedName>
    <definedName name="pd_dens_ref_001" localSheetId="7">#REF!</definedName>
    <definedName name="pd_dens_ref_001" localSheetId="2">#REF!</definedName>
    <definedName name="pd_dens_ref_001">#REF!</definedName>
    <definedName name="pd_dens_ref_uid_001" localSheetId="3">#REF!</definedName>
    <definedName name="pd_dens_ref_uid_001" localSheetId="5">#REF!</definedName>
    <definedName name="pd_dens_ref_uid_001" localSheetId="6">#REF!</definedName>
    <definedName name="pd_dens_ref_uid_001" localSheetId="7">#REF!</definedName>
    <definedName name="pd_dens_ref_uid_001" localSheetId="2">#REF!</definedName>
    <definedName name="pd_dens_ref_uid_001">#REF!</definedName>
    <definedName name="pd_dens_uid_001" localSheetId="3">#REF!</definedName>
    <definedName name="pd_dens_uid_001" localSheetId="5">#REF!</definedName>
    <definedName name="pd_dens_uid_001" localSheetId="6">#REF!</definedName>
    <definedName name="pd_dens_uid_001" localSheetId="7">#REF!</definedName>
    <definedName name="pd_dens_uid_001" localSheetId="2">#REF!</definedName>
    <definedName name="pd_dens_uid_001">#REF!</definedName>
    <definedName name="pd_design_temp_max_001" localSheetId="3">#REF!</definedName>
    <definedName name="pd_design_temp_max_001" localSheetId="5">#REF!</definedName>
    <definedName name="pd_design_temp_max_001" localSheetId="6">#REF!</definedName>
    <definedName name="pd_design_temp_max_001" localSheetId="7">#REF!</definedName>
    <definedName name="pd_design_temp_max_001" localSheetId="2">#REF!</definedName>
    <definedName name="pd_design_temp_max_001">#REF!</definedName>
    <definedName name="pd_design_temp_min_001" localSheetId="3">#REF!</definedName>
    <definedName name="pd_design_temp_min_001" localSheetId="5">#REF!</definedName>
    <definedName name="pd_design_temp_min_001" localSheetId="6">#REF!</definedName>
    <definedName name="pd_design_temp_min_001" localSheetId="7">#REF!</definedName>
    <definedName name="pd_design_temp_min_001" localSheetId="2">#REF!</definedName>
    <definedName name="pd_design_temp_min_001">#REF!</definedName>
    <definedName name="pd_design_temp_uid_001" localSheetId="3">#REF!</definedName>
    <definedName name="pd_design_temp_uid_001" localSheetId="5">#REF!</definedName>
    <definedName name="pd_design_temp_uid_001" localSheetId="6">#REF!</definedName>
    <definedName name="pd_design_temp_uid_001" localSheetId="7">#REF!</definedName>
    <definedName name="pd_design_temp_uid_001" localSheetId="2">#REF!</definedName>
    <definedName name="pd_design_temp_uid_001">#REF!</definedName>
    <definedName name="pd_entrained_gas_001" localSheetId="3">#REF!</definedName>
    <definedName name="pd_entrained_gas_001" localSheetId="5">#REF!</definedName>
    <definedName name="pd_entrained_gas_001" localSheetId="6">#REF!</definedName>
    <definedName name="pd_entrained_gas_001" localSheetId="7">#REF!</definedName>
    <definedName name="pd_entrained_gas_001" localSheetId="2">#REF!</definedName>
    <definedName name="pd_entrained_gas_001">#REF!</definedName>
    <definedName name="pd_entrained_gas_uid_001" localSheetId="3">#REF!</definedName>
    <definedName name="pd_entrained_gas_uid_001" localSheetId="5">#REF!</definedName>
    <definedName name="pd_entrained_gas_uid_001" localSheetId="6">#REF!</definedName>
    <definedName name="pd_entrained_gas_uid_001" localSheetId="7">#REF!</definedName>
    <definedName name="pd_entrained_gas_uid_001" localSheetId="2">#REF!</definedName>
    <definedName name="pd_entrained_gas_uid_001">#REF!</definedName>
    <definedName name="pd_erosive_001" localSheetId="3">#REF!</definedName>
    <definedName name="pd_erosive_001" localSheetId="5">#REF!</definedName>
    <definedName name="pd_erosive_001" localSheetId="6">#REF!</definedName>
    <definedName name="pd_erosive_001" localSheetId="7">#REF!</definedName>
    <definedName name="pd_erosive_001" localSheetId="2">#REF!</definedName>
    <definedName name="pd_erosive_001">#REF!</definedName>
    <definedName name="pd_f_alarm_high_001" localSheetId="3">#REF!</definedName>
    <definedName name="pd_f_alarm_high_001" localSheetId="5">#REF!</definedName>
    <definedName name="pd_f_alarm_high_001" localSheetId="6">#REF!</definedName>
    <definedName name="pd_f_alarm_high_001" localSheetId="7">#REF!</definedName>
    <definedName name="pd_f_alarm_high_001" localSheetId="2">#REF!</definedName>
    <definedName name="pd_f_alarm_high_001">#REF!</definedName>
    <definedName name="pd_f_alarm_high_high_001" localSheetId="3">#REF!</definedName>
    <definedName name="pd_f_alarm_high_high_001" localSheetId="5">#REF!</definedName>
    <definedName name="pd_f_alarm_high_high_001" localSheetId="6">#REF!</definedName>
    <definedName name="pd_f_alarm_high_high_001" localSheetId="7">#REF!</definedName>
    <definedName name="pd_f_alarm_high_high_001" localSheetId="2">#REF!</definedName>
    <definedName name="pd_f_alarm_high_high_001">#REF!</definedName>
    <definedName name="pd_f_alarm_low_001" localSheetId="3">#REF!</definedName>
    <definedName name="pd_f_alarm_low_001" localSheetId="5">#REF!</definedName>
    <definedName name="pd_f_alarm_low_001" localSheetId="6">#REF!</definedName>
    <definedName name="pd_f_alarm_low_001" localSheetId="7">#REF!</definedName>
    <definedName name="pd_f_alarm_low_001" localSheetId="2">#REF!</definedName>
    <definedName name="pd_f_alarm_low_001">#REF!</definedName>
    <definedName name="pd_f_alarm_low_low_001" localSheetId="3">#REF!</definedName>
    <definedName name="pd_f_alarm_low_low_001" localSheetId="5">#REF!</definedName>
    <definedName name="pd_f_alarm_low_low_001" localSheetId="6">#REF!</definedName>
    <definedName name="pd_f_alarm_low_low_001" localSheetId="7">#REF!</definedName>
    <definedName name="pd_f_alarm_low_low_001" localSheetId="2">#REF!</definedName>
    <definedName name="pd_f_alarm_low_low_001">#REF!</definedName>
    <definedName name="pd_f_cntrl_pnt_001" localSheetId="3">#REF!</definedName>
    <definedName name="pd_f_cntrl_pnt_001" localSheetId="5">#REF!</definedName>
    <definedName name="pd_f_cntrl_pnt_001" localSheetId="6">#REF!</definedName>
    <definedName name="pd_f_cntrl_pnt_001" localSheetId="7">#REF!</definedName>
    <definedName name="pd_f_cntrl_pnt_001" localSheetId="2">#REF!</definedName>
    <definedName name="pd_f_cntrl_pnt_001">#REF!</definedName>
    <definedName name="pd_f_cntrl_pnt_uid_001" localSheetId="3">#REF!</definedName>
    <definedName name="pd_f_cntrl_pnt_uid_001" localSheetId="5">#REF!</definedName>
    <definedName name="pd_f_cntrl_pnt_uid_001" localSheetId="6">#REF!</definedName>
    <definedName name="pd_f_cntrl_pnt_uid_001" localSheetId="7">#REF!</definedName>
    <definedName name="pd_f_cntrl_pnt_uid_001" localSheetId="2">#REF!</definedName>
    <definedName name="pd_f_cntrl_pnt_uid_001">#REF!</definedName>
    <definedName name="pd_f_range_max_001" localSheetId="3">#REF!</definedName>
    <definedName name="pd_f_range_max_001" localSheetId="5">#REF!</definedName>
    <definedName name="pd_f_range_max_001" localSheetId="6">#REF!</definedName>
    <definedName name="pd_f_range_max_001" localSheetId="7">#REF!</definedName>
    <definedName name="pd_f_range_max_001" localSheetId="2">#REF!</definedName>
    <definedName name="pd_f_range_max_001">#REF!</definedName>
    <definedName name="pd_f_range_min_001" localSheetId="3">#REF!</definedName>
    <definedName name="pd_f_range_min_001" localSheetId="5">#REF!</definedName>
    <definedName name="pd_f_range_min_001" localSheetId="6">#REF!</definedName>
    <definedName name="pd_f_range_min_001" localSheetId="7">#REF!</definedName>
    <definedName name="pd_f_range_min_001" localSheetId="2">#REF!</definedName>
    <definedName name="pd_f_range_min_001">#REF!</definedName>
    <definedName name="pd_f_range_nor_001" localSheetId="3">#REF!</definedName>
    <definedName name="pd_f_range_nor_001" localSheetId="5">#REF!</definedName>
    <definedName name="pd_f_range_nor_001" localSheetId="6">#REF!</definedName>
    <definedName name="pd_f_range_nor_001" localSheetId="7">#REF!</definedName>
    <definedName name="pd_f_range_nor_001" localSheetId="2">#REF!</definedName>
    <definedName name="pd_f_range_nor_001">#REF!</definedName>
    <definedName name="pd_f_range_uflg_001" localSheetId="3">#REF!</definedName>
    <definedName name="pd_f_range_uflg_001" localSheetId="5">#REF!</definedName>
    <definedName name="pd_f_range_uflg_001" localSheetId="6">#REF!</definedName>
    <definedName name="pd_f_range_uflg_001" localSheetId="7">#REF!</definedName>
    <definedName name="pd_f_range_uflg_001" localSheetId="2">#REF!</definedName>
    <definedName name="pd_f_range_uflg_001">#REF!</definedName>
    <definedName name="pd_f_range_uid_001" localSheetId="3">#REF!</definedName>
    <definedName name="pd_f_range_uid_001" localSheetId="5">#REF!</definedName>
    <definedName name="pd_f_range_uid_001" localSheetId="6">#REF!</definedName>
    <definedName name="pd_f_range_uid_001" localSheetId="7">#REF!</definedName>
    <definedName name="pd_f_range_uid_001" localSheetId="2">#REF!</definedName>
    <definedName name="pd_f_range_uid_001">#REF!</definedName>
    <definedName name="pd_f_trac_jacet_001" localSheetId="3">#REF!</definedName>
    <definedName name="pd_f_trac_jacet_001" localSheetId="5">#REF!</definedName>
    <definedName name="pd_f_trac_jacet_001" localSheetId="6">#REF!</definedName>
    <definedName name="pd_f_trac_jacet_001" localSheetId="7">#REF!</definedName>
    <definedName name="pd_f_trac_jacet_001" localSheetId="2">#REF!</definedName>
    <definedName name="pd_f_trac_jacet_001">#REF!</definedName>
    <definedName name="pd_f_trip_alarm_uflg_001" localSheetId="3">#REF!</definedName>
    <definedName name="pd_f_trip_alarm_uflg_001" localSheetId="5">#REF!</definedName>
    <definedName name="pd_f_trip_alarm_uflg_001" localSheetId="6">#REF!</definedName>
    <definedName name="pd_f_trip_alarm_uflg_001" localSheetId="7">#REF!</definedName>
    <definedName name="pd_f_trip_alarm_uflg_001" localSheetId="2">#REF!</definedName>
    <definedName name="pd_f_trip_alarm_uflg_001">#REF!</definedName>
    <definedName name="pd_f_trip_alarm_uid_001" localSheetId="3">#REF!</definedName>
    <definedName name="pd_f_trip_alarm_uid_001" localSheetId="5">#REF!</definedName>
    <definedName name="pd_f_trip_alarm_uid_001" localSheetId="6">#REF!</definedName>
    <definedName name="pd_f_trip_alarm_uid_001" localSheetId="7">#REF!</definedName>
    <definedName name="pd_f_trip_alarm_uid_001" localSheetId="2">#REF!</definedName>
    <definedName name="pd_f_trip_alarm_uid_001">#REF!</definedName>
    <definedName name="pd_f_trip_high_001" localSheetId="3">#REF!</definedName>
    <definedName name="pd_f_trip_high_001" localSheetId="5">#REF!</definedName>
    <definedName name="pd_f_trip_high_001" localSheetId="6">#REF!</definedName>
    <definedName name="pd_f_trip_high_001" localSheetId="7">#REF!</definedName>
    <definedName name="pd_f_trip_high_001" localSheetId="2">#REF!</definedName>
    <definedName name="pd_f_trip_high_001">#REF!</definedName>
    <definedName name="pd_f_trip_high_high_001" localSheetId="3">#REF!</definedName>
    <definedName name="pd_f_trip_high_high_001" localSheetId="5">#REF!</definedName>
    <definedName name="pd_f_trip_high_high_001" localSheetId="6">#REF!</definedName>
    <definedName name="pd_f_trip_high_high_001" localSheetId="7">#REF!</definedName>
    <definedName name="pd_f_trip_high_high_001" localSheetId="2">#REF!</definedName>
    <definedName name="pd_f_trip_high_high_001">#REF!</definedName>
    <definedName name="pd_f_trip_low_001" localSheetId="3">#REF!</definedName>
    <definedName name="pd_f_trip_low_001" localSheetId="5">#REF!</definedName>
    <definedName name="pd_f_trip_low_001" localSheetId="6">#REF!</definedName>
    <definedName name="pd_f_trip_low_001" localSheetId="7">#REF!</definedName>
    <definedName name="pd_f_trip_low_001" localSheetId="2">#REF!</definedName>
    <definedName name="pd_f_trip_low_001">#REF!</definedName>
    <definedName name="pd_f_trip_low_low_001" localSheetId="3">#REF!</definedName>
    <definedName name="pd_f_trip_low_low_001" localSheetId="5">#REF!</definedName>
    <definedName name="pd_f_trip_low_low_001" localSheetId="6">#REF!</definedName>
    <definedName name="pd_f_trip_low_low_001" localSheetId="7">#REF!</definedName>
    <definedName name="pd_f_trip_low_low_001" localSheetId="2">#REF!</definedName>
    <definedName name="pd_f_trip_low_low_001">#REF!</definedName>
    <definedName name="pd_f_valvtend_001" localSheetId="3">#REF!</definedName>
    <definedName name="pd_f_valvtend_001" localSheetId="5">#REF!</definedName>
    <definedName name="pd_f_valvtend_001" localSheetId="6">#REF!</definedName>
    <definedName name="pd_f_valvtend_001" localSheetId="7">#REF!</definedName>
    <definedName name="pd_f_valvtend_001" localSheetId="2">#REF!</definedName>
    <definedName name="pd_f_valvtend_001">#REF!</definedName>
    <definedName name="pd_flow_max_001" localSheetId="3">#REF!</definedName>
    <definedName name="pd_flow_max_001" localSheetId="5">#REF!</definedName>
    <definedName name="pd_flow_max_001" localSheetId="6">#REF!</definedName>
    <definedName name="pd_flow_max_001" localSheetId="7">#REF!</definedName>
    <definedName name="pd_flow_max_001" localSheetId="2">#REF!</definedName>
    <definedName name="pd_flow_max_001">#REF!</definedName>
    <definedName name="pd_flow_min_001" localSheetId="3">#REF!</definedName>
    <definedName name="pd_flow_min_001" localSheetId="5">#REF!</definedName>
    <definedName name="pd_flow_min_001" localSheetId="6">#REF!</definedName>
    <definedName name="pd_flow_min_001" localSheetId="7">#REF!</definedName>
    <definedName name="pd_flow_min_001" localSheetId="2">#REF!</definedName>
    <definedName name="pd_flow_min_001">#REF!</definedName>
    <definedName name="pd_flow_nor_001" localSheetId="3">#REF!</definedName>
    <definedName name="pd_flow_nor_001" localSheetId="5">#REF!</definedName>
    <definedName name="pd_flow_nor_001" localSheetId="6">#REF!</definedName>
    <definedName name="pd_flow_nor_001" localSheetId="7">#REF!</definedName>
    <definedName name="pd_flow_nor_001" localSheetId="2">#REF!</definedName>
    <definedName name="pd_flow_nor_001">#REF!</definedName>
    <definedName name="pd_flow_uflg_001" localSheetId="3">#REF!</definedName>
    <definedName name="pd_flow_uflg_001" localSheetId="5">#REF!</definedName>
    <definedName name="pd_flow_uflg_001" localSheetId="6">#REF!</definedName>
    <definedName name="pd_flow_uflg_001" localSheetId="7">#REF!</definedName>
    <definedName name="pd_flow_uflg_001" localSheetId="2">#REF!</definedName>
    <definedName name="pd_flow_uflg_001">#REF!</definedName>
    <definedName name="pd_flow_uid_001" localSheetId="3">#REF!</definedName>
    <definedName name="pd_flow_uid_001" localSheetId="5">#REF!</definedName>
    <definedName name="pd_flow_uid_001" localSheetId="6">#REF!</definedName>
    <definedName name="pd_flow_uid_001" localSheetId="7">#REF!</definedName>
    <definedName name="pd_flow_uid_001" localSheetId="2">#REF!</definedName>
    <definedName name="pd_flow_uid_001">#REF!</definedName>
    <definedName name="pd_fluid_name_001" localSheetId="3">#REF!</definedName>
    <definedName name="pd_fluid_name_001" localSheetId="5">#REF!</definedName>
    <definedName name="pd_fluid_name_001" localSheetId="6">#REF!</definedName>
    <definedName name="pd_fluid_name_001" localSheetId="7">#REF!</definedName>
    <definedName name="pd_fluid_name_001" localSheetId="2">#REF!</definedName>
    <definedName name="pd_fluid_name_001">#REF!</definedName>
    <definedName name="pd_fluid_phase_001" localSheetId="3">#REF!</definedName>
    <definedName name="pd_fluid_phase_001" localSheetId="5">#REF!</definedName>
    <definedName name="pd_fluid_phase_001" localSheetId="6">#REF!</definedName>
    <definedName name="pd_fluid_phase_001" localSheetId="7">#REF!</definedName>
    <definedName name="pd_fluid_phase_001" localSheetId="2">#REF!</definedName>
    <definedName name="pd_fluid_phase_001">#REF!</definedName>
    <definedName name="pd_fluid_stat_001" localSheetId="3">#REF!</definedName>
    <definedName name="pd_fluid_stat_001" localSheetId="5">#REF!</definedName>
    <definedName name="pd_fluid_stat_001" localSheetId="6">#REF!</definedName>
    <definedName name="pd_fluid_stat_001" localSheetId="7">#REF!</definedName>
    <definedName name="pd_fluid_stat_001" localSheetId="2">#REF!</definedName>
    <definedName name="pd_fluid_stat_001">#REF!</definedName>
    <definedName name="pd_gas_comp_dens_flg_001" localSheetId="3">#REF!</definedName>
    <definedName name="pd_gas_comp_dens_flg_001" localSheetId="5">#REF!</definedName>
    <definedName name="pd_gas_comp_dens_flg_001" localSheetId="6">#REF!</definedName>
    <definedName name="pd_gas_comp_dens_flg_001" localSheetId="7">#REF!</definedName>
    <definedName name="pd_gas_comp_dens_flg_001" localSheetId="2">#REF!</definedName>
    <definedName name="pd_gas_comp_dens_flg_001">#REF!</definedName>
    <definedName name="pd_gas_mm_grav_flg_001" localSheetId="3">#REF!</definedName>
    <definedName name="pd_gas_mm_grav_flg_001" localSheetId="5">#REF!</definedName>
    <definedName name="pd_gas_mm_grav_flg_001" localSheetId="6">#REF!</definedName>
    <definedName name="pd_gas_mm_grav_flg_001" localSheetId="7">#REF!</definedName>
    <definedName name="pd_gas_mm_grav_flg_001" localSheetId="2">#REF!</definedName>
    <definedName name="pd_gas_mm_grav_flg_001">#REF!</definedName>
    <definedName name="pd_gas_sg_as_mm_001" localSheetId="3">#REF!</definedName>
    <definedName name="pd_gas_sg_as_mm_001" localSheetId="5">#REF!</definedName>
    <definedName name="pd_gas_sg_as_mm_001" localSheetId="6">#REF!</definedName>
    <definedName name="pd_gas_sg_as_mm_001" localSheetId="7">#REF!</definedName>
    <definedName name="pd_gas_sg_as_mm_001" localSheetId="2">#REF!</definedName>
    <definedName name="pd_gas_sg_as_mm_001">#REF!</definedName>
    <definedName name="pd_heat_max_001" localSheetId="3">#REF!</definedName>
    <definedName name="pd_heat_max_001" localSheetId="5">#REF!</definedName>
    <definedName name="pd_heat_max_001" localSheetId="6">#REF!</definedName>
    <definedName name="pd_heat_max_001" localSheetId="7">#REF!</definedName>
    <definedName name="pd_heat_max_001" localSheetId="2">#REF!</definedName>
    <definedName name="pd_heat_max_001">#REF!</definedName>
    <definedName name="pd_heat_min_001" localSheetId="3">#REF!</definedName>
    <definedName name="pd_heat_min_001" localSheetId="5">#REF!</definedName>
    <definedName name="pd_heat_min_001" localSheetId="6">#REF!</definedName>
    <definedName name="pd_heat_min_001" localSheetId="7">#REF!</definedName>
    <definedName name="pd_heat_min_001" localSheetId="2">#REF!</definedName>
    <definedName name="pd_heat_min_001">#REF!</definedName>
    <definedName name="pd_heat_nor_001" localSheetId="3">#REF!</definedName>
    <definedName name="pd_heat_nor_001" localSheetId="5">#REF!</definedName>
    <definedName name="pd_heat_nor_001" localSheetId="6">#REF!</definedName>
    <definedName name="pd_heat_nor_001" localSheetId="7">#REF!</definedName>
    <definedName name="pd_heat_nor_001" localSheetId="2">#REF!</definedName>
    <definedName name="pd_heat_nor_001">#REF!</definedName>
    <definedName name="pd_heat_uid_001" localSheetId="3">#REF!</definedName>
    <definedName name="pd_heat_uid_001" localSheetId="5">#REF!</definedName>
    <definedName name="pd_heat_uid_001" localSheetId="6">#REF!</definedName>
    <definedName name="pd_heat_uid_001" localSheetId="7">#REF!</definedName>
    <definedName name="pd_heat_uid_001" localSheetId="2">#REF!</definedName>
    <definedName name="pd_heat_uid_001">#REF!</definedName>
    <definedName name="pd_isize_phase_001" localSheetId="3">#REF!</definedName>
    <definedName name="pd_isize_phase_001" localSheetId="5">#REF!</definedName>
    <definedName name="pd_isize_phase_001" localSheetId="6">#REF!</definedName>
    <definedName name="pd_isize_phase_001" localSheetId="7">#REF!</definedName>
    <definedName name="pd_isize_phase_001" localSheetId="2">#REF!</definedName>
    <definedName name="pd_isize_phase_001">#REF!</definedName>
    <definedName name="pd_latent_heat_max_001" localSheetId="3">#REF!</definedName>
    <definedName name="pd_latent_heat_max_001" localSheetId="5">#REF!</definedName>
    <definedName name="pd_latent_heat_max_001" localSheetId="6">#REF!</definedName>
    <definedName name="pd_latent_heat_max_001" localSheetId="7">#REF!</definedName>
    <definedName name="pd_latent_heat_max_001" localSheetId="2">#REF!</definedName>
    <definedName name="pd_latent_heat_max_001">#REF!</definedName>
    <definedName name="pd_latent_heat_min_001" localSheetId="3">#REF!</definedName>
    <definedName name="pd_latent_heat_min_001" localSheetId="5">#REF!</definedName>
    <definedName name="pd_latent_heat_min_001" localSheetId="6">#REF!</definedName>
    <definedName name="pd_latent_heat_min_001" localSheetId="7">#REF!</definedName>
    <definedName name="pd_latent_heat_min_001" localSheetId="2">#REF!</definedName>
    <definedName name="pd_latent_heat_min_001">#REF!</definedName>
    <definedName name="pd_latent_heat_nor_001" localSheetId="3">#REF!</definedName>
    <definedName name="pd_latent_heat_nor_001" localSheetId="5">#REF!</definedName>
    <definedName name="pd_latent_heat_nor_001" localSheetId="6">#REF!</definedName>
    <definedName name="pd_latent_heat_nor_001" localSheetId="7">#REF!</definedName>
    <definedName name="pd_latent_heat_nor_001" localSheetId="2">#REF!</definedName>
    <definedName name="pd_latent_heat_nor_001">#REF!</definedName>
    <definedName name="pd_latent_heat_uid_001" localSheetId="3">#REF!</definedName>
    <definedName name="pd_latent_heat_uid_001" localSheetId="5">#REF!</definedName>
    <definedName name="pd_latent_heat_uid_001" localSheetId="6">#REF!</definedName>
    <definedName name="pd_latent_heat_uid_001" localSheetId="7">#REF!</definedName>
    <definedName name="pd_latent_heat_uid_001" localSheetId="2">#REF!</definedName>
    <definedName name="pd_latent_heat_uid_001">#REF!</definedName>
    <definedName name="pd_line_eq_flg_001" localSheetId="3">#REF!</definedName>
    <definedName name="pd_line_eq_flg_001" localSheetId="5">#REF!</definedName>
    <definedName name="pd_line_eq_flg_001" localSheetId="6">#REF!</definedName>
    <definedName name="pd_line_eq_flg_001" localSheetId="7">#REF!</definedName>
    <definedName name="pd_line_eq_flg_001" localSheetId="2">#REF!</definedName>
    <definedName name="pd_line_eq_flg_001">#REF!</definedName>
    <definedName name="pd_lmt_pres_001" localSheetId="3">#REF!</definedName>
    <definedName name="pd_lmt_pres_001" localSheetId="5">#REF!</definedName>
    <definedName name="pd_lmt_pres_001" localSheetId="6">#REF!</definedName>
    <definedName name="pd_lmt_pres_001" localSheetId="7">#REF!</definedName>
    <definedName name="pd_lmt_pres_001" localSheetId="2">#REF!</definedName>
    <definedName name="pd_lmt_pres_001">#REF!</definedName>
    <definedName name="pd_lmt_pres_uid_001" localSheetId="3">#REF!</definedName>
    <definedName name="pd_lmt_pres_uid_001" localSheetId="5">#REF!</definedName>
    <definedName name="pd_lmt_pres_uid_001" localSheetId="6">#REF!</definedName>
    <definedName name="pd_lmt_pres_uid_001" localSheetId="7">#REF!</definedName>
    <definedName name="pd_lmt_pres_uid_001" localSheetId="2">#REF!</definedName>
    <definedName name="pd_lmt_pres_uid_001">#REF!</definedName>
    <definedName name="pd_molecular_mass_001" localSheetId="3">#REF!</definedName>
    <definedName name="pd_molecular_mass_001" localSheetId="5">#REF!</definedName>
    <definedName name="pd_molecular_mass_001" localSheetId="6">#REF!</definedName>
    <definedName name="pd_molecular_mass_001" localSheetId="7">#REF!</definedName>
    <definedName name="pd_molecular_mass_001" localSheetId="2">#REF!</definedName>
    <definedName name="pd_molecular_mass_001">#REF!</definedName>
    <definedName name="pd_note_001" localSheetId="3">#REF!</definedName>
    <definedName name="pd_note_001" localSheetId="5">#REF!</definedName>
    <definedName name="pd_note_001" localSheetId="6">#REF!</definedName>
    <definedName name="pd_note_001" localSheetId="7">#REF!</definedName>
    <definedName name="pd_note_001" localSheetId="2">#REF!</definedName>
    <definedName name="pd_note_001">#REF!</definedName>
    <definedName name="pd_oxidizing_001" localSheetId="3">#REF!</definedName>
    <definedName name="pd_oxidizing_001" localSheetId="5">#REF!</definedName>
    <definedName name="pd_oxidizing_001" localSheetId="6">#REF!</definedName>
    <definedName name="pd_oxidizing_001" localSheetId="7">#REF!</definedName>
    <definedName name="pd_oxidizing_001" localSheetId="2">#REF!</definedName>
    <definedName name="pd_oxidizing_001">#REF!</definedName>
    <definedName name="pd_press_base_001" localSheetId="3">#REF!</definedName>
    <definedName name="pd_press_base_001" localSheetId="5">#REF!</definedName>
    <definedName name="pd_press_base_001" localSheetId="6">#REF!</definedName>
    <definedName name="pd_press_base_001" localSheetId="7">#REF!</definedName>
    <definedName name="pd_press_base_001" localSheetId="2">#REF!</definedName>
    <definedName name="pd_press_base_001">#REF!</definedName>
    <definedName name="pd_press_base_uid_001" localSheetId="3">#REF!</definedName>
    <definedName name="pd_press_base_uid_001" localSheetId="5">#REF!</definedName>
    <definedName name="pd_press_base_uid_001" localSheetId="6">#REF!</definedName>
    <definedName name="pd_press_base_uid_001" localSheetId="7">#REF!</definedName>
    <definedName name="pd_press_base_uid_001" localSheetId="2">#REF!</definedName>
    <definedName name="pd_press_base_uid_001">#REF!</definedName>
    <definedName name="pd_press_des_001" localSheetId="3">#REF!</definedName>
    <definedName name="pd_press_des_001" localSheetId="5">#REF!</definedName>
    <definedName name="pd_press_des_001" localSheetId="6">#REF!</definedName>
    <definedName name="pd_press_des_001" localSheetId="7">#REF!</definedName>
    <definedName name="pd_press_des_001" localSheetId="2">#REF!</definedName>
    <definedName name="pd_press_des_001">#REF!</definedName>
    <definedName name="pd_press_des_min_001" localSheetId="3">#REF!</definedName>
    <definedName name="pd_press_des_min_001" localSheetId="5">#REF!</definedName>
    <definedName name="pd_press_des_min_001" localSheetId="6">#REF!</definedName>
    <definedName name="pd_press_des_min_001" localSheetId="7">#REF!</definedName>
    <definedName name="pd_press_des_min_001" localSheetId="2">#REF!</definedName>
    <definedName name="pd_press_des_min_001">#REF!</definedName>
    <definedName name="pd_press_des_min_uflg_001" localSheetId="3">#REF!</definedName>
    <definedName name="pd_press_des_min_uflg_001" localSheetId="5">#REF!</definedName>
    <definedName name="pd_press_des_min_uflg_001" localSheetId="6">#REF!</definedName>
    <definedName name="pd_press_des_min_uflg_001" localSheetId="7">#REF!</definedName>
    <definedName name="pd_press_des_min_uflg_001" localSheetId="2">#REF!</definedName>
    <definedName name="pd_press_des_min_uflg_001">#REF!</definedName>
    <definedName name="pd_press_des_min_uid_001" localSheetId="3">#REF!</definedName>
    <definedName name="pd_press_des_min_uid_001" localSheetId="5">#REF!</definedName>
    <definedName name="pd_press_des_min_uid_001" localSheetId="6">#REF!</definedName>
    <definedName name="pd_press_des_min_uid_001" localSheetId="7">#REF!</definedName>
    <definedName name="pd_press_des_min_uid_001" localSheetId="2">#REF!</definedName>
    <definedName name="pd_press_des_min_uid_001">#REF!</definedName>
    <definedName name="pd_press_des_uflg_001" localSheetId="3">#REF!</definedName>
    <definedName name="pd_press_des_uflg_001" localSheetId="5">#REF!</definedName>
    <definedName name="pd_press_des_uflg_001" localSheetId="6">#REF!</definedName>
    <definedName name="pd_press_des_uflg_001" localSheetId="7">#REF!</definedName>
    <definedName name="pd_press_des_uflg_001" localSheetId="2">#REF!</definedName>
    <definedName name="pd_press_des_uflg_001">#REF!</definedName>
    <definedName name="pd_press_des_uid_001" localSheetId="3">#REF!</definedName>
    <definedName name="pd_press_des_uid_001" localSheetId="5">#REF!</definedName>
    <definedName name="pd_press_des_uid_001" localSheetId="6">#REF!</definedName>
    <definedName name="pd_press_des_uid_001" localSheetId="7">#REF!</definedName>
    <definedName name="pd_press_des_uid_001" localSheetId="2">#REF!</definedName>
    <definedName name="pd_press_des_uid_001">#REF!</definedName>
    <definedName name="pd_press_drp_max_001" localSheetId="3">#REF!</definedName>
    <definedName name="pd_press_drp_max_001" localSheetId="5">#REF!</definedName>
    <definedName name="pd_press_drp_max_001" localSheetId="6">#REF!</definedName>
    <definedName name="pd_press_drp_max_001" localSheetId="7">#REF!</definedName>
    <definedName name="pd_press_drp_max_001" localSheetId="2">#REF!</definedName>
    <definedName name="pd_press_drp_max_001">#REF!</definedName>
    <definedName name="pd_press_drp_min_001" localSheetId="3">#REF!</definedName>
    <definedName name="pd_press_drp_min_001" localSheetId="5">#REF!</definedName>
    <definedName name="pd_press_drp_min_001" localSheetId="6">#REF!</definedName>
    <definedName name="pd_press_drp_min_001" localSheetId="7">#REF!</definedName>
    <definedName name="pd_press_drp_min_001" localSheetId="2">#REF!</definedName>
    <definedName name="pd_press_drp_min_001">#REF!</definedName>
    <definedName name="pd_press_drp_nor_001" localSheetId="3">#REF!</definedName>
    <definedName name="pd_press_drp_nor_001" localSheetId="5">#REF!</definedName>
    <definedName name="pd_press_drp_nor_001" localSheetId="6">#REF!</definedName>
    <definedName name="pd_press_drp_nor_001" localSheetId="7">#REF!</definedName>
    <definedName name="pd_press_drp_nor_001" localSheetId="2">#REF!</definedName>
    <definedName name="pd_press_drp_nor_001">#REF!</definedName>
    <definedName name="pd_press_drp_uid_001" localSheetId="3">#REF!</definedName>
    <definedName name="pd_press_drp_uid_001" localSheetId="5">#REF!</definedName>
    <definedName name="pd_press_drp_uid_001" localSheetId="6">#REF!</definedName>
    <definedName name="pd_press_drp_uid_001" localSheetId="7">#REF!</definedName>
    <definedName name="pd_press_drp_uid_001" localSheetId="2">#REF!</definedName>
    <definedName name="pd_press_drp_uid_001">#REF!</definedName>
    <definedName name="pd_press_max_001" localSheetId="3">#REF!</definedName>
    <definedName name="pd_press_max_001" localSheetId="5">#REF!</definedName>
    <definedName name="pd_press_max_001" localSheetId="6">#REF!</definedName>
    <definedName name="pd_press_max_001" localSheetId="7">#REF!</definedName>
    <definedName name="pd_press_max_001" localSheetId="2">#REF!</definedName>
    <definedName name="pd_press_max_001">#REF!</definedName>
    <definedName name="pd_press_min_001" localSheetId="3">#REF!</definedName>
    <definedName name="pd_press_min_001" localSheetId="5">#REF!</definedName>
    <definedName name="pd_press_min_001" localSheetId="6">#REF!</definedName>
    <definedName name="pd_press_min_001" localSheetId="7">#REF!</definedName>
    <definedName name="pd_press_min_001" localSheetId="2">#REF!</definedName>
    <definedName name="pd_press_min_001">#REF!</definedName>
    <definedName name="pd_press_nor_001" localSheetId="3">#REF!</definedName>
    <definedName name="pd_press_nor_001" localSheetId="5">#REF!</definedName>
    <definedName name="pd_press_nor_001" localSheetId="6">#REF!</definedName>
    <definedName name="pd_press_nor_001" localSheetId="7">#REF!</definedName>
    <definedName name="pd_press_nor_001" localSheetId="2">#REF!</definedName>
    <definedName name="pd_press_nor_001">#REF!</definedName>
    <definedName name="pd_press_uflg_001" localSheetId="3">#REF!</definedName>
    <definedName name="pd_press_uflg_001" localSheetId="5">#REF!</definedName>
    <definedName name="pd_press_uflg_001" localSheetId="6">#REF!</definedName>
    <definedName name="pd_press_uflg_001" localSheetId="7">#REF!</definedName>
    <definedName name="pd_press_uflg_001" localSheetId="2">#REF!</definedName>
    <definedName name="pd_press_uflg_001">#REF!</definedName>
    <definedName name="pd_press_uid_001" localSheetId="3">#REF!</definedName>
    <definedName name="pd_press_uid_001" localSheetId="5">#REF!</definedName>
    <definedName name="pd_press_uid_001" localSheetId="6">#REF!</definedName>
    <definedName name="pd_press_uid_001" localSheetId="7">#REF!</definedName>
    <definedName name="pd_press_uid_001" localSheetId="2">#REF!</definedName>
    <definedName name="pd_press_uid_001">#REF!</definedName>
    <definedName name="pd_pulsation_001" localSheetId="3">#REF!</definedName>
    <definedName name="pd_pulsation_001" localSheetId="5">#REF!</definedName>
    <definedName name="pd_pulsation_001" localSheetId="6">#REF!</definedName>
    <definedName name="pd_pulsation_001" localSheetId="7">#REF!</definedName>
    <definedName name="pd_pulsation_001" localSheetId="2">#REF!</definedName>
    <definedName name="pd_pulsation_001">#REF!</definedName>
    <definedName name="pd_saturat_temp_001" localSheetId="3">#REF!</definedName>
    <definedName name="pd_saturat_temp_001" localSheetId="5">#REF!</definedName>
    <definedName name="pd_saturat_temp_001" localSheetId="6">#REF!</definedName>
    <definedName name="pd_saturat_temp_001" localSheetId="7">#REF!</definedName>
    <definedName name="pd_saturat_temp_001" localSheetId="2">#REF!</definedName>
    <definedName name="pd_saturat_temp_001">#REF!</definedName>
    <definedName name="pd_schedul_001" localSheetId="3">#REF!</definedName>
    <definedName name="pd_schedul_001" localSheetId="5">#REF!</definedName>
    <definedName name="pd_schedul_001" localSheetId="6">#REF!</definedName>
    <definedName name="pd_schedul_001" localSheetId="7">#REF!</definedName>
    <definedName name="pd_schedul_001" localSheetId="2">#REF!</definedName>
    <definedName name="pd_schedul_001">#REF!</definedName>
    <definedName name="pd_size_001" localSheetId="3">#REF!</definedName>
    <definedName name="pd_size_001" localSheetId="5">#REF!</definedName>
    <definedName name="pd_size_001" localSheetId="6">#REF!</definedName>
    <definedName name="pd_size_001" localSheetId="7">#REF!</definedName>
    <definedName name="pd_size_001" localSheetId="2">#REF!</definedName>
    <definedName name="pd_size_001">#REF!</definedName>
    <definedName name="pd_size_uid_001" localSheetId="3">#REF!</definedName>
    <definedName name="pd_size_uid_001" localSheetId="5">#REF!</definedName>
    <definedName name="pd_size_uid_001" localSheetId="6">#REF!</definedName>
    <definedName name="pd_size_uid_001" localSheetId="7">#REF!</definedName>
    <definedName name="pd_size_uid_001" localSheetId="2">#REF!</definedName>
    <definedName name="pd_size_uid_001">#REF!</definedName>
    <definedName name="pd_solidfy_001" localSheetId="3">#REF!</definedName>
    <definedName name="pd_solidfy_001" localSheetId="5">#REF!</definedName>
    <definedName name="pd_solidfy_001" localSheetId="6">#REF!</definedName>
    <definedName name="pd_solidfy_001" localSheetId="7">#REF!</definedName>
    <definedName name="pd_solidfy_001" localSheetId="2">#REF!</definedName>
    <definedName name="pd_solidfy_001">#REF!</definedName>
    <definedName name="pd_source_001" localSheetId="3">#REF!</definedName>
    <definedName name="pd_source_001" localSheetId="5">#REF!</definedName>
    <definedName name="pd_source_001" localSheetId="6">#REF!</definedName>
    <definedName name="pd_source_001" localSheetId="7">#REF!</definedName>
    <definedName name="pd_source_001" localSheetId="2">#REF!</definedName>
    <definedName name="pd_source_001">#REF!</definedName>
    <definedName name="pd_spec_grav_base_001" localSheetId="3">#REF!</definedName>
    <definedName name="pd_spec_grav_base_001" localSheetId="5">#REF!</definedName>
    <definedName name="pd_spec_grav_base_001" localSheetId="6">#REF!</definedName>
    <definedName name="pd_spec_grav_base_001" localSheetId="7">#REF!</definedName>
    <definedName name="pd_spec_grav_base_001" localSheetId="2">#REF!</definedName>
    <definedName name="pd_spec_grav_base_001">#REF!</definedName>
    <definedName name="pd_spec_grav_max_001" localSheetId="3">#REF!</definedName>
    <definedName name="pd_spec_grav_max_001" localSheetId="5">#REF!</definedName>
    <definedName name="pd_spec_grav_max_001" localSheetId="6">#REF!</definedName>
    <definedName name="pd_spec_grav_max_001" localSheetId="7">#REF!</definedName>
    <definedName name="pd_spec_grav_max_001" localSheetId="2">#REF!</definedName>
    <definedName name="pd_spec_grav_max_001">#REF!</definedName>
    <definedName name="pd_spec_grav_min_001" localSheetId="3">#REF!</definedName>
    <definedName name="pd_spec_grav_min_001" localSheetId="5">#REF!</definedName>
    <definedName name="pd_spec_grav_min_001" localSheetId="6">#REF!</definedName>
    <definedName name="pd_spec_grav_min_001" localSheetId="7">#REF!</definedName>
    <definedName name="pd_spec_grav_min_001" localSheetId="2">#REF!</definedName>
    <definedName name="pd_spec_grav_min_001">#REF!</definedName>
    <definedName name="pd_spec_grav_nor_001" localSheetId="3">#REF!</definedName>
    <definedName name="pd_spec_grav_nor_001" localSheetId="5">#REF!</definedName>
    <definedName name="pd_spec_grav_nor_001" localSheetId="6">#REF!</definedName>
    <definedName name="pd_spec_grav_nor_001" localSheetId="7">#REF!</definedName>
    <definedName name="pd_spec_grav_nor_001" localSheetId="2">#REF!</definedName>
    <definedName name="pd_spec_grav_nor_001">#REF!</definedName>
    <definedName name="pd_spec_grav_ref_001" localSheetId="3">#REF!</definedName>
    <definedName name="pd_spec_grav_ref_001" localSheetId="5">#REF!</definedName>
    <definedName name="pd_spec_grav_ref_001" localSheetId="6">#REF!</definedName>
    <definedName name="pd_spec_grav_ref_001" localSheetId="7">#REF!</definedName>
    <definedName name="pd_spec_grav_ref_001" localSheetId="2">#REF!</definedName>
    <definedName name="pd_spec_grav_ref_001">#REF!</definedName>
    <definedName name="pd_stat_001" localSheetId="3">#REF!</definedName>
    <definedName name="pd_stat_001" localSheetId="5">#REF!</definedName>
    <definedName name="pd_stat_001" localSheetId="6">#REF!</definedName>
    <definedName name="pd_stat_001" localSheetId="7">#REF!</definedName>
    <definedName name="pd_stat_001" localSheetId="2">#REF!</definedName>
    <definedName name="pd_stat_001">#REF!</definedName>
    <definedName name="pd_temp_base_001" localSheetId="3">#REF!</definedName>
    <definedName name="pd_temp_base_001" localSheetId="5">#REF!</definedName>
    <definedName name="pd_temp_base_001" localSheetId="6">#REF!</definedName>
    <definedName name="pd_temp_base_001" localSheetId="7">#REF!</definedName>
    <definedName name="pd_temp_base_001" localSheetId="2">#REF!</definedName>
    <definedName name="pd_temp_base_001">#REF!</definedName>
    <definedName name="pd_temp_base_uid_001" localSheetId="3">#REF!</definedName>
    <definedName name="pd_temp_base_uid_001" localSheetId="5">#REF!</definedName>
    <definedName name="pd_temp_base_uid_001" localSheetId="6">#REF!</definedName>
    <definedName name="pd_temp_base_uid_001" localSheetId="7">#REF!</definedName>
    <definedName name="pd_temp_base_uid_001" localSheetId="2">#REF!</definedName>
    <definedName name="pd_temp_base_uid_001">#REF!</definedName>
    <definedName name="pd_temp_max_001" localSheetId="3">#REF!</definedName>
    <definedName name="pd_temp_max_001" localSheetId="5">#REF!</definedName>
    <definedName name="pd_temp_max_001" localSheetId="6">#REF!</definedName>
    <definedName name="pd_temp_max_001" localSheetId="7">#REF!</definedName>
    <definedName name="pd_temp_max_001" localSheetId="2">#REF!</definedName>
    <definedName name="pd_temp_max_001">#REF!</definedName>
    <definedName name="pd_temp_min_001" localSheetId="3">#REF!</definedName>
    <definedName name="pd_temp_min_001" localSheetId="5">#REF!</definedName>
    <definedName name="pd_temp_min_001" localSheetId="6">#REF!</definedName>
    <definedName name="pd_temp_min_001" localSheetId="7">#REF!</definedName>
    <definedName name="pd_temp_min_001" localSheetId="2">#REF!</definedName>
    <definedName name="pd_temp_min_001">#REF!</definedName>
    <definedName name="pd_temp_nor_001" localSheetId="3">#REF!</definedName>
    <definedName name="pd_temp_nor_001" localSheetId="5">#REF!</definedName>
    <definedName name="pd_temp_nor_001" localSheetId="6">#REF!</definedName>
    <definedName name="pd_temp_nor_001" localSheetId="7">#REF!</definedName>
    <definedName name="pd_temp_nor_001" localSheetId="2">#REF!</definedName>
    <definedName name="pd_temp_nor_001">#REF!</definedName>
    <definedName name="pd_temp_ref_001" localSheetId="3">#REF!</definedName>
    <definedName name="pd_temp_ref_001" localSheetId="5">#REF!</definedName>
    <definedName name="pd_temp_ref_001" localSheetId="6">#REF!</definedName>
    <definedName name="pd_temp_ref_001" localSheetId="7">#REF!</definedName>
    <definedName name="pd_temp_ref_001" localSheetId="2">#REF!</definedName>
    <definedName name="pd_temp_ref_001">#REF!</definedName>
    <definedName name="pd_temp_ref_uid_001" localSheetId="3">#REF!</definedName>
    <definedName name="pd_temp_ref_uid_001" localSheetId="5">#REF!</definedName>
    <definedName name="pd_temp_ref_uid_001" localSheetId="6">#REF!</definedName>
    <definedName name="pd_temp_ref_uid_001" localSheetId="7">#REF!</definedName>
    <definedName name="pd_temp_ref_uid_001" localSheetId="2">#REF!</definedName>
    <definedName name="pd_temp_ref_uid_001">#REF!</definedName>
    <definedName name="pd_temp_uid_001" localSheetId="3">#REF!</definedName>
    <definedName name="pd_temp_uid_001" localSheetId="5">#REF!</definedName>
    <definedName name="pd_temp_uid_001" localSheetId="6">#REF!</definedName>
    <definedName name="pd_temp_uid_001" localSheetId="7">#REF!</definedName>
    <definedName name="pd_temp_uid_001" localSheetId="2">#REF!</definedName>
    <definedName name="pd_temp_uid_001">#REF!</definedName>
    <definedName name="pd_term_shock_001" localSheetId="3">#REF!</definedName>
    <definedName name="pd_term_shock_001" localSheetId="5">#REF!</definedName>
    <definedName name="pd_term_shock_001" localSheetId="6">#REF!</definedName>
    <definedName name="pd_term_shock_001" localSheetId="7">#REF!</definedName>
    <definedName name="pd_term_shock_001" localSheetId="2">#REF!</definedName>
    <definedName name="pd_term_shock_001">#REF!</definedName>
    <definedName name="pd_toxic_001" localSheetId="3">#REF!</definedName>
    <definedName name="pd_toxic_001" localSheetId="5">#REF!</definedName>
    <definedName name="pd_toxic_001" localSheetId="6">#REF!</definedName>
    <definedName name="pd_toxic_001" localSheetId="7">#REF!</definedName>
    <definedName name="pd_toxic_001" localSheetId="2">#REF!</definedName>
    <definedName name="pd_toxic_001">#REF!</definedName>
    <definedName name="pd_transparent_001" localSheetId="3">#REF!</definedName>
    <definedName name="pd_transparent_001" localSheetId="5">#REF!</definedName>
    <definedName name="pd_transparent_001" localSheetId="6">#REF!</definedName>
    <definedName name="pd_transparent_001" localSheetId="7">#REF!</definedName>
    <definedName name="pd_transparent_001" localSheetId="2">#REF!</definedName>
    <definedName name="pd_transparent_001">#REF!</definedName>
    <definedName name="pd_udf_c01_001" localSheetId="3">#REF!</definedName>
    <definedName name="pd_udf_c01_001" localSheetId="5">#REF!</definedName>
    <definedName name="pd_udf_c01_001" localSheetId="6">#REF!</definedName>
    <definedName name="pd_udf_c01_001" localSheetId="7">#REF!</definedName>
    <definedName name="pd_udf_c01_001" localSheetId="2">#REF!</definedName>
    <definedName name="pd_udf_c01_001">#REF!</definedName>
    <definedName name="pd_udf_c02_001" localSheetId="3">#REF!</definedName>
    <definedName name="pd_udf_c02_001" localSheetId="5">#REF!</definedName>
    <definedName name="pd_udf_c02_001" localSheetId="6">#REF!</definedName>
    <definedName name="pd_udf_c02_001" localSheetId="7">#REF!</definedName>
    <definedName name="pd_udf_c02_001" localSheetId="2">#REF!</definedName>
    <definedName name="pd_udf_c02_001">#REF!</definedName>
    <definedName name="pd_udf_c03_001" localSheetId="3">#REF!</definedName>
    <definedName name="pd_udf_c03_001" localSheetId="5">#REF!</definedName>
    <definedName name="pd_udf_c03_001" localSheetId="6">#REF!</definedName>
    <definedName name="pd_udf_c03_001" localSheetId="7">#REF!</definedName>
    <definedName name="pd_udf_c03_001" localSheetId="2">#REF!</definedName>
    <definedName name="pd_udf_c03_001">#REF!</definedName>
    <definedName name="pd_udf_c04_001" localSheetId="3">#REF!</definedName>
    <definedName name="pd_udf_c04_001" localSheetId="5">#REF!</definedName>
    <definedName name="pd_udf_c04_001" localSheetId="6">#REF!</definedName>
    <definedName name="pd_udf_c04_001" localSheetId="7">#REF!</definedName>
    <definedName name="pd_udf_c04_001" localSheetId="2">#REF!</definedName>
    <definedName name="pd_udf_c04_001">#REF!</definedName>
    <definedName name="pd_udf_c05_001" localSheetId="3">#REF!</definedName>
    <definedName name="pd_udf_c05_001" localSheetId="5">#REF!</definedName>
    <definedName name="pd_udf_c05_001" localSheetId="6">#REF!</definedName>
    <definedName name="pd_udf_c05_001" localSheetId="7">#REF!</definedName>
    <definedName name="pd_udf_c05_001" localSheetId="2">#REF!</definedName>
    <definedName name="pd_udf_c05_001">#REF!</definedName>
    <definedName name="pd_udf_c06_001" localSheetId="3">#REF!</definedName>
    <definedName name="pd_udf_c06_001" localSheetId="5">#REF!</definedName>
    <definedName name="pd_udf_c06_001" localSheetId="6">#REF!</definedName>
    <definedName name="pd_udf_c06_001" localSheetId="7">#REF!</definedName>
    <definedName name="pd_udf_c06_001" localSheetId="2">#REF!</definedName>
    <definedName name="pd_udf_c06_001">#REF!</definedName>
    <definedName name="pd_udf_c07_001" localSheetId="3">#REF!</definedName>
    <definedName name="pd_udf_c07_001" localSheetId="5">#REF!</definedName>
    <definedName name="pd_udf_c07_001" localSheetId="6">#REF!</definedName>
    <definedName name="pd_udf_c07_001" localSheetId="7">#REF!</definedName>
    <definedName name="pd_udf_c07_001" localSheetId="2">#REF!</definedName>
    <definedName name="pd_udf_c07_001">#REF!</definedName>
    <definedName name="pd_udf_c08_001" localSheetId="3">#REF!</definedName>
    <definedName name="pd_udf_c08_001" localSheetId="5">#REF!</definedName>
    <definedName name="pd_udf_c08_001" localSheetId="6">#REF!</definedName>
    <definedName name="pd_udf_c08_001" localSheetId="7">#REF!</definedName>
    <definedName name="pd_udf_c08_001" localSheetId="2">#REF!</definedName>
    <definedName name="pd_udf_c08_001">#REF!</definedName>
    <definedName name="pd_udf_c09_001" localSheetId="3">#REF!</definedName>
    <definedName name="pd_udf_c09_001" localSheetId="5">#REF!</definedName>
    <definedName name="pd_udf_c09_001" localSheetId="6">#REF!</definedName>
    <definedName name="pd_udf_c09_001" localSheetId="7">#REF!</definedName>
    <definedName name="pd_udf_c09_001" localSheetId="2">#REF!</definedName>
    <definedName name="pd_udf_c09_001">#REF!</definedName>
    <definedName name="pd_udf_c10_001" localSheetId="3">#REF!</definedName>
    <definedName name="pd_udf_c10_001" localSheetId="5">#REF!</definedName>
    <definedName name="pd_udf_c10_001" localSheetId="6">#REF!</definedName>
    <definedName name="pd_udf_c10_001" localSheetId="7">#REF!</definedName>
    <definedName name="pd_udf_c10_001" localSheetId="2">#REF!</definedName>
    <definedName name="pd_udf_c10_001">#REF!</definedName>
    <definedName name="pd_udf_c11_001" localSheetId="3">#REF!</definedName>
    <definedName name="pd_udf_c11_001" localSheetId="5">#REF!</definedName>
    <definedName name="pd_udf_c11_001" localSheetId="6">#REF!</definedName>
    <definedName name="pd_udf_c11_001" localSheetId="7">#REF!</definedName>
    <definedName name="pd_udf_c11_001" localSheetId="2">#REF!</definedName>
    <definedName name="pd_udf_c11_001">#REF!</definedName>
    <definedName name="pd_udf_c12_001" localSheetId="3">#REF!</definedName>
    <definedName name="pd_udf_c12_001" localSheetId="5">#REF!</definedName>
    <definedName name="pd_udf_c12_001" localSheetId="6">#REF!</definedName>
    <definedName name="pd_udf_c12_001" localSheetId="7">#REF!</definedName>
    <definedName name="pd_udf_c12_001" localSheetId="2">#REF!</definedName>
    <definedName name="pd_udf_c12_001">#REF!</definedName>
    <definedName name="pd_udf_c13_001" localSheetId="3">#REF!</definedName>
    <definedName name="pd_udf_c13_001" localSheetId="5">#REF!</definedName>
    <definedName name="pd_udf_c13_001" localSheetId="6">#REF!</definedName>
    <definedName name="pd_udf_c13_001" localSheetId="7">#REF!</definedName>
    <definedName name="pd_udf_c13_001" localSheetId="2">#REF!</definedName>
    <definedName name="pd_udf_c13_001">#REF!</definedName>
    <definedName name="pd_udf_c14_001" localSheetId="3">#REF!</definedName>
    <definedName name="pd_udf_c14_001" localSheetId="5">#REF!</definedName>
    <definedName name="pd_udf_c14_001" localSheetId="6">#REF!</definedName>
    <definedName name="pd_udf_c14_001" localSheetId="7">#REF!</definedName>
    <definedName name="pd_udf_c14_001" localSheetId="2">#REF!</definedName>
    <definedName name="pd_udf_c14_001">#REF!</definedName>
    <definedName name="pd_udf_c15_001" localSheetId="3">#REF!</definedName>
    <definedName name="pd_udf_c15_001" localSheetId="5">#REF!</definedName>
    <definedName name="pd_udf_c15_001" localSheetId="6">#REF!</definedName>
    <definedName name="pd_udf_c15_001" localSheetId="7">#REF!</definedName>
    <definedName name="pd_udf_c15_001" localSheetId="2">#REF!</definedName>
    <definedName name="pd_udf_c15_001">#REF!</definedName>
    <definedName name="pd_udf_c16_001" localSheetId="3">#REF!</definedName>
    <definedName name="pd_udf_c16_001" localSheetId="5">#REF!</definedName>
    <definedName name="pd_udf_c16_001" localSheetId="6">#REF!</definedName>
    <definedName name="pd_udf_c16_001" localSheetId="7">#REF!</definedName>
    <definedName name="pd_udf_c16_001" localSheetId="2">#REF!</definedName>
    <definedName name="pd_udf_c16_001">#REF!</definedName>
    <definedName name="pd_udf_c17_001" localSheetId="3">#REF!</definedName>
    <definedName name="pd_udf_c17_001" localSheetId="5">#REF!</definedName>
    <definedName name="pd_udf_c17_001" localSheetId="6">#REF!</definedName>
    <definedName name="pd_udf_c17_001" localSheetId="7">#REF!</definedName>
    <definedName name="pd_udf_c17_001" localSheetId="2">#REF!</definedName>
    <definedName name="pd_udf_c17_001">#REF!</definedName>
    <definedName name="pd_udf_c18_001" localSheetId="3">#REF!</definedName>
    <definedName name="pd_udf_c18_001" localSheetId="5">#REF!</definedName>
    <definedName name="pd_udf_c18_001" localSheetId="6">#REF!</definedName>
    <definedName name="pd_udf_c18_001" localSheetId="7">#REF!</definedName>
    <definedName name="pd_udf_c18_001" localSheetId="2">#REF!</definedName>
    <definedName name="pd_udf_c18_001">#REF!</definedName>
    <definedName name="pd_udf_c19_001" localSheetId="3">#REF!</definedName>
    <definedName name="pd_udf_c19_001" localSheetId="5">#REF!</definedName>
    <definedName name="pd_udf_c19_001" localSheetId="6">#REF!</definedName>
    <definedName name="pd_udf_c19_001" localSheetId="7">#REF!</definedName>
    <definedName name="pd_udf_c19_001" localSheetId="2">#REF!</definedName>
    <definedName name="pd_udf_c19_001">#REF!</definedName>
    <definedName name="pd_udf_c20_001" localSheetId="3">#REF!</definedName>
    <definedName name="pd_udf_c20_001" localSheetId="5">#REF!</definedName>
    <definedName name="pd_udf_c20_001" localSheetId="6">#REF!</definedName>
    <definedName name="pd_udf_c20_001" localSheetId="7">#REF!</definedName>
    <definedName name="pd_udf_c20_001" localSheetId="2">#REF!</definedName>
    <definedName name="pd_udf_c20_001">#REF!</definedName>
    <definedName name="pd_vap_press_max_001" localSheetId="3">#REF!</definedName>
    <definedName name="pd_vap_press_max_001" localSheetId="5">#REF!</definedName>
    <definedName name="pd_vap_press_max_001" localSheetId="6">#REF!</definedName>
    <definedName name="pd_vap_press_max_001" localSheetId="7">#REF!</definedName>
    <definedName name="pd_vap_press_max_001" localSheetId="2">#REF!</definedName>
    <definedName name="pd_vap_press_max_001">#REF!</definedName>
    <definedName name="pd_vap_press_min_001" localSheetId="3">#REF!</definedName>
    <definedName name="pd_vap_press_min_001" localSheetId="5">#REF!</definedName>
    <definedName name="pd_vap_press_min_001" localSheetId="6">#REF!</definedName>
    <definedName name="pd_vap_press_min_001" localSheetId="7">#REF!</definedName>
    <definedName name="pd_vap_press_min_001" localSheetId="2">#REF!</definedName>
    <definedName name="pd_vap_press_min_001">#REF!</definedName>
    <definedName name="pd_vap_press_nor_001" localSheetId="3">#REF!</definedName>
    <definedName name="pd_vap_press_nor_001" localSheetId="5">#REF!</definedName>
    <definedName name="pd_vap_press_nor_001" localSheetId="6">#REF!</definedName>
    <definedName name="pd_vap_press_nor_001" localSheetId="7">#REF!</definedName>
    <definedName name="pd_vap_press_nor_001" localSheetId="2">#REF!</definedName>
    <definedName name="pd_vap_press_nor_001">#REF!</definedName>
    <definedName name="pd_vap_press_uflg_001" localSheetId="3">#REF!</definedName>
    <definedName name="pd_vap_press_uflg_001" localSheetId="5">#REF!</definedName>
    <definedName name="pd_vap_press_uflg_001" localSheetId="6">#REF!</definedName>
    <definedName name="pd_vap_press_uflg_001" localSheetId="7">#REF!</definedName>
    <definedName name="pd_vap_press_uflg_001" localSheetId="2">#REF!</definedName>
    <definedName name="pd_vap_press_uflg_001">#REF!</definedName>
    <definedName name="pd_vap_press_uid_001" localSheetId="3">#REF!</definedName>
    <definedName name="pd_vap_press_uid_001" localSheetId="5">#REF!</definedName>
    <definedName name="pd_vap_press_uid_001" localSheetId="6">#REF!</definedName>
    <definedName name="pd_vap_press_uid_001" localSheetId="7">#REF!</definedName>
    <definedName name="pd_vap_press_uid_001" localSheetId="2">#REF!</definedName>
    <definedName name="pd_vap_press_uid_001">#REF!</definedName>
    <definedName name="pd_velocity_max_001" localSheetId="3">#REF!</definedName>
    <definedName name="pd_velocity_max_001" localSheetId="5">#REF!</definedName>
    <definedName name="pd_velocity_max_001" localSheetId="6">#REF!</definedName>
    <definedName name="pd_velocity_max_001" localSheetId="7">#REF!</definedName>
    <definedName name="pd_velocity_max_001" localSheetId="2">#REF!</definedName>
    <definedName name="pd_velocity_max_001">#REF!</definedName>
    <definedName name="pd_velocity_min_001" localSheetId="3">#REF!</definedName>
    <definedName name="pd_velocity_min_001" localSheetId="5">#REF!</definedName>
    <definedName name="pd_velocity_min_001" localSheetId="6">#REF!</definedName>
    <definedName name="pd_velocity_min_001" localSheetId="7">#REF!</definedName>
    <definedName name="pd_velocity_min_001" localSheetId="2">#REF!</definedName>
    <definedName name="pd_velocity_min_001">#REF!</definedName>
    <definedName name="pd_velocity_nor_001" localSheetId="3">#REF!</definedName>
    <definedName name="pd_velocity_nor_001" localSheetId="5">#REF!</definedName>
    <definedName name="pd_velocity_nor_001" localSheetId="6">#REF!</definedName>
    <definedName name="pd_velocity_nor_001" localSheetId="7">#REF!</definedName>
    <definedName name="pd_velocity_nor_001" localSheetId="2">#REF!</definedName>
    <definedName name="pd_velocity_nor_001">#REF!</definedName>
    <definedName name="pd_velocity_uid_001" localSheetId="3">#REF!</definedName>
    <definedName name="pd_velocity_uid_001" localSheetId="5">#REF!</definedName>
    <definedName name="pd_velocity_uid_001" localSheetId="6">#REF!</definedName>
    <definedName name="pd_velocity_uid_001" localSheetId="7">#REF!</definedName>
    <definedName name="pd_velocity_uid_001" localSheetId="2">#REF!</definedName>
    <definedName name="pd_velocity_uid_001">#REF!</definedName>
    <definedName name="pd_vibration_001" localSheetId="3">#REF!</definedName>
    <definedName name="pd_vibration_001" localSheetId="5">#REF!</definedName>
    <definedName name="pd_vibration_001" localSheetId="6">#REF!</definedName>
    <definedName name="pd_vibration_001" localSheetId="7">#REF!</definedName>
    <definedName name="pd_vibration_001" localSheetId="2">#REF!</definedName>
    <definedName name="pd_vibration_001">#REF!</definedName>
    <definedName name="pd_visc_max_001" localSheetId="3">#REF!</definedName>
    <definedName name="pd_visc_max_001" localSheetId="5">#REF!</definedName>
    <definedName name="pd_visc_max_001" localSheetId="6">#REF!</definedName>
    <definedName name="pd_visc_max_001" localSheetId="7">#REF!</definedName>
    <definedName name="pd_visc_max_001" localSheetId="2">#REF!</definedName>
    <definedName name="pd_visc_max_001">#REF!</definedName>
    <definedName name="pd_visc_min_001" localSheetId="3">#REF!</definedName>
    <definedName name="pd_visc_min_001" localSheetId="5">#REF!</definedName>
    <definedName name="pd_visc_min_001" localSheetId="6">#REF!</definedName>
    <definedName name="pd_visc_min_001" localSheetId="7">#REF!</definedName>
    <definedName name="pd_visc_min_001" localSheetId="2">#REF!</definedName>
    <definedName name="pd_visc_min_001">#REF!</definedName>
    <definedName name="pd_visc_nor_001" localSheetId="3">#REF!</definedName>
    <definedName name="pd_visc_nor_001" localSheetId="5">#REF!</definedName>
    <definedName name="pd_visc_nor_001" localSheetId="6">#REF!</definedName>
    <definedName name="pd_visc_nor_001" localSheetId="7">#REF!</definedName>
    <definedName name="pd_visc_nor_001" localSheetId="2">#REF!</definedName>
    <definedName name="pd_visc_nor_001">#REF!</definedName>
    <definedName name="pd_visc_uid_001" localSheetId="3">#REF!</definedName>
    <definedName name="pd_visc_uid_001" localSheetId="5">#REF!</definedName>
    <definedName name="pd_visc_uid_001" localSheetId="6">#REF!</definedName>
    <definedName name="pd_visc_uid_001" localSheetId="7">#REF!</definedName>
    <definedName name="pd_visc_uid_001" localSheetId="2">#REF!</definedName>
    <definedName name="pd_visc_uid_001">#REF!</definedName>
    <definedName name="PI" localSheetId="0">[3]CONTENT!#REF!</definedName>
    <definedName name="PI" localSheetId="3">[3]CONTENT!#REF!</definedName>
    <definedName name="PI" localSheetId="5">[3]CONTENT!#REF!</definedName>
    <definedName name="PI" localSheetId="6">[3]CONTENT!#REF!</definedName>
    <definedName name="PI" localSheetId="7">[3]CONTENT!#REF!</definedName>
    <definedName name="PI" localSheetId="2">[3]CONTENT!#REF!</definedName>
    <definedName name="PI">[3]CONTENT!#REF!</definedName>
    <definedName name="pid_no_001" localSheetId="0">#REF!</definedName>
    <definedName name="pid_no_001" localSheetId="3">#REF!</definedName>
    <definedName name="pid_no_001" localSheetId="5">#REF!</definedName>
    <definedName name="pid_no_001" localSheetId="6">#REF!</definedName>
    <definedName name="pid_no_001" localSheetId="7">#REF!</definedName>
    <definedName name="pid_no_001" localSheetId="2">#REF!</definedName>
    <definedName name="pid_no_001">#REF!</definedName>
    <definedName name="plant_id_001" localSheetId="0">#REF!</definedName>
    <definedName name="plant_id_001" localSheetId="3">#REF!</definedName>
    <definedName name="plant_id_001" localSheetId="5">#REF!</definedName>
    <definedName name="plant_id_001" localSheetId="6">#REF!</definedName>
    <definedName name="plant_id_001" localSheetId="7">#REF!</definedName>
    <definedName name="plant_id_001" localSheetId="2">#REF!</definedName>
    <definedName name="plant_id_001">#REF!</definedName>
    <definedName name="power" localSheetId="0">#REF!</definedName>
    <definedName name="power" localSheetId="3">#REF!</definedName>
    <definedName name="power" localSheetId="5">#REF!</definedName>
    <definedName name="power" localSheetId="6">#REF!</definedName>
    <definedName name="power" localSheetId="7">#REF!</definedName>
    <definedName name="power" localSheetId="2">#REF!</definedName>
    <definedName name="power">#REF!</definedName>
    <definedName name="_xlnm.Print_Area" localSheetId="11">'DCS IO表'!$A$1:$Q$1127</definedName>
    <definedName name="_xlnm.Print_Area" localSheetId="3">FCS0301_Analog!$A$1:$CT$593</definedName>
    <definedName name="_xlnm.Print_Area" localSheetId="5">FCS0301_Digital!$B$1:$BW$321</definedName>
    <definedName name="_xlnm.Print_Area" localSheetId="6">FCS0302_Analog!$A$1:$CT$545</definedName>
    <definedName name="_xlnm.Print_Area" localSheetId="7">FCS0302_Digital!$A$1:$BW$385</definedName>
    <definedName name="_xlnm.Print_Area" localSheetId="2">'卡件布置图 FCS0302'!$A$1:$BD$36</definedName>
    <definedName name="_xlnm.Print_Area" localSheetId="1">卡件布置图FCS0301!$A$1:$BD$36</definedName>
    <definedName name="_xlnm.Print_Titles" localSheetId="11">'DCS IO表'!$1:$7</definedName>
    <definedName name="QueryCell" localSheetId="0">#REF!</definedName>
    <definedName name="QueryCell" localSheetId="3">#REF!</definedName>
    <definedName name="QueryCell" localSheetId="5">#REF!</definedName>
    <definedName name="QueryCell" localSheetId="6">#REF!</definedName>
    <definedName name="QueryCell" localSheetId="7">#REF!</definedName>
    <definedName name="QueryCell" localSheetId="2">#REF!</definedName>
    <definedName name="QueryCell">#REF!</definedName>
    <definedName name="QueryIOM" localSheetId="3">#REF!</definedName>
    <definedName name="QueryIOM" localSheetId="5">#REF!</definedName>
    <definedName name="QueryIOM" localSheetId="6">#REF!</definedName>
    <definedName name="QueryIOM" localSheetId="7">#REF!</definedName>
    <definedName name="QueryIOM" localSheetId="2">#REF!</definedName>
    <definedName name="QueryIOM">#REF!</definedName>
    <definedName name="QueryIOMDetail" localSheetId="0">[11]OtherHW!#REF!</definedName>
    <definedName name="QueryIOMDetail" localSheetId="3">[11]OtherHW!#REF!</definedName>
    <definedName name="QueryIOMDetail" localSheetId="5">[11]OtherHW!#REF!</definedName>
    <definedName name="QueryIOMDetail" localSheetId="6">[11]OtherHW!#REF!</definedName>
    <definedName name="QueryIOMDetail" localSheetId="7">[11]OtherHW!#REF!</definedName>
    <definedName name="QueryIOMDetail" localSheetId="2">[11]OtherHW!#REF!</definedName>
    <definedName name="QueryIOMDetail">[11]OtherHW!#REF!</definedName>
    <definedName name="qwe" localSheetId="0">'[1]14910'!#REF!</definedName>
    <definedName name="qwe" localSheetId="3">'[1]14910'!#REF!</definedName>
    <definedName name="qwe" localSheetId="5">'[1]14910'!#REF!</definedName>
    <definedName name="qwe" localSheetId="6">'[1]14910'!#REF!</definedName>
    <definedName name="qwe" localSheetId="7">'[1]14910'!#REF!</definedName>
    <definedName name="qwe" localSheetId="2">'[1]14910'!#REF!</definedName>
    <definedName name="qwe">'[1]14910'!#REF!</definedName>
    <definedName name="Range1" localSheetId="0">#REF!</definedName>
    <definedName name="Range1" localSheetId="3">#REF!</definedName>
    <definedName name="Range1" localSheetId="5">#REF!</definedName>
    <definedName name="Range1" localSheetId="6">#REF!</definedName>
    <definedName name="Range1" localSheetId="7">#REF!</definedName>
    <definedName name="Range1" localSheetId="2">#REF!</definedName>
    <definedName name="Range1">#REF!</definedName>
    <definedName name="Range2" localSheetId="0">#REF!</definedName>
    <definedName name="Range2" localSheetId="3">#REF!</definedName>
    <definedName name="Range2" localSheetId="5">#REF!</definedName>
    <definedName name="Range2" localSheetId="6">#REF!</definedName>
    <definedName name="Range2" localSheetId="7">#REF!</definedName>
    <definedName name="Range2" localSheetId="2">#REF!</definedName>
    <definedName name="Range2">#REF!</definedName>
    <definedName name="Range3" localSheetId="0">#REF!</definedName>
    <definedName name="Range3" localSheetId="3">#REF!</definedName>
    <definedName name="Range3" localSheetId="5">#REF!</definedName>
    <definedName name="Range3" localSheetId="6">#REF!</definedName>
    <definedName name="Range3" localSheetId="7">#REF!</definedName>
    <definedName name="Range3" localSheetId="2">#REF!</definedName>
    <definedName name="Range3">#REF!</definedName>
    <definedName name="Range4" localSheetId="3">#REF!</definedName>
    <definedName name="Range4" localSheetId="5">#REF!</definedName>
    <definedName name="Range4" localSheetId="6">#REF!</definedName>
    <definedName name="Range4" localSheetId="7">#REF!</definedName>
    <definedName name="Range4" localSheetId="2">#REF!</definedName>
    <definedName name="Range4">#REF!</definedName>
    <definedName name="RELOCATION_ITEM_NUM" localSheetId="3">#REF!</definedName>
    <definedName name="RELOCATION_ITEM_NUM" localSheetId="5">#REF!</definedName>
    <definedName name="RELOCATION_ITEM_NUM" localSheetId="6">#REF!</definedName>
    <definedName name="RELOCATION_ITEM_NUM" localSheetId="7">#REF!</definedName>
    <definedName name="RELOCATION_ITEM_NUM" localSheetId="2">#REF!</definedName>
    <definedName name="RELOCATION_ITEM_NUM">#REF!</definedName>
    <definedName name="RELOCATION_ITEM_NUM_1" localSheetId="3">#REF!</definedName>
    <definedName name="RELOCATION_ITEM_NUM_1" localSheetId="5">#REF!</definedName>
    <definedName name="RELOCATION_ITEM_NUM_1" localSheetId="6">#REF!</definedName>
    <definedName name="RELOCATION_ITEM_NUM_1" localSheetId="7">#REF!</definedName>
    <definedName name="RELOCATION_ITEM_NUM_1" localSheetId="2">#REF!</definedName>
    <definedName name="RELOCATION_ITEM_NUM_1">#REF!</definedName>
    <definedName name="REMARKS" localSheetId="3">#REF!</definedName>
    <definedName name="REMARKS" localSheetId="5">#REF!</definedName>
    <definedName name="REMARKS" localSheetId="6">#REF!</definedName>
    <definedName name="REMARKS" localSheetId="7">#REF!</definedName>
    <definedName name="REMARKS" localSheetId="2">#REF!</definedName>
    <definedName name="REMARKS">#REF!</definedName>
    <definedName name="req_no_001" localSheetId="3">#REF!</definedName>
    <definedName name="req_no_001" localSheetId="5">#REF!</definedName>
    <definedName name="req_no_001" localSheetId="6">#REF!</definedName>
    <definedName name="req_no_001" localSheetId="7">#REF!</definedName>
    <definedName name="req_no_001" localSheetId="2">#REF!</definedName>
    <definedName name="req_no_001">#REF!</definedName>
    <definedName name="rev_id_001" localSheetId="3">#REF!</definedName>
    <definedName name="rev_id_001" localSheetId="5">#REF!</definedName>
    <definedName name="rev_id_001" localSheetId="6">#REF!</definedName>
    <definedName name="rev_id_001" localSheetId="7">#REF!</definedName>
    <definedName name="rev_id_001" localSheetId="2">#REF!</definedName>
    <definedName name="rev_id_001">#REF!</definedName>
    <definedName name="REV_NO" localSheetId="3">#REF!</definedName>
    <definedName name="REV_NO" localSheetId="5">#REF!</definedName>
    <definedName name="REV_NO" localSheetId="6">#REF!</definedName>
    <definedName name="REV_NO" localSheetId="7">#REF!</definedName>
    <definedName name="REV_NO" localSheetId="2">#REF!</definedName>
    <definedName name="REV_NO">#REF!</definedName>
    <definedName name="rr" localSheetId="0" hidden="1">{#N/A,#N/A,FALSE,"OUTPUT SHEET "}</definedName>
    <definedName name="rr" hidden="1">{#N/A,#N/A,FALSE,"OUTPUT SHEET "}</definedName>
    <definedName name="rr_1" hidden="1">{#N/A,#N/A,FALSE,"OUTPUT SHEET "}</definedName>
    <definedName name="rr_2" hidden="1">{#N/A,#N/A,FALSE,"OUTPUT SHEET "}</definedName>
    <definedName name="rr_3" hidden="1">{#N/A,#N/A,FALSE,"OUTPUT SHEET "}</definedName>
    <definedName name="rr_4" hidden="1">{#N/A,#N/A,FALSE,"OUTPUT SHEET "}</definedName>
    <definedName name="s" hidden="1">{#N/A,#N/A,FALSE,"OUTPUT SHEET "}</definedName>
    <definedName name="s_1" hidden="1">{#N/A,#N/A,FALSE,"OUTPUT SHEET "}</definedName>
    <definedName name="s_2" hidden="1">{#N/A,#N/A,FALSE,"OUTPUT SHEET "}</definedName>
    <definedName name="s_3" hidden="1">{#N/A,#N/A,FALSE,"OUTPUT SHEET "}</definedName>
    <definedName name="Sel_calib_range_uom_max_001">[4]DWTables!$J$2</definedName>
    <definedName name="Sel_calib_range_uom_min_001">[4]DWTables!$I$2</definedName>
    <definedName name="Sel_cmpnt_mfr_id_001">[5]DWTables!$Q$2</definedName>
    <definedName name="Sel_cmpnt_mod_id_001">[5]DWTables!$R$2</definedName>
    <definedName name="Sel_pd_press_base_uid_001">[5]DWTables!$K$2</definedName>
    <definedName name="Sel_pd_temp_base_uid_001">[5]DWTables!$L$2</definedName>
    <definedName name="Sel_pd_temp_uid_001">[5]DWTables!$I$2</definedName>
    <definedName name="Sel_pd_visc_uid_001">[5]DWTables!$J$2</definedName>
    <definedName name="Sel_spec_udf_c01_001">[4]DWTables!$S$2</definedName>
    <definedName name="Sel_spec_udf_c02_001">[5]DWTables!$G$2</definedName>
    <definedName name="Sel_spec_udf_c03_001">[4]DWTables!$R$2</definedName>
    <definedName name="Sel_spec_udf_c04_001">[5]DWTables!$P$2</definedName>
    <definedName name="Sel_spec_udf_c05_001">[5]DWTables!$O$2</definedName>
    <definedName name="Sel_spec_udf_c08_001">[5]DWTables!$M$2</definedName>
    <definedName name="Sel_spec_udf_c11_001">[5]DWTables!$H$2</definedName>
    <definedName name="Sel_spec_udf_c17_001">[4]DWTables!$P$2</definedName>
    <definedName name="Sel_spec_udf_c20_001">[4]DWTables!$O$2</definedName>
    <definedName name="Sel_spec_udf_c21_001">[4]DWTables!$N$2</definedName>
    <definedName name="Sel_spec_udf_c23_001">[4]DWTables!$M$2</definedName>
    <definedName name="Sel_spec_udf_c36_001">[4]DWTables!$L$2</definedName>
    <definedName name="Sel_spec_udf_c42_001">[5]DWTables!$N$2</definedName>
    <definedName name="Sheet1" localSheetId="0">#REF!</definedName>
    <definedName name="Sheet1" localSheetId="3">#REF!</definedName>
    <definedName name="Sheet1" localSheetId="5">#REF!</definedName>
    <definedName name="Sheet1" localSheetId="6">#REF!</definedName>
    <definedName name="Sheet1" localSheetId="7">#REF!</definedName>
    <definedName name="Sheet1" localSheetId="2">#REF!</definedName>
    <definedName name="Sheet1">#REF!</definedName>
    <definedName name="site_id_001" localSheetId="0">#REF!</definedName>
    <definedName name="site_id_001" localSheetId="3">#REF!</definedName>
    <definedName name="site_id_001" localSheetId="5">#REF!</definedName>
    <definedName name="site_id_001" localSheetId="6">#REF!</definedName>
    <definedName name="site_id_001" localSheetId="7">#REF!</definedName>
    <definedName name="site_id_001" localSheetId="2">#REF!</definedName>
    <definedName name="site_id_001">#REF!</definedName>
    <definedName name="SLAVE_DOMAIN_NO" localSheetId="0">#REF!</definedName>
    <definedName name="SLAVE_DOMAIN_NO" localSheetId="3">#REF!</definedName>
    <definedName name="SLAVE_DOMAIN_NO" localSheetId="5">#REF!</definedName>
    <definedName name="SLAVE_DOMAIN_NO" localSheetId="6">#REF!</definedName>
    <definedName name="SLAVE_DOMAIN_NO" localSheetId="7">#REF!</definedName>
    <definedName name="SLAVE_DOMAIN_NO" localSheetId="2">#REF!</definedName>
    <definedName name="SLAVE_DOMAIN_NO">#REF!</definedName>
    <definedName name="SP_CODE" localSheetId="3">#REF!</definedName>
    <definedName name="SP_CODE" localSheetId="5">#REF!</definedName>
    <definedName name="SP_CODE" localSheetId="6">#REF!</definedName>
    <definedName name="SP_CODE" localSheetId="7">#REF!</definedName>
    <definedName name="SP_CODE" localSheetId="2">#REF!</definedName>
    <definedName name="SP_CODE">#REF!</definedName>
    <definedName name="spec_cmpnt_func_001" localSheetId="3">#REF!</definedName>
    <definedName name="spec_cmpnt_func_001" localSheetId="5">#REF!</definedName>
    <definedName name="spec_cmpnt_func_001" localSheetId="6">#REF!</definedName>
    <definedName name="spec_cmpnt_func_001" localSheetId="7">#REF!</definedName>
    <definedName name="spec_cmpnt_func_001" localSheetId="2">#REF!</definedName>
    <definedName name="spec_cmpnt_func_001">#REF!</definedName>
    <definedName name="spec_cmpnt_mounting_001" localSheetId="3">#REF!</definedName>
    <definedName name="spec_cmpnt_mounting_001" localSheetId="5">#REF!</definedName>
    <definedName name="spec_cmpnt_mounting_001" localSheetId="6">#REF!</definedName>
    <definedName name="spec_cmpnt_mounting_001" localSheetId="7">#REF!</definedName>
    <definedName name="spec_cmpnt_mounting_001" localSheetId="2">#REF!</definedName>
    <definedName name="spec_cmpnt_mounting_001">#REF!</definedName>
    <definedName name="spec_cmpnt_po_item_no_001" localSheetId="3">#REF!</definedName>
    <definedName name="spec_cmpnt_po_item_no_001" localSheetId="5">#REF!</definedName>
    <definedName name="spec_cmpnt_po_item_no_001" localSheetId="6">#REF!</definedName>
    <definedName name="spec_cmpnt_po_item_no_001" localSheetId="7">#REF!</definedName>
    <definedName name="spec_cmpnt_po_item_no_001" localSheetId="2">#REF!</definedName>
    <definedName name="spec_cmpnt_po_item_no_001">#REF!</definedName>
    <definedName name="spec_cmpnt_po_no_001" localSheetId="3">#REF!</definedName>
    <definedName name="spec_cmpnt_po_no_001" localSheetId="5">#REF!</definedName>
    <definedName name="spec_cmpnt_po_no_001" localSheetId="6">#REF!</definedName>
    <definedName name="spec_cmpnt_po_no_001" localSheetId="7">#REF!</definedName>
    <definedName name="spec_cmpnt_po_no_001" localSheetId="2">#REF!</definedName>
    <definedName name="spec_cmpnt_po_no_001">#REF!</definedName>
    <definedName name="spec_cmpnt_power_supply_001" localSheetId="3">#REF!</definedName>
    <definedName name="spec_cmpnt_power_supply_001" localSheetId="5">#REF!</definedName>
    <definedName name="spec_cmpnt_power_supply_001" localSheetId="6">#REF!</definedName>
    <definedName name="spec_cmpnt_power_supply_001" localSheetId="7">#REF!</definedName>
    <definedName name="spec_cmpnt_power_supply_001" localSheetId="2">#REF!</definedName>
    <definedName name="spec_cmpnt_power_supply_001">#REF!</definedName>
    <definedName name="spec_cmpnt_price_001" localSheetId="3">#REF!</definedName>
    <definedName name="spec_cmpnt_price_001" localSheetId="5">#REF!</definedName>
    <definedName name="spec_cmpnt_price_001" localSheetId="6">#REF!</definedName>
    <definedName name="spec_cmpnt_price_001" localSheetId="7">#REF!</definedName>
    <definedName name="spec_cmpnt_price_001" localSheetId="2">#REF!</definedName>
    <definedName name="spec_cmpnt_price_001">#REF!</definedName>
    <definedName name="spec_cmpnt_sn_001" localSheetId="3">#REF!</definedName>
    <definedName name="spec_cmpnt_sn_001" localSheetId="5">#REF!</definedName>
    <definedName name="spec_cmpnt_sn_001" localSheetId="6">#REF!</definedName>
    <definedName name="spec_cmpnt_sn_001" localSheetId="7">#REF!</definedName>
    <definedName name="spec_cmpnt_sn_001" localSheetId="2">#REF!</definedName>
    <definedName name="spec_cmpnt_sn_001">#REF!</definedName>
    <definedName name="spec_cmpnt_type_001" localSheetId="3">#REF!</definedName>
    <definedName name="spec_cmpnt_type_001" localSheetId="5">#REF!</definedName>
    <definedName name="spec_cmpnt_type_001" localSheetId="6">#REF!</definedName>
    <definedName name="spec_cmpnt_type_001" localSheetId="7">#REF!</definedName>
    <definedName name="spec_cmpnt_type_001" localSheetId="2">#REF!</definedName>
    <definedName name="spec_cmpnt_type_001">#REF!</definedName>
    <definedName name="spec_enclosure_class_001" localSheetId="3">#REF!</definedName>
    <definedName name="spec_enclosure_class_001" localSheetId="5">#REF!</definedName>
    <definedName name="spec_enclosure_class_001" localSheetId="6">#REF!</definedName>
    <definedName name="spec_enclosure_class_001" localSheetId="7">#REF!</definedName>
    <definedName name="spec_enclosure_class_001" localSheetId="2">#REF!</definedName>
    <definedName name="spec_enclosure_class_001">#REF!</definedName>
    <definedName name="spec_id_001" localSheetId="3">#REF!</definedName>
    <definedName name="spec_id_001" localSheetId="5">#REF!</definedName>
    <definedName name="spec_id_001" localSheetId="6">#REF!</definedName>
    <definedName name="spec_id_001" localSheetId="7">#REF!</definedName>
    <definedName name="spec_id_001" localSheetId="2">#REF!</definedName>
    <definedName name="spec_id_001">#REF!</definedName>
    <definedName name="spec_note_001" localSheetId="3">#REF!</definedName>
    <definedName name="spec_note_001" localSheetId="5">#REF!</definedName>
    <definedName name="spec_note_001" localSheetId="6">#REF!</definedName>
    <definedName name="spec_note_001" localSheetId="7">#REF!</definedName>
    <definedName name="spec_note_001" localSheetId="2">#REF!</definedName>
    <definedName name="spec_note_001">#REF!</definedName>
    <definedName name="spec_sheet_of_001" localSheetId="3">#REF!</definedName>
    <definedName name="spec_sheet_of_001" localSheetId="5">#REF!</definedName>
    <definedName name="spec_sheet_of_001" localSheetId="6">#REF!</definedName>
    <definedName name="spec_sheet_of_001" localSheetId="7">#REF!</definedName>
    <definedName name="spec_sheet_of_001" localSheetId="2">#REF!</definedName>
    <definedName name="spec_sheet_of_001">#REF!</definedName>
    <definedName name="spec_sheets_001" localSheetId="3">#REF!</definedName>
    <definedName name="spec_sheets_001" localSheetId="5">#REF!</definedName>
    <definedName name="spec_sheets_001" localSheetId="6">#REF!</definedName>
    <definedName name="spec_sheets_001" localSheetId="7">#REF!</definedName>
    <definedName name="spec_sheets_001" localSheetId="2">#REF!</definedName>
    <definedName name="spec_sheets_001">#REF!</definedName>
    <definedName name="spec_type_flg_001" localSheetId="3">#REF!</definedName>
    <definedName name="spec_type_flg_001" localSheetId="5">#REF!</definedName>
    <definedName name="spec_type_flg_001" localSheetId="6">#REF!</definedName>
    <definedName name="spec_type_flg_001" localSheetId="7">#REF!</definedName>
    <definedName name="spec_type_flg_001" localSheetId="2">#REF!</definedName>
    <definedName name="spec_type_flg_001">#REF!</definedName>
    <definedName name="spec_udf_c01_001" localSheetId="3">#REF!</definedName>
    <definedName name="spec_udf_c01_001" localSheetId="5">#REF!</definedName>
    <definedName name="spec_udf_c01_001" localSheetId="6">#REF!</definedName>
    <definedName name="spec_udf_c01_001" localSheetId="7">#REF!</definedName>
    <definedName name="spec_udf_c01_001" localSheetId="2">#REF!</definedName>
    <definedName name="spec_udf_c01_001">#REF!</definedName>
    <definedName name="spec_udf_c02_001" localSheetId="3">#REF!</definedName>
    <definedName name="spec_udf_c02_001" localSheetId="5">#REF!</definedName>
    <definedName name="spec_udf_c02_001" localSheetId="6">#REF!</definedName>
    <definedName name="spec_udf_c02_001" localSheetId="7">#REF!</definedName>
    <definedName name="spec_udf_c02_001" localSheetId="2">#REF!</definedName>
    <definedName name="spec_udf_c02_001">#REF!</definedName>
    <definedName name="spec_udf_c03_001" localSheetId="3">#REF!</definedName>
    <definedName name="spec_udf_c03_001" localSheetId="5">#REF!</definedName>
    <definedName name="spec_udf_c03_001" localSheetId="6">#REF!</definedName>
    <definedName name="spec_udf_c03_001" localSheetId="7">#REF!</definedName>
    <definedName name="spec_udf_c03_001" localSheetId="2">#REF!</definedName>
    <definedName name="spec_udf_c03_001">#REF!</definedName>
    <definedName name="spec_udf_c04_001" localSheetId="3">#REF!</definedName>
    <definedName name="spec_udf_c04_001" localSheetId="5">#REF!</definedName>
    <definedName name="spec_udf_c04_001" localSheetId="6">#REF!</definedName>
    <definedName name="spec_udf_c04_001" localSheetId="7">#REF!</definedName>
    <definedName name="spec_udf_c04_001" localSheetId="2">#REF!</definedName>
    <definedName name="spec_udf_c04_001">#REF!</definedName>
    <definedName name="spec_udf_c05_001" localSheetId="3">#REF!</definedName>
    <definedName name="spec_udf_c05_001" localSheetId="5">#REF!</definedName>
    <definedName name="spec_udf_c05_001" localSheetId="6">#REF!</definedName>
    <definedName name="spec_udf_c05_001" localSheetId="7">#REF!</definedName>
    <definedName name="spec_udf_c05_001" localSheetId="2">#REF!</definedName>
    <definedName name="spec_udf_c05_001">#REF!</definedName>
    <definedName name="spec_udf_c06_001" localSheetId="3">#REF!</definedName>
    <definedName name="spec_udf_c06_001" localSheetId="5">#REF!</definedName>
    <definedName name="spec_udf_c06_001" localSheetId="6">#REF!</definedName>
    <definedName name="spec_udf_c06_001" localSheetId="7">#REF!</definedName>
    <definedName name="spec_udf_c06_001" localSheetId="2">#REF!</definedName>
    <definedName name="spec_udf_c06_001">#REF!</definedName>
    <definedName name="spec_udf_c07_001" localSheetId="3">#REF!</definedName>
    <definedName name="spec_udf_c07_001" localSheetId="5">#REF!</definedName>
    <definedName name="spec_udf_c07_001" localSheetId="6">#REF!</definedName>
    <definedName name="spec_udf_c07_001" localSheetId="7">#REF!</definedName>
    <definedName name="spec_udf_c07_001" localSheetId="2">#REF!</definedName>
    <definedName name="spec_udf_c07_001">#REF!</definedName>
    <definedName name="spec_udf_c08_001" localSheetId="3">#REF!</definedName>
    <definedName name="spec_udf_c08_001" localSheetId="5">#REF!</definedName>
    <definedName name="spec_udf_c08_001" localSheetId="6">#REF!</definedName>
    <definedName name="spec_udf_c08_001" localSheetId="7">#REF!</definedName>
    <definedName name="spec_udf_c08_001" localSheetId="2">#REF!</definedName>
    <definedName name="spec_udf_c08_001">#REF!</definedName>
    <definedName name="spec_udf_c09_001" localSheetId="3">#REF!</definedName>
    <definedName name="spec_udf_c09_001" localSheetId="5">#REF!</definedName>
    <definedName name="spec_udf_c09_001" localSheetId="6">#REF!</definedName>
    <definedName name="spec_udf_c09_001" localSheetId="7">#REF!</definedName>
    <definedName name="spec_udf_c09_001" localSheetId="2">#REF!</definedName>
    <definedName name="spec_udf_c09_001">#REF!</definedName>
    <definedName name="spec_udf_c10_001" localSheetId="3">#REF!</definedName>
    <definedName name="spec_udf_c10_001" localSheetId="5">#REF!</definedName>
    <definedName name="spec_udf_c10_001" localSheetId="6">#REF!</definedName>
    <definedName name="spec_udf_c10_001" localSheetId="7">#REF!</definedName>
    <definedName name="spec_udf_c10_001" localSheetId="2">#REF!</definedName>
    <definedName name="spec_udf_c10_001">#REF!</definedName>
    <definedName name="spec_udf_c100_001" localSheetId="3">#REF!</definedName>
    <definedName name="spec_udf_c100_001" localSheetId="5">#REF!</definedName>
    <definedName name="spec_udf_c100_001" localSheetId="6">#REF!</definedName>
    <definedName name="spec_udf_c100_001" localSheetId="7">#REF!</definedName>
    <definedName name="spec_udf_c100_001" localSheetId="2">#REF!</definedName>
    <definedName name="spec_udf_c100_001">#REF!</definedName>
    <definedName name="spec_udf_c11_001" localSheetId="3">#REF!</definedName>
    <definedName name="spec_udf_c11_001" localSheetId="5">#REF!</definedName>
    <definedName name="spec_udf_c11_001" localSheetId="6">#REF!</definedName>
    <definedName name="spec_udf_c11_001" localSheetId="7">#REF!</definedName>
    <definedName name="spec_udf_c11_001" localSheetId="2">#REF!</definedName>
    <definedName name="spec_udf_c11_001">#REF!</definedName>
    <definedName name="spec_udf_c12_001" localSheetId="3">#REF!</definedName>
    <definedName name="spec_udf_c12_001" localSheetId="5">#REF!</definedName>
    <definedName name="spec_udf_c12_001" localSheetId="6">#REF!</definedName>
    <definedName name="spec_udf_c12_001" localSheetId="7">#REF!</definedName>
    <definedName name="spec_udf_c12_001" localSheetId="2">#REF!</definedName>
    <definedName name="spec_udf_c12_001">#REF!</definedName>
    <definedName name="spec_udf_c13_001" localSheetId="3">#REF!</definedName>
    <definedName name="spec_udf_c13_001" localSheetId="5">#REF!</definedName>
    <definedName name="spec_udf_c13_001" localSheetId="6">#REF!</definedName>
    <definedName name="spec_udf_c13_001" localSheetId="7">#REF!</definedName>
    <definedName name="spec_udf_c13_001" localSheetId="2">#REF!</definedName>
    <definedName name="spec_udf_c13_001">#REF!</definedName>
    <definedName name="spec_udf_c14_001" localSheetId="3">#REF!</definedName>
    <definedName name="spec_udf_c14_001" localSheetId="5">#REF!</definedName>
    <definedName name="spec_udf_c14_001" localSheetId="6">#REF!</definedName>
    <definedName name="spec_udf_c14_001" localSheetId="7">#REF!</definedName>
    <definedName name="spec_udf_c14_001" localSheetId="2">#REF!</definedName>
    <definedName name="spec_udf_c14_001">#REF!</definedName>
    <definedName name="spec_udf_c15_001" localSheetId="3">#REF!</definedName>
    <definedName name="spec_udf_c15_001" localSheetId="5">#REF!</definedName>
    <definedName name="spec_udf_c15_001" localSheetId="6">#REF!</definedName>
    <definedName name="spec_udf_c15_001" localSheetId="7">#REF!</definedName>
    <definedName name="spec_udf_c15_001" localSheetId="2">#REF!</definedName>
    <definedName name="spec_udf_c15_001">#REF!</definedName>
    <definedName name="spec_udf_c16_001" localSheetId="3">#REF!</definedName>
    <definedName name="spec_udf_c16_001" localSheetId="5">#REF!</definedName>
    <definedName name="spec_udf_c16_001" localSheetId="6">#REF!</definedName>
    <definedName name="spec_udf_c16_001" localSheetId="7">#REF!</definedName>
    <definedName name="spec_udf_c16_001" localSheetId="2">#REF!</definedName>
    <definedName name="spec_udf_c16_001">#REF!</definedName>
    <definedName name="spec_udf_c17_001" localSheetId="3">#REF!</definedName>
    <definedName name="spec_udf_c17_001" localSheetId="5">#REF!</definedName>
    <definedName name="spec_udf_c17_001" localSheetId="6">#REF!</definedName>
    <definedName name="spec_udf_c17_001" localSheetId="7">#REF!</definedName>
    <definedName name="spec_udf_c17_001" localSheetId="2">#REF!</definedName>
    <definedName name="spec_udf_c17_001">#REF!</definedName>
    <definedName name="spec_udf_c18_001" localSheetId="3">#REF!</definedName>
    <definedName name="spec_udf_c18_001" localSheetId="5">#REF!</definedName>
    <definedName name="spec_udf_c18_001" localSheetId="6">#REF!</definedName>
    <definedName name="spec_udf_c18_001" localSheetId="7">#REF!</definedName>
    <definedName name="spec_udf_c18_001" localSheetId="2">#REF!</definedName>
    <definedName name="spec_udf_c18_001">#REF!</definedName>
    <definedName name="spec_udf_c19_001" localSheetId="3">#REF!</definedName>
    <definedName name="spec_udf_c19_001" localSheetId="5">#REF!</definedName>
    <definedName name="spec_udf_c19_001" localSheetId="6">#REF!</definedName>
    <definedName name="spec_udf_c19_001" localSheetId="7">#REF!</definedName>
    <definedName name="spec_udf_c19_001" localSheetId="2">#REF!</definedName>
    <definedName name="spec_udf_c19_001">#REF!</definedName>
    <definedName name="spec_udf_c20_001" localSheetId="3">#REF!</definedName>
    <definedName name="spec_udf_c20_001" localSheetId="5">#REF!</definedName>
    <definedName name="spec_udf_c20_001" localSheetId="6">#REF!</definedName>
    <definedName name="spec_udf_c20_001" localSheetId="7">#REF!</definedName>
    <definedName name="spec_udf_c20_001" localSheetId="2">#REF!</definedName>
    <definedName name="spec_udf_c20_001">#REF!</definedName>
    <definedName name="spec_udf_c21_001" localSheetId="3">#REF!</definedName>
    <definedName name="spec_udf_c21_001" localSheetId="5">#REF!</definedName>
    <definedName name="spec_udf_c21_001" localSheetId="6">#REF!</definedName>
    <definedName name="spec_udf_c21_001" localSheetId="7">#REF!</definedName>
    <definedName name="spec_udf_c21_001" localSheetId="2">#REF!</definedName>
    <definedName name="spec_udf_c21_001">#REF!</definedName>
    <definedName name="spec_udf_c22_001" localSheetId="3">#REF!</definedName>
    <definedName name="spec_udf_c22_001" localSheetId="5">#REF!</definedName>
    <definedName name="spec_udf_c22_001" localSheetId="6">#REF!</definedName>
    <definedName name="spec_udf_c22_001" localSheetId="7">#REF!</definedName>
    <definedName name="spec_udf_c22_001" localSheetId="2">#REF!</definedName>
    <definedName name="spec_udf_c22_001">#REF!</definedName>
    <definedName name="spec_udf_c23_001" localSheetId="3">#REF!</definedName>
    <definedName name="spec_udf_c23_001" localSheetId="5">#REF!</definedName>
    <definedName name="spec_udf_c23_001" localSheetId="6">#REF!</definedName>
    <definedName name="spec_udf_c23_001" localSheetId="7">#REF!</definedName>
    <definedName name="spec_udf_c23_001" localSheetId="2">#REF!</definedName>
    <definedName name="spec_udf_c23_001">#REF!</definedName>
    <definedName name="spec_udf_c24_001" localSheetId="3">#REF!</definedName>
    <definedName name="spec_udf_c24_001" localSheetId="5">#REF!</definedName>
    <definedName name="spec_udf_c24_001" localSheetId="6">#REF!</definedName>
    <definedName name="spec_udf_c24_001" localSheetId="7">#REF!</definedName>
    <definedName name="spec_udf_c24_001" localSheetId="2">#REF!</definedName>
    <definedName name="spec_udf_c24_001">#REF!</definedName>
    <definedName name="spec_udf_c25_001" localSheetId="3">#REF!</definedName>
    <definedName name="spec_udf_c25_001" localSheetId="5">#REF!</definedName>
    <definedName name="spec_udf_c25_001" localSheetId="6">#REF!</definedName>
    <definedName name="spec_udf_c25_001" localSheetId="7">#REF!</definedName>
    <definedName name="spec_udf_c25_001" localSheetId="2">#REF!</definedName>
    <definedName name="spec_udf_c25_001">#REF!</definedName>
    <definedName name="spec_udf_c26_001" localSheetId="3">#REF!</definedName>
    <definedName name="spec_udf_c26_001" localSheetId="5">#REF!</definedName>
    <definedName name="spec_udf_c26_001" localSheetId="6">#REF!</definedName>
    <definedName name="spec_udf_c26_001" localSheetId="7">#REF!</definedName>
    <definedName name="spec_udf_c26_001" localSheetId="2">#REF!</definedName>
    <definedName name="spec_udf_c26_001">#REF!</definedName>
    <definedName name="spec_udf_c27_001" localSheetId="3">#REF!</definedName>
    <definedName name="spec_udf_c27_001" localSheetId="5">#REF!</definedName>
    <definedName name="spec_udf_c27_001" localSheetId="6">#REF!</definedName>
    <definedName name="spec_udf_c27_001" localSheetId="7">#REF!</definedName>
    <definedName name="spec_udf_c27_001" localSheetId="2">#REF!</definedName>
    <definedName name="spec_udf_c27_001">#REF!</definedName>
    <definedName name="spec_udf_c28_001" localSheetId="3">#REF!</definedName>
    <definedName name="spec_udf_c28_001" localSheetId="5">#REF!</definedName>
    <definedName name="spec_udf_c28_001" localSheetId="6">#REF!</definedName>
    <definedName name="spec_udf_c28_001" localSheetId="7">#REF!</definedName>
    <definedName name="spec_udf_c28_001" localSheetId="2">#REF!</definedName>
    <definedName name="spec_udf_c28_001">#REF!</definedName>
    <definedName name="spec_udf_c29_001" localSheetId="3">#REF!</definedName>
    <definedName name="spec_udf_c29_001" localSheetId="5">#REF!</definedName>
    <definedName name="spec_udf_c29_001" localSheetId="6">#REF!</definedName>
    <definedName name="spec_udf_c29_001" localSheetId="7">#REF!</definedName>
    <definedName name="spec_udf_c29_001" localSheetId="2">#REF!</definedName>
    <definedName name="spec_udf_c29_001">#REF!</definedName>
    <definedName name="spec_udf_c30_001" localSheetId="3">#REF!</definedName>
    <definedName name="spec_udf_c30_001" localSheetId="5">#REF!</definedName>
    <definedName name="spec_udf_c30_001" localSheetId="6">#REF!</definedName>
    <definedName name="spec_udf_c30_001" localSheetId="7">#REF!</definedName>
    <definedName name="spec_udf_c30_001" localSheetId="2">#REF!</definedName>
    <definedName name="spec_udf_c30_001">#REF!</definedName>
    <definedName name="spec_udf_c31_001" localSheetId="3">#REF!</definedName>
    <definedName name="spec_udf_c31_001" localSheetId="5">#REF!</definedName>
    <definedName name="spec_udf_c31_001" localSheetId="6">#REF!</definedName>
    <definedName name="spec_udf_c31_001" localSheetId="7">#REF!</definedName>
    <definedName name="spec_udf_c31_001" localSheetId="2">#REF!</definedName>
    <definedName name="spec_udf_c31_001">#REF!</definedName>
    <definedName name="spec_udf_c32_001" localSheetId="3">#REF!</definedName>
    <definedName name="spec_udf_c32_001" localSheetId="5">#REF!</definedName>
    <definedName name="spec_udf_c32_001" localSheetId="6">#REF!</definedName>
    <definedName name="spec_udf_c32_001" localSheetId="7">#REF!</definedName>
    <definedName name="spec_udf_c32_001" localSheetId="2">#REF!</definedName>
    <definedName name="spec_udf_c32_001">#REF!</definedName>
    <definedName name="spec_udf_c33_001" localSheetId="3">#REF!</definedName>
    <definedName name="spec_udf_c33_001" localSheetId="5">#REF!</definedName>
    <definedName name="spec_udf_c33_001" localSheetId="6">#REF!</definedName>
    <definedName name="spec_udf_c33_001" localSheetId="7">#REF!</definedName>
    <definedName name="spec_udf_c33_001" localSheetId="2">#REF!</definedName>
    <definedName name="spec_udf_c33_001">#REF!</definedName>
    <definedName name="spec_udf_c34_001" localSheetId="3">#REF!</definedName>
    <definedName name="spec_udf_c34_001" localSheetId="5">#REF!</definedName>
    <definedName name="spec_udf_c34_001" localSheetId="6">#REF!</definedName>
    <definedName name="spec_udf_c34_001" localSheetId="7">#REF!</definedName>
    <definedName name="spec_udf_c34_001" localSheetId="2">#REF!</definedName>
    <definedName name="spec_udf_c34_001">#REF!</definedName>
    <definedName name="spec_udf_c35_001" localSheetId="3">#REF!</definedName>
    <definedName name="spec_udf_c35_001" localSheetId="5">#REF!</definedName>
    <definedName name="spec_udf_c35_001" localSheetId="6">#REF!</definedName>
    <definedName name="spec_udf_c35_001" localSheetId="7">#REF!</definedName>
    <definedName name="spec_udf_c35_001" localSheetId="2">#REF!</definedName>
    <definedName name="spec_udf_c35_001">#REF!</definedName>
    <definedName name="spec_udf_c36_001" localSheetId="3">#REF!</definedName>
    <definedName name="spec_udf_c36_001" localSheetId="5">#REF!</definedName>
    <definedName name="spec_udf_c36_001" localSheetId="6">#REF!</definedName>
    <definedName name="spec_udf_c36_001" localSheetId="7">#REF!</definedName>
    <definedName name="spec_udf_c36_001" localSheetId="2">#REF!</definedName>
    <definedName name="spec_udf_c36_001">#REF!</definedName>
    <definedName name="spec_udf_c37_001" localSheetId="3">#REF!</definedName>
    <definedName name="spec_udf_c37_001" localSheetId="5">#REF!</definedName>
    <definedName name="spec_udf_c37_001" localSheetId="6">#REF!</definedName>
    <definedName name="spec_udf_c37_001" localSheetId="7">#REF!</definedName>
    <definedName name="spec_udf_c37_001" localSheetId="2">#REF!</definedName>
    <definedName name="spec_udf_c37_001">#REF!</definedName>
    <definedName name="spec_udf_c38_001" localSheetId="3">#REF!</definedName>
    <definedName name="spec_udf_c38_001" localSheetId="5">#REF!</definedName>
    <definedName name="spec_udf_c38_001" localSheetId="6">#REF!</definedName>
    <definedName name="spec_udf_c38_001" localSheetId="7">#REF!</definedName>
    <definedName name="spec_udf_c38_001" localSheetId="2">#REF!</definedName>
    <definedName name="spec_udf_c38_001">#REF!</definedName>
    <definedName name="spec_udf_c39_001" localSheetId="3">#REF!</definedName>
    <definedName name="spec_udf_c39_001" localSheetId="5">#REF!</definedName>
    <definedName name="spec_udf_c39_001" localSheetId="6">#REF!</definedName>
    <definedName name="spec_udf_c39_001" localSheetId="7">#REF!</definedName>
    <definedName name="spec_udf_c39_001" localSheetId="2">#REF!</definedName>
    <definedName name="spec_udf_c39_001">#REF!</definedName>
    <definedName name="spec_udf_c40_001" localSheetId="3">#REF!</definedName>
    <definedName name="spec_udf_c40_001" localSheetId="5">#REF!</definedName>
    <definedName name="spec_udf_c40_001" localSheetId="6">#REF!</definedName>
    <definedName name="spec_udf_c40_001" localSheetId="7">#REF!</definedName>
    <definedName name="spec_udf_c40_001" localSheetId="2">#REF!</definedName>
    <definedName name="spec_udf_c40_001">#REF!</definedName>
    <definedName name="spec_udf_c41_001" localSheetId="3">#REF!</definedName>
    <definedName name="spec_udf_c41_001" localSheetId="5">#REF!</definedName>
    <definedName name="spec_udf_c41_001" localSheetId="6">#REF!</definedName>
    <definedName name="spec_udf_c41_001" localSheetId="7">#REF!</definedName>
    <definedName name="spec_udf_c41_001" localSheetId="2">#REF!</definedName>
    <definedName name="spec_udf_c41_001">#REF!</definedName>
    <definedName name="spec_udf_c42_001" localSheetId="3">#REF!</definedName>
    <definedName name="spec_udf_c42_001" localSheetId="5">#REF!</definedName>
    <definedName name="spec_udf_c42_001" localSheetId="6">#REF!</definedName>
    <definedName name="spec_udf_c42_001" localSheetId="7">#REF!</definedName>
    <definedName name="spec_udf_c42_001" localSheetId="2">#REF!</definedName>
    <definedName name="spec_udf_c42_001">#REF!</definedName>
    <definedName name="spec_udf_c43_001" localSheetId="3">#REF!</definedName>
    <definedName name="spec_udf_c43_001" localSheetId="5">#REF!</definedName>
    <definedName name="spec_udf_c43_001" localSheetId="6">#REF!</definedName>
    <definedName name="spec_udf_c43_001" localSheetId="7">#REF!</definedName>
    <definedName name="spec_udf_c43_001" localSheetId="2">#REF!</definedName>
    <definedName name="spec_udf_c43_001">#REF!</definedName>
    <definedName name="spec_udf_c44_001" localSheetId="3">#REF!</definedName>
    <definedName name="spec_udf_c44_001" localSheetId="5">#REF!</definedName>
    <definedName name="spec_udf_c44_001" localSheetId="6">#REF!</definedName>
    <definedName name="spec_udf_c44_001" localSheetId="7">#REF!</definedName>
    <definedName name="spec_udf_c44_001" localSheetId="2">#REF!</definedName>
    <definedName name="spec_udf_c44_001">#REF!</definedName>
    <definedName name="spec_udf_c45_001" localSheetId="3">#REF!</definedName>
    <definedName name="spec_udf_c45_001" localSheetId="5">#REF!</definedName>
    <definedName name="spec_udf_c45_001" localSheetId="6">#REF!</definedName>
    <definedName name="spec_udf_c45_001" localSheetId="7">#REF!</definedName>
    <definedName name="spec_udf_c45_001" localSheetId="2">#REF!</definedName>
    <definedName name="spec_udf_c45_001">#REF!</definedName>
    <definedName name="spec_udf_c46_001" localSheetId="3">#REF!</definedName>
    <definedName name="spec_udf_c46_001" localSheetId="5">#REF!</definedName>
    <definedName name="spec_udf_c46_001" localSheetId="6">#REF!</definedName>
    <definedName name="spec_udf_c46_001" localSheetId="7">#REF!</definedName>
    <definedName name="spec_udf_c46_001" localSheetId="2">#REF!</definedName>
    <definedName name="spec_udf_c46_001">#REF!</definedName>
    <definedName name="spec_udf_c47_001" localSheetId="3">#REF!</definedName>
    <definedName name="spec_udf_c47_001" localSheetId="5">#REF!</definedName>
    <definedName name="spec_udf_c47_001" localSheetId="6">#REF!</definedName>
    <definedName name="spec_udf_c47_001" localSheetId="7">#REF!</definedName>
    <definedName name="spec_udf_c47_001" localSheetId="2">#REF!</definedName>
    <definedName name="spec_udf_c47_001">#REF!</definedName>
    <definedName name="spec_udf_c48_001" localSheetId="3">#REF!</definedName>
    <definedName name="spec_udf_c48_001" localSheetId="5">#REF!</definedName>
    <definedName name="spec_udf_c48_001" localSheetId="6">#REF!</definedName>
    <definedName name="spec_udf_c48_001" localSheetId="7">#REF!</definedName>
    <definedName name="spec_udf_c48_001" localSheetId="2">#REF!</definedName>
    <definedName name="spec_udf_c48_001">#REF!</definedName>
    <definedName name="spec_udf_c49_001" localSheetId="3">#REF!</definedName>
    <definedName name="spec_udf_c49_001" localSheetId="5">#REF!</definedName>
    <definedName name="spec_udf_c49_001" localSheetId="6">#REF!</definedName>
    <definedName name="spec_udf_c49_001" localSheetId="7">#REF!</definedName>
    <definedName name="spec_udf_c49_001" localSheetId="2">#REF!</definedName>
    <definedName name="spec_udf_c49_001">#REF!</definedName>
    <definedName name="spec_udf_c50_001" localSheetId="3">#REF!</definedName>
    <definedName name="spec_udf_c50_001" localSheetId="5">#REF!</definedName>
    <definedName name="spec_udf_c50_001" localSheetId="6">#REF!</definedName>
    <definedName name="spec_udf_c50_001" localSheetId="7">#REF!</definedName>
    <definedName name="spec_udf_c50_001" localSheetId="2">#REF!</definedName>
    <definedName name="spec_udf_c50_001">#REF!</definedName>
    <definedName name="spec_udf_c51_001" localSheetId="3">#REF!</definedName>
    <definedName name="spec_udf_c51_001" localSheetId="5">#REF!</definedName>
    <definedName name="spec_udf_c51_001" localSheetId="6">#REF!</definedName>
    <definedName name="spec_udf_c51_001" localSheetId="7">#REF!</definedName>
    <definedName name="spec_udf_c51_001" localSheetId="2">#REF!</definedName>
    <definedName name="spec_udf_c51_001">#REF!</definedName>
    <definedName name="spec_udf_c52_001" localSheetId="3">#REF!</definedName>
    <definedName name="spec_udf_c52_001" localSheetId="5">#REF!</definedName>
    <definedName name="spec_udf_c52_001" localSheetId="6">#REF!</definedName>
    <definedName name="spec_udf_c52_001" localSheetId="7">#REF!</definedName>
    <definedName name="spec_udf_c52_001" localSheetId="2">#REF!</definedName>
    <definedName name="spec_udf_c52_001">#REF!</definedName>
    <definedName name="spec_udf_c53_001" localSheetId="3">#REF!</definedName>
    <definedName name="spec_udf_c53_001" localSheetId="5">#REF!</definedName>
    <definedName name="spec_udf_c53_001" localSheetId="6">#REF!</definedName>
    <definedName name="spec_udf_c53_001" localSheetId="7">#REF!</definedName>
    <definedName name="spec_udf_c53_001" localSheetId="2">#REF!</definedName>
    <definedName name="spec_udf_c53_001">#REF!</definedName>
    <definedName name="spec_udf_c54_001" localSheetId="3">#REF!</definedName>
    <definedName name="spec_udf_c54_001" localSheetId="5">#REF!</definedName>
    <definedName name="spec_udf_c54_001" localSheetId="6">#REF!</definedName>
    <definedName name="spec_udf_c54_001" localSheetId="7">#REF!</definedName>
    <definedName name="spec_udf_c54_001" localSheetId="2">#REF!</definedName>
    <definedName name="spec_udf_c54_001">#REF!</definedName>
    <definedName name="spec_udf_c55_001" localSheetId="3">#REF!</definedName>
    <definedName name="spec_udf_c55_001" localSheetId="5">#REF!</definedName>
    <definedName name="spec_udf_c55_001" localSheetId="6">#REF!</definedName>
    <definedName name="spec_udf_c55_001" localSheetId="7">#REF!</definedName>
    <definedName name="spec_udf_c55_001" localSheetId="2">#REF!</definedName>
    <definedName name="spec_udf_c55_001">#REF!</definedName>
    <definedName name="spec_udf_c56_001" localSheetId="3">#REF!</definedName>
    <definedName name="spec_udf_c56_001" localSheetId="5">#REF!</definedName>
    <definedName name="spec_udf_c56_001" localSheetId="6">#REF!</definedName>
    <definedName name="spec_udf_c56_001" localSheetId="7">#REF!</definedName>
    <definedName name="spec_udf_c56_001" localSheetId="2">#REF!</definedName>
    <definedName name="spec_udf_c56_001">#REF!</definedName>
    <definedName name="spec_udf_c57_001" localSheetId="3">#REF!</definedName>
    <definedName name="spec_udf_c57_001" localSheetId="5">#REF!</definedName>
    <definedName name="spec_udf_c57_001" localSheetId="6">#REF!</definedName>
    <definedName name="spec_udf_c57_001" localSheetId="7">#REF!</definedName>
    <definedName name="spec_udf_c57_001" localSheetId="2">#REF!</definedName>
    <definedName name="spec_udf_c57_001">#REF!</definedName>
    <definedName name="spec_udf_c58_001" localSheetId="3">#REF!</definedName>
    <definedName name="spec_udf_c58_001" localSheetId="5">#REF!</definedName>
    <definedName name="spec_udf_c58_001" localSheetId="6">#REF!</definedName>
    <definedName name="spec_udf_c58_001" localSheetId="7">#REF!</definedName>
    <definedName name="spec_udf_c58_001" localSheetId="2">#REF!</definedName>
    <definedName name="spec_udf_c58_001">#REF!</definedName>
    <definedName name="spec_udf_c59_001" localSheetId="3">#REF!</definedName>
    <definedName name="spec_udf_c59_001" localSheetId="5">#REF!</definedName>
    <definedName name="spec_udf_c59_001" localSheetId="6">#REF!</definedName>
    <definedName name="spec_udf_c59_001" localSheetId="7">#REF!</definedName>
    <definedName name="spec_udf_c59_001" localSheetId="2">#REF!</definedName>
    <definedName name="spec_udf_c59_001">#REF!</definedName>
    <definedName name="spec_udf_c60_001" localSheetId="3">#REF!</definedName>
    <definedName name="spec_udf_c60_001" localSheetId="5">#REF!</definedName>
    <definedName name="spec_udf_c60_001" localSheetId="6">#REF!</definedName>
    <definedName name="spec_udf_c60_001" localSheetId="7">#REF!</definedName>
    <definedName name="spec_udf_c60_001" localSheetId="2">#REF!</definedName>
    <definedName name="spec_udf_c60_001">#REF!</definedName>
    <definedName name="spec_udf_c61_001" localSheetId="3">#REF!</definedName>
    <definedName name="spec_udf_c61_001" localSheetId="5">#REF!</definedName>
    <definedName name="spec_udf_c61_001" localSheetId="6">#REF!</definedName>
    <definedName name="spec_udf_c61_001" localSheetId="7">#REF!</definedName>
    <definedName name="spec_udf_c61_001" localSheetId="2">#REF!</definedName>
    <definedName name="spec_udf_c61_001">#REF!</definedName>
    <definedName name="spec_udf_c62_001" localSheetId="3">#REF!</definedName>
    <definedName name="spec_udf_c62_001" localSheetId="5">#REF!</definedName>
    <definedName name="spec_udf_c62_001" localSheetId="6">#REF!</definedName>
    <definedName name="spec_udf_c62_001" localSheetId="7">#REF!</definedName>
    <definedName name="spec_udf_c62_001" localSheetId="2">#REF!</definedName>
    <definedName name="spec_udf_c62_001">#REF!</definedName>
    <definedName name="spec_udf_c63_001" localSheetId="3">#REF!</definedName>
    <definedName name="spec_udf_c63_001" localSheetId="5">#REF!</definedName>
    <definedName name="spec_udf_c63_001" localSheetId="6">#REF!</definedName>
    <definedName name="spec_udf_c63_001" localSheetId="7">#REF!</definedName>
    <definedName name="spec_udf_c63_001" localSheetId="2">#REF!</definedName>
    <definedName name="spec_udf_c63_001">#REF!</definedName>
    <definedName name="spec_udf_c64_001" localSheetId="3">#REF!</definedName>
    <definedName name="spec_udf_c64_001" localSheetId="5">#REF!</definedName>
    <definedName name="spec_udf_c64_001" localSheetId="6">#REF!</definedName>
    <definedName name="spec_udf_c64_001" localSheetId="7">#REF!</definedName>
    <definedName name="spec_udf_c64_001" localSheetId="2">#REF!</definedName>
    <definedName name="spec_udf_c64_001">#REF!</definedName>
    <definedName name="spec_udf_c65_001" localSheetId="3">#REF!</definedName>
    <definedName name="spec_udf_c65_001" localSheetId="5">#REF!</definedName>
    <definedName name="spec_udf_c65_001" localSheetId="6">#REF!</definedName>
    <definedName name="spec_udf_c65_001" localSheetId="7">#REF!</definedName>
    <definedName name="spec_udf_c65_001" localSheetId="2">#REF!</definedName>
    <definedName name="spec_udf_c65_001">#REF!</definedName>
    <definedName name="spec_udf_c66_001" localSheetId="3">#REF!</definedName>
    <definedName name="spec_udf_c66_001" localSheetId="5">#REF!</definedName>
    <definedName name="spec_udf_c66_001" localSheetId="6">#REF!</definedName>
    <definedName name="spec_udf_c66_001" localSheetId="7">#REF!</definedName>
    <definedName name="spec_udf_c66_001" localSheetId="2">#REF!</definedName>
    <definedName name="spec_udf_c66_001">#REF!</definedName>
    <definedName name="spec_udf_c67_001" localSheetId="3">#REF!</definedName>
    <definedName name="spec_udf_c67_001" localSheetId="5">#REF!</definedName>
    <definedName name="spec_udf_c67_001" localSheetId="6">#REF!</definedName>
    <definedName name="spec_udf_c67_001" localSheetId="7">#REF!</definedName>
    <definedName name="spec_udf_c67_001" localSheetId="2">#REF!</definedName>
    <definedName name="spec_udf_c67_001">#REF!</definedName>
    <definedName name="spec_udf_c68_001" localSheetId="3">#REF!</definedName>
    <definedName name="spec_udf_c68_001" localSheetId="5">#REF!</definedName>
    <definedName name="spec_udf_c68_001" localSheetId="6">#REF!</definedName>
    <definedName name="spec_udf_c68_001" localSheetId="7">#REF!</definedName>
    <definedName name="spec_udf_c68_001" localSheetId="2">#REF!</definedName>
    <definedName name="spec_udf_c68_001">#REF!</definedName>
    <definedName name="spec_udf_c69_001" localSheetId="3">#REF!</definedName>
    <definedName name="spec_udf_c69_001" localSheetId="5">#REF!</definedName>
    <definedName name="spec_udf_c69_001" localSheetId="6">#REF!</definedName>
    <definedName name="spec_udf_c69_001" localSheetId="7">#REF!</definedName>
    <definedName name="spec_udf_c69_001" localSheetId="2">#REF!</definedName>
    <definedName name="spec_udf_c69_001">#REF!</definedName>
    <definedName name="spec_udf_c70_001" localSheetId="3">#REF!</definedName>
    <definedName name="spec_udf_c70_001" localSheetId="5">#REF!</definedName>
    <definedName name="spec_udf_c70_001" localSheetId="6">#REF!</definedName>
    <definedName name="spec_udf_c70_001" localSheetId="7">#REF!</definedName>
    <definedName name="spec_udf_c70_001" localSheetId="2">#REF!</definedName>
    <definedName name="spec_udf_c70_001">#REF!</definedName>
    <definedName name="spec_udf_c71_001" localSheetId="3">#REF!</definedName>
    <definedName name="spec_udf_c71_001" localSheetId="5">#REF!</definedName>
    <definedName name="spec_udf_c71_001" localSheetId="6">#REF!</definedName>
    <definedName name="spec_udf_c71_001" localSheetId="7">#REF!</definedName>
    <definedName name="spec_udf_c71_001" localSheetId="2">#REF!</definedName>
    <definedName name="spec_udf_c71_001">#REF!</definedName>
    <definedName name="spec_udf_c72_001" localSheetId="3">#REF!</definedName>
    <definedName name="spec_udf_c72_001" localSheetId="5">#REF!</definedName>
    <definedName name="spec_udf_c72_001" localSheetId="6">#REF!</definedName>
    <definedName name="spec_udf_c72_001" localSheetId="7">#REF!</definedName>
    <definedName name="spec_udf_c72_001" localSheetId="2">#REF!</definedName>
    <definedName name="spec_udf_c72_001">#REF!</definedName>
    <definedName name="spec_udf_c73_001" localSheetId="3">#REF!</definedName>
    <definedName name="spec_udf_c73_001" localSheetId="5">#REF!</definedName>
    <definedName name="spec_udf_c73_001" localSheetId="6">#REF!</definedName>
    <definedName name="spec_udf_c73_001" localSheetId="7">#REF!</definedName>
    <definedName name="spec_udf_c73_001" localSheetId="2">#REF!</definedName>
    <definedName name="spec_udf_c73_001">#REF!</definedName>
    <definedName name="spec_udf_c74_001" localSheetId="3">#REF!</definedName>
    <definedName name="spec_udf_c74_001" localSheetId="5">#REF!</definedName>
    <definedName name="spec_udf_c74_001" localSheetId="6">#REF!</definedName>
    <definedName name="spec_udf_c74_001" localSheetId="7">#REF!</definedName>
    <definedName name="spec_udf_c74_001" localSheetId="2">#REF!</definedName>
    <definedName name="spec_udf_c74_001">#REF!</definedName>
    <definedName name="spec_udf_c75_001" localSheetId="3">#REF!</definedName>
    <definedName name="spec_udf_c75_001" localSheetId="5">#REF!</definedName>
    <definedName name="spec_udf_c75_001" localSheetId="6">#REF!</definedName>
    <definedName name="spec_udf_c75_001" localSheetId="7">#REF!</definedName>
    <definedName name="spec_udf_c75_001" localSheetId="2">#REF!</definedName>
    <definedName name="spec_udf_c75_001">#REF!</definedName>
    <definedName name="spec_udf_c76_001" localSheetId="3">#REF!</definedName>
    <definedName name="spec_udf_c76_001" localSheetId="5">#REF!</definedName>
    <definedName name="spec_udf_c76_001" localSheetId="6">#REF!</definedName>
    <definedName name="spec_udf_c76_001" localSheetId="7">#REF!</definedName>
    <definedName name="spec_udf_c76_001" localSheetId="2">#REF!</definedName>
    <definedName name="spec_udf_c76_001">#REF!</definedName>
    <definedName name="spec_udf_c77_001" localSheetId="3">#REF!</definedName>
    <definedName name="spec_udf_c77_001" localSheetId="5">#REF!</definedName>
    <definedName name="spec_udf_c77_001" localSheetId="6">#REF!</definedName>
    <definedName name="spec_udf_c77_001" localSheetId="7">#REF!</definedName>
    <definedName name="spec_udf_c77_001" localSheetId="2">#REF!</definedName>
    <definedName name="spec_udf_c77_001">#REF!</definedName>
    <definedName name="spec_udf_c78_001" localSheetId="3">#REF!</definedName>
    <definedName name="spec_udf_c78_001" localSheetId="5">#REF!</definedName>
    <definedName name="spec_udf_c78_001" localSheetId="6">#REF!</definedName>
    <definedName name="spec_udf_c78_001" localSheetId="7">#REF!</definedName>
    <definedName name="spec_udf_c78_001" localSheetId="2">#REF!</definedName>
    <definedName name="spec_udf_c78_001">#REF!</definedName>
    <definedName name="spec_udf_c79_001" localSheetId="3">#REF!</definedName>
    <definedName name="spec_udf_c79_001" localSheetId="5">#REF!</definedName>
    <definedName name="spec_udf_c79_001" localSheetId="6">#REF!</definedName>
    <definedName name="spec_udf_c79_001" localSheetId="7">#REF!</definedName>
    <definedName name="spec_udf_c79_001" localSheetId="2">#REF!</definedName>
    <definedName name="spec_udf_c79_001">#REF!</definedName>
    <definedName name="spec_udf_c80_001" localSheetId="3">#REF!</definedName>
    <definedName name="spec_udf_c80_001" localSheetId="5">#REF!</definedName>
    <definedName name="spec_udf_c80_001" localSheetId="6">#REF!</definedName>
    <definedName name="spec_udf_c80_001" localSheetId="7">#REF!</definedName>
    <definedName name="spec_udf_c80_001" localSheetId="2">#REF!</definedName>
    <definedName name="spec_udf_c80_001">#REF!</definedName>
    <definedName name="spec_udf_c81_001" localSheetId="3">#REF!</definedName>
    <definedName name="spec_udf_c81_001" localSheetId="5">#REF!</definedName>
    <definedName name="spec_udf_c81_001" localSheetId="6">#REF!</definedName>
    <definedName name="spec_udf_c81_001" localSheetId="7">#REF!</definedName>
    <definedName name="spec_udf_c81_001" localSheetId="2">#REF!</definedName>
    <definedName name="spec_udf_c81_001">#REF!</definedName>
    <definedName name="spec_udf_c82_001" localSheetId="3">#REF!</definedName>
    <definedName name="spec_udf_c82_001" localSheetId="5">#REF!</definedName>
    <definedName name="spec_udf_c82_001" localSheetId="6">#REF!</definedName>
    <definedName name="spec_udf_c82_001" localSheetId="7">#REF!</definedName>
    <definedName name="spec_udf_c82_001" localSheetId="2">#REF!</definedName>
    <definedName name="spec_udf_c82_001">#REF!</definedName>
    <definedName name="spec_udf_c83_001" localSheetId="3">#REF!</definedName>
    <definedName name="spec_udf_c83_001" localSheetId="5">#REF!</definedName>
    <definedName name="spec_udf_c83_001" localSheetId="6">#REF!</definedName>
    <definedName name="spec_udf_c83_001" localSheetId="7">#REF!</definedName>
    <definedName name="spec_udf_c83_001" localSheetId="2">#REF!</definedName>
    <definedName name="spec_udf_c83_001">#REF!</definedName>
    <definedName name="spec_udf_c84_001" localSheetId="3">#REF!</definedName>
    <definedName name="spec_udf_c84_001" localSheetId="5">#REF!</definedName>
    <definedName name="spec_udf_c84_001" localSheetId="6">#REF!</definedName>
    <definedName name="spec_udf_c84_001" localSheetId="7">#REF!</definedName>
    <definedName name="spec_udf_c84_001" localSheetId="2">#REF!</definedName>
    <definedName name="spec_udf_c84_001">#REF!</definedName>
    <definedName name="spec_udf_c85_001" localSheetId="3">#REF!</definedName>
    <definedName name="spec_udf_c85_001" localSheetId="5">#REF!</definedName>
    <definedName name="spec_udf_c85_001" localSheetId="6">#REF!</definedName>
    <definedName name="spec_udf_c85_001" localSheetId="7">#REF!</definedName>
    <definedName name="spec_udf_c85_001" localSheetId="2">#REF!</definedName>
    <definedName name="spec_udf_c85_001">#REF!</definedName>
    <definedName name="spec_udf_c86_001" localSheetId="3">#REF!</definedName>
    <definedName name="spec_udf_c86_001" localSheetId="5">#REF!</definedName>
    <definedName name="spec_udf_c86_001" localSheetId="6">#REF!</definedName>
    <definedName name="spec_udf_c86_001" localSheetId="7">#REF!</definedName>
    <definedName name="spec_udf_c86_001" localSheetId="2">#REF!</definedName>
    <definedName name="spec_udf_c86_001">#REF!</definedName>
    <definedName name="spec_udf_c87_001" localSheetId="3">#REF!</definedName>
    <definedName name="spec_udf_c87_001" localSheetId="5">#REF!</definedName>
    <definedName name="spec_udf_c87_001" localSheetId="6">#REF!</definedName>
    <definedName name="spec_udf_c87_001" localSheetId="7">#REF!</definedName>
    <definedName name="spec_udf_c87_001" localSheetId="2">#REF!</definedName>
    <definedName name="spec_udf_c87_001">#REF!</definedName>
    <definedName name="spec_udf_c88_001" localSheetId="3">#REF!</definedName>
    <definedName name="spec_udf_c88_001" localSheetId="5">#REF!</definedName>
    <definedName name="spec_udf_c88_001" localSheetId="6">#REF!</definedName>
    <definedName name="spec_udf_c88_001" localSheetId="7">#REF!</definedName>
    <definedName name="spec_udf_c88_001" localSheetId="2">#REF!</definedName>
    <definedName name="spec_udf_c88_001">#REF!</definedName>
    <definedName name="spec_udf_c89_001" localSheetId="3">#REF!</definedName>
    <definedName name="spec_udf_c89_001" localSheetId="5">#REF!</definedName>
    <definedName name="spec_udf_c89_001" localSheetId="6">#REF!</definedName>
    <definedName name="spec_udf_c89_001" localSheetId="7">#REF!</definedName>
    <definedName name="spec_udf_c89_001" localSheetId="2">#REF!</definedName>
    <definedName name="spec_udf_c89_001">#REF!</definedName>
    <definedName name="spec_udf_c90_001" localSheetId="3">#REF!</definedName>
    <definedName name="spec_udf_c90_001" localSheetId="5">#REF!</definedName>
    <definedName name="spec_udf_c90_001" localSheetId="6">#REF!</definedName>
    <definedName name="spec_udf_c90_001" localSheetId="7">#REF!</definedName>
    <definedName name="spec_udf_c90_001" localSheetId="2">#REF!</definedName>
    <definedName name="spec_udf_c90_001">#REF!</definedName>
    <definedName name="spec_udf_c91_001" localSheetId="3">#REF!</definedName>
    <definedName name="spec_udf_c91_001" localSheetId="5">#REF!</definedName>
    <definedName name="spec_udf_c91_001" localSheetId="6">#REF!</definedName>
    <definedName name="spec_udf_c91_001" localSheetId="7">#REF!</definedName>
    <definedName name="spec_udf_c91_001" localSheetId="2">#REF!</definedName>
    <definedName name="spec_udf_c91_001">#REF!</definedName>
    <definedName name="spec_udf_c92_001" localSheetId="3">#REF!</definedName>
    <definedName name="spec_udf_c92_001" localSheetId="5">#REF!</definedName>
    <definedName name="spec_udf_c92_001" localSheetId="6">#REF!</definedName>
    <definedName name="spec_udf_c92_001" localSheetId="7">#REF!</definedName>
    <definedName name="spec_udf_c92_001" localSheetId="2">#REF!</definedName>
    <definedName name="spec_udf_c92_001">#REF!</definedName>
    <definedName name="spec_udf_c93_001" localSheetId="3">#REF!</definedName>
    <definedName name="spec_udf_c93_001" localSheetId="5">#REF!</definedName>
    <definedName name="spec_udf_c93_001" localSheetId="6">#REF!</definedName>
    <definedName name="spec_udf_c93_001" localSheetId="7">#REF!</definedName>
    <definedName name="spec_udf_c93_001" localSheetId="2">#REF!</definedName>
    <definedName name="spec_udf_c93_001">#REF!</definedName>
    <definedName name="spec_udf_c94_001" localSheetId="3">#REF!</definedName>
    <definedName name="spec_udf_c94_001" localSheetId="5">#REF!</definedName>
    <definedName name="spec_udf_c94_001" localSheetId="6">#REF!</definedName>
    <definedName name="spec_udf_c94_001" localSheetId="7">#REF!</definedName>
    <definedName name="spec_udf_c94_001" localSheetId="2">#REF!</definedName>
    <definedName name="spec_udf_c94_001">#REF!</definedName>
    <definedName name="spec_udf_c95_001" localSheetId="3">#REF!</definedName>
    <definedName name="spec_udf_c95_001" localSheetId="5">#REF!</definedName>
    <definedName name="spec_udf_c95_001" localSheetId="6">#REF!</definedName>
    <definedName name="spec_udf_c95_001" localSheetId="7">#REF!</definedName>
    <definedName name="spec_udf_c95_001" localSheetId="2">#REF!</definedName>
    <definedName name="spec_udf_c95_001">#REF!</definedName>
    <definedName name="spec_udf_c96_001" localSheetId="3">#REF!</definedName>
    <definedName name="spec_udf_c96_001" localSheetId="5">#REF!</definedName>
    <definedName name="spec_udf_c96_001" localSheetId="6">#REF!</definedName>
    <definedName name="spec_udf_c96_001" localSheetId="7">#REF!</definedName>
    <definedName name="spec_udf_c96_001" localSheetId="2">#REF!</definedName>
    <definedName name="spec_udf_c96_001">#REF!</definedName>
    <definedName name="spec_udf_c97_001" localSheetId="3">#REF!</definedName>
    <definedName name="spec_udf_c97_001" localSheetId="5">#REF!</definedName>
    <definedName name="spec_udf_c97_001" localSheetId="6">#REF!</definedName>
    <definedName name="spec_udf_c97_001" localSheetId="7">#REF!</definedName>
    <definedName name="spec_udf_c97_001" localSheetId="2">#REF!</definedName>
    <definedName name="spec_udf_c97_001">#REF!</definedName>
    <definedName name="spec_udf_c98_001" localSheetId="3">#REF!</definedName>
    <definedName name="spec_udf_c98_001" localSheetId="5">#REF!</definedName>
    <definedName name="spec_udf_c98_001" localSheetId="6">#REF!</definedName>
    <definedName name="spec_udf_c98_001" localSheetId="7">#REF!</definedName>
    <definedName name="spec_udf_c98_001" localSheetId="2">#REF!</definedName>
    <definedName name="spec_udf_c98_001">#REF!</definedName>
    <definedName name="spec_udf_c99_001" localSheetId="3">#REF!</definedName>
    <definedName name="spec_udf_c99_001" localSheetId="5">#REF!</definedName>
    <definedName name="spec_udf_c99_001" localSheetId="6">#REF!</definedName>
    <definedName name="spec_udf_c99_001" localSheetId="7">#REF!</definedName>
    <definedName name="spec_udf_c99_001" localSheetId="2">#REF!</definedName>
    <definedName name="spec_udf_c99_001">#REF!</definedName>
    <definedName name="st_LB_pd_build_tend_001">[4]Connections!$G$23:$G$25</definedName>
    <definedName name="st_LB_pd_corrosive_001">[4]Connections!$D$23:$D$25</definedName>
    <definedName name="st_LB_pd_fluid_phase_001">[4]Connections!$J$23:$J$26</definedName>
    <definedName name="st_LB_spec_udf_c13_001">[5]Connections!$G$23:$G$25</definedName>
    <definedName name="st_LB_spec_udf_c24_001">[5]Connections!$D$23:$D$25</definedName>
    <definedName name="strip_id_001" localSheetId="0">#REF!</definedName>
    <definedName name="strip_id_001" localSheetId="3">#REF!</definedName>
    <definedName name="strip_id_001" localSheetId="5">#REF!</definedName>
    <definedName name="strip_id_001" localSheetId="6">#REF!</definedName>
    <definedName name="strip_id_001" localSheetId="7">#REF!</definedName>
    <definedName name="strip_id_001" localSheetId="2">#REF!</definedName>
    <definedName name="strip_id_001">#REF!</definedName>
    <definedName name="SUB_NET_NO" localSheetId="0">#REF!</definedName>
    <definedName name="SUB_NET_NO" localSheetId="3">#REF!</definedName>
    <definedName name="SUB_NET_NO" localSheetId="5">#REF!</definedName>
    <definedName name="SUB_NET_NO" localSheetId="6">#REF!</definedName>
    <definedName name="SUB_NET_NO" localSheetId="7">#REF!</definedName>
    <definedName name="SUB_NET_NO" localSheetId="2">#REF!</definedName>
    <definedName name="SUB_NET_NO">#REF!</definedName>
    <definedName name="SUB_NET_NO_U1" localSheetId="0">#REF!</definedName>
    <definedName name="SUB_NET_NO_U1" localSheetId="3">#REF!</definedName>
    <definedName name="SUB_NET_NO_U1" localSheetId="5">#REF!</definedName>
    <definedName name="SUB_NET_NO_U1" localSheetId="6">#REF!</definedName>
    <definedName name="SUB_NET_NO_U1" localSheetId="7">#REF!</definedName>
    <definedName name="SUB_NET_NO_U1" localSheetId="2">#REF!</definedName>
    <definedName name="SUB_NET_NO_U1">#REF!</definedName>
    <definedName name="SUB_NET_NO_U2" localSheetId="3">#REF!</definedName>
    <definedName name="SUB_NET_NO_U2" localSheetId="5">#REF!</definedName>
    <definedName name="SUB_NET_NO_U2" localSheetId="6">#REF!</definedName>
    <definedName name="SUB_NET_NO_U2" localSheetId="7">#REF!</definedName>
    <definedName name="SUB_NET_NO_U2" localSheetId="2">#REF!</definedName>
    <definedName name="SUB_NET_NO_U2">#REF!</definedName>
    <definedName name="SUB_NET_NO_U3" localSheetId="3">#REF!</definedName>
    <definedName name="SUB_NET_NO_U3" localSheetId="5">#REF!</definedName>
    <definedName name="SUB_NET_NO_U3" localSheetId="6">#REF!</definedName>
    <definedName name="SUB_NET_NO_U3" localSheetId="7">#REF!</definedName>
    <definedName name="SUB_NET_NO_U3" localSheetId="2">#REF!</definedName>
    <definedName name="SUB_NET_NO_U3">#REF!</definedName>
    <definedName name="SUB_NET_NO_U4" localSheetId="3">#REF!</definedName>
    <definedName name="SUB_NET_NO_U4" localSheetId="5">#REF!</definedName>
    <definedName name="SUB_NET_NO_U4" localSheetId="6">#REF!</definedName>
    <definedName name="SUB_NET_NO_U4" localSheetId="7">#REF!</definedName>
    <definedName name="SUB_NET_NO_U4" localSheetId="2">#REF!</definedName>
    <definedName name="SUB_NET_NO_U4">#REF!</definedName>
    <definedName name="SUB_NET_NO_U5" localSheetId="3">#REF!</definedName>
    <definedName name="SUB_NET_NO_U5" localSheetId="5">#REF!</definedName>
    <definedName name="SUB_NET_NO_U5" localSheetId="6">#REF!</definedName>
    <definedName name="SUB_NET_NO_U5" localSheetId="7">#REF!</definedName>
    <definedName name="SUB_NET_NO_U5" localSheetId="2">#REF!</definedName>
    <definedName name="SUB_NET_NO_U5">#REF!</definedName>
    <definedName name="SubT_0">[5]DWTables!$AL$11</definedName>
    <definedName name="SUFFIX" localSheetId="0">#REF!</definedName>
    <definedName name="SUFFIX" localSheetId="3">#REF!</definedName>
    <definedName name="SUFFIX" localSheetId="5">#REF!</definedName>
    <definedName name="SUFFIX" localSheetId="6">#REF!</definedName>
    <definedName name="SUFFIX" localSheetId="7">#REF!</definedName>
    <definedName name="SUFFIX" localSheetId="2">#REF!</definedName>
    <definedName name="SUFFIX">#REF!</definedName>
    <definedName name="SY_CONTRACT">'[7]00110'!$B$7</definedName>
    <definedName name="SY_DATA" localSheetId="0">#REF!</definedName>
    <definedName name="SY_DATA" localSheetId="3">#REF!</definedName>
    <definedName name="SY_DATA" localSheetId="5">#REF!</definedName>
    <definedName name="SY_DATA" localSheetId="6">#REF!</definedName>
    <definedName name="SY_DATA" localSheetId="7">#REF!</definedName>
    <definedName name="SY_DATA" localSheetId="2">#REF!</definedName>
    <definedName name="SY_DATA">#REF!</definedName>
    <definedName name="SY_DOC_NO" localSheetId="0">#REF!</definedName>
    <definedName name="SY_DOC_NO" localSheetId="3">#REF!</definedName>
    <definedName name="SY_DOC_NO" localSheetId="5">#REF!</definedName>
    <definedName name="SY_DOC_NO" localSheetId="6">#REF!</definedName>
    <definedName name="SY_DOC_NO" localSheetId="7">#REF!</definedName>
    <definedName name="SY_DOC_NO" localSheetId="2">#REF!</definedName>
    <definedName name="SY_DOC_NO">#REF!</definedName>
    <definedName name="SY_FCS_AC_HZ" localSheetId="0">#REF!</definedName>
    <definedName name="SY_FCS_AC_HZ" localSheetId="3">#REF!</definedName>
    <definedName name="SY_FCS_AC_HZ" localSheetId="5">#REF!</definedName>
    <definedName name="SY_FCS_AC_HZ" localSheetId="6">#REF!</definedName>
    <definedName name="SY_FCS_AC_HZ" localSheetId="7">#REF!</definedName>
    <definedName name="SY_FCS_AC_HZ" localSheetId="2">#REF!</definedName>
    <definedName name="SY_FCS_AC_HZ">#REF!</definedName>
    <definedName name="SY_FCS_AC_V" localSheetId="3">#REF!</definedName>
    <definedName name="SY_FCS_AC_V" localSheetId="5">#REF!</definedName>
    <definedName name="SY_FCS_AC_V" localSheetId="6">#REF!</definedName>
    <definedName name="SY_FCS_AC_V" localSheetId="7">#REF!</definedName>
    <definedName name="SY_FCS_AC_V" localSheetId="2">#REF!</definedName>
    <definedName name="SY_FCS_AC_V">#REF!</definedName>
    <definedName name="SY_FCS_DC_V" localSheetId="3">#REF!</definedName>
    <definedName name="SY_FCS_DC_V" localSheetId="5">#REF!</definedName>
    <definedName name="SY_FCS_DC_V" localSheetId="6">#REF!</definedName>
    <definedName name="SY_FCS_DC_V" localSheetId="7">#REF!</definedName>
    <definedName name="SY_FCS_DC_V" localSheetId="2">#REF!</definedName>
    <definedName name="SY_FCS_DC_V">#REF!</definedName>
    <definedName name="SY_SUPPLY">'[7]00110'!$B$9</definedName>
    <definedName name="Tag_Controller_overview" localSheetId="0">#REF!</definedName>
    <definedName name="Tag_Controller_overview" localSheetId="3">#REF!</definedName>
    <definedName name="Tag_Controller_overview" localSheetId="5">#REF!</definedName>
    <definedName name="Tag_Controller_overview" localSheetId="6">#REF!</definedName>
    <definedName name="Tag_Controller_overview" localSheetId="7">#REF!</definedName>
    <definedName name="Tag_Controller_overview" localSheetId="2">#REF!</definedName>
    <definedName name="Tag_Controller_overview">#REF!</definedName>
    <definedName name="tag_number_note" localSheetId="0">#REF!</definedName>
    <definedName name="tag_number_note" localSheetId="3">#REF!</definedName>
    <definedName name="tag_number_note" localSheetId="5">#REF!</definedName>
    <definedName name="tag_number_note" localSheetId="6">#REF!</definedName>
    <definedName name="tag_number_note" localSheetId="7">#REF!</definedName>
    <definedName name="tag_number_note" localSheetId="2">#REF!</definedName>
    <definedName name="tag_number_note">#REF!</definedName>
    <definedName name="TAGNO_ICC" localSheetId="0">#REF!</definedName>
    <definedName name="TAGNO_ICC" localSheetId="3">#REF!</definedName>
    <definedName name="TAGNO_ICC" localSheetId="5">#REF!</definedName>
    <definedName name="TAGNO_ICC" localSheetId="6">#REF!</definedName>
    <definedName name="TAGNO_ICC" localSheetId="7">#REF!</definedName>
    <definedName name="TAGNO_ICC" localSheetId="2">#REF!</definedName>
    <definedName name="TAGNO_ICC">#REF!</definedName>
    <definedName name="TagSumm" localSheetId="3">#REF!</definedName>
    <definedName name="TagSumm" localSheetId="5">#REF!</definedName>
    <definedName name="TagSumm" localSheetId="6">#REF!</definedName>
    <definedName name="TagSumm" localSheetId="7">#REF!</definedName>
    <definedName name="TagSumm" localSheetId="2">#REF!</definedName>
    <definedName name="TagSumm">#REF!</definedName>
    <definedName name="TBL.EXCLUDE" localSheetId="3">#REF!</definedName>
    <definedName name="TBL.EXCLUDE" localSheetId="5">#REF!</definedName>
    <definedName name="TBL.EXCLUDE" localSheetId="6">#REF!</definedName>
    <definedName name="TBL.EXCLUDE" localSheetId="7">#REF!</definedName>
    <definedName name="TBL.EXCLUDE" localSheetId="2">#REF!</definedName>
    <definedName name="TBL.EXCLUDE">#REF!</definedName>
    <definedName name="TBL.MS_CODE" localSheetId="3">#REF!</definedName>
    <definedName name="TBL.MS_CODE" localSheetId="5">#REF!</definedName>
    <definedName name="TBL.MS_CODE" localSheetId="6">#REF!</definedName>
    <definedName name="TBL.MS_CODE" localSheetId="7">#REF!</definedName>
    <definedName name="TBL.MS_CODE" localSheetId="2">#REF!</definedName>
    <definedName name="TBL.MS_CODE">#REF!</definedName>
    <definedName name="TBL.REV_NO" localSheetId="3">#REF!</definedName>
    <definedName name="TBL.REV_NO" localSheetId="5">#REF!</definedName>
    <definedName name="TBL.REV_NO" localSheetId="6">#REF!</definedName>
    <definedName name="TBL.REV_NO" localSheetId="7">#REF!</definedName>
    <definedName name="TBL.REV_NO" localSheetId="2">#REF!</definedName>
    <definedName name="TBL.REV_NO">#REF!</definedName>
    <definedName name="TBL.SECOND_OUT" localSheetId="3">#REF!</definedName>
    <definedName name="TBL.SECOND_OUT" localSheetId="5">#REF!</definedName>
    <definedName name="TBL.SECOND_OUT" localSheetId="6">#REF!</definedName>
    <definedName name="TBL.SECOND_OUT" localSheetId="7">#REF!</definedName>
    <definedName name="TBL.SECOND_OUT" localSheetId="2">#REF!</definedName>
    <definedName name="TBL.SECOND_OUT">#REF!</definedName>
    <definedName name="TBL.SP_CODE" localSheetId="3">#REF!</definedName>
    <definedName name="TBL.SP_CODE" localSheetId="5">#REF!</definedName>
    <definedName name="TBL.SP_CODE" localSheetId="6">#REF!</definedName>
    <definedName name="TBL.SP_CODE" localSheetId="7">#REF!</definedName>
    <definedName name="TBL.SP_CODE" localSheetId="2">#REF!</definedName>
    <definedName name="TBL.SP_CODE">#REF!</definedName>
    <definedName name="tbl_main" localSheetId="3">#REF!</definedName>
    <definedName name="tbl_main" localSheetId="5">#REF!</definedName>
    <definedName name="tbl_main" localSheetId="6">#REF!</definedName>
    <definedName name="tbl_main" localSheetId="7">#REF!</definedName>
    <definedName name="tbl_main" localSheetId="2">#REF!</definedName>
    <definedName name="tbl_main">#REF!</definedName>
    <definedName name="TBL_PATTERN">"A"</definedName>
    <definedName name="tc_field_equipment_id_001" localSheetId="0">#REF!</definedName>
    <definedName name="tc_field_equipment_id_001" localSheetId="3">#REF!</definedName>
    <definedName name="tc_field_equipment_id_001" localSheetId="5">#REF!</definedName>
    <definedName name="tc_field_equipment_id_001" localSheetId="6">#REF!</definedName>
    <definedName name="tc_field_equipment_id_001" localSheetId="7">#REF!</definedName>
    <definedName name="tc_field_equipment_id_001" localSheetId="2">#REF!</definedName>
    <definedName name="tc_field_equipment_id_001">#REF!</definedName>
    <definedName name="tc_fire_area_001" localSheetId="0">#REF!</definedName>
    <definedName name="tc_fire_area_001" localSheetId="3">#REF!</definedName>
    <definedName name="tc_fire_area_001" localSheetId="5">#REF!</definedName>
    <definedName name="tc_fire_area_001" localSheetId="6">#REF!</definedName>
    <definedName name="tc_fire_area_001" localSheetId="7">#REF!</definedName>
    <definedName name="tc_fire_area_001" localSheetId="2">#REF!</definedName>
    <definedName name="tc_fire_area_001">#REF!</definedName>
    <definedName name="tc_line_number_id_001" localSheetId="3">#REF!</definedName>
    <definedName name="tc_line_number_id_001" localSheetId="5">#REF!</definedName>
    <definedName name="tc_line_number_id_001" localSheetId="6">#REF!</definedName>
    <definedName name="tc_line_number_id_001" localSheetId="7">#REF!</definedName>
    <definedName name="tc_line_number_id_001" localSheetId="2">#REF!</definedName>
    <definedName name="tc_line_number_id_001">#REF!</definedName>
    <definedName name="tc_location_layout_001" localSheetId="3">#REF!</definedName>
    <definedName name="tc_location_layout_001" localSheetId="5">#REF!</definedName>
    <definedName name="tc_location_layout_001" localSheetId="6">#REF!</definedName>
    <definedName name="tc_location_layout_001" localSheetId="7">#REF!</definedName>
    <definedName name="tc_location_layout_001" localSheetId="2">#REF!</definedName>
    <definedName name="tc_location_layout_001">#REF!</definedName>
    <definedName name="tc_signal_id_001" localSheetId="3">#REF!</definedName>
    <definedName name="tc_signal_id_001" localSheetId="5">#REF!</definedName>
    <definedName name="tc_signal_id_001" localSheetId="6">#REF!</definedName>
    <definedName name="tc_signal_id_001" localSheetId="7">#REF!</definedName>
    <definedName name="tc_signal_id_001" localSheetId="2">#REF!</definedName>
    <definedName name="tc_signal_id_001">#REF!</definedName>
    <definedName name="TITLE_1" localSheetId="3">#REF!</definedName>
    <definedName name="TITLE_1" localSheetId="5">#REF!</definedName>
    <definedName name="TITLE_1" localSheetId="6">#REF!</definedName>
    <definedName name="TITLE_1" localSheetId="7">#REF!</definedName>
    <definedName name="TITLE_1" localSheetId="2">#REF!</definedName>
    <definedName name="TITLE_1">#REF!</definedName>
    <definedName name="TITLE_2" localSheetId="3">#REF!</definedName>
    <definedName name="TITLE_2" localSheetId="5">#REF!</definedName>
    <definedName name="TITLE_2" localSheetId="6">#REF!</definedName>
    <definedName name="TITLE_2" localSheetId="7">#REF!</definedName>
    <definedName name="TITLE_2" localSheetId="2">#REF!</definedName>
    <definedName name="TITLE_2">#REF!</definedName>
    <definedName name="TITLE_3" localSheetId="3">#REF!</definedName>
    <definedName name="TITLE_3" localSheetId="5">#REF!</definedName>
    <definedName name="TITLE_3" localSheetId="6">#REF!</definedName>
    <definedName name="TITLE_3" localSheetId="7">#REF!</definedName>
    <definedName name="TITLE_3" localSheetId="2">#REF!</definedName>
    <definedName name="TITLE_3">#REF!</definedName>
    <definedName name="TITLE_4" localSheetId="3">#REF!</definedName>
    <definedName name="TITLE_4" localSheetId="5">#REF!</definedName>
    <definedName name="TITLE_4" localSheetId="6">#REF!</definedName>
    <definedName name="TITLE_4" localSheetId="7">#REF!</definedName>
    <definedName name="TITLE_4" localSheetId="2">#REF!</definedName>
    <definedName name="TITLE_4">#REF!</definedName>
    <definedName name="TITLE_5" localSheetId="3">#REF!</definedName>
    <definedName name="TITLE_5" localSheetId="5">#REF!</definedName>
    <definedName name="TITLE_5" localSheetId="6">#REF!</definedName>
    <definedName name="TITLE_5" localSheetId="7">#REF!</definedName>
    <definedName name="TITLE_5" localSheetId="2">#REF!</definedName>
    <definedName name="TITLE_5">#REF!</definedName>
    <definedName name="TO_COMP_NO" localSheetId="3">#REF!</definedName>
    <definedName name="TO_COMP_NO" localSheetId="5">#REF!</definedName>
    <definedName name="TO_COMP_NO" localSheetId="6">#REF!</definedName>
    <definedName name="TO_COMP_NO" localSheetId="7">#REF!</definedName>
    <definedName name="TO_COMP_NO" localSheetId="2">#REF!</definedName>
    <definedName name="TO_COMP_NO">#REF!</definedName>
    <definedName name="TO_NOTE" localSheetId="3">#REF!</definedName>
    <definedName name="TO_NOTE" localSheetId="5">#REF!</definedName>
    <definedName name="TO_NOTE" localSheetId="6">#REF!</definedName>
    <definedName name="TO_NOTE" localSheetId="7">#REF!</definedName>
    <definedName name="TO_NOTE" localSheetId="2">#REF!</definedName>
    <definedName name="TO_NOTE">#REF!</definedName>
    <definedName name="udt_support_id1_001" localSheetId="3">#REF!</definedName>
    <definedName name="udt_support_id1_001" localSheetId="5">#REF!</definedName>
    <definedName name="udt_support_id1_001" localSheetId="6">#REF!</definedName>
    <definedName name="udt_support_id1_001" localSheetId="7">#REF!</definedName>
    <definedName name="udt_support_id1_001" localSheetId="2">#REF!</definedName>
    <definedName name="udt_support_id1_001">#REF!</definedName>
    <definedName name="udt_support_id2_001" localSheetId="3">#REF!</definedName>
    <definedName name="udt_support_id2_001" localSheetId="5">#REF!</definedName>
    <definedName name="udt_support_id2_001" localSheetId="6">#REF!</definedName>
    <definedName name="udt_support_id2_001" localSheetId="7">#REF!</definedName>
    <definedName name="udt_support_id2_001" localSheetId="2">#REF!</definedName>
    <definedName name="udt_support_id2_001">#REF!</definedName>
    <definedName name="udt_support_id3_001" localSheetId="3">#REF!</definedName>
    <definedName name="udt_support_id3_001" localSheetId="5">#REF!</definedName>
    <definedName name="udt_support_id3_001" localSheetId="6">#REF!</definedName>
    <definedName name="udt_support_id3_001" localSheetId="7">#REF!</definedName>
    <definedName name="udt_support_id3_001" localSheetId="2">#REF!</definedName>
    <definedName name="udt_support_id3_001">#REF!</definedName>
    <definedName name="udt_support_id4_001" localSheetId="3">#REF!</definedName>
    <definedName name="udt_support_id4_001" localSheetId="5">#REF!</definedName>
    <definedName name="udt_support_id4_001" localSheetId="6">#REF!</definedName>
    <definedName name="udt_support_id4_001" localSheetId="7">#REF!</definedName>
    <definedName name="udt_support_id4_001" localSheetId="2">#REF!</definedName>
    <definedName name="udt_support_id4_001">#REF!</definedName>
    <definedName name="unit_id_001" localSheetId="3">#REF!</definedName>
    <definedName name="unit_id_001" localSheetId="5">#REF!</definedName>
    <definedName name="unit_id_001" localSheetId="6">#REF!</definedName>
    <definedName name="unit_id_001" localSheetId="7">#REF!</definedName>
    <definedName name="unit_id_001" localSheetId="2">#REF!</definedName>
    <definedName name="unit_id_001">#REF!</definedName>
    <definedName name="uom_id_001" localSheetId="3">#REF!</definedName>
    <definedName name="uom_id_001" localSheetId="5">#REF!</definedName>
    <definedName name="uom_id_001" localSheetId="6">#REF!</definedName>
    <definedName name="uom_id_001" localSheetId="7">#REF!</definedName>
    <definedName name="uom_id_001" localSheetId="2">#REF!</definedName>
    <definedName name="uom_id_001">#REF!</definedName>
    <definedName name="user_name_001" localSheetId="3">#REF!</definedName>
    <definedName name="user_name_001" localSheetId="5">#REF!</definedName>
    <definedName name="user_name_001" localSheetId="6">#REF!</definedName>
    <definedName name="user_name_001" localSheetId="7">#REF!</definedName>
    <definedName name="user_name_001" localSheetId="2">#REF!</definedName>
    <definedName name="user_name_001">#REF!</definedName>
    <definedName name="vvvv" localSheetId="3">#REF!</definedName>
    <definedName name="vvvv" localSheetId="5">#REF!</definedName>
    <definedName name="vvvv" localSheetId="6">#REF!</definedName>
    <definedName name="vvvv" localSheetId="7">#REF!</definedName>
    <definedName name="vvvv" localSheetId="2">#REF!</definedName>
    <definedName name="vvvv">#REF!</definedName>
    <definedName name="Waiting">"Picture 1"</definedName>
    <definedName name="wer" localSheetId="0">'[2]14910'!#REF!</definedName>
    <definedName name="wer" localSheetId="3">'[2]14910'!#REF!</definedName>
    <definedName name="wer" localSheetId="5">'[2]14910'!#REF!</definedName>
    <definedName name="wer" localSheetId="6">'[2]14910'!#REF!</definedName>
    <definedName name="wer" localSheetId="7">'[2]14910'!#REF!</definedName>
    <definedName name="wer" localSheetId="2">'[2]14910'!#REF!</definedName>
    <definedName name="wer">'[2]14910'!#REF!</definedName>
    <definedName name="wire_group_id_001" localSheetId="0">#REF!</definedName>
    <definedName name="wire_group_id_001" localSheetId="3">#REF!</definedName>
    <definedName name="wire_group_id_001" localSheetId="5">#REF!</definedName>
    <definedName name="wire_group_id_001" localSheetId="6">#REF!</definedName>
    <definedName name="wire_group_id_001" localSheetId="7">#REF!</definedName>
    <definedName name="wire_group_id_001" localSheetId="2">#REF!</definedName>
    <definedName name="wire_group_id_001">#REF!</definedName>
    <definedName name="wq" localSheetId="0">'[1]14910'!#REF!</definedName>
    <definedName name="wq" localSheetId="3">'[1]14910'!#REF!</definedName>
    <definedName name="wq" localSheetId="5">'[1]14910'!#REF!</definedName>
    <definedName name="wq" localSheetId="6">'[1]14910'!#REF!</definedName>
    <definedName name="wq" localSheetId="7">'[1]14910'!#REF!</definedName>
    <definedName name="wq" localSheetId="2">'[1]14910'!#REF!</definedName>
    <definedName name="wq">'[1]14910'!#REF!</definedName>
    <definedName name="wrn.Print._.Output." localSheetId="0" hidden="1">{#N/A,#N/A,FALSE,"OUTPUT SHEET "}</definedName>
    <definedName name="wrn.Print._.Output." hidden="1">{#N/A,#N/A,FALSE,"OUTPUT SHEET "}</definedName>
    <definedName name="wrn.Print._.Output._1" hidden="1">{#N/A,#N/A,FALSE,"OUTPUT SHEET "}</definedName>
    <definedName name="wrn.Print._.Output._2" hidden="1">{#N/A,#N/A,FALSE,"OUTPUT SHEET "}</definedName>
    <definedName name="wrn.Print._.Output._3" hidden="1">{#N/A,#N/A,FALSE,"OUTPUT SHEET "}</definedName>
    <definedName name="wrn.Print._.Output._4" hidden="1">{#N/A,#N/A,FALSE,"OUTPUT SHEET "}</definedName>
    <definedName name="wrn.prix." localSheetId="0" hidden="1">{#N/A,#N/A,TRUE,"Page de garde";#N/A,#N/A,TRUE,"Estimation ingénierie";#N/A,#N/A,TRUE,"Synthése des heures";#N/A,#N/A,TRUE,"Etudes préliminaires";#N/A,#N/A,TRUE,"Avant projet";#N/A,#N/A,TRUE,"Projet";#N/A,#N/A,TRUE,"Approvisionnement";#N/A,#N/A,TRUE,"Construction";#N/A,#N/A,TRUE,"Essais  mise en route"}</definedName>
    <definedName name="wrn.prix." hidden="1">{#N/A,#N/A,TRUE,"Page de garde";#N/A,#N/A,TRUE,"Estimation ingénierie";#N/A,#N/A,TRUE,"Synthése des heures";#N/A,#N/A,TRUE,"Etudes préliminaires";#N/A,#N/A,TRUE,"Avant projet";#N/A,#N/A,TRUE,"Projet";#N/A,#N/A,TRUE,"Approvisionnement";#N/A,#N/A,TRUE,"Construction";#N/A,#N/A,TRUE,"Essais  mise en route"}</definedName>
    <definedName name="wrn.prix._1" hidden="1">{#N/A,#N/A,TRUE,"Page de garde";#N/A,#N/A,TRUE,"Estimation ingénierie";#N/A,#N/A,TRUE,"Synthése des heures";#N/A,#N/A,TRUE,"Etudes préliminaires";#N/A,#N/A,TRUE,"Avant projet";#N/A,#N/A,TRUE,"Projet";#N/A,#N/A,TRUE,"Approvisionnement";#N/A,#N/A,TRUE,"Construction";#N/A,#N/A,TRUE,"Essais  mise en route"}</definedName>
    <definedName name="wrn.prix._2" hidden="1">{#N/A,#N/A,TRUE,"Page de garde";#N/A,#N/A,TRUE,"Estimation ingénierie";#N/A,#N/A,TRUE,"Synthése des heures";#N/A,#N/A,TRUE,"Etudes préliminaires";#N/A,#N/A,TRUE,"Avant projet";#N/A,#N/A,TRUE,"Projet";#N/A,#N/A,TRUE,"Approvisionnement";#N/A,#N/A,TRUE,"Construction";#N/A,#N/A,TRUE,"Essais  mise en route"}</definedName>
    <definedName name="wrn.prix._3" hidden="1">{#N/A,#N/A,TRUE,"Page de garde";#N/A,#N/A,TRUE,"Estimation ingénierie";#N/A,#N/A,TRUE,"Synthése des heures";#N/A,#N/A,TRUE,"Etudes préliminaires";#N/A,#N/A,TRUE,"Avant projet";#N/A,#N/A,TRUE,"Projet";#N/A,#N/A,TRUE,"Approvisionnement";#N/A,#N/A,TRUE,"Construction";#N/A,#N/A,TRUE,"Essais  mise en route"}</definedName>
    <definedName name="wrn.prix._4" hidden="1">{#N/A,#N/A,TRUE,"Page de garde";#N/A,#N/A,TRUE,"Estimation ingénierie";#N/A,#N/A,TRUE,"Synthése des heures";#N/A,#N/A,TRUE,"Etudes préliminaires";#N/A,#N/A,TRUE,"Avant projet";#N/A,#N/A,TRUE,"Projet";#N/A,#N/A,TRUE,"Approvisionnement";#N/A,#N/A,TRUE,"Construction";#N/A,#N/A,TRUE,"Essais  mise en route"}</definedName>
    <definedName name="wrp" localSheetId="3">'[2]14910'!#REF!</definedName>
    <definedName name="wrp" localSheetId="5">'[2]14910'!#REF!</definedName>
    <definedName name="wrp" localSheetId="6">'[2]14910'!#REF!</definedName>
    <definedName name="wrp" localSheetId="7">'[2]14910'!#REF!</definedName>
    <definedName name="wrp" localSheetId="2">'[2]14910'!#REF!</definedName>
    <definedName name="wrp">'[2]14910'!#REF!</definedName>
    <definedName name="XX" localSheetId="3">'[12]14910'!#REF!</definedName>
    <definedName name="XX" localSheetId="5">'[12]14910'!#REF!</definedName>
    <definedName name="XX" localSheetId="6">'[12]14910'!#REF!</definedName>
    <definedName name="XX" localSheetId="7">'[12]14910'!#REF!</definedName>
    <definedName name="XX" localSheetId="2">'[12]14910'!#REF!</definedName>
    <definedName name="XX">'[12]14910'!#REF!</definedName>
    <definedName name="安装图" localSheetId="0" hidden="1">{"'Sheet1'!$A$1:$L$49"}</definedName>
    <definedName name="安装图" localSheetId="2" hidden="1">{"'Sheet1'!$A$1:$L$49"}</definedName>
    <definedName name="安装图" localSheetId="1" hidden="1">{"'Sheet1'!$A$1:$L$49"}</definedName>
    <definedName name="安装图" hidden="1">{"'Sheet1'!$A$1:$L$49"}</definedName>
    <definedName name="安装图_1" hidden="1">{"'Sheet1'!$A$1:$L$49"}</definedName>
    <definedName name="安装图_2" hidden="1">{"'Sheet1'!$A$1:$L$49"}</definedName>
    <definedName name="安装图_3" hidden="1">{"'Sheet1'!$A$1:$L$49"}</definedName>
    <definedName name="安装图_4" hidden="1">{"'Sheet1'!$A$1:$L$49"}</definedName>
    <definedName name="효성견적" localSheetId="3">#REF!</definedName>
    <definedName name="효성견적" localSheetId="5">#REF!</definedName>
    <definedName name="효성견적" localSheetId="6">#REF!</definedName>
    <definedName name="효성견적" localSheetId="7">#REF!</definedName>
    <definedName name="효성견적" localSheetId="2">#REF!</definedName>
    <definedName name="효성견적">#REF!</definedName>
  </definedNames>
  <calcPr calcId="162913" iterate="1"/>
</workbook>
</file>

<file path=xl/calcChain.xml><?xml version="1.0" encoding="utf-8"?>
<calcChain xmlns="http://schemas.openxmlformats.org/spreadsheetml/2006/main">
  <c r="I20" i="11" l="1"/>
  <c r="B20" i="11"/>
  <c r="K17" i="11"/>
  <c r="L17" i="11" s="1"/>
  <c r="J17" i="11"/>
  <c r="D17" i="11"/>
  <c r="C17" i="11"/>
  <c r="K16" i="11"/>
  <c r="L16" i="11" s="1"/>
  <c r="J16" i="11"/>
  <c r="E16" i="11"/>
  <c r="D16" i="11"/>
  <c r="C16" i="11"/>
  <c r="K14" i="11"/>
  <c r="L14" i="11" s="1"/>
  <c r="J14" i="11"/>
  <c r="D14" i="11"/>
  <c r="E14" i="11" s="1"/>
  <c r="C14" i="11"/>
  <c r="K13" i="11"/>
  <c r="L13" i="11" s="1"/>
  <c r="J13" i="11"/>
  <c r="M13" i="11" s="1"/>
  <c r="D13" i="11"/>
  <c r="E13" i="11" s="1"/>
  <c r="C13" i="11"/>
  <c r="F13" i="11" s="1"/>
  <c r="K12" i="11"/>
  <c r="L12" i="11" s="1"/>
  <c r="J12" i="11"/>
  <c r="E12" i="11"/>
  <c r="D12" i="11"/>
  <c r="C12" i="11"/>
  <c r="M10" i="11"/>
  <c r="L10" i="11"/>
  <c r="K10" i="11"/>
  <c r="J10" i="11"/>
  <c r="F10" i="11"/>
  <c r="N27" i="11" s="1"/>
  <c r="E10" i="11"/>
  <c r="D10" i="11"/>
  <c r="C10" i="11"/>
  <c r="M8" i="11"/>
  <c r="L8" i="11"/>
  <c r="K8" i="11"/>
  <c r="J8" i="11"/>
  <c r="M7" i="11"/>
  <c r="K7" i="11"/>
  <c r="L7" i="11" s="1"/>
  <c r="J7" i="11"/>
  <c r="F7" i="11"/>
  <c r="D7" i="11"/>
  <c r="E7" i="11" s="1"/>
  <c r="C7" i="11"/>
  <c r="M5" i="11"/>
  <c r="K5" i="11"/>
  <c r="L5" i="11" s="1"/>
  <c r="J5" i="11"/>
  <c r="F5" i="11"/>
  <c r="N25" i="11" s="1"/>
  <c r="D5" i="11"/>
  <c r="E5" i="11" s="1"/>
  <c r="C5" i="11"/>
  <c r="M4" i="11"/>
  <c r="N26" i="11" s="1"/>
  <c r="K4" i="11"/>
  <c r="L4" i="11" s="1"/>
  <c r="J4" i="11"/>
  <c r="K3" i="11"/>
  <c r="L3" i="11" s="1"/>
  <c r="J3" i="11"/>
  <c r="J20" i="11" s="1"/>
  <c r="D3" i="11"/>
  <c r="C3" i="11"/>
  <c r="O253" i="10"/>
  <c r="N253" i="10"/>
  <c r="L253" i="10"/>
  <c r="K253" i="10"/>
  <c r="J253" i="10"/>
  <c r="C253" i="10" s="1"/>
  <c r="I253" i="10"/>
  <c r="H253" i="10"/>
  <c r="O202" i="10"/>
  <c r="C202" i="10"/>
  <c r="V385" i="8"/>
  <c r="T385" i="8"/>
  <c r="V384" i="8"/>
  <c r="T384" i="8"/>
  <c r="V383" i="8"/>
  <c r="T383" i="8"/>
  <c r="V382" i="8"/>
  <c r="T382" i="8"/>
  <c r="V381" i="8"/>
  <c r="T381" i="8"/>
  <c r="V380" i="8"/>
  <c r="T380" i="8"/>
  <c r="V379" i="8"/>
  <c r="T379" i="8"/>
  <c r="V378" i="8"/>
  <c r="T378" i="8"/>
  <c r="V377" i="8"/>
  <c r="T377" i="8"/>
  <c r="V376" i="8"/>
  <c r="T376" i="8"/>
  <c r="V375" i="8"/>
  <c r="T375" i="8"/>
  <c r="V374" i="8"/>
  <c r="T374" i="8"/>
  <c r="V373" i="8"/>
  <c r="T373" i="8"/>
  <c r="V372" i="8"/>
  <c r="T372" i="8"/>
  <c r="V371" i="8"/>
  <c r="T371" i="8"/>
  <c r="V370" i="8"/>
  <c r="T370" i="8"/>
  <c r="V369" i="8"/>
  <c r="T369" i="8"/>
  <c r="V368" i="8"/>
  <c r="T368" i="8"/>
  <c r="V367" i="8"/>
  <c r="T367" i="8"/>
  <c r="V366" i="8"/>
  <c r="T366" i="8"/>
  <c r="V365" i="8"/>
  <c r="T365" i="8"/>
  <c r="V364" i="8"/>
  <c r="T364" i="8"/>
  <c r="V363" i="8"/>
  <c r="T363" i="8"/>
  <c r="V362" i="8"/>
  <c r="T362" i="8"/>
  <c r="V361" i="8"/>
  <c r="T361" i="8"/>
  <c r="V360" i="8"/>
  <c r="T360" i="8"/>
  <c r="V359" i="8"/>
  <c r="T359" i="8"/>
  <c r="V358" i="8"/>
  <c r="T358" i="8"/>
  <c r="V357" i="8"/>
  <c r="T357" i="8"/>
  <c r="V356" i="8"/>
  <c r="T356" i="8"/>
  <c r="G356" i="8"/>
  <c r="G357" i="8" s="1"/>
  <c r="V355" i="8"/>
  <c r="T355" i="8"/>
  <c r="J355" i="8"/>
  <c r="H355" i="8"/>
  <c r="G355" i="8"/>
  <c r="V354" i="8"/>
  <c r="T354" i="8"/>
  <c r="S354" i="8"/>
  <c r="K354" i="8"/>
  <c r="V353" i="8"/>
  <c r="T353" i="8"/>
  <c r="V352" i="8"/>
  <c r="T352" i="8"/>
  <c r="V351" i="8"/>
  <c r="T351" i="8"/>
  <c r="V350" i="8"/>
  <c r="T350" i="8"/>
  <c r="V349" i="8"/>
  <c r="T349" i="8"/>
  <c r="V348" i="8"/>
  <c r="T348" i="8"/>
  <c r="V347" i="8"/>
  <c r="T347" i="8"/>
  <c r="V346" i="8"/>
  <c r="T346" i="8"/>
  <c r="V345" i="8"/>
  <c r="T345" i="8"/>
  <c r="V344" i="8"/>
  <c r="T344" i="8"/>
  <c r="V343" i="8"/>
  <c r="T343" i="8"/>
  <c r="V342" i="8"/>
  <c r="T342" i="8"/>
  <c r="V341" i="8"/>
  <c r="T341" i="8"/>
  <c r="V340" i="8"/>
  <c r="T340" i="8"/>
  <c r="V339" i="8"/>
  <c r="T339" i="8"/>
  <c r="V338" i="8"/>
  <c r="T338" i="8"/>
  <c r="V337" i="8"/>
  <c r="T337" i="8"/>
  <c r="V336" i="8"/>
  <c r="T336" i="8"/>
  <c r="V335" i="8"/>
  <c r="T335" i="8"/>
  <c r="V334" i="8"/>
  <c r="T334" i="8"/>
  <c r="V333" i="8"/>
  <c r="T333" i="8"/>
  <c r="V332" i="8"/>
  <c r="T332" i="8"/>
  <c r="V331" i="8"/>
  <c r="T331" i="8"/>
  <c r="V330" i="8"/>
  <c r="T330" i="8"/>
  <c r="V329" i="8"/>
  <c r="T329" i="8"/>
  <c r="V328" i="8"/>
  <c r="T328" i="8"/>
  <c r="V327" i="8"/>
  <c r="T327" i="8"/>
  <c r="V326" i="8"/>
  <c r="T326" i="8"/>
  <c r="V325" i="8"/>
  <c r="T325" i="8"/>
  <c r="H325" i="8"/>
  <c r="H326" i="8" s="1"/>
  <c r="H327" i="8" s="1"/>
  <c r="H328" i="8" s="1"/>
  <c r="H329" i="8" s="1"/>
  <c r="H330" i="8" s="1"/>
  <c r="H331" i="8" s="1"/>
  <c r="H332" i="8" s="1"/>
  <c r="H333" i="8" s="1"/>
  <c r="H334" i="8" s="1"/>
  <c r="H335" i="8" s="1"/>
  <c r="H336" i="8" s="1"/>
  <c r="H337" i="8" s="1"/>
  <c r="H338" i="8" s="1"/>
  <c r="H339" i="8" s="1"/>
  <c r="H340" i="8" s="1"/>
  <c r="H341" i="8" s="1"/>
  <c r="H342" i="8" s="1"/>
  <c r="H343" i="8" s="1"/>
  <c r="H344" i="8" s="1"/>
  <c r="H345" i="8" s="1"/>
  <c r="H346" i="8" s="1"/>
  <c r="H347" i="8" s="1"/>
  <c r="H348" i="8" s="1"/>
  <c r="H349" i="8" s="1"/>
  <c r="H350" i="8" s="1"/>
  <c r="H351" i="8" s="1"/>
  <c r="H352" i="8" s="1"/>
  <c r="H353" i="8" s="1"/>
  <c r="V324" i="8"/>
  <c r="T324" i="8"/>
  <c r="V323" i="8"/>
  <c r="T323" i="8"/>
  <c r="J323" i="8"/>
  <c r="K323" i="8" s="1"/>
  <c r="H323" i="8"/>
  <c r="H324" i="8" s="1"/>
  <c r="G323" i="8"/>
  <c r="V322" i="8"/>
  <c r="T322" i="8"/>
  <c r="S322" i="8"/>
  <c r="K322" i="8"/>
  <c r="V321" i="8"/>
  <c r="T321" i="8"/>
  <c r="V320" i="8"/>
  <c r="T320" i="8"/>
  <c r="V319" i="8"/>
  <c r="T319" i="8"/>
  <c r="V318" i="8"/>
  <c r="T318" i="8"/>
  <c r="V317" i="8"/>
  <c r="T317" i="8"/>
  <c r="V316" i="8"/>
  <c r="T316" i="8"/>
  <c r="V315" i="8"/>
  <c r="T315" i="8"/>
  <c r="V314" i="8"/>
  <c r="T314" i="8"/>
  <c r="V313" i="8"/>
  <c r="T313" i="8"/>
  <c r="V312" i="8"/>
  <c r="T312" i="8"/>
  <c r="V311" i="8"/>
  <c r="T311" i="8"/>
  <c r="V310" i="8"/>
  <c r="T310" i="8"/>
  <c r="V309" i="8"/>
  <c r="T309" i="8"/>
  <c r="V308" i="8"/>
  <c r="T308" i="8"/>
  <c r="V307" i="8"/>
  <c r="T307" i="8"/>
  <c r="V306" i="8"/>
  <c r="T306" i="8"/>
  <c r="V305" i="8"/>
  <c r="T305" i="8"/>
  <c r="V304" i="8"/>
  <c r="T304" i="8"/>
  <c r="V303" i="8"/>
  <c r="T303" i="8"/>
  <c r="V302" i="8"/>
  <c r="T302" i="8"/>
  <c r="V301" i="8"/>
  <c r="T301" i="8"/>
  <c r="V300" i="8"/>
  <c r="T300" i="8"/>
  <c r="V299" i="8"/>
  <c r="T299" i="8"/>
  <c r="V298" i="8"/>
  <c r="T298" i="8"/>
  <c r="V297" i="8"/>
  <c r="T297" i="8"/>
  <c r="V296" i="8"/>
  <c r="T296" i="8"/>
  <c r="V295" i="8"/>
  <c r="T295" i="8"/>
  <c r="V294" i="8"/>
  <c r="T294" i="8"/>
  <c r="V293" i="8"/>
  <c r="T293" i="8"/>
  <c r="H293" i="8"/>
  <c r="H294" i="8" s="1"/>
  <c r="H295" i="8" s="1"/>
  <c r="H296" i="8" s="1"/>
  <c r="H297" i="8" s="1"/>
  <c r="H298" i="8" s="1"/>
  <c r="H299" i="8" s="1"/>
  <c r="H300" i="8" s="1"/>
  <c r="H301" i="8" s="1"/>
  <c r="H302" i="8" s="1"/>
  <c r="H303" i="8" s="1"/>
  <c r="H304" i="8" s="1"/>
  <c r="H305" i="8" s="1"/>
  <c r="H306" i="8" s="1"/>
  <c r="H307" i="8" s="1"/>
  <c r="H308" i="8" s="1"/>
  <c r="H309" i="8" s="1"/>
  <c r="H310" i="8" s="1"/>
  <c r="H311" i="8" s="1"/>
  <c r="H312" i="8" s="1"/>
  <c r="H313" i="8" s="1"/>
  <c r="H314" i="8" s="1"/>
  <c r="H315" i="8" s="1"/>
  <c r="H316" i="8" s="1"/>
  <c r="H317" i="8" s="1"/>
  <c r="H318" i="8" s="1"/>
  <c r="H319" i="8" s="1"/>
  <c r="H320" i="8" s="1"/>
  <c r="H321" i="8" s="1"/>
  <c r="V292" i="8"/>
  <c r="T292" i="8"/>
  <c r="K292" i="8"/>
  <c r="V291" i="8"/>
  <c r="T291" i="8"/>
  <c r="J291" i="8"/>
  <c r="J292" i="8" s="1"/>
  <c r="J293" i="8" s="1"/>
  <c r="H291" i="8"/>
  <c r="H292" i="8" s="1"/>
  <c r="G291" i="8"/>
  <c r="G292" i="8" s="1"/>
  <c r="V290" i="8"/>
  <c r="T290" i="8"/>
  <c r="S290" i="8"/>
  <c r="K290" i="8"/>
  <c r="V289" i="8"/>
  <c r="T289" i="8"/>
  <c r="V288" i="8"/>
  <c r="T288" i="8"/>
  <c r="V287" i="8"/>
  <c r="T287" i="8"/>
  <c r="V286" i="8"/>
  <c r="T286" i="8"/>
  <c r="V285" i="8"/>
  <c r="T285" i="8"/>
  <c r="V284" i="8"/>
  <c r="T284" i="8"/>
  <c r="V283" i="8"/>
  <c r="T283" i="8"/>
  <c r="V282" i="8"/>
  <c r="T282" i="8"/>
  <c r="V281" i="8"/>
  <c r="T281" i="8"/>
  <c r="V280" i="8"/>
  <c r="T280" i="8"/>
  <c r="V279" i="8"/>
  <c r="T279" i="8"/>
  <c r="V278" i="8"/>
  <c r="T278" i="8"/>
  <c r="V277" i="8"/>
  <c r="T277" i="8"/>
  <c r="V276" i="8"/>
  <c r="T276" i="8"/>
  <c r="V275" i="8"/>
  <c r="T275" i="8"/>
  <c r="V274" i="8"/>
  <c r="T274" i="8"/>
  <c r="V273" i="8"/>
  <c r="T273" i="8"/>
  <c r="V272" i="8"/>
  <c r="T272" i="8"/>
  <c r="V271" i="8"/>
  <c r="T271" i="8"/>
  <c r="V270" i="8"/>
  <c r="T270" i="8"/>
  <c r="V269" i="8"/>
  <c r="T269" i="8"/>
  <c r="V268" i="8"/>
  <c r="T268" i="8"/>
  <c r="V267" i="8"/>
  <c r="T267" i="8"/>
  <c r="V266" i="8"/>
  <c r="T266" i="8"/>
  <c r="V265" i="8"/>
  <c r="T265" i="8"/>
  <c r="V264" i="8"/>
  <c r="T264" i="8"/>
  <c r="V263" i="8"/>
  <c r="T263" i="8"/>
  <c r="V262" i="8"/>
  <c r="T262" i="8"/>
  <c r="V261" i="8"/>
  <c r="T261" i="8"/>
  <c r="V260" i="8"/>
  <c r="T260" i="8"/>
  <c r="V259" i="8"/>
  <c r="T259" i="8"/>
  <c r="J259" i="8"/>
  <c r="K259" i="8" s="1"/>
  <c r="H259" i="8"/>
  <c r="H260" i="8" s="1"/>
  <c r="H261" i="8" s="1"/>
  <c r="H262" i="8" s="1"/>
  <c r="H263" i="8" s="1"/>
  <c r="H264" i="8" s="1"/>
  <c r="H265" i="8" s="1"/>
  <c r="H266" i="8" s="1"/>
  <c r="H267" i="8" s="1"/>
  <c r="H268" i="8" s="1"/>
  <c r="H269" i="8" s="1"/>
  <c r="H270" i="8" s="1"/>
  <c r="H271" i="8" s="1"/>
  <c r="H272" i="8" s="1"/>
  <c r="H273" i="8" s="1"/>
  <c r="H274" i="8" s="1"/>
  <c r="H275" i="8" s="1"/>
  <c r="H276" i="8" s="1"/>
  <c r="H277" i="8" s="1"/>
  <c r="H278" i="8" s="1"/>
  <c r="H279" i="8" s="1"/>
  <c r="H280" i="8" s="1"/>
  <c r="H281" i="8" s="1"/>
  <c r="H282" i="8" s="1"/>
  <c r="H283" i="8" s="1"/>
  <c r="H284" i="8" s="1"/>
  <c r="H285" i="8" s="1"/>
  <c r="H286" i="8" s="1"/>
  <c r="H287" i="8" s="1"/>
  <c r="H288" i="8" s="1"/>
  <c r="H289" i="8" s="1"/>
  <c r="G259" i="8"/>
  <c r="G260" i="8" s="1"/>
  <c r="V258" i="8"/>
  <c r="T258" i="8"/>
  <c r="S258" i="8"/>
  <c r="K258" i="8"/>
  <c r="V257" i="8"/>
  <c r="T257" i="8"/>
  <c r="V256" i="8"/>
  <c r="T256" i="8"/>
  <c r="V255" i="8"/>
  <c r="T255" i="8"/>
  <c r="V254" i="8"/>
  <c r="T254" i="8"/>
  <c r="V253" i="8"/>
  <c r="T253" i="8"/>
  <c r="V252" i="8"/>
  <c r="T252" i="8"/>
  <c r="V251" i="8"/>
  <c r="T251" i="8"/>
  <c r="V250" i="8"/>
  <c r="T250" i="8"/>
  <c r="V249" i="8"/>
  <c r="T249" i="8"/>
  <c r="V248" i="8"/>
  <c r="T248" i="8"/>
  <c r="V247" i="8"/>
  <c r="T247" i="8"/>
  <c r="V246" i="8"/>
  <c r="T246" i="8"/>
  <c r="V245" i="8"/>
  <c r="T245" i="8"/>
  <c r="V244" i="8"/>
  <c r="T244" i="8"/>
  <c r="V243" i="8"/>
  <c r="T243" i="8"/>
  <c r="V242" i="8"/>
  <c r="T242" i="8"/>
  <c r="V241" i="8"/>
  <c r="T241" i="8"/>
  <c r="V240" i="8"/>
  <c r="T240" i="8"/>
  <c r="V239" i="8"/>
  <c r="T239" i="8"/>
  <c r="V238" i="8"/>
  <c r="T238" i="8"/>
  <c r="V237" i="8"/>
  <c r="T237" i="8"/>
  <c r="V236" i="8"/>
  <c r="T236" i="8"/>
  <c r="V235" i="8"/>
  <c r="T235" i="8"/>
  <c r="V234" i="8"/>
  <c r="T234" i="8"/>
  <c r="V233" i="8"/>
  <c r="T233" i="8"/>
  <c r="V232" i="8"/>
  <c r="T232" i="8"/>
  <c r="V231" i="8"/>
  <c r="T231" i="8"/>
  <c r="V230" i="8"/>
  <c r="T230" i="8"/>
  <c r="V229" i="8"/>
  <c r="T229" i="8"/>
  <c r="V228" i="8"/>
  <c r="T228" i="8"/>
  <c r="V227" i="8"/>
  <c r="T227" i="8"/>
  <c r="J227" i="8"/>
  <c r="K227" i="8" s="1"/>
  <c r="H227" i="8"/>
  <c r="H228" i="8" s="1"/>
  <c r="H229" i="8" s="1"/>
  <c r="H230" i="8" s="1"/>
  <c r="H231" i="8" s="1"/>
  <c r="H232" i="8" s="1"/>
  <c r="H233" i="8" s="1"/>
  <c r="H234" i="8" s="1"/>
  <c r="H235" i="8" s="1"/>
  <c r="H236" i="8" s="1"/>
  <c r="H237" i="8" s="1"/>
  <c r="H238" i="8" s="1"/>
  <c r="H239" i="8" s="1"/>
  <c r="H240" i="8" s="1"/>
  <c r="H241" i="8" s="1"/>
  <c r="H242" i="8" s="1"/>
  <c r="H243" i="8" s="1"/>
  <c r="H244" i="8" s="1"/>
  <c r="H245" i="8" s="1"/>
  <c r="H246" i="8" s="1"/>
  <c r="H247" i="8" s="1"/>
  <c r="H248" i="8" s="1"/>
  <c r="H249" i="8" s="1"/>
  <c r="H250" i="8" s="1"/>
  <c r="H251" i="8" s="1"/>
  <c r="H252" i="8" s="1"/>
  <c r="H253" i="8" s="1"/>
  <c r="H254" i="8" s="1"/>
  <c r="H255" i="8" s="1"/>
  <c r="H256" i="8" s="1"/>
  <c r="H257" i="8" s="1"/>
  <c r="G227" i="8"/>
  <c r="G228" i="8" s="1"/>
  <c r="V226" i="8"/>
  <c r="T226" i="8"/>
  <c r="S226" i="8"/>
  <c r="K226" i="8"/>
  <c r="V225" i="8"/>
  <c r="T225" i="8"/>
  <c r="V224" i="8"/>
  <c r="T224" i="8"/>
  <c r="V223" i="8"/>
  <c r="T223" i="8"/>
  <c r="V222" i="8"/>
  <c r="T222" i="8"/>
  <c r="V221" i="8"/>
  <c r="T221" i="8"/>
  <c r="V220" i="8"/>
  <c r="T220" i="8"/>
  <c r="V219" i="8"/>
  <c r="T219" i="8"/>
  <c r="V218" i="8"/>
  <c r="T218" i="8"/>
  <c r="V217" i="8"/>
  <c r="T217" i="8"/>
  <c r="V216" i="8"/>
  <c r="T216" i="8"/>
  <c r="V215" i="8"/>
  <c r="T215" i="8"/>
  <c r="V214" i="8"/>
  <c r="T214" i="8"/>
  <c r="V213" i="8"/>
  <c r="T213" i="8"/>
  <c r="V212" i="8"/>
  <c r="T212" i="8"/>
  <c r="V211" i="8"/>
  <c r="T211" i="8"/>
  <c r="V210" i="8"/>
  <c r="T210" i="8"/>
  <c r="V209" i="8"/>
  <c r="T209" i="8"/>
  <c r="V208" i="8"/>
  <c r="T208" i="8"/>
  <c r="V207" i="8"/>
  <c r="T207" i="8"/>
  <c r="V206" i="8"/>
  <c r="T206" i="8"/>
  <c r="V205" i="8"/>
  <c r="T205" i="8"/>
  <c r="V204" i="8"/>
  <c r="T204" i="8"/>
  <c r="V203" i="8"/>
  <c r="T203" i="8"/>
  <c r="V202" i="8"/>
  <c r="T202" i="8"/>
  <c r="V201" i="8"/>
  <c r="T201" i="8"/>
  <c r="V200" i="8"/>
  <c r="T200" i="8"/>
  <c r="V199" i="8"/>
  <c r="T199" i="8"/>
  <c r="V198" i="8"/>
  <c r="T198" i="8"/>
  <c r="V197" i="8"/>
  <c r="T197" i="8"/>
  <c r="V196" i="8"/>
  <c r="T196" i="8"/>
  <c r="J196" i="8"/>
  <c r="J197" i="8" s="1"/>
  <c r="H196" i="8"/>
  <c r="H197" i="8" s="1"/>
  <c r="H198" i="8" s="1"/>
  <c r="H199" i="8" s="1"/>
  <c r="H200" i="8" s="1"/>
  <c r="H201" i="8" s="1"/>
  <c r="H202" i="8" s="1"/>
  <c r="H203" i="8" s="1"/>
  <c r="H204" i="8" s="1"/>
  <c r="H205" i="8" s="1"/>
  <c r="H206" i="8" s="1"/>
  <c r="H207" i="8" s="1"/>
  <c r="H208" i="8" s="1"/>
  <c r="H209" i="8" s="1"/>
  <c r="H210" i="8" s="1"/>
  <c r="H211" i="8" s="1"/>
  <c r="H212" i="8" s="1"/>
  <c r="H213" i="8" s="1"/>
  <c r="H214" i="8" s="1"/>
  <c r="H215" i="8" s="1"/>
  <c r="H216" i="8" s="1"/>
  <c r="H217" i="8" s="1"/>
  <c r="H218" i="8" s="1"/>
  <c r="H219" i="8" s="1"/>
  <c r="H220" i="8" s="1"/>
  <c r="H221" i="8" s="1"/>
  <c r="H222" i="8" s="1"/>
  <c r="H223" i="8" s="1"/>
  <c r="H224" i="8" s="1"/>
  <c r="H225" i="8" s="1"/>
  <c r="V195" i="8"/>
  <c r="T195" i="8"/>
  <c r="J195" i="8"/>
  <c r="K195" i="8" s="1"/>
  <c r="H195" i="8"/>
  <c r="G195" i="8"/>
  <c r="G196" i="8" s="1"/>
  <c r="V194" i="8"/>
  <c r="T194" i="8"/>
  <c r="S194" i="8"/>
  <c r="K194" i="8"/>
  <c r="V193" i="8"/>
  <c r="T193" i="8"/>
  <c r="V192" i="8"/>
  <c r="T192" i="8"/>
  <c r="V191" i="8"/>
  <c r="T191" i="8"/>
  <c r="V190" i="8"/>
  <c r="T190" i="8"/>
  <c r="V189" i="8"/>
  <c r="T189" i="8"/>
  <c r="V188" i="8"/>
  <c r="T188" i="8"/>
  <c r="V187" i="8"/>
  <c r="T187" i="8"/>
  <c r="V186" i="8"/>
  <c r="T186" i="8"/>
  <c r="V185" i="8"/>
  <c r="T185" i="8"/>
  <c r="V184" i="8"/>
  <c r="T184" i="8"/>
  <c r="V183" i="8"/>
  <c r="T183" i="8"/>
  <c r="V182" i="8"/>
  <c r="T182" i="8"/>
  <c r="V181" i="8"/>
  <c r="T181" i="8"/>
  <c r="V180" i="8"/>
  <c r="T180" i="8"/>
  <c r="V179" i="8"/>
  <c r="T179" i="8"/>
  <c r="V178" i="8"/>
  <c r="T178" i="8"/>
  <c r="V177" i="8"/>
  <c r="T177" i="8"/>
  <c r="V176" i="8"/>
  <c r="T176" i="8"/>
  <c r="V175" i="8"/>
  <c r="T175" i="8"/>
  <c r="V174" i="8"/>
  <c r="T174" i="8"/>
  <c r="V173" i="8"/>
  <c r="T173" i="8"/>
  <c r="V172" i="8"/>
  <c r="T172" i="8"/>
  <c r="V171" i="8"/>
  <c r="T171" i="8"/>
  <c r="V170" i="8"/>
  <c r="T170" i="8"/>
  <c r="V169" i="8"/>
  <c r="T169" i="8"/>
  <c r="V168" i="8"/>
  <c r="T168" i="8"/>
  <c r="V167" i="8"/>
  <c r="T167" i="8"/>
  <c r="V166" i="8"/>
  <c r="T166" i="8"/>
  <c r="V165" i="8"/>
  <c r="T165" i="8"/>
  <c r="V164" i="8"/>
  <c r="T164" i="8"/>
  <c r="V163" i="8"/>
  <c r="T163" i="8"/>
  <c r="K163" i="8"/>
  <c r="J163" i="8"/>
  <c r="J164" i="8" s="1"/>
  <c r="H163" i="8"/>
  <c r="H164" i="8" s="1"/>
  <c r="H165" i="8" s="1"/>
  <c r="H166" i="8" s="1"/>
  <c r="H167" i="8" s="1"/>
  <c r="H168" i="8" s="1"/>
  <c r="H169" i="8" s="1"/>
  <c r="H170" i="8" s="1"/>
  <c r="H171" i="8" s="1"/>
  <c r="H172" i="8" s="1"/>
  <c r="H173" i="8" s="1"/>
  <c r="H174" i="8" s="1"/>
  <c r="H175" i="8" s="1"/>
  <c r="H176" i="8" s="1"/>
  <c r="H177" i="8" s="1"/>
  <c r="H178" i="8" s="1"/>
  <c r="H179" i="8" s="1"/>
  <c r="H180" i="8" s="1"/>
  <c r="H181" i="8" s="1"/>
  <c r="H182" i="8" s="1"/>
  <c r="H183" i="8" s="1"/>
  <c r="H184" i="8" s="1"/>
  <c r="H185" i="8" s="1"/>
  <c r="H186" i="8" s="1"/>
  <c r="H187" i="8" s="1"/>
  <c r="H188" i="8" s="1"/>
  <c r="H189" i="8" s="1"/>
  <c r="H190" i="8" s="1"/>
  <c r="H191" i="8" s="1"/>
  <c r="H192" i="8" s="1"/>
  <c r="H193" i="8" s="1"/>
  <c r="G163" i="8"/>
  <c r="G164" i="8" s="1"/>
  <c r="V162" i="8"/>
  <c r="T162" i="8"/>
  <c r="S162" i="8"/>
  <c r="K162" i="8"/>
  <c r="V161" i="8"/>
  <c r="T161" i="8"/>
  <c r="V160" i="8"/>
  <c r="T160" i="8"/>
  <c r="V159" i="8"/>
  <c r="T159" i="8"/>
  <c r="V158" i="8"/>
  <c r="T158" i="8"/>
  <c r="V157" i="8"/>
  <c r="T157" i="8"/>
  <c r="V156" i="8"/>
  <c r="T156" i="8"/>
  <c r="V155" i="8"/>
  <c r="T155" i="8"/>
  <c r="V154" i="8"/>
  <c r="T154" i="8"/>
  <c r="V153" i="8"/>
  <c r="T153" i="8"/>
  <c r="V152" i="8"/>
  <c r="T152" i="8"/>
  <c r="V151" i="8"/>
  <c r="T151" i="8"/>
  <c r="V150" i="8"/>
  <c r="T150" i="8"/>
  <c r="V149" i="8"/>
  <c r="T149" i="8"/>
  <c r="V148" i="8"/>
  <c r="T148" i="8"/>
  <c r="V147" i="8"/>
  <c r="T147" i="8"/>
  <c r="V146" i="8"/>
  <c r="T146" i="8"/>
  <c r="V145" i="8"/>
  <c r="T145" i="8"/>
  <c r="V144" i="8"/>
  <c r="T144" i="8"/>
  <c r="V143" i="8"/>
  <c r="T143" i="8"/>
  <c r="V142" i="8"/>
  <c r="T142" i="8"/>
  <c r="V141" i="8"/>
  <c r="T141" i="8"/>
  <c r="V140" i="8"/>
  <c r="T140" i="8"/>
  <c r="V139" i="8"/>
  <c r="T139" i="8"/>
  <c r="V138" i="8"/>
  <c r="T138" i="8"/>
  <c r="V137" i="8"/>
  <c r="T137" i="8"/>
  <c r="V136" i="8"/>
  <c r="T136" i="8"/>
  <c r="V135" i="8"/>
  <c r="T135" i="8"/>
  <c r="V134" i="8"/>
  <c r="T134" i="8"/>
  <c r="V133" i="8"/>
  <c r="T133" i="8"/>
  <c r="V132" i="8"/>
  <c r="T132" i="8"/>
  <c r="V131" i="8"/>
  <c r="T131" i="8"/>
  <c r="J131" i="8"/>
  <c r="J132" i="8" s="1"/>
  <c r="H131" i="8"/>
  <c r="H132" i="8" s="1"/>
  <c r="H133" i="8" s="1"/>
  <c r="H134" i="8" s="1"/>
  <c r="H135" i="8" s="1"/>
  <c r="H136" i="8" s="1"/>
  <c r="H137" i="8" s="1"/>
  <c r="H138" i="8" s="1"/>
  <c r="H139" i="8" s="1"/>
  <c r="H140" i="8" s="1"/>
  <c r="H141" i="8" s="1"/>
  <c r="H142" i="8" s="1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G131" i="8"/>
  <c r="G132" i="8" s="1"/>
  <c r="V130" i="8"/>
  <c r="T130" i="8"/>
  <c r="S130" i="8"/>
  <c r="K130" i="8"/>
  <c r="V129" i="8"/>
  <c r="T129" i="8"/>
  <c r="V128" i="8"/>
  <c r="T128" i="8"/>
  <c r="V127" i="8"/>
  <c r="T127" i="8"/>
  <c r="V126" i="8"/>
  <c r="T126" i="8"/>
  <c r="V125" i="8"/>
  <c r="T125" i="8"/>
  <c r="V124" i="8"/>
  <c r="T124" i="8"/>
  <c r="V123" i="8"/>
  <c r="T123" i="8"/>
  <c r="V122" i="8"/>
  <c r="T122" i="8"/>
  <c r="V121" i="8"/>
  <c r="T121" i="8"/>
  <c r="V120" i="8"/>
  <c r="T120" i="8"/>
  <c r="V119" i="8"/>
  <c r="T119" i="8"/>
  <c r="V118" i="8"/>
  <c r="T118" i="8"/>
  <c r="V117" i="8"/>
  <c r="T117" i="8"/>
  <c r="V116" i="8"/>
  <c r="T116" i="8"/>
  <c r="V115" i="8"/>
  <c r="T115" i="8"/>
  <c r="V114" i="8"/>
  <c r="T114" i="8"/>
  <c r="V113" i="8"/>
  <c r="T113" i="8"/>
  <c r="V112" i="8"/>
  <c r="T112" i="8"/>
  <c r="V111" i="8"/>
  <c r="T111" i="8"/>
  <c r="V110" i="8"/>
  <c r="T110" i="8"/>
  <c r="V109" i="8"/>
  <c r="T109" i="8"/>
  <c r="V108" i="8"/>
  <c r="T108" i="8"/>
  <c r="V107" i="8"/>
  <c r="T107" i="8"/>
  <c r="V106" i="8"/>
  <c r="T106" i="8"/>
  <c r="V105" i="8"/>
  <c r="T105" i="8"/>
  <c r="V104" i="8"/>
  <c r="T104" i="8"/>
  <c r="V103" i="8"/>
  <c r="T103" i="8"/>
  <c r="V102" i="8"/>
  <c r="T102" i="8"/>
  <c r="V101" i="8"/>
  <c r="T101" i="8"/>
  <c r="V100" i="8"/>
  <c r="T100" i="8"/>
  <c r="V99" i="8"/>
  <c r="T99" i="8"/>
  <c r="K99" i="8"/>
  <c r="J99" i="8"/>
  <c r="J100" i="8" s="1"/>
  <c r="H99" i="8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G99" i="8"/>
  <c r="G100" i="8" s="1"/>
  <c r="V98" i="8"/>
  <c r="T98" i="8"/>
  <c r="S98" i="8"/>
  <c r="K98" i="8"/>
  <c r="V97" i="8"/>
  <c r="T97" i="8"/>
  <c r="V96" i="8"/>
  <c r="T96" i="8"/>
  <c r="V95" i="8"/>
  <c r="T95" i="8"/>
  <c r="V94" i="8"/>
  <c r="T94" i="8"/>
  <c r="V93" i="8"/>
  <c r="T93" i="8"/>
  <c r="V92" i="8"/>
  <c r="T92" i="8"/>
  <c r="V91" i="8"/>
  <c r="T91" i="8"/>
  <c r="V90" i="8"/>
  <c r="T90" i="8"/>
  <c r="V89" i="8"/>
  <c r="T89" i="8"/>
  <c r="V88" i="8"/>
  <c r="T88" i="8"/>
  <c r="V87" i="8"/>
  <c r="T87" i="8"/>
  <c r="V86" i="8"/>
  <c r="T86" i="8"/>
  <c r="V85" i="8"/>
  <c r="T85" i="8"/>
  <c r="V84" i="8"/>
  <c r="T84" i="8"/>
  <c r="V83" i="8"/>
  <c r="T83" i="8"/>
  <c r="V82" i="8"/>
  <c r="T82" i="8"/>
  <c r="V81" i="8"/>
  <c r="T81" i="8"/>
  <c r="V80" i="8"/>
  <c r="T80" i="8"/>
  <c r="V79" i="8"/>
  <c r="T79" i="8"/>
  <c r="V78" i="8"/>
  <c r="T78" i="8"/>
  <c r="V77" i="8"/>
  <c r="T77" i="8"/>
  <c r="V76" i="8"/>
  <c r="T76" i="8"/>
  <c r="V75" i="8"/>
  <c r="T75" i="8"/>
  <c r="V74" i="8"/>
  <c r="T74" i="8"/>
  <c r="V73" i="8"/>
  <c r="T73" i="8"/>
  <c r="V72" i="8"/>
  <c r="T72" i="8"/>
  <c r="V71" i="8"/>
  <c r="T71" i="8"/>
  <c r="V70" i="8"/>
  <c r="T70" i="8"/>
  <c r="V69" i="8"/>
  <c r="T69" i="8"/>
  <c r="V68" i="8"/>
  <c r="T68" i="8"/>
  <c r="V67" i="8"/>
  <c r="T67" i="8"/>
  <c r="J67" i="8"/>
  <c r="K67" i="8" s="1"/>
  <c r="H67" i="8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 s="1"/>
  <c r="H96" i="8" s="1"/>
  <c r="H97" i="8" s="1"/>
  <c r="G67" i="8"/>
  <c r="G68" i="8" s="1"/>
  <c r="V66" i="8"/>
  <c r="T66" i="8"/>
  <c r="S66" i="8"/>
  <c r="K66" i="8"/>
  <c r="V65" i="8"/>
  <c r="T65" i="8"/>
  <c r="V64" i="8"/>
  <c r="T64" i="8"/>
  <c r="V63" i="8"/>
  <c r="T63" i="8"/>
  <c r="V62" i="8"/>
  <c r="T62" i="8"/>
  <c r="V61" i="8"/>
  <c r="T61" i="8"/>
  <c r="V60" i="8"/>
  <c r="T60" i="8"/>
  <c r="V59" i="8"/>
  <c r="T59" i="8"/>
  <c r="V58" i="8"/>
  <c r="T58" i="8"/>
  <c r="V57" i="8"/>
  <c r="T57" i="8"/>
  <c r="V56" i="8"/>
  <c r="T56" i="8"/>
  <c r="V55" i="8"/>
  <c r="T55" i="8"/>
  <c r="V54" i="8"/>
  <c r="T54" i="8"/>
  <c r="V53" i="8"/>
  <c r="T53" i="8"/>
  <c r="V52" i="8"/>
  <c r="T52" i="8"/>
  <c r="V51" i="8"/>
  <c r="T51" i="8"/>
  <c r="V50" i="8"/>
  <c r="T50" i="8"/>
  <c r="V49" i="8"/>
  <c r="T49" i="8"/>
  <c r="V48" i="8"/>
  <c r="T48" i="8"/>
  <c r="V47" i="8"/>
  <c r="T47" i="8"/>
  <c r="V46" i="8"/>
  <c r="T46" i="8"/>
  <c r="V45" i="8"/>
  <c r="T45" i="8"/>
  <c r="V44" i="8"/>
  <c r="T44" i="8"/>
  <c r="V43" i="8"/>
  <c r="T43" i="8"/>
  <c r="V42" i="8"/>
  <c r="T42" i="8"/>
  <c r="V41" i="8"/>
  <c r="T41" i="8"/>
  <c r="V40" i="8"/>
  <c r="T40" i="8"/>
  <c r="V39" i="8"/>
  <c r="T39" i="8"/>
  <c r="V38" i="8"/>
  <c r="T38" i="8"/>
  <c r="V37" i="8"/>
  <c r="T37" i="8"/>
  <c r="V36" i="8"/>
  <c r="T36" i="8"/>
  <c r="V35" i="8"/>
  <c r="T35" i="8"/>
  <c r="J35" i="8"/>
  <c r="K35" i="8" s="1"/>
  <c r="H35" i="8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G35" i="8"/>
  <c r="G36" i="8" s="1"/>
  <c r="V34" i="8"/>
  <c r="T34" i="8"/>
  <c r="S34" i="8"/>
  <c r="K34" i="8"/>
  <c r="V33" i="8"/>
  <c r="T33" i="8"/>
  <c r="V32" i="8"/>
  <c r="T32" i="8"/>
  <c r="V31" i="8"/>
  <c r="T31" i="8"/>
  <c r="V30" i="8"/>
  <c r="T30" i="8"/>
  <c r="V29" i="8"/>
  <c r="T29" i="8"/>
  <c r="V28" i="8"/>
  <c r="T28" i="8"/>
  <c r="V27" i="8"/>
  <c r="T27" i="8"/>
  <c r="V26" i="8"/>
  <c r="T26" i="8"/>
  <c r="V25" i="8"/>
  <c r="T25" i="8"/>
  <c r="V24" i="8"/>
  <c r="T24" i="8"/>
  <c r="V23" i="8"/>
  <c r="T23" i="8"/>
  <c r="V22" i="8"/>
  <c r="T22" i="8"/>
  <c r="V21" i="8"/>
  <c r="T21" i="8"/>
  <c r="V20" i="8"/>
  <c r="T20" i="8"/>
  <c r="V19" i="8"/>
  <c r="T19" i="8"/>
  <c r="V18" i="8"/>
  <c r="T18" i="8"/>
  <c r="V17" i="8"/>
  <c r="T17" i="8"/>
  <c r="V16" i="8"/>
  <c r="T16" i="8"/>
  <c r="V15" i="8"/>
  <c r="T15" i="8"/>
  <c r="V14" i="8"/>
  <c r="T14" i="8"/>
  <c r="V13" i="8"/>
  <c r="T13" i="8"/>
  <c r="V12" i="8"/>
  <c r="T12" i="8"/>
  <c r="V11" i="8"/>
  <c r="T11" i="8"/>
  <c r="V10" i="8"/>
  <c r="T10" i="8"/>
  <c r="V9" i="8"/>
  <c r="T9" i="8"/>
  <c r="V8" i="8"/>
  <c r="T8" i="8"/>
  <c r="V7" i="8"/>
  <c r="T7" i="8"/>
  <c r="V6" i="8"/>
  <c r="T6" i="8"/>
  <c r="V5" i="8"/>
  <c r="T5" i="8"/>
  <c r="V4" i="8"/>
  <c r="T4" i="8"/>
  <c r="F4" i="8"/>
  <c r="F5" i="8" s="1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F47" i="8" s="1"/>
  <c r="F48" i="8" s="1"/>
  <c r="F49" i="8" s="1"/>
  <c r="F50" i="8" s="1"/>
  <c r="F51" i="8" s="1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71" i="8" s="1"/>
  <c r="F72" i="8" s="1"/>
  <c r="F73" i="8" s="1"/>
  <c r="F74" i="8" s="1"/>
  <c r="F75" i="8" s="1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95" i="8" s="1"/>
  <c r="F96" i="8" s="1"/>
  <c r="F97" i="8" s="1"/>
  <c r="F98" i="8" s="1"/>
  <c r="F99" i="8" s="1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19" i="8" s="1"/>
  <c r="F120" i="8" s="1"/>
  <c r="F121" i="8" s="1"/>
  <c r="F122" i="8" s="1"/>
  <c r="F123" i="8" s="1"/>
  <c r="F124" i="8" s="1"/>
  <c r="F125" i="8" s="1"/>
  <c r="F126" i="8" s="1"/>
  <c r="F127" i="8" s="1"/>
  <c r="F128" i="8" s="1"/>
  <c r="F129" i="8" s="1"/>
  <c r="F130" i="8" s="1"/>
  <c r="F131" i="8" s="1"/>
  <c r="F132" i="8" s="1"/>
  <c r="F133" i="8" s="1"/>
  <c r="F134" i="8" s="1"/>
  <c r="F135" i="8" s="1"/>
  <c r="F136" i="8" s="1"/>
  <c r="F137" i="8" s="1"/>
  <c r="F138" i="8" s="1"/>
  <c r="F139" i="8" s="1"/>
  <c r="F140" i="8" s="1"/>
  <c r="F141" i="8" s="1"/>
  <c r="F142" i="8" s="1"/>
  <c r="F143" i="8" s="1"/>
  <c r="F144" i="8" s="1"/>
  <c r="F145" i="8" s="1"/>
  <c r="F146" i="8" s="1"/>
  <c r="F147" i="8" s="1"/>
  <c r="F148" i="8" s="1"/>
  <c r="F149" i="8" s="1"/>
  <c r="F150" i="8" s="1"/>
  <c r="F151" i="8" s="1"/>
  <c r="F152" i="8" s="1"/>
  <c r="F153" i="8" s="1"/>
  <c r="F154" i="8" s="1"/>
  <c r="F155" i="8" s="1"/>
  <c r="F156" i="8" s="1"/>
  <c r="F157" i="8" s="1"/>
  <c r="F158" i="8" s="1"/>
  <c r="F159" i="8" s="1"/>
  <c r="F160" i="8" s="1"/>
  <c r="F161" i="8" s="1"/>
  <c r="F162" i="8" s="1"/>
  <c r="V3" i="8"/>
  <c r="T3" i="8"/>
  <c r="J3" i="8"/>
  <c r="K3" i="8" s="1"/>
  <c r="H3" i="8"/>
  <c r="H4" i="8" s="1"/>
  <c r="H5" i="8" s="1"/>
  <c r="H6" i="8" s="1"/>
  <c r="H7" i="8" s="1"/>
  <c r="H8" i="8" s="1"/>
  <c r="H9" i="8" s="1"/>
  <c r="H10" i="8" s="1"/>
  <c r="H11" i="8" s="1"/>
  <c r="H12" i="8" s="1"/>
  <c r="H13" i="8" s="1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G3" i="8"/>
  <c r="G4" i="8" s="1"/>
  <c r="F3" i="8"/>
  <c r="V2" i="8"/>
  <c r="T2" i="8"/>
  <c r="S2" i="8"/>
  <c r="K2" i="8"/>
  <c r="AE545" i="7"/>
  <c r="AD545" i="7"/>
  <c r="AC545" i="7"/>
  <c r="AB545" i="7"/>
  <c r="AE544" i="7"/>
  <c r="AD544" i="7"/>
  <c r="AC544" i="7"/>
  <c r="AB544" i="7"/>
  <c r="AE543" i="7"/>
  <c r="AD543" i="7"/>
  <c r="AC543" i="7"/>
  <c r="AB543" i="7"/>
  <c r="AE542" i="7"/>
  <c r="AD542" i="7"/>
  <c r="AC542" i="7"/>
  <c r="AB542" i="7"/>
  <c r="AE541" i="7"/>
  <c r="AD541" i="7"/>
  <c r="AC541" i="7"/>
  <c r="AB541" i="7"/>
  <c r="AE540" i="7"/>
  <c r="AD540" i="7"/>
  <c r="AC540" i="7"/>
  <c r="AB540" i="7"/>
  <c r="AE539" i="7"/>
  <c r="AD539" i="7"/>
  <c r="AC539" i="7"/>
  <c r="AB539" i="7"/>
  <c r="AE538" i="7"/>
  <c r="AD538" i="7"/>
  <c r="AC538" i="7"/>
  <c r="AB538" i="7"/>
  <c r="AE537" i="7"/>
  <c r="AD537" i="7"/>
  <c r="AB537" i="7"/>
  <c r="J537" i="7"/>
  <c r="I537" i="7"/>
  <c r="AC537" i="7" s="1"/>
  <c r="AE536" i="7"/>
  <c r="AD536" i="7"/>
  <c r="AC536" i="7"/>
  <c r="AB536" i="7"/>
  <c r="J536" i="7"/>
  <c r="I536" i="7"/>
  <c r="AE535" i="7"/>
  <c r="AC535" i="7"/>
  <c r="AB535" i="7"/>
  <c r="J535" i="7"/>
  <c r="AD535" i="7" s="1"/>
  <c r="I535" i="7"/>
  <c r="AE534" i="7"/>
  <c r="AB534" i="7"/>
  <c r="J534" i="7"/>
  <c r="AD534" i="7" s="1"/>
  <c r="I534" i="7"/>
  <c r="AC534" i="7" s="1"/>
  <c r="AE533" i="7"/>
  <c r="AD533" i="7"/>
  <c r="AB533" i="7"/>
  <c r="J533" i="7"/>
  <c r="I533" i="7"/>
  <c r="AC533" i="7" s="1"/>
  <c r="AE532" i="7"/>
  <c r="AD532" i="7"/>
  <c r="AC532" i="7"/>
  <c r="AB532" i="7"/>
  <c r="L532" i="7"/>
  <c r="J532" i="7"/>
  <c r="I532" i="7"/>
  <c r="AE531" i="7"/>
  <c r="AC531" i="7"/>
  <c r="AB531" i="7"/>
  <c r="P531" i="7"/>
  <c r="CO531" i="7" s="1"/>
  <c r="O531" i="7"/>
  <c r="O532" i="7" s="1"/>
  <c r="M531" i="7"/>
  <c r="M532" i="7" s="1"/>
  <c r="M533" i="7" s="1"/>
  <c r="M534" i="7" s="1"/>
  <c r="M535" i="7" s="1"/>
  <c r="M536" i="7" s="1"/>
  <c r="M537" i="7" s="1"/>
  <c r="M538" i="7" s="1"/>
  <c r="M539" i="7" s="1"/>
  <c r="M540" i="7" s="1"/>
  <c r="M541" i="7" s="1"/>
  <c r="M542" i="7" s="1"/>
  <c r="M543" i="7" s="1"/>
  <c r="M544" i="7" s="1"/>
  <c r="M545" i="7" s="1"/>
  <c r="L531" i="7"/>
  <c r="Y531" i="7" s="1"/>
  <c r="K531" i="7"/>
  <c r="K532" i="7" s="1"/>
  <c r="K533" i="7" s="1"/>
  <c r="K534" i="7" s="1"/>
  <c r="K535" i="7" s="1"/>
  <c r="K536" i="7" s="1"/>
  <c r="K537" i="7" s="1"/>
  <c r="K538" i="7" s="1"/>
  <c r="J531" i="7"/>
  <c r="AD531" i="7" s="1"/>
  <c r="I531" i="7"/>
  <c r="CN530" i="7"/>
  <c r="CK530" i="7"/>
  <c r="CJ530" i="7"/>
  <c r="CF530" i="7"/>
  <c r="AE530" i="7"/>
  <c r="AB530" i="7"/>
  <c r="Z530" i="7"/>
  <c r="Y530" i="7"/>
  <c r="P530" i="7"/>
  <c r="CO530" i="7" s="1"/>
  <c r="J530" i="7"/>
  <c r="AD530" i="7" s="1"/>
  <c r="I530" i="7"/>
  <c r="AC530" i="7" s="1"/>
  <c r="AE529" i="7"/>
  <c r="AD529" i="7"/>
  <c r="AC529" i="7"/>
  <c r="AB529" i="7"/>
  <c r="AE528" i="7"/>
  <c r="AD528" i="7"/>
  <c r="AC528" i="7"/>
  <c r="AB528" i="7"/>
  <c r="AE527" i="7"/>
  <c r="AD527" i="7"/>
  <c r="AC527" i="7"/>
  <c r="AB527" i="7"/>
  <c r="AE526" i="7"/>
  <c r="AD526" i="7"/>
  <c r="AC526" i="7"/>
  <c r="AB526" i="7"/>
  <c r="AE525" i="7"/>
  <c r="AD525" i="7"/>
  <c r="AC525" i="7"/>
  <c r="AB525" i="7"/>
  <c r="AE524" i="7"/>
  <c r="AB524" i="7"/>
  <c r="J524" i="7"/>
  <c r="AD524" i="7" s="1"/>
  <c r="I524" i="7"/>
  <c r="AC524" i="7" s="1"/>
  <c r="AE523" i="7"/>
  <c r="AD523" i="7"/>
  <c r="AB523" i="7"/>
  <c r="J523" i="7"/>
  <c r="I523" i="7"/>
  <c r="AC523" i="7" s="1"/>
  <c r="AE522" i="7"/>
  <c r="AD522" i="7"/>
  <c r="AC522" i="7"/>
  <c r="AB522" i="7"/>
  <c r="J522" i="7"/>
  <c r="I522" i="7"/>
  <c r="AE521" i="7"/>
  <c r="AC521" i="7"/>
  <c r="AB521" i="7"/>
  <c r="J521" i="7"/>
  <c r="AD521" i="7" s="1"/>
  <c r="I521" i="7"/>
  <c r="AE520" i="7"/>
  <c r="AB520" i="7"/>
  <c r="J520" i="7"/>
  <c r="AD520" i="7" s="1"/>
  <c r="I520" i="7"/>
  <c r="AC520" i="7" s="1"/>
  <c r="AE519" i="7"/>
  <c r="AD519" i="7"/>
  <c r="AB519" i="7"/>
  <c r="J519" i="7"/>
  <c r="I519" i="7"/>
  <c r="AC519" i="7" s="1"/>
  <c r="AE518" i="7"/>
  <c r="AD518" i="7"/>
  <c r="AC518" i="7"/>
  <c r="AB518" i="7"/>
  <c r="J518" i="7"/>
  <c r="I518" i="7"/>
  <c r="AE517" i="7"/>
  <c r="AC517" i="7"/>
  <c r="AB517" i="7"/>
  <c r="J517" i="7"/>
  <c r="AD517" i="7" s="1"/>
  <c r="I517" i="7"/>
  <c r="AE516" i="7"/>
  <c r="AB516" i="7"/>
  <c r="M516" i="7"/>
  <c r="M517" i="7" s="1"/>
  <c r="M518" i="7" s="1"/>
  <c r="M519" i="7" s="1"/>
  <c r="M520" i="7" s="1"/>
  <c r="M521" i="7" s="1"/>
  <c r="M522" i="7" s="1"/>
  <c r="M523" i="7" s="1"/>
  <c r="M524" i="7" s="1"/>
  <c r="M525" i="7" s="1"/>
  <c r="M526" i="7" s="1"/>
  <c r="M527" i="7" s="1"/>
  <c r="M528" i="7" s="1"/>
  <c r="M529" i="7" s="1"/>
  <c r="K516" i="7"/>
  <c r="K517" i="7" s="1"/>
  <c r="K518" i="7" s="1"/>
  <c r="K519" i="7" s="1"/>
  <c r="K520" i="7" s="1"/>
  <c r="K521" i="7" s="1"/>
  <c r="K522" i="7" s="1"/>
  <c r="K523" i="7" s="1"/>
  <c r="K524" i="7" s="1"/>
  <c r="K525" i="7" s="1"/>
  <c r="J516" i="7"/>
  <c r="AD516" i="7" s="1"/>
  <c r="I516" i="7"/>
  <c r="AC516" i="7" s="1"/>
  <c r="AE515" i="7"/>
  <c r="AD515" i="7"/>
  <c r="AB515" i="7"/>
  <c r="O515" i="7"/>
  <c r="O516" i="7" s="1"/>
  <c r="M515" i="7"/>
  <c r="L515" i="7"/>
  <c r="Y515" i="7" s="1"/>
  <c r="K515" i="7"/>
  <c r="J515" i="7"/>
  <c r="I515" i="7"/>
  <c r="AC515" i="7" s="1"/>
  <c r="AE514" i="7"/>
  <c r="AD514" i="7"/>
  <c r="AC514" i="7"/>
  <c r="AB514" i="7"/>
  <c r="Y514" i="7"/>
  <c r="P514" i="7"/>
  <c r="CK514" i="7" s="1"/>
  <c r="J514" i="7"/>
  <c r="I514" i="7"/>
  <c r="AE513" i="7"/>
  <c r="AD513" i="7"/>
  <c r="AC513" i="7"/>
  <c r="AB513" i="7"/>
  <c r="AE512" i="7"/>
  <c r="AD512" i="7"/>
  <c r="AC512" i="7"/>
  <c r="AB512" i="7"/>
  <c r="AE511" i="7"/>
  <c r="AD511" i="7"/>
  <c r="AC511" i="7"/>
  <c r="AB511" i="7"/>
  <c r="AE510" i="7"/>
  <c r="AD510" i="7"/>
  <c r="AC510" i="7"/>
  <c r="AB510" i="7"/>
  <c r="AE509" i="7"/>
  <c r="AD509" i="7"/>
  <c r="AC509" i="7"/>
  <c r="AB509" i="7"/>
  <c r="AE508" i="7"/>
  <c r="AD508" i="7"/>
  <c r="AB508" i="7"/>
  <c r="J508" i="7"/>
  <c r="I508" i="7"/>
  <c r="AC508" i="7" s="1"/>
  <c r="AE507" i="7"/>
  <c r="AD507" i="7"/>
  <c r="AC507" i="7"/>
  <c r="AB507" i="7"/>
  <c r="J507" i="7"/>
  <c r="I507" i="7"/>
  <c r="AE506" i="7"/>
  <c r="AC506" i="7"/>
  <c r="AB506" i="7"/>
  <c r="J506" i="7"/>
  <c r="AD506" i="7" s="1"/>
  <c r="I506" i="7"/>
  <c r="AE505" i="7"/>
  <c r="AB505" i="7"/>
  <c r="J505" i="7"/>
  <c r="AD505" i="7" s="1"/>
  <c r="I505" i="7"/>
  <c r="AC505" i="7" s="1"/>
  <c r="AE504" i="7"/>
  <c r="AD504" i="7"/>
  <c r="AB504" i="7"/>
  <c r="J504" i="7"/>
  <c r="I504" i="7"/>
  <c r="AC504" i="7" s="1"/>
  <c r="AE503" i="7"/>
  <c r="AD503" i="7"/>
  <c r="AC503" i="7"/>
  <c r="AB503" i="7"/>
  <c r="J503" i="7"/>
  <c r="I503" i="7"/>
  <c r="AE502" i="7"/>
  <c r="AC502" i="7"/>
  <c r="AB502" i="7"/>
  <c r="J502" i="7"/>
  <c r="AD502" i="7" s="1"/>
  <c r="I502" i="7"/>
  <c r="AE501" i="7"/>
  <c r="AB501" i="7"/>
  <c r="P501" i="7"/>
  <c r="CJ501" i="7" s="1"/>
  <c r="O501" i="7"/>
  <c r="O502" i="7" s="1"/>
  <c r="J501" i="7"/>
  <c r="AD501" i="7" s="1"/>
  <c r="I501" i="7"/>
  <c r="AC501" i="7" s="1"/>
  <c r="CJ500" i="7"/>
  <c r="CF500" i="7"/>
  <c r="AE500" i="7"/>
  <c r="AB500" i="7"/>
  <c r="Z500" i="7"/>
  <c r="O500" i="7"/>
  <c r="P500" i="7" s="1"/>
  <c r="J500" i="7"/>
  <c r="AD500" i="7" s="1"/>
  <c r="I500" i="7"/>
  <c r="AC500" i="7" s="1"/>
  <c r="CO499" i="7"/>
  <c r="CK499" i="7"/>
  <c r="CG499" i="7"/>
  <c r="AE499" i="7"/>
  <c r="AD499" i="7"/>
  <c r="AB499" i="7"/>
  <c r="Z499" i="7"/>
  <c r="P499" i="7"/>
  <c r="O499" i="7"/>
  <c r="M499" i="7"/>
  <c r="M500" i="7" s="1"/>
  <c r="M501" i="7" s="1"/>
  <c r="M502" i="7" s="1"/>
  <c r="M503" i="7" s="1"/>
  <c r="M504" i="7" s="1"/>
  <c r="M505" i="7" s="1"/>
  <c r="M506" i="7" s="1"/>
  <c r="M507" i="7" s="1"/>
  <c r="M508" i="7" s="1"/>
  <c r="M509" i="7" s="1"/>
  <c r="M510" i="7" s="1"/>
  <c r="M511" i="7" s="1"/>
  <c r="M512" i="7" s="1"/>
  <c r="M513" i="7" s="1"/>
  <c r="L499" i="7"/>
  <c r="L500" i="7" s="1"/>
  <c r="K499" i="7"/>
  <c r="K500" i="7" s="1"/>
  <c r="K501" i="7" s="1"/>
  <c r="K502" i="7" s="1"/>
  <c r="K503" i="7" s="1"/>
  <c r="K504" i="7" s="1"/>
  <c r="K505" i="7" s="1"/>
  <c r="K506" i="7" s="1"/>
  <c r="K507" i="7" s="1"/>
  <c r="K508" i="7" s="1"/>
  <c r="K509" i="7" s="1"/>
  <c r="J499" i="7"/>
  <c r="I499" i="7"/>
  <c r="AC499" i="7" s="1"/>
  <c r="CO498" i="7"/>
  <c r="CG498" i="7"/>
  <c r="CF498" i="7"/>
  <c r="AE498" i="7"/>
  <c r="AC498" i="7"/>
  <c r="AB498" i="7"/>
  <c r="Y498" i="7"/>
  <c r="P498" i="7"/>
  <c r="J498" i="7"/>
  <c r="AD498" i="7" s="1"/>
  <c r="I498" i="7"/>
  <c r="AE497" i="7"/>
  <c r="AD497" i="7"/>
  <c r="AC497" i="7"/>
  <c r="AB497" i="7"/>
  <c r="AE496" i="7"/>
  <c r="AD496" i="7"/>
  <c r="AC496" i="7"/>
  <c r="AB496" i="7"/>
  <c r="AE495" i="7"/>
  <c r="AD495" i="7"/>
  <c r="AC495" i="7"/>
  <c r="AB495" i="7"/>
  <c r="AE494" i="7"/>
  <c r="AD494" i="7"/>
  <c r="AC494" i="7"/>
  <c r="AB494" i="7"/>
  <c r="AE493" i="7"/>
  <c r="AB493" i="7"/>
  <c r="J493" i="7"/>
  <c r="AD493" i="7" s="1"/>
  <c r="I493" i="7"/>
  <c r="AC493" i="7" s="1"/>
  <c r="AE492" i="7"/>
  <c r="AD492" i="7"/>
  <c r="AB492" i="7"/>
  <c r="J492" i="7"/>
  <c r="I492" i="7"/>
  <c r="AC492" i="7" s="1"/>
  <c r="AE491" i="7"/>
  <c r="AD491" i="7"/>
  <c r="AB491" i="7"/>
  <c r="J491" i="7"/>
  <c r="I491" i="7"/>
  <c r="AC491" i="7" s="1"/>
  <c r="AE490" i="7"/>
  <c r="AC490" i="7"/>
  <c r="AB490" i="7"/>
  <c r="J490" i="7"/>
  <c r="AD490" i="7" s="1"/>
  <c r="I490" i="7"/>
  <c r="AE489" i="7"/>
  <c r="AB489" i="7"/>
  <c r="J489" i="7"/>
  <c r="AD489" i="7" s="1"/>
  <c r="I489" i="7"/>
  <c r="AC489" i="7" s="1"/>
  <c r="AE488" i="7"/>
  <c r="AB488" i="7"/>
  <c r="J488" i="7"/>
  <c r="AD488" i="7" s="1"/>
  <c r="I488" i="7"/>
  <c r="AC488" i="7" s="1"/>
  <c r="AE487" i="7"/>
  <c r="AD487" i="7"/>
  <c r="AC487" i="7"/>
  <c r="AB487" i="7"/>
  <c r="J487" i="7"/>
  <c r="I487" i="7"/>
  <c r="AE486" i="7"/>
  <c r="AC486" i="7"/>
  <c r="AB486" i="7"/>
  <c r="J486" i="7"/>
  <c r="AD486" i="7" s="1"/>
  <c r="I486" i="7"/>
  <c r="AE485" i="7"/>
  <c r="AB485" i="7"/>
  <c r="J485" i="7"/>
  <c r="AD485" i="7" s="1"/>
  <c r="I485" i="7"/>
  <c r="AC485" i="7" s="1"/>
  <c r="AE484" i="7"/>
  <c r="AD484" i="7"/>
  <c r="AC484" i="7"/>
  <c r="AB484" i="7"/>
  <c r="L484" i="7"/>
  <c r="L485" i="7" s="1"/>
  <c r="J484" i="7"/>
  <c r="I484" i="7"/>
  <c r="AE483" i="7"/>
  <c r="AC483" i="7"/>
  <c r="AB483" i="7"/>
  <c r="P483" i="7"/>
  <c r="CN483" i="7" s="1"/>
  <c r="O483" i="7"/>
  <c r="O484" i="7" s="1"/>
  <c r="M483" i="7"/>
  <c r="M484" i="7" s="1"/>
  <c r="M485" i="7" s="1"/>
  <c r="M486" i="7" s="1"/>
  <c r="M487" i="7" s="1"/>
  <c r="M488" i="7" s="1"/>
  <c r="M489" i="7" s="1"/>
  <c r="M490" i="7" s="1"/>
  <c r="M491" i="7" s="1"/>
  <c r="M492" i="7" s="1"/>
  <c r="M493" i="7" s="1"/>
  <c r="M494" i="7" s="1"/>
  <c r="M495" i="7" s="1"/>
  <c r="M496" i="7" s="1"/>
  <c r="M497" i="7" s="1"/>
  <c r="L483" i="7"/>
  <c r="Y483" i="7" s="1"/>
  <c r="K483" i="7"/>
  <c r="K484" i="7" s="1"/>
  <c r="K485" i="7" s="1"/>
  <c r="K486" i="7" s="1"/>
  <c r="K487" i="7" s="1"/>
  <c r="K488" i="7" s="1"/>
  <c r="K489" i="7" s="1"/>
  <c r="K490" i="7" s="1"/>
  <c r="K491" i="7" s="1"/>
  <c r="K492" i="7" s="1"/>
  <c r="K493" i="7" s="1"/>
  <c r="K494" i="7" s="1"/>
  <c r="J483" i="7"/>
  <c r="AD483" i="7" s="1"/>
  <c r="I483" i="7"/>
  <c r="CN482" i="7"/>
  <c r="CK482" i="7"/>
  <c r="CF482" i="7"/>
  <c r="AE482" i="7"/>
  <c r="AB482" i="7"/>
  <c r="Z482" i="7"/>
  <c r="Y482" i="7"/>
  <c r="P482" i="7"/>
  <c r="CJ482" i="7" s="1"/>
  <c r="J482" i="7"/>
  <c r="AD482" i="7" s="1"/>
  <c r="I482" i="7"/>
  <c r="AC482" i="7" s="1"/>
  <c r="AE481" i="7"/>
  <c r="AD481" i="7"/>
  <c r="AC481" i="7"/>
  <c r="AB481" i="7"/>
  <c r="AE480" i="7"/>
  <c r="AD480" i="7"/>
  <c r="AC480" i="7"/>
  <c r="AB480" i="7"/>
  <c r="AE479" i="7"/>
  <c r="AD479" i="7"/>
  <c r="AC479" i="7"/>
  <c r="AB479" i="7"/>
  <c r="AE478" i="7"/>
  <c r="AD478" i="7"/>
  <c r="AC478" i="7"/>
  <c r="AB478" i="7"/>
  <c r="AE477" i="7"/>
  <c r="AD477" i="7"/>
  <c r="AC477" i="7"/>
  <c r="AB477" i="7"/>
  <c r="AE476" i="7"/>
  <c r="AC476" i="7"/>
  <c r="AB476" i="7"/>
  <c r="J476" i="7"/>
  <c r="AD476" i="7" s="1"/>
  <c r="I476" i="7"/>
  <c r="AE475" i="7"/>
  <c r="AB475" i="7"/>
  <c r="J475" i="7"/>
  <c r="AD475" i="7" s="1"/>
  <c r="I475" i="7"/>
  <c r="AC475" i="7" s="1"/>
  <c r="AE474" i="7"/>
  <c r="AD474" i="7"/>
  <c r="AB474" i="7"/>
  <c r="J474" i="7"/>
  <c r="I474" i="7"/>
  <c r="AC474" i="7" s="1"/>
  <c r="AE473" i="7"/>
  <c r="AD473" i="7"/>
  <c r="AC473" i="7"/>
  <c r="AB473" i="7"/>
  <c r="J473" i="7"/>
  <c r="I473" i="7"/>
  <c r="AE472" i="7"/>
  <c r="AC472" i="7"/>
  <c r="AB472" i="7"/>
  <c r="J472" i="7"/>
  <c r="AD472" i="7" s="1"/>
  <c r="I472" i="7"/>
  <c r="AE471" i="7"/>
  <c r="AB471" i="7"/>
  <c r="J471" i="7"/>
  <c r="AD471" i="7" s="1"/>
  <c r="I471" i="7"/>
  <c r="AC471" i="7" s="1"/>
  <c r="AE470" i="7"/>
  <c r="AD470" i="7"/>
  <c r="AB470" i="7"/>
  <c r="J470" i="7"/>
  <c r="I470" i="7"/>
  <c r="AC470" i="7" s="1"/>
  <c r="AE469" i="7"/>
  <c r="AD469" i="7"/>
  <c r="AC469" i="7"/>
  <c r="AB469" i="7"/>
  <c r="L469" i="7"/>
  <c r="L470" i="7" s="1"/>
  <c r="J469" i="7"/>
  <c r="I469" i="7"/>
  <c r="AE468" i="7"/>
  <c r="AC468" i="7"/>
  <c r="AB468" i="7"/>
  <c r="L468" i="7"/>
  <c r="K468" i="7"/>
  <c r="K469" i="7" s="1"/>
  <c r="K470" i="7" s="1"/>
  <c r="K471" i="7" s="1"/>
  <c r="K472" i="7" s="1"/>
  <c r="K473" i="7" s="1"/>
  <c r="K474" i="7" s="1"/>
  <c r="K475" i="7" s="1"/>
  <c r="K476" i="7" s="1"/>
  <c r="K477" i="7" s="1"/>
  <c r="J468" i="7"/>
  <c r="AD468" i="7" s="1"/>
  <c r="I468" i="7"/>
  <c r="AE467" i="7"/>
  <c r="AB467" i="7"/>
  <c r="O467" i="7"/>
  <c r="M467" i="7"/>
  <c r="M468" i="7" s="1"/>
  <c r="M469" i="7" s="1"/>
  <c r="M470" i="7" s="1"/>
  <c r="M471" i="7" s="1"/>
  <c r="M472" i="7" s="1"/>
  <c r="M473" i="7" s="1"/>
  <c r="M474" i="7" s="1"/>
  <c r="M475" i="7" s="1"/>
  <c r="M476" i="7" s="1"/>
  <c r="M477" i="7" s="1"/>
  <c r="M478" i="7" s="1"/>
  <c r="M479" i="7" s="1"/>
  <c r="M480" i="7" s="1"/>
  <c r="M481" i="7" s="1"/>
  <c r="L467" i="7"/>
  <c r="Y467" i="7" s="1"/>
  <c r="K467" i="7"/>
  <c r="J467" i="7"/>
  <c r="AD467" i="7" s="1"/>
  <c r="I467" i="7"/>
  <c r="AC467" i="7" s="1"/>
  <c r="CN466" i="7"/>
  <c r="CK466" i="7"/>
  <c r="CJ466" i="7"/>
  <c r="CF466" i="7"/>
  <c r="AE466" i="7"/>
  <c r="AD466" i="7"/>
  <c r="AB466" i="7"/>
  <c r="Z466" i="7"/>
  <c r="Y466" i="7"/>
  <c r="P466" i="7"/>
  <c r="CO466" i="7" s="1"/>
  <c r="J466" i="7"/>
  <c r="I466" i="7"/>
  <c r="AC466" i="7" s="1"/>
  <c r="AE465" i="7"/>
  <c r="AD465" i="7"/>
  <c r="AC465" i="7"/>
  <c r="AB465" i="7"/>
  <c r="AE464" i="7"/>
  <c r="AD464" i="7"/>
  <c r="AC464" i="7"/>
  <c r="AB464" i="7"/>
  <c r="AE463" i="7"/>
  <c r="AD463" i="7"/>
  <c r="AC463" i="7"/>
  <c r="AB463" i="7"/>
  <c r="AE462" i="7"/>
  <c r="AD462" i="7"/>
  <c r="AC462" i="7"/>
  <c r="AB462" i="7"/>
  <c r="AE461" i="7"/>
  <c r="AD461" i="7"/>
  <c r="AC461" i="7"/>
  <c r="AB461" i="7"/>
  <c r="AE460" i="7"/>
  <c r="AB460" i="7"/>
  <c r="J460" i="7"/>
  <c r="AD460" i="7" s="1"/>
  <c r="I460" i="7"/>
  <c r="AC460" i="7" s="1"/>
  <c r="AE459" i="7"/>
  <c r="AD459" i="7"/>
  <c r="AB459" i="7"/>
  <c r="J459" i="7"/>
  <c r="I459" i="7"/>
  <c r="AC459" i="7" s="1"/>
  <c r="AE458" i="7"/>
  <c r="AD458" i="7"/>
  <c r="AC458" i="7"/>
  <c r="AB458" i="7"/>
  <c r="J458" i="7"/>
  <c r="I458" i="7"/>
  <c r="AE457" i="7"/>
  <c r="AC457" i="7"/>
  <c r="AB457" i="7"/>
  <c r="J457" i="7"/>
  <c r="AD457" i="7" s="1"/>
  <c r="I457" i="7"/>
  <c r="AE456" i="7"/>
  <c r="AB456" i="7"/>
  <c r="J456" i="7"/>
  <c r="AD456" i="7" s="1"/>
  <c r="I456" i="7"/>
  <c r="AC456" i="7" s="1"/>
  <c r="AE455" i="7"/>
  <c r="AD455" i="7"/>
  <c r="AB455" i="7"/>
  <c r="J455" i="7"/>
  <c r="I455" i="7"/>
  <c r="AC455" i="7" s="1"/>
  <c r="AE454" i="7"/>
  <c r="AD454" i="7"/>
  <c r="AB454" i="7"/>
  <c r="J454" i="7"/>
  <c r="I454" i="7"/>
  <c r="AC454" i="7" s="1"/>
  <c r="AE453" i="7"/>
  <c r="AC453" i="7"/>
  <c r="AB453" i="7"/>
  <c r="K453" i="7"/>
  <c r="K454" i="7" s="1"/>
  <c r="K455" i="7" s="1"/>
  <c r="K456" i="7" s="1"/>
  <c r="K457" i="7" s="1"/>
  <c r="K458" i="7" s="1"/>
  <c r="K459" i="7" s="1"/>
  <c r="K460" i="7" s="1"/>
  <c r="K461" i="7" s="1"/>
  <c r="J453" i="7"/>
  <c r="AD453" i="7" s="1"/>
  <c r="I453" i="7"/>
  <c r="AE452" i="7"/>
  <c r="AB452" i="7"/>
  <c r="K452" i="7"/>
  <c r="J452" i="7"/>
  <c r="AD452" i="7" s="1"/>
  <c r="I452" i="7"/>
  <c r="AC452" i="7" s="1"/>
  <c r="AE451" i="7"/>
  <c r="AD451" i="7"/>
  <c r="AB451" i="7"/>
  <c r="O451" i="7"/>
  <c r="O452" i="7" s="1"/>
  <c r="M451" i="7"/>
  <c r="M452" i="7" s="1"/>
  <c r="M453" i="7" s="1"/>
  <c r="M454" i="7" s="1"/>
  <c r="M455" i="7" s="1"/>
  <c r="M456" i="7" s="1"/>
  <c r="M457" i="7" s="1"/>
  <c r="M458" i="7" s="1"/>
  <c r="M459" i="7" s="1"/>
  <c r="M460" i="7" s="1"/>
  <c r="M461" i="7" s="1"/>
  <c r="M462" i="7" s="1"/>
  <c r="M463" i="7" s="1"/>
  <c r="M464" i="7" s="1"/>
  <c r="M465" i="7" s="1"/>
  <c r="L451" i="7"/>
  <c r="L452" i="7" s="1"/>
  <c r="K451" i="7"/>
  <c r="J451" i="7"/>
  <c r="I451" i="7"/>
  <c r="AC451" i="7" s="1"/>
  <c r="AE450" i="7"/>
  <c r="AD450" i="7"/>
  <c r="AC450" i="7"/>
  <c r="AB450" i="7"/>
  <c r="Y450" i="7"/>
  <c r="P450" i="7"/>
  <c r="CK450" i="7" s="1"/>
  <c r="J450" i="7"/>
  <c r="I450" i="7"/>
  <c r="AE449" i="7"/>
  <c r="AD449" i="7"/>
  <c r="AC449" i="7"/>
  <c r="AB449" i="7"/>
  <c r="AE448" i="7"/>
  <c r="AD448" i="7"/>
  <c r="AC448" i="7"/>
  <c r="AB448" i="7"/>
  <c r="AE447" i="7"/>
  <c r="AD447" i="7"/>
  <c r="AC447" i="7"/>
  <c r="AB447" i="7"/>
  <c r="AE446" i="7"/>
  <c r="AD446" i="7"/>
  <c r="AC446" i="7"/>
  <c r="AB446" i="7"/>
  <c r="AE445" i="7"/>
  <c r="AC445" i="7"/>
  <c r="AB445" i="7"/>
  <c r="J445" i="7"/>
  <c r="AD445" i="7" s="1"/>
  <c r="I445" i="7"/>
  <c r="AE444" i="7"/>
  <c r="AB444" i="7"/>
  <c r="J444" i="7"/>
  <c r="AD444" i="7" s="1"/>
  <c r="I444" i="7"/>
  <c r="AC444" i="7" s="1"/>
  <c r="AE443" i="7"/>
  <c r="AD443" i="7"/>
  <c r="AB443" i="7"/>
  <c r="J443" i="7"/>
  <c r="I443" i="7"/>
  <c r="AC443" i="7" s="1"/>
  <c r="AE442" i="7"/>
  <c r="AD442" i="7"/>
  <c r="AC442" i="7"/>
  <c r="AB442" i="7"/>
  <c r="J442" i="7"/>
  <c r="I442" i="7"/>
  <c r="AE441" i="7"/>
  <c r="AC441" i="7"/>
  <c r="AB441" i="7"/>
  <c r="J441" i="7"/>
  <c r="AD441" i="7" s="1"/>
  <c r="I441" i="7"/>
  <c r="AE440" i="7"/>
  <c r="AB440" i="7"/>
  <c r="J440" i="7"/>
  <c r="AD440" i="7" s="1"/>
  <c r="I440" i="7"/>
  <c r="AC440" i="7" s="1"/>
  <c r="AE439" i="7"/>
  <c r="AD439" i="7"/>
  <c r="AB439" i="7"/>
  <c r="J439" i="7"/>
  <c r="I439" i="7"/>
  <c r="AC439" i="7" s="1"/>
  <c r="AE438" i="7"/>
  <c r="AD438" i="7"/>
  <c r="AC438" i="7"/>
  <c r="AB438" i="7"/>
  <c r="K438" i="7"/>
  <c r="K439" i="7" s="1"/>
  <c r="K440" i="7" s="1"/>
  <c r="K441" i="7" s="1"/>
  <c r="K442" i="7" s="1"/>
  <c r="K443" i="7" s="1"/>
  <c r="K444" i="7" s="1"/>
  <c r="K445" i="7" s="1"/>
  <c r="K446" i="7" s="1"/>
  <c r="J438" i="7"/>
  <c r="I438" i="7"/>
  <c r="AE437" i="7"/>
  <c r="AC437" i="7"/>
  <c r="AB437" i="7"/>
  <c r="O437" i="7"/>
  <c r="P437" i="7" s="1"/>
  <c r="K437" i="7"/>
  <c r="J437" i="7"/>
  <c r="AD437" i="7" s="1"/>
  <c r="I437" i="7"/>
  <c r="AE436" i="7"/>
  <c r="AB436" i="7"/>
  <c r="O436" i="7"/>
  <c r="P436" i="7" s="1"/>
  <c r="M436" i="7"/>
  <c r="M437" i="7" s="1"/>
  <c r="M438" i="7" s="1"/>
  <c r="M439" i="7" s="1"/>
  <c r="M440" i="7" s="1"/>
  <c r="M441" i="7" s="1"/>
  <c r="M442" i="7" s="1"/>
  <c r="M443" i="7" s="1"/>
  <c r="M444" i="7" s="1"/>
  <c r="M445" i="7" s="1"/>
  <c r="M446" i="7" s="1"/>
  <c r="M447" i="7" s="1"/>
  <c r="M448" i="7" s="1"/>
  <c r="M449" i="7" s="1"/>
  <c r="K436" i="7"/>
  <c r="J436" i="7"/>
  <c r="AD436" i="7" s="1"/>
  <c r="I436" i="7"/>
  <c r="AC436" i="7" s="1"/>
  <c r="AE435" i="7"/>
  <c r="AD435" i="7"/>
  <c r="AB435" i="7"/>
  <c r="O435" i="7"/>
  <c r="P435" i="7" s="1"/>
  <c r="M435" i="7"/>
  <c r="L435" i="7"/>
  <c r="Y435" i="7" s="1"/>
  <c r="K435" i="7"/>
  <c r="J435" i="7"/>
  <c r="I435" i="7"/>
  <c r="AC435" i="7" s="1"/>
  <c r="AE434" i="7"/>
  <c r="AD434" i="7"/>
  <c r="AC434" i="7"/>
  <c r="AB434" i="7"/>
  <c r="Y434" i="7"/>
  <c r="P434" i="7"/>
  <c r="CK434" i="7" s="1"/>
  <c r="J434" i="7"/>
  <c r="I434" i="7"/>
  <c r="AE433" i="7"/>
  <c r="AD433" i="7"/>
  <c r="AC433" i="7"/>
  <c r="AB433" i="7"/>
  <c r="AE432" i="7"/>
  <c r="AD432" i="7"/>
  <c r="AC432" i="7"/>
  <c r="AB432" i="7"/>
  <c r="AE431" i="7"/>
  <c r="AD431" i="7"/>
  <c r="AC431" i="7"/>
  <c r="AB431" i="7"/>
  <c r="AE430" i="7"/>
  <c r="AD430" i="7"/>
  <c r="AC430" i="7"/>
  <c r="AB430" i="7"/>
  <c r="AE429" i="7"/>
  <c r="AD429" i="7"/>
  <c r="AC429" i="7"/>
  <c r="AB429" i="7"/>
  <c r="AE428" i="7"/>
  <c r="AD428" i="7"/>
  <c r="AC428" i="7"/>
  <c r="AB428" i="7"/>
  <c r="J428" i="7"/>
  <c r="I428" i="7"/>
  <c r="AE427" i="7"/>
  <c r="AC427" i="7"/>
  <c r="AB427" i="7"/>
  <c r="J427" i="7"/>
  <c r="AD427" i="7" s="1"/>
  <c r="I427" i="7"/>
  <c r="AE426" i="7"/>
  <c r="AB426" i="7"/>
  <c r="J426" i="7"/>
  <c r="AD426" i="7" s="1"/>
  <c r="I426" i="7"/>
  <c r="AC426" i="7" s="1"/>
  <c r="AE425" i="7"/>
  <c r="AD425" i="7"/>
  <c r="AB425" i="7"/>
  <c r="J425" i="7"/>
  <c r="I425" i="7"/>
  <c r="AC425" i="7" s="1"/>
  <c r="AE424" i="7"/>
  <c r="AD424" i="7"/>
  <c r="AC424" i="7"/>
  <c r="AB424" i="7"/>
  <c r="J424" i="7"/>
  <c r="I424" i="7"/>
  <c r="AE423" i="7"/>
  <c r="AC423" i="7"/>
  <c r="AB423" i="7"/>
  <c r="J423" i="7"/>
  <c r="AD423" i="7" s="1"/>
  <c r="I423" i="7"/>
  <c r="AE422" i="7"/>
  <c r="AB422" i="7"/>
  <c r="J422" i="7"/>
  <c r="AD422" i="7" s="1"/>
  <c r="I422" i="7"/>
  <c r="AC422" i="7" s="1"/>
  <c r="AE421" i="7"/>
  <c r="AD421" i="7"/>
  <c r="AB421" i="7"/>
  <c r="M421" i="7"/>
  <c r="M422" i="7" s="1"/>
  <c r="M423" i="7" s="1"/>
  <c r="M424" i="7" s="1"/>
  <c r="M425" i="7" s="1"/>
  <c r="M426" i="7" s="1"/>
  <c r="M427" i="7" s="1"/>
  <c r="M428" i="7" s="1"/>
  <c r="M429" i="7" s="1"/>
  <c r="M430" i="7" s="1"/>
  <c r="M431" i="7" s="1"/>
  <c r="M432" i="7" s="1"/>
  <c r="M433" i="7" s="1"/>
  <c r="J421" i="7"/>
  <c r="I421" i="7"/>
  <c r="AC421" i="7" s="1"/>
  <c r="AE420" i="7"/>
  <c r="AD420" i="7"/>
  <c r="AC420" i="7"/>
  <c r="AB420" i="7"/>
  <c r="M420" i="7"/>
  <c r="L420" i="7"/>
  <c r="Y420" i="7" s="1"/>
  <c r="J420" i="7"/>
  <c r="I420" i="7"/>
  <c r="AE419" i="7"/>
  <c r="AC419" i="7"/>
  <c r="AB419" i="7"/>
  <c r="P419" i="7"/>
  <c r="CJ419" i="7" s="1"/>
  <c r="O419" i="7"/>
  <c r="O420" i="7" s="1"/>
  <c r="M419" i="7"/>
  <c r="L419" i="7"/>
  <c r="Y419" i="7" s="1"/>
  <c r="K419" i="7"/>
  <c r="K420" i="7" s="1"/>
  <c r="K421" i="7" s="1"/>
  <c r="K422" i="7" s="1"/>
  <c r="K423" i="7" s="1"/>
  <c r="K424" i="7" s="1"/>
  <c r="K425" i="7" s="1"/>
  <c r="K426" i="7" s="1"/>
  <c r="K427" i="7" s="1"/>
  <c r="K428" i="7" s="1"/>
  <c r="K429" i="7" s="1"/>
  <c r="K430" i="7" s="1"/>
  <c r="J419" i="7"/>
  <c r="AD419" i="7" s="1"/>
  <c r="I419" i="7"/>
  <c r="CN418" i="7"/>
  <c r="CK418" i="7"/>
  <c r="CF418" i="7"/>
  <c r="AE418" i="7"/>
  <c r="AB418" i="7"/>
  <c r="Z418" i="7"/>
  <c r="Y418" i="7"/>
  <c r="P418" i="7"/>
  <c r="CO418" i="7" s="1"/>
  <c r="J418" i="7"/>
  <c r="AD418" i="7" s="1"/>
  <c r="I418" i="7"/>
  <c r="AC418" i="7" s="1"/>
  <c r="AE417" i="7"/>
  <c r="AD417" i="7"/>
  <c r="AC417" i="7"/>
  <c r="AB417" i="7"/>
  <c r="AE416" i="7"/>
  <c r="AD416" i="7"/>
  <c r="AC416" i="7"/>
  <c r="AB416" i="7"/>
  <c r="AE415" i="7"/>
  <c r="AD415" i="7"/>
  <c r="AC415" i="7"/>
  <c r="AB415" i="7"/>
  <c r="AE414" i="7"/>
  <c r="AD414" i="7"/>
  <c r="AC414" i="7"/>
  <c r="AB414" i="7"/>
  <c r="AE413" i="7"/>
  <c r="AD413" i="7"/>
  <c r="AC413" i="7"/>
  <c r="AB413" i="7"/>
  <c r="AE412" i="7"/>
  <c r="AC412" i="7"/>
  <c r="AB412" i="7"/>
  <c r="J412" i="7"/>
  <c r="AD412" i="7" s="1"/>
  <c r="I412" i="7"/>
  <c r="AE411" i="7"/>
  <c r="AB411" i="7"/>
  <c r="J411" i="7"/>
  <c r="AD411" i="7" s="1"/>
  <c r="I411" i="7"/>
  <c r="AC411" i="7" s="1"/>
  <c r="AE410" i="7"/>
  <c r="AD410" i="7"/>
  <c r="AB410" i="7"/>
  <c r="J410" i="7"/>
  <c r="I410" i="7"/>
  <c r="AC410" i="7" s="1"/>
  <c r="AE409" i="7"/>
  <c r="AD409" i="7"/>
  <c r="AC409" i="7"/>
  <c r="AB409" i="7"/>
  <c r="J409" i="7"/>
  <c r="I409" i="7"/>
  <c r="AE408" i="7"/>
  <c r="AC408" i="7"/>
  <c r="AB408" i="7"/>
  <c r="J408" i="7"/>
  <c r="AD408" i="7" s="1"/>
  <c r="I408" i="7"/>
  <c r="AE407" i="7"/>
  <c r="AB407" i="7"/>
  <c r="J407" i="7"/>
  <c r="AD407" i="7" s="1"/>
  <c r="I407" i="7"/>
  <c r="AC407" i="7" s="1"/>
  <c r="AE406" i="7"/>
  <c r="AD406" i="7"/>
  <c r="AB406" i="7"/>
  <c r="J406" i="7"/>
  <c r="I406" i="7"/>
  <c r="AC406" i="7" s="1"/>
  <c r="AE405" i="7"/>
  <c r="AD405" i="7"/>
  <c r="AC405" i="7"/>
  <c r="AB405" i="7"/>
  <c r="J405" i="7"/>
  <c r="I405" i="7"/>
  <c r="AE404" i="7"/>
  <c r="AC404" i="7"/>
  <c r="AB404" i="7"/>
  <c r="K404" i="7"/>
  <c r="K405" i="7" s="1"/>
  <c r="K406" i="7" s="1"/>
  <c r="K407" i="7" s="1"/>
  <c r="K408" i="7" s="1"/>
  <c r="K409" i="7" s="1"/>
  <c r="K410" i="7" s="1"/>
  <c r="K411" i="7" s="1"/>
  <c r="K412" i="7" s="1"/>
  <c r="K413" i="7" s="1"/>
  <c r="J404" i="7"/>
  <c r="AD404" i="7" s="1"/>
  <c r="I404" i="7"/>
  <c r="AE403" i="7"/>
  <c r="AB403" i="7"/>
  <c r="O403" i="7"/>
  <c r="P403" i="7" s="1"/>
  <c r="M403" i="7"/>
  <c r="M404" i="7" s="1"/>
  <c r="M405" i="7" s="1"/>
  <c r="M406" i="7" s="1"/>
  <c r="M407" i="7" s="1"/>
  <c r="M408" i="7" s="1"/>
  <c r="M409" i="7" s="1"/>
  <c r="M410" i="7" s="1"/>
  <c r="M411" i="7" s="1"/>
  <c r="M412" i="7" s="1"/>
  <c r="M413" i="7" s="1"/>
  <c r="M414" i="7" s="1"/>
  <c r="M415" i="7" s="1"/>
  <c r="M416" i="7" s="1"/>
  <c r="M417" i="7" s="1"/>
  <c r="L403" i="7"/>
  <c r="L404" i="7" s="1"/>
  <c r="K403" i="7"/>
  <c r="J403" i="7"/>
  <c r="AD403" i="7" s="1"/>
  <c r="I403" i="7"/>
  <c r="AC403" i="7" s="1"/>
  <c r="CK402" i="7"/>
  <c r="CJ402" i="7"/>
  <c r="AE402" i="7"/>
  <c r="AD402" i="7"/>
  <c r="AB402" i="7"/>
  <c r="Z402" i="7"/>
  <c r="Y402" i="7"/>
  <c r="P402" i="7"/>
  <c r="CN402" i="7" s="1"/>
  <c r="J402" i="7"/>
  <c r="I402" i="7"/>
  <c r="AC402" i="7" s="1"/>
  <c r="AE401" i="7"/>
  <c r="AD401" i="7"/>
  <c r="AC401" i="7"/>
  <c r="AB401" i="7"/>
  <c r="AE400" i="7"/>
  <c r="AD400" i="7"/>
  <c r="AC400" i="7"/>
  <c r="AB400" i="7"/>
  <c r="AE399" i="7"/>
  <c r="AD399" i="7"/>
  <c r="AC399" i="7"/>
  <c r="AB399" i="7"/>
  <c r="AE398" i="7"/>
  <c r="AD398" i="7"/>
  <c r="AC398" i="7"/>
  <c r="AB398" i="7"/>
  <c r="AE397" i="7"/>
  <c r="AD397" i="7"/>
  <c r="AC397" i="7"/>
  <c r="AB397" i="7"/>
  <c r="AE396" i="7"/>
  <c r="AD396" i="7"/>
  <c r="AC396" i="7"/>
  <c r="AB396" i="7"/>
  <c r="AE395" i="7"/>
  <c r="AD395" i="7"/>
  <c r="AC395" i="7"/>
  <c r="AB395" i="7"/>
  <c r="AE394" i="7"/>
  <c r="AD394" i="7"/>
  <c r="AC394" i="7"/>
  <c r="AB394" i="7"/>
  <c r="AE393" i="7"/>
  <c r="AD393" i="7"/>
  <c r="AC393" i="7"/>
  <c r="AB393" i="7"/>
  <c r="AE392" i="7"/>
  <c r="AD392" i="7"/>
  <c r="AC392" i="7"/>
  <c r="AB392" i="7"/>
  <c r="AE391" i="7"/>
  <c r="AD391" i="7"/>
  <c r="AC391" i="7"/>
  <c r="AB391" i="7"/>
  <c r="AE390" i="7"/>
  <c r="AD390" i="7"/>
  <c r="AC390" i="7"/>
  <c r="AB390" i="7"/>
  <c r="AE389" i="7"/>
  <c r="AD389" i="7"/>
  <c r="AC389" i="7"/>
  <c r="AB389" i="7"/>
  <c r="AE388" i="7"/>
  <c r="AB388" i="7"/>
  <c r="O388" i="7"/>
  <c r="P388" i="7" s="1"/>
  <c r="J388" i="7"/>
  <c r="AD388" i="7" s="1"/>
  <c r="I388" i="7"/>
  <c r="AC388" i="7" s="1"/>
  <c r="AE387" i="7"/>
  <c r="AD387" i="7"/>
  <c r="AB387" i="7"/>
  <c r="O387" i="7"/>
  <c r="P387" i="7" s="1"/>
  <c r="M387" i="7"/>
  <c r="M388" i="7" s="1"/>
  <c r="M389" i="7" s="1"/>
  <c r="M390" i="7" s="1"/>
  <c r="M391" i="7" s="1"/>
  <c r="M392" i="7" s="1"/>
  <c r="M393" i="7" s="1"/>
  <c r="M394" i="7" s="1"/>
  <c r="M395" i="7" s="1"/>
  <c r="M396" i="7" s="1"/>
  <c r="M397" i="7" s="1"/>
  <c r="M398" i="7" s="1"/>
  <c r="M399" i="7" s="1"/>
  <c r="M400" i="7" s="1"/>
  <c r="M401" i="7" s="1"/>
  <c r="L387" i="7"/>
  <c r="Y387" i="7" s="1"/>
  <c r="J387" i="7"/>
  <c r="I387" i="7"/>
  <c r="AC387" i="7" s="1"/>
  <c r="AE386" i="7"/>
  <c r="AD386" i="7"/>
  <c r="CJ386" i="7" s="1"/>
  <c r="AB386" i="7"/>
  <c r="Y386" i="7"/>
  <c r="P386" i="7"/>
  <c r="CK386" i="7" s="1"/>
  <c r="J386" i="7"/>
  <c r="I386" i="7"/>
  <c r="AC386" i="7" s="1"/>
  <c r="AE385" i="7"/>
  <c r="AD385" i="7"/>
  <c r="AC385" i="7"/>
  <c r="AB385" i="7"/>
  <c r="AE384" i="7"/>
  <c r="AD384" i="7"/>
  <c r="AC384" i="7"/>
  <c r="AB384" i="7"/>
  <c r="AE383" i="7"/>
  <c r="AD383" i="7"/>
  <c r="AC383" i="7"/>
  <c r="AB383" i="7"/>
  <c r="AE382" i="7"/>
  <c r="AD382" i="7"/>
  <c r="AC382" i="7"/>
  <c r="AB382" i="7"/>
  <c r="AE381" i="7"/>
  <c r="AD381" i="7"/>
  <c r="AC381" i="7"/>
  <c r="AB381" i="7"/>
  <c r="AE380" i="7"/>
  <c r="AD380" i="7"/>
  <c r="AC380" i="7"/>
  <c r="AB380" i="7"/>
  <c r="AE379" i="7"/>
  <c r="AD379" i="7"/>
  <c r="AC379" i="7"/>
  <c r="AB379" i="7"/>
  <c r="J379" i="7"/>
  <c r="I379" i="7"/>
  <c r="AE378" i="7"/>
  <c r="AC378" i="7"/>
  <c r="AB378" i="7"/>
  <c r="J378" i="7"/>
  <c r="AD378" i="7" s="1"/>
  <c r="I378" i="7"/>
  <c r="AE377" i="7"/>
  <c r="AB377" i="7"/>
  <c r="J377" i="7"/>
  <c r="AD377" i="7" s="1"/>
  <c r="I377" i="7"/>
  <c r="AC377" i="7" s="1"/>
  <c r="AE376" i="7"/>
  <c r="AD376" i="7"/>
  <c r="AB376" i="7"/>
  <c r="J376" i="7"/>
  <c r="I376" i="7"/>
  <c r="AC376" i="7" s="1"/>
  <c r="AE375" i="7"/>
  <c r="AD375" i="7"/>
  <c r="AC375" i="7"/>
  <c r="AB375" i="7"/>
  <c r="J375" i="7"/>
  <c r="I375" i="7"/>
  <c r="AE374" i="7"/>
  <c r="AC374" i="7"/>
  <c r="AB374" i="7"/>
  <c r="J374" i="7"/>
  <c r="AD374" i="7" s="1"/>
  <c r="I374" i="7"/>
  <c r="AE373" i="7"/>
  <c r="AB373" i="7"/>
  <c r="J373" i="7"/>
  <c r="AD373" i="7" s="1"/>
  <c r="I373" i="7"/>
  <c r="AC373" i="7" s="1"/>
  <c r="AE372" i="7"/>
  <c r="AD372" i="7"/>
  <c r="CJ372" i="7" s="1"/>
  <c r="AB372" i="7"/>
  <c r="Z372" i="7"/>
  <c r="M372" i="7"/>
  <c r="M373" i="7" s="1"/>
  <c r="M374" i="7" s="1"/>
  <c r="M375" i="7" s="1"/>
  <c r="M376" i="7" s="1"/>
  <c r="M377" i="7" s="1"/>
  <c r="M378" i="7" s="1"/>
  <c r="M379" i="7" s="1"/>
  <c r="M380" i="7" s="1"/>
  <c r="M381" i="7" s="1"/>
  <c r="M382" i="7" s="1"/>
  <c r="M383" i="7" s="1"/>
  <c r="M384" i="7" s="1"/>
  <c r="M385" i="7" s="1"/>
  <c r="J372" i="7"/>
  <c r="I372" i="7"/>
  <c r="AC372" i="7" s="1"/>
  <c r="AE371" i="7"/>
  <c r="AD371" i="7"/>
  <c r="AC371" i="7"/>
  <c r="AB371" i="7"/>
  <c r="P371" i="7"/>
  <c r="CJ371" i="7" s="1"/>
  <c r="O371" i="7"/>
  <c r="O372" i="7" s="1"/>
  <c r="P372" i="7" s="1"/>
  <c r="M371" i="7"/>
  <c r="L371" i="7"/>
  <c r="Y371" i="7" s="1"/>
  <c r="J371" i="7"/>
  <c r="I371" i="7"/>
  <c r="AE370" i="7"/>
  <c r="AC370" i="7"/>
  <c r="AB370" i="7"/>
  <c r="Y370" i="7"/>
  <c r="P370" i="7"/>
  <c r="CN370" i="7" s="1"/>
  <c r="J370" i="7"/>
  <c r="AD370" i="7" s="1"/>
  <c r="I370" i="7"/>
  <c r="AE369" i="7"/>
  <c r="AD369" i="7"/>
  <c r="AC369" i="7"/>
  <c r="AB369" i="7"/>
  <c r="AE368" i="7"/>
  <c r="AD368" i="7"/>
  <c r="AC368" i="7"/>
  <c r="AB368" i="7"/>
  <c r="AE367" i="7"/>
  <c r="AD367" i="7"/>
  <c r="AC367" i="7"/>
  <c r="AB367" i="7"/>
  <c r="AE366" i="7"/>
  <c r="AD366" i="7"/>
  <c r="AC366" i="7"/>
  <c r="AB366" i="7"/>
  <c r="AE365" i="7"/>
  <c r="AD365" i="7"/>
  <c r="AC365" i="7"/>
  <c r="AB365" i="7"/>
  <c r="AE364" i="7"/>
  <c r="AD364" i="7"/>
  <c r="AC364" i="7"/>
  <c r="AB364" i="7"/>
  <c r="AE363" i="7"/>
  <c r="AB363" i="7"/>
  <c r="J363" i="7"/>
  <c r="AD363" i="7" s="1"/>
  <c r="I363" i="7"/>
  <c r="AC363" i="7" s="1"/>
  <c r="AE362" i="7"/>
  <c r="AD362" i="7"/>
  <c r="AC362" i="7"/>
  <c r="AB362" i="7"/>
  <c r="J362" i="7"/>
  <c r="I362" i="7"/>
  <c r="AE361" i="7"/>
  <c r="AC361" i="7"/>
  <c r="AB361" i="7"/>
  <c r="J361" i="7"/>
  <c r="AD361" i="7" s="1"/>
  <c r="I361" i="7"/>
  <c r="AE360" i="7"/>
  <c r="AB360" i="7"/>
  <c r="J360" i="7"/>
  <c r="AD360" i="7" s="1"/>
  <c r="I360" i="7"/>
  <c r="AC360" i="7" s="1"/>
  <c r="AE359" i="7"/>
  <c r="AD359" i="7"/>
  <c r="AB359" i="7"/>
  <c r="J359" i="7"/>
  <c r="I359" i="7"/>
  <c r="AC359" i="7" s="1"/>
  <c r="AE358" i="7"/>
  <c r="AD358" i="7"/>
  <c r="AC358" i="7"/>
  <c r="AB358" i="7"/>
  <c r="J358" i="7"/>
  <c r="I358" i="7"/>
  <c r="AE357" i="7"/>
  <c r="AC357" i="7"/>
  <c r="AB357" i="7"/>
  <c r="J357" i="7"/>
  <c r="AD357" i="7" s="1"/>
  <c r="I357" i="7"/>
  <c r="AE356" i="7"/>
  <c r="AB356" i="7"/>
  <c r="O356" i="7"/>
  <c r="P356" i="7" s="1"/>
  <c r="J356" i="7"/>
  <c r="AD356" i="7" s="1"/>
  <c r="I356" i="7"/>
  <c r="AC356" i="7" s="1"/>
  <c r="AE355" i="7"/>
  <c r="AD355" i="7"/>
  <c r="AB355" i="7"/>
  <c r="O355" i="7"/>
  <c r="P355" i="7" s="1"/>
  <c r="M355" i="7"/>
  <c r="M356" i="7" s="1"/>
  <c r="M357" i="7" s="1"/>
  <c r="M358" i="7" s="1"/>
  <c r="M359" i="7" s="1"/>
  <c r="M360" i="7" s="1"/>
  <c r="M361" i="7" s="1"/>
  <c r="M362" i="7" s="1"/>
  <c r="M363" i="7" s="1"/>
  <c r="M364" i="7" s="1"/>
  <c r="M365" i="7" s="1"/>
  <c r="M366" i="7" s="1"/>
  <c r="M367" i="7" s="1"/>
  <c r="M368" i="7" s="1"/>
  <c r="M369" i="7" s="1"/>
  <c r="L355" i="7"/>
  <c r="Y355" i="7" s="1"/>
  <c r="J355" i="7"/>
  <c r="I355" i="7"/>
  <c r="AC355" i="7" s="1"/>
  <c r="AE354" i="7"/>
  <c r="AD354" i="7"/>
  <c r="AB354" i="7"/>
  <c r="Y354" i="7"/>
  <c r="P354" i="7"/>
  <c r="J354" i="7"/>
  <c r="I354" i="7"/>
  <c r="AC354" i="7" s="1"/>
  <c r="AE353" i="7"/>
  <c r="AD353" i="7"/>
  <c r="AC353" i="7"/>
  <c r="AB353" i="7"/>
  <c r="AE352" i="7"/>
  <c r="AD352" i="7"/>
  <c r="AC352" i="7"/>
  <c r="AB352" i="7"/>
  <c r="AE351" i="7"/>
  <c r="AD351" i="7"/>
  <c r="AC351" i="7"/>
  <c r="AB351" i="7"/>
  <c r="AE350" i="7"/>
  <c r="AD350" i="7"/>
  <c r="AC350" i="7"/>
  <c r="AB350" i="7"/>
  <c r="AE349" i="7"/>
  <c r="AD349" i="7"/>
  <c r="AC349" i="7"/>
  <c r="AB349" i="7"/>
  <c r="AE348" i="7"/>
  <c r="AD348" i="7"/>
  <c r="AC348" i="7"/>
  <c r="AB348" i="7"/>
  <c r="AE347" i="7"/>
  <c r="AD347" i="7"/>
  <c r="AC347" i="7"/>
  <c r="AB347" i="7"/>
  <c r="J347" i="7"/>
  <c r="I347" i="7"/>
  <c r="AE346" i="7"/>
  <c r="AC346" i="7"/>
  <c r="AB346" i="7"/>
  <c r="J346" i="7"/>
  <c r="AD346" i="7" s="1"/>
  <c r="I346" i="7"/>
  <c r="AE345" i="7"/>
  <c r="AB345" i="7"/>
  <c r="J345" i="7"/>
  <c r="AD345" i="7" s="1"/>
  <c r="I345" i="7"/>
  <c r="AC345" i="7" s="1"/>
  <c r="AE344" i="7"/>
  <c r="AD344" i="7"/>
  <c r="AB344" i="7"/>
  <c r="J344" i="7"/>
  <c r="I344" i="7"/>
  <c r="AC344" i="7" s="1"/>
  <c r="AE343" i="7"/>
  <c r="AD343" i="7"/>
  <c r="AC343" i="7"/>
  <c r="AB343" i="7"/>
  <c r="J343" i="7"/>
  <c r="I343" i="7"/>
  <c r="AE342" i="7"/>
  <c r="AC342" i="7"/>
  <c r="AB342" i="7"/>
  <c r="J342" i="7"/>
  <c r="AD342" i="7" s="1"/>
  <c r="I342" i="7"/>
  <c r="AE341" i="7"/>
  <c r="AB341" i="7"/>
  <c r="J341" i="7"/>
  <c r="AD341" i="7" s="1"/>
  <c r="I341" i="7"/>
  <c r="AC341" i="7" s="1"/>
  <c r="AE340" i="7"/>
  <c r="AD340" i="7"/>
  <c r="AB340" i="7"/>
  <c r="M340" i="7"/>
  <c r="M341" i="7" s="1"/>
  <c r="M342" i="7" s="1"/>
  <c r="M343" i="7" s="1"/>
  <c r="M344" i="7" s="1"/>
  <c r="M345" i="7" s="1"/>
  <c r="M346" i="7" s="1"/>
  <c r="M347" i="7" s="1"/>
  <c r="M348" i="7" s="1"/>
  <c r="M349" i="7" s="1"/>
  <c r="M350" i="7" s="1"/>
  <c r="M351" i="7" s="1"/>
  <c r="M352" i="7" s="1"/>
  <c r="M353" i="7" s="1"/>
  <c r="J340" i="7"/>
  <c r="I340" i="7"/>
  <c r="AC340" i="7" s="1"/>
  <c r="AE339" i="7"/>
  <c r="AD339" i="7"/>
  <c r="CJ339" i="7" s="1"/>
  <c r="AB339" i="7"/>
  <c r="P339" i="7"/>
  <c r="CK339" i="7" s="1"/>
  <c r="O339" i="7"/>
  <c r="O340" i="7" s="1"/>
  <c r="M339" i="7"/>
  <c r="L339" i="7"/>
  <c r="Y339" i="7" s="1"/>
  <c r="J339" i="7"/>
  <c r="I339" i="7"/>
  <c r="AC339" i="7" s="1"/>
  <c r="AE338" i="7"/>
  <c r="AC338" i="7"/>
  <c r="AB338" i="7"/>
  <c r="Y338" i="7"/>
  <c r="P338" i="7"/>
  <c r="J338" i="7"/>
  <c r="AD338" i="7" s="1"/>
  <c r="I338" i="7"/>
  <c r="AE337" i="7"/>
  <c r="AD337" i="7"/>
  <c r="AC337" i="7"/>
  <c r="AB337" i="7"/>
  <c r="AE336" i="7"/>
  <c r="AD336" i="7"/>
  <c r="AC336" i="7"/>
  <c r="AB336" i="7"/>
  <c r="AE335" i="7"/>
  <c r="AD335" i="7"/>
  <c r="AC335" i="7"/>
  <c r="AB335" i="7"/>
  <c r="AE334" i="7"/>
  <c r="AD334" i="7"/>
  <c r="AC334" i="7"/>
  <c r="AB334" i="7"/>
  <c r="AE333" i="7"/>
  <c r="AD333" i="7"/>
  <c r="AC333" i="7"/>
  <c r="AB333" i="7"/>
  <c r="AE332" i="7"/>
  <c r="AD332" i="7"/>
  <c r="AC332" i="7"/>
  <c r="AB332" i="7"/>
  <c r="AE331" i="7"/>
  <c r="AC331" i="7"/>
  <c r="AB331" i="7"/>
  <c r="J331" i="7"/>
  <c r="AD331" i="7" s="1"/>
  <c r="I331" i="7"/>
  <c r="AE330" i="7"/>
  <c r="AB330" i="7"/>
  <c r="J330" i="7"/>
  <c r="AD330" i="7" s="1"/>
  <c r="I330" i="7"/>
  <c r="AC330" i="7" s="1"/>
  <c r="AE329" i="7"/>
  <c r="AD329" i="7"/>
  <c r="AB329" i="7"/>
  <c r="J329" i="7"/>
  <c r="I329" i="7"/>
  <c r="AC329" i="7" s="1"/>
  <c r="AE328" i="7"/>
  <c r="AD328" i="7"/>
  <c r="AB328" i="7"/>
  <c r="J328" i="7"/>
  <c r="I328" i="7"/>
  <c r="AC328" i="7" s="1"/>
  <c r="AE327" i="7"/>
  <c r="AC327" i="7"/>
  <c r="AB327" i="7"/>
  <c r="J327" i="7"/>
  <c r="AD327" i="7" s="1"/>
  <c r="I327" i="7"/>
  <c r="AE326" i="7"/>
  <c r="AB326" i="7"/>
  <c r="J326" i="7"/>
  <c r="AD326" i="7" s="1"/>
  <c r="I326" i="7"/>
  <c r="AC326" i="7" s="1"/>
  <c r="AE325" i="7"/>
  <c r="AD325" i="7"/>
  <c r="AB325" i="7"/>
  <c r="J325" i="7"/>
  <c r="I325" i="7"/>
  <c r="AC325" i="7" s="1"/>
  <c r="AE324" i="7"/>
  <c r="AD324" i="7"/>
  <c r="AB324" i="7"/>
  <c r="L324" i="7"/>
  <c r="J324" i="7"/>
  <c r="I324" i="7"/>
  <c r="AC324" i="7" s="1"/>
  <c r="AE323" i="7"/>
  <c r="AC323" i="7"/>
  <c r="AB323" i="7"/>
  <c r="P323" i="7"/>
  <c r="O323" i="7"/>
  <c r="O324" i="7" s="1"/>
  <c r="M323" i="7"/>
  <c r="M324" i="7" s="1"/>
  <c r="M325" i="7" s="1"/>
  <c r="M326" i="7" s="1"/>
  <c r="M327" i="7" s="1"/>
  <c r="M328" i="7" s="1"/>
  <c r="M329" i="7" s="1"/>
  <c r="M330" i="7" s="1"/>
  <c r="M331" i="7" s="1"/>
  <c r="M332" i="7" s="1"/>
  <c r="M333" i="7" s="1"/>
  <c r="M334" i="7" s="1"/>
  <c r="M335" i="7" s="1"/>
  <c r="M336" i="7" s="1"/>
  <c r="M337" i="7" s="1"/>
  <c r="L323" i="7"/>
  <c r="Y323" i="7" s="1"/>
  <c r="J323" i="7"/>
  <c r="AD323" i="7" s="1"/>
  <c r="I323" i="7"/>
  <c r="AE322" i="7"/>
  <c r="AB322" i="7"/>
  <c r="Y322" i="7"/>
  <c r="P322" i="7"/>
  <c r="CO322" i="7" s="1"/>
  <c r="J322" i="7"/>
  <c r="AD322" i="7" s="1"/>
  <c r="I322" i="7"/>
  <c r="AC322" i="7" s="1"/>
  <c r="CF322" i="7" s="1"/>
  <c r="AE321" i="7"/>
  <c r="AD321" i="7"/>
  <c r="AC321" i="7"/>
  <c r="AB321" i="7"/>
  <c r="AE320" i="7"/>
  <c r="AD320" i="7"/>
  <c r="AC320" i="7"/>
  <c r="AB320" i="7"/>
  <c r="AE319" i="7"/>
  <c r="AD319" i="7"/>
  <c r="AC319" i="7"/>
  <c r="AB319" i="7"/>
  <c r="AE318" i="7"/>
  <c r="AD318" i="7"/>
  <c r="AC318" i="7"/>
  <c r="AB318" i="7"/>
  <c r="AE317" i="7"/>
  <c r="AD317" i="7"/>
  <c r="AC317" i="7"/>
  <c r="AB317" i="7"/>
  <c r="AE316" i="7"/>
  <c r="AD316" i="7"/>
  <c r="AC316" i="7"/>
  <c r="AB316" i="7"/>
  <c r="AE315" i="7"/>
  <c r="AB315" i="7"/>
  <c r="J315" i="7"/>
  <c r="AD315" i="7" s="1"/>
  <c r="I315" i="7"/>
  <c r="AC315" i="7" s="1"/>
  <c r="AE314" i="7"/>
  <c r="AB314" i="7"/>
  <c r="J314" i="7"/>
  <c r="AD314" i="7" s="1"/>
  <c r="I314" i="7"/>
  <c r="AC314" i="7" s="1"/>
  <c r="AE313" i="7"/>
  <c r="AD313" i="7"/>
  <c r="AB313" i="7"/>
  <c r="J313" i="7"/>
  <c r="I313" i="7"/>
  <c r="AC313" i="7" s="1"/>
  <c r="AE312" i="7"/>
  <c r="AC312" i="7"/>
  <c r="AB312" i="7"/>
  <c r="J312" i="7"/>
  <c r="AD312" i="7" s="1"/>
  <c r="I312" i="7"/>
  <c r="AE311" i="7"/>
  <c r="AB311" i="7"/>
  <c r="J311" i="7"/>
  <c r="AD311" i="7" s="1"/>
  <c r="I311" i="7"/>
  <c r="AC311" i="7" s="1"/>
  <c r="AE310" i="7"/>
  <c r="AB310" i="7"/>
  <c r="J310" i="7"/>
  <c r="AD310" i="7" s="1"/>
  <c r="I310" i="7"/>
  <c r="AC310" i="7" s="1"/>
  <c r="AE309" i="7"/>
  <c r="AD309" i="7"/>
  <c r="AB309" i="7"/>
  <c r="J309" i="7"/>
  <c r="I309" i="7"/>
  <c r="AC309" i="7" s="1"/>
  <c r="AE308" i="7"/>
  <c r="AC308" i="7"/>
  <c r="AB308" i="7"/>
  <c r="J308" i="7"/>
  <c r="AD308" i="7" s="1"/>
  <c r="I308" i="7"/>
  <c r="AE307" i="7"/>
  <c r="AB307" i="7"/>
  <c r="O307" i="7"/>
  <c r="P307" i="7" s="1"/>
  <c r="M307" i="7"/>
  <c r="M308" i="7" s="1"/>
  <c r="M309" i="7" s="1"/>
  <c r="M310" i="7" s="1"/>
  <c r="M311" i="7" s="1"/>
  <c r="M312" i="7" s="1"/>
  <c r="M313" i="7" s="1"/>
  <c r="M314" i="7" s="1"/>
  <c r="M315" i="7" s="1"/>
  <c r="M316" i="7" s="1"/>
  <c r="M317" i="7" s="1"/>
  <c r="M318" i="7" s="1"/>
  <c r="M319" i="7" s="1"/>
  <c r="M320" i="7" s="1"/>
  <c r="M321" i="7" s="1"/>
  <c r="L307" i="7"/>
  <c r="L308" i="7" s="1"/>
  <c r="J307" i="7"/>
  <c r="AD307" i="7" s="1"/>
  <c r="I307" i="7"/>
  <c r="AC307" i="7" s="1"/>
  <c r="AE306" i="7"/>
  <c r="AB306" i="7"/>
  <c r="Z306" i="7"/>
  <c r="Y306" i="7"/>
  <c r="P306" i="7"/>
  <c r="J306" i="7"/>
  <c r="AD306" i="7" s="1"/>
  <c r="I306" i="7"/>
  <c r="AC306" i="7" s="1"/>
  <c r="AE305" i="7"/>
  <c r="AD305" i="7"/>
  <c r="AC305" i="7"/>
  <c r="AB305" i="7"/>
  <c r="AE304" i="7"/>
  <c r="AD304" i="7"/>
  <c r="AC304" i="7"/>
  <c r="AB304" i="7"/>
  <c r="AE303" i="7"/>
  <c r="AD303" i="7"/>
  <c r="AC303" i="7"/>
  <c r="AB303" i="7"/>
  <c r="AE302" i="7"/>
  <c r="AD302" i="7"/>
  <c r="AC302" i="7"/>
  <c r="AB302" i="7"/>
  <c r="AE301" i="7"/>
  <c r="AD301" i="7"/>
  <c r="AC301" i="7"/>
  <c r="AB301" i="7"/>
  <c r="AE300" i="7"/>
  <c r="AD300" i="7"/>
  <c r="AC300" i="7"/>
  <c r="AB300" i="7"/>
  <c r="AE299" i="7"/>
  <c r="AB299" i="7"/>
  <c r="J299" i="7"/>
  <c r="AD299" i="7" s="1"/>
  <c r="I299" i="7"/>
  <c r="AC299" i="7" s="1"/>
  <c r="AE298" i="7"/>
  <c r="AD298" i="7"/>
  <c r="AB298" i="7"/>
  <c r="J298" i="7"/>
  <c r="I298" i="7"/>
  <c r="AC298" i="7" s="1"/>
  <c r="AE297" i="7"/>
  <c r="AD297" i="7"/>
  <c r="AC297" i="7"/>
  <c r="AB297" i="7"/>
  <c r="J297" i="7"/>
  <c r="I297" i="7"/>
  <c r="AE296" i="7"/>
  <c r="AC296" i="7"/>
  <c r="AB296" i="7"/>
  <c r="J296" i="7"/>
  <c r="AD296" i="7" s="1"/>
  <c r="I296" i="7"/>
  <c r="AE295" i="7"/>
  <c r="AB295" i="7"/>
  <c r="J295" i="7"/>
  <c r="AD295" i="7" s="1"/>
  <c r="I295" i="7"/>
  <c r="AC295" i="7" s="1"/>
  <c r="AE294" i="7"/>
  <c r="AD294" i="7"/>
  <c r="AB294" i="7"/>
  <c r="J294" i="7"/>
  <c r="I294" i="7"/>
  <c r="AC294" i="7" s="1"/>
  <c r="AE293" i="7"/>
  <c r="AD293" i="7"/>
  <c r="AC293" i="7"/>
  <c r="AB293" i="7"/>
  <c r="J293" i="7"/>
  <c r="I293" i="7"/>
  <c r="AE292" i="7"/>
  <c r="AC292" i="7"/>
  <c r="AB292" i="7"/>
  <c r="J292" i="7"/>
  <c r="AD292" i="7" s="1"/>
  <c r="I292" i="7"/>
  <c r="AE291" i="7"/>
  <c r="AB291" i="7"/>
  <c r="O291" i="7"/>
  <c r="P291" i="7" s="1"/>
  <c r="M291" i="7"/>
  <c r="M292" i="7" s="1"/>
  <c r="M293" i="7" s="1"/>
  <c r="M294" i="7" s="1"/>
  <c r="M295" i="7" s="1"/>
  <c r="M296" i="7" s="1"/>
  <c r="M297" i="7" s="1"/>
  <c r="M298" i="7" s="1"/>
  <c r="M299" i="7" s="1"/>
  <c r="M300" i="7" s="1"/>
  <c r="M301" i="7" s="1"/>
  <c r="M302" i="7" s="1"/>
  <c r="M303" i="7" s="1"/>
  <c r="M304" i="7" s="1"/>
  <c r="M305" i="7" s="1"/>
  <c r="L291" i="7"/>
  <c r="L292" i="7" s="1"/>
  <c r="J291" i="7"/>
  <c r="AD291" i="7" s="1"/>
  <c r="I291" i="7"/>
  <c r="AC291" i="7" s="1"/>
  <c r="AE290" i="7"/>
  <c r="AB290" i="7"/>
  <c r="Z290" i="7"/>
  <c r="Y290" i="7"/>
  <c r="P290" i="7"/>
  <c r="CN290" i="7" s="1"/>
  <c r="J290" i="7"/>
  <c r="AD290" i="7" s="1"/>
  <c r="I290" i="7"/>
  <c r="AC290" i="7" s="1"/>
  <c r="AE289" i="7"/>
  <c r="AD289" i="7"/>
  <c r="AC289" i="7"/>
  <c r="AB289" i="7"/>
  <c r="AE288" i="7"/>
  <c r="AD288" i="7"/>
  <c r="AC288" i="7"/>
  <c r="AB288" i="7"/>
  <c r="AE287" i="7"/>
  <c r="AD287" i="7"/>
  <c r="AC287" i="7"/>
  <c r="AB287" i="7"/>
  <c r="AE286" i="7"/>
  <c r="AD286" i="7"/>
  <c r="AC286" i="7"/>
  <c r="AB286" i="7"/>
  <c r="AE285" i="7"/>
  <c r="AD285" i="7"/>
  <c r="AC285" i="7"/>
  <c r="AB285" i="7"/>
  <c r="AE284" i="7"/>
  <c r="AD284" i="7"/>
  <c r="AC284" i="7"/>
  <c r="AB284" i="7"/>
  <c r="AE283" i="7"/>
  <c r="AD283" i="7"/>
  <c r="AB283" i="7"/>
  <c r="J283" i="7"/>
  <c r="I283" i="7"/>
  <c r="AC283" i="7" s="1"/>
  <c r="AE282" i="7"/>
  <c r="AD282" i="7"/>
  <c r="AC282" i="7"/>
  <c r="AB282" i="7"/>
  <c r="J282" i="7"/>
  <c r="I282" i="7"/>
  <c r="AE281" i="7"/>
  <c r="AC281" i="7"/>
  <c r="AB281" i="7"/>
  <c r="J281" i="7"/>
  <c r="AD281" i="7" s="1"/>
  <c r="I281" i="7"/>
  <c r="AE280" i="7"/>
  <c r="AB280" i="7"/>
  <c r="J280" i="7"/>
  <c r="AD280" i="7" s="1"/>
  <c r="I280" i="7"/>
  <c r="AC280" i="7" s="1"/>
  <c r="AE279" i="7"/>
  <c r="AD279" i="7"/>
  <c r="AB279" i="7"/>
  <c r="J279" i="7"/>
  <c r="I279" i="7"/>
  <c r="AC279" i="7" s="1"/>
  <c r="AE278" i="7"/>
  <c r="AD278" i="7"/>
  <c r="AB278" i="7"/>
  <c r="J278" i="7"/>
  <c r="I278" i="7"/>
  <c r="AC278" i="7" s="1"/>
  <c r="AE277" i="7"/>
  <c r="AB277" i="7"/>
  <c r="O277" i="7"/>
  <c r="O278" i="7" s="1"/>
  <c r="O279" i="7" s="1"/>
  <c r="P279" i="7" s="1"/>
  <c r="M277" i="7"/>
  <c r="M278" i="7" s="1"/>
  <c r="M279" i="7" s="1"/>
  <c r="M280" i="7" s="1"/>
  <c r="M281" i="7" s="1"/>
  <c r="M282" i="7" s="1"/>
  <c r="M283" i="7" s="1"/>
  <c r="M284" i="7" s="1"/>
  <c r="M285" i="7" s="1"/>
  <c r="M286" i="7" s="1"/>
  <c r="M287" i="7" s="1"/>
  <c r="M288" i="7" s="1"/>
  <c r="M289" i="7" s="1"/>
  <c r="J277" i="7"/>
  <c r="AD277" i="7" s="1"/>
  <c r="I277" i="7"/>
  <c r="AC277" i="7" s="1"/>
  <c r="AE276" i="7"/>
  <c r="AD276" i="7"/>
  <c r="AB276" i="7"/>
  <c r="O276" i="7"/>
  <c r="P276" i="7" s="1"/>
  <c r="M276" i="7"/>
  <c r="L276" i="7"/>
  <c r="Y276" i="7" s="1"/>
  <c r="J276" i="7"/>
  <c r="I276" i="7"/>
  <c r="AC276" i="7" s="1"/>
  <c r="AE275" i="7"/>
  <c r="AD275" i="7"/>
  <c r="AC275" i="7"/>
  <c r="AB275" i="7"/>
  <c r="P275" i="7"/>
  <c r="CK275" i="7" s="1"/>
  <c r="O275" i="7"/>
  <c r="M275" i="7"/>
  <c r="L275" i="7"/>
  <c r="Y275" i="7" s="1"/>
  <c r="J275" i="7"/>
  <c r="I275" i="7"/>
  <c r="CN274" i="7"/>
  <c r="CF274" i="7"/>
  <c r="AE274" i="7"/>
  <c r="AD274" i="7"/>
  <c r="AC274" i="7"/>
  <c r="AB274" i="7"/>
  <c r="Y274" i="7"/>
  <c r="P274" i="7"/>
  <c r="CJ274" i="7" s="1"/>
  <c r="J274" i="7"/>
  <c r="I274" i="7"/>
  <c r="AE273" i="7"/>
  <c r="AD273" i="7"/>
  <c r="AC273" i="7"/>
  <c r="AB273" i="7"/>
  <c r="AE272" i="7"/>
  <c r="AD272" i="7"/>
  <c r="AC272" i="7"/>
  <c r="AB272" i="7"/>
  <c r="AE271" i="7"/>
  <c r="AD271" i="7"/>
  <c r="AC271" i="7"/>
  <c r="AB271" i="7"/>
  <c r="AE270" i="7"/>
  <c r="AD270" i="7"/>
  <c r="AC270" i="7"/>
  <c r="AB270" i="7"/>
  <c r="AE269" i="7"/>
  <c r="AD269" i="7"/>
  <c r="AC269" i="7"/>
  <c r="AB269" i="7"/>
  <c r="AE268" i="7"/>
  <c r="AD268" i="7"/>
  <c r="AC268" i="7"/>
  <c r="AB268" i="7"/>
  <c r="AE267" i="7"/>
  <c r="AC267" i="7"/>
  <c r="AB267" i="7"/>
  <c r="J267" i="7"/>
  <c r="AD267" i="7" s="1"/>
  <c r="I267" i="7"/>
  <c r="AE266" i="7"/>
  <c r="AB266" i="7"/>
  <c r="J266" i="7"/>
  <c r="AD266" i="7" s="1"/>
  <c r="I266" i="7"/>
  <c r="AC266" i="7" s="1"/>
  <c r="AE265" i="7"/>
  <c r="AD265" i="7"/>
  <c r="AB265" i="7"/>
  <c r="J265" i="7"/>
  <c r="I265" i="7"/>
  <c r="AC265" i="7" s="1"/>
  <c r="AE264" i="7"/>
  <c r="AD264" i="7"/>
  <c r="AC264" i="7"/>
  <c r="AB264" i="7"/>
  <c r="J264" i="7"/>
  <c r="I264" i="7"/>
  <c r="AE263" i="7"/>
  <c r="AC263" i="7"/>
  <c r="AB263" i="7"/>
  <c r="J263" i="7"/>
  <c r="AD263" i="7" s="1"/>
  <c r="I263" i="7"/>
  <c r="AE262" i="7"/>
  <c r="AB262" i="7"/>
  <c r="M262" i="7"/>
  <c r="M263" i="7" s="1"/>
  <c r="M264" i="7" s="1"/>
  <c r="M265" i="7" s="1"/>
  <c r="M266" i="7" s="1"/>
  <c r="M267" i="7" s="1"/>
  <c r="M268" i="7" s="1"/>
  <c r="M269" i="7" s="1"/>
  <c r="M270" i="7" s="1"/>
  <c r="M271" i="7" s="1"/>
  <c r="M272" i="7" s="1"/>
  <c r="M273" i="7" s="1"/>
  <c r="J262" i="7"/>
  <c r="AD262" i="7" s="1"/>
  <c r="I262" i="7"/>
  <c r="AC262" i="7" s="1"/>
  <c r="AE261" i="7"/>
  <c r="AD261" i="7"/>
  <c r="AB261" i="7"/>
  <c r="M261" i="7"/>
  <c r="L261" i="7"/>
  <c r="Y261" i="7" s="1"/>
  <c r="J261" i="7"/>
  <c r="I261" i="7"/>
  <c r="AC261" i="7" s="1"/>
  <c r="AE260" i="7"/>
  <c r="AD260" i="7"/>
  <c r="AC260" i="7"/>
  <c r="AB260" i="7"/>
  <c r="M260" i="7"/>
  <c r="L260" i="7"/>
  <c r="Y260" i="7" s="1"/>
  <c r="J260" i="7"/>
  <c r="I260" i="7"/>
  <c r="AE259" i="7"/>
  <c r="AC259" i="7"/>
  <c r="AB259" i="7"/>
  <c r="O259" i="7"/>
  <c r="P259" i="7" s="1"/>
  <c r="M259" i="7"/>
  <c r="L259" i="7"/>
  <c r="Y259" i="7" s="1"/>
  <c r="J259" i="7"/>
  <c r="AD259" i="7" s="1"/>
  <c r="I259" i="7"/>
  <c r="AE258" i="7"/>
  <c r="AB258" i="7"/>
  <c r="Z258" i="7"/>
  <c r="Y258" i="7"/>
  <c r="P258" i="7"/>
  <c r="CO258" i="7" s="1"/>
  <c r="J258" i="7"/>
  <c r="AD258" i="7" s="1"/>
  <c r="I258" i="7"/>
  <c r="AC258" i="7" s="1"/>
  <c r="CF258" i="7" s="1"/>
  <c r="AE257" i="7"/>
  <c r="AD257" i="7"/>
  <c r="AC257" i="7"/>
  <c r="AB257" i="7"/>
  <c r="AE256" i="7"/>
  <c r="AD256" i="7"/>
  <c r="AC256" i="7"/>
  <c r="AB256" i="7"/>
  <c r="AE255" i="7"/>
  <c r="AD255" i="7"/>
  <c r="AC255" i="7"/>
  <c r="AB255" i="7"/>
  <c r="AE254" i="7"/>
  <c r="AD254" i="7"/>
  <c r="AC254" i="7"/>
  <c r="AB254" i="7"/>
  <c r="AE253" i="7"/>
  <c r="AD253" i="7"/>
  <c r="AC253" i="7"/>
  <c r="AB253" i="7"/>
  <c r="AE252" i="7"/>
  <c r="AD252" i="7"/>
  <c r="AC252" i="7"/>
  <c r="AB252" i="7"/>
  <c r="AE251" i="7"/>
  <c r="AD251" i="7"/>
  <c r="AC251" i="7"/>
  <c r="AB251" i="7"/>
  <c r="J251" i="7"/>
  <c r="I251" i="7"/>
  <c r="AE250" i="7"/>
  <c r="AC250" i="7"/>
  <c r="AB250" i="7"/>
  <c r="J250" i="7"/>
  <c r="AD250" i="7" s="1"/>
  <c r="I250" i="7"/>
  <c r="AE249" i="7"/>
  <c r="AB249" i="7"/>
  <c r="J249" i="7"/>
  <c r="AD249" i="7" s="1"/>
  <c r="I249" i="7"/>
  <c r="AC249" i="7" s="1"/>
  <c r="AE248" i="7"/>
  <c r="AD248" i="7"/>
  <c r="AB248" i="7"/>
  <c r="J248" i="7"/>
  <c r="I248" i="7"/>
  <c r="AC248" i="7" s="1"/>
  <c r="AE247" i="7"/>
  <c r="AD247" i="7"/>
  <c r="AC247" i="7"/>
  <c r="AB247" i="7"/>
  <c r="J247" i="7"/>
  <c r="I247" i="7"/>
  <c r="AE246" i="7"/>
  <c r="AC246" i="7"/>
  <c r="AB246" i="7"/>
  <c r="J246" i="7"/>
  <c r="AD246" i="7" s="1"/>
  <c r="I246" i="7"/>
  <c r="AE245" i="7"/>
  <c r="AB245" i="7"/>
  <c r="M245" i="7"/>
  <c r="M246" i="7" s="1"/>
  <c r="M247" i="7" s="1"/>
  <c r="M248" i="7" s="1"/>
  <c r="M249" i="7" s="1"/>
  <c r="M250" i="7" s="1"/>
  <c r="M251" i="7" s="1"/>
  <c r="M252" i="7" s="1"/>
  <c r="M253" i="7" s="1"/>
  <c r="M254" i="7" s="1"/>
  <c r="M255" i="7" s="1"/>
  <c r="M256" i="7" s="1"/>
  <c r="M257" i="7" s="1"/>
  <c r="J245" i="7"/>
  <c r="AD245" i="7" s="1"/>
  <c r="I245" i="7"/>
  <c r="AC245" i="7" s="1"/>
  <c r="AE244" i="7"/>
  <c r="AD244" i="7"/>
  <c r="AB244" i="7"/>
  <c r="M244" i="7"/>
  <c r="L244" i="7"/>
  <c r="Y244" i="7" s="1"/>
  <c r="J244" i="7"/>
  <c r="I244" i="7"/>
  <c r="AC244" i="7" s="1"/>
  <c r="AE243" i="7"/>
  <c r="AD243" i="7"/>
  <c r="AC243" i="7"/>
  <c r="AB243" i="7"/>
  <c r="M243" i="7"/>
  <c r="L243" i="7"/>
  <c r="Y243" i="7" s="1"/>
  <c r="J243" i="7"/>
  <c r="I243" i="7"/>
  <c r="AE242" i="7"/>
  <c r="AB242" i="7"/>
  <c r="Y242" i="7"/>
  <c r="O242" i="7"/>
  <c r="P242" i="7" s="1"/>
  <c r="J242" i="7"/>
  <c r="AD242" i="7" s="1"/>
  <c r="I242" i="7"/>
  <c r="AC242" i="7" s="1"/>
  <c r="AE241" i="7"/>
  <c r="AD241" i="7"/>
  <c r="AC241" i="7"/>
  <c r="AB241" i="7"/>
  <c r="AE240" i="7"/>
  <c r="AD240" i="7"/>
  <c r="AC240" i="7"/>
  <c r="AB240" i="7"/>
  <c r="AE239" i="7"/>
  <c r="AD239" i="7"/>
  <c r="AC239" i="7"/>
  <c r="AB239" i="7"/>
  <c r="P239" i="7"/>
  <c r="CK239" i="7" s="1"/>
  <c r="O239" i="7"/>
  <c r="J239" i="7"/>
  <c r="I239" i="7"/>
  <c r="AE238" i="7"/>
  <c r="AB238" i="7"/>
  <c r="P238" i="7"/>
  <c r="J238" i="7"/>
  <c r="AD238" i="7" s="1"/>
  <c r="I238" i="7"/>
  <c r="AC238" i="7" s="1"/>
  <c r="CF238" i="7" s="1"/>
  <c r="AE237" i="7"/>
  <c r="AD237" i="7"/>
  <c r="AB237" i="7"/>
  <c r="J237" i="7"/>
  <c r="I237" i="7"/>
  <c r="AC237" i="7" s="1"/>
  <c r="AE236" i="7"/>
  <c r="AD236" i="7"/>
  <c r="AC236" i="7"/>
  <c r="AB236" i="7"/>
  <c r="J236" i="7"/>
  <c r="I236" i="7"/>
  <c r="AE235" i="7"/>
  <c r="AC235" i="7"/>
  <c r="AB235" i="7"/>
  <c r="J235" i="7"/>
  <c r="AD235" i="7" s="1"/>
  <c r="I235" i="7"/>
  <c r="AE234" i="7"/>
  <c r="AC234" i="7"/>
  <c r="AB234" i="7"/>
  <c r="J234" i="7"/>
  <c r="AD234" i="7" s="1"/>
  <c r="I234" i="7"/>
  <c r="AE233" i="7"/>
  <c r="AC233" i="7"/>
  <c r="AB233" i="7"/>
  <c r="J233" i="7"/>
  <c r="AD233" i="7" s="1"/>
  <c r="I233" i="7"/>
  <c r="AE232" i="7"/>
  <c r="AB232" i="7"/>
  <c r="J232" i="7"/>
  <c r="AD232" i="7" s="1"/>
  <c r="I232" i="7"/>
  <c r="AC232" i="7" s="1"/>
  <c r="AE231" i="7"/>
  <c r="AD231" i="7"/>
  <c r="AB231" i="7"/>
  <c r="J231" i="7"/>
  <c r="I231" i="7"/>
  <c r="AC231" i="7" s="1"/>
  <c r="AE230" i="7"/>
  <c r="AD230" i="7"/>
  <c r="AC230" i="7"/>
  <c r="AB230" i="7"/>
  <c r="J230" i="7"/>
  <c r="I230" i="7"/>
  <c r="AE229" i="7"/>
  <c r="AC229" i="7"/>
  <c r="AB229" i="7"/>
  <c r="O229" i="7"/>
  <c r="P229" i="7" s="1"/>
  <c r="J229" i="7"/>
  <c r="AD229" i="7" s="1"/>
  <c r="I229" i="7"/>
  <c r="AE228" i="7"/>
  <c r="AB228" i="7"/>
  <c r="O228" i="7"/>
  <c r="P228" i="7" s="1"/>
  <c r="M228" i="7"/>
  <c r="M229" i="7" s="1"/>
  <c r="M230" i="7" s="1"/>
  <c r="M231" i="7" s="1"/>
  <c r="M232" i="7" s="1"/>
  <c r="M233" i="7" s="1"/>
  <c r="M234" i="7" s="1"/>
  <c r="M235" i="7" s="1"/>
  <c r="M236" i="7" s="1"/>
  <c r="M237" i="7" s="1"/>
  <c r="M238" i="7" s="1"/>
  <c r="M239" i="7" s="1"/>
  <c r="M240" i="7" s="1"/>
  <c r="M241" i="7" s="1"/>
  <c r="J228" i="7"/>
  <c r="AD228" i="7" s="1"/>
  <c r="I228" i="7"/>
  <c r="AC228" i="7" s="1"/>
  <c r="AE227" i="7"/>
  <c r="AD227" i="7"/>
  <c r="AB227" i="7"/>
  <c r="O227" i="7"/>
  <c r="P227" i="7" s="1"/>
  <c r="M227" i="7"/>
  <c r="L227" i="7"/>
  <c r="Y227" i="7" s="1"/>
  <c r="J227" i="7"/>
  <c r="I227" i="7"/>
  <c r="AC227" i="7" s="1"/>
  <c r="AE226" i="7"/>
  <c r="AD226" i="7"/>
  <c r="AC226" i="7"/>
  <c r="AB226" i="7"/>
  <c r="Y226" i="7"/>
  <c r="P226" i="7"/>
  <c r="CK226" i="7" s="1"/>
  <c r="J226" i="7"/>
  <c r="I226" i="7"/>
  <c r="AE225" i="7"/>
  <c r="AD225" i="7"/>
  <c r="AC225" i="7"/>
  <c r="AB225" i="7"/>
  <c r="AE224" i="7"/>
  <c r="AB224" i="7"/>
  <c r="J224" i="7"/>
  <c r="AD224" i="7" s="1"/>
  <c r="I224" i="7"/>
  <c r="AC224" i="7" s="1"/>
  <c r="AE223" i="7"/>
  <c r="AD223" i="7"/>
  <c r="AB223" i="7"/>
  <c r="J223" i="7"/>
  <c r="I223" i="7"/>
  <c r="AC223" i="7" s="1"/>
  <c r="AE222" i="7"/>
  <c r="AD222" i="7"/>
  <c r="AC222" i="7"/>
  <c r="AB222" i="7"/>
  <c r="J222" i="7"/>
  <c r="I222" i="7"/>
  <c r="AE221" i="7"/>
  <c r="AC221" i="7"/>
  <c r="AB221" i="7"/>
  <c r="J221" i="7"/>
  <c r="AD221" i="7" s="1"/>
  <c r="I221" i="7"/>
  <c r="AE220" i="7"/>
  <c r="AB220" i="7"/>
  <c r="J220" i="7"/>
  <c r="AD220" i="7" s="1"/>
  <c r="I220" i="7"/>
  <c r="AC220" i="7" s="1"/>
  <c r="AE219" i="7"/>
  <c r="AD219" i="7"/>
  <c r="AB219" i="7"/>
  <c r="J219" i="7"/>
  <c r="I219" i="7"/>
  <c r="AC219" i="7" s="1"/>
  <c r="AE218" i="7"/>
  <c r="AD218" i="7"/>
  <c r="AC218" i="7"/>
  <c r="AB218" i="7"/>
  <c r="J218" i="7"/>
  <c r="I218" i="7"/>
  <c r="AE217" i="7"/>
  <c r="AC217" i="7"/>
  <c r="AB217" i="7"/>
  <c r="J217" i="7"/>
  <c r="AD217" i="7" s="1"/>
  <c r="I217" i="7"/>
  <c r="AE216" i="7"/>
  <c r="AB216" i="7"/>
  <c r="J216" i="7"/>
  <c r="AD216" i="7" s="1"/>
  <c r="I216" i="7"/>
  <c r="AC216" i="7" s="1"/>
  <c r="AE215" i="7"/>
  <c r="AD215" i="7"/>
  <c r="AB215" i="7"/>
  <c r="J215" i="7"/>
  <c r="I215" i="7"/>
  <c r="AC215" i="7" s="1"/>
  <c r="AE214" i="7"/>
  <c r="AD214" i="7"/>
  <c r="AC214" i="7"/>
  <c r="AB214" i="7"/>
  <c r="J214" i="7"/>
  <c r="I214" i="7"/>
  <c r="AE213" i="7"/>
  <c r="AC213" i="7"/>
  <c r="AB213" i="7"/>
  <c r="O213" i="7"/>
  <c r="P213" i="7" s="1"/>
  <c r="J213" i="7"/>
  <c r="AD213" i="7" s="1"/>
  <c r="I213" i="7"/>
  <c r="AE212" i="7"/>
  <c r="AB212" i="7"/>
  <c r="O212" i="7"/>
  <c r="P212" i="7" s="1"/>
  <c r="M212" i="7"/>
  <c r="M213" i="7" s="1"/>
  <c r="M214" i="7" s="1"/>
  <c r="M215" i="7" s="1"/>
  <c r="M216" i="7" s="1"/>
  <c r="M217" i="7" s="1"/>
  <c r="M218" i="7" s="1"/>
  <c r="M219" i="7" s="1"/>
  <c r="M220" i="7" s="1"/>
  <c r="M221" i="7" s="1"/>
  <c r="M222" i="7" s="1"/>
  <c r="M223" i="7" s="1"/>
  <c r="M224" i="7" s="1"/>
  <c r="M225" i="7" s="1"/>
  <c r="J212" i="7"/>
  <c r="AD212" i="7" s="1"/>
  <c r="I212" i="7"/>
  <c r="AC212" i="7" s="1"/>
  <c r="AE211" i="7"/>
  <c r="AD211" i="7"/>
  <c r="AB211" i="7"/>
  <c r="O211" i="7"/>
  <c r="P211" i="7" s="1"/>
  <c r="M211" i="7"/>
  <c r="L211" i="7"/>
  <c r="Y211" i="7" s="1"/>
  <c r="J211" i="7"/>
  <c r="I211" i="7"/>
  <c r="AC211" i="7" s="1"/>
  <c r="AE210" i="7"/>
  <c r="AD210" i="7"/>
  <c r="AC210" i="7"/>
  <c r="AB210" i="7"/>
  <c r="Y210" i="7"/>
  <c r="P210" i="7"/>
  <c r="CK210" i="7" s="1"/>
  <c r="J210" i="7"/>
  <c r="I210" i="7"/>
  <c r="AE209" i="7"/>
  <c r="AD209" i="7"/>
  <c r="AC209" i="7"/>
  <c r="AB209" i="7"/>
  <c r="AE208" i="7"/>
  <c r="AB208" i="7"/>
  <c r="J208" i="7"/>
  <c r="AD208" i="7" s="1"/>
  <c r="I208" i="7"/>
  <c r="AC208" i="7" s="1"/>
  <c r="AE207" i="7"/>
  <c r="AD207" i="7"/>
  <c r="AB207" i="7"/>
  <c r="J207" i="7"/>
  <c r="I207" i="7"/>
  <c r="AC207" i="7" s="1"/>
  <c r="AE206" i="7"/>
  <c r="AD206" i="7"/>
  <c r="AC206" i="7"/>
  <c r="AB206" i="7"/>
  <c r="J206" i="7"/>
  <c r="I206" i="7"/>
  <c r="AE205" i="7"/>
  <c r="AC205" i="7"/>
  <c r="AB205" i="7"/>
  <c r="J205" i="7"/>
  <c r="AD205" i="7" s="1"/>
  <c r="I205" i="7"/>
  <c r="AE204" i="7"/>
  <c r="AB204" i="7"/>
  <c r="J204" i="7"/>
  <c r="AD204" i="7" s="1"/>
  <c r="I204" i="7"/>
  <c r="AC204" i="7" s="1"/>
  <c r="AE203" i="7"/>
  <c r="AD203" i="7"/>
  <c r="AB203" i="7"/>
  <c r="J203" i="7"/>
  <c r="I203" i="7"/>
  <c r="AC203" i="7" s="1"/>
  <c r="AE202" i="7"/>
  <c r="AD202" i="7"/>
  <c r="AC202" i="7"/>
  <c r="AB202" i="7"/>
  <c r="J202" i="7"/>
  <c r="I202" i="7"/>
  <c r="AE201" i="7"/>
  <c r="AC201" i="7"/>
  <c r="AB201" i="7"/>
  <c r="J201" i="7"/>
  <c r="AD201" i="7" s="1"/>
  <c r="I201" i="7"/>
  <c r="AE200" i="7"/>
  <c r="AB200" i="7"/>
  <c r="J200" i="7"/>
  <c r="AD200" i="7" s="1"/>
  <c r="I200" i="7"/>
  <c r="AC200" i="7" s="1"/>
  <c r="AE199" i="7"/>
  <c r="AD199" i="7"/>
  <c r="AB199" i="7"/>
  <c r="J199" i="7"/>
  <c r="I199" i="7"/>
  <c r="AC199" i="7" s="1"/>
  <c r="AE198" i="7"/>
  <c r="AD198" i="7"/>
  <c r="AC198" i="7"/>
  <c r="AB198" i="7"/>
  <c r="J198" i="7"/>
  <c r="I198" i="7"/>
  <c r="AE197" i="7"/>
  <c r="AC197" i="7"/>
  <c r="AB197" i="7"/>
  <c r="O197" i="7"/>
  <c r="P197" i="7" s="1"/>
  <c r="J197" i="7"/>
  <c r="AD197" i="7" s="1"/>
  <c r="I197" i="7"/>
  <c r="AE196" i="7"/>
  <c r="AB196" i="7"/>
  <c r="O196" i="7"/>
  <c r="P196" i="7" s="1"/>
  <c r="M196" i="7"/>
  <c r="M197" i="7" s="1"/>
  <c r="M198" i="7" s="1"/>
  <c r="M199" i="7" s="1"/>
  <c r="M200" i="7" s="1"/>
  <c r="M201" i="7" s="1"/>
  <c r="M202" i="7" s="1"/>
  <c r="M203" i="7" s="1"/>
  <c r="M204" i="7" s="1"/>
  <c r="M205" i="7" s="1"/>
  <c r="M206" i="7" s="1"/>
  <c r="M207" i="7" s="1"/>
  <c r="M208" i="7" s="1"/>
  <c r="M209" i="7" s="1"/>
  <c r="J196" i="7"/>
  <c r="AD196" i="7" s="1"/>
  <c r="I196" i="7"/>
  <c r="AC196" i="7" s="1"/>
  <c r="AE195" i="7"/>
  <c r="AD195" i="7"/>
  <c r="AB195" i="7"/>
  <c r="O195" i="7"/>
  <c r="P195" i="7" s="1"/>
  <c r="M195" i="7"/>
  <c r="L195" i="7"/>
  <c r="Y195" i="7" s="1"/>
  <c r="J195" i="7"/>
  <c r="I195" i="7"/>
  <c r="AC195" i="7" s="1"/>
  <c r="AE194" i="7"/>
  <c r="AD194" i="7"/>
  <c r="AB194" i="7"/>
  <c r="Y194" i="7"/>
  <c r="P194" i="7"/>
  <c r="CK194" i="7" s="1"/>
  <c r="J194" i="7"/>
  <c r="I194" i="7"/>
  <c r="AC194" i="7" s="1"/>
  <c r="AE193" i="7"/>
  <c r="AD193" i="7"/>
  <c r="AC193" i="7"/>
  <c r="AB193" i="7"/>
  <c r="AE192" i="7"/>
  <c r="AD192" i="7"/>
  <c r="AC192" i="7"/>
  <c r="AB192" i="7"/>
  <c r="AE191" i="7"/>
  <c r="AD191" i="7"/>
  <c r="AC191" i="7"/>
  <c r="AB191" i="7"/>
  <c r="AE190" i="7"/>
  <c r="AD190" i="7"/>
  <c r="AC190" i="7"/>
  <c r="AB190" i="7"/>
  <c r="AE189" i="7"/>
  <c r="AD189" i="7"/>
  <c r="AC189" i="7"/>
  <c r="AB189" i="7"/>
  <c r="AE188" i="7"/>
  <c r="AD188" i="7"/>
  <c r="AC188" i="7"/>
  <c r="AB188" i="7"/>
  <c r="AE187" i="7"/>
  <c r="AD187" i="7"/>
  <c r="AC187" i="7"/>
  <c r="AB187" i="7"/>
  <c r="AE186" i="7"/>
  <c r="AD186" i="7"/>
  <c r="AC186" i="7"/>
  <c r="AB186" i="7"/>
  <c r="AE185" i="7"/>
  <c r="AD185" i="7"/>
  <c r="AC185" i="7"/>
  <c r="AB185" i="7"/>
  <c r="AE184" i="7"/>
  <c r="AB184" i="7"/>
  <c r="J184" i="7"/>
  <c r="AD184" i="7" s="1"/>
  <c r="I184" i="7"/>
  <c r="AC184" i="7" s="1"/>
  <c r="AE183" i="7"/>
  <c r="AD183" i="7"/>
  <c r="AB183" i="7"/>
  <c r="J183" i="7"/>
  <c r="I183" i="7"/>
  <c r="AC183" i="7" s="1"/>
  <c r="AE182" i="7"/>
  <c r="AD182" i="7"/>
  <c r="AC182" i="7"/>
  <c r="AB182" i="7"/>
  <c r="J182" i="7"/>
  <c r="I182" i="7"/>
  <c r="AE181" i="7"/>
  <c r="AC181" i="7"/>
  <c r="AB181" i="7"/>
  <c r="J181" i="7"/>
  <c r="AD181" i="7" s="1"/>
  <c r="I181" i="7"/>
  <c r="AE180" i="7"/>
  <c r="AB180" i="7"/>
  <c r="O180" i="7"/>
  <c r="P180" i="7" s="1"/>
  <c r="J180" i="7"/>
  <c r="AD180" i="7" s="1"/>
  <c r="I180" i="7"/>
  <c r="AC180" i="7" s="1"/>
  <c r="AE179" i="7"/>
  <c r="AD179" i="7"/>
  <c r="AB179" i="7"/>
  <c r="O179" i="7"/>
  <c r="P179" i="7" s="1"/>
  <c r="M179" i="7"/>
  <c r="M180" i="7" s="1"/>
  <c r="M181" i="7" s="1"/>
  <c r="M182" i="7" s="1"/>
  <c r="M183" i="7" s="1"/>
  <c r="M184" i="7" s="1"/>
  <c r="M185" i="7" s="1"/>
  <c r="M186" i="7" s="1"/>
  <c r="M187" i="7" s="1"/>
  <c r="M188" i="7" s="1"/>
  <c r="M189" i="7" s="1"/>
  <c r="M190" i="7" s="1"/>
  <c r="M191" i="7" s="1"/>
  <c r="M192" i="7" s="1"/>
  <c r="M193" i="7" s="1"/>
  <c r="L179" i="7"/>
  <c r="Y179" i="7" s="1"/>
  <c r="J179" i="7"/>
  <c r="I179" i="7"/>
  <c r="AC179" i="7" s="1"/>
  <c r="AE178" i="7"/>
  <c r="AD178" i="7"/>
  <c r="AB178" i="7"/>
  <c r="Y178" i="7"/>
  <c r="P178" i="7"/>
  <c r="J178" i="7"/>
  <c r="I178" i="7"/>
  <c r="AC178" i="7" s="1"/>
  <c r="AE177" i="7"/>
  <c r="AD177" i="7"/>
  <c r="AC177" i="7"/>
  <c r="AB177" i="7"/>
  <c r="AE176" i="7"/>
  <c r="AD176" i="7"/>
  <c r="AC176" i="7"/>
  <c r="AB176" i="7"/>
  <c r="AE175" i="7"/>
  <c r="AD175" i="7"/>
  <c r="AC175" i="7"/>
  <c r="AB175" i="7"/>
  <c r="AE174" i="7"/>
  <c r="AD174" i="7"/>
  <c r="AC174" i="7"/>
  <c r="AB174" i="7"/>
  <c r="AE173" i="7"/>
  <c r="AD173" i="7"/>
  <c r="AC173" i="7"/>
  <c r="AB173" i="7"/>
  <c r="AE172" i="7"/>
  <c r="AD172" i="7"/>
  <c r="AB172" i="7"/>
  <c r="J172" i="7"/>
  <c r="I172" i="7"/>
  <c r="AC172" i="7" s="1"/>
  <c r="AE171" i="7"/>
  <c r="AD171" i="7"/>
  <c r="AC171" i="7"/>
  <c r="AB171" i="7"/>
  <c r="J171" i="7"/>
  <c r="I171" i="7"/>
  <c r="AE170" i="7"/>
  <c r="AC170" i="7"/>
  <c r="AB170" i="7"/>
  <c r="J170" i="7"/>
  <c r="AD170" i="7" s="1"/>
  <c r="I170" i="7"/>
  <c r="AE169" i="7"/>
  <c r="AB169" i="7"/>
  <c r="J169" i="7"/>
  <c r="AD169" i="7" s="1"/>
  <c r="I169" i="7"/>
  <c r="AC169" i="7" s="1"/>
  <c r="AE168" i="7"/>
  <c r="AD168" i="7"/>
  <c r="AB168" i="7"/>
  <c r="J168" i="7"/>
  <c r="I168" i="7"/>
  <c r="AC168" i="7" s="1"/>
  <c r="AE167" i="7"/>
  <c r="AD167" i="7"/>
  <c r="AC167" i="7"/>
  <c r="AB167" i="7"/>
  <c r="J167" i="7"/>
  <c r="I167" i="7"/>
  <c r="AE166" i="7"/>
  <c r="AC166" i="7"/>
  <c r="AB166" i="7"/>
  <c r="J166" i="7"/>
  <c r="AD166" i="7" s="1"/>
  <c r="I166" i="7"/>
  <c r="AE165" i="7"/>
  <c r="AB165" i="7"/>
  <c r="J165" i="7"/>
  <c r="AD165" i="7" s="1"/>
  <c r="I165" i="7"/>
  <c r="AC165" i="7" s="1"/>
  <c r="AE164" i="7"/>
  <c r="AD164" i="7"/>
  <c r="AB164" i="7"/>
  <c r="M164" i="7"/>
  <c r="M165" i="7" s="1"/>
  <c r="M166" i="7" s="1"/>
  <c r="M167" i="7" s="1"/>
  <c r="M168" i="7" s="1"/>
  <c r="M169" i="7" s="1"/>
  <c r="M170" i="7" s="1"/>
  <c r="M171" i="7" s="1"/>
  <c r="M172" i="7" s="1"/>
  <c r="M173" i="7" s="1"/>
  <c r="M174" i="7" s="1"/>
  <c r="M175" i="7" s="1"/>
  <c r="M176" i="7" s="1"/>
  <c r="M177" i="7" s="1"/>
  <c r="J164" i="7"/>
  <c r="I164" i="7"/>
  <c r="AC164" i="7" s="1"/>
  <c r="AE163" i="7"/>
  <c r="AD163" i="7"/>
  <c r="AC163" i="7"/>
  <c r="AB163" i="7"/>
  <c r="P163" i="7"/>
  <c r="CJ163" i="7" s="1"/>
  <c r="O163" i="7"/>
  <c r="O164" i="7" s="1"/>
  <c r="P164" i="7" s="1"/>
  <c r="CJ164" i="7" s="1"/>
  <c r="M163" i="7"/>
  <c r="L163" i="7"/>
  <c r="L164" i="7" s="1"/>
  <c r="J163" i="7"/>
  <c r="I163" i="7"/>
  <c r="AE162" i="7"/>
  <c r="AC162" i="7"/>
  <c r="AB162" i="7"/>
  <c r="Y162" i="7"/>
  <c r="P162" i="7"/>
  <c r="J162" i="7"/>
  <c r="AD162" i="7" s="1"/>
  <c r="I162" i="7"/>
  <c r="AE161" i="7"/>
  <c r="AD161" i="7"/>
  <c r="AC161" i="7"/>
  <c r="AB161" i="7"/>
  <c r="AE160" i="7"/>
  <c r="AD160" i="7"/>
  <c r="AC160" i="7"/>
  <c r="AB160" i="7"/>
  <c r="AE159" i="7"/>
  <c r="AC159" i="7"/>
  <c r="AB159" i="7"/>
  <c r="J159" i="7"/>
  <c r="AD159" i="7" s="1"/>
  <c r="I159" i="7"/>
  <c r="AE158" i="7"/>
  <c r="AB158" i="7"/>
  <c r="J158" i="7"/>
  <c r="AD158" i="7" s="1"/>
  <c r="I158" i="7"/>
  <c r="AC158" i="7" s="1"/>
  <c r="AE157" i="7"/>
  <c r="AD157" i="7"/>
  <c r="AB157" i="7"/>
  <c r="J157" i="7"/>
  <c r="I157" i="7"/>
  <c r="AC157" i="7" s="1"/>
  <c r="AE156" i="7"/>
  <c r="AD156" i="7"/>
  <c r="AC156" i="7"/>
  <c r="AB156" i="7"/>
  <c r="J156" i="7"/>
  <c r="I156" i="7"/>
  <c r="AE155" i="7"/>
  <c r="AC155" i="7"/>
  <c r="AB155" i="7"/>
  <c r="J155" i="7"/>
  <c r="AD155" i="7" s="1"/>
  <c r="I155" i="7"/>
  <c r="AE154" i="7"/>
  <c r="AB154" i="7"/>
  <c r="J154" i="7"/>
  <c r="AD154" i="7" s="1"/>
  <c r="I154" i="7"/>
  <c r="AC154" i="7" s="1"/>
  <c r="AE153" i="7"/>
  <c r="AD153" i="7"/>
  <c r="AB153" i="7"/>
  <c r="J153" i="7"/>
  <c r="I153" i="7"/>
  <c r="AC153" i="7" s="1"/>
  <c r="AE152" i="7"/>
  <c r="AD152" i="7"/>
  <c r="AC152" i="7"/>
  <c r="AB152" i="7"/>
  <c r="J152" i="7"/>
  <c r="I152" i="7"/>
  <c r="AE151" i="7"/>
  <c r="AC151" i="7"/>
  <c r="AB151" i="7"/>
  <c r="J151" i="7"/>
  <c r="AD151" i="7" s="1"/>
  <c r="I151" i="7"/>
  <c r="AE150" i="7"/>
  <c r="AB150" i="7"/>
  <c r="J150" i="7"/>
  <c r="AD150" i="7" s="1"/>
  <c r="I150" i="7"/>
  <c r="AC150" i="7" s="1"/>
  <c r="AE149" i="7"/>
  <c r="AB149" i="7"/>
  <c r="J149" i="7"/>
  <c r="AD149" i="7" s="1"/>
  <c r="I149" i="7"/>
  <c r="AC149" i="7" s="1"/>
  <c r="AE148" i="7"/>
  <c r="AD148" i="7"/>
  <c r="AB148" i="7"/>
  <c r="J148" i="7"/>
  <c r="I148" i="7"/>
  <c r="AC148" i="7" s="1"/>
  <c r="AE147" i="7"/>
  <c r="AD147" i="7"/>
  <c r="AB147" i="7"/>
  <c r="P147" i="7"/>
  <c r="O147" i="7"/>
  <c r="O148" i="7" s="1"/>
  <c r="M147" i="7"/>
  <c r="M148" i="7" s="1"/>
  <c r="M149" i="7" s="1"/>
  <c r="M150" i="7" s="1"/>
  <c r="M151" i="7" s="1"/>
  <c r="M152" i="7" s="1"/>
  <c r="M153" i="7" s="1"/>
  <c r="M154" i="7" s="1"/>
  <c r="M155" i="7" s="1"/>
  <c r="M156" i="7" s="1"/>
  <c r="M157" i="7" s="1"/>
  <c r="M158" i="7" s="1"/>
  <c r="M159" i="7" s="1"/>
  <c r="M160" i="7" s="1"/>
  <c r="M161" i="7" s="1"/>
  <c r="L147" i="7"/>
  <c r="Y147" i="7" s="1"/>
  <c r="J147" i="7"/>
  <c r="I147" i="7"/>
  <c r="AC147" i="7" s="1"/>
  <c r="AE146" i="7"/>
  <c r="AB146" i="7"/>
  <c r="Y146" i="7"/>
  <c r="P146" i="7"/>
  <c r="J146" i="7"/>
  <c r="AD146" i="7" s="1"/>
  <c r="I146" i="7"/>
  <c r="AC146" i="7" s="1"/>
  <c r="AE145" i="7"/>
  <c r="AD145" i="7"/>
  <c r="AC145" i="7"/>
  <c r="AB145" i="7"/>
  <c r="AE144" i="7"/>
  <c r="AB144" i="7"/>
  <c r="J144" i="7"/>
  <c r="AD144" i="7" s="1"/>
  <c r="I144" i="7"/>
  <c r="AC144" i="7" s="1"/>
  <c r="AE143" i="7"/>
  <c r="AB143" i="7"/>
  <c r="J143" i="7"/>
  <c r="AD143" i="7" s="1"/>
  <c r="I143" i="7"/>
  <c r="AC143" i="7" s="1"/>
  <c r="AE142" i="7"/>
  <c r="AD142" i="7"/>
  <c r="AB142" i="7"/>
  <c r="J142" i="7"/>
  <c r="I142" i="7"/>
  <c r="AC142" i="7" s="1"/>
  <c r="AE141" i="7"/>
  <c r="AC141" i="7"/>
  <c r="AB141" i="7"/>
  <c r="J141" i="7"/>
  <c r="AD141" i="7" s="1"/>
  <c r="I141" i="7"/>
  <c r="AE140" i="7"/>
  <c r="AB140" i="7"/>
  <c r="J140" i="7"/>
  <c r="AD140" i="7" s="1"/>
  <c r="I140" i="7"/>
  <c r="AC140" i="7" s="1"/>
  <c r="AE139" i="7"/>
  <c r="AB139" i="7"/>
  <c r="J139" i="7"/>
  <c r="AD139" i="7" s="1"/>
  <c r="I139" i="7"/>
  <c r="AC139" i="7" s="1"/>
  <c r="AE138" i="7"/>
  <c r="AD138" i="7"/>
  <c r="AB138" i="7"/>
  <c r="J138" i="7"/>
  <c r="I138" i="7"/>
  <c r="AC138" i="7" s="1"/>
  <c r="AE137" i="7"/>
  <c r="AC137" i="7"/>
  <c r="AB137" i="7"/>
  <c r="J137" i="7"/>
  <c r="AD137" i="7" s="1"/>
  <c r="I137" i="7"/>
  <c r="AE136" i="7"/>
  <c r="AB136" i="7"/>
  <c r="J136" i="7"/>
  <c r="AD136" i="7" s="1"/>
  <c r="I136" i="7"/>
  <c r="AC136" i="7" s="1"/>
  <c r="AE135" i="7"/>
  <c r="AB135" i="7"/>
  <c r="J135" i="7"/>
  <c r="AD135" i="7" s="1"/>
  <c r="I135" i="7"/>
  <c r="AC135" i="7" s="1"/>
  <c r="AE134" i="7"/>
  <c r="AD134" i="7"/>
  <c r="AB134" i="7"/>
  <c r="J134" i="7"/>
  <c r="I134" i="7"/>
  <c r="AC134" i="7" s="1"/>
  <c r="AE133" i="7"/>
  <c r="AC133" i="7"/>
  <c r="AB133" i="7"/>
  <c r="J133" i="7"/>
  <c r="AD133" i="7" s="1"/>
  <c r="I133" i="7"/>
  <c r="AE132" i="7"/>
  <c r="AB132" i="7"/>
  <c r="O132" i="7"/>
  <c r="O133" i="7" s="1"/>
  <c r="J132" i="7"/>
  <c r="AD132" i="7" s="1"/>
  <c r="I132" i="7"/>
  <c r="AC132" i="7" s="1"/>
  <c r="AE131" i="7"/>
  <c r="AB131" i="7"/>
  <c r="O131" i="7"/>
  <c r="P131" i="7" s="1"/>
  <c r="M131" i="7"/>
  <c r="M132" i="7" s="1"/>
  <c r="M133" i="7" s="1"/>
  <c r="M134" i="7" s="1"/>
  <c r="M135" i="7" s="1"/>
  <c r="M136" i="7" s="1"/>
  <c r="M137" i="7" s="1"/>
  <c r="M138" i="7" s="1"/>
  <c r="M139" i="7" s="1"/>
  <c r="M140" i="7" s="1"/>
  <c r="M141" i="7" s="1"/>
  <c r="M142" i="7" s="1"/>
  <c r="M143" i="7" s="1"/>
  <c r="M144" i="7" s="1"/>
  <c r="M145" i="7" s="1"/>
  <c r="L131" i="7"/>
  <c r="Y131" i="7" s="1"/>
  <c r="J131" i="7"/>
  <c r="AD131" i="7" s="1"/>
  <c r="I131" i="7"/>
  <c r="AC131" i="7" s="1"/>
  <c r="AE130" i="7"/>
  <c r="AD130" i="7"/>
  <c r="CK130" i="7" s="1"/>
  <c r="AB130" i="7"/>
  <c r="Z130" i="7"/>
  <c r="Y130" i="7"/>
  <c r="P130" i="7"/>
  <c r="CO130" i="7" s="1"/>
  <c r="J130" i="7"/>
  <c r="I130" i="7"/>
  <c r="AC130" i="7" s="1"/>
  <c r="AE129" i="7"/>
  <c r="AD129" i="7"/>
  <c r="AC129" i="7"/>
  <c r="AB129" i="7"/>
  <c r="AE128" i="7"/>
  <c r="AD128" i="7"/>
  <c r="AC128" i="7"/>
  <c r="AB128" i="7"/>
  <c r="AE127" i="7"/>
  <c r="AD127" i="7"/>
  <c r="AC127" i="7"/>
  <c r="AB127" i="7"/>
  <c r="AE126" i="7"/>
  <c r="AB126" i="7"/>
  <c r="J126" i="7"/>
  <c r="AD126" i="7" s="1"/>
  <c r="I126" i="7"/>
  <c r="AC126" i="7" s="1"/>
  <c r="AE125" i="7"/>
  <c r="AD125" i="7"/>
  <c r="AB125" i="7"/>
  <c r="J125" i="7"/>
  <c r="I125" i="7"/>
  <c r="AC125" i="7" s="1"/>
  <c r="AE124" i="7"/>
  <c r="AD124" i="7"/>
  <c r="AC124" i="7"/>
  <c r="AB124" i="7"/>
  <c r="J124" i="7"/>
  <c r="I124" i="7"/>
  <c r="AE123" i="7"/>
  <c r="AB123" i="7"/>
  <c r="J123" i="7"/>
  <c r="AD123" i="7" s="1"/>
  <c r="I123" i="7"/>
  <c r="AC123" i="7" s="1"/>
  <c r="AE122" i="7"/>
  <c r="AB122" i="7"/>
  <c r="J122" i="7"/>
  <c r="AD122" i="7" s="1"/>
  <c r="I122" i="7"/>
  <c r="AC122" i="7" s="1"/>
  <c r="AE121" i="7"/>
  <c r="AD121" i="7"/>
  <c r="AB121" i="7"/>
  <c r="J121" i="7"/>
  <c r="I121" i="7"/>
  <c r="AC121" i="7" s="1"/>
  <c r="AE120" i="7"/>
  <c r="AC120" i="7"/>
  <c r="AB120" i="7"/>
  <c r="J120" i="7"/>
  <c r="AD120" i="7" s="1"/>
  <c r="I120" i="7"/>
  <c r="AE119" i="7"/>
  <c r="AB119" i="7"/>
  <c r="J119" i="7"/>
  <c r="AD119" i="7" s="1"/>
  <c r="I119" i="7"/>
  <c r="AC119" i="7" s="1"/>
  <c r="AE118" i="7"/>
  <c r="AB118" i="7"/>
  <c r="J118" i="7"/>
  <c r="AD118" i="7" s="1"/>
  <c r="I118" i="7"/>
  <c r="AC118" i="7" s="1"/>
  <c r="AE117" i="7"/>
  <c r="AD117" i="7"/>
  <c r="AB117" i="7"/>
  <c r="J117" i="7"/>
  <c r="I117" i="7"/>
  <c r="AC117" i="7" s="1"/>
  <c r="AE116" i="7"/>
  <c r="AC116" i="7"/>
  <c r="AB116" i="7"/>
  <c r="J116" i="7"/>
  <c r="AD116" i="7" s="1"/>
  <c r="I116" i="7"/>
  <c r="AE115" i="7"/>
  <c r="AB115" i="7"/>
  <c r="O115" i="7"/>
  <c r="O116" i="7" s="1"/>
  <c r="M115" i="7"/>
  <c r="M116" i="7" s="1"/>
  <c r="M117" i="7" s="1"/>
  <c r="M118" i="7" s="1"/>
  <c r="M119" i="7" s="1"/>
  <c r="M120" i="7" s="1"/>
  <c r="M121" i="7" s="1"/>
  <c r="M122" i="7" s="1"/>
  <c r="M123" i="7" s="1"/>
  <c r="M124" i="7" s="1"/>
  <c r="M125" i="7" s="1"/>
  <c r="M126" i="7" s="1"/>
  <c r="M127" i="7" s="1"/>
  <c r="M128" i="7" s="1"/>
  <c r="M129" i="7" s="1"/>
  <c r="L115" i="7"/>
  <c r="Y115" i="7" s="1"/>
  <c r="J115" i="7"/>
  <c r="AD115" i="7" s="1"/>
  <c r="I115" i="7"/>
  <c r="AC115" i="7" s="1"/>
  <c r="AE114" i="7"/>
  <c r="AB114" i="7"/>
  <c r="Z114" i="7"/>
  <c r="Y114" i="7"/>
  <c r="P114" i="7"/>
  <c r="J114" i="7"/>
  <c r="AD114" i="7" s="1"/>
  <c r="CK114" i="7" s="1"/>
  <c r="I114" i="7"/>
  <c r="AC114" i="7" s="1"/>
  <c r="AE113" i="7"/>
  <c r="AD113" i="7"/>
  <c r="AC113" i="7"/>
  <c r="AB113" i="7"/>
  <c r="AE112" i="7"/>
  <c r="AD112" i="7"/>
  <c r="AC112" i="7"/>
  <c r="AB112" i="7"/>
  <c r="AE111" i="7"/>
  <c r="AD111" i="7"/>
  <c r="AC111" i="7"/>
  <c r="AB111" i="7"/>
  <c r="AE110" i="7"/>
  <c r="AD110" i="7"/>
  <c r="AC110" i="7"/>
  <c r="AB110" i="7"/>
  <c r="AE109" i="7"/>
  <c r="AD109" i="7"/>
  <c r="AB109" i="7"/>
  <c r="J109" i="7"/>
  <c r="I109" i="7"/>
  <c r="AC109" i="7" s="1"/>
  <c r="AE108" i="7"/>
  <c r="AD108" i="7"/>
  <c r="AC108" i="7"/>
  <c r="AB108" i="7"/>
  <c r="J108" i="7"/>
  <c r="I108" i="7"/>
  <c r="AE107" i="7"/>
  <c r="AC107" i="7"/>
  <c r="AB107" i="7"/>
  <c r="J107" i="7"/>
  <c r="AD107" i="7" s="1"/>
  <c r="I107" i="7"/>
  <c r="AE106" i="7"/>
  <c r="AB106" i="7"/>
  <c r="J106" i="7"/>
  <c r="AD106" i="7" s="1"/>
  <c r="I106" i="7"/>
  <c r="AC106" i="7" s="1"/>
  <c r="AE105" i="7"/>
  <c r="AD105" i="7"/>
  <c r="AB105" i="7"/>
  <c r="J105" i="7"/>
  <c r="I105" i="7"/>
  <c r="AC105" i="7" s="1"/>
  <c r="AE104" i="7"/>
  <c r="AD104" i="7"/>
  <c r="AC104" i="7"/>
  <c r="AB104" i="7"/>
  <c r="J104" i="7"/>
  <c r="I104" i="7"/>
  <c r="AE103" i="7"/>
  <c r="AC103" i="7"/>
  <c r="AB103" i="7"/>
  <c r="J103" i="7"/>
  <c r="AD103" i="7" s="1"/>
  <c r="I103" i="7"/>
  <c r="AE102" i="7"/>
  <c r="AB102" i="7"/>
  <c r="J102" i="7"/>
  <c r="AD102" i="7" s="1"/>
  <c r="I102" i="7"/>
  <c r="AC102" i="7" s="1"/>
  <c r="AE101" i="7"/>
  <c r="AD101" i="7"/>
  <c r="AB101" i="7"/>
  <c r="J101" i="7"/>
  <c r="I101" i="7"/>
  <c r="AC101" i="7" s="1"/>
  <c r="AE100" i="7"/>
  <c r="AD100" i="7"/>
  <c r="AC100" i="7"/>
  <c r="AB100" i="7"/>
  <c r="L100" i="7"/>
  <c r="L101" i="7" s="1"/>
  <c r="J100" i="7"/>
  <c r="I100" i="7"/>
  <c r="AE99" i="7"/>
  <c r="AC99" i="7"/>
  <c r="AB99" i="7"/>
  <c r="O99" i="7"/>
  <c r="O100" i="7" s="1"/>
  <c r="M99" i="7"/>
  <c r="M100" i="7" s="1"/>
  <c r="M101" i="7" s="1"/>
  <c r="M102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L99" i="7"/>
  <c r="Y99" i="7" s="1"/>
  <c r="J99" i="7"/>
  <c r="AD99" i="7" s="1"/>
  <c r="I99" i="7"/>
  <c r="AE98" i="7"/>
  <c r="AB98" i="7"/>
  <c r="Z98" i="7"/>
  <c r="Y98" i="7"/>
  <c r="P98" i="7"/>
  <c r="J98" i="7"/>
  <c r="AD98" i="7" s="1"/>
  <c r="I98" i="7"/>
  <c r="AC98" i="7" s="1"/>
  <c r="CF98" i="7" s="1"/>
  <c r="AE97" i="7"/>
  <c r="AD97" i="7"/>
  <c r="AC97" i="7"/>
  <c r="AB97" i="7"/>
  <c r="AE96" i="7"/>
  <c r="AD96" i="7"/>
  <c r="AC96" i="7"/>
  <c r="AB96" i="7"/>
  <c r="AE95" i="7"/>
  <c r="AD95" i="7"/>
  <c r="AC95" i="7"/>
  <c r="AB95" i="7"/>
  <c r="AE94" i="7"/>
  <c r="AD94" i="7"/>
  <c r="AC94" i="7"/>
  <c r="AB94" i="7"/>
  <c r="AE93" i="7"/>
  <c r="AD93" i="7"/>
  <c r="AC93" i="7"/>
  <c r="AB93" i="7"/>
  <c r="AE92" i="7"/>
  <c r="AB92" i="7"/>
  <c r="J92" i="7"/>
  <c r="AD92" i="7" s="1"/>
  <c r="I92" i="7"/>
  <c r="AC92" i="7" s="1"/>
  <c r="AE91" i="7"/>
  <c r="AD91" i="7"/>
  <c r="AB91" i="7"/>
  <c r="J91" i="7"/>
  <c r="I91" i="7"/>
  <c r="AC91" i="7" s="1"/>
  <c r="AE90" i="7"/>
  <c r="AD90" i="7"/>
  <c r="AC90" i="7"/>
  <c r="AB90" i="7"/>
  <c r="J90" i="7"/>
  <c r="I90" i="7"/>
  <c r="AE89" i="7"/>
  <c r="AC89" i="7"/>
  <c r="AB89" i="7"/>
  <c r="J89" i="7"/>
  <c r="AD89" i="7" s="1"/>
  <c r="I89" i="7"/>
  <c r="AE88" i="7"/>
  <c r="AB88" i="7"/>
  <c r="J88" i="7"/>
  <c r="AD88" i="7" s="1"/>
  <c r="I88" i="7"/>
  <c r="AC88" i="7" s="1"/>
  <c r="AE87" i="7"/>
  <c r="AD87" i="7"/>
  <c r="AB87" i="7"/>
  <c r="J87" i="7"/>
  <c r="I87" i="7"/>
  <c r="AC87" i="7" s="1"/>
  <c r="AE86" i="7"/>
  <c r="AD86" i="7"/>
  <c r="AC86" i="7"/>
  <c r="AB86" i="7"/>
  <c r="J86" i="7"/>
  <c r="I86" i="7"/>
  <c r="AE85" i="7"/>
  <c r="AC85" i="7"/>
  <c r="AB85" i="7"/>
  <c r="J85" i="7"/>
  <c r="AD85" i="7" s="1"/>
  <c r="I85" i="7"/>
  <c r="AE84" i="7"/>
  <c r="AB84" i="7"/>
  <c r="O84" i="7"/>
  <c r="P84" i="7" s="1"/>
  <c r="J84" i="7"/>
  <c r="AD84" i="7" s="1"/>
  <c r="I84" i="7"/>
  <c r="AC84" i="7" s="1"/>
  <c r="AE83" i="7"/>
  <c r="AD83" i="7"/>
  <c r="AB83" i="7"/>
  <c r="O83" i="7"/>
  <c r="P83" i="7" s="1"/>
  <c r="M83" i="7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M95" i="7" s="1"/>
  <c r="M96" i="7" s="1"/>
  <c r="M97" i="7" s="1"/>
  <c r="L83" i="7"/>
  <c r="Y83" i="7" s="1"/>
  <c r="J83" i="7"/>
  <c r="I83" i="7"/>
  <c r="AC83" i="7" s="1"/>
  <c r="AE82" i="7"/>
  <c r="AD82" i="7"/>
  <c r="AB82" i="7"/>
  <c r="Y82" i="7"/>
  <c r="P82" i="7"/>
  <c r="J82" i="7"/>
  <c r="I82" i="7"/>
  <c r="AC82" i="7" s="1"/>
  <c r="AE81" i="7"/>
  <c r="AD81" i="7"/>
  <c r="AC81" i="7"/>
  <c r="AB81" i="7"/>
  <c r="AE80" i="7"/>
  <c r="AD80" i="7"/>
  <c r="AC80" i="7"/>
  <c r="AB80" i="7"/>
  <c r="AE79" i="7"/>
  <c r="AD79" i="7"/>
  <c r="AC79" i="7"/>
  <c r="AB79" i="7"/>
  <c r="AE78" i="7"/>
  <c r="AD78" i="7"/>
  <c r="AC78" i="7"/>
  <c r="AB78" i="7"/>
  <c r="AE77" i="7"/>
  <c r="AD77" i="7"/>
  <c r="AC77" i="7"/>
  <c r="AB77" i="7"/>
  <c r="AE76" i="7"/>
  <c r="AD76" i="7"/>
  <c r="AC76" i="7"/>
  <c r="AB76" i="7"/>
  <c r="AE75" i="7"/>
  <c r="AD75" i="7"/>
  <c r="AC75" i="7"/>
  <c r="AB75" i="7"/>
  <c r="AE74" i="7"/>
  <c r="AB74" i="7"/>
  <c r="J74" i="7"/>
  <c r="AD74" i="7" s="1"/>
  <c r="I74" i="7"/>
  <c r="AC74" i="7" s="1"/>
  <c r="AE73" i="7"/>
  <c r="AB73" i="7"/>
  <c r="J73" i="7"/>
  <c r="AD73" i="7" s="1"/>
  <c r="I73" i="7"/>
  <c r="AC73" i="7" s="1"/>
  <c r="AE72" i="7"/>
  <c r="AD72" i="7"/>
  <c r="AB72" i="7"/>
  <c r="J72" i="7"/>
  <c r="I72" i="7"/>
  <c r="AC72" i="7" s="1"/>
  <c r="AE71" i="7"/>
  <c r="AC71" i="7"/>
  <c r="AB71" i="7"/>
  <c r="J71" i="7"/>
  <c r="AD71" i="7" s="1"/>
  <c r="I71" i="7"/>
  <c r="AE70" i="7"/>
  <c r="AB70" i="7"/>
  <c r="J70" i="7"/>
  <c r="AD70" i="7" s="1"/>
  <c r="I70" i="7"/>
  <c r="AC70" i="7" s="1"/>
  <c r="AE69" i="7"/>
  <c r="AB69" i="7"/>
  <c r="J69" i="7"/>
  <c r="AD69" i="7" s="1"/>
  <c r="I69" i="7"/>
  <c r="AC69" i="7" s="1"/>
  <c r="AE68" i="7"/>
  <c r="AD68" i="7"/>
  <c r="AB68" i="7"/>
  <c r="L68" i="7"/>
  <c r="J68" i="7"/>
  <c r="I68" i="7"/>
  <c r="AC68" i="7" s="1"/>
  <c r="AE67" i="7"/>
  <c r="AC67" i="7"/>
  <c r="AB67" i="7"/>
  <c r="P67" i="7"/>
  <c r="O67" i="7"/>
  <c r="O68" i="7" s="1"/>
  <c r="M67" i="7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L67" i="7"/>
  <c r="Y67" i="7" s="1"/>
  <c r="J67" i="7"/>
  <c r="AD67" i="7" s="1"/>
  <c r="I67" i="7"/>
  <c r="AE66" i="7"/>
  <c r="AB66" i="7"/>
  <c r="Z66" i="7"/>
  <c r="Y66" i="7"/>
  <c r="P66" i="7"/>
  <c r="J66" i="7"/>
  <c r="AD66" i="7" s="1"/>
  <c r="I66" i="7"/>
  <c r="AC66" i="7" s="1"/>
  <c r="CF66" i="7" s="1"/>
  <c r="AE65" i="7"/>
  <c r="AD65" i="7"/>
  <c r="AC65" i="7"/>
  <c r="AB65" i="7"/>
  <c r="AE64" i="7"/>
  <c r="AD64" i="7"/>
  <c r="AC64" i="7"/>
  <c r="AB64" i="7"/>
  <c r="AE63" i="7"/>
  <c r="AD63" i="7"/>
  <c r="AC63" i="7"/>
  <c r="AB63" i="7"/>
  <c r="AE62" i="7"/>
  <c r="AD62" i="7"/>
  <c r="AC62" i="7"/>
  <c r="AB62" i="7"/>
  <c r="AE61" i="7"/>
  <c r="AD61" i="7"/>
  <c r="AC61" i="7"/>
  <c r="AB61" i="7"/>
  <c r="AE60" i="7"/>
  <c r="AB60" i="7"/>
  <c r="J60" i="7"/>
  <c r="AD60" i="7" s="1"/>
  <c r="I60" i="7"/>
  <c r="AC60" i="7" s="1"/>
  <c r="AE59" i="7"/>
  <c r="AC59" i="7"/>
  <c r="AB59" i="7"/>
  <c r="J59" i="7"/>
  <c r="AD59" i="7" s="1"/>
  <c r="I59" i="7"/>
  <c r="AE58" i="7"/>
  <c r="AB58" i="7"/>
  <c r="J58" i="7"/>
  <c r="AD58" i="7" s="1"/>
  <c r="I58" i="7"/>
  <c r="AC58" i="7" s="1"/>
  <c r="AE57" i="7"/>
  <c r="AC57" i="7"/>
  <c r="AB57" i="7"/>
  <c r="J57" i="7"/>
  <c r="AD57" i="7" s="1"/>
  <c r="I57" i="7"/>
  <c r="AE56" i="7"/>
  <c r="AB56" i="7"/>
  <c r="J56" i="7"/>
  <c r="AD56" i="7" s="1"/>
  <c r="I56" i="7"/>
  <c r="AC56" i="7" s="1"/>
  <c r="AE55" i="7"/>
  <c r="AD55" i="7"/>
  <c r="AB55" i="7"/>
  <c r="J55" i="7"/>
  <c r="I55" i="7"/>
  <c r="AC55" i="7" s="1"/>
  <c r="AE54" i="7"/>
  <c r="AD54" i="7"/>
  <c r="AC54" i="7"/>
  <c r="AB54" i="7"/>
  <c r="J54" i="7"/>
  <c r="I54" i="7"/>
  <c r="AE53" i="7"/>
  <c r="AC53" i="7"/>
  <c r="AB53" i="7"/>
  <c r="J53" i="7"/>
  <c r="AD53" i="7" s="1"/>
  <c r="I53" i="7"/>
  <c r="AE52" i="7"/>
  <c r="AB52" i="7"/>
  <c r="M52" i="7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J52" i="7"/>
  <c r="AD52" i="7" s="1"/>
  <c r="I52" i="7"/>
  <c r="AC52" i="7" s="1"/>
  <c r="AE51" i="7"/>
  <c r="AD51" i="7"/>
  <c r="AB51" i="7"/>
  <c r="O51" i="7"/>
  <c r="O52" i="7" s="1"/>
  <c r="M51" i="7"/>
  <c r="L51" i="7"/>
  <c r="Y51" i="7" s="1"/>
  <c r="J51" i="7"/>
  <c r="I51" i="7"/>
  <c r="AC51" i="7" s="1"/>
  <c r="AE50" i="7"/>
  <c r="AC50" i="7"/>
  <c r="AB50" i="7"/>
  <c r="Y50" i="7"/>
  <c r="P50" i="7"/>
  <c r="CK50" i="7" s="1"/>
  <c r="J50" i="7"/>
  <c r="AD50" i="7" s="1"/>
  <c r="I50" i="7"/>
  <c r="AE49" i="7"/>
  <c r="AD49" i="7"/>
  <c r="AC49" i="7"/>
  <c r="AB49" i="7"/>
  <c r="AE48" i="7"/>
  <c r="AD48" i="7"/>
  <c r="AC48" i="7"/>
  <c r="AB48" i="7"/>
  <c r="AE47" i="7"/>
  <c r="AD47" i="7"/>
  <c r="AC47" i="7"/>
  <c r="AB47" i="7"/>
  <c r="AE46" i="7"/>
  <c r="AD46" i="7"/>
  <c r="AC46" i="7"/>
  <c r="AB46" i="7"/>
  <c r="AE45" i="7"/>
  <c r="AD45" i="7"/>
  <c r="AC45" i="7"/>
  <c r="AB45" i="7"/>
  <c r="AE44" i="7"/>
  <c r="AD44" i="7"/>
  <c r="AC44" i="7"/>
  <c r="AB44" i="7"/>
  <c r="AE43" i="7"/>
  <c r="AD43" i="7"/>
  <c r="AC43" i="7"/>
  <c r="AB43" i="7"/>
  <c r="J43" i="7"/>
  <c r="I43" i="7"/>
  <c r="AE42" i="7"/>
  <c r="AC42" i="7"/>
  <c r="AB42" i="7"/>
  <c r="J42" i="7"/>
  <c r="AD42" i="7" s="1"/>
  <c r="I42" i="7"/>
  <c r="AE41" i="7"/>
  <c r="AB41" i="7"/>
  <c r="J41" i="7"/>
  <c r="AD41" i="7" s="1"/>
  <c r="I41" i="7"/>
  <c r="AC41" i="7" s="1"/>
  <c r="AE40" i="7"/>
  <c r="AD40" i="7"/>
  <c r="AB40" i="7"/>
  <c r="J40" i="7"/>
  <c r="I40" i="7"/>
  <c r="AC40" i="7" s="1"/>
  <c r="AE39" i="7"/>
  <c r="AD39" i="7"/>
  <c r="AC39" i="7"/>
  <c r="AB39" i="7"/>
  <c r="J39" i="7"/>
  <c r="I39" i="7"/>
  <c r="AE38" i="7"/>
  <c r="AC38" i="7"/>
  <c r="AB38" i="7"/>
  <c r="O38" i="7"/>
  <c r="P38" i="7" s="1"/>
  <c r="J38" i="7"/>
  <c r="AD38" i="7" s="1"/>
  <c r="I38" i="7"/>
  <c r="AE37" i="7"/>
  <c r="AB37" i="7"/>
  <c r="O37" i="7"/>
  <c r="P37" i="7" s="1"/>
  <c r="M37" i="7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J37" i="7"/>
  <c r="AD37" i="7" s="1"/>
  <c r="I37" i="7"/>
  <c r="AC37" i="7" s="1"/>
  <c r="AE36" i="7"/>
  <c r="AD36" i="7"/>
  <c r="AB36" i="7"/>
  <c r="O36" i="7"/>
  <c r="P36" i="7" s="1"/>
  <c r="M36" i="7"/>
  <c r="L36" i="7"/>
  <c r="Y36" i="7" s="1"/>
  <c r="J36" i="7"/>
  <c r="I36" i="7"/>
  <c r="AC36" i="7" s="1"/>
  <c r="AE35" i="7"/>
  <c r="AD35" i="7"/>
  <c r="AC35" i="7"/>
  <c r="AB35" i="7"/>
  <c r="P35" i="7"/>
  <c r="CK35" i="7" s="1"/>
  <c r="O35" i="7"/>
  <c r="M35" i="7"/>
  <c r="L35" i="7"/>
  <c r="Y35" i="7" s="1"/>
  <c r="J35" i="7"/>
  <c r="I35" i="7"/>
  <c r="AE34" i="7"/>
  <c r="AD34" i="7"/>
  <c r="AB34" i="7"/>
  <c r="Y34" i="7"/>
  <c r="P34" i="7"/>
  <c r="CJ34" i="7" s="1"/>
  <c r="J34" i="7"/>
  <c r="I34" i="7"/>
  <c r="AC34" i="7" s="1"/>
  <c r="AE33" i="7"/>
  <c r="AD33" i="7"/>
  <c r="AC33" i="7"/>
  <c r="AB33" i="7"/>
  <c r="AE32" i="7"/>
  <c r="AD32" i="7"/>
  <c r="AC32" i="7"/>
  <c r="AB32" i="7"/>
  <c r="AE31" i="7"/>
  <c r="AD31" i="7"/>
  <c r="AC31" i="7"/>
  <c r="AB31" i="7"/>
  <c r="AE30" i="7"/>
  <c r="AD30" i="7"/>
  <c r="AB30" i="7"/>
  <c r="J30" i="7"/>
  <c r="I30" i="7"/>
  <c r="AC30" i="7" s="1"/>
  <c r="AE29" i="7"/>
  <c r="AD29" i="7"/>
  <c r="AC29" i="7"/>
  <c r="AB29" i="7"/>
  <c r="J29" i="7"/>
  <c r="I29" i="7"/>
  <c r="AE28" i="7"/>
  <c r="AC28" i="7"/>
  <c r="AB28" i="7"/>
  <c r="J28" i="7"/>
  <c r="AD28" i="7" s="1"/>
  <c r="I28" i="7"/>
  <c r="AE27" i="7"/>
  <c r="AB27" i="7"/>
  <c r="J27" i="7"/>
  <c r="AD27" i="7" s="1"/>
  <c r="I27" i="7"/>
  <c r="AC27" i="7" s="1"/>
  <c r="AE26" i="7"/>
  <c r="AD26" i="7"/>
  <c r="AB26" i="7"/>
  <c r="J26" i="7"/>
  <c r="I26" i="7"/>
  <c r="AC26" i="7" s="1"/>
  <c r="AE25" i="7"/>
  <c r="AD25" i="7"/>
  <c r="AC25" i="7"/>
  <c r="AB25" i="7"/>
  <c r="J25" i="7"/>
  <c r="I25" i="7"/>
  <c r="AE24" i="7"/>
  <c r="AC24" i="7"/>
  <c r="AB24" i="7"/>
  <c r="J24" i="7"/>
  <c r="AD24" i="7" s="1"/>
  <c r="I24" i="7"/>
  <c r="AE23" i="7"/>
  <c r="AB23" i="7"/>
  <c r="J23" i="7"/>
  <c r="AD23" i="7" s="1"/>
  <c r="I23" i="7"/>
  <c r="AC23" i="7" s="1"/>
  <c r="AE22" i="7"/>
  <c r="AD22" i="7"/>
  <c r="AB22" i="7"/>
  <c r="J22" i="7"/>
  <c r="I22" i="7"/>
  <c r="AC22" i="7" s="1"/>
  <c r="AE21" i="7"/>
  <c r="AD21" i="7"/>
  <c r="AC21" i="7"/>
  <c r="AB21" i="7"/>
  <c r="J21" i="7"/>
  <c r="I21" i="7"/>
  <c r="AE20" i="7"/>
  <c r="AC20" i="7"/>
  <c r="AB20" i="7"/>
  <c r="O20" i="7"/>
  <c r="P20" i="7" s="1"/>
  <c r="J20" i="7"/>
  <c r="AD20" i="7" s="1"/>
  <c r="I20" i="7"/>
  <c r="AE19" i="7"/>
  <c r="AB19" i="7"/>
  <c r="Z19" i="7"/>
  <c r="O19" i="7"/>
  <c r="M19" i="7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L19" i="7"/>
  <c r="L20" i="7" s="1"/>
  <c r="J19" i="7"/>
  <c r="AD19" i="7" s="1"/>
  <c r="I19" i="7"/>
  <c r="AC19" i="7" s="1"/>
  <c r="AE18" i="7"/>
  <c r="AD18" i="7"/>
  <c r="CK18" i="7" s="1"/>
  <c r="AC18" i="7"/>
  <c r="CO18" i="7" s="1"/>
  <c r="AB18" i="7"/>
  <c r="Z18" i="7"/>
  <c r="Y18" i="7"/>
  <c r="J18" i="7"/>
  <c r="I18" i="7"/>
  <c r="AE17" i="7"/>
  <c r="AD17" i="7"/>
  <c r="AC17" i="7"/>
  <c r="AB17" i="7"/>
  <c r="AE16" i="7"/>
  <c r="AD16" i="7"/>
  <c r="AC16" i="7"/>
  <c r="AB16" i="7"/>
  <c r="AE15" i="7"/>
  <c r="AD15" i="7"/>
  <c r="AC15" i="7"/>
  <c r="AB15" i="7"/>
  <c r="AE14" i="7"/>
  <c r="AD14" i="7"/>
  <c r="AC14" i="7"/>
  <c r="AB14" i="7"/>
  <c r="AE13" i="7"/>
  <c r="AD13" i="7"/>
  <c r="AC13" i="7"/>
  <c r="AB13" i="7"/>
  <c r="AE12" i="7"/>
  <c r="AD12" i="7"/>
  <c r="AB12" i="7"/>
  <c r="J12" i="7"/>
  <c r="I12" i="7"/>
  <c r="AC12" i="7" s="1"/>
  <c r="AE11" i="7"/>
  <c r="AD11" i="7"/>
  <c r="AB11" i="7"/>
  <c r="J11" i="7"/>
  <c r="I11" i="7"/>
  <c r="AC11" i="7" s="1"/>
  <c r="AE10" i="7"/>
  <c r="AD10" i="7"/>
  <c r="AB10" i="7"/>
  <c r="J10" i="7"/>
  <c r="I10" i="7"/>
  <c r="AC10" i="7" s="1"/>
  <c r="AE9" i="7"/>
  <c r="AD9" i="7"/>
  <c r="AB9" i="7"/>
  <c r="J9" i="7"/>
  <c r="I9" i="7"/>
  <c r="AC9" i="7" s="1"/>
  <c r="AE8" i="7"/>
  <c r="AD8" i="7"/>
  <c r="AC8" i="7"/>
  <c r="AB8" i="7"/>
  <c r="J8" i="7"/>
  <c r="I8" i="7"/>
  <c r="AE7" i="7"/>
  <c r="AC7" i="7"/>
  <c r="AB7" i="7"/>
  <c r="J7" i="7"/>
  <c r="AD7" i="7" s="1"/>
  <c r="I7" i="7"/>
  <c r="AE6" i="7"/>
  <c r="AB6" i="7"/>
  <c r="M6" i="7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J6" i="7"/>
  <c r="AD6" i="7" s="1"/>
  <c r="I6" i="7"/>
  <c r="AC6" i="7" s="1"/>
  <c r="AE5" i="7"/>
  <c r="AD5" i="7"/>
  <c r="AB5" i="7"/>
  <c r="M5" i="7"/>
  <c r="L5" i="7"/>
  <c r="Y5" i="7" s="1"/>
  <c r="J5" i="7"/>
  <c r="I5" i="7"/>
  <c r="AC5" i="7" s="1"/>
  <c r="AE4" i="7"/>
  <c r="AD4" i="7"/>
  <c r="AC4" i="7"/>
  <c r="AB4" i="7"/>
  <c r="M4" i="7"/>
  <c r="L4" i="7"/>
  <c r="Y4" i="7" s="1"/>
  <c r="K4" i="7"/>
  <c r="K5" i="7" s="1"/>
  <c r="K6" i="7" s="1"/>
  <c r="K7" i="7" s="1"/>
  <c r="K8" i="7" s="1"/>
  <c r="K9" i="7" s="1"/>
  <c r="K10" i="7" s="1"/>
  <c r="J4" i="7"/>
  <c r="I4" i="7"/>
  <c r="AE3" i="7"/>
  <c r="AC3" i="7"/>
  <c r="AB3" i="7"/>
  <c r="O3" i="7"/>
  <c r="P3" i="7" s="1"/>
  <c r="M3" i="7"/>
  <c r="L3" i="7"/>
  <c r="Y3" i="7" s="1"/>
  <c r="K3" i="7"/>
  <c r="J3" i="7"/>
  <c r="AD3" i="7" s="1"/>
  <c r="I3" i="7"/>
  <c r="AE2" i="7"/>
  <c r="AB2" i="7"/>
  <c r="Z2" i="7"/>
  <c r="Y2" i="7"/>
  <c r="P2" i="7"/>
  <c r="CO2" i="7" s="1"/>
  <c r="J2" i="7"/>
  <c r="AD2" i="7" s="1"/>
  <c r="I2" i="7"/>
  <c r="AC2" i="7" s="1"/>
  <c r="CF2" i="7" s="1"/>
  <c r="D2" i="7"/>
  <c r="V321" i="6"/>
  <c r="T321" i="6"/>
  <c r="V320" i="6"/>
  <c r="T320" i="6"/>
  <c r="V319" i="6"/>
  <c r="T319" i="6"/>
  <c r="V318" i="6"/>
  <c r="T318" i="6"/>
  <c r="V317" i="6"/>
  <c r="T317" i="6"/>
  <c r="V316" i="6"/>
  <c r="T316" i="6"/>
  <c r="V315" i="6"/>
  <c r="T315" i="6"/>
  <c r="V314" i="6"/>
  <c r="T314" i="6"/>
  <c r="V313" i="6"/>
  <c r="T313" i="6"/>
  <c r="V312" i="6"/>
  <c r="T312" i="6"/>
  <c r="V311" i="6"/>
  <c r="T311" i="6"/>
  <c r="V310" i="6"/>
  <c r="T310" i="6"/>
  <c r="V309" i="6"/>
  <c r="T309" i="6"/>
  <c r="V308" i="6"/>
  <c r="T308" i="6"/>
  <c r="V307" i="6"/>
  <c r="T307" i="6"/>
  <c r="V306" i="6"/>
  <c r="T306" i="6"/>
  <c r="V305" i="6"/>
  <c r="T305" i="6"/>
  <c r="V304" i="6"/>
  <c r="T304" i="6"/>
  <c r="V303" i="6"/>
  <c r="T303" i="6"/>
  <c r="V302" i="6"/>
  <c r="T302" i="6"/>
  <c r="V301" i="6"/>
  <c r="T301" i="6"/>
  <c r="V300" i="6"/>
  <c r="T300" i="6"/>
  <c r="V299" i="6"/>
  <c r="T299" i="6"/>
  <c r="V298" i="6"/>
  <c r="T298" i="6"/>
  <c r="V297" i="6"/>
  <c r="T297" i="6"/>
  <c r="V296" i="6"/>
  <c r="T296" i="6"/>
  <c r="V295" i="6"/>
  <c r="T295" i="6"/>
  <c r="V294" i="6"/>
  <c r="T294" i="6"/>
  <c r="V293" i="6"/>
  <c r="T293" i="6"/>
  <c r="V292" i="6"/>
  <c r="T292" i="6"/>
  <c r="V291" i="6"/>
  <c r="T291" i="6"/>
  <c r="J291" i="6"/>
  <c r="J292" i="6" s="1"/>
  <c r="H291" i="6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G291" i="6"/>
  <c r="G292" i="6" s="1"/>
  <c r="V290" i="6"/>
  <c r="T290" i="6"/>
  <c r="S290" i="6"/>
  <c r="K290" i="6"/>
  <c r="V289" i="6"/>
  <c r="T289" i="6"/>
  <c r="V288" i="6"/>
  <c r="T288" i="6"/>
  <c r="V287" i="6"/>
  <c r="T287" i="6"/>
  <c r="V286" i="6"/>
  <c r="T286" i="6"/>
  <c r="V285" i="6"/>
  <c r="T285" i="6"/>
  <c r="V284" i="6"/>
  <c r="T284" i="6"/>
  <c r="V283" i="6"/>
  <c r="T283" i="6"/>
  <c r="V282" i="6"/>
  <c r="T282" i="6"/>
  <c r="V281" i="6"/>
  <c r="T281" i="6"/>
  <c r="V280" i="6"/>
  <c r="T280" i="6"/>
  <c r="V279" i="6"/>
  <c r="T279" i="6"/>
  <c r="V278" i="6"/>
  <c r="T278" i="6"/>
  <c r="V277" i="6"/>
  <c r="T277" i="6"/>
  <c r="V276" i="6"/>
  <c r="T276" i="6"/>
  <c r="V275" i="6"/>
  <c r="T275" i="6"/>
  <c r="V274" i="6"/>
  <c r="T274" i="6"/>
  <c r="V273" i="6"/>
  <c r="T273" i="6"/>
  <c r="V272" i="6"/>
  <c r="T272" i="6"/>
  <c r="V271" i="6"/>
  <c r="T271" i="6"/>
  <c r="V270" i="6"/>
  <c r="T270" i="6"/>
  <c r="V269" i="6"/>
  <c r="T269" i="6"/>
  <c r="V268" i="6"/>
  <c r="T268" i="6"/>
  <c r="V267" i="6"/>
  <c r="T267" i="6"/>
  <c r="V266" i="6"/>
  <c r="T266" i="6"/>
  <c r="V265" i="6"/>
  <c r="T265" i="6"/>
  <c r="V264" i="6"/>
  <c r="T264" i="6"/>
  <c r="V263" i="6"/>
  <c r="T263" i="6"/>
  <c r="V262" i="6"/>
  <c r="T262" i="6"/>
  <c r="V261" i="6"/>
  <c r="T261" i="6"/>
  <c r="V260" i="6"/>
  <c r="T260" i="6"/>
  <c r="V259" i="6"/>
  <c r="T259" i="6"/>
  <c r="J259" i="6"/>
  <c r="K259" i="6" s="1"/>
  <c r="H259" i="6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G259" i="6"/>
  <c r="G260" i="6" s="1"/>
  <c r="V258" i="6"/>
  <c r="T258" i="6"/>
  <c r="S258" i="6"/>
  <c r="K258" i="6"/>
  <c r="V257" i="6"/>
  <c r="T257" i="6"/>
  <c r="V256" i="6"/>
  <c r="T256" i="6"/>
  <c r="V255" i="6"/>
  <c r="T255" i="6"/>
  <c r="V254" i="6"/>
  <c r="T254" i="6"/>
  <c r="V253" i="6"/>
  <c r="T253" i="6"/>
  <c r="V252" i="6"/>
  <c r="T252" i="6"/>
  <c r="V251" i="6"/>
  <c r="T251" i="6"/>
  <c r="V250" i="6"/>
  <c r="T250" i="6"/>
  <c r="V249" i="6"/>
  <c r="T249" i="6"/>
  <c r="V248" i="6"/>
  <c r="T248" i="6"/>
  <c r="V247" i="6"/>
  <c r="T247" i="6"/>
  <c r="V246" i="6"/>
  <c r="T246" i="6"/>
  <c r="V245" i="6"/>
  <c r="T245" i="6"/>
  <c r="V244" i="6"/>
  <c r="T244" i="6"/>
  <c r="V243" i="6"/>
  <c r="T243" i="6"/>
  <c r="V242" i="6"/>
  <c r="T242" i="6"/>
  <c r="V241" i="6"/>
  <c r="T241" i="6"/>
  <c r="V240" i="6"/>
  <c r="T240" i="6"/>
  <c r="V239" i="6"/>
  <c r="T239" i="6"/>
  <c r="V238" i="6"/>
  <c r="T238" i="6"/>
  <c r="V237" i="6"/>
  <c r="T237" i="6"/>
  <c r="V236" i="6"/>
  <c r="T236" i="6"/>
  <c r="V235" i="6"/>
  <c r="T235" i="6"/>
  <c r="V234" i="6"/>
  <c r="T234" i="6"/>
  <c r="V233" i="6"/>
  <c r="T233" i="6"/>
  <c r="V232" i="6"/>
  <c r="T232" i="6"/>
  <c r="V231" i="6"/>
  <c r="T231" i="6"/>
  <c r="V230" i="6"/>
  <c r="T230" i="6"/>
  <c r="V229" i="6"/>
  <c r="T229" i="6"/>
  <c r="V228" i="6"/>
  <c r="T228" i="6"/>
  <c r="V227" i="6"/>
  <c r="T227" i="6"/>
  <c r="J227" i="6"/>
  <c r="K227" i="6" s="1"/>
  <c r="H227" i="6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G227" i="6"/>
  <c r="G228" i="6" s="1"/>
  <c r="V226" i="6"/>
  <c r="T226" i="6"/>
  <c r="S226" i="6"/>
  <c r="K226" i="6"/>
  <c r="V225" i="6"/>
  <c r="T225" i="6"/>
  <c r="K225" i="6"/>
  <c r="V224" i="6"/>
  <c r="T224" i="6"/>
  <c r="K224" i="6"/>
  <c r="V223" i="6"/>
  <c r="T223" i="6"/>
  <c r="K223" i="6"/>
  <c r="V222" i="6"/>
  <c r="T222" i="6"/>
  <c r="K222" i="6"/>
  <c r="V221" i="6"/>
  <c r="T221" i="6"/>
  <c r="K221" i="6"/>
  <c r="V220" i="6"/>
  <c r="T220" i="6"/>
  <c r="K220" i="6"/>
  <c r="V219" i="6"/>
  <c r="T219" i="6"/>
  <c r="K219" i="6"/>
  <c r="V218" i="6"/>
  <c r="T218" i="6"/>
  <c r="K218" i="6"/>
  <c r="V217" i="6"/>
  <c r="T217" i="6"/>
  <c r="K217" i="6"/>
  <c r="V216" i="6"/>
  <c r="T216" i="6"/>
  <c r="K216" i="6"/>
  <c r="V215" i="6"/>
  <c r="T215" i="6"/>
  <c r="K215" i="6"/>
  <c r="V214" i="6"/>
  <c r="T214" i="6"/>
  <c r="K214" i="6"/>
  <c r="V213" i="6"/>
  <c r="T213" i="6"/>
  <c r="K213" i="6"/>
  <c r="V212" i="6"/>
  <c r="T212" i="6"/>
  <c r="K212" i="6"/>
  <c r="V211" i="6"/>
  <c r="T211" i="6"/>
  <c r="K211" i="6"/>
  <c r="V210" i="6"/>
  <c r="T210" i="6"/>
  <c r="K210" i="6"/>
  <c r="V209" i="6"/>
  <c r="T209" i="6"/>
  <c r="K209" i="6"/>
  <c r="V208" i="6"/>
  <c r="T208" i="6"/>
  <c r="K208" i="6"/>
  <c r="V207" i="6"/>
  <c r="T207" i="6"/>
  <c r="K207" i="6"/>
  <c r="V206" i="6"/>
  <c r="T206" i="6"/>
  <c r="K206" i="6"/>
  <c r="V205" i="6"/>
  <c r="T205" i="6"/>
  <c r="K205" i="6"/>
  <c r="V204" i="6"/>
  <c r="T204" i="6"/>
  <c r="K204" i="6"/>
  <c r="V203" i="6"/>
  <c r="T203" i="6"/>
  <c r="K203" i="6"/>
  <c r="V202" i="6"/>
  <c r="T202" i="6"/>
  <c r="K202" i="6"/>
  <c r="V201" i="6"/>
  <c r="T201" i="6"/>
  <c r="K201" i="6"/>
  <c r="V200" i="6"/>
  <c r="T200" i="6"/>
  <c r="K200" i="6"/>
  <c r="V199" i="6"/>
  <c r="T199" i="6"/>
  <c r="K199" i="6"/>
  <c r="V198" i="6"/>
  <c r="T198" i="6"/>
  <c r="K198" i="6"/>
  <c r="V197" i="6"/>
  <c r="T197" i="6"/>
  <c r="K197" i="6"/>
  <c r="V196" i="6"/>
  <c r="T196" i="6"/>
  <c r="K196" i="6"/>
  <c r="V195" i="6"/>
  <c r="T195" i="6"/>
  <c r="K195" i="6"/>
  <c r="J195" i="6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H195" i="6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G195" i="6"/>
  <c r="G196" i="6" s="1"/>
  <c r="V194" i="6"/>
  <c r="T194" i="6"/>
  <c r="S194" i="6"/>
  <c r="K194" i="6"/>
  <c r="V193" i="6"/>
  <c r="T193" i="6"/>
  <c r="V192" i="6"/>
  <c r="T192" i="6"/>
  <c r="V191" i="6"/>
  <c r="T191" i="6"/>
  <c r="V190" i="6"/>
  <c r="T190" i="6"/>
  <c r="V189" i="6"/>
  <c r="T189" i="6"/>
  <c r="V188" i="6"/>
  <c r="T188" i="6"/>
  <c r="V187" i="6"/>
  <c r="T187" i="6"/>
  <c r="V186" i="6"/>
  <c r="T186" i="6"/>
  <c r="V185" i="6"/>
  <c r="T185" i="6"/>
  <c r="V184" i="6"/>
  <c r="T184" i="6"/>
  <c r="V183" i="6"/>
  <c r="T183" i="6"/>
  <c r="V182" i="6"/>
  <c r="T182" i="6"/>
  <c r="V181" i="6"/>
  <c r="T181" i="6"/>
  <c r="V180" i="6"/>
  <c r="T180" i="6"/>
  <c r="V179" i="6"/>
  <c r="T179" i="6"/>
  <c r="V178" i="6"/>
  <c r="T178" i="6"/>
  <c r="V177" i="6"/>
  <c r="T177" i="6"/>
  <c r="V176" i="6"/>
  <c r="T176" i="6"/>
  <c r="V175" i="6"/>
  <c r="T175" i="6"/>
  <c r="V174" i="6"/>
  <c r="T174" i="6"/>
  <c r="V173" i="6"/>
  <c r="T173" i="6"/>
  <c r="V172" i="6"/>
  <c r="T172" i="6"/>
  <c r="V171" i="6"/>
  <c r="T171" i="6"/>
  <c r="V170" i="6"/>
  <c r="T170" i="6"/>
  <c r="V169" i="6"/>
  <c r="T169" i="6"/>
  <c r="V168" i="6"/>
  <c r="T168" i="6"/>
  <c r="V167" i="6"/>
  <c r="T167" i="6"/>
  <c r="V166" i="6"/>
  <c r="T166" i="6"/>
  <c r="V165" i="6"/>
  <c r="T165" i="6"/>
  <c r="V164" i="6"/>
  <c r="T164" i="6"/>
  <c r="G164" i="6"/>
  <c r="S164" i="6" s="1"/>
  <c r="V163" i="6"/>
  <c r="T163" i="6"/>
  <c r="S163" i="6"/>
  <c r="J163" i="6"/>
  <c r="J164" i="6" s="1"/>
  <c r="H163" i="6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G163" i="6"/>
  <c r="V162" i="6"/>
  <c r="T162" i="6"/>
  <c r="S162" i="6"/>
  <c r="K162" i="6"/>
  <c r="V161" i="6"/>
  <c r="T161" i="6"/>
  <c r="V160" i="6"/>
  <c r="T160" i="6"/>
  <c r="V159" i="6"/>
  <c r="T159" i="6"/>
  <c r="V158" i="6"/>
  <c r="T158" i="6"/>
  <c r="V157" i="6"/>
  <c r="T157" i="6"/>
  <c r="V156" i="6"/>
  <c r="T156" i="6"/>
  <c r="V155" i="6"/>
  <c r="T155" i="6"/>
  <c r="V154" i="6"/>
  <c r="T154" i="6"/>
  <c r="V153" i="6"/>
  <c r="T153" i="6"/>
  <c r="V152" i="6"/>
  <c r="T152" i="6"/>
  <c r="V151" i="6"/>
  <c r="T151" i="6"/>
  <c r="V150" i="6"/>
  <c r="T150" i="6"/>
  <c r="V149" i="6"/>
  <c r="T149" i="6"/>
  <c r="V148" i="6"/>
  <c r="T148" i="6"/>
  <c r="V147" i="6"/>
  <c r="T147" i="6"/>
  <c r="V146" i="6"/>
  <c r="T146" i="6"/>
  <c r="V145" i="6"/>
  <c r="T145" i="6"/>
  <c r="V144" i="6"/>
  <c r="T144" i="6"/>
  <c r="V143" i="6"/>
  <c r="T143" i="6"/>
  <c r="V142" i="6"/>
  <c r="T142" i="6"/>
  <c r="V141" i="6"/>
  <c r="T141" i="6"/>
  <c r="V140" i="6"/>
  <c r="T140" i="6"/>
  <c r="V139" i="6"/>
  <c r="T139" i="6"/>
  <c r="V138" i="6"/>
  <c r="T138" i="6"/>
  <c r="V137" i="6"/>
  <c r="T137" i="6"/>
  <c r="V136" i="6"/>
  <c r="T136" i="6"/>
  <c r="V135" i="6"/>
  <c r="T135" i="6"/>
  <c r="V134" i="6"/>
  <c r="T134" i="6"/>
  <c r="V133" i="6"/>
  <c r="T133" i="6"/>
  <c r="V132" i="6"/>
  <c r="T132" i="6"/>
  <c r="V131" i="6"/>
  <c r="T131" i="6"/>
  <c r="J131" i="6"/>
  <c r="K131" i="6" s="1"/>
  <c r="H131" i="6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G131" i="6"/>
  <c r="G132" i="6" s="1"/>
  <c r="V130" i="6"/>
  <c r="T130" i="6"/>
  <c r="S130" i="6"/>
  <c r="K130" i="6"/>
  <c r="V129" i="6"/>
  <c r="T129" i="6"/>
  <c r="V128" i="6"/>
  <c r="T128" i="6"/>
  <c r="V127" i="6"/>
  <c r="T127" i="6"/>
  <c r="V126" i="6"/>
  <c r="T126" i="6"/>
  <c r="V125" i="6"/>
  <c r="T125" i="6"/>
  <c r="V124" i="6"/>
  <c r="T124" i="6"/>
  <c r="V123" i="6"/>
  <c r="T123" i="6"/>
  <c r="V122" i="6"/>
  <c r="T122" i="6"/>
  <c r="V121" i="6"/>
  <c r="T121" i="6"/>
  <c r="V120" i="6"/>
  <c r="T120" i="6"/>
  <c r="V119" i="6"/>
  <c r="T119" i="6"/>
  <c r="V118" i="6"/>
  <c r="T118" i="6"/>
  <c r="V117" i="6"/>
  <c r="T117" i="6"/>
  <c r="V116" i="6"/>
  <c r="T116" i="6"/>
  <c r="V115" i="6"/>
  <c r="T115" i="6"/>
  <c r="V114" i="6"/>
  <c r="T114" i="6"/>
  <c r="V113" i="6"/>
  <c r="T113" i="6"/>
  <c r="V112" i="6"/>
  <c r="T112" i="6"/>
  <c r="V111" i="6"/>
  <c r="T111" i="6"/>
  <c r="V110" i="6"/>
  <c r="T110" i="6"/>
  <c r="V109" i="6"/>
  <c r="T109" i="6"/>
  <c r="V108" i="6"/>
  <c r="T108" i="6"/>
  <c r="V107" i="6"/>
  <c r="T107" i="6"/>
  <c r="V106" i="6"/>
  <c r="T106" i="6"/>
  <c r="V105" i="6"/>
  <c r="T105" i="6"/>
  <c r="V104" i="6"/>
  <c r="T104" i="6"/>
  <c r="V103" i="6"/>
  <c r="T103" i="6"/>
  <c r="V102" i="6"/>
  <c r="T102" i="6"/>
  <c r="V101" i="6"/>
  <c r="T101" i="6"/>
  <c r="J101" i="6"/>
  <c r="K101" i="6" s="1"/>
  <c r="V100" i="6"/>
  <c r="T100" i="6"/>
  <c r="J100" i="6"/>
  <c r="K100" i="6" s="1"/>
  <c r="V99" i="6"/>
  <c r="T99" i="6"/>
  <c r="J99" i="6"/>
  <c r="K99" i="6" s="1"/>
  <c r="H99" i="6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G99" i="6"/>
  <c r="G100" i="6" s="1"/>
  <c r="V98" i="6"/>
  <c r="T98" i="6"/>
  <c r="S98" i="6"/>
  <c r="K98" i="6"/>
  <c r="V97" i="6"/>
  <c r="T97" i="6"/>
  <c r="K97" i="6"/>
  <c r="V96" i="6"/>
  <c r="T96" i="6"/>
  <c r="K96" i="6"/>
  <c r="V95" i="6"/>
  <c r="T95" i="6"/>
  <c r="K95" i="6"/>
  <c r="V94" i="6"/>
  <c r="T94" i="6"/>
  <c r="K94" i="6"/>
  <c r="V93" i="6"/>
  <c r="T93" i="6"/>
  <c r="K93" i="6"/>
  <c r="V92" i="6"/>
  <c r="T92" i="6"/>
  <c r="K92" i="6"/>
  <c r="V91" i="6"/>
  <c r="T91" i="6"/>
  <c r="K91" i="6"/>
  <c r="V90" i="6"/>
  <c r="T90" i="6"/>
  <c r="K90" i="6"/>
  <c r="V89" i="6"/>
  <c r="T89" i="6"/>
  <c r="K89" i="6"/>
  <c r="V88" i="6"/>
  <c r="T88" i="6"/>
  <c r="K88" i="6"/>
  <c r="V87" i="6"/>
  <c r="T87" i="6"/>
  <c r="K87" i="6"/>
  <c r="V86" i="6"/>
  <c r="T86" i="6"/>
  <c r="K86" i="6"/>
  <c r="V85" i="6"/>
  <c r="T85" i="6"/>
  <c r="K85" i="6"/>
  <c r="V84" i="6"/>
  <c r="T84" i="6"/>
  <c r="K84" i="6"/>
  <c r="V83" i="6"/>
  <c r="T83" i="6"/>
  <c r="K83" i="6"/>
  <c r="V82" i="6"/>
  <c r="T82" i="6"/>
  <c r="K82" i="6"/>
  <c r="V81" i="6"/>
  <c r="T81" i="6"/>
  <c r="K81" i="6"/>
  <c r="V80" i="6"/>
  <c r="T80" i="6"/>
  <c r="K80" i="6"/>
  <c r="V79" i="6"/>
  <c r="T79" i="6"/>
  <c r="K79" i="6"/>
  <c r="V78" i="6"/>
  <c r="T78" i="6"/>
  <c r="K78" i="6"/>
  <c r="V77" i="6"/>
  <c r="T77" i="6"/>
  <c r="K77" i="6"/>
  <c r="V76" i="6"/>
  <c r="T76" i="6"/>
  <c r="K76" i="6"/>
  <c r="V75" i="6"/>
  <c r="T75" i="6"/>
  <c r="K75" i="6"/>
  <c r="V74" i="6"/>
  <c r="T74" i="6"/>
  <c r="K74" i="6"/>
  <c r="V73" i="6"/>
  <c r="T73" i="6"/>
  <c r="K73" i="6"/>
  <c r="V72" i="6"/>
  <c r="T72" i="6"/>
  <c r="K72" i="6"/>
  <c r="V71" i="6"/>
  <c r="T71" i="6"/>
  <c r="K71" i="6"/>
  <c r="V70" i="6"/>
  <c r="T70" i="6"/>
  <c r="K70" i="6"/>
  <c r="V69" i="6"/>
  <c r="T69" i="6"/>
  <c r="K69" i="6"/>
  <c r="V68" i="6"/>
  <c r="T68" i="6"/>
  <c r="K68" i="6"/>
  <c r="V67" i="6"/>
  <c r="T67" i="6"/>
  <c r="K67" i="6"/>
  <c r="J67" i="6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H67" i="6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G67" i="6"/>
  <c r="G68" i="6" s="1"/>
  <c r="V66" i="6"/>
  <c r="T66" i="6"/>
  <c r="S66" i="6"/>
  <c r="K66" i="6"/>
  <c r="V65" i="6"/>
  <c r="T65" i="6"/>
  <c r="V64" i="6"/>
  <c r="T64" i="6"/>
  <c r="V63" i="6"/>
  <c r="T63" i="6"/>
  <c r="V62" i="6"/>
  <c r="T62" i="6"/>
  <c r="V61" i="6"/>
  <c r="T61" i="6"/>
  <c r="V60" i="6"/>
  <c r="T60" i="6"/>
  <c r="V59" i="6"/>
  <c r="T59" i="6"/>
  <c r="V58" i="6"/>
  <c r="T58" i="6"/>
  <c r="V57" i="6"/>
  <c r="T57" i="6"/>
  <c r="V56" i="6"/>
  <c r="T56" i="6"/>
  <c r="V55" i="6"/>
  <c r="T55" i="6"/>
  <c r="V54" i="6"/>
  <c r="T54" i="6"/>
  <c r="V53" i="6"/>
  <c r="T53" i="6"/>
  <c r="V52" i="6"/>
  <c r="T52" i="6"/>
  <c r="V51" i="6"/>
  <c r="T51" i="6"/>
  <c r="V50" i="6"/>
  <c r="T50" i="6"/>
  <c r="V49" i="6"/>
  <c r="T49" i="6"/>
  <c r="V48" i="6"/>
  <c r="T48" i="6"/>
  <c r="V47" i="6"/>
  <c r="T47" i="6"/>
  <c r="V46" i="6"/>
  <c r="T46" i="6"/>
  <c r="V45" i="6"/>
  <c r="T45" i="6"/>
  <c r="V44" i="6"/>
  <c r="T44" i="6"/>
  <c r="V43" i="6"/>
  <c r="T43" i="6"/>
  <c r="V42" i="6"/>
  <c r="T42" i="6"/>
  <c r="V41" i="6"/>
  <c r="T41" i="6"/>
  <c r="V40" i="6"/>
  <c r="T40" i="6"/>
  <c r="V39" i="6"/>
  <c r="T39" i="6"/>
  <c r="V38" i="6"/>
  <c r="T38" i="6"/>
  <c r="V37" i="6"/>
  <c r="T37" i="6"/>
  <c r="V36" i="6"/>
  <c r="T36" i="6"/>
  <c r="G36" i="6"/>
  <c r="S36" i="6" s="1"/>
  <c r="V35" i="6"/>
  <c r="T35" i="6"/>
  <c r="S35" i="6"/>
  <c r="J35" i="6"/>
  <c r="J36" i="6" s="1"/>
  <c r="H35" i="6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G35" i="6"/>
  <c r="V34" i="6"/>
  <c r="T34" i="6"/>
  <c r="S34" i="6"/>
  <c r="K34" i="6"/>
  <c r="V33" i="6"/>
  <c r="T33" i="6"/>
  <c r="V32" i="6"/>
  <c r="T32" i="6"/>
  <c r="V31" i="6"/>
  <c r="T31" i="6"/>
  <c r="V30" i="6"/>
  <c r="T30" i="6"/>
  <c r="V29" i="6"/>
  <c r="T29" i="6"/>
  <c r="V28" i="6"/>
  <c r="T28" i="6"/>
  <c r="V27" i="6"/>
  <c r="T27" i="6"/>
  <c r="V26" i="6"/>
  <c r="T26" i="6"/>
  <c r="V25" i="6"/>
  <c r="T25" i="6"/>
  <c r="V24" i="6"/>
  <c r="T24" i="6"/>
  <c r="V23" i="6"/>
  <c r="T23" i="6"/>
  <c r="V22" i="6"/>
  <c r="T22" i="6"/>
  <c r="V21" i="6"/>
  <c r="T21" i="6"/>
  <c r="V20" i="6"/>
  <c r="T20" i="6"/>
  <c r="V19" i="6"/>
  <c r="T19" i="6"/>
  <c r="V18" i="6"/>
  <c r="T18" i="6"/>
  <c r="V17" i="6"/>
  <c r="T17" i="6"/>
  <c r="V16" i="6"/>
  <c r="T16" i="6"/>
  <c r="V15" i="6"/>
  <c r="T15" i="6"/>
  <c r="V14" i="6"/>
  <c r="T14" i="6"/>
  <c r="V13" i="6"/>
  <c r="T13" i="6"/>
  <c r="V12" i="6"/>
  <c r="T12" i="6"/>
  <c r="V11" i="6"/>
  <c r="T11" i="6"/>
  <c r="V10" i="6"/>
  <c r="T10" i="6"/>
  <c r="V9" i="6"/>
  <c r="T9" i="6"/>
  <c r="V8" i="6"/>
  <c r="T8" i="6"/>
  <c r="V7" i="6"/>
  <c r="T7" i="6"/>
  <c r="V6" i="6"/>
  <c r="T6" i="6"/>
  <c r="V5" i="6"/>
  <c r="T5" i="6"/>
  <c r="V4" i="6"/>
  <c r="T4" i="6"/>
  <c r="V3" i="6"/>
  <c r="T3" i="6"/>
  <c r="J3" i="6"/>
  <c r="K3" i="6" s="1"/>
  <c r="H3" i="6"/>
  <c r="H4" i="6" s="1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G3" i="6"/>
  <c r="G4" i="6" s="1"/>
  <c r="F3" i="6"/>
  <c r="F4" i="6" s="1"/>
  <c r="F5" i="6" s="1"/>
  <c r="F6" i="6" s="1"/>
  <c r="F7" i="6" s="1"/>
  <c r="F8" i="6" s="1"/>
  <c r="F9" i="6" s="1"/>
  <c r="F10" i="6" s="1"/>
  <c r="F11" i="6" s="1"/>
  <c r="F12" i="6" s="1"/>
  <c r="F13" i="6" s="1"/>
  <c r="F14" i="6" s="1"/>
  <c r="F15" i="6" s="1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F47" i="6" s="1"/>
  <c r="F48" i="6" s="1"/>
  <c r="F49" i="6" s="1"/>
  <c r="F50" i="6" s="1"/>
  <c r="F51" i="6" s="1"/>
  <c r="F52" i="6" s="1"/>
  <c r="F53" i="6" s="1"/>
  <c r="F54" i="6" s="1"/>
  <c r="F55" i="6" s="1"/>
  <c r="F56" i="6" s="1"/>
  <c r="F57" i="6" s="1"/>
  <c r="F58" i="6" s="1"/>
  <c r="F59" i="6" s="1"/>
  <c r="F60" i="6" s="1"/>
  <c r="F61" i="6" s="1"/>
  <c r="F62" i="6" s="1"/>
  <c r="F63" i="6" s="1"/>
  <c r="F64" i="6" s="1"/>
  <c r="F65" i="6" s="1"/>
  <c r="F66" i="6" s="1"/>
  <c r="F67" i="6" s="1"/>
  <c r="F68" i="6" s="1"/>
  <c r="F69" i="6" s="1"/>
  <c r="F70" i="6" s="1"/>
  <c r="F71" i="6" s="1"/>
  <c r="F72" i="6" s="1"/>
  <c r="F73" i="6" s="1"/>
  <c r="F74" i="6" s="1"/>
  <c r="F75" i="6" s="1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F95" i="6" s="1"/>
  <c r="F96" i="6" s="1"/>
  <c r="F97" i="6" s="1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F119" i="6" s="1"/>
  <c r="F120" i="6" s="1"/>
  <c r="F121" i="6" s="1"/>
  <c r="F122" i="6" s="1"/>
  <c r="F123" i="6" s="1"/>
  <c r="F124" i="6" s="1"/>
  <c r="F125" i="6" s="1"/>
  <c r="F126" i="6" s="1"/>
  <c r="F127" i="6" s="1"/>
  <c r="F128" i="6" s="1"/>
  <c r="F129" i="6" s="1"/>
  <c r="F130" i="6" s="1"/>
  <c r="F131" i="6" s="1"/>
  <c r="F132" i="6" s="1"/>
  <c r="F133" i="6" s="1"/>
  <c r="F134" i="6" s="1"/>
  <c r="F135" i="6" s="1"/>
  <c r="F136" i="6" s="1"/>
  <c r="F137" i="6" s="1"/>
  <c r="F138" i="6" s="1"/>
  <c r="F139" i="6" s="1"/>
  <c r="F140" i="6" s="1"/>
  <c r="F141" i="6" s="1"/>
  <c r="F142" i="6" s="1"/>
  <c r="F143" i="6" s="1"/>
  <c r="F144" i="6" s="1"/>
  <c r="F145" i="6" s="1"/>
  <c r="F146" i="6" s="1"/>
  <c r="F147" i="6" s="1"/>
  <c r="F148" i="6" s="1"/>
  <c r="F149" i="6" s="1"/>
  <c r="F150" i="6" s="1"/>
  <c r="F151" i="6" s="1"/>
  <c r="F152" i="6" s="1"/>
  <c r="F153" i="6" s="1"/>
  <c r="F154" i="6" s="1"/>
  <c r="F155" i="6" s="1"/>
  <c r="F156" i="6" s="1"/>
  <c r="F157" i="6" s="1"/>
  <c r="F158" i="6" s="1"/>
  <c r="F159" i="6" s="1"/>
  <c r="F160" i="6" s="1"/>
  <c r="F161" i="6" s="1"/>
  <c r="F162" i="6" s="1"/>
  <c r="V2" i="6"/>
  <c r="T2" i="6"/>
  <c r="S2" i="6"/>
  <c r="K2" i="6"/>
  <c r="AE593" i="4"/>
  <c r="AB593" i="4"/>
  <c r="J593" i="4"/>
  <c r="AD593" i="4" s="1"/>
  <c r="I593" i="4"/>
  <c r="AC593" i="4" s="1"/>
  <c r="AE592" i="4"/>
  <c r="AB592" i="4"/>
  <c r="J592" i="4"/>
  <c r="AD592" i="4" s="1"/>
  <c r="I592" i="4"/>
  <c r="AC592" i="4" s="1"/>
  <c r="AE591" i="4"/>
  <c r="AB591" i="4"/>
  <c r="J591" i="4"/>
  <c r="AD591" i="4" s="1"/>
  <c r="I591" i="4"/>
  <c r="AC591" i="4" s="1"/>
  <c r="AE590" i="4"/>
  <c r="AB590" i="4"/>
  <c r="J590" i="4"/>
  <c r="AD590" i="4" s="1"/>
  <c r="I590" i="4"/>
  <c r="AC590" i="4" s="1"/>
  <c r="AB589" i="4"/>
  <c r="J589" i="4"/>
  <c r="AD589" i="4" s="1"/>
  <c r="I589" i="4"/>
  <c r="AC589" i="4" s="1"/>
  <c r="AE588" i="4"/>
  <c r="AD588" i="4"/>
  <c r="AB588" i="4"/>
  <c r="J588" i="4"/>
  <c r="I588" i="4"/>
  <c r="AC588" i="4" s="1"/>
  <c r="AE587" i="4"/>
  <c r="AD587" i="4"/>
  <c r="AC587" i="4"/>
  <c r="AB587" i="4"/>
  <c r="J587" i="4"/>
  <c r="I587" i="4"/>
  <c r="AE586" i="4"/>
  <c r="AC586" i="4"/>
  <c r="AB586" i="4"/>
  <c r="J586" i="4"/>
  <c r="AD586" i="4" s="1"/>
  <c r="I586" i="4"/>
  <c r="AE585" i="4"/>
  <c r="AB585" i="4"/>
  <c r="J585" i="4"/>
  <c r="AD585" i="4" s="1"/>
  <c r="I585" i="4"/>
  <c r="AC585" i="4" s="1"/>
  <c r="AE584" i="4"/>
  <c r="AD584" i="4"/>
  <c r="AB584" i="4"/>
  <c r="J584" i="4"/>
  <c r="I584" i="4"/>
  <c r="AC584" i="4" s="1"/>
  <c r="AE583" i="4"/>
  <c r="AD583" i="4"/>
  <c r="AC583" i="4"/>
  <c r="AB583" i="4"/>
  <c r="J583" i="4"/>
  <c r="I583" i="4"/>
  <c r="AE582" i="4"/>
  <c r="AB582" i="4"/>
  <c r="J582" i="4"/>
  <c r="AD582" i="4" s="1"/>
  <c r="I582" i="4"/>
  <c r="AC582" i="4" s="1"/>
  <c r="AE581" i="4"/>
  <c r="AD581" i="4"/>
  <c r="AB581" i="4"/>
  <c r="M581" i="4"/>
  <c r="M582" i="4" s="1"/>
  <c r="M583" i="4" s="1"/>
  <c r="M584" i="4" s="1"/>
  <c r="M585" i="4" s="1"/>
  <c r="M586" i="4" s="1"/>
  <c r="M587" i="4" s="1"/>
  <c r="M588" i="4" s="1"/>
  <c r="M589" i="4" s="1"/>
  <c r="M590" i="4" s="1"/>
  <c r="M591" i="4" s="1"/>
  <c r="M592" i="4" s="1"/>
  <c r="M593" i="4" s="1"/>
  <c r="J581" i="4"/>
  <c r="I581" i="4"/>
  <c r="AC581" i="4" s="1"/>
  <c r="AE580" i="4"/>
  <c r="AD580" i="4"/>
  <c r="AC580" i="4"/>
  <c r="AB580" i="4"/>
  <c r="M580" i="4"/>
  <c r="L580" i="4"/>
  <c r="Y580" i="4" s="1"/>
  <c r="J580" i="4"/>
  <c r="I580" i="4"/>
  <c r="AE579" i="4"/>
  <c r="AC579" i="4"/>
  <c r="AB579" i="4"/>
  <c r="P579" i="4"/>
  <c r="CK579" i="4" s="1"/>
  <c r="O579" i="4"/>
  <c r="O580" i="4" s="1"/>
  <c r="M579" i="4"/>
  <c r="L579" i="4"/>
  <c r="Y579" i="4" s="1"/>
  <c r="K579" i="4"/>
  <c r="K580" i="4" s="1"/>
  <c r="K581" i="4" s="1"/>
  <c r="K582" i="4" s="1"/>
  <c r="K583" i="4" s="1"/>
  <c r="K584" i="4" s="1"/>
  <c r="K585" i="4" s="1"/>
  <c r="K586" i="4" s="1"/>
  <c r="K587" i="4" s="1"/>
  <c r="K588" i="4" s="1"/>
  <c r="K589" i="4" s="1"/>
  <c r="K590" i="4" s="1"/>
  <c r="J579" i="4"/>
  <c r="AD579" i="4" s="1"/>
  <c r="I579" i="4"/>
  <c r="CN578" i="4"/>
  <c r="CK578" i="4"/>
  <c r="CF578" i="4"/>
  <c r="AE578" i="4"/>
  <c r="AB578" i="4"/>
  <c r="Z578" i="4"/>
  <c r="Y578" i="4"/>
  <c r="P578" i="4"/>
  <c r="CJ578" i="4" s="1"/>
  <c r="J578" i="4"/>
  <c r="AD578" i="4" s="1"/>
  <c r="I578" i="4"/>
  <c r="AC578" i="4" s="1"/>
  <c r="AE577" i="4"/>
  <c r="AD577" i="4"/>
  <c r="AB577" i="4"/>
  <c r="J577" i="4"/>
  <c r="I577" i="4"/>
  <c r="AC577" i="4" s="1"/>
  <c r="AE576" i="4"/>
  <c r="AD576" i="4"/>
  <c r="AB576" i="4"/>
  <c r="J576" i="4"/>
  <c r="I576" i="4"/>
  <c r="AC576" i="4" s="1"/>
  <c r="AE575" i="4"/>
  <c r="AD575" i="4"/>
  <c r="AB575" i="4"/>
  <c r="J575" i="4"/>
  <c r="I575" i="4"/>
  <c r="AC575" i="4" s="1"/>
  <c r="AE574" i="4"/>
  <c r="AD574" i="4"/>
  <c r="AB574" i="4"/>
  <c r="J574" i="4"/>
  <c r="I574" i="4"/>
  <c r="AC574" i="4" s="1"/>
  <c r="AE573" i="4"/>
  <c r="AD573" i="4"/>
  <c r="AB573" i="4"/>
  <c r="J573" i="4"/>
  <c r="I573" i="4"/>
  <c r="AC573" i="4" s="1"/>
  <c r="AE572" i="4"/>
  <c r="AD572" i="4"/>
  <c r="AB572" i="4"/>
  <c r="J572" i="4"/>
  <c r="I572" i="4"/>
  <c r="AC572" i="4" s="1"/>
  <c r="AE571" i="4"/>
  <c r="AD571" i="4"/>
  <c r="AB571" i="4"/>
  <c r="J571" i="4"/>
  <c r="I571" i="4"/>
  <c r="AC571" i="4" s="1"/>
  <c r="AE570" i="4"/>
  <c r="AD570" i="4"/>
  <c r="AC570" i="4"/>
  <c r="AB570" i="4"/>
  <c r="J570" i="4"/>
  <c r="I570" i="4"/>
  <c r="AE569" i="4"/>
  <c r="AC569" i="4"/>
  <c r="AB569" i="4"/>
  <c r="J569" i="4"/>
  <c r="AD569" i="4" s="1"/>
  <c r="I569" i="4"/>
  <c r="AE568" i="4"/>
  <c r="AB568" i="4"/>
  <c r="J568" i="4"/>
  <c r="AD568" i="4" s="1"/>
  <c r="I568" i="4"/>
  <c r="AC568" i="4" s="1"/>
  <c r="AE567" i="4"/>
  <c r="AD567" i="4"/>
  <c r="AB567" i="4"/>
  <c r="J567" i="4"/>
  <c r="I567" i="4"/>
  <c r="AC567" i="4" s="1"/>
  <c r="AE566" i="4"/>
  <c r="AD566" i="4"/>
  <c r="AC566" i="4"/>
  <c r="AB566" i="4"/>
  <c r="J566" i="4"/>
  <c r="I566" i="4"/>
  <c r="AE565" i="4"/>
  <c r="AC565" i="4"/>
  <c r="AB565" i="4"/>
  <c r="K565" i="4"/>
  <c r="K566" i="4" s="1"/>
  <c r="K567" i="4" s="1"/>
  <c r="K568" i="4" s="1"/>
  <c r="K569" i="4" s="1"/>
  <c r="K570" i="4" s="1"/>
  <c r="K571" i="4" s="1"/>
  <c r="K572" i="4" s="1"/>
  <c r="J565" i="4"/>
  <c r="AD565" i="4" s="1"/>
  <c r="I565" i="4"/>
  <c r="AE564" i="4"/>
  <c r="AB564" i="4"/>
  <c r="O564" i="4"/>
  <c r="P564" i="4" s="1"/>
  <c r="K564" i="4"/>
  <c r="J564" i="4"/>
  <c r="AD564" i="4" s="1"/>
  <c r="I564" i="4"/>
  <c r="AC564" i="4" s="1"/>
  <c r="AE563" i="4"/>
  <c r="AD563" i="4"/>
  <c r="AB563" i="4"/>
  <c r="O563" i="4"/>
  <c r="P563" i="4" s="1"/>
  <c r="M563" i="4"/>
  <c r="M564" i="4" s="1"/>
  <c r="M565" i="4" s="1"/>
  <c r="M566" i="4" s="1"/>
  <c r="M567" i="4" s="1"/>
  <c r="M568" i="4" s="1"/>
  <c r="M569" i="4" s="1"/>
  <c r="M570" i="4" s="1"/>
  <c r="M571" i="4" s="1"/>
  <c r="M572" i="4" s="1"/>
  <c r="M573" i="4" s="1"/>
  <c r="M574" i="4" s="1"/>
  <c r="M575" i="4" s="1"/>
  <c r="M576" i="4" s="1"/>
  <c r="M577" i="4" s="1"/>
  <c r="L563" i="4"/>
  <c r="L564" i="4" s="1"/>
  <c r="K563" i="4"/>
  <c r="J563" i="4"/>
  <c r="I563" i="4"/>
  <c r="AC563" i="4" s="1"/>
  <c r="CJ562" i="4"/>
  <c r="AE562" i="4"/>
  <c r="AD562" i="4"/>
  <c r="AC562" i="4"/>
  <c r="AB562" i="4"/>
  <c r="Y562" i="4"/>
  <c r="P562" i="4"/>
  <c r="CN562" i="4" s="1"/>
  <c r="J562" i="4"/>
  <c r="I562" i="4"/>
  <c r="AE561" i="4"/>
  <c r="AC561" i="4"/>
  <c r="AB561" i="4"/>
  <c r="J561" i="4"/>
  <c r="AD561" i="4" s="1"/>
  <c r="I561" i="4"/>
  <c r="AE560" i="4"/>
  <c r="AC560" i="4"/>
  <c r="AB560" i="4"/>
  <c r="J560" i="4"/>
  <c r="AD560" i="4" s="1"/>
  <c r="I560" i="4"/>
  <c r="AE559" i="4"/>
  <c r="AC559" i="4"/>
  <c r="AB559" i="4"/>
  <c r="J559" i="4"/>
  <c r="AD559" i="4" s="1"/>
  <c r="I559" i="4"/>
  <c r="AE558" i="4"/>
  <c r="AC558" i="4"/>
  <c r="AB558" i="4"/>
  <c r="J558" i="4"/>
  <c r="AD558" i="4" s="1"/>
  <c r="I558" i="4"/>
  <c r="AE557" i="4"/>
  <c r="AC557" i="4"/>
  <c r="AB557" i="4"/>
  <c r="J557" i="4"/>
  <c r="AD557" i="4" s="1"/>
  <c r="I557" i="4"/>
  <c r="AE556" i="4"/>
  <c r="AC556" i="4"/>
  <c r="AB556" i="4"/>
  <c r="J556" i="4"/>
  <c r="AD556" i="4" s="1"/>
  <c r="I556" i="4"/>
  <c r="AE555" i="4"/>
  <c r="AC555" i="4"/>
  <c r="AB555" i="4"/>
  <c r="J555" i="4"/>
  <c r="AD555" i="4" s="1"/>
  <c r="I555" i="4"/>
  <c r="AE554" i="4"/>
  <c r="AB554" i="4"/>
  <c r="J554" i="4"/>
  <c r="AD554" i="4" s="1"/>
  <c r="I554" i="4"/>
  <c r="AC554" i="4" s="1"/>
  <c r="AE553" i="4"/>
  <c r="AD553" i="4"/>
  <c r="AB553" i="4"/>
  <c r="J553" i="4"/>
  <c r="I553" i="4"/>
  <c r="AC553" i="4" s="1"/>
  <c r="AE552" i="4"/>
  <c r="AD552" i="4"/>
  <c r="AC552" i="4"/>
  <c r="AB552" i="4"/>
  <c r="J552" i="4"/>
  <c r="I552" i="4"/>
  <c r="AE551" i="4"/>
  <c r="AC551" i="4"/>
  <c r="AB551" i="4"/>
  <c r="J551" i="4"/>
  <c r="AD551" i="4" s="1"/>
  <c r="I551" i="4"/>
  <c r="AE550" i="4"/>
  <c r="AB550" i="4"/>
  <c r="J550" i="4"/>
  <c r="AD550" i="4" s="1"/>
  <c r="I550" i="4"/>
  <c r="AC550" i="4" s="1"/>
  <c r="AE549" i="4"/>
  <c r="AD549" i="4"/>
  <c r="AB549" i="4"/>
  <c r="M549" i="4"/>
  <c r="M550" i="4" s="1"/>
  <c r="M551" i="4" s="1"/>
  <c r="M552" i="4" s="1"/>
  <c r="M553" i="4" s="1"/>
  <c r="M554" i="4" s="1"/>
  <c r="M555" i="4" s="1"/>
  <c r="M556" i="4" s="1"/>
  <c r="M557" i="4" s="1"/>
  <c r="M558" i="4" s="1"/>
  <c r="M559" i="4" s="1"/>
  <c r="M560" i="4" s="1"/>
  <c r="M561" i="4" s="1"/>
  <c r="J549" i="4"/>
  <c r="I549" i="4"/>
  <c r="AC549" i="4" s="1"/>
  <c r="AE548" i="4"/>
  <c r="AD548" i="4"/>
  <c r="AC548" i="4"/>
  <c r="AB548" i="4"/>
  <c r="M548" i="4"/>
  <c r="L548" i="4"/>
  <c r="Y548" i="4" s="1"/>
  <c r="J548" i="4"/>
  <c r="I548" i="4"/>
  <c r="AE547" i="4"/>
  <c r="AC547" i="4"/>
  <c r="AB547" i="4"/>
  <c r="P547" i="4"/>
  <c r="CK547" i="4" s="1"/>
  <c r="O547" i="4"/>
  <c r="O548" i="4" s="1"/>
  <c r="M547" i="4"/>
  <c r="L547" i="4"/>
  <c r="Y547" i="4" s="1"/>
  <c r="K547" i="4"/>
  <c r="K548" i="4" s="1"/>
  <c r="K549" i="4" s="1"/>
  <c r="K550" i="4" s="1"/>
  <c r="K551" i="4" s="1"/>
  <c r="K552" i="4" s="1"/>
  <c r="K553" i="4" s="1"/>
  <c r="K554" i="4" s="1"/>
  <c r="K555" i="4" s="1"/>
  <c r="K556" i="4" s="1"/>
  <c r="J547" i="4"/>
  <c r="AD547" i="4" s="1"/>
  <c r="I547" i="4"/>
  <c r="CN546" i="4"/>
  <c r="CK546" i="4"/>
  <c r="CF546" i="4"/>
  <c r="AE546" i="4"/>
  <c r="AB546" i="4"/>
  <c r="Z546" i="4"/>
  <c r="Y546" i="4"/>
  <c r="P546" i="4"/>
  <c r="CJ546" i="4" s="1"/>
  <c r="J546" i="4"/>
  <c r="AD546" i="4" s="1"/>
  <c r="I546" i="4"/>
  <c r="AC546" i="4" s="1"/>
  <c r="AE545" i="4"/>
  <c r="AD545" i="4"/>
  <c r="AB545" i="4"/>
  <c r="J545" i="4"/>
  <c r="I545" i="4"/>
  <c r="AC545" i="4" s="1"/>
  <c r="AE544" i="4"/>
  <c r="AD544" i="4"/>
  <c r="AB544" i="4"/>
  <c r="J544" i="4"/>
  <c r="I544" i="4"/>
  <c r="AC544" i="4" s="1"/>
  <c r="AE543" i="4"/>
  <c r="AD543" i="4"/>
  <c r="AB543" i="4"/>
  <c r="J543" i="4"/>
  <c r="I543" i="4"/>
  <c r="AC543" i="4" s="1"/>
  <c r="AE542" i="4"/>
  <c r="AD542" i="4"/>
  <c r="AB542" i="4"/>
  <c r="J542" i="4"/>
  <c r="I542" i="4"/>
  <c r="AC542" i="4" s="1"/>
  <c r="AE541" i="4"/>
  <c r="AD541" i="4"/>
  <c r="AB541" i="4"/>
  <c r="J541" i="4"/>
  <c r="I541" i="4"/>
  <c r="AC541" i="4" s="1"/>
  <c r="AE540" i="4"/>
  <c r="AD540" i="4"/>
  <c r="AC540" i="4"/>
  <c r="AB540" i="4"/>
  <c r="J540" i="4"/>
  <c r="I540" i="4"/>
  <c r="AE539" i="4"/>
  <c r="AC539" i="4"/>
  <c r="AB539" i="4"/>
  <c r="J539" i="4"/>
  <c r="AD539" i="4" s="1"/>
  <c r="I539" i="4"/>
  <c r="AE538" i="4"/>
  <c r="AB538" i="4"/>
  <c r="J538" i="4"/>
  <c r="AD538" i="4" s="1"/>
  <c r="I538" i="4"/>
  <c r="AC538" i="4" s="1"/>
  <c r="AE537" i="4"/>
  <c r="AD537" i="4"/>
  <c r="AB537" i="4"/>
  <c r="J537" i="4"/>
  <c r="I537" i="4"/>
  <c r="AC537" i="4" s="1"/>
  <c r="AE536" i="4"/>
  <c r="AD536" i="4"/>
  <c r="AC536" i="4"/>
  <c r="AB536" i="4"/>
  <c r="J536" i="4"/>
  <c r="I536" i="4"/>
  <c r="AE535" i="4"/>
  <c r="AC535" i="4"/>
  <c r="AB535" i="4"/>
  <c r="J535" i="4"/>
  <c r="AD535" i="4" s="1"/>
  <c r="I535" i="4"/>
  <c r="AE534" i="4"/>
  <c r="AB534" i="4"/>
  <c r="J534" i="4"/>
  <c r="AD534" i="4" s="1"/>
  <c r="I534" i="4"/>
  <c r="AC534" i="4" s="1"/>
  <c r="AE533" i="4"/>
  <c r="AD533" i="4"/>
  <c r="AB533" i="4"/>
  <c r="M533" i="4"/>
  <c r="M534" i="4" s="1"/>
  <c r="M535" i="4" s="1"/>
  <c r="M536" i="4" s="1"/>
  <c r="M537" i="4" s="1"/>
  <c r="M538" i="4" s="1"/>
  <c r="M539" i="4" s="1"/>
  <c r="M540" i="4" s="1"/>
  <c r="M541" i="4" s="1"/>
  <c r="M542" i="4" s="1"/>
  <c r="M543" i="4" s="1"/>
  <c r="M544" i="4" s="1"/>
  <c r="M545" i="4" s="1"/>
  <c r="J533" i="4"/>
  <c r="I533" i="4"/>
  <c r="AC533" i="4" s="1"/>
  <c r="AE532" i="4"/>
  <c r="AD532" i="4"/>
  <c r="AC532" i="4"/>
  <c r="AB532" i="4"/>
  <c r="M532" i="4"/>
  <c r="L532" i="4"/>
  <c r="Y532" i="4" s="1"/>
  <c r="J532" i="4"/>
  <c r="I532" i="4"/>
  <c r="AE531" i="4"/>
  <c r="AC531" i="4"/>
  <c r="AB531" i="4"/>
  <c r="P531" i="4"/>
  <c r="CK531" i="4" s="1"/>
  <c r="O531" i="4"/>
  <c r="O532" i="4" s="1"/>
  <c r="M531" i="4"/>
  <c r="L531" i="4"/>
  <c r="Y531" i="4" s="1"/>
  <c r="K531" i="4"/>
  <c r="K532" i="4" s="1"/>
  <c r="K533" i="4" s="1"/>
  <c r="K534" i="4" s="1"/>
  <c r="K535" i="4" s="1"/>
  <c r="K536" i="4" s="1"/>
  <c r="K537" i="4" s="1"/>
  <c r="K538" i="4" s="1"/>
  <c r="K539" i="4" s="1"/>
  <c r="K540" i="4" s="1"/>
  <c r="K541" i="4" s="1"/>
  <c r="K542" i="4" s="1"/>
  <c r="J531" i="4"/>
  <c r="AD531" i="4" s="1"/>
  <c r="I531" i="4"/>
  <c r="CN530" i="4"/>
  <c r="CK530" i="4"/>
  <c r="CF530" i="4"/>
  <c r="AE530" i="4"/>
  <c r="AB530" i="4"/>
  <c r="Z530" i="4"/>
  <c r="Y530" i="4"/>
  <c r="P530" i="4"/>
  <c r="CJ530" i="4" s="1"/>
  <c r="J530" i="4"/>
  <c r="AD530" i="4" s="1"/>
  <c r="I530" i="4"/>
  <c r="AC530" i="4" s="1"/>
  <c r="AE529" i="4"/>
  <c r="AD529" i="4"/>
  <c r="AB529" i="4"/>
  <c r="J529" i="4"/>
  <c r="I529" i="4"/>
  <c r="AC529" i="4" s="1"/>
  <c r="AE528" i="4"/>
  <c r="AD528" i="4"/>
  <c r="AB528" i="4"/>
  <c r="J528" i="4"/>
  <c r="I528" i="4"/>
  <c r="AC528" i="4" s="1"/>
  <c r="AE527" i="4"/>
  <c r="AD527" i="4"/>
  <c r="AB527" i="4"/>
  <c r="J527" i="4"/>
  <c r="I527" i="4"/>
  <c r="AC527" i="4" s="1"/>
  <c r="AE526" i="4"/>
  <c r="AD526" i="4"/>
  <c r="AB526" i="4"/>
  <c r="J526" i="4"/>
  <c r="I526" i="4"/>
  <c r="AC526" i="4" s="1"/>
  <c r="AE525" i="4"/>
  <c r="AD525" i="4"/>
  <c r="AB525" i="4"/>
  <c r="J525" i="4"/>
  <c r="I525" i="4"/>
  <c r="AC525" i="4" s="1"/>
  <c r="AE524" i="4"/>
  <c r="AD524" i="4"/>
  <c r="AC524" i="4"/>
  <c r="AB524" i="4"/>
  <c r="J524" i="4"/>
  <c r="I524" i="4"/>
  <c r="AE523" i="4"/>
  <c r="AC523" i="4"/>
  <c r="AB523" i="4"/>
  <c r="J523" i="4"/>
  <c r="AD523" i="4" s="1"/>
  <c r="I523" i="4"/>
  <c r="AE522" i="4"/>
  <c r="AB522" i="4"/>
  <c r="J522" i="4"/>
  <c r="AD522" i="4" s="1"/>
  <c r="I522" i="4"/>
  <c r="AC522" i="4" s="1"/>
  <c r="AE521" i="4"/>
  <c r="AD521" i="4"/>
  <c r="AB521" i="4"/>
  <c r="J521" i="4"/>
  <c r="I521" i="4"/>
  <c r="AC521" i="4" s="1"/>
  <c r="AE520" i="4"/>
  <c r="AD520" i="4"/>
  <c r="AC520" i="4"/>
  <c r="AB520" i="4"/>
  <c r="J520" i="4"/>
  <c r="I520" i="4"/>
  <c r="AE519" i="4"/>
  <c r="AC519" i="4"/>
  <c r="AB519" i="4"/>
  <c r="J519" i="4"/>
  <c r="AD519" i="4" s="1"/>
  <c r="I519" i="4"/>
  <c r="AE518" i="4"/>
  <c r="AB518" i="4"/>
  <c r="J518" i="4"/>
  <c r="AD518" i="4" s="1"/>
  <c r="I518" i="4"/>
  <c r="AC518" i="4" s="1"/>
  <c r="AE517" i="4"/>
  <c r="AD517" i="4"/>
  <c r="AB517" i="4"/>
  <c r="M517" i="4"/>
  <c r="M518" i="4" s="1"/>
  <c r="M519" i="4" s="1"/>
  <c r="M520" i="4" s="1"/>
  <c r="M521" i="4" s="1"/>
  <c r="M522" i="4" s="1"/>
  <c r="M523" i="4" s="1"/>
  <c r="M524" i="4" s="1"/>
  <c r="M525" i="4" s="1"/>
  <c r="M526" i="4" s="1"/>
  <c r="M527" i="4" s="1"/>
  <c r="M528" i="4" s="1"/>
  <c r="M529" i="4" s="1"/>
  <c r="J517" i="4"/>
  <c r="I517" i="4"/>
  <c r="AC517" i="4" s="1"/>
  <c r="AE516" i="4"/>
  <c r="AD516" i="4"/>
  <c r="AC516" i="4"/>
  <c r="AB516" i="4"/>
  <c r="M516" i="4"/>
  <c r="L516" i="4"/>
  <c r="Y516" i="4" s="1"/>
  <c r="J516" i="4"/>
  <c r="I516" i="4"/>
  <c r="AE515" i="4"/>
  <c r="AC515" i="4"/>
  <c r="AB515" i="4"/>
  <c r="P515" i="4"/>
  <c r="CK515" i="4" s="1"/>
  <c r="O515" i="4"/>
  <c r="O516" i="4" s="1"/>
  <c r="M515" i="4"/>
  <c r="L515" i="4"/>
  <c r="Y515" i="4" s="1"/>
  <c r="K515" i="4"/>
  <c r="K516" i="4" s="1"/>
  <c r="K517" i="4" s="1"/>
  <c r="K518" i="4" s="1"/>
  <c r="K519" i="4" s="1"/>
  <c r="K520" i="4" s="1"/>
  <c r="K521" i="4" s="1"/>
  <c r="K522" i="4" s="1"/>
  <c r="K523" i="4" s="1"/>
  <c r="K524" i="4" s="1"/>
  <c r="K525" i="4" s="1"/>
  <c r="K526" i="4" s="1"/>
  <c r="J515" i="4"/>
  <c r="AD515" i="4" s="1"/>
  <c r="I515" i="4"/>
  <c r="CN514" i="4"/>
  <c r="CK514" i="4"/>
  <c r="CF514" i="4"/>
  <c r="AE514" i="4"/>
  <c r="AB514" i="4"/>
  <c r="Z514" i="4"/>
  <c r="Y514" i="4"/>
  <c r="P514" i="4"/>
  <c r="CJ514" i="4" s="1"/>
  <c r="J514" i="4"/>
  <c r="AD514" i="4" s="1"/>
  <c r="I514" i="4"/>
  <c r="AC514" i="4" s="1"/>
  <c r="AE513" i="4"/>
  <c r="AD513" i="4"/>
  <c r="AB513" i="4"/>
  <c r="J513" i="4"/>
  <c r="I513" i="4"/>
  <c r="AC513" i="4" s="1"/>
  <c r="AE512" i="4"/>
  <c r="AD512" i="4"/>
  <c r="AB512" i="4"/>
  <c r="J512" i="4"/>
  <c r="I512" i="4"/>
  <c r="AC512" i="4" s="1"/>
  <c r="AE511" i="4"/>
  <c r="AD511" i="4"/>
  <c r="AB511" i="4"/>
  <c r="J511" i="4"/>
  <c r="I511" i="4"/>
  <c r="AC511" i="4" s="1"/>
  <c r="AE510" i="4"/>
  <c r="AD510" i="4"/>
  <c r="AB510" i="4"/>
  <c r="J510" i="4"/>
  <c r="I510" i="4"/>
  <c r="AC510" i="4" s="1"/>
  <c r="AE509" i="4"/>
  <c r="AD509" i="4"/>
  <c r="AB509" i="4"/>
  <c r="J509" i="4"/>
  <c r="I509" i="4"/>
  <c r="AC509" i="4" s="1"/>
  <c r="AE508" i="4"/>
  <c r="AD508" i="4"/>
  <c r="AC508" i="4"/>
  <c r="AB508" i="4"/>
  <c r="J508" i="4"/>
  <c r="I508" i="4"/>
  <c r="AE507" i="4"/>
  <c r="AC507" i="4"/>
  <c r="AB507" i="4"/>
  <c r="J507" i="4"/>
  <c r="AD507" i="4" s="1"/>
  <c r="I507" i="4"/>
  <c r="AE506" i="4"/>
  <c r="AB506" i="4"/>
  <c r="J506" i="4"/>
  <c r="AD506" i="4" s="1"/>
  <c r="I506" i="4"/>
  <c r="AC506" i="4" s="1"/>
  <c r="AE505" i="4"/>
  <c r="AD505" i="4"/>
  <c r="AB505" i="4"/>
  <c r="J505" i="4"/>
  <c r="I505" i="4"/>
  <c r="AC505" i="4" s="1"/>
  <c r="AE504" i="4"/>
  <c r="AD504" i="4"/>
  <c r="AC504" i="4"/>
  <c r="AB504" i="4"/>
  <c r="J504" i="4"/>
  <c r="I504" i="4"/>
  <c r="AE503" i="4"/>
  <c r="AC503" i="4"/>
  <c r="AB503" i="4"/>
  <c r="J503" i="4"/>
  <c r="AD503" i="4" s="1"/>
  <c r="I503" i="4"/>
  <c r="AE502" i="4"/>
  <c r="AB502" i="4"/>
  <c r="J502" i="4"/>
  <c r="AD502" i="4" s="1"/>
  <c r="I502" i="4"/>
  <c r="AC502" i="4" s="1"/>
  <c r="AE501" i="4"/>
  <c r="AD501" i="4"/>
  <c r="AB501" i="4"/>
  <c r="M501" i="4"/>
  <c r="M502" i="4" s="1"/>
  <c r="M503" i="4" s="1"/>
  <c r="M504" i="4" s="1"/>
  <c r="M505" i="4" s="1"/>
  <c r="M506" i="4" s="1"/>
  <c r="M507" i="4" s="1"/>
  <c r="M508" i="4" s="1"/>
  <c r="M509" i="4" s="1"/>
  <c r="M510" i="4" s="1"/>
  <c r="M511" i="4" s="1"/>
  <c r="M512" i="4" s="1"/>
  <c r="M513" i="4" s="1"/>
  <c r="J501" i="4"/>
  <c r="I501" i="4"/>
  <c r="AC501" i="4" s="1"/>
  <c r="AE500" i="4"/>
  <c r="AD500" i="4"/>
  <c r="AC500" i="4"/>
  <c r="AB500" i="4"/>
  <c r="M500" i="4"/>
  <c r="L500" i="4"/>
  <c r="Y500" i="4" s="1"/>
  <c r="J500" i="4"/>
  <c r="I500" i="4"/>
  <c r="AE499" i="4"/>
  <c r="AC499" i="4"/>
  <c r="AB499" i="4"/>
  <c r="P499" i="4"/>
  <c r="CK499" i="4" s="1"/>
  <c r="O499" i="4"/>
  <c r="O500" i="4" s="1"/>
  <c r="M499" i="4"/>
  <c r="L499" i="4"/>
  <c r="Y499" i="4" s="1"/>
  <c r="K499" i="4"/>
  <c r="K500" i="4" s="1"/>
  <c r="K501" i="4" s="1"/>
  <c r="K502" i="4" s="1"/>
  <c r="K503" i="4" s="1"/>
  <c r="K504" i="4" s="1"/>
  <c r="K505" i="4" s="1"/>
  <c r="K506" i="4" s="1"/>
  <c r="K507" i="4" s="1"/>
  <c r="K508" i="4" s="1"/>
  <c r="K509" i="4" s="1"/>
  <c r="K510" i="4" s="1"/>
  <c r="J499" i="4"/>
  <c r="AD499" i="4" s="1"/>
  <c r="I499" i="4"/>
  <c r="CN498" i="4"/>
  <c r="CK498" i="4"/>
  <c r="CF498" i="4"/>
  <c r="AE498" i="4"/>
  <c r="AB498" i="4"/>
  <c r="Z498" i="4"/>
  <c r="Y498" i="4"/>
  <c r="P498" i="4"/>
  <c r="CJ498" i="4" s="1"/>
  <c r="J498" i="4"/>
  <c r="AD498" i="4" s="1"/>
  <c r="I498" i="4"/>
  <c r="AC498" i="4" s="1"/>
  <c r="AE497" i="4"/>
  <c r="AD497" i="4"/>
  <c r="AB497" i="4"/>
  <c r="J497" i="4"/>
  <c r="I497" i="4"/>
  <c r="AC497" i="4" s="1"/>
  <c r="AE496" i="4"/>
  <c r="AD496" i="4"/>
  <c r="AB496" i="4"/>
  <c r="J496" i="4"/>
  <c r="I496" i="4"/>
  <c r="AC496" i="4" s="1"/>
  <c r="AE495" i="4"/>
  <c r="AD495" i="4"/>
  <c r="AB495" i="4"/>
  <c r="J495" i="4"/>
  <c r="I495" i="4"/>
  <c r="AC495" i="4" s="1"/>
  <c r="AE494" i="4"/>
  <c r="AD494" i="4"/>
  <c r="AB494" i="4"/>
  <c r="J494" i="4"/>
  <c r="I494" i="4"/>
  <c r="AC494" i="4" s="1"/>
  <c r="AE493" i="4"/>
  <c r="AD493" i="4"/>
  <c r="AC493" i="4"/>
  <c r="AB493" i="4"/>
  <c r="AE492" i="4"/>
  <c r="AB492" i="4"/>
  <c r="J492" i="4"/>
  <c r="AD492" i="4" s="1"/>
  <c r="I492" i="4"/>
  <c r="AC492" i="4" s="1"/>
  <c r="AE491" i="4"/>
  <c r="AD491" i="4"/>
  <c r="AB491" i="4"/>
  <c r="J491" i="4"/>
  <c r="I491" i="4"/>
  <c r="AC491" i="4" s="1"/>
  <c r="AE490" i="4"/>
  <c r="AD490" i="4"/>
  <c r="AC490" i="4"/>
  <c r="AB490" i="4"/>
  <c r="J490" i="4"/>
  <c r="I490" i="4"/>
  <c r="AE489" i="4"/>
  <c r="AC489" i="4"/>
  <c r="AB489" i="4"/>
  <c r="J489" i="4"/>
  <c r="AD489" i="4" s="1"/>
  <c r="I489" i="4"/>
  <c r="AE488" i="4"/>
  <c r="AB488" i="4"/>
  <c r="J488" i="4"/>
  <c r="AD488" i="4" s="1"/>
  <c r="I488" i="4"/>
  <c r="AC488" i="4" s="1"/>
  <c r="AE487" i="4"/>
  <c r="AD487" i="4"/>
  <c r="AB487" i="4"/>
  <c r="J487" i="4"/>
  <c r="I487" i="4"/>
  <c r="AC487" i="4" s="1"/>
  <c r="AE486" i="4"/>
  <c r="AD486" i="4"/>
  <c r="AC486" i="4"/>
  <c r="AB486" i="4"/>
  <c r="J486" i="4"/>
  <c r="I486" i="4"/>
  <c r="AE485" i="4"/>
  <c r="AC485" i="4"/>
  <c r="AB485" i="4"/>
  <c r="J485" i="4"/>
  <c r="AD485" i="4" s="1"/>
  <c r="I485" i="4"/>
  <c r="AE484" i="4"/>
  <c r="AB484" i="4"/>
  <c r="O484" i="4"/>
  <c r="P484" i="4" s="1"/>
  <c r="J484" i="4"/>
  <c r="AD484" i="4" s="1"/>
  <c r="I484" i="4"/>
  <c r="AC484" i="4" s="1"/>
  <c r="CK483" i="4"/>
  <c r="AE483" i="4"/>
  <c r="AD483" i="4"/>
  <c r="AB483" i="4"/>
  <c r="Z483" i="4"/>
  <c r="O483" i="4"/>
  <c r="P483" i="4" s="1"/>
  <c r="M483" i="4"/>
  <c r="M484" i="4" s="1"/>
  <c r="M485" i="4" s="1"/>
  <c r="M486" i="4" s="1"/>
  <c r="M487" i="4" s="1"/>
  <c r="M488" i="4" s="1"/>
  <c r="M489" i="4" s="1"/>
  <c r="M490" i="4" s="1"/>
  <c r="M491" i="4" s="1"/>
  <c r="M492" i="4" s="1"/>
  <c r="M493" i="4" s="1"/>
  <c r="M494" i="4" s="1"/>
  <c r="M495" i="4" s="1"/>
  <c r="M496" i="4" s="1"/>
  <c r="M497" i="4" s="1"/>
  <c r="L483" i="4"/>
  <c r="L484" i="4" s="1"/>
  <c r="K483" i="4"/>
  <c r="K484" i="4" s="1"/>
  <c r="K485" i="4" s="1"/>
  <c r="K486" i="4" s="1"/>
  <c r="K487" i="4" s="1"/>
  <c r="K488" i="4" s="1"/>
  <c r="K489" i="4" s="1"/>
  <c r="K490" i="4" s="1"/>
  <c r="K491" i="4" s="1"/>
  <c r="K492" i="4" s="1"/>
  <c r="K493" i="4" s="1"/>
  <c r="K494" i="4" s="1"/>
  <c r="J483" i="4"/>
  <c r="I483" i="4"/>
  <c r="AC483" i="4" s="1"/>
  <c r="CJ482" i="4"/>
  <c r="AE482" i="4"/>
  <c r="AD482" i="4"/>
  <c r="AC482" i="4"/>
  <c r="AB482" i="4"/>
  <c r="Y482" i="4"/>
  <c r="P482" i="4"/>
  <c r="CN482" i="4" s="1"/>
  <c r="J482" i="4"/>
  <c r="I482" i="4"/>
  <c r="AE481" i="4"/>
  <c r="AC481" i="4"/>
  <c r="AB481" i="4"/>
  <c r="J481" i="4"/>
  <c r="AD481" i="4" s="1"/>
  <c r="I481" i="4"/>
  <c r="AE480" i="4"/>
  <c r="AC480" i="4"/>
  <c r="AB480" i="4"/>
  <c r="J480" i="4"/>
  <c r="AD480" i="4" s="1"/>
  <c r="I480" i="4"/>
  <c r="AE479" i="4"/>
  <c r="AC479" i="4"/>
  <c r="AB479" i="4"/>
  <c r="J479" i="4"/>
  <c r="AD479" i="4" s="1"/>
  <c r="I479" i="4"/>
  <c r="AE478" i="4"/>
  <c r="AC478" i="4"/>
  <c r="AB478" i="4"/>
  <c r="J478" i="4"/>
  <c r="AD478" i="4" s="1"/>
  <c r="I478" i="4"/>
  <c r="AE477" i="4"/>
  <c r="AC477" i="4"/>
  <c r="AB477" i="4"/>
  <c r="J477" i="4"/>
  <c r="AD477" i="4" s="1"/>
  <c r="I477" i="4"/>
  <c r="AE476" i="4"/>
  <c r="AC476" i="4"/>
  <c r="AB476" i="4"/>
  <c r="J476" i="4"/>
  <c r="AD476" i="4" s="1"/>
  <c r="I476" i="4"/>
  <c r="AE475" i="4"/>
  <c r="AB475" i="4"/>
  <c r="J475" i="4"/>
  <c r="AD475" i="4" s="1"/>
  <c r="I475" i="4"/>
  <c r="AC475" i="4" s="1"/>
  <c r="AE474" i="4"/>
  <c r="AD474" i="4"/>
  <c r="AB474" i="4"/>
  <c r="J474" i="4"/>
  <c r="I474" i="4"/>
  <c r="AC474" i="4" s="1"/>
  <c r="AE473" i="4"/>
  <c r="AD473" i="4"/>
  <c r="AC473" i="4"/>
  <c r="AB473" i="4"/>
  <c r="J473" i="4"/>
  <c r="I473" i="4"/>
  <c r="AE472" i="4"/>
  <c r="AC472" i="4"/>
  <c r="AB472" i="4"/>
  <c r="K472" i="4"/>
  <c r="K473" i="4" s="1"/>
  <c r="K474" i="4" s="1"/>
  <c r="K475" i="4" s="1"/>
  <c r="K476" i="4" s="1"/>
  <c r="K477" i="4" s="1"/>
  <c r="J472" i="4"/>
  <c r="AD472" i="4" s="1"/>
  <c r="I472" i="4"/>
  <c r="AE471" i="4"/>
  <c r="AB471" i="4"/>
  <c r="J471" i="4"/>
  <c r="AD471" i="4" s="1"/>
  <c r="I471" i="4"/>
  <c r="AC471" i="4" s="1"/>
  <c r="AE470" i="4"/>
  <c r="AD470" i="4"/>
  <c r="AB470" i="4"/>
  <c r="J470" i="4"/>
  <c r="I470" i="4"/>
  <c r="AC470" i="4" s="1"/>
  <c r="AE469" i="4"/>
  <c r="AD469" i="4"/>
  <c r="AC469" i="4"/>
  <c r="AB469" i="4"/>
  <c r="J469" i="4"/>
  <c r="I469" i="4"/>
  <c r="AE468" i="4"/>
  <c r="AC468" i="4"/>
  <c r="AB468" i="4"/>
  <c r="K468" i="4"/>
  <c r="K469" i="4" s="1"/>
  <c r="K470" i="4" s="1"/>
  <c r="K471" i="4" s="1"/>
  <c r="J468" i="4"/>
  <c r="AD468" i="4" s="1"/>
  <c r="I468" i="4"/>
  <c r="AE467" i="4"/>
  <c r="AB467" i="4"/>
  <c r="O467" i="4"/>
  <c r="M467" i="4"/>
  <c r="M468" i="4" s="1"/>
  <c r="M469" i="4" s="1"/>
  <c r="M470" i="4" s="1"/>
  <c r="M471" i="4" s="1"/>
  <c r="M472" i="4" s="1"/>
  <c r="M473" i="4" s="1"/>
  <c r="M474" i="4" s="1"/>
  <c r="M475" i="4" s="1"/>
  <c r="M476" i="4" s="1"/>
  <c r="M477" i="4" s="1"/>
  <c r="M478" i="4" s="1"/>
  <c r="M479" i="4" s="1"/>
  <c r="M480" i="4" s="1"/>
  <c r="M481" i="4" s="1"/>
  <c r="L467" i="4"/>
  <c r="Y467" i="4" s="1"/>
  <c r="K467" i="4"/>
  <c r="J467" i="4"/>
  <c r="AD467" i="4" s="1"/>
  <c r="I467" i="4"/>
  <c r="AC467" i="4" s="1"/>
  <c r="CK466" i="4"/>
  <c r="CJ466" i="4"/>
  <c r="AE466" i="4"/>
  <c r="AD466" i="4"/>
  <c r="AB466" i="4"/>
  <c r="Z466" i="4"/>
  <c r="Y466" i="4"/>
  <c r="P466" i="4"/>
  <c r="CO466" i="4" s="1"/>
  <c r="J466" i="4"/>
  <c r="I466" i="4"/>
  <c r="AC466" i="4" s="1"/>
  <c r="AE465" i="4"/>
  <c r="AD465" i="4"/>
  <c r="AC465" i="4"/>
  <c r="AB465" i="4"/>
  <c r="J465" i="4"/>
  <c r="I465" i="4"/>
  <c r="AE464" i="4"/>
  <c r="AD464" i="4"/>
  <c r="AC464" i="4"/>
  <c r="AB464" i="4"/>
  <c r="J464" i="4"/>
  <c r="I464" i="4"/>
  <c r="AE463" i="4"/>
  <c r="AD463" i="4"/>
  <c r="AC463" i="4"/>
  <c r="AB463" i="4"/>
  <c r="J463" i="4"/>
  <c r="I463" i="4"/>
  <c r="AE462" i="4"/>
  <c r="AD462" i="4"/>
  <c r="AC462" i="4"/>
  <c r="AB462" i="4"/>
  <c r="J462" i="4"/>
  <c r="I462" i="4"/>
  <c r="AE461" i="4"/>
  <c r="AD461" i="4"/>
  <c r="AC461" i="4"/>
  <c r="AB461" i="4"/>
  <c r="J461" i="4"/>
  <c r="I461" i="4"/>
  <c r="AE460" i="4"/>
  <c r="AC460" i="4"/>
  <c r="AB460" i="4"/>
  <c r="J460" i="4"/>
  <c r="AD460" i="4" s="1"/>
  <c r="I460" i="4"/>
  <c r="AE459" i="4"/>
  <c r="AB459" i="4"/>
  <c r="J459" i="4"/>
  <c r="AD459" i="4" s="1"/>
  <c r="I459" i="4"/>
  <c r="AC459" i="4" s="1"/>
  <c r="AE458" i="4"/>
  <c r="AD458" i="4"/>
  <c r="AB458" i="4"/>
  <c r="J458" i="4"/>
  <c r="I458" i="4"/>
  <c r="AC458" i="4" s="1"/>
  <c r="AE457" i="4"/>
  <c r="AD457" i="4"/>
  <c r="AC457" i="4"/>
  <c r="AB457" i="4"/>
  <c r="J457" i="4"/>
  <c r="I457" i="4"/>
  <c r="AE456" i="4"/>
  <c r="AC456" i="4"/>
  <c r="AB456" i="4"/>
  <c r="J456" i="4"/>
  <c r="AD456" i="4" s="1"/>
  <c r="I456" i="4"/>
  <c r="AE455" i="4"/>
  <c r="AB455" i="4"/>
  <c r="J455" i="4"/>
  <c r="AD455" i="4" s="1"/>
  <c r="I455" i="4"/>
  <c r="AC455" i="4" s="1"/>
  <c r="AE454" i="4"/>
  <c r="AD454" i="4"/>
  <c r="AB454" i="4"/>
  <c r="J454" i="4"/>
  <c r="I454" i="4"/>
  <c r="AC454" i="4" s="1"/>
  <c r="AE453" i="4"/>
  <c r="AD453" i="4"/>
  <c r="AC453" i="4"/>
  <c r="AB453" i="4"/>
  <c r="J453" i="4"/>
  <c r="I453" i="4"/>
  <c r="AE452" i="4"/>
  <c r="AC452" i="4"/>
  <c r="AB452" i="4"/>
  <c r="K452" i="4"/>
  <c r="K453" i="4" s="1"/>
  <c r="K454" i="4" s="1"/>
  <c r="K455" i="4" s="1"/>
  <c r="K456" i="4" s="1"/>
  <c r="K457" i="4" s="1"/>
  <c r="K458" i="4" s="1"/>
  <c r="K459" i="4" s="1"/>
  <c r="K460" i="4" s="1"/>
  <c r="K461" i="4" s="1"/>
  <c r="K462" i="4" s="1"/>
  <c r="J452" i="4"/>
  <c r="AD452" i="4" s="1"/>
  <c r="I452" i="4"/>
  <c r="CK451" i="4"/>
  <c r="AE451" i="4"/>
  <c r="AB451" i="4"/>
  <c r="Z451" i="4"/>
  <c r="O451" i="4"/>
  <c r="P451" i="4" s="1"/>
  <c r="CN451" i="4" s="1"/>
  <c r="M451" i="4"/>
  <c r="M452" i="4" s="1"/>
  <c r="M453" i="4" s="1"/>
  <c r="M454" i="4" s="1"/>
  <c r="M455" i="4" s="1"/>
  <c r="M456" i="4" s="1"/>
  <c r="M457" i="4" s="1"/>
  <c r="M458" i="4" s="1"/>
  <c r="M459" i="4" s="1"/>
  <c r="M460" i="4" s="1"/>
  <c r="M461" i="4" s="1"/>
  <c r="M462" i="4" s="1"/>
  <c r="M463" i="4" s="1"/>
  <c r="M464" i="4" s="1"/>
  <c r="M465" i="4" s="1"/>
  <c r="L451" i="4"/>
  <c r="K451" i="4"/>
  <c r="J451" i="4"/>
  <c r="AD451" i="4" s="1"/>
  <c r="I451" i="4"/>
  <c r="AC451" i="4" s="1"/>
  <c r="CK450" i="4"/>
  <c r="CJ450" i="4"/>
  <c r="CF450" i="4"/>
  <c r="AE450" i="4"/>
  <c r="AD450" i="4"/>
  <c r="AB450" i="4"/>
  <c r="Z450" i="4"/>
  <c r="Y450" i="4"/>
  <c r="P450" i="4"/>
  <c r="CO450" i="4" s="1"/>
  <c r="J450" i="4"/>
  <c r="I450" i="4"/>
  <c r="AC450" i="4" s="1"/>
  <c r="AE449" i="4"/>
  <c r="AD449" i="4"/>
  <c r="AC449" i="4"/>
  <c r="AB449" i="4"/>
  <c r="J449" i="4"/>
  <c r="I449" i="4"/>
  <c r="AE448" i="4"/>
  <c r="AD448" i="4"/>
  <c r="AC448" i="4"/>
  <c r="AB448" i="4"/>
  <c r="J448" i="4"/>
  <c r="I448" i="4"/>
  <c r="AE447" i="4"/>
  <c r="AD447" i="4"/>
  <c r="AC447" i="4"/>
  <c r="AB447" i="4"/>
  <c r="J447" i="4"/>
  <c r="I447" i="4"/>
  <c r="AE446" i="4"/>
  <c r="AD446" i="4"/>
  <c r="AC446" i="4"/>
  <c r="AB446" i="4"/>
  <c r="J446" i="4"/>
  <c r="I446" i="4"/>
  <c r="AE445" i="4"/>
  <c r="AD445" i="4"/>
  <c r="AC445" i="4"/>
  <c r="AB445" i="4"/>
  <c r="J445" i="4"/>
  <c r="I445" i="4"/>
  <c r="AE444" i="4"/>
  <c r="AD444" i="4"/>
  <c r="AC444" i="4"/>
  <c r="AB444" i="4"/>
  <c r="J444" i="4"/>
  <c r="I444" i="4"/>
  <c r="AE443" i="4"/>
  <c r="AD443" i="4"/>
  <c r="AC443" i="4"/>
  <c r="AB443" i="4"/>
  <c r="J443" i="4"/>
  <c r="I443" i="4"/>
  <c r="AE442" i="4"/>
  <c r="AC442" i="4"/>
  <c r="AB442" i="4"/>
  <c r="J442" i="4"/>
  <c r="AD442" i="4" s="1"/>
  <c r="I442" i="4"/>
  <c r="AE441" i="4"/>
  <c r="AB441" i="4"/>
  <c r="J441" i="4"/>
  <c r="AD441" i="4" s="1"/>
  <c r="I441" i="4"/>
  <c r="AC441" i="4" s="1"/>
  <c r="AE440" i="4"/>
  <c r="AD440" i="4"/>
  <c r="AB440" i="4"/>
  <c r="J440" i="4"/>
  <c r="I440" i="4"/>
  <c r="AC440" i="4" s="1"/>
  <c r="AE439" i="4"/>
  <c r="AD439" i="4"/>
  <c r="AC439" i="4"/>
  <c r="AB439" i="4"/>
  <c r="J439" i="4"/>
  <c r="I439" i="4"/>
  <c r="AE438" i="4"/>
  <c r="AC438" i="4"/>
  <c r="AB438" i="4"/>
  <c r="J438" i="4"/>
  <c r="AD438" i="4" s="1"/>
  <c r="I438" i="4"/>
  <c r="AE437" i="4"/>
  <c r="AB437" i="4"/>
  <c r="M437" i="4"/>
  <c r="M438" i="4" s="1"/>
  <c r="M439" i="4" s="1"/>
  <c r="M440" i="4" s="1"/>
  <c r="M441" i="4" s="1"/>
  <c r="M442" i="4" s="1"/>
  <c r="M443" i="4" s="1"/>
  <c r="M444" i="4" s="1"/>
  <c r="M445" i="4" s="1"/>
  <c r="M446" i="4" s="1"/>
  <c r="M447" i="4" s="1"/>
  <c r="M448" i="4" s="1"/>
  <c r="M449" i="4" s="1"/>
  <c r="J437" i="4"/>
  <c r="AD437" i="4" s="1"/>
  <c r="I437" i="4"/>
  <c r="AC437" i="4" s="1"/>
  <c r="CJ436" i="4"/>
  <c r="AE436" i="4"/>
  <c r="AD436" i="4"/>
  <c r="AB436" i="4"/>
  <c r="Z436" i="4"/>
  <c r="M436" i="4"/>
  <c r="J436" i="4"/>
  <c r="I436" i="4"/>
  <c r="AC436" i="4" s="1"/>
  <c r="CG435" i="4"/>
  <c r="AE435" i="4"/>
  <c r="AD435" i="4"/>
  <c r="AC435" i="4"/>
  <c r="AB435" i="4"/>
  <c r="P435" i="4"/>
  <c r="CJ435" i="4" s="1"/>
  <c r="O435" i="4"/>
  <c r="O436" i="4" s="1"/>
  <c r="P436" i="4" s="1"/>
  <c r="M435" i="4"/>
  <c r="L435" i="4"/>
  <c r="Y435" i="4" s="1"/>
  <c r="J435" i="4"/>
  <c r="I435" i="4"/>
  <c r="CF434" i="4"/>
  <c r="AE434" i="4"/>
  <c r="AC434" i="4"/>
  <c r="CN434" i="4" s="1"/>
  <c r="AB434" i="4"/>
  <c r="Y434" i="4"/>
  <c r="P434" i="4"/>
  <c r="CG434" i="4" s="1"/>
  <c r="J434" i="4"/>
  <c r="AD434" i="4" s="1"/>
  <c r="I434" i="4"/>
  <c r="AE433" i="4"/>
  <c r="AC433" i="4"/>
  <c r="AB433" i="4"/>
  <c r="J433" i="4"/>
  <c r="AD433" i="4" s="1"/>
  <c r="I433" i="4"/>
  <c r="AE432" i="4"/>
  <c r="AC432" i="4"/>
  <c r="AB432" i="4"/>
  <c r="J432" i="4"/>
  <c r="AD432" i="4" s="1"/>
  <c r="I432" i="4"/>
  <c r="AE431" i="4"/>
  <c r="AC431" i="4"/>
  <c r="AB431" i="4"/>
  <c r="J431" i="4"/>
  <c r="AD431" i="4" s="1"/>
  <c r="I431" i="4"/>
  <c r="AE430" i="4"/>
  <c r="AC430" i="4"/>
  <c r="AB430" i="4"/>
  <c r="J430" i="4"/>
  <c r="AD430" i="4" s="1"/>
  <c r="I430" i="4"/>
  <c r="AE429" i="4"/>
  <c r="AB429" i="4"/>
  <c r="J429" i="4"/>
  <c r="AD429" i="4" s="1"/>
  <c r="I429" i="4"/>
  <c r="AC429" i="4" s="1"/>
  <c r="AE428" i="4"/>
  <c r="AB428" i="4"/>
  <c r="J428" i="4"/>
  <c r="AD428" i="4" s="1"/>
  <c r="I428" i="4"/>
  <c r="AC428" i="4" s="1"/>
  <c r="AE427" i="4"/>
  <c r="AD427" i="4"/>
  <c r="AB427" i="4"/>
  <c r="J427" i="4"/>
  <c r="I427" i="4"/>
  <c r="AC427" i="4" s="1"/>
  <c r="AE426" i="4"/>
  <c r="AD426" i="4"/>
  <c r="AC426" i="4"/>
  <c r="AB426" i="4"/>
  <c r="J426" i="4"/>
  <c r="I426" i="4"/>
  <c r="AE425" i="4"/>
  <c r="AC425" i="4"/>
  <c r="AB425" i="4"/>
  <c r="J425" i="4"/>
  <c r="AD425" i="4" s="1"/>
  <c r="I425" i="4"/>
  <c r="AE424" i="4"/>
  <c r="AB424" i="4"/>
  <c r="J424" i="4"/>
  <c r="AD424" i="4" s="1"/>
  <c r="I424" i="4"/>
  <c r="AC424" i="4" s="1"/>
  <c r="AE423" i="4"/>
  <c r="AD423" i="4"/>
  <c r="AB423" i="4"/>
  <c r="J423" i="4"/>
  <c r="I423" i="4"/>
  <c r="AC423" i="4" s="1"/>
  <c r="AE422" i="4"/>
  <c r="AD422" i="4"/>
  <c r="AC422" i="4"/>
  <c r="AB422" i="4"/>
  <c r="J422" i="4"/>
  <c r="I422" i="4"/>
  <c r="AE421" i="4"/>
  <c r="AC421" i="4"/>
  <c r="AB421" i="4"/>
  <c r="J421" i="4"/>
  <c r="AD421" i="4" s="1"/>
  <c r="I421" i="4"/>
  <c r="AE420" i="4"/>
  <c r="AB420" i="4"/>
  <c r="O420" i="4"/>
  <c r="O421" i="4" s="1"/>
  <c r="L420" i="4"/>
  <c r="J420" i="4"/>
  <c r="AD420" i="4" s="1"/>
  <c r="I420" i="4"/>
  <c r="AC420" i="4" s="1"/>
  <c r="AE419" i="4"/>
  <c r="AD419" i="4"/>
  <c r="AB419" i="4"/>
  <c r="Z419" i="4"/>
  <c r="P419" i="4"/>
  <c r="CJ419" i="4" s="1"/>
  <c r="O419" i="4"/>
  <c r="M419" i="4"/>
  <c r="M420" i="4" s="1"/>
  <c r="M421" i="4" s="1"/>
  <c r="M422" i="4" s="1"/>
  <c r="M423" i="4" s="1"/>
  <c r="M424" i="4" s="1"/>
  <c r="M425" i="4" s="1"/>
  <c r="M426" i="4" s="1"/>
  <c r="M427" i="4" s="1"/>
  <c r="M428" i="4" s="1"/>
  <c r="M429" i="4" s="1"/>
  <c r="M430" i="4" s="1"/>
  <c r="M431" i="4" s="1"/>
  <c r="M432" i="4" s="1"/>
  <c r="M433" i="4" s="1"/>
  <c r="L419" i="4"/>
  <c r="Y419" i="4" s="1"/>
  <c r="J419" i="4"/>
  <c r="I419" i="4"/>
  <c r="AC419" i="4" s="1"/>
  <c r="CK419" i="4" s="1"/>
  <c r="AE418" i="4"/>
  <c r="AD418" i="4"/>
  <c r="CJ418" i="4" s="1"/>
  <c r="AB418" i="4"/>
  <c r="Y418" i="4"/>
  <c r="P418" i="4"/>
  <c r="CO418" i="4" s="1"/>
  <c r="J418" i="4"/>
  <c r="I418" i="4"/>
  <c r="AC418" i="4" s="1"/>
  <c r="CF418" i="4" s="1"/>
  <c r="AE417" i="4"/>
  <c r="AD417" i="4"/>
  <c r="AC417" i="4"/>
  <c r="AB417" i="4"/>
  <c r="J417" i="4"/>
  <c r="I417" i="4"/>
  <c r="AE416" i="4"/>
  <c r="AD416" i="4"/>
  <c r="AC416" i="4"/>
  <c r="AB416" i="4"/>
  <c r="J416" i="4"/>
  <c r="I416" i="4"/>
  <c r="AE415" i="4"/>
  <c r="AD415" i="4"/>
  <c r="AC415" i="4"/>
  <c r="AB415" i="4"/>
  <c r="J415" i="4"/>
  <c r="I415" i="4"/>
  <c r="AE414" i="4"/>
  <c r="AD414" i="4"/>
  <c r="AC414" i="4"/>
  <c r="AB414" i="4"/>
  <c r="J414" i="4"/>
  <c r="I414" i="4"/>
  <c r="AE413" i="4"/>
  <c r="AC413" i="4"/>
  <c r="AB413" i="4"/>
  <c r="J413" i="4"/>
  <c r="AD413" i="4" s="1"/>
  <c r="I413" i="4"/>
  <c r="AE412" i="4"/>
  <c r="AB412" i="4"/>
  <c r="J412" i="4"/>
  <c r="AD412" i="4" s="1"/>
  <c r="I412" i="4"/>
  <c r="AC412" i="4" s="1"/>
  <c r="AE411" i="4"/>
  <c r="AD411" i="4"/>
  <c r="AB411" i="4"/>
  <c r="J411" i="4"/>
  <c r="I411" i="4"/>
  <c r="AC411" i="4" s="1"/>
  <c r="AE410" i="4"/>
  <c r="AD410" i="4"/>
  <c r="AC410" i="4"/>
  <c r="AB410" i="4"/>
  <c r="J410" i="4"/>
  <c r="I410" i="4"/>
  <c r="AE409" i="4"/>
  <c r="AC409" i="4"/>
  <c r="AB409" i="4"/>
  <c r="J409" i="4"/>
  <c r="AD409" i="4" s="1"/>
  <c r="I409" i="4"/>
  <c r="AE408" i="4"/>
  <c r="AB408" i="4"/>
  <c r="J408" i="4"/>
  <c r="AD408" i="4" s="1"/>
  <c r="I408" i="4"/>
  <c r="AC408" i="4" s="1"/>
  <c r="AE407" i="4"/>
  <c r="AD407" i="4"/>
  <c r="AB407" i="4"/>
  <c r="J407" i="4"/>
  <c r="I407" i="4"/>
  <c r="AC407" i="4" s="1"/>
  <c r="AE406" i="4"/>
  <c r="AD406" i="4"/>
  <c r="AC406" i="4"/>
  <c r="AB406" i="4"/>
  <c r="J406" i="4"/>
  <c r="I406" i="4"/>
  <c r="AE405" i="4"/>
  <c r="AC405" i="4"/>
  <c r="AB405" i="4"/>
  <c r="J405" i="4"/>
  <c r="AD405" i="4" s="1"/>
  <c r="I405" i="4"/>
  <c r="AE404" i="4"/>
  <c r="AB404" i="4"/>
  <c r="O404" i="4"/>
  <c r="O405" i="4" s="1"/>
  <c r="L404" i="4"/>
  <c r="J404" i="4"/>
  <c r="AD404" i="4" s="1"/>
  <c r="I404" i="4"/>
  <c r="AC404" i="4" s="1"/>
  <c r="AE403" i="4"/>
  <c r="AD403" i="4"/>
  <c r="AB403" i="4"/>
  <c r="Z403" i="4"/>
  <c r="P403" i="4"/>
  <c r="CJ403" i="4" s="1"/>
  <c r="O403" i="4"/>
  <c r="M403" i="4"/>
  <c r="M404" i="4" s="1"/>
  <c r="M405" i="4" s="1"/>
  <c r="M406" i="4" s="1"/>
  <c r="M407" i="4" s="1"/>
  <c r="M408" i="4" s="1"/>
  <c r="M409" i="4" s="1"/>
  <c r="M410" i="4" s="1"/>
  <c r="M411" i="4" s="1"/>
  <c r="M412" i="4" s="1"/>
  <c r="M413" i="4" s="1"/>
  <c r="M414" i="4" s="1"/>
  <c r="M415" i="4" s="1"/>
  <c r="M416" i="4" s="1"/>
  <c r="M417" i="4" s="1"/>
  <c r="L403" i="4"/>
  <c r="Y403" i="4" s="1"/>
  <c r="J403" i="4"/>
  <c r="I403" i="4"/>
  <c r="AC403" i="4" s="1"/>
  <c r="CK403" i="4" s="1"/>
  <c r="AE402" i="4"/>
  <c r="AD402" i="4"/>
  <c r="CJ402" i="4" s="1"/>
  <c r="AB402" i="4"/>
  <c r="Y402" i="4"/>
  <c r="P402" i="4"/>
  <c r="CO402" i="4" s="1"/>
  <c r="J402" i="4"/>
  <c r="I402" i="4"/>
  <c r="AC402" i="4" s="1"/>
  <c r="CF402" i="4" s="1"/>
  <c r="AE401" i="4"/>
  <c r="AD401" i="4"/>
  <c r="AC401" i="4"/>
  <c r="AB401" i="4"/>
  <c r="J401" i="4"/>
  <c r="I401" i="4"/>
  <c r="AE400" i="4"/>
  <c r="AD400" i="4"/>
  <c r="AC400" i="4"/>
  <c r="AB400" i="4"/>
  <c r="J400" i="4"/>
  <c r="I400" i="4"/>
  <c r="AE399" i="4"/>
  <c r="AD399" i="4"/>
  <c r="AC399" i="4"/>
  <c r="AB399" i="4"/>
  <c r="J399" i="4"/>
  <c r="I399" i="4"/>
  <c r="AE398" i="4"/>
  <c r="AC398" i="4"/>
  <c r="AB398" i="4"/>
  <c r="J398" i="4"/>
  <c r="AD398" i="4" s="1"/>
  <c r="I398" i="4"/>
  <c r="AE397" i="4"/>
  <c r="AB397" i="4"/>
  <c r="J397" i="4"/>
  <c r="AD397" i="4" s="1"/>
  <c r="I397" i="4"/>
  <c r="AC397" i="4" s="1"/>
  <c r="AE396" i="4"/>
  <c r="AD396" i="4"/>
  <c r="AB396" i="4"/>
  <c r="J396" i="4"/>
  <c r="I396" i="4"/>
  <c r="AC396" i="4" s="1"/>
  <c r="AE395" i="4"/>
  <c r="AD395" i="4"/>
  <c r="AC395" i="4"/>
  <c r="AB395" i="4"/>
  <c r="J395" i="4"/>
  <c r="I395" i="4"/>
  <c r="AE394" i="4"/>
  <c r="AC394" i="4"/>
  <c r="AB394" i="4"/>
  <c r="J394" i="4"/>
  <c r="AD394" i="4" s="1"/>
  <c r="I394" i="4"/>
  <c r="AE393" i="4"/>
  <c r="AB393" i="4"/>
  <c r="J393" i="4"/>
  <c r="AD393" i="4" s="1"/>
  <c r="I393" i="4"/>
  <c r="AC393" i="4" s="1"/>
  <c r="AE392" i="4"/>
  <c r="AD392" i="4"/>
  <c r="AB392" i="4"/>
  <c r="J392" i="4"/>
  <c r="I392" i="4"/>
  <c r="AC392" i="4" s="1"/>
  <c r="AE391" i="4"/>
  <c r="AD391" i="4"/>
  <c r="AC391" i="4"/>
  <c r="AB391" i="4"/>
  <c r="J391" i="4"/>
  <c r="I391" i="4"/>
  <c r="AE390" i="4"/>
  <c r="AC390" i="4"/>
  <c r="AB390" i="4"/>
  <c r="J390" i="4"/>
  <c r="AD390" i="4" s="1"/>
  <c r="I390" i="4"/>
  <c r="AE389" i="4"/>
  <c r="AB389" i="4"/>
  <c r="J389" i="4"/>
  <c r="AD389" i="4" s="1"/>
  <c r="I389" i="4"/>
  <c r="AC389" i="4" s="1"/>
  <c r="AE388" i="4"/>
  <c r="AD388" i="4"/>
  <c r="AB388" i="4"/>
  <c r="M388" i="4"/>
  <c r="M389" i="4" s="1"/>
  <c r="M390" i="4" s="1"/>
  <c r="M391" i="4" s="1"/>
  <c r="M392" i="4" s="1"/>
  <c r="M393" i="4" s="1"/>
  <c r="M394" i="4" s="1"/>
  <c r="M395" i="4" s="1"/>
  <c r="M396" i="4" s="1"/>
  <c r="M397" i="4" s="1"/>
  <c r="M398" i="4" s="1"/>
  <c r="M399" i="4" s="1"/>
  <c r="M400" i="4" s="1"/>
  <c r="M401" i="4" s="1"/>
  <c r="J388" i="4"/>
  <c r="I388" i="4"/>
  <c r="AC388" i="4" s="1"/>
  <c r="AE387" i="4"/>
  <c r="AD387" i="4"/>
  <c r="AC387" i="4"/>
  <c r="AB387" i="4"/>
  <c r="O387" i="4"/>
  <c r="P387" i="4" s="1"/>
  <c r="M387" i="4"/>
  <c r="L387" i="4"/>
  <c r="Y387" i="4" s="1"/>
  <c r="J387" i="4"/>
  <c r="I387" i="4"/>
  <c r="AE386" i="4"/>
  <c r="AC386" i="4"/>
  <c r="AB386" i="4"/>
  <c r="Y386" i="4"/>
  <c r="P386" i="4"/>
  <c r="J386" i="4"/>
  <c r="AD386" i="4" s="1"/>
  <c r="I386" i="4"/>
  <c r="AE385" i="4"/>
  <c r="AC385" i="4"/>
  <c r="AB385" i="4"/>
  <c r="J385" i="4"/>
  <c r="AD385" i="4" s="1"/>
  <c r="I385" i="4"/>
  <c r="AE384" i="4"/>
  <c r="AC384" i="4"/>
  <c r="AB384" i="4"/>
  <c r="J384" i="4"/>
  <c r="AD384" i="4" s="1"/>
  <c r="I384" i="4"/>
  <c r="AE383" i="4"/>
  <c r="AC383" i="4"/>
  <c r="AB383" i="4"/>
  <c r="J383" i="4"/>
  <c r="AD383" i="4" s="1"/>
  <c r="I383" i="4"/>
  <c r="AE382" i="4"/>
  <c r="AC382" i="4"/>
  <c r="AB382" i="4"/>
  <c r="J382" i="4"/>
  <c r="AD382" i="4" s="1"/>
  <c r="I382" i="4"/>
  <c r="AE381" i="4"/>
  <c r="AC381" i="4"/>
  <c r="AB381" i="4"/>
  <c r="J381" i="4"/>
  <c r="AD381" i="4" s="1"/>
  <c r="I381" i="4"/>
  <c r="AE380" i="4"/>
  <c r="AB380" i="4"/>
  <c r="J380" i="4"/>
  <c r="AD380" i="4" s="1"/>
  <c r="I380" i="4"/>
  <c r="AC380" i="4" s="1"/>
  <c r="AE379" i="4"/>
  <c r="AD379" i="4"/>
  <c r="AB379" i="4"/>
  <c r="J379" i="4"/>
  <c r="I379" i="4"/>
  <c r="AC379" i="4" s="1"/>
  <c r="AE378" i="4"/>
  <c r="AD378" i="4"/>
  <c r="AC378" i="4"/>
  <c r="AB378" i="4"/>
  <c r="J378" i="4"/>
  <c r="I378" i="4"/>
  <c r="AE377" i="4"/>
  <c r="AC377" i="4"/>
  <c r="AB377" i="4"/>
  <c r="J377" i="4"/>
  <c r="AD377" i="4" s="1"/>
  <c r="I377" i="4"/>
  <c r="AE376" i="4"/>
  <c r="AB376" i="4"/>
  <c r="J376" i="4"/>
  <c r="AD376" i="4" s="1"/>
  <c r="I376" i="4"/>
  <c r="AC376" i="4" s="1"/>
  <c r="AE375" i="4"/>
  <c r="AD375" i="4"/>
  <c r="AB375" i="4"/>
  <c r="J375" i="4"/>
  <c r="I375" i="4"/>
  <c r="AC375" i="4" s="1"/>
  <c r="AE374" i="4"/>
  <c r="AD374" i="4"/>
  <c r="AC374" i="4"/>
  <c r="AB374" i="4"/>
  <c r="J374" i="4"/>
  <c r="I374" i="4"/>
  <c r="AE373" i="4"/>
  <c r="AC373" i="4"/>
  <c r="AB373" i="4"/>
  <c r="J373" i="4"/>
  <c r="AD373" i="4" s="1"/>
  <c r="I373" i="4"/>
  <c r="AE372" i="4"/>
  <c r="AB372" i="4"/>
  <c r="O372" i="4"/>
  <c r="O373" i="4" s="1"/>
  <c r="L372" i="4"/>
  <c r="Y372" i="4" s="1"/>
  <c r="J372" i="4"/>
  <c r="AD372" i="4" s="1"/>
  <c r="I372" i="4"/>
  <c r="AC372" i="4" s="1"/>
  <c r="AE371" i="4"/>
  <c r="AD371" i="4"/>
  <c r="AB371" i="4"/>
  <c r="Z371" i="4"/>
  <c r="P371" i="4"/>
  <c r="O371" i="4"/>
  <c r="M371" i="4"/>
  <c r="M372" i="4" s="1"/>
  <c r="M373" i="4" s="1"/>
  <c r="M374" i="4" s="1"/>
  <c r="M375" i="4" s="1"/>
  <c r="M376" i="4" s="1"/>
  <c r="M377" i="4" s="1"/>
  <c r="M378" i="4" s="1"/>
  <c r="M379" i="4" s="1"/>
  <c r="M380" i="4" s="1"/>
  <c r="M381" i="4" s="1"/>
  <c r="M382" i="4" s="1"/>
  <c r="M383" i="4" s="1"/>
  <c r="M384" i="4" s="1"/>
  <c r="M385" i="4" s="1"/>
  <c r="L371" i="4"/>
  <c r="Y371" i="4" s="1"/>
  <c r="J371" i="4"/>
  <c r="I371" i="4"/>
  <c r="AC371" i="4" s="1"/>
  <c r="CK371" i="4" s="1"/>
  <c r="AE370" i="4"/>
  <c r="AD370" i="4"/>
  <c r="CJ370" i="4" s="1"/>
  <c r="AB370" i="4"/>
  <c r="Y370" i="4"/>
  <c r="P370" i="4"/>
  <c r="CO370" i="4" s="1"/>
  <c r="J370" i="4"/>
  <c r="I370" i="4"/>
  <c r="AC370" i="4" s="1"/>
  <c r="CF370" i="4" s="1"/>
  <c r="AE369" i="4"/>
  <c r="AD369" i="4"/>
  <c r="AC369" i="4"/>
  <c r="AB369" i="4"/>
  <c r="J369" i="4"/>
  <c r="I369" i="4"/>
  <c r="AE368" i="4"/>
  <c r="AD368" i="4"/>
  <c r="AC368" i="4"/>
  <c r="AB368" i="4"/>
  <c r="J368" i="4"/>
  <c r="I368" i="4"/>
  <c r="AE367" i="4"/>
  <c r="AD367" i="4"/>
  <c r="AC367" i="4"/>
  <c r="AB367" i="4"/>
  <c r="J367" i="4"/>
  <c r="I367" i="4"/>
  <c r="AE366" i="4"/>
  <c r="AD366" i="4"/>
  <c r="AC366" i="4"/>
  <c r="AB366" i="4"/>
  <c r="J366" i="4"/>
  <c r="I366" i="4"/>
  <c r="AE365" i="4"/>
  <c r="AD365" i="4"/>
  <c r="AC365" i="4"/>
  <c r="AB365" i="4"/>
  <c r="J365" i="4"/>
  <c r="I365" i="4"/>
  <c r="AE364" i="4"/>
  <c r="AD364" i="4"/>
  <c r="AC364" i="4"/>
  <c r="AB364" i="4"/>
  <c r="J364" i="4"/>
  <c r="I364" i="4"/>
  <c r="AE363" i="4"/>
  <c r="AD363" i="4"/>
  <c r="AC363" i="4"/>
  <c r="AB363" i="4"/>
  <c r="J363" i="4"/>
  <c r="I363" i="4"/>
  <c r="AE362" i="4"/>
  <c r="AD362" i="4"/>
  <c r="AC362" i="4"/>
  <c r="AB362" i="4"/>
  <c r="J362" i="4"/>
  <c r="I362" i="4"/>
  <c r="AE361" i="4"/>
  <c r="AD361" i="4"/>
  <c r="AC361" i="4"/>
  <c r="AB361" i="4"/>
  <c r="J361" i="4"/>
  <c r="I361" i="4"/>
  <c r="AE360" i="4"/>
  <c r="AD360" i="4"/>
  <c r="AC360" i="4"/>
  <c r="AB360" i="4"/>
  <c r="J360" i="4"/>
  <c r="I360" i="4"/>
  <c r="AE359" i="4"/>
  <c r="AD359" i="4"/>
  <c r="AC359" i="4"/>
  <c r="AB359" i="4"/>
  <c r="J359" i="4"/>
  <c r="I359" i="4"/>
  <c r="AE358" i="4"/>
  <c r="AD358" i="4"/>
  <c r="AC358" i="4"/>
  <c r="AB358" i="4"/>
  <c r="J358" i="4"/>
  <c r="I358" i="4"/>
  <c r="AE357" i="4"/>
  <c r="AD357" i="4"/>
  <c r="AC357" i="4"/>
  <c r="AB357" i="4"/>
  <c r="J357" i="4"/>
  <c r="I357" i="4"/>
  <c r="AE356" i="4"/>
  <c r="AD356" i="4"/>
  <c r="AC356" i="4"/>
  <c r="AB356" i="4"/>
  <c r="J356" i="4"/>
  <c r="I356" i="4"/>
  <c r="AE355" i="4"/>
  <c r="AD355" i="4"/>
  <c r="AC355" i="4"/>
  <c r="AB355" i="4"/>
  <c r="O355" i="4"/>
  <c r="P355" i="4" s="1"/>
  <c r="M355" i="4"/>
  <c r="M356" i="4" s="1"/>
  <c r="M357" i="4" s="1"/>
  <c r="M358" i="4" s="1"/>
  <c r="M359" i="4" s="1"/>
  <c r="M360" i="4" s="1"/>
  <c r="M361" i="4" s="1"/>
  <c r="M362" i="4" s="1"/>
  <c r="M363" i="4" s="1"/>
  <c r="M364" i="4" s="1"/>
  <c r="M365" i="4" s="1"/>
  <c r="M366" i="4" s="1"/>
  <c r="M367" i="4" s="1"/>
  <c r="M368" i="4" s="1"/>
  <c r="M369" i="4" s="1"/>
  <c r="L355" i="4"/>
  <c r="L356" i="4" s="1"/>
  <c r="J355" i="4"/>
  <c r="I355" i="4"/>
  <c r="AE354" i="4"/>
  <c r="AC354" i="4"/>
  <c r="AB354" i="4"/>
  <c r="Y354" i="4"/>
  <c r="P354" i="4"/>
  <c r="J354" i="4"/>
  <c r="AD354" i="4" s="1"/>
  <c r="I354" i="4"/>
  <c r="AE353" i="4"/>
  <c r="AC353" i="4"/>
  <c r="AB353" i="4"/>
  <c r="J353" i="4"/>
  <c r="AD353" i="4" s="1"/>
  <c r="I353" i="4"/>
  <c r="AE352" i="4"/>
  <c r="AC352" i="4"/>
  <c r="AB352" i="4"/>
  <c r="J352" i="4"/>
  <c r="AD352" i="4" s="1"/>
  <c r="I352" i="4"/>
  <c r="AE351" i="4"/>
  <c r="AC351" i="4"/>
  <c r="AB351" i="4"/>
  <c r="J351" i="4"/>
  <c r="AD351" i="4" s="1"/>
  <c r="I351" i="4"/>
  <c r="AE350" i="4"/>
  <c r="AB350" i="4"/>
  <c r="J350" i="4"/>
  <c r="AD350" i="4" s="1"/>
  <c r="I350" i="4"/>
  <c r="AC350" i="4" s="1"/>
  <c r="AE349" i="4"/>
  <c r="AD349" i="4"/>
  <c r="AB349" i="4"/>
  <c r="J349" i="4"/>
  <c r="I349" i="4"/>
  <c r="AC349" i="4" s="1"/>
  <c r="AE348" i="4"/>
  <c r="AD348" i="4"/>
  <c r="AC348" i="4"/>
  <c r="AB348" i="4"/>
  <c r="J348" i="4"/>
  <c r="I348" i="4"/>
  <c r="AE347" i="4"/>
  <c r="AC347" i="4"/>
  <c r="AB347" i="4"/>
  <c r="J347" i="4"/>
  <c r="AD347" i="4" s="1"/>
  <c r="I347" i="4"/>
  <c r="AE346" i="4"/>
  <c r="AB346" i="4"/>
  <c r="J346" i="4"/>
  <c r="AD346" i="4" s="1"/>
  <c r="I346" i="4"/>
  <c r="AC346" i="4" s="1"/>
  <c r="AE345" i="4"/>
  <c r="AD345" i="4"/>
  <c r="AB345" i="4"/>
  <c r="J345" i="4"/>
  <c r="I345" i="4"/>
  <c r="AC345" i="4" s="1"/>
  <c r="AE344" i="4"/>
  <c r="AD344" i="4"/>
  <c r="AC344" i="4"/>
  <c r="AB344" i="4"/>
  <c r="J344" i="4"/>
  <c r="I344" i="4"/>
  <c r="AE343" i="4"/>
  <c r="AC343" i="4"/>
  <c r="AB343" i="4"/>
  <c r="J343" i="4"/>
  <c r="AD343" i="4" s="1"/>
  <c r="I343" i="4"/>
  <c r="AE342" i="4"/>
  <c r="AB342" i="4"/>
  <c r="J342" i="4"/>
  <c r="AD342" i="4" s="1"/>
  <c r="I342" i="4"/>
  <c r="AC342" i="4" s="1"/>
  <c r="AE341" i="4"/>
  <c r="AD341" i="4"/>
  <c r="AB341" i="4"/>
  <c r="J341" i="4"/>
  <c r="I341" i="4"/>
  <c r="AC341" i="4" s="1"/>
  <c r="AE340" i="4"/>
  <c r="AD340" i="4"/>
  <c r="AC340" i="4"/>
  <c r="AB340" i="4"/>
  <c r="O340" i="4"/>
  <c r="P340" i="4" s="1"/>
  <c r="L340" i="4"/>
  <c r="J340" i="4"/>
  <c r="I340" i="4"/>
  <c r="AE339" i="4"/>
  <c r="AC339" i="4"/>
  <c r="AB339" i="4"/>
  <c r="P339" i="4"/>
  <c r="O339" i="4"/>
  <c r="M339" i="4"/>
  <c r="M340" i="4" s="1"/>
  <c r="M341" i="4" s="1"/>
  <c r="M342" i="4" s="1"/>
  <c r="M343" i="4" s="1"/>
  <c r="M344" i="4" s="1"/>
  <c r="M345" i="4" s="1"/>
  <c r="M346" i="4" s="1"/>
  <c r="M347" i="4" s="1"/>
  <c r="M348" i="4" s="1"/>
  <c r="M349" i="4" s="1"/>
  <c r="M350" i="4" s="1"/>
  <c r="M351" i="4" s="1"/>
  <c r="M352" i="4" s="1"/>
  <c r="M353" i="4" s="1"/>
  <c r="L339" i="4"/>
  <c r="Y339" i="4" s="1"/>
  <c r="J339" i="4"/>
  <c r="AD339" i="4" s="1"/>
  <c r="I339" i="4"/>
  <c r="AE338" i="4"/>
  <c r="AD338" i="4"/>
  <c r="CK338" i="4" s="1"/>
  <c r="AB338" i="4"/>
  <c r="Z338" i="4"/>
  <c r="Y338" i="4"/>
  <c r="P338" i="4"/>
  <c r="CO338" i="4" s="1"/>
  <c r="J338" i="4"/>
  <c r="I338" i="4"/>
  <c r="AC338" i="4" s="1"/>
  <c r="AE337" i="4"/>
  <c r="AB337" i="4"/>
  <c r="J337" i="4"/>
  <c r="AD337" i="4" s="1"/>
  <c r="I337" i="4"/>
  <c r="AC337" i="4" s="1"/>
  <c r="AE336" i="4"/>
  <c r="AB336" i="4"/>
  <c r="J336" i="4"/>
  <c r="AD336" i="4" s="1"/>
  <c r="I336" i="4"/>
  <c r="AC336" i="4" s="1"/>
  <c r="AE335" i="4"/>
  <c r="AB335" i="4"/>
  <c r="J335" i="4"/>
  <c r="AD335" i="4" s="1"/>
  <c r="I335" i="4"/>
  <c r="AC335" i="4" s="1"/>
  <c r="AE334" i="4"/>
  <c r="AB334" i="4"/>
  <c r="J334" i="4"/>
  <c r="AD334" i="4" s="1"/>
  <c r="I334" i="4"/>
  <c r="AC334" i="4" s="1"/>
  <c r="AE333" i="4"/>
  <c r="AB333" i="4"/>
  <c r="J333" i="4"/>
  <c r="AD333" i="4" s="1"/>
  <c r="I333" i="4"/>
  <c r="AC333" i="4" s="1"/>
  <c r="AE332" i="4"/>
  <c r="AB332" i="4"/>
  <c r="J332" i="4"/>
  <c r="AD332" i="4" s="1"/>
  <c r="I332" i="4"/>
  <c r="AC332" i="4" s="1"/>
  <c r="AE331" i="4"/>
  <c r="AB331" i="4"/>
  <c r="J331" i="4"/>
  <c r="AD331" i="4" s="1"/>
  <c r="I331" i="4"/>
  <c r="AC331" i="4" s="1"/>
  <c r="AE330" i="4"/>
  <c r="AB330" i="4"/>
  <c r="J330" i="4"/>
  <c r="AD330" i="4" s="1"/>
  <c r="I330" i="4"/>
  <c r="AC330" i="4" s="1"/>
  <c r="AE329" i="4"/>
  <c r="AB329" i="4"/>
  <c r="J329" i="4"/>
  <c r="AD329" i="4" s="1"/>
  <c r="I329" i="4"/>
  <c r="AC329" i="4" s="1"/>
  <c r="AE328" i="4"/>
  <c r="AD328" i="4"/>
  <c r="AB328" i="4"/>
  <c r="J328" i="4"/>
  <c r="I328" i="4"/>
  <c r="AC328" i="4" s="1"/>
  <c r="AE327" i="4"/>
  <c r="AD327" i="4"/>
  <c r="AC327" i="4"/>
  <c r="AB327" i="4"/>
  <c r="J327" i="4"/>
  <c r="I327" i="4"/>
  <c r="AE326" i="4"/>
  <c r="AC326" i="4"/>
  <c r="AB326" i="4"/>
  <c r="J326" i="4"/>
  <c r="AD326" i="4" s="1"/>
  <c r="I326" i="4"/>
  <c r="AE325" i="4"/>
  <c r="AB325" i="4"/>
  <c r="J325" i="4"/>
  <c r="AD325" i="4" s="1"/>
  <c r="I325" i="4"/>
  <c r="AC325" i="4" s="1"/>
  <c r="AE324" i="4"/>
  <c r="AD324" i="4"/>
  <c r="AB324" i="4"/>
  <c r="M324" i="4"/>
  <c r="M325" i="4" s="1"/>
  <c r="M326" i="4" s="1"/>
  <c r="M327" i="4" s="1"/>
  <c r="M328" i="4" s="1"/>
  <c r="M329" i="4" s="1"/>
  <c r="M330" i="4" s="1"/>
  <c r="M331" i="4" s="1"/>
  <c r="M332" i="4" s="1"/>
  <c r="M333" i="4" s="1"/>
  <c r="M334" i="4" s="1"/>
  <c r="M335" i="4" s="1"/>
  <c r="M336" i="4" s="1"/>
  <c r="M337" i="4" s="1"/>
  <c r="J324" i="4"/>
  <c r="I324" i="4"/>
  <c r="AC324" i="4" s="1"/>
  <c r="AE323" i="4"/>
  <c r="AD323" i="4"/>
  <c r="AC323" i="4"/>
  <c r="AB323" i="4"/>
  <c r="O323" i="4"/>
  <c r="P323" i="4" s="1"/>
  <c r="M323" i="4"/>
  <c r="L323" i="4"/>
  <c r="Y323" i="4" s="1"/>
  <c r="J323" i="4"/>
  <c r="I323" i="4"/>
  <c r="AE322" i="4"/>
  <c r="AC322" i="4"/>
  <c r="AB322" i="4"/>
  <c r="Y322" i="4"/>
  <c r="P322" i="4"/>
  <c r="CO322" i="4" s="1"/>
  <c r="J322" i="4"/>
  <c r="AD322" i="4" s="1"/>
  <c r="I322" i="4"/>
  <c r="AE321" i="4"/>
  <c r="AC321" i="4"/>
  <c r="AB321" i="4"/>
  <c r="J321" i="4"/>
  <c r="AD321" i="4" s="1"/>
  <c r="I321" i="4"/>
  <c r="AE320" i="4"/>
  <c r="AC320" i="4"/>
  <c r="AB320" i="4"/>
  <c r="J320" i="4"/>
  <c r="AD320" i="4" s="1"/>
  <c r="I320" i="4"/>
  <c r="AE319" i="4"/>
  <c r="AC319" i="4"/>
  <c r="AB319" i="4"/>
  <c r="J319" i="4"/>
  <c r="AD319" i="4" s="1"/>
  <c r="I319" i="4"/>
  <c r="AE318" i="4"/>
  <c r="AB318" i="4"/>
  <c r="J318" i="4"/>
  <c r="AD318" i="4" s="1"/>
  <c r="I318" i="4"/>
  <c r="AC318" i="4" s="1"/>
  <c r="AE317" i="4"/>
  <c r="AD317" i="4"/>
  <c r="AB317" i="4"/>
  <c r="J317" i="4"/>
  <c r="I317" i="4"/>
  <c r="AC317" i="4" s="1"/>
  <c r="AE316" i="4"/>
  <c r="AD316" i="4"/>
  <c r="AC316" i="4"/>
  <c r="AB316" i="4"/>
  <c r="J316" i="4"/>
  <c r="I316" i="4"/>
  <c r="AE315" i="4"/>
  <c r="AC315" i="4"/>
  <c r="AB315" i="4"/>
  <c r="J315" i="4"/>
  <c r="AD315" i="4" s="1"/>
  <c r="I315" i="4"/>
  <c r="AE314" i="4"/>
  <c r="AB314" i="4"/>
  <c r="J314" i="4"/>
  <c r="AD314" i="4" s="1"/>
  <c r="I314" i="4"/>
  <c r="AC314" i="4" s="1"/>
  <c r="AE313" i="4"/>
  <c r="AD313" i="4"/>
  <c r="AB313" i="4"/>
  <c r="J313" i="4"/>
  <c r="I313" i="4"/>
  <c r="AC313" i="4" s="1"/>
  <c r="AE312" i="4"/>
  <c r="AD312" i="4"/>
  <c r="AC312" i="4"/>
  <c r="AB312" i="4"/>
  <c r="J312" i="4"/>
  <c r="I312" i="4"/>
  <c r="AE311" i="4"/>
  <c r="AC311" i="4"/>
  <c r="AB311" i="4"/>
  <c r="J311" i="4"/>
  <c r="AD311" i="4" s="1"/>
  <c r="I311" i="4"/>
  <c r="AE310" i="4"/>
  <c r="AB310" i="4"/>
  <c r="J310" i="4"/>
  <c r="AD310" i="4" s="1"/>
  <c r="I310" i="4"/>
  <c r="AC310" i="4" s="1"/>
  <c r="AE309" i="4"/>
  <c r="AD309" i="4"/>
  <c r="AB309" i="4"/>
  <c r="J309" i="4"/>
  <c r="I309" i="4"/>
  <c r="AC309" i="4" s="1"/>
  <c r="AE308" i="4"/>
  <c r="AD308" i="4"/>
  <c r="AC308" i="4"/>
  <c r="AB308" i="4"/>
  <c r="O308" i="4"/>
  <c r="P308" i="4" s="1"/>
  <c r="L308" i="4"/>
  <c r="J308" i="4"/>
  <c r="I308" i="4"/>
  <c r="AE307" i="4"/>
  <c r="AC307" i="4"/>
  <c r="AB307" i="4"/>
  <c r="P307" i="4"/>
  <c r="O307" i="4"/>
  <c r="M307" i="4"/>
  <c r="M308" i="4" s="1"/>
  <c r="M309" i="4" s="1"/>
  <c r="M310" i="4" s="1"/>
  <c r="M311" i="4" s="1"/>
  <c r="M312" i="4" s="1"/>
  <c r="M313" i="4" s="1"/>
  <c r="M314" i="4" s="1"/>
  <c r="M315" i="4" s="1"/>
  <c r="M316" i="4" s="1"/>
  <c r="M317" i="4" s="1"/>
  <c r="M318" i="4" s="1"/>
  <c r="M319" i="4" s="1"/>
  <c r="M320" i="4" s="1"/>
  <c r="M321" i="4" s="1"/>
  <c r="L307" i="4"/>
  <c r="Y307" i="4" s="1"/>
  <c r="J307" i="4"/>
  <c r="AD307" i="4" s="1"/>
  <c r="I307" i="4"/>
  <c r="AE306" i="4"/>
  <c r="AD306" i="4"/>
  <c r="CK306" i="4" s="1"/>
  <c r="AB306" i="4"/>
  <c r="Z306" i="4"/>
  <c r="Y306" i="4"/>
  <c r="P306" i="4"/>
  <c r="CO306" i="4" s="1"/>
  <c r="J306" i="4"/>
  <c r="I306" i="4"/>
  <c r="AC306" i="4" s="1"/>
  <c r="AE305" i="4"/>
  <c r="AB305" i="4"/>
  <c r="J305" i="4"/>
  <c r="AD305" i="4" s="1"/>
  <c r="I305" i="4"/>
  <c r="AC305" i="4" s="1"/>
  <c r="AE304" i="4"/>
  <c r="AB304" i="4"/>
  <c r="J304" i="4"/>
  <c r="AD304" i="4" s="1"/>
  <c r="I304" i="4"/>
  <c r="AC304" i="4" s="1"/>
  <c r="AE303" i="4"/>
  <c r="AB303" i="4"/>
  <c r="J303" i="4"/>
  <c r="AD303" i="4" s="1"/>
  <c r="I303" i="4"/>
  <c r="AC303" i="4" s="1"/>
  <c r="AE302" i="4"/>
  <c r="AD302" i="4"/>
  <c r="AB302" i="4"/>
  <c r="J302" i="4"/>
  <c r="I302" i="4"/>
  <c r="AC302" i="4" s="1"/>
  <c r="AE301" i="4"/>
  <c r="AD301" i="4"/>
  <c r="AC301" i="4"/>
  <c r="AB301" i="4"/>
  <c r="J301" i="4"/>
  <c r="I301" i="4"/>
  <c r="AE300" i="4"/>
  <c r="AC300" i="4"/>
  <c r="AB300" i="4"/>
  <c r="J300" i="4"/>
  <c r="AD300" i="4" s="1"/>
  <c r="I300" i="4"/>
  <c r="AE299" i="4"/>
  <c r="AB299" i="4"/>
  <c r="J299" i="4"/>
  <c r="AD299" i="4" s="1"/>
  <c r="I299" i="4"/>
  <c r="AC299" i="4" s="1"/>
  <c r="AE298" i="4"/>
  <c r="AD298" i="4"/>
  <c r="AB298" i="4"/>
  <c r="J298" i="4"/>
  <c r="I298" i="4"/>
  <c r="AC298" i="4" s="1"/>
  <c r="AE297" i="4"/>
  <c r="AD297" i="4"/>
  <c r="AC297" i="4"/>
  <c r="AB297" i="4"/>
  <c r="J297" i="4"/>
  <c r="I297" i="4"/>
  <c r="AE296" i="4"/>
  <c r="AC296" i="4"/>
  <c r="AB296" i="4"/>
  <c r="J296" i="4"/>
  <c r="AD296" i="4" s="1"/>
  <c r="I296" i="4"/>
  <c r="AE295" i="4"/>
  <c r="AB295" i="4"/>
  <c r="J295" i="4"/>
  <c r="AD295" i="4" s="1"/>
  <c r="I295" i="4"/>
  <c r="AC295" i="4" s="1"/>
  <c r="AE294" i="4"/>
  <c r="AD294" i="4"/>
  <c r="AB294" i="4"/>
  <c r="J294" i="4"/>
  <c r="I294" i="4"/>
  <c r="AC294" i="4" s="1"/>
  <c r="AE293" i="4"/>
  <c r="AD293" i="4"/>
  <c r="AC293" i="4"/>
  <c r="AB293" i="4"/>
  <c r="J293" i="4"/>
  <c r="I293" i="4"/>
  <c r="AE292" i="4"/>
  <c r="AC292" i="4"/>
  <c r="AB292" i="4"/>
  <c r="M292" i="4"/>
  <c r="M293" i="4" s="1"/>
  <c r="M294" i="4" s="1"/>
  <c r="M295" i="4" s="1"/>
  <c r="M296" i="4" s="1"/>
  <c r="M297" i="4" s="1"/>
  <c r="M298" i="4" s="1"/>
  <c r="M299" i="4" s="1"/>
  <c r="M300" i="4" s="1"/>
  <c r="M301" i="4" s="1"/>
  <c r="M302" i="4" s="1"/>
  <c r="M303" i="4" s="1"/>
  <c r="M304" i="4" s="1"/>
  <c r="M305" i="4" s="1"/>
  <c r="J292" i="4"/>
  <c r="AD292" i="4" s="1"/>
  <c r="I292" i="4"/>
  <c r="AE291" i="4"/>
  <c r="AB291" i="4"/>
  <c r="O291" i="4"/>
  <c r="O292" i="4" s="1"/>
  <c r="M291" i="4"/>
  <c r="L291" i="4"/>
  <c r="Y291" i="4" s="1"/>
  <c r="J291" i="4"/>
  <c r="AD291" i="4" s="1"/>
  <c r="I291" i="4"/>
  <c r="AC291" i="4" s="1"/>
  <c r="AE290" i="4"/>
  <c r="AC290" i="4"/>
  <c r="AB290" i="4"/>
  <c r="Z290" i="4"/>
  <c r="Y290" i="4"/>
  <c r="P290" i="4"/>
  <c r="CJ290" i="4" s="1"/>
  <c r="J290" i="4"/>
  <c r="AD290" i="4" s="1"/>
  <c r="CK290" i="4" s="1"/>
  <c r="I290" i="4"/>
  <c r="AE289" i="4"/>
  <c r="AD289" i="4"/>
  <c r="AB289" i="4"/>
  <c r="J289" i="4"/>
  <c r="I289" i="4"/>
  <c r="AC289" i="4" s="1"/>
  <c r="AE288" i="4"/>
  <c r="AD288" i="4"/>
  <c r="AB288" i="4"/>
  <c r="J288" i="4"/>
  <c r="I288" i="4"/>
  <c r="AC288" i="4" s="1"/>
  <c r="AE287" i="4"/>
  <c r="AD287" i="4"/>
  <c r="AB287" i="4"/>
  <c r="J287" i="4"/>
  <c r="I287" i="4"/>
  <c r="AC287" i="4" s="1"/>
  <c r="AE286" i="4"/>
  <c r="AD286" i="4"/>
  <c r="AC286" i="4"/>
  <c r="AB286" i="4"/>
  <c r="J286" i="4"/>
  <c r="I286" i="4"/>
  <c r="AE285" i="4"/>
  <c r="AC285" i="4"/>
  <c r="AB285" i="4"/>
  <c r="J285" i="4"/>
  <c r="AD285" i="4" s="1"/>
  <c r="I285" i="4"/>
  <c r="AE284" i="4"/>
  <c r="AB284" i="4"/>
  <c r="J284" i="4"/>
  <c r="AD284" i="4" s="1"/>
  <c r="I284" i="4"/>
  <c r="AC284" i="4" s="1"/>
  <c r="AE283" i="4"/>
  <c r="AD283" i="4"/>
  <c r="AB283" i="4"/>
  <c r="J283" i="4"/>
  <c r="I283" i="4"/>
  <c r="AC283" i="4" s="1"/>
  <c r="AE282" i="4"/>
  <c r="AD282" i="4"/>
  <c r="AC282" i="4"/>
  <c r="AB282" i="4"/>
  <c r="J282" i="4"/>
  <c r="I282" i="4"/>
  <c r="AE281" i="4"/>
  <c r="AC281" i="4"/>
  <c r="AB281" i="4"/>
  <c r="J281" i="4"/>
  <c r="AD281" i="4" s="1"/>
  <c r="I281" i="4"/>
  <c r="AE280" i="4"/>
  <c r="AB280" i="4"/>
  <c r="J280" i="4"/>
  <c r="AD280" i="4" s="1"/>
  <c r="I280" i="4"/>
  <c r="AC280" i="4" s="1"/>
  <c r="AE279" i="4"/>
  <c r="AD279" i="4"/>
  <c r="AB279" i="4"/>
  <c r="J279" i="4"/>
  <c r="I279" i="4"/>
  <c r="AC279" i="4" s="1"/>
  <c r="AE278" i="4"/>
  <c r="AD278" i="4"/>
  <c r="AC278" i="4"/>
  <c r="AB278" i="4"/>
  <c r="J278" i="4"/>
  <c r="I278" i="4"/>
  <c r="AE277" i="4"/>
  <c r="AC277" i="4"/>
  <c r="AB277" i="4"/>
  <c r="J277" i="4"/>
  <c r="AD277" i="4" s="1"/>
  <c r="I277" i="4"/>
  <c r="AE276" i="4"/>
  <c r="AB276" i="4"/>
  <c r="J276" i="4"/>
  <c r="AD276" i="4" s="1"/>
  <c r="I276" i="4"/>
  <c r="AC276" i="4" s="1"/>
  <c r="AE275" i="4"/>
  <c r="AD275" i="4"/>
  <c r="AB275" i="4"/>
  <c r="M275" i="4"/>
  <c r="M276" i="4" s="1"/>
  <c r="M277" i="4" s="1"/>
  <c r="M278" i="4" s="1"/>
  <c r="M279" i="4" s="1"/>
  <c r="M280" i="4" s="1"/>
  <c r="M281" i="4" s="1"/>
  <c r="M282" i="4" s="1"/>
  <c r="M283" i="4" s="1"/>
  <c r="M284" i="4" s="1"/>
  <c r="M285" i="4" s="1"/>
  <c r="M286" i="4" s="1"/>
  <c r="M287" i="4" s="1"/>
  <c r="M288" i="4" s="1"/>
  <c r="M289" i="4" s="1"/>
  <c r="L275" i="4"/>
  <c r="L276" i="4" s="1"/>
  <c r="J275" i="4"/>
  <c r="I275" i="4"/>
  <c r="AC275" i="4" s="1"/>
  <c r="AE274" i="4"/>
  <c r="AD274" i="4"/>
  <c r="AC274" i="4"/>
  <c r="CJ274" i="4" s="1"/>
  <c r="AB274" i="4"/>
  <c r="Y274" i="4"/>
  <c r="P274" i="4"/>
  <c r="O274" i="4"/>
  <c r="O275" i="4" s="1"/>
  <c r="P275" i="4" s="1"/>
  <c r="J274" i="4"/>
  <c r="I274" i="4"/>
  <c r="AE273" i="4"/>
  <c r="AD273" i="4"/>
  <c r="AB273" i="4"/>
  <c r="J273" i="4"/>
  <c r="I273" i="4"/>
  <c r="AC273" i="4" s="1"/>
  <c r="AE272" i="4"/>
  <c r="AD272" i="4"/>
  <c r="AB272" i="4"/>
  <c r="J272" i="4"/>
  <c r="I272" i="4"/>
  <c r="AC272" i="4" s="1"/>
  <c r="CJ271" i="4"/>
  <c r="AE271" i="4"/>
  <c r="AD271" i="4"/>
  <c r="AB271" i="4"/>
  <c r="Z271" i="4"/>
  <c r="P271" i="4"/>
  <c r="O271" i="4"/>
  <c r="J271" i="4"/>
  <c r="I271" i="4"/>
  <c r="AC271" i="4" s="1"/>
  <c r="CK271" i="4" s="1"/>
  <c r="AE270" i="4"/>
  <c r="AD270" i="4"/>
  <c r="AC270" i="4"/>
  <c r="AB270" i="4"/>
  <c r="P270" i="4"/>
  <c r="J270" i="4"/>
  <c r="I270" i="4"/>
  <c r="AE269" i="4"/>
  <c r="AB269" i="4"/>
  <c r="J269" i="4"/>
  <c r="AD269" i="4" s="1"/>
  <c r="I269" i="4"/>
  <c r="AC269" i="4" s="1"/>
  <c r="AE268" i="4"/>
  <c r="AD268" i="4"/>
  <c r="AB268" i="4"/>
  <c r="J268" i="4"/>
  <c r="I268" i="4"/>
  <c r="AC268" i="4" s="1"/>
  <c r="AE267" i="4"/>
  <c r="AD267" i="4"/>
  <c r="AC267" i="4"/>
  <c r="AB267" i="4"/>
  <c r="J267" i="4"/>
  <c r="I267" i="4"/>
  <c r="AE266" i="4"/>
  <c r="AC266" i="4"/>
  <c r="AB266" i="4"/>
  <c r="J266" i="4"/>
  <c r="AD266" i="4" s="1"/>
  <c r="I266" i="4"/>
  <c r="AE265" i="4"/>
  <c r="AB265" i="4"/>
  <c r="J265" i="4"/>
  <c r="AD265" i="4" s="1"/>
  <c r="I265" i="4"/>
  <c r="AC265" i="4" s="1"/>
  <c r="AE264" i="4"/>
  <c r="AD264" i="4"/>
  <c r="AB264" i="4"/>
  <c r="J264" i="4"/>
  <c r="I264" i="4"/>
  <c r="AC264" i="4" s="1"/>
  <c r="AE263" i="4"/>
  <c r="AD263" i="4"/>
  <c r="AC263" i="4"/>
  <c r="AB263" i="4"/>
  <c r="J263" i="4"/>
  <c r="I263" i="4"/>
  <c r="AE262" i="4"/>
  <c r="AC262" i="4"/>
  <c r="AB262" i="4"/>
  <c r="O262" i="4"/>
  <c r="O263" i="4" s="1"/>
  <c r="O264" i="4" s="1"/>
  <c r="P264" i="4" s="1"/>
  <c r="J262" i="4"/>
  <c r="AD262" i="4" s="1"/>
  <c r="I262" i="4"/>
  <c r="AE261" i="4"/>
  <c r="AB261" i="4"/>
  <c r="Z261" i="4"/>
  <c r="O261" i="4"/>
  <c r="P261" i="4" s="1"/>
  <c r="J261" i="4"/>
  <c r="AD261" i="4" s="1"/>
  <c r="CK261" i="4" s="1"/>
  <c r="I261" i="4"/>
  <c r="AC261" i="4" s="1"/>
  <c r="AE260" i="4"/>
  <c r="AD260" i="4"/>
  <c r="AB260" i="4"/>
  <c r="O260" i="4"/>
  <c r="P260" i="4" s="1"/>
  <c r="CK260" i="4" s="1"/>
  <c r="J260" i="4"/>
  <c r="I260" i="4"/>
  <c r="AC260" i="4" s="1"/>
  <c r="AE259" i="4"/>
  <c r="AD259" i="4"/>
  <c r="AC259" i="4"/>
  <c r="AB259" i="4"/>
  <c r="P259" i="4"/>
  <c r="O259" i="4"/>
  <c r="M259" i="4"/>
  <c r="M260" i="4" s="1"/>
  <c r="M261" i="4" s="1"/>
  <c r="M262" i="4" s="1"/>
  <c r="M263" i="4" s="1"/>
  <c r="M264" i="4" s="1"/>
  <c r="M265" i="4" s="1"/>
  <c r="M266" i="4" s="1"/>
  <c r="M267" i="4" s="1"/>
  <c r="M268" i="4" s="1"/>
  <c r="M269" i="4" s="1"/>
  <c r="M270" i="4" s="1"/>
  <c r="M271" i="4" s="1"/>
  <c r="M272" i="4" s="1"/>
  <c r="M273" i="4" s="1"/>
  <c r="L259" i="4"/>
  <c r="L260" i="4" s="1"/>
  <c r="J259" i="4"/>
  <c r="I259" i="4"/>
  <c r="AE258" i="4"/>
  <c r="AD258" i="4"/>
  <c r="AB258" i="4"/>
  <c r="Y258" i="4"/>
  <c r="P258" i="4"/>
  <c r="CG258" i="4" s="1"/>
  <c r="J258" i="4"/>
  <c r="I258" i="4"/>
  <c r="AC258" i="4" s="1"/>
  <c r="CN258" i="4" s="1"/>
  <c r="AE257" i="4"/>
  <c r="AD257" i="4"/>
  <c r="AC257" i="4"/>
  <c r="AB257" i="4"/>
  <c r="J257" i="4"/>
  <c r="I257" i="4"/>
  <c r="AE256" i="4"/>
  <c r="AD256" i="4"/>
  <c r="AC256" i="4"/>
  <c r="AB256" i="4"/>
  <c r="J256" i="4"/>
  <c r="I256" i="4"/>
  <c r="AE255" i="4"/>
  <c r="AD255" i="4"/>
  <c r="AC255" i="4"/>
  <c r="AB255" i="4"/>
  <c r="J255" i="4"/>
  <c r="I255" i="4"/>
  <c r="AE254" i="4"/>
  <c r="AC254" i="4"/>
  <c r="AB254" i="4"/>
  <c r="J254" i="4"/>
  <c r="AD254" i="4" s="1"/>
  <c r="I254" i="4"/>
  <c r="AE253" i="4"/>
  <c r="AB253" i="4"/>
  <c r="J253" i="4"/>
  <c r="AD253" i="4" s="1"/>
  <c r="I253" i="4"/>
  <c r="AC253" i="4" s="1"/>
  <c r="AE252" i="4"/>
  <c r="AD252" i="4"/>
  <c r="AB252" i="4"/>
  <c r="J252" i="4"/>
  <c r="I252" i="4"/>
  <c r="AC252" i="4" s="1"/>
  <c r="AE251" i="4"/>
  <c r="AD251" i="4"/>
  <c r="AC251" i="4"/>
  <c r="AB251" i="4"/>
  <c r="J251" i="4"/>
  <c r="I251" i="4"/>
  <c r="AE250" i="4"/>
  <c r="AC250" i="4"/>
  <c r="AB250" i="4"/>
  <c r="J250" i="4"/>
  <c r="AD250" i="4" s="1"/>
  <c r="I250" i="4"/>
  <c r="AE249" i="4"/>
  <c r="AB249" i="4"/>
  <c r="J249" i="4"/>
  <c r="AD249" i="4" s="1"/>
  <c r="I249" i="4"/>
  <c r="AC249" i="4" s="1"/>
  <c r="AE248" i="4"/>
  <c r="AD248" i="4"/>
  <c r="AB248" i="4"/>
  <c r="J248" i="4"/>
  <c r="I248" i="4"/>
  <c r="AC248" i="4" s="1"/>
  <c r="AE247" i="4"/>
  <c r="AD247" i="4"/>
  <c r="AC247" i="4"/>
  <c r="AB247" i="4"/>
  <c r="J247" i="4"/>
  <c r="I247" i="4"/>
  <c r="AE246" i="4"/>
  <c r="AC246" i="4"/>
  <c r="AB246" i="4"/>
  <c r="J246" i="4"/>
  <c r="AD246" i="4" s="1"/>
  <c r="I246" i="4"/>
  <c r="AE245" i="4"/>
  <c r="AB245" i="4"/>
  <c r="O245" i="4"/>
  <c r="O246" i="4" s="1"/>
  <c r="J245" i="4"/>
  <c r="AD245" i="4" s="1"/>
  <c r="I245" i="4"/>
  <c r="AC245" i="4" s="1"/>
  <c r="AE244" i="4"/>
  <c r="AD244" i="4"/>
  <c r="AB244" i="4"/>
  <c r="O244" i="4"/>
  <c r="P244" i="4" s="1"/>
  <c r="M244" i="4"/>
  <c r="M245" i="4" s="1"/>
  <c r="M246" i="4" s="1"/>
  <c r="M247" i="4" s="1"/>
  <c r="M248" i="4" s="1"/>
  <c r="M249" i="4" s="1"/>
  <c r="M250" i="4" s="1"/>
  <c r="M251" i="4" s="1"/>
  <c r="M252" i="4" s="1"/>
  <c r="M253" i="4" s="1"/>
  <c r="M254" i="4" s="1"/>
  <c r="M255" i="4" s="1"/>
  <c r="M256" i="4" s="1"/>
  <c r="M257" i="4" s="1"/>
  <c r="J244" i="4"/>
  <c r="I244" i="4"/>
  <c r="AC244" i="4" s="1"/>
  <c r="AE243" i="4"/>
  <c r="AD243" i="4"/>
  <c r="CJ243" i="4" s="1"/>
  <c r="AC243" i="4"/>
  <c r="AB243" i="4"/>
  <c r="P243" i="4"/>
  <c r="CO243" i="4" s="1"/>
  <c r="O243" i="4"/>
  <c r="M243" i="4"/>
  <c r="L243" i="4"/>
  <c r="L244" i="4" s="1"/>
  <c r="J243" i="4"/>
  <c r="I243" i="4"/>
  <c r="AE242" i="4"/>
  <c r="AD242" i="4"/>
  <c r="AC242" i="4"/>
  <c r="AB242" i="4"/>
  <c r="Y242" i="4"/>
  <c r="P242" i="4"/>
  <c r="CN242" i="4" s="1"/>
  <c r="J242" i="4"/>
  <c r="I242" i="4"/>
  <c r="AE241" i="4"/>
  <c r="AD241" i="4"/>
  <c r="AC241" i="4"/>
  <c r="AB241" i="4"/>
  <c r="J241" i="4"/>
  <c r="I241" i="4"/>
  <c r="AE240" i="4"/>
  <c r="AC240" i="4"/>
  <c r="AB240" i="4"/>
  <c r="J240" i="4"/>
  <c r="AD240" i="4" s="1"/>
  <c r="I240" i="4"/>
  <c r="AE239" i="4"/>
  <c r="AC239" i="4"/>
  <c r="AB239" i="4"/>
  <c r="J239" i="4"/>
  <c r="AD239" i="4" s="1"/>
  <c r="I239" i="4"/>
  <c r="AE238" i="4"/>
  <c r="AB238" i="4"/>
  <c r="J238" i="4"/>
  <c r="AD238" i="4" s="1"/>
  <c r="I238" i="4"/>
  <c r="AC238" i="4" s="1"/>
  <c r="AE237" i="4"/>
  <c r="AB237" i="4"/>
  <c r="J237" i="4"/>
  <c r="AD237" i="4" s="1"/>
  <c r="I237" i="4"/>
  <c r="AC237" i="4" s="1"/>
  <c r="AE236" i="4"/>
  <c r="AD236" i="4"/>
  <c r="AB236" i="4"/>
  <c r="J236" i="4"/>
  <c r="I236" i="4"/>
  <c r="AC236" i="4" s="1"/>
  <c r="AE235" i="4"/>
  <c r="AD235" i="4"/>
  <c r="AC235" i="4"/>
  <c r="AB235" i="4"/>
  <c r="J235" i="4"/>
  <c r="I235" i="4"/>
  <c r="AE234" i="4"/>
  <c r="AC234" i="4"/>
  <c r="AB234" i="4"/>
  <c r="J234" i="4"/>
  <c r="AD234" i="4" s="1"/>
  <c r="I234" i="4"/>
  <c r="AE233" i="4"/>
  <c r="AB233" i="4"/>
  <c r="J233" i="4"/>
  <c r="AD233" i="4" s="1"/>
  <c r="I233" i="4"/>
  <c r="AC233" i="4" s="1"/>
  <c r="AE232" i="4"/>
  <c r="AD232" i="4"/>
  <c r="AB232" i="4"/>
  <c r="J232" i="4"/>
  <c r="I232" i="4"/>
  <c r="AC232" i="4" s="1"/>
  <c r="AE231" i="4"/>
  <c r="AD231" i="4"/>
  <c r="AC231" i="4"/>
  <c r="AB231" i="4"/>
  <c r="J231" i="4"/>
  <c r="I231" i="4"/>
  <c r="AE230" i="4"/>
  <c r="AC230" i="4"/>
  <c r="AB230" i="4"/>
  <c r="J230" i="4"/>
  <c r="AD230" i="4" s="1"/>
  <c r="I230" i="4"/>
  <c r="AE229" i="4"/>
  <c r="AB229" i="4"/>
  <c r="M229" i="4"/>
  <c r="M230" i="4" s="1"/>
  <c r="M231" i="4" s="1"/>
  <c r="M232" i="4" s="1"/>
  <c r="M233" i="4" s="1"/>
  <c r="M234" i="4" s="1"/>
  <c r="M235" i="4" s="1"/>
  <c r="M236" i="4" s="1"/>
  <c r="M237" i="4" s="1"/>
  <c r="M238" i="4" s="1"/>
  <c r="M239" i="4" s="1"/>
  <c r="M240" i="4" s="1"/>
  <c r="M241" i="4" s="1"/>
  <c r="J229" i="4"/>
  <c r="AD229" i="4" s="1"/>
  <c r="I229" i="4"/>
  <c r="AC229" i="4" s="1"/>
  <c r="AE228" i="4"/>
  <c r="AD228" i="4"/>
  <c r="AB228" i="4"/>
  <c r="M228" i="4"/>
  <c r="L228" i="4"/>
  <c r="L229" i="4" s="1"/>
  <c r="J228" i="4"/>
  <c r="I228" i="4"/>
  <c r="AC228" i="4" s="1"/>
  <c r="AE227" i="4"/>
  <c r="AD227" i="4"/>
  <c r="AC227" i="4"/>
  <c r="AB227" i="4"/>
  <c r="P227" i="4"/>
  <c r="CN227" i="4" s="1"/>
  <c r="O227" i="4"/>
  <c r="O228" i="4" s="1"/>
  <c r="M227" i="4"/>
  <c r="L227" i="4"/>
  <c r="Y227" i="4" s="1"/>
  <c r="J227" i="4"/>
  <c r="I227" i="4"/>
  <c r="AE226" i="4"/>
  <c r="AC226" i="4"/>
  <c r="AB226" i="4"/>
  <c r="Y226" i="4"/>
  <c r="P226" i="4"/>
  <c r="J226" i="4"/>
  <c r="AD226" i="4" s="1"/>
  <c r="I226" i="4"/>
  <c r="AE225" i="4"/>
  <c r="AC225" i="4"/>
  <c r="AB225" i="4"/>
  <c r="J225" i="4"/>
  <c r="AD225" i="4" s="1"/>
  <c r="I225" i="4"/>
  <c r="AE224" i="4"/>
  <c r="AC224" i="4"/>
  <c r="AB224" i="4"/>
  <c r="J224" i="4"/>
  <c r="AD224" i="4" s="1"/>
  <c r="I224" i="4"/>
  <c r="AE223" i="4"/>
  <c r="AC223" i="4"/>
  <c r="AB223" i="4"/>
  <c r="J223" i="4"/>
  <c r="AD223" i="4" s="1"/>
  <c r="I223" i="4"/>
  <c r="AE222" i="4"/>
  <c r="AB222" i="4"/>
  <c r="J222" i="4"/>
  <c r="AD222" i="4" s="1"/>
  <c r="I222" i="4"/>
  <c r="AC222" i="4" s="1"/>
  <c r="AE221" i="4"/>
  <c r="AD221" i="4"/>
  <c r="AB221" i="4"/>
  <c r="J221" i="4"/>
  <c r="I221" i="4"/>
  <c r="AC221" i="4" s="1"/>
  <c r="AE220" i="4"/>
  <c r="AD220" i="4"/>
  <c r="AC220" i="4"/>
  <c r="AB220" i="4"/>
  <c r="J220" i="4"/>
  <c r="I220" i="4"/>
  <c r="AE219" i="4"/>
  <c r="AC219" i="4"/>
  <c r="AB219" i="4"/>
  <c r="J219" i="4"/>
  <c r="AD219" i="4" s="1"/>
  <c r="I219" i="4"/>
  <c r="AE218" i="4"/>
  <c r="AB218" i="4"/>
  <c r="J218" i="4"/>
  <c r="AD218" i="4" s="1"/>
  <c r="I218" i="4"/>
  <c r="AC218" i="4" s="1"/>
  <c r="AE217" i="4"/>
  <c r="AD217" i="4"/>
  <c r="AB217" i="4"/>
  <c r="J217" i="4"/>
  <c r="I217" i="4"/>
  <c r="AC217" i="4" s="1"/>
  <c r="AE216" i="4"/>
  <c r="AD216" i="4"/>
  <c r="AC216" i="4"/>
  <c r="AB216" i="4"/>
  <c r="J216" i="4"/>
  <c r="I216" i="4"/>
  <c r="AE215" i="4"/>
  <c r="AC215" i="4"/>
  <c r="AB215" i="4"/>
  <c r="J215" i="4"/>
  <c r="AD215" i="4" s="1"/>
  <c r="I215" i="4"/>
  <c r="AE214" i="4"/>
  <c r="AB214" i="4"/>
  <c r="J214" i="4"/>
  <c r="AD214" i="4" s="1"/>
  <c r="I214" i="4"/>
  <c r="AC214" i="4" s="1"/>
  <c r="AE213" i="4"/>
  <c r="AD213" i="4"/>
  <c r="AB213" i="4"/>
  <c r="L213" i="4"/>
  <c r="L214" i="4" s="1"/>
  <c r="J213" i="4"/>
  <c r="I213" i="4"/>
  <c r="AC213" i="4" s="1"/>
  <c r="AE212" i="4"/>
  <c r="AD212" i="4"/>
  <c r="AC212" i="4"/>
  <c r="AB212" i="4"/>
  <c r="L212" i="4"/>
  <c r="J212" i="4"/>
  <c r="I212" i="4"/>
  <c r="AE211" i="4"/>
  <c r="AC211" i="4"/>
  <c r="AB211" i="4"/>
  <c r="O211" i="4"/>
  <c r="O212" i="4" s="1"/>
  <c r="M211" i="4"/>
  <c r="M212" i="4" s="1"/>
  <c r="M213" i="4" s="1"/>
  <c r="M214" i="4" s="1"/>
  <c r="M215" i="4" s="1"/>
  <c r="M216" i="4" s="1"/>
  <c r="M217" i="4" s="1"/>
  <c r="M218" i="4" s="1"/>
  <c r="M219" i="4" s="1"/>
  <c r="M220" i="4" s="1"/>
  <c r="M221" i="4" s="1"/>
  <c r="M222" i="4" s="1"/>
  <c r="M223" i="4" s="1"/>
  <c r="M224" i="4" s="1"/>
  <c r="M225" i="4" s="1"/>
  <c r="L211" i="4"/>
  <c r="Y211" i="4" s="1"/>
  <c r="J211" i="4"/>
  <c r="AD211" i="4" s="1"/>
  <c r="I211" i="4"/>
  <c r="AE210" i="4"/>
  <c r="AB210" i="4"/>
  <c r="Z210" i="4"/>
  <c r="Y210" i="4"/>
  <c r="P210" i="4"/>
  <c r="J210" i="4"/>
  <c r="AD210" i="4" s="1"/>
  <c r="I210" i="4"/>
  <c r="AC210" i="4" s="1"/>
  <c r="CF210" i="4" s="1"/>
  <c r="AE209" i="4"/>
  <c r="AB209" i="4"/>
  <c r="J209" i="4"/>
  <c r="AD209" i="4" s="1"/>
  <c r="I209" i="4"/>
  <c r="AC209" i="4" s="1"/>
  <c r="AE208" i="4"/>
  <c r="AB208" i="4"/>
  <c r="J208" i="4"/>
  <c r="AD208" i="4" s="1"/>
  <c r="I208" i="4"/>
  <c r="AC208" i="4" s="1"/>
  <c r="AE207" i="4"/>
  <c r="AB207" i="4"/>
  <c r="J207" i="4"/>
  <c r="AD207" i="4" s="1"/>
  <c r="I207" i="4"/>
  <c r="AC207" i="4" s="1"/>
  <c r="AE206" i="4"/>
  <c r="AD206" i="4"/>
  <c r="AB206" i="4"/>
  <c r="J206" i="4"/>
  <c r="I206" i="4"/>
  <c r="AC206" i="4" s="1"/>
  <c r="AE205" i="4"/>
  <c r="AD205" i="4"/>
  <c r="AC205" i="4"/>
  <c r="AB205" i="4"/>
  <c r="J205" i="4"/>
  <c r="I205" i="4"/>
  <c r="AE204" i="4"/>
  <c r="AC204" i="4"/>
  <c r="AB204" i="4"/>
  <c r="J204" i="4"/>
  <c r="AD204" i="4" s="1"/>
  <c r="I204" i="4"/>
  <c r="AE203" i="4"/>
  <c r="AB203" i="4"/>
  <c r="J203" i="4"/>
  <c r="AD203" i="4" s="1"/>
  <c r="I203" i="4"/>
  <c r="AC203" i="4" s="1"/>
  <c r="AE202" i="4"/>
  <c r="AD202" i="4"/>
  <c r="AB202" i="4"/>
  <c r="J202" i="4"/>
  <c r="I202" i="4"/>
  <c r="AC202" i="4" s="1"/>
  <c r="AE201" i="4"/>
  <c r="AD201" i="4"/>
  <c r="AC201" i="4"/>
  <c r="AB201" i="4"/>
  <c r="J201" i="4"/>
  <c r="I201" i="4"/>
  <c r="AE200" i="4"/>
  <c r="AC200" i="4"/>
  <c r="AB200" i="4"/>
  <c r="J200" i="4"/>
  <c r="AD200" i="4" s="1"/>
  <c r="I200" i="4"/>
  <c r="AE199" i="4"/>
  <c r="AB199" i="4"/>
  <c r="J199" i="4"/>
  <c r="AD199" i="4" s="1"/>
  <c r="I199" i="4"/>
  <c r="AC199" i="4" s="1"/>
  <c r="AE198" i="4"/>
  <c r="AD198" i="4"/>
  <c r="AB198" i="4"/>
  <c r="J198" i="4"/>
  <c r="I198" i="4"/>
  <c r="AC198" i="4" s="1"/>
  <c r="AE197" i="4"/>
  <c r="AD197" i="4"/>
  <c r="AC197" i="4"/>
  <c r="AB197" i="4"/>
  <c r="J197" i="4"/>
  <c r="I197" i="4"/>
  <c r="AE196" i="4"/>
  <c r="AC196" i="4"/>
  <c r="AB196" i="4"/>
  <c r="O196" i="4"/>
  <c r="O197" i="4" s="1"/>
  <c r="J196" i="4"/>
  <c r="AD196" i="4" s="1"/>
  <c r="I196" i="4"/>
  <c r="AE195" i="4"/>
  <c r="AB195" i="4"/>
  <c r="O195" i="4"/>
  <c r="P195" i="4" s="1"/>
  <c r="M195" i="4"/>
  <c r="M196" i="4" s="1"/>
  <c r="M197" i="4" s="1"/>
  <c r="M198" i="4" s="1"/>
  <c r="M199" i="4" s="1"/>
  <c r="M200" i="4" s="1"/>
  <c r="M201" i="4" s="1"/>
  <c r="M202" i="4" s="1"/>
  <c r="M203" i="4" s="1"/>
  <c r="M204" i="4" s="1"/>
  <c r="M205" i="4" s="1"/>
  <c r="M206" i="4" s="1"/>
  <c r="M207" i="4" s="1"/>
  <c r="M208" i="4" s="1"/>
  <c r="M209" i="4" s="1"/>
  <c r="L195" i="4"/>
  <c r="Y195" i="4" s="1"/>
  <c r="J195" i="4"/>
  <c r="AD195" i="4" s="1"/>
  <c r="I195" i="4"/>
  <c r="AC195" i="4" s="1"/>
  <c r="AE194" i="4"/>
  <c r="AD194" i="4"/>
  <c r="CK194" i="4" s="1"/>
  <c r="AB194" i="4"/>
  <c r="Z194" i="4"/>
  <c r="Y194" i="4"/>
  <c r="P194" i="4"/>
  <c r="CO194" i="4" s="1"/>
  <c r="J194" i="4"/>
  <c r="I194" i="4"/>
  <c r="AC194" i="4" s="1"/>
  <c r="AE193" i="4"/>
  <c r="AD193" i="4"/>
  <c r="AB193" i="4"/>
  <c r="J193" i="4"/>
  <c r="I193" i="4"/>
  <c r="AC193" i="4" s="1"/>
  <c r="AE192" i="4"/>
  <c r="AD192" i="4"/>
  <c r="AB192" i="4"/>
  <c r="J192" i="4"/>
  <c r="I192" i="4"/>
  <c r="AC192" i="4" s="1"/>
  <c r="AE191" i="4"/>
  <c r="AD191" i="4"/>
  <c r="AB191" i="4"/>
  <c r="J191" i="4"/>
  <c r="I191" i="4"/>
  <c r="AC191" i="4" s="1"/>
  <c r="AE190" i="4"/>
  <c r="AD190" i="4"/>
  <c r="AC190" i="4"/>
  <c r="AB190" i="4"/>
  <c r="J190" i="4"/>
  <c r="I190" i="4"/>
  <c r="AE189" i="4"/>
  <c r="AC189" i="4"/>
  <c r="AB189" i="4"/>
  <c r="J189" i="4"/>
  <c r="AD189" i="4" s="1"/>
  <c r="I189" i="4"/>
  <c r="AE188" i="4"/>
  <c r="AB188" i="4"/>
  <c r="J188" i="4"/>
  <c r="AD188" i="4" s="1"/>
  <c r="I188" i="4"/>
  <c r="AC188" i="4" s="1"/>
  <c r="AE187" i="4"/>
  <c r="AD187" i="4"/>
  <c r="AB187" i="4"/>
  <c r="J187" i="4"/>
  <c r="I187" i="4"/>
  <c r="AC187" i="4" s="1"/>
  <c r="AE186" i="4"/>
  <c r="AD186" i="4"/>
  <c r="AC186" i="4"/>
  <c r="AB186" i="4"/>
  <c r="J186" i="4"/>
  <c r="I186" i="4"/>
  <c r="AE185" i="4"/>
  <c r="AC185" i="4"/>
  <c r="AB185" i="4"/>
  <c r="J185" i="4"/>
  <c r="AD185" i="4" s="1"/>
  <c r="I185" i="4"/>
  <c r="AE184" i="4"/>
  <c r="AB184" i="4"/>
  <c r="J184" i="4"/>
  <c r="AD184" i="4" s="1"/>
  <c r="I184" i="4"/>
  <c r="AC184" i="4" s="1"/>
  <c r="AE183" i="4"/>
  <c r="AD183" i="4"/>
  <c r="AB183" i="4"/>
  <c r="J183" i="4"/>
  <c r="I183" i="4"/>
  <c r="AC183" i="4" s="1"/>
  <c r="AE182" i="4"/>
  <c r="AD182" i="4"/>
  <c r="AC182" i="4"/>
  <c r="AB182" i="4"/>
  <c r="J182" i="4"/>
  <c r="I182" i="4"/>
  <c r="AE181" i="4"/>
  <c r="AC181" i="4"/>
  <c r="AB181" i="4"/>
  <c r="O181" i="4"/>
  <c r="O182" i="4" s="1"/>
  <c r="J181" i="4"/>
  <c r="AD181" i="4" s="1"/>
  <c r="I181" i="4"/>
  <c r="AE180" i="4"/>
  <c r="AB180" i="4"/>
  <c r="O180" i="4"/>
  <c r="P180" i="4" s="1"/>
  <c r="M180" i="4"/>
  <c r="M181" i="4" s="1"/>
  <c r="M182" i="4" s="1"/>
  <c r="M183" i="4" s="1"/>
  <c r="M184" i="4" s="1"/>
  <c r="M185" i="4" s="1"/>
  <c r="M186" i="4" s="1"/>
  <c r="M187" i="4" s="1"/>
  <c r="M188" i="4" s="1"/>
  <c r="M189" i="4" s="1"/>
  <c r="M190" i="4" s="1"/>
  <c r="M191" i="4" s="1"/>
  <c r="M192" i="4" s="1"/>
  <c r="M193" i="4" s="1"/>
  <c r="J180" i="4"/>
  <c r="AD180" i="4" s="1"/>
  <c r="I180" i="4"/>
  <c r="AC180" i="4" s="1"/>
  <c r="AE179" i="4"/>
  <c r="AD179" i="4"/>
  <c r="AB179" i="4"/>
  <c r="Z179" i="4"/>
  <c r="P179" i="4"/>
  <c r="CO179" i="4" s="1"/>
  <c r="O179" i="4"/>
  <c r="M179" i="4"/>
  <c r="L179" i="4"/>
  <c r="L180" i="4" s="1"/>
  <c r="J179" i="4"/>
  <c r="I179" i="4"/>
  <c r="AC179" i="4" s="1"/>
  <c r="AE178" i="4"/>
  <c r="AD178" i="4"/>
  <c r="AC178" i="4"/>
  <c r="AB178" i="4"/>
  <c r="Y178" i="4"/>
  <c r="P178" i="4"/>
  <c r="CN178" i="4" s="1"/>
  <c r="J178" i="4"/>
  <c r="I178" i="4"/>
  <c r="AE177" i="4"/>
  <c r="AD177" i="4"/>
  <c r="AC177" i="4"/>
  <c r="AB177" i="4"/>
  <c r="J177" i="4"/>
  <c r="I177" i="4"/>
  <c r="AE176" i="4"/>
  <c r="AD176" i="4"/>
  <c r="AC176" i="4"/>
  <c r="AB176" i="4"/>
  <c r="J176" i="4"/>
  <c r="I176" i="4"/>
  <c r="AE175" i="4"/>
  <c r="AD175" i="4"/>
  <c r="AC175" i="4"/>
  <c r="AB175" i="4"/>
  <c r="J175" i="4"/>
  <c r="I175" i="4"/>
  <c r="AE174" i="4"/>
  <c r="AC174" i="4"/>
  <c r="AB174" i="4"/>
  <c r="J174" i="4"/>
  <c r="AD174" i="4" s="1"/>
  <c r="I174" i="4"/>
  <c r="AE173" i="4"/>
  <c r="AB173" i="4"/>
  <c r="J173" i="4"/>
  <c r="AD173" i="4" s="1"/>
  <c r="I173" i="4"/>
  <c r="AC173" i="4" s="1"/>
  <c r="AE172" i="4"/>
  <c r="AD172" i="4"/>
  <c r="AB172" i="4"/>
  <c r="J172" i="4"/>
  <c r="I172" i="4"/>
  <c r="AC172" i="4" s="1"/>
  <c r="AE171" i="4"/>
  <c r="AD171" i="4"/>
  <c r="AC171" i="4"/>
  <c r="AB171" i="4"/>
  <c r="J171" i="4"/>
  <c r="I171" i="4"/>
  <c r="AE170" i="4"/>
  <c r="AC170" i="4"/>
  <c r="AB170" i="4"/>
  <c r="J170" i="4"/>
  <c r="AD170" i="4" s="1"/>
  <c r="I170" i="4"/>
  <c r="AE169" i="4"/>
  <c r="AB169" i="4"/>
  <c r="J169" i="4"/>
  <c r="AD169" i="4" s="1"/>
  <c r="I169" i="4"/>
  <c r="AC169" i="4" s="1"/>
  <c r="AE168" i="4"/>
  <c r="AD168" i="4"/>
  <c r="AB168" i="4"/>
  <c r="J168" i="4"/>
  <c r="I168" i="4"/>
  <c r="AC168" i="4" s="1"/>
  <c r="AE167" i="4"/>
  <c r="AD167" i="4"/>
  <c r="AC167" i="4"/>
  <c r="AB167" i="4"/>
  <c r="J167" i="4"/>
  <c r="I167" i="4"/>
  <c r="AE166" i="4"/>
  <c r="AC166" i="4"/>
  <c r="AB166" i="4"/>
  <c r="J166" i="4"/>
  <c r="AD166" i="4" s="1"/>
  <c r="I166" i="4"/>
  <c r="AE165" i="4"/>
  <c r="AB165" i="4"/>
  <c r="M165" i="4"/>
  <c r="M166" i="4" s="1"/>
  <c r="M167" i="4" s="1"/>
  <c r="M168" i="4" s="1"/>
  <c r="M169" i="4" s="1"/>
  <c r="M170" i="4" s="1"/>
  <c r="M171" i="4" s="1"/>
  <c r="M172" i="4" s="1"/>
  <c r="M173" i="4" s="1"/>
  <c r="M174" i="4" s="1"/>
  <c r="M175" i="4" s="1"/>
  <c r="M176" i="4" s="1"/>
  <c r="M177" i="4" s="1"/>
  <c r="J165" i="4"/>
  <c r="AD165" i="4" s="1"/>
  <c r="I165" i="4"/>
  <c r="AC165" i="4" s="1"/>
  <c r="AE164" i="4"/>
  <c r="AD164" i="4"/>
  <c r="AB164" i="4"/>
  <c r="M164" i="4"/>
  <c r="L164" i="4"/>
  <c r="L165" i="4" s="1"/>
  <c r="J164" i="4"/>
  <c r="I164" i="4"/>
  <c r="AC164" i="4" s="1"/>
  <c r="AE163" i="4"/>
  <c r="AD163" i="4"/>
  <c r="AC163" i="4"/>
  <c r="AB163" i="4"/>
  <c r="P163" i="4"/>
  <c r="CN163" i="4" s="1"/>
  <c r="O163" i="4"/>
  <c r="O164" i="4" s="1"/>
  <c r="M163" i="4"/>
  <c r="L163" i="4"/>
  <c r="Y163" i="4" s="1"/>
  <c r="J163" i="4"/>
  <c r="I163" i="4"/>
  <c r="AE162" i="4"/>
  <c r="AC162" i="4"/>
  <c r="AB162" i="4"/>
  <c r="Y162" i="4"/>
  <c r="P162" i="4"/>
  <c r="J162" i="4"/>
  <c r="AD162" i="4" s="1"/>
  <c r="I162" i="4"/>
  <c r="AE161" i="4"/>
  <c r="AC161" i="4"/>
  <c r="AB161" i="4"/>
  <c r="J161" i="4"/>
  <c r="AD161" i="4" s="1"/>
  <c r="I161" i="4"/>
  <c r="AE160" i="4"/>
  <c r="AC160" i="4"/>
  <c r="AB160" i="4"/>
  <c r="J160" i="4"/>
  <c r="AD160" i="4" s="1"/>
  <c r="I160" i="4"/>
  <c r="AE159" i="4"/>
  <c r="AC159" i="4"/>
  <c r="AB159" i="4"/>
  <c r="J159" i="4"/>
  <c r="AD159" i="4" s="1"/>
  <c r="I159" i="4"/>
  <c r="AE158" i="4"/>
  <c r="AB158" i="4"/>
  <c r="J158" i="4"/>
  <c r="AD158" i="4" s="1"/>
  <c r="I158" i="4"/>
  <c r="AC158" i="4" s="1"/>
  <c r="AE157" i="4"/>
  <c r="AD157" i="4"/>
  <c r="AB157" i="4"/>
  <c r="J157" i="4"/>
  <c r="I157" i="4"/>
  <c r="AC157" i="4" s="1"/>
  <c r="AE156" i="4"/>
  <c r="AD156" i="4"/>
  <c r="AC156" i="4"/>
  <c r="AB156" i="4"/>
  <c r="J156" i="4"/>
  <c r="I156" i="4"/>
  <c r="AE155" i="4"/>
  <c r="AC155" i="4"/>
  <c r="AB155" i="4"/>
  <c r="J155" i="4"/>
  <c r="AD155" i="4" s="1"/>
  <c r="I155" i="4"/>
  <c r="AE154" i="4"/>
  <c r="AB154" i="4"/>
  <c r="J154" i="4"/>
  <c r="AD154" i="4" s="1"/>
  <c r="I154" i="4"/>
  <c r="AC154" i="4" s="1"/>
  <c r="AE153" i="4"/>
  <c r="AD153" i="4"/>
  <c r="AB153" i="4"/>
  <c r="J153" i="4"/>
  <c r="I153" i="4"/>
  <c r="AC153" i="4" s="1"/>
  <c r="AE152" i="4"/>
  <c r="AD152" i="4"/>
  <c r="AC152" i="4"/>
  <c r="AB152" i="4"/>
  <c r="J152" i="4"/>
  <c r="I152" i="4"/>
  <c r="AE151" i="4"/>
  <c r="AC151" i="4"/>
  <c r="AB151" i="4"/>
  <c r="J151" i="4"/>
  <c r="AD151" i="4" s="1"/>
  <c r="I151" i="4"/>
  <c r="AE150" i="4"/>
  <c r="AB150" i="4"/>
  <c r="J150" i="4"/>
  <c r="AD150" i="4" s="1"/>
  <c r="I150" i="4"/>
  <c r="AC150" i="4" s="1"/>
  <c r="AE149" i="4"/>
  <c r="AD149" i="4"/>
  <c r="AB149" i="4"/>
  <c r="L149" i="4"/>
  <c r="L150" i="4" s="1"/>
  <c r="J149" i="4"/>
  <c r="I149" i="4"/>
  <c r="AC149" i="4" s="1"/>
  <c r="AE148" i="4"/>
  <c r="AD148" i="4"/>
  <c r="AC148" i="4"/>
  <c r="AB148" i="4"/>
  <c r="L148" i="4"/>
  <c r="Y148" i="4" s="1"/>
  <c r="J148" i="4"/>
  <c r="I148" i="4"/>
  <c r="AE147" i="4"/>
  <c r="AC147" i="4"/>
  <c r="AB147" i="4"/>
  <c r="O147" i="4"/>
  <c r="O148" i="4" s="1"/>
  <c r="M147" i="4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L147" i="4"/>
  <c r="Y147" i="4" s="1"/>
  <c r="J147" i="4"/>
  <c r="AD147" i="4" s="1"/>
  <c r="I147" i="4"/>
  <c r="AE146" i="4"/>
  <c r="AB146" i="4"/>
  <c r="Z146" i="4"/>
  <c r="Y146" i="4"/>
  <c r="P146" i="4"/>
  <c r="J146" i="4"/>
  <c r="AD146" i="4" s="1"/>
  <c r="I146" i="4"/>
  <c r="AC146" i="4" s="1"/>
  <c r="AE145" i="4"/>
  <c r="AB145" i="4"/>
  <c r="J145" i="4"/>
  <c r="AD145" i="4" s="1"/>
  <c r="I145" i="4"/>
  <c r="AC145" i="4" s="1"/>
  <c r="AE144" i="4"/>
  <c r="AB144" i="4"/>
  <c r="J144" i="4"/>
  <c r="AD144" i="4" s="1"/>
  <c r="I144" i="4"/>
  <c r="AC144" i="4" s="1"/>
  <c r="AE143" i="4"/>
  <c r="AB143" i="4"/>
  <c r="J143" i="4"/>
  <c r="AD143" i="4" s="1"/>
  <c r="I143" i="4"/>
  <c r="AC143" i="4" s="1"/>
  <c r="AE142" i="4"/>
  <c r="AD142" i="4"/>
  <c r="AB142" i="4"/>
  <c r="J142" i="4"/>
  <c r="I142" i="4"/>
  <c r="AC142" i="4" s="1"/>
  <c r="AE141" i="4"/>
  <c r="AD141" i="4"/>
  <c r="AC141" i="4"/>
  <c r="AB141" i="4"/>
  <c r="J141" i="4"/>
  <c r="I141" i="4"/>
  <c r="AE140" i="4"/>
  <c r="AC140" i="4"/>
  <c r="AB140" i="4"/>
  <c r="J140" i="4"/>
  <c r="AD140" i="4" s="1"/>
  <c r="I140" i="4"/>
  <c r="AE139" i="4"/>
  <c r="AB139" i="4"/>
  <c r="J139" i="4"/>
  <c r="AD139" i="4" s="1"/>
  <c r="I139" i="4"/>
  <c r="AC139" i="4" s="1"/>
  <c r="AE138" i="4"/>
  <c r="AD138" i="4"/>
  <c r="AB138" i="4"/>
  <c r="J138" i="4"/>
  <c r="I138" i="4"/>
  <c r="AC138" i="4" s="1"/>
  <c r="AE137" i="4"/>
  <c r="AD137" i="4"/>
  <c r="AC137" i="4"/>
  <c r="AB137" i="4"/>
  <c r="J137" i="4"/>
  <c r="I137" i="4"/>
  <c r="AE136" i="4"/>
  <c r="AC136" i="4"/>
  <c r="AB136" i="4"/>
  <c r="J136" i="4"/>
  <c r="AD136" i="4" s="1"/>
  <c r="I136" i="4"/>
  <c r="AE135" i="4"/>
  <c r="AB135" i="4"/>
  <c r="J135" i="4"/>
  <c r="AD135" i="4" s="1"/>
  <c r="I135" i="4"/>
  <c r="AC135" i="4" s="1"/>
  <c r="AE134" i="4"/>
  <c r="AD134" i="4"/>
  <c r="AB134" i="4"/>
  <c r="J134" i="4"/>
  <c r="I134" i="4"/>
  <c r="AC134" i="4" s="1"/>
  <c r="AE133" i="4"/>
  <c r="AD133" i="4"/>
  <c r="AC133" i="4"/>
  <c r="AB133" i="4"/>
  <c r="J133" i="4"/>
  <c r="I133" i="4"/>
  <c r="AE132" i="4"/>
  <c r="AC132" i="4"/>
  <c r="AB132" i="4"/>
  <c r="J132" i="4"/>
  <c r="AD132" i="4" s="1"/>
  <c r="I132" i="4"/>
  <c r="AE131" i="4"/>
  <c r="AC131" i="4"/>
  <c r="AB131" i="4"/>
  <c r="O131" i="4"/>
  <c r="P131" i="4" s="1"/>
  <c r="M131" i="4"/>
  <c r="M132" i="4" s="1"/>
  <c r="M133" i="4" s="1"/>
  <c r="M134" i="4" s="1"/>
  <c r="M135" i="4" s="1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L131" i="4"/>
  <c r="L132" i="4" s="1"/>
  <c r="J131" i="4"/>
  <c r="AD131" i="4" s="1"/>
  <c r="I131" i="4"/>
  <c r="AE130" i="4"/>
  <c r="AB130" i="4"/>
  <c r="Z130" i="4"/>
  <c r="Y130" i="4"/>
  <c r="P130" i="4"/>
  <c r="J130" i="4"/>
  <c r="AD130" i="4" s="1"/>
  <c r="I130" i="4"/>
  <c r="AC130" i="4" s="1"/>
  <c r="CF130" i="4" s="1"/>
  <c r="AE129" i="4"/>
  <c r="AB129" i="4"/>
  <c r="J129" i="4"/>
  <c r="AD129" i="4" s="1"/>
  <c r="I129" i="4"/>
  <c r="AC129" i="4" s="1"/>
  <c r="AE128" i="4"/>
  <c r="AD128" i="4"/>
  <c r="AB128" i="4"/>
  <c r="J128" i="4"/>
  <c r="I128" i="4"/>
  <c r="AC128" i="4" s="1"/>
  <c r="AE127" i="4"/>
  <c r="AD127" i="4"/>
  <c r="AC127" i="4"/>
  <c r="AB127" i="4"/>
  <c r="J127" i="4"/>
  <c r="I127" i="4"/>
  <c r="AE126" i="4"/>
  <c r="AC126" i="4"/>
  <c r="AB126" i="4"/>
  <c r="J126" i="4"/>
  <c r="AD126" i="4" s="1"/>
  <c r="I126" i="4"/>
  <c r="AE125" i="4"/>
  <c r="AB125" i="4"/>
  <c r="J125" i="4"/>
  <c r="AD125" i="4" s="1"/>
  <c r="I125" i="4"/>
  <c r="AC125" i="4" s="1"/>
  <c r="AE124" i="4"/>
  <c r="AD124" i="4"/>
  <c r="AB124" i="4"/>
  <c r="J124" i="4"/>
  <c r="I124" i="4"/>
  <c r="AC124" i="4" s="1"/>
  <c r="AE123" i="4"/>
  <c r="AD123" i="4"/>
  <c r="AC123" i="4"/>
  <c r="AB123" i="4"/>
  <c r="J123" i="4"/>
  <c r="I123" i="4"/>
  <c r="AE122" i="4"/>
  <c r="AC122" i="4"/>
  <c r="AB122" i="4"/>
  <c r="J122" i="4"/>
  <c r="AD122" i="4" s="1"/>
  <c r="I122" i="4"/>
  <c r="AE121" i="4"/>
  <c r="AB121" i="4"/>
  <c r="J121" i="4"/>
  <c r="AD121" i="4" s="1"/>
  <c r="I121" i="4"/>
  <c r="AC121" i="4" s="1"/>
  <c r="AE120" i="4"/>
  <c r="AD120" i="4"/>
  <c r="AB120" i="4"/>
  <c r="J120" i="4"/>
  <c r="I120" i="4"/>
  <c r="AC120" i="4" s="1"/>
  <c r="AE119" i="4"/>
  <c r="AD119" i="4"/>
  <c r="AC119" i="4"/>
  <c r="AB119" i="4"/>
  <c r="J119" i="4"/>
  <c r="I119" i="4"/>
  <c r="AE118" i="4"/>
  <c r="AC118" i="4"/>
  <c r="AB118" i="4"/>
  <c r="J118" i="4"/>
  <c r="AD118" i="4" s="1"/>
  <c r="I118" i="4"/>
  <c r="AE117" i="4"/>
  <c r="AB117" i="4"/>
  <c r="M117" i="4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J117" i="4"/>
  <c r="AD117" i="4" s="1"/>
  <c r="I117" i="4"/>
  <c r="AC117" i="4" s="1"/>
  <c r="AE116" i="4"/>
  <c r="AD116" i="4"/>
  <c r="AB116" i="4"/>
  <c r="M116" i="4"/>
  <c r="L116" i="4"/>
  <c r="L117" i="4" s="1"/>
  <c r="J116" i="4"/>
  <c r="I116" i="4"/>
  <c r="AC116" i="4" s="1"/>
  <c r="AE115" i="4"/>
  <c r="AD115" i="4"/>
  <c r="AC115" i="4"/>
  <c r="AB115" i="4"/>
  <c r="P115" i="4"/>
  <c r="CN115" i="4" s="1"/>
  <c r="O115" i="4"/>
  <c r="O116" i="4" s="1"/>
  <c r="M115" i="4"/>
  <c r="L115" i="4"/>
  <c r="Y115" i="4" s="1"/>
  <c r="J115" i="4"/>
  <c r="I115" i="4"/>
  <c r="AE114" i="4"/>
  <c r="AC114" i="4"/>
  <c r="AB114" i="4"/>
  <c r="Y114" i="4"/>
  <c r="P114" i="4"/>
  <c r="J114" i="4"/>
  <c r="AD114" i="4" s="1"/>
  <c r="I114" i="4"/>
  <c r="AE113" i="4"/>
  <c r="AC113" i="4"/>
  <c r="AB113" i="4"/>
  <c r="J113" i="4"/>
  <c r="AD113" i="4" s="1"/>
  <c r="I113" i="4"/>
  <c r="AE112" i="4"/>
  <c r="AC112" i="4"/>
  <c r="AB112" i="4"/>
  <c r="J112" i="4"/>
  <c r="AD112" i="4" s="1"/>
  <c r="I112" i="4"/>
  <c r="AE111" i="4"/>
  <c r="AC111" i="4"/>
  <c r="AB111" i="4"/>
  <c r="J111" i="4"/>
  <c r="AD111" i="4" s="1"/>
  <c r="I111" i="4"/>
  <c r="AE110" i="4"/>
  <c r="AB110" i="4"/>
  <c r="J110" i="4"/>
  <c r="AD110" i="4" s="1"/>
  <c r="I110" i="4"/>
  <c r="AC110" i="4" s="1"/>
  <c r="AE109" i="4"/>
  <c r="AD109" i="4"/>
  <c r="AB109" i="4"/>
  <c r="J109" i="4"/>
  <c r="I109" i="4"/>
  <c r="AC109" i="4" s="1"/>
  <c r="AE108" i="4"/>
  <c r="AD108" i="4"/>
  <c r="AC108" i="4"/>
  <c r="AB108" i="4"/>
  <c r="J108" i="4"/>
  <c r="I108" i="4"/>
  <c r="AE107" i="4"/>
  <c r="AC107" i="4"/>
  <c r="AB107" i="4"/>
  <c r="J107" i="4"/>
  <c r="AD107" i="4" s="1"/>
  <c r="I107" i="4"/>
  <c r="AE106" i="4"/>
  <c r="AB106" i="4"/>
  <c r="J106" i="4"/>
  <c r="AD106" i="4" s="1"/>
  <c r="I106" i="4"/>
  <c r="AC106" i="4" s="1"/>
  <c r="AE105" i="4"/>
  <c r="AD105" i="4"/>
  <c r="AB105" i="4"/>
  <c r="J105" i="4"/>
  <c r="I105" i="4"/>
  <c r="AC105" i="4" s="1"/>
  <c r="AE104" i="4"/>
  <c r="AD104" i="4"/>
  <c r="AC104" i="4"/>
  <c r="AB104" i="4"/>
  <c r="J104" i="4"/>
  <c r="I104" i="4"/>
  <c r="AE103" i="4"/>
  <c r="AC103" i="4"/>
  <c r="AB103" i="4"/>
  <c r="J103" i="4"/>
  <c r="AD103" i="4" s="1"/>
  <c r="I103" i="4"/>
  <c r="AE102" i="4"/>
  <c r="AB102" i="4"/>
  <c r="J102" i="4"/>
  <c r="AD102" i="4" s="1"/>
  <c r="I102" i="4"/>
  <c r="AC102" i="4" s="1"/>
  <c r="AE101" i="4"/>
  <c r="AD101" i="4"/>
  <c r="AB101" i="4"/>
  <c r="L101" i="4"/>
  <c r="L102" i="4" s="1"/>
  <c r="J101" i="4"/>
  <c r="I101" i="4"/>
  <c r="AC101" i="4" s="1"/>
  <c r="AE100" i="4"/>
  <c r="AD100" i="4"/>
  <c r="AC100" i="4"/>
  <c r="AB100" i="4"/>
  <c r="L100" i="4"/>
  <c r="J100" i="4"/>
  <c r="I100" i="4"/>
  <c r="AE99" i="4"/>
  <c r="AC99" i="4"/>
  <c r="AB99" i="4"/>
  <c r="O99" i="4"/>
  <c r="O100" i="4" s="1"/>
  <c r="M99" i="4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L99" i="4"/>
  <c r="Y99" i="4" s="1"/>
  <c r="J99" i="4"/>
  <c r="AD99" i="4" s="1"/>
  <c r="I99" i="4"/>
  <c r="AE98" i="4"/>
  <c r="AB98" i="4"/>
  <c r="Z98" i="4"/>
  <c r="Y98" i="4"/>
  <c r="P98" i="4"/>
  <c r="J98" i="4"/>
  <c r="AD98" i="4" s="1"/>
  <c r="I98" i="4"/>
  <c r="AC98" i="4" s="1"/>
  <c r="CF98" i="4" s="1"/>
  <c r="AE97" i="4"/>
  <c r="AB97" i="4"/>
  <c r="J97" i="4"/>
  <c r="AD97" i="4" s="1"/>
  <c r="I97" i="4"/>
  <c r="AC97" i="4" s="1"/>
  <c r="AE96" i="4"/>
  <c r="AB96" i="4"/>
  <c r="J96" i="4"/>
  <c r="AD96" i="4" s="1"/>
  <c r="I96" i="4"/>
  <c r="AC96" i="4" s="1"/>
  <c r="AE95" i="4"/>
  <c r="AB95" i="4"/>
  <c r="J95" i="4"/>
  <c r="AD95" i="4" s="1"/>
  <c r="I95" i="4"/>
  <c r="AC95" i="4" s="1"/>
  <c r="AE94" i="4"/>
  <c r="AB94" i="4"/>
  <c r="J94" i="4"/>
  <c r="AD94" i="4" s="1"/>
  <c r="I94" i="4"/>
  <c r="AC94" i="4" s="1"/>
  <c r="AE93" i="4"/>
  <c r="AB93" i="4"/>
  <c r="J93" i="4"/>
  <c r="AD93" i="4" s="1"/>
  <c r="I93" i="4"/>
  <c r="AC93" i="4" s="1"/>
  <c r="AE92" i="4"/>
  <c r="AB92" i="4"/>
  <c r="J92" i="4"/>
  <c r="AD92" i="4" s="1"/>
  <c r="I92" i="4"/>
  <c r="AC92" i="4" s="1"/>
  <c r="AE91" i="4"/>
  <c r="AB91" i="4"/>
  <c r="J91" i="4"/>
  <c r="AD91" i="4" s="1"/>
  <c r="I91" i="4"/>
  <c r="AC91" i="4" s="1"/>
  <c r="AE90" i="4"/>
  <c r="AB90" i="4"/>
  <c r="M90" i="4"/>
  <c r="M91" i="4" s="1"/>
  <c r="M92" i="4" s="1"/>
  <c r="M93" i="4" s="1"/>
  <c r="M94" i="4" s="1"/>
  <c r="M95" i="4" s="1"/>
  <c r="M96" i="4" s="1"/>
  <c r="M97" i="4" s="1"/>
  <c r="J90" i="4"/>
  <c r="AD90" i="4" s="1"/>
  <c r="I90" i="4"/>
  <c r="AC90" i="4" s="1"/>
  <c r="AE89" i="4"/>
  <c r="AD89" i="4"/>
  <c r="AB89" i="4"/>
  <c r="J89" i="4"/>
  <c r="I89" i="4"/>
  <c r="AC89" i="4" s="1"/>
  <c r="AE88" i="4"/>
  <c r="AD88" i="4"/>
  <c r="AC88" i="4"/>
  <c r="AB88" i="4"/>
  <c r="J88" i="4"/>
  <c r="I88" i="4"/>
  <c r="AE87" i="4"/>
  <c r="AC87" i="4"/>
  <c r="AB87" i="4"/>
  <c r="J87" i="4"/>
  <c r="AD87" i="4" s="1"/>
  <c r="I87" i="4"/>
  <c r="AE86" i="4"/>
  <c r="AB86" i="4"/>
  <c r="M86" i="4"/>
  <c r="M87" i="4" s="1"/>
  <c r="M88" i="4" s="1"/>
  <c r="M89" i="4" s="1"/>
  <c r="J86" i="4"/>
  <c r="AD86" i="4" s="1"/>
  <c r="I86" i="4"/>
  <c r="AC86" i="4" s="1"/>
  <c r="AE85" i="4"/>
  <c r="AD85" i="4"/>
  <c r="AB85" i="4"/>
  <c r="M85" i="4"/>
  <c r="J85" i="4"/>
  <c r="I85" i="4"/>
  <c r="AC85" i="4" s="1"/>
  <c r="AE84" i="4"/>
  <c r="AD84" i="4"/>
  <c r="AC84" i="4"/>
  <c r="AB84" i="4"/>
  <c r="M84" i="4"/>
  <c r="L84" i="4"/>
  <c r="L85" i="4" s="1"/>
  <c r="J84" i="4"/>
  <c r="I84" i="4"/>
  <c r="AE83" i="4"/>
  <c r="AC83" i="4"/>
  <c r="AB83" i="4"/>
  <c r="O83" i="4"/>
  <c r="O84" i="4" s="1"/>
  <c r="O85" i="4" s="1"/>
  <c r="M83" i="4"/>
  <c r="L83" i="4"/>
  <c r="Y83" i="4" s="1"/>
  <c r="J83" i="4"/>
  <c r="AD83" i="4" s="1"/>
  <c r="I83" i="4"/>
  <c r="AE82" i="4"/>
  <c r="AB82" i="4"/>
  <c r="Z82" i="4"/>
  <c r="Y82" i="4"/>
  <c r="P82" i="4"/>
  <c r="J82" i="4"/>
  <c r="AD82" i="4" s="1"/>
  <c r="CK82" i="4" s="1"/>
  <c r="I82" i="4"/>
  <c r="AC82" i="4" s="1"/>
  <c r="CF82" i="4" s="1"/>
  <c r="AE81" i="4"/>
  <c r="AB81" i="4"/>
  <c r="J81" i="4"/>
  <c r="AD81" i="4" s="1"/>
  <c r="I81" i="4"/>
  <c r="AC81" i="4" s="1"/>
  <c r="AE80" i="4"/>
  <c r="AD80" i="4"/>
  <c r="AC80" i="4"/>
  <c r="AB80" i="4"/>
  <c r="J80" i="4"/>
  <c r="I80" i="4"/>
  <c r="AE79" i="4"/>
  <c r="AD79" i="4"/>
  <c r="AC79" i="4"/>
  <c r="AB79" i="4"/>
  <c r="J79" i="4"/>
  <c r="I79" i="4"/>
  <c r="AE78" i="4"/>
  <c r="AD78" i="4"/>
  <c r="AC78" i="4"/>
  <c r="AB78" i="4"/>
  <c r="J78" i="4"/>
  <c r="I78" i="4"/>
  <c r="AE77" i="4"/>
  <c r="AD77" i="4"/>
  <c r="AC77" i="4"/>
  <c r="AB77" i="4"/>
  <c r="J77" i="4"/>
  <c r="I77" i="4"/>
  <c r="AE76" i="4"/>
  <c r="AD76" i="4"/>
  <c r="AC76" i="4"/>
  <c r="AB76" i="4"/>
  <c r="J76" i="4"/>
  <c r="I76" i="4"/>
  <c r="AE75" i="4"/>
  <c r="AC75" i="4"/>
  <c r="AB75" i="4"/>
  <c r="J75" i="4"/>
  <c r="AD75" i="4" s="1"/>
  <c r="I75" i="4"/>
  <c r="AE74" i="4"/>
  <c r="AB74" i="4"/>
  <c r="J74" i="4"/>
  <c r="AD74" i="4" s="1"/>
  <c r="I74" i="4"/>
  <c r="AC74" i="4" s="1"/>
  <c r="AE73" i="4"/>
  <c r="AD73" i="4"/>
  <c r="AB73" i="4"/>
  <c r="J73" i="4"/>
  <c r="I73" i="4"/>
  <c r="AC73" i="4" s="1"/>
  <c r="AE72" i="4"/>
  <c r="AD72" i="4"/>
  <c r="AC72" i="4"/>
  <c r="AB72" i="4"/>
  <c r="J72" i="4"/>
  <c r="I72" i="4"/>
  <c r="AE71" i="4"/>
  <c r="AC71" i="4"/>
  <c r="AB71" i="4"/>
  <c r="J71" i="4"/>
  <c r="AD71" i="4" s="1"/>
  <c r="I71" i="4"/>
  <c r="AE70" i="4"/>
  <c r="AB70" i="4"/>
  <c r="J70" i="4"/>
  <c r="AD70" i="4" s="1"/>
  <c r="I70" i="4"/>
  <c r="AC70" i="4" s="1"/>
  <c r="AE69" i="4"/>
  <c r="AD69" i="4"/>
  <c r="AB69" i="4"/>
  <c r="J69" i="4"/>
  <c r="I69" i="4"/>
  <c r="AC69" i="4" s="1"/>
  <c r="AE68" i="4"/>
  <c r="AD68" i="4"/>
  <c r="AC68" i="4"/>
  <c r="AB68" i="4"/>
  <c r="L68" i="4"/>
  <c r="J68" i="4"/>
  <c r="I68" i="4"/>
  <c r="AE67" i="4"/>
  <c r="AC67" i="4"/>
  <c r="AB67" i="4"/>
  <c r="P67" i="4"/>
  <c r="O67" i="4"/>
  <c r="O68" i="4" s="1"/>
  <c r="M67" i="4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L67" i="4"/>
  <c r="Y67" i="4" s="1"/>
  <c r="J67" i="4"/>
  <c r="AD67" i="4" s="1"/>
  <c r="I67" i="4"/>
  <c r="AE66" i="4"/>
  <c r="AB66" i="4"/>
  <c r="Z66" i="4"/>
  <c r="Y66" i="4"/>
  <c r="P66" i="4"/>
  <c r="J66" i="4"/>
  <c r="AD66" i="4" s="1"/>
  <c r="I66" i="4"/>
  <c r="AC66" i="4" s="1"/>
  <c r="AE65" i="4"/>
  <c r="AB65" i="4"/>
  <c r="J65" i="4"/>
  <c r="AD65" i="4" s="1"/>
  <c r="I65" i="4"/>
  <c r="AC65" i="4" s="1"/>
  <c r="AE64" i="4"/>
  <c r="AB64" i="4"/>
  <c r="J64" i="4"/>
  <c r="AD64" i="4" s="1"/>
  <c r="I64" i="4"/>
  <c r="AC64" i="4" s="1"/>
  <c r="AE63" i="4"/>
  <c r="AB63" i="4"/>
  <c r="J63" i="4"/>
  <c r="AD63" i="4" s="1"/>
  <c r="I63" i="4"/>
  <c r="AC63" i="4" s="1"/>
  <c r="AE62" i="4"/>
  <c r="AB62" i="4"/>
  <c r="J62" i="4"/>
  <c r="AD62" i="4" s="1"/>
  <c r="I62" i="4"/>
  <c r="AC62" i="4" s="1"/>
  <c r="AE61" i="4"/>
  <c r="AB61" i="4"/>
  <c r="J61" i="4"/>
  <c r="AD61" i="4" s="1"/>
  <c r="I61" i="4"/>
  <c r="AC61" i="4" s="1"/>
  <c r="AE60" i="4"/>
  <c r="AB60" i="4"/>
  <c r="J60" i="4"/>
  <c r="AD60" i="4" s="1"/>
  <c r="I60" i="4"/>
  <c r="AC60" i="4" s="1"/>
  <c r="AE59" i="4"/>
  <c r="AB59" i="4"/>
  <c r="J59" i="4"/>
  <c r="AD59" i="4" s="1"/>
  <c r="I59" i="4"/>
  <c r="AC59" i="4" s="1"/>
  <c r="AE58" i="4"/>
  <c r="AD58" i="4"/>
  <c r="AB58" i="4"/>
  <c r="J58" i="4"/>
  <c r="I58" i="4"/>
  <c r="AC58" i="4" s="1"/>
  <c r="AE57" i="4"/>
  <c r="AD57" i="4"/>
  <c r="AC57" i="4"/>
  <c r="AB57" i="4"/>
  <c r="J57" i="4"/>
  <c r="I57" i="4"/>
  <c r="AE56" i="4"/>
  <c r="AC56" i="4"/>
  <c r="AB56" i="4"/>
  <c r="J56" i="4"/>
  <c r="AD56" i="4" s="1"/>
  <c r="I56" i="4"/>
  <c r="AE55" i="4"/>
  <c r="AB55" i="4"/>
  <c r="J55" i="4"/>
  <c r="AD55" i="4" s="1"/>
  <c r="I55" i="4"/>
  <c r="AC55" i="4" s="1"/>
  <c r="AE54" i="4"/>
  <c r="AD54" i="4"/>
  <c r="AB54" i="4"/>
  <c r="J54" i="4"/>
  <c r="I54" i="4"/>
  <c r="AC54" i="4" s="1"/>
  <c r="AE53" i="4"/>
  <c r="AD53" i="4"/>
  <c r="AC53" i="4"/>
  <c r="AB53" i="4"/>
  <c r="J53" i="4"/>
  <c r="I53" i="4"/>
  <c r="AE52" i="4"/>
  <c r="AC52" i="4"/>
  <c r="AB52" i="4"/>
  <c r="J52" i="4"/>
  <c r="AD52" i="4" s="1"/>
  <c r="I52" i="4"/>
  <c r="AE51" i="4"/>
  <c r="AB51" i="4"/>
  <c r="O51" i="4"/>
  <c r="P51" i="4" s="1"/>
  <c r="M51" i="4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L51" i="4"/>
  <c r="L52" i="4" s="1"/>
  <c r="J51" i="4"/>
  <c r="AD51" i="4" s="1"/>
  <c r="I51" i="4"/>
  <c r="AC51" i="4" s="1"/>
  <c r="AE50" i="4"/>
  <c r="AB50" i="4"/>
  <c r="Z50" i="4"/>
  <c r="Y50" i="4"/>
  <c r="P50" i="4"/>
  <c r="J50" i="4"/>
  <c r="AD50" i="4" s="1"/>
  <c r="I50" i="4"/>
  <c r="AC50" i="4" s="1"/>
  <c r="AE49" i="4"/>
  <c r="AD49" i="4"/>
  <c r="AB49" i="4"/>
  <c r="J49" i="4"/>
  <c r="I49" i="4"/>
  <c r="AC49" i="4" s="1"/>
  <c r="AE48" i="4"/>
  <c r="AD48" i="4"/>
  <c r="AB48" i="4"/>
  <c r="J48" i="4"/>
  <c r="I48" i="4"/>
  <c r="AC48" i="4" s="1"/>
  <c r="AE47" i="4"/>
  <c r="AD47" i="4"/>
  <c r="AB47" i="4"/>
  <c r="J47" i="4"/>
  <c r="I47" i="4"/>
  <c r="AC47" i="4" s="1"/>
  <c r="AE46" i="4"/>
  <c r="AD46" i="4"/>
  <c r="AB46" i="4"/>
  <c r="J46" i="4"/>
  <c r="I46" i="4"/>
  <c r="AC46" i="4" s="1"/>
  <c r="AE45" i="4"/>
  <c r="AD45" i="4"/>
  <c r="AB45" i="4"/>
  <c r="J45" i="4"/>
  <c r="I45" i="4"/>
  <c r="AC45" i="4" s="1"/>
  <c r="AE44" i="4"/>
  <c r="AD44" i="4"/>
  <c r="AB44" i="4"/>
  <c r="J44" i="4"/>
  <c r="I44" i="4"/>
  <c r="AC44" i="4" s="1"/>
  <c r="AE43" i="4"/>
  <c r="AD43" i="4"/>
  <c r="AB43" i="4"/>
  <c r="J43" i="4"/>
  <c r="I43" i="4"/>
  <c r="AC43" i="4" s="1"/>
  <c r="AE42" i="4"/>
  <c r="AD42" i="4"/>
  <c r="AC42" i="4"/>
  <c r="AB42" i="4"/>
  <c r="J42" i="4"/>
  <c r="I42" i="4"/>
  <c r="AE41" i="4"/>
  <c r="AC41" i="4"/>
  <c r="AB41" i="4"/>
  <c r="J41" i="4"/>
  <c r="AD41" i="4" s="1"/>
  <c r="I41" i="4"/>
  <c r="AB40" i="4"/>
  <c r="AE39" i="4"/>
  <c r="AD39" i="4"/>
  <c r="AB39" i="4"/>
  <c r="J39" i="4"/>
  <c r="I39" i="4"/>
  <c r="AC39" i="4" s="1"/>
  <c r="AE38" i="4"/>
  <c r="AD38" i="4"/>
  <c r="AC38" i="4"/>
  <c r="AB38" i="4"/>
  <c r="J38" i="4"/>
  <c r="I38" i="4"/>
  <c r="AE37" i="4"/>
  <c r="AC37" i="4"/>
  <c r="AB37" i="4"/>
  <c r="J37" i="4"/>
  <c r="AD37" i="4" s="1"/>
  <c r="I37" i="4"/>
  <c r="AE36" i="4"/>
  <c r="AB36" i="4"/>
  <c r="O36" i="4"/>
  <c r="P36" i="4" s="1"/>
  <c r="J36" i="4"/>
  <c r="AD36" i="4" s="1"/>
  <c r="I36" i="4"/>
  <c r="AC36" i="4" s="1"/>
  <c r="AE35" i="4"/>
  <c r="AD35" i="4"/>
  <c r="AB35" i="4"/>
  <c r="O35" i="4"/>
  <c r="P35" i="4" s="1"/>
  <c r="M35" i="4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L35" i="4"/>
  <c r="Y35" i="4" s="1"/>
  <c r="J35" i="4"/>
  <c r="I35" i="4"/>
  <c r="AC35" i="4" s="1"/>
  <c r="AE34" i="4"/>
  <c r="AD34" i="4"/>
  <c r="AB34" i="4"/>
  <c r="Y34" i="4"/>
  <c r="P34" i="4"/>
  <c r="CK34" i="4" s="1"/>
  <c r="J34" i="4"/>
  <c r="I34" i="4"/>
  <c r="AC34" i="4" s="1"/>
  <c r="AE33" i="4"/>
  <c r="AD33" i="4"/>
  <c r="AC33" i="4"/>
  <c r="AB33" i="4"/>
  <c r="J33" i="4"/>
  <c r="I33" i="4"/>
  <c r="AE32" i="4"/>
  <c r="AD32" i="4"/>
  <c r="AC32" i="4"/>
  <c r="AB32" i="4"/>
  <c r="J32" i="4"/>
  <c r="I32" i="4"/>
  <c r="AE31" i="4"/>
  <c r="AD31" i="4"/>
  <c r="AC31" i="4"/>
  <c r="AB31" i="4"/>
  <c r="J31" i="4"/>
  <c r="I31" i="4"/>
  <c r="AE30" i="4"/>
  <c r="AD30" i="4"/>
  <c r="AC30" i="4"/>
  <c r="AB30" i="4"/>
  <c r="J30" i="4"/>
  <c r="I30" i="4"/>
  <c r="AE29" i="4"/>
  <c r="AD29" i="4"/>
  <c r="AC29" i="4"/>
  <c r="AB29" i="4"/>
  <c r="J29" i="4"/>
  <c r="I29" i="4"/>
  <c r="AE28" i="4"/>
  <c r="AD28" i="4"/>
  <c r="AC28" i="4"/>
  <c r="AB28" i="4"/>
  <c r="J28" i="4"/>
  <c r="I28" i="4"/>
  <c r="AE27" i="4"/>
  <c r="AD27" i="4"/>
  <c r="AC27" i="4"/>
  <c r="AB27" i="4"/>
  <c r="J27" i="4"/>
  <c r="I27" i="4"/>
  <c r="AE26" i="4"/>
  <c r="AC26" i="4"/>
  <c r="AB26" i="4"/>
  <c r="J26" i="4"/>
  <c r="AD26" i="4" s="1"/>
  <c r="I26" i="4"/>
  <c r="AE25" i="4"/>
  <c r="AB25" i="4"/>
  <c r="J25" i="4"/>
  <c r="AD25" i="4" s="1"/>
  <c r="I25" i="4"/>
  <c r="AC25" i="4" s="1"/>
  <c r="AE24" i="4"/>
  <c r="AD24" i="4"/>
  <c r="AB24" i="4"/>
  <c r="J24" i="4"/>
  <c r="I24" i="4"/>
  <c r="AC24" i="4" s="1"/>
  <c r="AE23" i="4"/>
  <c r="AD23" i="4"/>
  <c r="AC23" i="4"/>
  <c r="AB23" i="4"/>
  <c r="J23" i="4"/>
  <c r="I23" i="4"/>
  <c r="AE22" i="4"/>
  <c r="AC22" i="4"/>
  <c r="AB22" i="4"/>
  <c r="J22" i="4"/>
  <c r="AD22" i="4" s="1"/>
  <c r="I22" i="4"/>
  <c r="AE21" i="4"/>
  <c r="AB21" i="4"/>
  <c r="M21" i="4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J21" i="4"/>
  <c r="AD21" i="4" s="1"/>
  <c r="I21" i="4"/>
  <c r="AC21" i="4" s="1"/>
  <c r="AE20" i="4"/>
  <c r="AD20" i="4"/>
  <c r="AB20" i="4"/>
  <c r="M20" i="4"/>
  <c r="L20" i="4"/>
  <c r="Y20" i="4" s="1"/>
  <c r="J20" i="4"/>
  <c r="I20" i="4"/>
  <c r="AC20" i="4" s="1"/>
  <c r="AE19" i="4"/>
  <c r="AC19" i="4"/>
  <c r="AB19" i="4"/>
  <c r="Z19" i="4"/>
  <c r="Y19" i="4"/>
  <c r="O19" i="4"/>
  <c r="O20" i="4" s="1"/>
  <c r="M19" i="4"/>
  <c r="L19" i="4"/>
  <c r="J19" i="4"/>
  <c r="AD19" i="4" s="1"/>
  <c r="I19" i="4"/>
  <c r="AE18" i="4"/>
  <c r="AB18" i="4"/>
  <c r="Z18" i="4"/>
  <c r="Y18" i="4"/>
  <c r="J18" i="4"/>
  <c r="AD18" i="4" s="1"/>
  <c r="I18" i="4"/>
  <c r="AC18" i="4" s="1"/>
  <c r="AE17" i="4"/>
  <c r="AD17" i="4"/>
  <c r="AB17" i="4"/>
  <c r="J17" i="4"/>
  <c r="I17" i="4"/>
  <c r="AC17" i="4" s="1"/>
  <c r="AE16" i="4"/>
  <c r="AD16" i="4"/>
  <c r="AB16" i="4"/>
  <c r="J16" i="4"/>
  <c r="I16" i="4"/>
  <c r="AC16" i="4" s="1"/>
  <c r="AE15" i="4"/>
  <c r="AD15" i="4"/>
  <c r="AB15" i="4"/>
  <c r="J15" i="4"/>
  <c r="I15" i="4"/>
  <c r="AC15" i="4" s="1"/>
  <c r="AE14" i="4"/>
  <c r="AD14" i="4"/>
  <c r="AB14" i="4"/>
  <c r="J14" i="4"/>
  <c r="I14" i="4"/>
  <c r="AC14" i="4" s="1"/>
  <c r="AE13" i="4"/>
  <c r="AD13" i="4"/>
  <c r="AB13" i="4"/>
  <c r="J13" i="4"/>
  <c r="I13" i="4"/>
  <c r="AC13" i="4" s="1"/>
  <c r="AE12" i="4"/>
  <c r="AD12" i="4"/>
  <c r="AB12" i="4"/>
  <c r="J12" i="4"/>
  <c r="I12" i="4"/>
  <c r="AC12" i="4" s="1"/>
  <c r="AE11" i="4"/>
  <c r="AD11" i="4"/>
  <c r="AB11" i="4"/>
  <c r="J11" i="4"/>
  <c r="I11" i="4"/>
  <c r="AC11" i="4" s="1"/>
  <c r="AE10" i="4"/>
  <c r="AD10" i="4"/>
  <c r="AC10" i="4"/>
  <c r="AB10" i="4"/>
  <c r="J10" i="4"/>
  <c r="I10" i="4"/>
  <c r="AE9" i="4"/>
  <c r="AC9" i="4"/>
  <c r="AB9" i="4"/>
  <c r="J9" i="4"/>
  <c r="AD9" i="4" s="1"/>
  <c r="I9" i="4"/>
  <c r="AE8" i="4"/>
  <c r="AB8" i="4"/>
  <c r="J8" i="4"/>
  <c r="AD8" i="4" s="1"/>
  <c r="I8" i="4"/>
  <c r="AC8" i="4" s="1"/>
  <c r="AE7" i="4"/>
  <c r="AD7" i="4"/>
  <c r="AB7" i="4"/>
  <c r="J7" i="4"/>
  <c r="I7" i="4"/>
  <c r="AC7" i="4" s="1"/>
  <c r="AE6" i="4"/>
  <c r="AD6" i="4"/>
  <c r="AC6" i="4"/>
  <c r="AB6" i="4"/>
  <c r="J6" i="4"/>
  <c r="I6" i="4"/>
  <c r="AE5" i="4"/>
  <c r="AC5" i="4"/>
  <c r="AB5" i="4"/>
  <c r="O5" i="4"/>
  <c r="P5" i="4" s="1"/>
  <c r="J5" i="4"/>
  <c r="AD5" i="4" s="1"/>
  <c r="I5" i="4"/>
  <c r="AE4" i="4"/>
  <c r="AB4" i="4"/>
  <c r="O4" i="4"/>
  <c r="P4" i="4" s="1"/>
  <c r="M4" i="4"/>
  <c r="M5" i="4" s="1"/>
  <c r="M6" i="4" s="1"/>
  <c r="M7" i="4" s="1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J4" i="4"/>
  <c r="AD4" i="4" s="1"/>
  <c r="I4" i="4"/>
  <c r="AC4" i="4" s="1"/>
  <c r="AE3" i="4"/>
  <c r="AD3" i="4"/>
  <c r="AB3" i="4"/>
  <c r="O3" i="4"/>
  <c r="P3" i="4" s="1"/>
  <c r="M3" i="4"/>
  <c r="L3" i="4"/>
  <c r="Y3" i="4" s="1"/>
  <c r="K3" i="4"/>
  <c r="K4" i="4" s="1"/>
  <c r="K5" i="4" s="1"/>
  <c r="K6" i="4" s="1"/>
  <c r="K7" i="4" s="1"/>
  <c r="K8" i="4" s="1"/>
  <c r="K9" i="4" s="1"/>
  <c r="K10" i="4" s="1"/>
  <c r="K11" i="4" s="1"/>
  <c r="K12" i="4" s="1"/>
  <c r="J3" i="4"/>
  <c r="I3" i="4"/>
  <c r="AC3" i="4" s="1"/>
  <c r="AE2" i="4"/>
  <c r="AD2" i="4"/>
  <c r="AC2" i="4"/>
  <c r="AB2" i="4"/>
  <c r="Y2" i="4"/>
  <c r="P2" i="4"/>
  <c r="CK2" i="4" s="1"/>
  <c r="J2" i="4"/>
  <c r="I2" i="4"/>
  <c r="BC36" i="3"/>
  <c r="AZ36" i="3"/>
  <c r="BC36" i="2"/>
  <c r="AZ36" i="2"/>
  <c r="CJ5" i="4" l="1"/>
  <c r="CO5" i="4"/>
  <c r="CG5" i="4"/>
  <c r="CN5" i="4"/>
  <c r="CK5" i="4"/>
  <c r="Z5" i="4"/>
  <c r="CF5" i="4"/>
  <c r="K13" i="4"/>
  <c r="CG18" i="4"/>
  <c r="CF18" i="4"/>
  <c r="CJ34" i="4"/>
  <c r="CO36" i="4"/>
  <c r="CG36" i="4"/>
  <c r="CN36" i="4"/>
  <c r="CF36" i="4"/>
  <c r="CK36" i="4"/>
  <c r="Z36" i="4"/>
  <c r="CJ36" i="4"/>
  <c r="CN50" i="4"/>
  <c r="CF66" i="4"/>
  <c r="CJ67" i="4"/>
  <c r="L86" i="4"/>
  <c r="Y85" i="4"/>
  <c r="CO51" i="4"/>
  <c r="CG51" i="4"/>
  <c r="CN51" i="4"/>
  <c r="CF51" i="4"/>
  <c r="CK51" i="4"/>
  <c r="Z51" i="4"/>
  <c r="CJ51" i="4"/>
  <c r="CN66" i="4"/>
  <c r="CK66" i="4"/>
  <c r="CJ66" i="4"/>
  <c r="CO4" i="4"/>
  <c r="CG4" i="4"/>
  <c r="CF4" i="4"/>
  <c r="CN4" i="4"/>
  <c r="CJ4" i="4"/>
  <c r="CK4" i="4"/>
  <c r="Z4" i="4"/>
  <c r="O21" i="4"/>
  <c r="P20" i="4"/>
  <c r="CG19" i="4"/>
  <c r="CN35" i="4"/>
  <c r="CF35" i="4"/>
  <c r="CK35" i="4"/>
  <c r="Z35" i="4"/>
  <c r="CJ35" i="4"/>
  <c r="CO35" i="4"/>
  <c r="CG35" i="4"/>
  <c r="CO66" i="4"/>
  <c r="Y68" i="4"/>
  <c r="CO18" i="4"/>
  <c r="CN18" i="4"/>
  <c r="CK18" i="4"/>
  <c r="CJ18" i="4"/>
  <c r="CN3" i="4"/>
  <c r="CF3" i="4"/>
  <c r="Z3" i="4"/>
  <c r="CJ3" i="4"/>
  <c r="CO3" i="4"/>
  <c r="CG3" i="4"/>
  <c r="CK3" i="4"/>
  <c r="CK19" i="4"/>
  <c r="CJ19" i="4"/>
  <c r="CO19" i="4"/>
  <c r="CN19" i="4"/>
  <c r="CK50" i="4"/>
  <c r="CJ50" i="4"/>
  <c r="Y52" i="4"/>
  <c r="L53" i="4"/>
  <c r="O69" i="4"/>
  <c r="P68" i="4"/>
  <c r="CF2" i="4"/>
  <c r="CN2" i="4"/>
  <c r="L4" i="4"/>
  <c r="O6" i="4"/>
  <c r="CF19" i="4"/>
  <c r="L21" i="4"/>
  <c r="CF34" i="4"/>
  <c r="CN34" i="4"/>
  <c r="L36" i="4"/>
  <c r="CG50" i="4"/>
  <c r="CO50" i="4"/>
  <c r="Y51" i="4"/>
  <c r="Z67" i="4"/>
  <c r="CK67" i="4"/>
  <c r="CN82" i="4"/>
  <c r="P84" i="4"/>
  <c r="CJ98" i="4"/>
  <c r="P116" i="4"/>
  <c r="O117" i="4"/>
  <c r="Y117" i="4"/>
  <c r="L118" i="4"/>
  <c r="CJ130" i="4"/>
  <c r="O149" i="4"/>
  <c r="P148" i="4"/>
  <c r="CK179" i="4"/>
  <c r="O198" i="4"/>
  <c r="P197" i="4"/>
  <c r="CJ210" i="4"/>
  <c r="CN210" i="4"/>
  <c r="CK210" i="4"/>
  <c r="Y212" i="4"/>
  <c r="CK226" i="4"/>
  <c r="CJ244" i="4"/>
  <c r="CO244" i="4"/>
  <c r="CG244" i="4"/>
  <c r="CN244" i="4"/>
  <c r="CF244" i="4"/>
  <c r="CK244" i="4"/>
  <c r="Z244" i="4"/>
  <c r="CG34" i="4"/>
  <c r="CO34" i="4"/>
  <c r="O37" i="4"/>
  <c r="O52" i="4"/>
  <c r="CF67" i="4"/>
  <c r="CN67" i="4"/>
  <c r="L69" i="4"/>
  <c r="CJ82" i="4"/>
  <c r="Y84" i="4"/>
  <c r="O101" i="4"/>
  <c r="P100" i="4"/>
  <c r="CK131" i="4"/>
  <c r="Z131" i="4"/>
  <c r="CJ131" i="4"/>
  <c r="CO131" i="4"/>
  <c r="CG131" i="4"/>
  <c r="CN131" i="4"/>
  <c r="CF131" i="4"/>
  <c r="CF146" i="4"/>
  <c r="Y150" i="4"/>
  <c r="L151" i="4"/>
  <c r="CN162" i="4"/>
  <c r="CF162" i="4"/>
  <c r="CJ180" i="4"/>
  <c r="CO180" i="4"/>
  <c r="CG180" i="4"/>
  <c r="CN180" i="4"/>
  <c r="CF180" i="4"/>
  <c r="CK180" i="4"/>
  <c r="Z180" i="4"/>
  <c r="CO210" i="4"/>
  <c r="P228" i="4"/>
  <c r="O229" i="4"/>
  <c r="Y229" i="4"/>
  <c r="L230" i="4"/>
  <c r="Y244" i="4"/>
  <c r="L245" i="4"/>
  <c r="L261" i="4"/>
  <c r="Y260" i="4"/>
  <c r="CO2" i="4"/>
  <c r="CJ2" i="4"/>
  <c r="CG67" i="4"/>
  <c r="CO67" i="4"/>
  <c r="P85" i="4"/>
  <c r="O86" i="4"/>
  <c r="Y102" i="4"/>
  <c r="L103" i="4"/>
  <c r="CN114" i="4"/>
  <c r="CF114" i="4"/>
  <c r="CN146" i="4"/>
  <c r="CK146" i="4"/>
  <c r="CK162" i="4"/>
  <c r="Y180" i="4"/>
  <c r="L181" i="4"/>
  <c r="O183" i="4"/>
  <c r="P182" i="4"/>
  <c r="O213" i="4"/>
  <c r="P212" i="4"/>
  <c r="O247" i="4"/>
  <c r="P246" i="4"/>
  <c r="CG2" i="4"/>
  <c r="Z2" i="4"/>
  <c r="Z34" i="4"/>
  <c r="CF50" i="4"/>
  <c r="CG66" i="4"/>
  <c r="P83" i="4"/>
  <c r="CN98" i="4"/>
  <c r="CK98" i="4"/>
  <c r="Y100" i="4"/>
  <c r="CK114" i="4"/>
  <c r="CN130" i="4"/>
  <c r="CK130" i="4"/>
  <c r="Y132" i="4"/>
  <c r="L133" i="4"/>
  <c r="CJ146" i="4"/>
  <c r="P164" i="4"/>
  <c r="O165" i="4"/>
  <c r="Y165" i="4"/>
  <c r="L166" i="4"/>
  <c r="CJ195" i="4"/>
  <c r="CO195" i="4"/>
  <c r="CG195" i="4"/>
  <c r="CN195" i="4"/>
  <c r="CF195" i="4"/>
  <c r="CK195" i="4"/>
  <c r="Z195" i="4"/>
  <c r="Y214" i="4"/>
  <c r="L215" i="4"/>
  <c r="CN226" i="4"/>
  <c r="CF226" i="4"/>
  <c r="Y101" i="4"/>
  <c r="CG115" i="4"/>
  <c r="CO115" i="4"/>
  <c r="Y116" i="4"/>
  <c r="O132" i="4"/>
  <c r="Y149" i="4"/>
  <c r="CG163" i="4"/>
  <c r="CO163" i="4"/>
  <c r="Y164" i="4"/>
  <c r="CG178" i="4"/>
  <c r="CO178" i="4"/>
  <c r="Y179" i="4"/>
  <c r="CJ179" i="4"/>
  <c r="CJ194" i="4"/>
  <c r="Y213" i="4"/>
  <c r="CG227" i="4"/>
  <c r="CO227" i="4"/>
  <c r="Y228" i="4"/>
  <c r="CG242" i="4"/>
  <c r="CO242" i="4"/>
  <c r="Y243" i="4"/>
  <c r="CN259" i="4"/>
  <c r="CF259" i="4"/>
  <c r="CJ259" i="4"/>
  <c r="CN261" i="4"/>
  <c r="CO264" i="4"/>
  <c r="CG264" i="4"/>
  <c r="CN264" i="4"/>
  <c r="CF264" i="4"/>
  <c r="CK264" i="4"/>
  <c r="O265" i="4"/>
  <c r="CN270" i="4"/>
  <c r="CF270" i="4"/>
  <c r="CK270" i="4"/>
  <c r="Z270" i="4"/>
  <c r="CO270" i="4"/>
  <c r="CO275" i="4"/>
  <c r="CG275" i="4"/>
  <c r="CN275" i="4"/>
  <c r="CF275" i="4"/>
  <c r="Y276" i="4"/>
  <c r="L277" i="4"/>
  <c r="CK275" i="4"/>
  <c r="O276" i="4"/>
  <c r="Y340" i="4"/>
  <c r="CO354" i="4"/>
  <c r="CO386" i="4"/>
  <c r="K463" i="4"/>
  <c r="P99" i="4"/>
  <c r="CG114" i="4"/>
  <c r="CO114" i="4"/>
  <c r="CJ115" i="4"/>
  <c r="P147" i="4"/>
  <c r="CG162" i="4"/>
  <c r="CO162" i="4"/>
  <c r="CJ163" i="4"/>
  <c r="CJ178" i="4"/>
  <c r="P181" i="4"/>
  <c r="P196" i="4"/>
  <c r="P211" i="4"/>
  <c r="CG226" i="4"/>
  <c r="CO226" i="4"/>
  <c r="CJ227" i="4"/>
  <c r="CJ242" i="4"/>
  <c r="Z243" i="4"/>
  <c r="CK243" i="4"/>
  <c r="P245" i="4"/>
  <c r="CF258" i="4"/>
  <c r="CO258" i="4"/>
  <c r="Y259" i="4"/>
  <c r="CK259" i="4"/>
  <c r="Z260" i="4"/>
  <c r="CJ260" i="4"/>
  <c r="P262" i="4"/>
  <c r="P263" i="4"/>
  <c r="CN274" i="4"/>
  <c r="CF274" i="4"/>
  <c r="CK274" i="4"/>
  <c r="Z274" i="4"/>
  <c r="CO274" i="4"/>
  <c r="Y308" i="4"/>
  <c r="CN338" i="4"/>
  <c r="CF338" i="4"/>
  <c r="CJ340" i="4"/>
  <c r="CO340" i="4"/>
  <c r="CG340" i="4"/>
  <c r="CN340" i="4"/>
  <c r="CF340" i="4"/>
  <c r="CK340" i="4"/>
  <c r="Z340" i="4"/>
  <c r="CJ355" i="4"/>
  <c r="CO355" i="4"/>
  <c r="CG355" i="4"/>
  <c r="CN355" i="4"/>
  <c r="CF355" i="4"/>
  <c r="CK355" i="4"/>
  <c r="Z355" i="4"/>
  <c r="CJ387" i="4"/>
  <c r="CO387" i="4"/>
  <c r="CG387" i="4"/>
  <c r="CN387" i="4"/>
  <c r="CF387" i="4"/>
  <c r="CK387" i="4"/>
  <c r="Z387" i="4"/>
  <c r="CG82" i="4"/>
  <c r="CO82" i="4"/>
  <c r="CG98" i="4"/>
  <c r="CO98" i="4"/>
  <c r="CJ114" i="4"/>
  <c r="Z115" i="4"/>
  <c r="CK115" i="4"/>
  <c r="CG130" i="4"/>
  <c r="CO130" i="4"/>
  <c r="Y131" i="4"/>
  <c r="CG146" i="4"/>
  <c r="CO146" i="4"/>
  <c r="CJ162" i="4"/>
  <c r="Z163" i="4"/>
  <c r="CK163" i="4"/>
  <c r="Z178" i="4"/>
  <c r="CK178" i="4"/>
  <c r="CF179" i="4"/>
  <c r="CN179" i="4"/>
  <c r="CF194" i="4"/>
  <c r="CN194" i="4"/>
  <c r="L196" i="4"/>
  <c r="CG210" i="4"/>
  <c r="CJ226" i="4"/>
  <c r="Z227" i="4"/>
  <c r="CK227" i="4"/>
  <c r="Z242" i="4"/>
  <c r="CK242" i="4"/>
  <c r="CF243" i="4"/>
  <c r="CN243" i="4"/>
  <c r="Z259" i="4"/>
  <c r="CO259" i="4"/>
  <c r="CJ261" i="4"/>
  <c r="CO261" i="4"/>
  <c r="CG261" i="4"/>
  <c r="CF261" i="4"/>
  <c r="CG270" i="4"/>
  <c r="CO271" i="4"/>
  <c r="Y275" i="4"/>
  <c r="P292" i="4"/>
  <c r="O293" i="4"/>
  <c r="CN306" i="4"/>
  <c r="CF306" i="4"/>
  <c r="CJ308" i="4"/>
  <c r="CO308" i="4"/>
  <c r="CG308" i="4"/>
  <c r="CN308" i="4"/>
  <c r="CF308" i="4"/>
  <c r="CK308" i="4"/>
  <c r="Z308" i="4"/>
  <c r="CJ323" i="4"/>
  <c r="CO323" i="4"/>
  <c r="CG323" i="4"/>
  <c r="CN323" i="4"/>
  <c r="CF323" i="4"/>
  <c r="CK323" i="4"/>
  <c r="Z323" i="4"/>
  <c r="CO339" i="4"/>
  <c r="CJ371" i="4"/>
  <c r="P373" i="4"/>
  <c r="O374" i="4"/>
  <c r="Y404" i="4"/>
  <c r="Y420" i="4"/>
  <c r="Z114" i="4"/>
  <c r="CF115" i="4"/>
  <c r="Z162" i="4"/>
  <c r="CF163" i="4"/>
  <c r="CF178" i="4"/>
  <c r="CG179" i="4"/>
  <c r="CG194" i="4"/>
  <c r="Z226" i="4"/>
  <c r="CF227" i="4"/>
  <c r="CF242" i="4"/>
  <c r="CG243" i="4"/>
  <c r="CK258" i="4"/>
  <c r="Z258" i="4"/>
  <c r="CJ258" i="4"/>
  <c r="CG259" i="4"/>
  <c r="CO260" i="4"/>
  <c r="CG260" i="4"/>
  <c r="CN260" i="4"/>
  <c r="CF260" i="4"/>
  <c r="Z264" i="4"/>
  <c r="CJ264" i="4"/>
  <c r="CJ270" i="4"/>
  <c r="CG274" i="4"/>
  <c r="Z275" i="4"/>
  <c r="CJ275" i="4"/>
  <c r="CO307" i="4"/>
  <c r="L357" i="4"/>
  <c r="Y356" i="4"/>
  <c r="P405" i="4"/>
  <c r="O406" i="4"/>
  <c r="P421" i="4"/>
  <c r="O422" i="4"/>
  <c r="K478" i="4"/>
  <c r="CF271" i="4"/>
  <c r="CN271" i="4"/>
  <c r="CF290" i="4"/>
  <c r="CN290" i="4"/>
  <c r="P291" i="4"/>
  <c r="L292" i="4"/>
  <c r="CG306" i="4"/>
  <c r="CJ307" i="4"/>
  <c r="O309" i="4"/>
  <c r="CJ322" i="4"/>
  <c r="O324" i="4"/>
  <c r="CG338" i="4"/>
  <c r="CJ339" i="4"/>
  <c r="O341" i="4"/>
  <c r="CJ354" i="4"/>
  <c r="Z370" i="4"/>
  <c r="CK370" i="4"/>
  <c r="CF371" i="4"/>
  <c r="CN371" i="4"/>
  <c r="P372" i="4"/>
  <c r="L373" i="4"/>
  <c r="CJ386" i="4"/>
  <c r="O388" i="4"/>
  <c r="Z402" i="4"/>
  <c r="CK402" i="4"/>
  <c r="CF403" i="4"/>
  <c r="CN403" i="4"/>
  <c r="P404" i="4"/>
  <c r="L405" i="4"/>
  <c r="Z418" i="4"/>
  <c r="CK418" i="4"/>
  <c r="CF419" i="4"/>
  <c r="CN419" i="4"/>
  <c r="P420" i="4"/>
  <c r="L421" i="4"/>
  <c r="CO436" i="4"/>
  <c r="CG436" i="4"/>
  <c r="CN436" i="4"/>
  <c r="CF436" i="4"/>
  <c r="L436" i="4"/>
  <c r="CK436" i="4"/>
  <c r="O437" i="4"/>
  <c r="Y451" i="4"/>
  <c r="O452" i="4"/>
  <c r="Y484" i="4"/>
  <c r="L485" i="4"/>
  <c r="O501" i="4"/>
  <c r="P500" i="4"/>
  <c r="O533" i="4"/>
  <c r="P532" i="4"/>
  <c r="Y564" i="4"/>
  <c r="L565" i="4"/>
  <c r="G5" i="6"/>
  <c r="S4" i="6"/>
  <c r="CG271" i="4"/>
  <c r="CG290" i="4"/>
  <c r="CO290" i="4"/>
  <c r="CJ306" i="4"/>
  <c r="Z307" i="4"/>
  <c r="CK307" i="4"/>
  <c r="Z322" i="4"/>
  <c r="CK322" i="4"/>
  <c r="CJ338" i="4"/>
  <c r="Z339" i="4"/>
  <c r="CK339" i="4"/>
  <c r="Z354" i="4"/>
  <c r="CK354" i="4"/>
  <c r="O356" i="4"/>
  <c r="CN370" i="4"/>
  <c r="CG371" i="4"/>
  <c r="CO371" i="4"/>
  <c r="Z386" i="4"/>
  <c r="CK386" i="4"/>
  <c r="CN402" i="4"/>
  <c r="CG403" i="4"/>
  <c r="CO403" i="4"/>
  <c r="CN418" i="4"/>
  <c r="CG419" i="4"/>
  <c r="CO419" i="4"/>
  <c r="CN435" i="4"/>
  <c r="CF435" i="4"/>
  <c r="CK435" i="4"/>
  <c r="Z435" i="4"/>
  <c r="CO435" i="4"/>
  <c r="K511" i="4"/>
  <c r="K543" i="4"/>
  <c r="CJ564" i="4"/>
  <c r="CO564" i="4"/>
  <c r="CG564" i="4"/>
  <c r="CN564" i="4"/>
  <c r="CF564" i="4"/>
  <c r="CK564" i="4"/>
  <c r="Z564" i="4"/>
  <c r="CF307" i="4"/>
  <c r="CN307" i="4"/>
  <c r="L309" i="4"/>
  <c r="CF322" i="4"/>
  <c r="CN322" i="4"/>
  <c r="L324" i="4"/>
  <c r="CF339" i="4"/>
  <c r="CN339" i="4"/>
  <c r="L341" i="4"/>
  <c r="CF354" i="4"/>
  <c r="CN354" i="4"/>
  <c r="CG370" i="4"/>
  <c r="CF386" i="4"/>
  <c r="CN386" i="4"/>
  <c r="L388" i="4"/>
  <c r="CG402" i="4"/>
  <c r="CG418" i="4"/>
  <c r="CK434" i="4"/>
  <c r="Z434" i="4"/>
  <c r="CJ434" i="4"/>
  <c r="CO434" i="4"/>
  <c r="CJ451" i="4"/>
  <c r="CO451" i="4"/>
  <c r="CG451" i="4"/>
  <c r="CF451" i="4"/>
  <c r="CO483" i="4"/>
  <c r="CG483" i="4"/>
  <c r="CN483" i="4"/>
  <c r="CF483" i="4"/>
  <c r="CJ483" i="4"/>
  <c r="CJ484" i="4"/>
  <c r="CO484" i="4"/>
  <c r="CG484" i="4"/>
  <c r="CN484" i="4"/>
  <c r="CF484" i="4"/>
  <c r="CK484" i="4"/>
  <c r="Z484" i="4"/>
  <c r="O517" i="4"/>
  <c r="P516" i="4"/>
  <c r="O549" i="4"/>
  <c r="P548" i="4"/>
  <c r="CO563" i="4"/>
  <c r="CG563" i="4"/>
  <c r="CN563" i="4"/>
  <c r="CF563" i="4"/>
  <c r="CK563" i="4"/>
  <c r="Z563" i="4"/>
  <c r="CJ563" i="4"/>
  <c r="K573" i="4"/>
  <c r="O581" i="4"/>
  <c r="P580" i="4"/>
  <c r="CG307" i="4"/>
  <c r="CG322" i="4"/>
  <c r="CG339" i="4"/>
  <c r="CG354" i="4"/>
  <c r="Y355" i="4"/>
  <c r="CG386" i="4"/>
  <c r="P467" i="4"/>
  <c r="O468" i="4"/>
  <c r="K495" i="4"/>
  <c r="K527" i="4"/>
  <c r="K557" i="4"/>
  <c r="K591" i="4"/>
  <c r="F163" i="6"/>
  <c r="F164" i="6" s="1"/>
  <c r="F165" i="6" s="1"/>
  <c r="F166" i="6" s="1"/>
  <c r="F167" i="6" s="1"/>
  <c r="F168" i="6" s="1"/>
  <c r="F169" i="6" s="1"/>
  <c r="F170" i="6" s="1"/>
  <c r="F171" i="6" s="1"/>
  <c r="F172" i="6" s="1"/>
  <c r="F173" i="6" s="1"/>
  <c r="F174" i="6" s="1"/>
  <c r="F175" i="6" s="1"/>
  <c r="F176" i="6" s="1"/>
  <c r="F177" i="6" s="1"/>
  <c r="F178" i="6" s="1"/>
  <c r="F179" i="6" s="1"/>
  <c r="F180" i="6" s="1"/>
  <c r="F181" i="6" s="1"/>
  <c r="F182" i="6" s="1"/>
  <c r="F183" i="6" s="1"/>
  <c r="F184" i="6" s="1"/>
  <c r="F185" i="6" s="1"/>
  <c r="F186" i="6" s="1"/>
  <c r="F187" i="6" s="1"/>
  <c r="F188" i="6" s="1"/>
  <c r="F189" i="6" s="1"/>
  <c r="F190" i="6" s="1"/>
  <c r="F191" i="6" s="1"/>
  <c r="F192" i="6" s="1"/>
  <c r="F193" i="6" s="1"/>
  <c r="F194" i="6" s="1"/>
  <c r="F195" i="6" s="1"/>
  <c r="F196" i="6" s="1"/>
  <c r="F197" i="6" s="1"/>
  <c r="F198" i="6" s="1"/>
  <c r="F199" i="6" s="1"/>
  <c r="F200" i="6" s="1"/>
  <c r="F201" i="6" s="1"/>
  <c r="F202" i="6" s="1"/>
  <c r="F203" i="6" s="1"/>
  <c r="F204" i="6" s="1"/>
  <c r="F205" i="6" s="1"/>
  <c r="F206" i="6" s="1"/>
  <c r="F207" i="6" s="1"/>
  <c r="F208" i="6" s="1"/>
  <c r="F209" i="6" s="1"/>
  <c r="F210" i="6" s="1"/>
  <c r="F211" i="6" s="1"/>
  <c r="F212" i="6" s="1"/>
  <c r="F213" i="6" s="1"/>
  <c r="F214" i="6" s="1"/>
  <c r="F215" i="6" s="1"/>
  <c r="F216" i="6" s="1"/>
  <c r="F217" i="6" s="1"/>
  <c r="F218" i="6" s="1"/>
  <c r="F219" i="6" s="1"/>
  <c r="F220" i="6" s="1"/>
  <c r="F221" i="6" s="1"/>
  <c r="F222" i="6" s="1"/>
  <c r="F223" i="6" s="1"/>
  <c r="F224" i="6" s="1"/>
  <c r="F225" i="6" s="1"/>
  <c r="F226" i="6"/>
  <c r="F227" i="6" s="1"/>
  <c r="F228" i="6" s="1"/>
  <c r="F229" i="6" s="1"/>
  <c r="F230" i="6" s="1"/>
  <c r="F231" i="6" s="1"/>
  <c r="F232" i="6" s="1"/>
  <c r="F233" i="6" s="1"/>
  <c r="F234" i="6" s="1"/>
  <c r="F235" i="6" s="1"/>
  <c r="F236" i="6" s="1"/>
  <c r="F237" i="6" s="1"/>
  <c r="F238" i="6" s="1"/>
  <c r="F239" i="6" s="1"/>
  <c r="F240" i="6" s="1"/>
  <c r="F241" i="6" s="1"/>
  <c r="F242" i="6" s="1"/>
  <c r="F243" i="6" s="1"/>
  <c r="F244" i="6" s="1"/>
  <c r="F245" i="6" s="1"/>
  <c r="F246" i="6" s="1"/>
  <c r="F247" i="6" s="1"/>
  <c r="F248" i="6" s="1"/>
  <c r="F249" i="6" s="1"/>
  <c r="F250" i="6" s="1"/>
  <c r="F251" i="6" s="1"/>
  <c r="F252" i="6" s="1"/>
  <c r="F253" i="6" s="1"/>
  <c r="F254" i="6" s="1"/>
  <c r="F255" i="6" s="1"/>
  <c r="F256" i="6" s="1"/>
  <c r="F257" i="6" s="1"/>
  <c r="F258" i="6" s="1"/>
  <c r="F259" i="6" s="1"/>
  <c r="F260" i="6" s="1"/>
  <c r="F261" i="6" s="1"/>
  <c r="F262" i="6" s="1"/>
  <c r="F263" i="6" s="1"/>
  <c r="F264" i="6" s="1"/>
  <c r="F265" i="6" s="1"/>
  <c r="F266" i="6" s="1"/>
  <c r="F267" i="6" s="1"/>
  <c r="F268" i="6" s="1"/>
  <c r="F269" i="6" s="1"/>
  <c r="F270" i="6" s="1"/>
  <c r="F271" i="6" s="1"/>
  <c r="F272" i="6" s="1"/>
  <c r="F273" i="6" s="1"/>
  <c r="F274" i="6" s="1"/>
  <c r="F275" i="6" s="1"/>
  <c r="F276" i="6" s="1"/>
  <c r="F277" i="6" s="1"/>
  <c r="F278" i="6" s="1"/>
  <c r="F279" i="6" s="1"/>
  <c r="F280" i="6" s="1"/>
  <c r="F281" i="6" s="1"/>
  <c r="F282" i="6" s="1"/>
  <c r="F283" i="6" s="1"/>
  <c r="F284" i="6" s="1"/>
  <c r="F285" i="6" s="1"/>
  <c r="F286" i="6" s="1"/>
  <c r="F287" i="6" s="1"/>
  <c r="F288" i="6" s="1"/>
  <c r="F289" i="6" s="1"/>
  <c r="F290" i="6" s="1"/>
  <c r="F291" i="6" s="1"/>
  <c r="F292" i="6" s="1"/>
  <c r="F293" i="6" s="1"/>
  <c r="F294" i="6" s="1"/>
  <c r="F295" i="6" s="1"/>
  <c r="F296" i="6" s="1"/>
  <c r="F297" i="6" s="1"/>
  <c r="F298" i="6" s="1"/>
  <c r="F299" i="6" s="1"/>
  <c r="F300" i="6" s="1"/>
  <c r="F301" i="6" s="1"/>
  <c r="F302" i="6" s="1"/>
  <c r="F303" i="6" s="1"/>
  <c r="F304" i="6" s="1"/>
  <c r="F305" i="6" s="1"/>
  <c r="F306" i="6" s="1"/>
  <c r="F307" i="6" s="1"/>
  <c r="F308" i="6" s="1"/>
  <c r="F309" i="6" s="1"/>
  <c r="F310" i="6" s="1"/>
  <c r="F311" i="6" s="1"/>
  <c r="F312" i="6" s="1"/>
  <c r="F313" i="6" s="1"/>
  <c r="F314" i="6" s="1"/>
  <c r="F315" i="6" s="1"/>
  <c r="F316" i="6" s="1"/>
  <c r="F317" i="6" s="1"/>
  <c r="F318" i="6" s="1"/>
  <c r="F319" i="6" s="1"/>
  <c r="F320" i="6" s="1"/>
  <c r="F321" i="6" s="1"/>
  <c r="CG482" i="4"/>
  <c r="CO482" i="4"/>
  <c r="Y483" i="4"/>
  <c r="O485" i="4"/>
  <c r="CF499" i="4"/>
  <c r="CN499" i="4"/>
  <c r="L501" i="4"/>
  <c r="CF515" i="4"/>
  <c r="CN515" i="4"/>
  <c r="L517" i="4"/>
  <c r="CF531" i="4"/>
  <c r="CN531" i="4"/>
  <c r="L533" i="4"/>
  <c r="CF547" i="4"/>
  <c r="CN547" i="4"/>
  <c r="L549" i="4"/>
  <c r="CG562" i="4"/>
  <c r="CO562" i="4"/>
  <c r="Y563" i="4"/>
  <c r="O565" i="4"/>
  <c r="CF579" i="4"/>
  <c r="CN579" i="4"/>
  <c r="L581" i="4"/>
  <c r="S3" i="6"/>
  <c r="J102" i="6"/>
  <c r="G133" i="6"/>
  <c r="S132" i="6"/>
  <c r="G261" i="6"/>
  <c r="S260" i="6"/>
  <c r="CN2" i="7"/>
  <c r="CK2" i="7"/>
  <c r="CO19" i="7"/>
  <c r="CN19" i="7"/>
  <c r="CK19" i="7"/>
  <c r="CJ19" i="7"/>
  <c r="CN34" i="7"/>
  <c r="CF34" i="7"/>
  <c r="CO37" i="7"/>
  <c r="CG37" i="7"/>
  <c r="CN37" i="7"/>
  <c r="CF37" i="7"/>
  <c r="CK37" i="7"/>
  <c r="Z37" i="7"/>
  <c r="CJ37" i="7"/>
  <c r="CG499" i="4"/>
  <c r="CO499" i="4"/>
  <c r="CG515" i="4"/>
  <c r="CO515" i="4"/>
  <c r="CG531" i="4"/>
  <c r="CO531" i="4"/>
  <c r="CG547" i="4"/>
  <c r="CO547" i="4"/>
  <c r="CG579" i="4"/>
  <c r="CO579" i="4"/>
  <c r="J37" i="6"/>
  <c r="K36" i="6"/>
  <c r="G37" i="6"/>
  <c r="G101" i="6"/>
  <c r="S100" i="6"/>
  <c r="J165" i="6"/>
  <c r="K164" i="6"/>
  <c r="G165" i="6"/>
  <c r="G229" i="6"/>
  <c r="S228" i="6"/>
  <c r="G293" i="6"/>
  <c r="S292" i="6"/>
  <c r="K11" i="7"/>
  <c r="Y20" i="7"/>
  <c r="L21" i="7"/>
  <c r="CJ20" i="7"/>
  <c r="CO20" i="7"/>
  <c r="CG20" i="7"/>
  <c r="CN20" i="7"/>
  <c r="CF20" i="7"/>
  <c r="CK20" i="7"/>
  <c r="Z20" i="7"/>
  <c r="CN36" i="7"/>
  <c r="CF36" i="7"/>
  <c r="CK36" i="7"/>
  <c r="Z36" i="7"/>
  <c r="CJ36" i="7"/>
  <c r="CO36" i="7"/>
  <c r="CG36" i="7"/>
  <c r="CJ38" i="7"/>
  <c r="CO38" i="7"/>
  <c r="CG38" i="7"/>
  <c r="CN38" i="7"/>
  <c r="CF38" i="7"/>
  <c r="CK38" i="7"/>
  <c r="Z38" i="7"/>
  <c r="CN450" i="4"/>
  <c r="L452" i="4"/>
  <c r="CF466" i="4"/>
  <c r="CN466" i="4"/>
  <c r="L468" i="4"/>
  <c r="Z482" i="4"/>
  <c r="CK482" i="4"/>
  <c r="CG498" i="4"/>
  <c r="CO498" i="4"/>
  <c r="CJ499" i="4"/>
  <c r="CG514" i="4"/>
  <c r="CO514" i="4"/>
  <c r="CJ515" i="4"/>
  <c r="CG530" i="4"/>
  <c r="CO530" i="4"/>
  <c r="CJ531" i="4"/>
  <c r="CG546" i="4"/>
  <c r="CO546" i="4"/>
  <c r="CJ547" i="4"/>
  <c r="Z562" i="4"/>
  <c r="CK562" i="4"/>
  <c r="CG578" i="4"/>
  <c r="CO578" i="4"/>
  <c r="CJ579" i="4"/>
  <c r="J4" i="6"/>
  <c r="G69" i="6"/>
  <c r="S68" i="6"/>
  <c r="G197" i="6"/>
  <c r="S196" i="6"/>
  <c r="J228" i="6"/>
  <c r="P52" i="7"/>
  <c r="O53" i="7"/>
  <c r="CG450" i="4"/>
  <c r="CG466" i="4"/>
  <c r="CF482" i="4"/>
  <c r="Z499" i="4"/>
  <c r="Z515" i="4"/>
  <c r="Z531" i="4"/>
  <c r="Z547" i="4"/>
  <c r="CF562" i="4"/>
  <c r="Z579" i="4"/>
  <c r="J293" i="6"/>
  <c r="K292" i="6"/>
  <c r="CJ3" i="7"/>
  <c r="CO3" i="7"/>
  <c r="CG3" i="7"/>
  <c r="CN3" i="7"/>
  <c r="CF3" i="7"/>
  <c r="CK3" i="7"/>
  <c r="Z3" i="7"/>
  <c r="CG19" i="7"/>
  <c r="CF19" i="7"/>
  <c r="K35" i="6"/>
  <c r="S131" i="6"/>
  <c r="K163" i="6"/>
  <c r="S259" i="6"/>
  <c r="K291" i="6"/>
  <c r="CJ2" i="7"/>
  <c r="O4" i="7"/>
  <c r="L6" i="7"/>
  <c r="CF18" i="7"/>
  <c r="CN18" i="7"/>
  <c r="Y19" i="7"/>
  <c r="O21" i="7"/>
  <c r="Z34" i="7"/>
  <c r="CK34" i="7"/>
  <c r="CF35" i="7"/>
  <c r="CN35" i="7"/>
  <c r="L37" i="7"/>
  <c r="O39" i="7"/>
  <c r="CF50" i="7"/>
  <c r="CN50" i="7"/>
  <c r="P51" i="7"/>
  <c r="L52" i="7"/>
  <c r="O69" i="7"/>
  <c r="P68" i="7"/>
  <c r="CN83" i="7"/>
  <c r="CF83" i="7"/>
  <c r="CK83" i="7"/>
  <c r="Z83" i="7"/>
  <c r="CJ83" i="7"/>
  <c r="CO83" i="7"/>
  <c r="CG83" i="7"/>
  <c r="P100" i="7"/>
  <c r="O101" i="7"/>
  <c r="S291" i="6"/>
  <c r="CG18" i="7"/>
  <c r="CG35" i="7"/>
  <c r="CO35" i="7"/>
  <c r="CG50" i="7"/>
  <c r="CO50" i="7"/>
  <c r="CJ67" i="7"/>
  <c r="CJ131" i="7"/>
  <c r="CO131" i="7"/>
  <c r="CG131" i="7"/>
  <c r="CN131" i="7"/>
  <c r="CF131" i="7"/>
  <c r="CK131" i="7"/>
  <c r="Z131" i="7"/>
  <c r="CO146" i="7"/>
  <c r="O149" i="7"/>
  <c r="P148" i="7"/>
  <c r="L165" i="7"/>
  <c r="Y164" i="7"/>
  <c r="S67" i="6"/>
  <c r="J132" i="6"/>
  <c r="S195" i="6"/>
  <c r="J260" i="6"/>
  <c r="CJ18" i="7"/>
  <c r="CG34" i="7"/>
  <c r="CO34" i="7"/>
  <c r="CJ35" i="7"/>
  <c r="CJ50" i="7"/>
  <c r="CN66" i="7"/>
  <c r="CJ82" i="7"/>
  <c r="CO84" i="7"/>
  <c r="CG84" i="7"/>
  <c r="CN84" i="7"/>
  <c r="CF84" i="7"/>
  <c r="CK84" i="7"/>
  <c r="Z84" i="7"/>
  <c r="CJ84" i="7"/>
  <c r="CK98" i="7"/>
  <c r="CN98" i="7"/>
  <c r="Y101" i="7"/>
  <c r="L102" i="7"/>
  <c r="CJ114" i="7"/>
  <c r="O134" i="7"/>
  <c r="P133" i="7"/>
  <c r="CJ147" i="7"/>
  <c r="S99" i="6"/>
  <c r="S227" i="6"/>
  <c r="CG2" i="7"/>
  <c r="Z35" i="7"/>
  <c r="Z50" i="7"/>
  <c r="CO66" i="7"/>
  <c r="Y68" i="7"/>
  <c r="CK82" i="7"/>
  <c r="CJ98" i="7"/>
  <c r="O117" i="7"/>
  <c r="P116" i="7"/>
  <c r="CJ66" i="7"/>
  <c r="Z67" i="7"/>
  <c r="CK67" i="7"/>
  <c r="CF82" i="7"/>
  <c r="CN82" i="7"/>
  <c r="L84" i="7"/>
  <c r="P99" i="7"/>
  <c r="Y100" i="7"/>
  <c r="CJ130" i="7"/>
  <c r="CJ146" i="7"/>
  <c r="Z147" i="7"/>
  <c r="CK147" i="7"/>
  <c r="CJ162" i="7"/>
  <c r="CK162" i="7"/>
  <c r="Z162" i="7"/>
  <c r="CO162" i="7"/>
  <c r="Y163" i="7"/>
  <c r="CJ178" i="7"/>
  <c r="CO180" i="7"/>
  <c r="CG180" i="7"/>
  <c r="CN180" i="7"/>
  <c r="CF180" i="7"/>
  <c r="CK180" i="7"/>
  <c r="Z180" i="7"/>
  <c r="CJ180" i="7"/>
  <c r="CO212" i="7"/>
  <c r="CG212" i="7"/>
  <c r="CN212" i="7"/>
  <c r="CF212" i="7"/>
  <c r="CK212" i="7"/>
  <c r="Z212" i="7"/>
  <c r="CJ212" i="7"/>
  <c r="CN227" i="7"/>
  <c r="CF227" i="7"/>
  <c r="CK227" i="7"/>
  <c r="Z227" i="7"/>
  <c r="CJ227" i="7"/>
  <c r="CO227" i="7"/>
  <c r="CG227" i="7"/>
  <c r="CJ229" i="7"/>
  <c r="CO229" i="7"/>
  <c r="CG229" i="7"/>
  <c r="CN229" i="7"/>
  <c r="CF229" i="7"/>
  <c r="CK229" i="7"/>
  <c r="Z229" i="7"/>
  <c r="CJ242" i="7"/>
  <c r="CO242" i="7"/>
  <c r="CG242" i="7"/>
  <c r="CN242" i="7"/>
  <c r="CF242" i="7"/>
  <c r="CK242" i="7"/>
  <c r="Z242" i="7"/>
  <c r="CN258" i="7"/>
  <c r="CK258" i="7"/>
  <c r="CK66" i="7"/>
  <c r="CF67" i="7"/>
  <c r="CN67" i="7"/>
  <c r="L69" i="7"/>
  <c r="CG82" i="7"/>
  <c r="CO82" i="7"/>
  <c r="O85" i="7"/>
  <c r="CG98" i="7"/>
  <c r="CO98" i="7"/>
  <c r="CF114" i="7"/>
  <c r="CN114" i="7"/>
  <c r="P115" i="7"/>
  <c r="L116" i="7"/>
  <c r="P132" i="7"/>
  <c r="Z146" i="7"/>
  <c r="CK146" i="7"/>
  <c r="CF147" i="7"/>
  <c r="CN147" i="7"/>
  <c r="CF162" i="7"/>
  <c r="CG163" i="7"/>
  <c r="Z164" i="7"/>
  <c r="CK178" i="7"/>
  <c r="CO196" i="7"/>
  <c r="CG196" i="7"/>
  <c r="CN196" i="7"/>
  <c r="CF196" i="7"/>
  <c r="CK196" i="7"/>
  <c r="Z196" i="7"/>
  <c r="CJ196" i="7"/>
  <c r="CN211" i="7"/>
  <c r="CF211" i="7"/>
  <c r="CK211" i="7"/>
  <c r="Z211" i="7"/>
  <c r="CJ211" i="7"/>
  <c r="CO211" i="7"/>
  <c r="CG211" i="7"/>
  <c r="CJ213" i="7"/>
  <c r="CO213" i="7"/>
  <c r="CG213" i="7"/>
  <c r="CN213" i="7"/>
  <c r="CF213" i="7"/>
  <c r="CK213" i="7"/>
  <c r="Z213" i="7"/>
  <c r="CG67" i="7"/>
  <c r="CO67" i="7"/>
  <c r="CG114" i="7"/>
  <c r="CO114" i="7"/>
  <c r="CF130" i="7"/>
  <c r="CN130" i="7"/>
  <c r="L132" i="7"/>
  <c r="CF146" i="7"/>
  <c r="CN146" i="7"/>
  <c r="CG147" i="7"/>
  <c r="CO147" i="7"/>
  <c r="L148" i="7"/>
  <c r="CG162" i="7"/>
  <c r="CN164" i="7"/>
  <c r="CF164" i="7"/>
  <c r="CO164" i="7"/>
  <c r="CG164" i="7"/>
  <c r="CK164" i="7"/>
  <c r="O165" i="7"/>
  <c r="CN179" i="7"/>
  <c r="CF179" i="7"/>
  <c r="CK179" i="7"/>
  <c r="Z179" i="7"/>
  <c r="CJ179" i="7"/>
  <c r="CO179" i="7"/>
  <c r="CG179" i="7"/>
  <c r="CN195" i="7"/>
  <c r="CF195" i="7"/>
  <c r="CK195" i="7"/>
  <c r="Z195" i="7"/>
  <c r="CJ195" i="7"/>
  <c r="CO195" i="7"/>
  <c r="CG195" i="7"/>
  <c r="CJ197" i="7"/>
  <c r="CO197" i="7"/>
  <c r="CG197" i="7"/>
  <c r="CN197" i="7"/>
  <c r="CF197" i="7"/>
  <c r="CK197" i="7"/>
  <c r="Z197" i="7"/>
  <c r="CN238" i="7"/>
  <c r="CJ259" i="7"/>
  <c r="CO259" i="7"/>
  <c r="CG259" i="7"/>
  <c r="CN259" i="7"/>
  <c r="CF259" i="7"/>
  <c r="CK259" i="7"/>
  <c r="Z259" i="7"/>
  <c r="CG66" i="7"/>
  <c r="Z82" i="7"/>
  <c r="CG130" i="7"/>
  <c r="CG146" i="7"/>
  <c r="CN162" i="7"/>
  <c r="CK163" i="7"/>
  <c r="Z163" i="7"/>
  <c r="CN163" i="7"/>
  <c r="CF163" i="7"/>
  <c r="CO163" i="7"/>
  <c r="CO228" i="7"/>
  <c r="CG228" i="7"/>
  <c r="CN228" i="7"/>
  <c r="CF228" i="7"/>
  <c r="CK228" i="7"/>
  <c r="Z228" i="7"/>
  <c r="CJ228" i="7"/>
  <c r="CJ238" i="7"/>
  <c r="CN276" i="7"/>
  <c r="CF276" i="7"/>
  <c r="CK276" i="7"/>
  <c r="Z276" i="7"/>
  <c r="CJ276" i="7"/>
  <c r="CO276" i="7"/>
  <c r="CG276" i="7"/>
  <c r="CF178" i="7"/>
  <c r="CN178" i="7"/>
  <c r="L180" i="7"/>
  <c r="CF194" i="7"/>
  <c r="CN194" i="7"/>
  <c r="L196" i="7"/>
  <c r="O198" i="7"/>
  <c r="CF210" i="7"/>
  <c r="CN210" i="7"/>
  <c r="L212" i="7"/>
  <c r="O214" i="7"/>
  <c r="CF226" i="7"/>
  <c r="CN226" i="7"/>
  <c r="L228" i="7"/>
  <c r="O230" i="7"/>
  <c r="Z238" i="7"/>
  <c r="CK238" i="7"/>
  <c r="CF239" i="7"/>
  <c r="CN239" i="7"/>
  <c r="O243" i="7"/>
  <c r="L245" i="7"/>
  <c r="CJ258" i="7"/>
  <c r="O260" i="7"/>
  <c r="L262" i="7"/>
  <c r="Z274" i="7"/>
  <c r="CK274" i="7"/>
  <c r="CF275" i="7"/>
  <c r="CN275" i="7"/>
  <c r="L277" i="7"/>
  <c r="P278" i="7"/>
  <c r="CK290" i="7"/>
  <c r="CJ290" i="7"/>
  <c r="Y292" i="7"/>
  <c r="L293" i="7"/>
  <c r="CO307" i="7"/>
  <c r="CG307" i="7"/>
  <c r="CN307" i="7"/>
  <c r="CF307" i="7"/>
  <c r="CK307" i="7"/>
  <c r="Z307" i="7"/>
  <c r="CJ307" i="7"/>
  <c r="CN322" i="7"/>
  <c r="Y324" i="7"/>
  <c r="O341" i="7"/>
  <c r="P340" i="7"/>
  <c r="CK354" i="7"/>
  <c r="CG178" i="7"/>
  <c r="CO178" i="7"/>
  <c r="O181" i="7"/>
  <c r="CG194" i="7"/>
  <c r="CO194" i="7"/>
  <c r="CG210" i="7"/>
  <c r="CO210" i="7"/>
  <c r="CG226" i="7"/>
  <c r="CO226" i="7"/>
  <c r="CG239" i="7"/>
  <c r="CO239" i="7"/>
  <c r="CG275" i="7"/>
  <c r="CO275" i="7"/>
  <c r="O325" i="7"/>
  <c r="P324" i="7"/>
  <c r="CN355" i="7"/>
  <c r="CF355" i="7"/>
  <c r="CK355" i="7"/>
  <c r="Z355" i="7"/>
  <c r="CJ355" i="7"/>
  <c r="CO355" i="7"/>
  <c r="CG355" i="7"/>
  <c r="CJ194" i="7"/>
  <c r="CJ210" i="7"/>
  <c r="CJ226" i="7"/>
  <c r="CG238" i="7"/>
  <c r="CO238" i="7"/>
  <c r="CJ239" i="7"/>
  <c r="CG274" i="7"/>
  <c r="CO274" i="7"/>
  <c r="CJ275" i="7"/>
  <c r="CN279" i="7"/>
  <c r="CF279" i="7"/>
  <c r="CO279" i="7"/>
  <c r="CG279" i="7"/>
  <c r="Z279" i="7"/>
  <c r="CJ279" i="7"/>
  <c r="CO291" i="7"/>
  <c r="CG291" i="7"/>
  <c r="CN291" i="7"/>
  <c r="CF291" i="7"/>
  <c r="CK291" i="7"/>
  <c r="Z291" i="7"/>
  <c r="CJ291" i="7"/>
  <c r="CK306" i="7"/>
  <c r="Y308" i="7"/>
  <c r="L309" i="7"/>
  <c r="CJ323" i="7"/>
  <c r="Z178" i="7"/>
  <c r="Z194" i="7"/>
  <c r="Z210" i="7"/>
  <c r="Z226" i="7"/>
  <c r="Z239" i="7"/>
  <c r="CG258" i="7"/>
  <c r="Z275" i="7"/>
  <c r="P277" i="7"/>
  <c r="CK279" i="7"/>
  <c r="O280" i="7"/>
  <c r="CN306" i="7"/>
  <c r="CJ338" i="7"/>
  <c r="CJ354" i="7"/>
  <c r="CO356" i="7"/>
  <c r="CG356" i="7"/>
  <c r="CN356" i="7"/>
  <c r="CF356" i="7"/>
  <c r="CK356" i="7"/>
  <c r="Z356" i="7"/>
  <c r="CJ356" i="7"/>
  <c r="CG290" i="7"/>
  <c r="CO290" i="7"/>
  <c r="Y291" i="7"/>
  <c r="CG306" i="7"/>
  <c r="CO306" i="7"/>
  <c r="Y307" i="7"/>
  <c r="CJ322" i="7"/>
  <c r="Z323" i="7"/>
  <c r="CK323" i="7"/>
  <c r="Z338" i="7"/>
  <c r="CK338" i="7"/>
  <c r="CF339" i="7"/>
  <c r="CN339" i="7"/>
  <c r="CF354" i="7"/>
  <c r="CN354" i="7"/>
  <c r="L356" i="7"/>
  <c r="CG370" i="7"/>
  <c r="CN372" i="7"/>
  <c r="CF372" i="7"/>
  <c r="CO372" i="7"/>
  <c r="CG372" i="7"/>
  <c r="L372" i="7"/>
  <c r="CK372" i="7"/>
  <c r="O373" i="7"/>
  <c r="K414" i="7"/>
  <c r="K431" i="7"/>
  <c r="CJ437" i="7"/>
  <c r="CO437" i="7"/>
  <c r="CG437" i="7"/>
  <c r="CN437" i="7"/>
  <c r="CF437" i="7"/>
  <c r="CK437" i="7"/>
  <c r="Z437" i="7"/>
  <c r="O292" i="7"/>
  <c r="CJ306" i="7"/>
  <c r="O308" i="7"/>
  <c r="Z322" i="7"/>
  <c r="CK322" i="7"/>
  <c r="CF323" i="7"/>
  <c r="CN323" i="7"/>
  <c r="L325" i="7"/>
  <c r="CF338" i="7"/>
  <c r="CN338" i="7"/>
  <c r="CG339" i="7"/>
  <c r="CO339" i="7"/>
  <c r="L340" i="7"/>
  <c r="CG354" i="7"/>
  <c r="CO354" i="7"/>
  <c r="O357" i="7"/>
  <c r="CK371" i="7"/>
  <c r="Z371" i="7"/>
  <c r="CN371" i="7"/>
  <c r="CF371" i="7"/>
  <c r="CO371" i="7"/>
  <c r="CO388" i="7"/>
  <c r="CG388" i="7"/>
  <c r="CN388" i="7"/>
  <c r="CF388" i="7"/>
  <c r="CK388" i="7"/>
  <c r="Z388" i="7"/>
  <c r="CJ388" i="7"/>
  <c r="Y404" i="7"/>
  <c r="L405" i="7"/>
  <c r="K462" i="7"/>
  <c r="CG323" i="7"/>
  <c r="CO323" i="7"/>
  <c r="CG338" i="7"/>
  <c r="CO338" i="7"/>
  <c r="CJ370" i="7"/>
  <c r="CK370" i="7"/>
  <c r="Z370" i="7"/>
  <c r="CO370" i="7"/>
  <c r="CN435" i="7"/>
  <c r="CF435" i="7"/>
  <c r="CK435" i="7"/>
  <c r="Z435" i="7"/>
  <c r="CJ435" i="7"/>
  <c r="CO435" i="7"/>
  <c r="CG435" i="7"/>
  <c r="CO436" i="7"/>
  <c r="CG436" i="7"/>
  <c r="CN436" i="7"/>
  <c r="CF436" i="7"/>
  <c r="CK436" i="7"/>
  <c r="Z436" i="7"/>
  <c r="CJ436" i="7"/>
  <c r="K447" i="7"/>
  <c r="O453" i="7"/>
  <c r="P452" i="7"/>
  <c r="CF290" i="7"/>
  <c r="CF306" i="7"/>
  <c r="CG322" i="7"/>
  <c r="Z339" i="7"/>
  <c r="Z354" i="7"/>
  <c r="CF370" i="7"/>
  <c r="CG371" i="7"/>
  <c r="CN387" i="7"/>
  <c r="CF387" i="7"/>
  <c r="CK387" i="7"/>
  <c r="Z387" i="7"/>
  <c r="CJ387" i="7"/>
  <c r="CO387" i="7"/>
  <c r="CG387" i="7"/>
  <c r="CO403" i="7"/>
  <c r="CG403" i="7"/>
  <c r="CN403" i="7"/>
  <c r="CF403" i="7"/>
  <c r="CK403" i="7"/>
  <c r="Z403" i="7"/>
  <c r="CJ403" i="7"/>
  <c r="O421" i="7"/>
  <c r="P420" i="7"/>
  <c r="CF386" i="7"/>
  <c r="CN386" i="7"/>
  <c r="L388" i="7"/>
  <c r="O389" i="7"/>
  <c r="CG402" i="7"/>
  <c r="CO402" i="7"/>
  <c r="Y403" i="7"/>
  <c r="CJ418" i="7"/>
  <c r="Z419" i="7"/>
  <c r="CK419" i="7"/>
  <c r="CF434" i="7"/>
  <c r="CN434" i="7"/>
  <c r="L436" i="7"/>
  <c r="O438" i="7"/>
  <c r="CF450" i="7"/>
  <c r="CN450" i="7"/>
  <c r="P451" i="7"/>
  <c r="Y469" i="7"/>
  <c r="K510" i="7"/>
  <c r="CG386" i="7"/>
  <c r="CO386" i="7"/>
  <c r="O404" i="7"/>
  <c r="CF419" i="7"/>
  <c r="CN419" i="7"/>
  <c r="L421" i="7"/>
  <c r="CG434" i="7"/>
  <c r="CO434" i="7"/>
  <c r="CG450" i="7"/>
  <c r="CO450" i="7"/>
  <c r="Y452" i="7"/>
  <c r="Y451" i="7"/>
  <c r="K478" i="7"/>
  <c r="L501" i="7"/>
  <c r="Y500" i="7"/>
  <c r="CG419" i="7"/>
  <c r="CO419" i="7"/>
  <c r="CJ434" i="7"/>
  <c r="CJ450" i="7"/>
  <c r="L453" i="7"/>
  <c r="O468" i="7"/>
  <c r="P467" i="7"/>
  <c r="Y468" i="7"/>
  <c r="P484" i="7"/>
  <c r="O485" i="7"/>
  <c r="O503" i="7"/>
  <c r="P502" i="7"/>
  <c r="Z386" i="7"/>
  <c r="CF402" i="7"/>
  <c r="CG418" i="7"/>
  <c r="Z434" i="7"/>
  <c r="Z450" i="7"/>
  <c r="Y470" i="7"/>
  <c r="L471" i="7"/>
  <c r="K495" i="7"/>
  <c r="CG483" i="7"/>
  <c r="CO483" i="7"/>
  <c r="Y485" i="7"/>
  <c r="Y484" i="7"/>
  <c r="CN501" i="7"/>
  <c r="Y532" i="7"/>
  <c r="F290" i="8"/>
  <c r="F291" i="8" s="1"/>
  <c r="F292" i="8" s="1"/>
  <c r="F293" i="8" s="1"/>
  <c r="F294" i="8" s="1"/>
  <c r="F295" i="8" s="1"/>
  <c r="F296" i="8" s="1"/>
  <c r="F297" i="8" s="1"/>
  <c r="F298" i="8" s="1"/>
  <c r="F299" i="8" s="1"/>
  <c r="F300" i="8" s="1"/>
  <c r="F301" i="8" s="1"/>
  <c r="F302" i="8" s="1"/>
  <c r="F303" i="8" s="1"/>
  <c r="F304" i="8" s="1"/>
  <c r="F305" i="8" s="1"/>
  <c r="F306" i="8" s="1"/>
  <c r="F307" i="8" s="1"/>
  <c r="F308" i="8" s="1"/>
  <c r="F309" i="8" s="1"/>
  <c r="F310" i="8" s="1"/>
  <c r="F311" i="8" s="1"/>
  <c r="F312" i="8" s="1"/>
  <c r="F313" i="8" s="1"/>
  <c r="F314" i="8" s="1"/>
  <c r="F315" i="8" s="1"/>
  <c r="F316" i="8" s="1"/>
  <c r="F317" i="8" s="1"/>
  <c r="F318" i="8" s="1"/>
  <c r="F319" i="8" s="1"/>
  <c r="F320" i="8" s="1"/>
  <c r="F321" i="8" s="1"/>
  <c r="F322" i="8" s="1"/>
  <c r="F323" i="8" s="1"/>
  <c r="F324" i="8" s="1"/>
  <c r="F325" i="8" s="1"/>
  <c r="F326" i="8" s="1"/>
  <c r="F327" i="8" s="1"/>
  <c r="F328" i="8" s="1"/>
  <c r="F329" i="8" s="1"/>
  <c r="F330" i="8" s="1"/>
  <c r="F331" i="8" s="1"/>
  <c r="F332" i="8" s="1"/>
  <c r="F333" i="8" s="1"/>
  <c r="F334" i="8" s="1"/>
  <c r="F335" i="8" s="1"/>
  <c r="F336" i="8" s="1"/>
  <c r="F337" i="8" s="1"/>
  <c r="F338" i="8" s="1"/>
  <c r="F339" i="8" s="1"/>
  <c r="F340" i="8" s="1"/>
  <c r="F341" i="8" s="1"/>
  <c r="F342" i="8" s="1"/>
  <c r="F343" i="8" s="1"/>
  <c r="F344" i="8" s="1"/>
  <c r="F345" i="8" s="1"/>
  <c r="F346" i="8" s="1"/>
  <c r="F347" i="8" s="1"/>
  <c r="F348" i="8" s="1"/>
  <c r="F349" i="8" s="1"/>
  <c r="F350" i="8" s="1"/>
  <c r="F351" i="8" s="1"/>
  <c r="F352" i="8" s="1"/>
  <c r="F353" i="8" s="1"/>
  <c r="F354" i="8" s="1"/>
  <c r="F355" i="8" s="1"/>
  <c r="F356" i="8" s="1"/>
  <c r="F357" i="8" s="1"/>
  <c r="F358" i="8" s="1"/>
  <c r="F359" i="8" s="1"/>
  <c r="F360" i="8" s="1"/>
  <c r="F361" i="8" s="1"/>
  <c r="F362" i="8" s="1"/>
  <c r="F363" i="8" s="1"/>
  <c r="F364" i="8" s="1"/>
  <c r="F365" i="8" s="1"/>
  <c r="F366" i="8" s="1"/>
  <c r="F367" i="8" s="1"/>
  <c r="F368" i="8" s="1"/>
  <c r="F369" i="8" s="1"/>
  <c r="F370" i="8" s="1"/>
  <c r="F371" i="8" s="1"/>
  <c r="F372" i="8" s="1"/>
  <c r="F373" i="8" s="1"/>
  <c r="F374" i="8" s="1"/>
  <c r="F375" i="8" s="1"/>
  <c r="F376" i="8" s="1"/>
  <c r="F377" i="8" s="1"/>
  <c r="F378" i="8" s="1"/>
  <c r="F379" i="8" s="1"/>
  <c r="F380" i="8" s="1"/>
  <c r="F381" i="8" s="1"/>
  <c r="F382" i="8" s="1"/>
  <c r="F383" i="8" s="1"/>
  <c r="F384" i="8" s="1"/>
  <c r="F385" i="8" s="1"/>
  <c r="F163" i="8"/>
  <c r="F164" i="8" s="1"/>
  <c r="F165" i="8" s="1"/>
  <c r="F166" i="8" s="1"/>
  <c r="F167" i="8" s="1"/>
  <c r="F168" i="8" s="1"/>
  <c r="F169" i="8" s="1"/>
  <c r="F170" i="8" s="1"/>
  <c r="F171" i="8" s="1"/>
  <c r="F172" i="8" s="1"/>
  <c r="F173" i="8" s="1"/>
  <c r="F174" i="8" s="1"/>
  <c r="F175" i="8" s="1"/>
  <c r="F176" i="8" s="1"/>
  <c r="F177" i="8" s="1"/>
  <c r="F178" i="8" s="1"/>
  <c r="F179" i="8" s="1"/>
  <c r="F180" i="8" s="1"/>
  <c r="F181" i="8" s="1"/>
  <c r="F182" i="8" s="1"/>
  <c r="F183" i="8" s="1"/>
  <c r="F184" i="8" s="1"/>
  <c r="F185" i="8" s="1"/>
  <c r="F186" i="8" s="1"/>
  <c r="F187" i="8" s="1"/>
  <c r="F188" i="8" s="1"/>
  <c r="F189" i="8" s="1"/>
  <c r="F190" i="8" s="1"/>
  <c r="F191" i="8" s="1"/>
  <c r="F192" i="8" s="1"/>
  <c r="F193" i="8" s="1"/>
  <c r="F194" i="8" s="1"/>
  <c r="F195" i="8" s="1"/>
  <c r="F196" i="8" s="1"/>
  <c r="F197" i="8" s="1"/>
  <c r="F198" i="8" s="1"/>
  <c r="F199" i="8" s="1"/>
  <c r="F200" i="8" s="1"/>
  <c r="F201" i="8" s="1"/>
  <c r="F202" i="8" s="1"/>
  <c r="F203" i="8" s="1"/>
  <c r="F204" i="8" s="1"/>
  <c r="F205" i="8" s="1"/>
  <c r="F206" i="8" s="1"/>
  <c r="F207" i="8" s="1"/>
  <c r="F208" i="8" s="1"/>
  <c r="F209" i="8" s="1"/>
  <c r="F210" i="8" s="1"/>
  <c r="F211" i="8" s="1"/>
  <c r="F212" i="8" s="1"/>
  <c r="F213" i="8" s="1"/>
  <c r="F214" i="8" s="1"/>
  <c r="F215" i="8" s="1"/>
  <c r="F216" i="8" s="1"/>
  <c r="F217" i="8" s="1"/>
  <c r="F218" i="8" s="1"/>
  <c r="F219" i="8" s="1"/>
  <c r="F220" i="8" s="1"/>
  <c r="F221" i="8" s="1"/>
  <c r="F222" i="8" s="1"/>
  <c r="F223" i="8" s="1"/>
  <c r="F224" i="8" s="1"/>
  <c r="F225" i="8" s="1"/>
  <c r="F226" i="8" s="1"/>
  <c r="F227" i="8" s="1"/>
  <c r="F228" i="8" s="1"/>
  <c r="F229" i="8" s="1"/>
  <c r="F230" i="8" s="1"/>
  <c r="F231" i="8" s="1"/>
  <c r="F232" i="8" s="1"/>
  <c r="F233" i="8" s="1"/>
  <c r="F234" i="8" s="1"/>
  <c r="F235" i="8" s="1"/>
  <c r="F236" i="8" s="1"/>
  <c r="F237" i="8" s="1"/>
  <c r="F238" i="8" s="1"/>
  <c r="F239" i="8" s="1"/>
  <c r="F240" i="8" s="1"/>
  <c r="F241" i="8" s="1"/>
  <c r="F242" i="8" s="1"/>
  <c r="F243" i="8" s="1"/>
  <c r="F244" i="8" s="1"/>
  <c r="F245" i="8" s="1"/>
  <c r="F246" i="8" s="1"/>
  <c r="F247" i="8" s="1"/>
  <c r="F248" i="8" s="1"/>
  <c r="F249" i="8" s="1"/>
  <c r="F250" i="8" s="1"/>
  <c r="F251" i="8" s="1"/>
  <c r="F252" i="8" s="1"/>
  <c r="F253" i="8" s="1"/>
  <c r="F254" i="8" s="1"/>
  <c r="F255" i="8" s="1"/>
  <c r="F256" i="8" s="1"/>
  <c r="F257" i="8" s="1"/>
  <c r="F258" i="8" s="1"/>
  <c r="F259" i="8" s="1"/>
  <c r="F260" i="8" s="1"/>
  <c r="F261" i="8" s="1"/>
  <c r="F262" i="8" s="1"/>
  <c r="F263" i="8" s="1"/>
  <c r="F264" i="8" s="1"/>
  <c r="F265" i="8" s="1"/>
  <c r="F266" i="8" s="1"/>
  <c r="F267" i="8" s="1"/>
  <c r="F268" i="8" s="1"/>
  <c r="F269" i="8" s="1"/>
  <c r="F270" i="8" s="1"/>
  <c r="F271" i="8" s="1"/>
  <c r="F272" i="8" s="1"/>
  <c r="F273" i="8" s="1"/>
  <c r="F274" i="8" s="1"/>
  <c r="F275" i="8" s="1"/>
  <c r="F276" i="8" s="1"/>
  <c r="F277" i="8" s="1"/>
  <c r="F278" i="8" s="1"/>
  <c r="F279" i="8" s="1"/>
  <c r="F280" i="8" s="1"/>
  <c r="F281" i="8" s="1"/>
  <c r="F282" i="8" s="1"/>
  <c r="F283" i="8" s="1"/>
  <c r="F284" i="8" s="1"/>
  <c r="F285" i="8" s="1"/>
  <c r="F286" i="8" s="1"/>
  <c r="F287" i="8" s="1"/>
  <c r="F288" i="8" s="1"/>
  <c r="F289" i="8" s="1"/>
  <c r="CG482" i="7"/>
  <c r="CO482" i="7"/>
  <c r="CJ483" i="7"/>
  <c r="CK498" i="7"/>
  <c r="Z498" i="7"/>
  <c r="CJ498" i="7"/>
  <c r="CO500" i="7"/>
  <c r="CG500" i="7"/>
  <c r="CK500" i="7"/>
  <c r="Z501" i="7"/>
  <c r="CF501" i="7"/>
  <c r="CO501" i="7"/>
  <c r="K526" i="7"/>
  <c r="P532" i="7"/>
  <c r="O533" i="7"/>
  <c r="CG466" i="7"/>
  <c r="Z483" i="7"/>
  <c r="CK483" i="7"/>
  <c r="L486" i="7"/>
  <c r="CN498" i="7"/>
  <c r="CN499" i="7"/>
  <c r="CF499" i="7"/>
  <c r="CJ499" i="7"/>
  <c r="CN500" i="7"/>
  <c r="CG501" i="7"/>
  <c r="K539" i="7"/>
  <c r="CF483" i="7"/>
  <c r="Y499" i="7"/>
  <c r="CK501" i="7"/>
  <c r="P516" i="7"/>
  <c r="O517" i="7"/>
  <c r="CF514" i="7"/>
  <c r="CN514" i="7"/>
  <c r="P515" i="7"/>
  <c r="L516" i="7"/>
  <c r="CG530" i="7"/>
  <c r="CJ531" i="7"/>
  <c r="G5" i="8"/>
  <c r="S4" i="8"/>
  <c r="J4" i="8"/>
  <c r="G37" i="8"/>
  <c r="S36" i="8"/>
  <c r="CG514" i="7"/>
  <c r="CO514" i="7"/>
  <c r="Z531" i="7"/>
  <c r="CK531" i="7"/>
  <c r="J36" i="8"/>
  <c r="K100" i="8"/>
  <c r="J101" i="8"/>
  <c r="CJ514" i="7"/>
  <c r="CF531" i="7"/>
  <c r="CN531" i="7"/>
  <c r="L533" i="7"/>
  <c r="G69" i="8"/>
  <c r="S68" i="8"/>
  <c r="Z514" i="7"/>
  <c r="CG531" i="7"/>
  <c r="G101" i="8"/>
  <c r="S100" i="8"/>
  <c r="S3" i="8"/>
  <c r="J68" i="8"/>
  <c r="K164" i="8"/>
  <c r="J165" i="8"/>
  <c r="S35" i="8"/>
  <c r="G133" i="8"/>
  <c r="S132" i="8"/>
  <c r="S67" i="8"/>
  <c r="G165" i="8"/>
  <c r="S164" i="8"/>
  <c r="J198" i="8"/>
  <c r="K197" i="8"/>
  <c r="S99" i="8"/>
  <c r="J133" i="8"/>
  <c r="K132" i="8"/>
  <c r="K131" i="8"/>
  <c r="K196" i="8"/>
  <c r="G261" i="8"/>
  <c r="S260" i="8"/>
  <c r="S131" i="8"/>
  <c r="G229" i="8"/>
  <c r="S228" i="8"/>
  <c r="S163" i="8"/>
  <c r="G197" i="8"/>
  <c r="S196" i="8"/>
  <c r="S259" i="8"/>
  <c r="S323" i="8"/>
  <c r="G324" i="8"/>
  <c r="J228" i="8"/>
  <c r="S195" i="8"/>
  <c r="J260" i="8"/>
  <c r="S227" i="8"/>
  <c r="J294" i="8"/>
  <c r="K293" i="8"/>
  <c r="K291" i="8"/>
  <c r="G293" i="8"/>
  <c r="S292" i="8"/>
  <c r="H356" i="8"/>
  <c r="H357" i="8" s="1"/>
  <c r="H358" i="8" s="1"/>
  <c r="H359" i="8" s="1"/>
  <c r="H360" i="8" s="1"/>
  <c r="H361" i="8" s="1"/>
  <c r="H362" i="8" s="1"/>
  <c r="H363" i="8" s="1"/>
  <c r="H364" i="8" s="1"/>
  <c r="H365" i="8" s="1"/>
  <c r="H366" i="8" s="1"/>
  <c r="H367" i="8" s="1"/>
  <c r="H368" i="8" s="1"/>
  <c r="H369" i="8" s="1"/>
  <c r="H370" i="8" s="1"/>
  <c r="H371" i="8" s="1"/>
  <c r="H372" i="8" s="1"/>
  <c r="H373" i="8" s="1"/>
  <c r="H374" i="8" s="1"/>
  <c r="H375" i="8" s="1"/>
  <c r="H376" i="8" s="1"/>
  <c r="H377" i="8" s="1"/>
  <c r="H378" i="8" s="1"/>
  <c r="H379" i="8" s="1"/>
  <c r="H380" i="8" s="1"/>
  <c r="H381" i="8" s="1"/>
  <c r="H382" i="8" s="1"/>
  <c r="H383" i="8" s="1"/>
  <c r="H384" i="8" s="1"/>
  <c r="H385" i="8" s="1"/>
  <c r="S355" i="8"/>
  <c r="G358" i="8"/>
  <c r="K355" i="8"/>
  <c r="J356" i="8"/>
  <c r="E3" i="11"/>
  <c r="D20" i="11"/>
  <c r="J324" i="8"/>
  <c r="S291" i="8"/>
  <c r="C20" i="11"/>
  <c r="E17" i="11"/>
  <c r="G166" i="8" l="1"/>
  <c r="S165" i="8"/>
  <c r="K324" i="8"/>
  <c r="J325" i="8"/>
  <c r="K356" i="8"/>
  <c r="J357" i="8"/>
  <c r="K260" i="8"/>
  <c r="J261" i="8"/>
  <c r="J199" i="8"/>
  <c r="K198" i="8"/>
  <c r="G102" i="8"/>
  <c r="S101" i="8"/>
  <c r="G70" i="8"/>
  <c r="S69" i="8"/>
  <c r="G6" i="8"/>
  <c r="S5" i="8"/>
  <c r="CN515" i="7"/>
  <c r="CF515" i="7"/>
  <c r="CK515" i="7"/>
  <c r="Z515" i="7"/>
  <c r="CJ515" i="7"/>
  <c r="CO515" i="7"/>
  <c r="CG515" i="7"/>
  <c r="CO516" i="7"/>
  <c r="CG516" i="7"/>
  <c r="CN516" i="7"/>
  <c r="CF516" i="7"/>
  <c r="CK516" i="7"/>
  <c r="Z516" i="7"/>
  <c r="CJ516" i="7"/>
  <c r="K540" i="7"/>
  <c r="L487" i="7"/>
  <c r="Y486" i="7"/>
  <c r="O534" i="7"/>
  <c r="P533" i="7"/>
  <c r="K496" i="7"/>
  <c r="CO484" i="7"/>
  <c r="CG484" i="7"/>
  <c r="CN484" i="7"/>
  <c r="CF484" i="7"/>
  <c r="CK484" i="7"/>
  <c r="Z484" i="7"/>
  <c r="CJ484" i="7"/>
  <c r="L454" i="7"/>
  <c r="Y453" i="7"/>
  <c r="CO451" i="7"/>
  <c r="CN451" i="7"/>
  <c r="CF451" i="7"/>
  <c r="CK451" i="7"/>
  <c r="Z451" i="7"/>
  <c r="CJ451" i="7"/>
  <c r="CG451" i="7"/>
  <c r="L437" i="7"/>
  <c r="Y436" i="7"/>
  <c r="CJ452" i="7"/>
  <c r="CG452" i="7"/>
  <c r="CO452" i="7"/>
  <c r="CF452" i="7"/>
  <c r="Z452" i="7"/>
  <c r="CN452" i="7"/>
  <c r="CK452" i="7"/>
  <c r="Y405" i="7"/>
  <c r="L406" i="7"/>
  <c r="O261" i="7"/>
  <c r="P260" i="7"/>
  <c r="O231" i="7"/>
  <c r="P230" i="7"/>
  <c r="O215" i="7"/>
  <c r="P214" i="7"/>
  <c r="O199" i="7"/>
  <c r="P198" i="7"/>
  <c r="L181" i="7"/>
  <c r="Y180" i="7"/>
  <c r="Y148" i="7"/>
  <c r="L149" i="7"/>
  <c r="P85" i="7"/>
  <c r="O86" i="7"/>
  <c r="L85" i="7"/>
  <c r="Y84" i="7"/>
  <c r="L166" i="7"/>
  <c r="Y165" i="7"/>
  <c r="O70" i="7"/>
  <c r="P69" i="7"/>
  <c r="O5" i="7"/>
  <c r="P4" i="7"/>
  <c r="CO52" i="7"/>
  <c r="CG52" i="7"/>
  <c r="CN52" i="7"/>
  <c r="CF52" i="7"/>
  <c r="CK52" i="7"/>
  <c r="Z52" i="7"/>
  <c r="CJ52" i="7"/>
  <c r="Y21" i="7"/>
  <c r="L22" i="7"/>
  <c r="S165" i="6"/>
  <c r="G166" i="6"/>
  <c r="G102" i="6"/>
  <c r="S101" i="6"/>
  <c r="G134" i="6"/>
  <c r="S133" i="6"/>
  <c r="L518" i="4"/>
  <c r="Y517" i="4"/>
  <c r="K592" i="4"/>
  <c r="O469" i="4"/>
  <c r="P468" i="4"/>
  <c r="CN580" i="4"/>
  <c r="CF580" i="4"/>
  <c r="CK580" i="4"/>
  <c r="Z580" i="4"/>
  <c r="CJ580" i="4"/>
  <c r="CO580" i="4"/>
  <c r="CG580" i="4"/>
  <c r="P549" i="4"/>
  <c r="O550" i="4"/>
  <c r="K544" i="4"/>
  <c r="P501" i="4"/>
  <c r="O502" i="4"/>
  <c r="L422" i="4"/>
  <c r="Y421" i="4"/>
  <c r="O389" i="4"/>
  <c r="P388" i="4"/>
  <c r="O325" i="4"/>
  <c r="P324" i="4"/>
  <c r="CO405" i="4"/>
  <c r="CG405" i="4"/>
  <c r="CN405" i="4"/>
  <c r="CF405" i="4"/>
  <c r="CK405" i="4"/>
  <c r="Z405" i="4"/>
  <c r="CJ405" i="4"/>
  <c r="CO373" i="4"/>
  <c r="CG373" i="4"/>
  <c r="CN373" i="4"/>
  <c r="CF373" i="4"/>
  <c r="CK373" i="4"/>
  <c r="Z373" i="4"/>
  <c r="CJ373" i="4"/>
  <c r="CO292" i="4"/>
  <c r="CG292" i="4"/>
  <c r="CN292" i="4"/>
  <c r="CF292" i="4"/>
  <c r="CK292" i="4"/>
  <c r="Z292" i="4"/>
  <c r="CJ292" i="4"/>
  <c r="CK211" i="4"/>
  <c r="Z211" i="4"/>
  <c r="CJ211" i="4"/>
  <c r="CO211" i="4"/>
  <c r="CG211" i="4"/>
  <c r="CN211" i="4"/>
  <c r="CF211" i="4"/>
  <c r="O133" i="4"/>
  <c r="P132" i="4"/>
  <c r="Y166" i="4"/>
  <c r="L167" i="4"/>
  <c r="P247" i="4"/>
  <c r="O248" i="4"/>
  <c r="P183" i="4"/>
  <c r="O184" i="4"/>
  <c r="Y103" i="4"/>
  <c r="L104" i="4"/>
  <c r="Y230" i="4"/>
  <c r="L231" i="4"/>
  <c r="CN100" i="4"/>
  <c r="CF100" i="4"/>
  <c r="CK100" i="4"/>
  <c r="Z100" i="4"/>
  <c r="CJ100" i="4"/>
  <c r="CO100" i="4"/>
  <c r="CG100" i="4"/>
  <c r="Y69" i="4"/>
  <c r="L70" i="4"/>
  <c r="P37" i="4"/>
  <c r="O38" i="4"/>
  <c r="P198" i="4"/>
  <c r="O199" i="4"/>
  <c r="CO116" i="4"/>
  <c r="CG116" i="4"/>
  <c r="CN116" i="4"/>
  <c r="CF116" i="4"/>
  <c r="CK116" i="4"/>
  <c r="Z116" i="4"/>
  <c r="CJ116" i="4"/>
  <c r="L22" i="4"/>
  <c r="Y21" i="4"/>
  <c r="Y53" i="4"/>
  <c r="L54" i="4"/>
  <c r="E20" i="11"/>
  <c r="G262" i="8"/>
  <c r="S261" i="8"/>
  <c r="J134" i="8"/>
  <c r="K133" i="8"/>
  <c r="G134" i="8"/>
  <c r="S133" i="8"/>
  <c r="K68" i="8"/>
  <c r="J69" i="8"/>
  <c r="Y533" i="7"/>
  <c r="L534" i="7"/>
  <c r="K101" i="8"/>
  <c r="J102" i="8"/>
  <c r="G38" i="8"/>
  <c r="S37" i="8"/>
  <c r="CJ532" i="7"/>
  <c r="CO532" i="7"/>
  <c r="CG532" i="7"/>
  <c r="CN532" i="7"/>
  <c r="CF532" i="7"/>
  <c r="CK532" i="7"/>
  <c r="Z532" i="7"/>
  <c r="CK502" i="7"/>
  <c r="Z502" i="7"/>
  <c r="CJ502" i="7"/>
  <c r="CG502" i="7"/>
  <c r="CO502" i="7"/>
  <c r="CF502" i="7"/>
  <c r="CN502" i="7"/>
  <c r="O390" i="7"/>
  <c r="P389" i="7"/>
  <c r="CK420" i="7"/>
  <c r="Z420" i="7"/>
  <c r="CJ420" i="7"/>
  <c r="CO420" i="7"/>
  <c r="CG420" i="7"/>
  <c r="CN420" i="7"/>
  <c r="CF420" i="7"/>
  <c r="O454" i="7"/>
  <c r="P453" i="7"/>
  <c r="Y340" i="7"/>
  <c r="L341" i="7"/>
  <c r="P292" i="7"/>
  <c r="O293" i="7"/>
  <c r="K432" i="7"/>
  <c r="P373" i="7"/>
  <c r="O374" i="7"/>
  <c r="L357" i="7"/>
  <c r="Y356" i="7"/>
  <c r="CK277" i="7"/>
  <c r="CG277" i="7"/>
  <c r="CO277" i="7"/>
  <c r="CF277" i="7"/>
  <c r="CN277" i="7"/>
  <c r="Z277" i="7"/>
  <c r="CJ277" i="7"/>
  <c r="Y293" i="7"/>
  <c r="L294" i="7"/>
  <c r="CK278" i="7"/>
  <c r="Z278" i="7"/>
  <c r="CN278" i="7"/>
  <c r="CF278" i="7"/>
  <c r="CJ278" i="7"/>
  <c r="CG278" i="7"/>
  <c r="CO278" i="7"/>
  <c r="L229" i="7"/>
  <c r="Y228" i="7"/>
  <c r="L213" i="7"/>
  <c r="Y212" i="7"/>
  <c r="L197" i="7"/>
  <c r="Y196" i="7"/>
  <c r="P165" i="7"/>
  <c r="O166" i="7"/>
  <c r="Y132" i="7"/>
  <c r="L133" i="7"/>
  <c r="CK132" i="7"/>
  <c r="Z132" i="7"/>
  <c r="CJ132" i="7"/>
  <c r="CO132" i="7"/>
  <c r="CG132" i="7"/>
  <c r="CN132" i="7"/>
  <c r="CF132" i="7"/>
  <c r="Y102" i="7"/>
  <c r="L103" i="7"/>
  <c r="K132" i="6"/>
  <c r="J133" i="6"/>
  <c r="CK148" i="7"/>
  <c r="Z148" i="7"/>
  <c r="CJ148" i="7"/>
  <c r="CO148" i="7"/>
  <c r="CG148" i="7"/>
  <c r="CN148" i="7"/>
  <c r="CF148" i="7"/>
  <c r="L53" i="7"/>
  <c r="Y52" i="7"/>
  <c r="O40" i="7"/>
  <c r="P39" i="7"/>
  <c r="J294" i="6"/>
  <c r="K293" i="6"/>
  <c r="K228" i="6"/>
  <c r="J229" i="6"/>
  <c r="G70" i="6"/>
  <c r="S69" i="6"/>
  <c r="Y452" i="4"/>
  <c r="L453" i="4"/>
  <c r="G294" i="6"/>
  <c r="S293" i="6"/>
  <c r="S37" i="6"/>
  <c r="G38" i="6"/>
  <c r="K102" i="6"/>
  <c r="J103" i="6"/>
  <c r="L534" i="4"/>
  <c r="Y533" i="4"/>
  <c r="K528" i="4"/>
  <c r="CJ467" i="4"/>
  <c r="CO467" i="4"/>
  <c r="CG467" i="4"/>
  <c r="CK467" i="4"/>
  <c r="Z467" i="4"/>
  <c r="CN467" i="4"/>
  <c r="CF467" i="4"/>
  <c r="P581" i="4"/>
  <c r="O582" i="4"/>
  <c r="CN516" i="4"/>
  <c r="CF516" i="4"/>
  <c r="CK516" i="4"/>
  <c r="Z516" i="4"/>
  <c r="CJ516" i="4"/>
  <c r="CO516" i="4"/>
  <c r="CG516" i="4"/>
  <c r="Y388" i="4"/>
  <c r="L389" i="4"/>
  <c r="Y309" i="4"/>
  <c r="L310" i="4"/>
  <c r="CN532" i="4"/>
  <c r="CF532" i="4"/>
  <c r="CK532" i="4"/>
  <c r="Z532" i="4"/>
  <c r="CJ532" i="4"/>
  <c r="CO532" i="4"/>
  <c r="CG532" i="4"/>
  <c r="Y485" i="4"/>
  <c r="L486" i="4"/>
  <c r="P437" i="4"/>
  <c r="O438" i="4"/>
  <c r="CN420" i="4"/>
  <c r="CF420" i="4"/>
  <c r="CK420" i="4"/>
  <c r="Z420" i="4"/>
  <c r="CJ420" i="4"/>
  <c r="CO420" i="4"/>
  <c r="CG420" i="4"/>
  <c r="O342" i="4"/>
  <c r="P341" i="4"/>
  <c r="L293" i="4"/>
  <c r="Y292" i="4"/>
  <c r="P422" i="4"/>
  <c r="O423" i="4"/>
  <c r="CN263" i="4"/>
  <c r="CF263" i="4"/>
  <c r="CK263" i="4"/>
  <c r="Z263" i="4"/>
  <c r="CG263" i="4"/>
  <c r="CO263" i="4"/>
  <c r="CJ263" i="4"/>
  <c r="CK245" i="4"/>
  <c r="Z245" i="4"/>
  <c r="CJ245" i="4"/>
  <c r="CO245" i="4"/>
  <c r="CG245" i="4"/>
  <c r="CN245" i="4"/>
  <c r="CF245" i="4"/>
  <c r="CK196" i="4"/>
  <c r="Z196" i="4"/>
  <c r="CJ196" i="4"/>
  <c r="CO196" i="4"/>
  <c r="CG196" i="4"/>
  <c r="CN196" i="4"/>
  <c r="CF196" i="4"/>
  <c r="K464" i="4"/>
  <c r="P276" i="4"/>
  <c r="O277" i="4"/>
  <c r="Y133" i="4"/>
  <c r="L134" i="4"/>
  <c r="CK83" i="4"/>
  <c r="Z83" i="4"/>
  <c r="CJ83" i="4"/>
  <c r="CF83" i="4"/>
  <c r="CO83" i="4"/>
  <c r="CN83" i="4"/>
  <c r="CG83" i="4"/>
  <c r="CN212" i="4"/>
  <c r="CF212" i="4"/>
  <c r="CK212" i="4"/>
  <c r="Z212" i="4"/>
  <c r="CJ212" i="4"/>
  <c r="CO212" i="4"/>
  <c r="CG212" i="4"/>
  <c r="Y181" i="4"/>
  <c r="L182" i="4"/>
  <c r="Y261" i="4"/>
  <c r="L262" i="4"/>
  <c r="P101" i="4"/>
  <c r="O102" i="4"/>
  <c r="Y118" i="4"/>
  <c r="L119" i="4"/>
  <c r="L37" i="4"/>
  <c r="Y36" i="4"/>
  <c r="CN20" i="4"/>
  <c r="CF20" i="4"/>
  <c r="CK20" i="4"/>
  <c r="Z20" i="4"/>
  <c r="CJ20" i="4"/>
  <c r="CO20" i="4"/>
  <c r="CG20" i="4"/>
  <c r="Y86" i="4"/>
  <c r="L87" i="4"/>
  <c r="G359" i="8"/>
  <c r="S358" i="8"/>
  <c r="J295" i="8"/>
  <c r="K294" i="8"/>
  <c r="G230" i="8"/>
  <c r="S229" i="8"/>
  <c r="J5" i="8"/>
  <c r="K4" i="8"/>
  <c r="Y471" i="7"/>
  <c r="L472" i="7"/>
  <c r="O504" i="7"/>
  <c r="P503" i="7"/>
  <c r="CK467" i="7"/>
  <c r="Z467" i="7"/>
  <c r="CJ467" i="7"/>
  <c r="CO467" i="7"/>
  <c r="CG467" i="7"/>
  <c r="CN467" i="7"/>
  <c r="CF467" i="7"/>
  <c r="Y501" i="7"/>
  <c r="L502" i="7"/>
  <c r="P404" i="7"/>
  <c r="O405" i="7"/>
  <c r="K511" i="7"/>
  <c r="L389" i="7"/>
  <c r="Y388" i="7"/>
  <c r="O422" i="7"/>
  <c r="P421" i="7"/>
  <c r="K448" i="7"/>
  <c r="K463" i="7"/>
  <c r="P357" i="7"/>
  <c r="O358" i="7"/>
  <c r="Y325" i="7"/>
  <c r="L326" i="7"/>
  <c r="Y309" i="7"/>
  <c r="L310" i="7"/>
  <c r="CK324" i="7"/>
  <c r="Z324" i="7"/>
  <c r="CJ324" i="7"/>
  <c r="CO324" i="7"/>
  <c r="CG324" i="7"/>
  <c r="CN324" i="7"/>
  <c r="CF324" i="7"/>
  <c r="P181" i="7"/>
  <c r="O182" i="7"/>
  <c r="CN340" i="7"/>
  <c r="CF340" i="7"/>
  <c r="CK340" i="7"/>
  <c r="Z340" i="7"/>
  <c r="CJ340" i="7"/>
  <c r="CO340" i="7"/>
  <c r="CG340" i="7"/>
  <c r="L278" i="7"/>
  <c r="Y277" i="7"/>
  <c r="L246" i="7"/>
  <c r="Y245" i="7"/>
  <c r="Y116" i="7"/>
  <c r="L117" i="7"/>
  <c r="CN116" i="7"/>
  <c r="CF116" i="7"/>
  <c r="CK116" i="7"/>
  <c r="Z116" i="7"/>
  <c r="CJ116" i="7"/>
  <c r="CO116" i="7"/>
  <c r="CG116" i="7"/>
  <c r="CN133" i="7"/>
  <c r="CF133" i="7"/>
  <c r="CK133" i="7"/>
  <c r="Z133" i="7"/>
  <c r="CJ133" i="7"/>
  <c r="CO133" i="7"/>
  <c r="CG133" i="7"/>
  <c r="O150" i="7"/>
  <c r="P149" i="7"/>
  <c r="P101" i="7"/>
  <c r="O102" i="7"/>
  <c r="CN51" i="7"/>
  <c r="CF51" i="7"/>
  <c r="CK51" i="7"/>
  <c r="Z51" i="7"/>
  <c r="CJ51" i="7"/>
  <c r="CO51" i="7"/>
  <c r="CG51" i="7"/>
  <c r="L38" i="7"/>
  <c r="Y37" i="7"/>
  <c r="K4" i="6"/>
  <c r="J5" i="6"/>
  <c r="Y468" i="4"/>
  <c r="L469" i="4"/>
  <c r="K12" i="7"/>
  <c r="J166" i="6"/>
  <c r="K165" i="6"/>
  <c r="G262" i="6"/>
  <c r="S261" i="6"/>
  <c r="O566" i="4"/>
  <c r="P565" i="4"/>
  <c r="L550" i="4"/>
  <c r="Y549" i="4"/>
  <c r="O486" i="4"/>
  <c r="P485" i="4"/>
  <c r="K558" i="4"/>
  <c r="P517" i="4"/>
  <c r="O518" i="4"/>
  <c r="Y324" i="4"/>
  <c r="L325" i="4"/>
  <c r="K512" i="4"/>
  <c r="G6" i="6"/>
  <c r="S5" i="6"/>
  <c r="P533" i="4"/>
  <c r="O534" i="4"/>
  <c r="L406" i="4"/>
  <c r="Y405" i="4"/>
  <c r="L374" i="4"/>
  <c r="Y373" i="4"/>
  <c r="O310" i="4"/>
  <c r="P309" i="4"/>
  <c r="CN291" i="4"/>
  <c r="CF291" i="4"/>
  <c r="CK291" i="4"/>
  <c r="Z291" i="4"/>
  <c r="CJ291" i="4"/>
  <c r="CO291" i="4"/>
  <c r="CG291" i="4"/>
  <c r="CO421" i="4"/>
  <c r="CG421" i="4"/>
  <c r="CN421" i="4"/>
  <c r="CF421" i="4"/>
  <c r="CK421" i="4"/>
  <c r="Z421" i="4"/>
  <c r="CJ421" i="4"/>
  <c r="L358" i="4"/>
  <c r="Y357" i="4"/>
  <c r="Y196" i="4"/>
  <c r="L197" i="4"/>
  <c r="CK262" i="4"/>
  <c r="Z262" i="4"/>
  <c r="CJ262" i="4"/>
  <c r="CN262" i="4"/>
  <c r="CG262" i="4"/>
  <c r="CF262" i="4"/>
  <c r="CO262" i="4"/>
  <c r="CK181" i="4"/>
  <c r="Z181" i="4"/>
  <c r="CJ181" i="4"/>
  <c r="CO181" i="4"/>
  <c r="CG181" i="4"/>
  <c r="CN181" i="4"/>
  <c r="CF181" i="4"/>
  <c r="P265" i="4"/>
  <c r="O266" i="4"/>
  <c r="P165" i="4"/>
  <c r="O166" i="4"/>
  <c r="P213" i="4"/>
  <c r="O214" i="4"/>
  <c r="P86" i="4"/>
  <c r="O87" i="4"/>
  <c r="Y245" i="4"/>
  <c r="L246" i="4"/>
  <c r="P229" i="4"/>
  <c r="O230" i="4"/>
  <c r="Y151" i="4"/>
  <c r="L152" i="4"/>
  <c r="CN148" i="4"/>
  <c r="CF148" i="4"/>
  <c r="CK148" i="4"/>
  <c r="Z148" i="4"/>
  <c r="CJ148" i="4"/>
  <c r="CO148" i="4"/>
  <c r="CG148" i="4"/>
  <c r="CN84" i="4"/>
  <c r="CF84" i="4"/>
  <c r="CK84" i="4"/>
  <c r="Z84" i="4"/>
  <c r="CJ84" i="4"/>
  <c r="CG84" i="4"/>
  <c r="CO84" i="4"/>
  <c r="O7" i="4"/>
  <c r="P6" i="4"/>
  <c r="CK68" i="4"/>
  <c r="Z68" i="4"/>
  <c r="CJ68" i="4"/>
  <c r="CO68" i="4"/>
  <c r="CG68" i="4"/>
  <c r="CN68" i="4"/>
  <c r="CF68" i="4"/>
  <c r="P21" i="4"/>
  <c r="O22" i="4"/>
  <c r="K228" i="8"/>
  <c r="J229" i="8"/>
  <c r="S356" i="8"/>
  <c r="S357" i="8"/>
  <c r="G294" i="8"/>
  <c r="S293" i="8"/>
  <c r="G325" i="8"/>
  <c r="S324" i="8"/>
  <c r="G198" i="8"/>
  <c r="S197" i="8"/>
  <c r="K165" i="8"/>
  <c r="J166" i="8"/>
  <c r="K36" i="8"/>
  <c r="J37" i="8"/>
  <c r="L517" i="7"/>
  <c r="Y516" i="7"/>
  <c r="P517" i="7"/>
  <c r="O518" i="7"/>
  <c r="K527" i="7"/>
  <c r="O486" i="7"/>
  <c r="P485" i="7"/>
  <c r="O469" i="7"/>
  <c r="P468" i="7"/>
  <c r="K479" i="7"/>
  <c r="Y421" i="7"/>
  <c r="L422" i="7"/>
  <c r="O439" i="7"/>
  <c r="P438" i="7"/>
  <c r="P308" i="7"/>
  <c r="O309" i="7"/>
  <c r="K415" i="7"/>
  <c r="L373" i="7"/>
  <c r="Y372" i="7"/>
  <c r="P280" i="7"/>
  <c r="O281" i="7"/>
  <c r="O326" i="7"/>
  <c r="P325" i="7"/>
  <c r="P341" i="7"/>
  <c r="O342" i="7"/>
  <c r="L263" i="7"/>
  <c r="Y262" i="7"/>
  <c r="O244" i="7"/>
  <c r="P243" i="7"/>
  <c r="CK115" i="7"/>
  <c r="Z115" i="7"/>
  <c r="CJ115" i="7"/>
  <c r="CO115" i="7"/>
  <c r="CG115" i="7"/>
  <c r="CN115" i="7"/>
  <c r="CF115" i="7"/>
  <c r="Y69" i="7"/>
  <c r="L70" i="7"/>
  <c r="CN99" i="7"/>
  <c r="CF99" i="7"/>
  <c r="CK99" i="7"/>
  <c r="Z99" i="7"/>
  <c r="CJ99" i="7"/>
  <c r="CO99" i="7"/>
  <c r="CG99" i="7"/>
  <c r="P117" i="7"/>
  <c r="O118" i="7"/>
  <c r="P134" i="7"/>
  <c r="O135" i="7"/>
  <c r="K260" i="6"/>
  <c r="J261" i="6"/>
  <c r="CO100" i="7"/>
  <c r="CG100" i="7"/>
  <c r="CN100" i="7"/>
  <c r="CF100" i="7"/>
  <c r="CK100" i="7"/>
  <c r="Z100" i="7"/>
  <c r="CJ100" i="7"/>
  <c r="CK68" i="7"/>
  <c r="Z68" i="7"/>
  <c r="CJ68" i="7"/>
  <c r="CO68" i="7"/>
  <c r="CG68" i="7"/>
  <c r="CN68" i="7"/>
  <c r="CF68" i="7"/>
  <c r="O22" i="7"/>
  <c r="P21" i="7"/>
  <c r="L7" i="7"/>
  <c r="Y6" i="7"/>
  <c r="P53" i="7"/>
  <c r="O54" i="7"/>
  <c r="G198" i="6"/>
  <c r="S197" i="6"/>
  <c r="G230" i="6"/>
  <c r="S229" i="6"/>
  <c r="J38" i="6"/>
  <c r="K37" i="6"/>
  <c r="L582" i="4"/>
  <c r="Y581" i="4"/>
  <c r="L502" i="4"/>
  <c r="Y501" i="4"/>
  <c r="K496" i="4"/>
  <c r="K574" i="4"/>
  <c r="CN548" i="4"/>
  <c r="CF548" i="4"/>
  <c r="CK548" i="4"/>
  <c r="Z548" i="4"/>
  <c r="CJ548" i="4"/>
  <c r="CO548" i="4"/>
  <c r="CG548" i="4"/>
  <c r="Y341" i="4"/>
  <c r="L342" i="4"/>
  <c r="P356" i="4"/>
  <c r="O357" i="4"/>
  <c r="Y565" i="4"/>
  <c r="L566" i="4"/>
  <c r="CN500" i="4"/>
  <c r="CF500" i="4"/>
  <c r="CK500" i="4"/>
  <c r="Z500" i="4"/>
  <c r="CJ500" i="4"/>
  <c r="CO500" i="4"/>
  <c r="CG500" i="4"/>
  <c r="O453" i="4"/>
  <c r="P452" i="4"/>
  <c r="L437" i="4"/>
  <c r="Y436" i="4"/>
  <c r="CN404" i="4"/>
  <c r="CF404" i="4"/>
  <c r="CK404" i="4"/>
  <c r="Z404" i="4"/>
  <c r="CJ404" i="4"/>
  <c r="CO404" i="4"/>
  <c r="CG404" i="4"/>
  <c r="CN372" i="4"/>
  <c r="CF372" i="4"/>
  <c r="CK372" i="4"/>
  <c r="Z372" i="4"/>
  <c r="CJ372" i="4"/>
  <c r="CO372" i="4"/>
  <c r="CG372" i="4"/>
  <c r="K479" i="4"/>
  <c r="P406" i="4"/>
  <c r="O407" i="4"/>
  <c r="P374" i="4"/>
  <c r="O375" i="4"/>
  <c r="P293" i="4"/>
  <c r="O294" i="4"/>
  <c r="CK147" i="4"/>
  <c r="Z147" i="4"/>
  <c r="CJ147" i="4"/>
  <c r="CO147" i="4"/>
  <c r="CG147" i="4"/>
  <c r="CN147" i="4"/>
  <c r="CF147" i="4"/>
  <c r="CK99" i="4"/>
  <c r="Z99" i="4"/>
  <c r="CJ99" i="4"/>
  <c r="CO99" i="4"/>
  <c r="CG99" i="4"/>
  <c r="CN99" i="4"/>
  <c r="CF99" i="4"/>
  <c r="Y277" i="4"/>
  <c r="L278" i="4"/>
  <c r="Y215" i="4"/>
  <c r="L216" i="4"/>
  <c r="CO164" i="4"/>
  <c r="CG164" i="4"/>
  <c r="CN164" i="4"/>
  <c r="CF164" i="4"/>
  <c r="CK164" i="4"/>
  <c r="Z164" i="4"/>
  <c r="CJ164" i="4"/>
  <c r="CN246" i="4"/>
  <c r="CF246" i="4"/>
  <c r="CK246" i="4"/>
  <c r="Z246" i="4"/>
  <c r="CJ246" i="4"/>
  <c r="CO246" i="4"/>
  <c r="CG246" i="4"/>
  <c r="CN182" i="4"/>
  <c r="CF182" i="4"/>
  <c r="CK182" i="4"/>
  <c r="Z182" i="4"/>
  <c r="CJ182" i="4"/>
  <c r="CO182" i="4"/>
  <c r="CG182" i="4"/>
  <c r="CO85" i="4"/>
  <c r="CG85" i="4"/>
  <c r="CN85" i="4"/>
  <c r="CF85" i="4"/>
  <c r="CK85" i="4"/>
  <c r="CJ85" i="4"/>
  <c r="Z85" i="4"/>
  <c r="CO228" i="4"/>
  <c r="CG228" i="4"/>
  <c r="CN228" i="4"/>
  <c r="CF228" i="4"/>
  <c r="CK228" i="4"/>
  <c r="Z228" i="4"/>
  <c r="CJ228" i="4"/>
  <c r="P52" i="4"/>
  <c r="O53" i="4"/>
  <c r="CN197" i="4"/>
  <c r="CF197" i="4"/>
  <c r="CK197" i="4"/>
  <c r="Z197" i="4"/>
  <c r="CJ197" i="4"/>
  <c r="CO197" i="4"/>
  <c r="CG197" i="4"/>
  <c r="P149" i="4"/>
  <c r="O150" i="4"/>
  <c r="P117" i="4"/>
  <c r="O118" i="4"/>
  <c r="L5" i="4"/>
  <c r="Y4" i="4"/>
  <c r="O70" i="4"/>
  <c r="P69" i="4"/>
  <c r="K14" i="4"/>
  <c r="CK21" i="7" l="1"/>
  <c r="Z21" i="7"/>
  <c r="CJ21" i="7"/>
  <c r="CO21" i="7"/>
  <c r="CG21" i="7"/>
  <c r="CN21" i="7"/>
  <c r="CF21" i="7"/>
  <c r="P118" i="7"/>
  <c r="O119" i="7"/>
  <c r="O310" i="7"/>
  <c r="P309" i="7"/>
  <c r="K166" i="8"/>
  <c r="J167" i="8"/>
  <c r="P22" i="4"/>
  <c r="O23" i="4"/>
  <c r="CJ165" i="4"/>
  <c r="CO165" i="4"/>
  <c r="CG165" i="4"/>
  <c r="CN165" i="4"/>
  <c r="CF165" i="4"/>
  <c r="CK165" i="4"/>
  <c r="Z165" i="4"/>
  <c r="G7" i="6"/>
  <c r="S6" i="6"/>
  <c r="K464" i="7"/>
  <c r="K512" i="7"/>
  <c r="Y119" i="4"/>
  <c r="L120" i="4"/>
  <c r="Y262" i="4"/>
  <c r="L263" i="4"/>
  <c r="O278" i="4"/>
  <c r="P277" i="4"/>
  <c r="Y357" i="7"/>
  <c r="L358" i="7"/>
  <c r="CO247" i="4"/>
  <c r="CG247" i="4"/>
  <c r="CN247" i="4"/>
  <c r="CF247" i="4"/>
  <c r="CK247" i="4"/>
  <c r="Z247" i="4"/>
  <c r="CJ247" i="4"/>
  <c r="O390" i="4"/>
  <c r="P389" i="4"/>
  <c r="CO549" i="4"/>
  <c r="CG549" i="4"/>
  <c r="CN549" i="4"/>
  <c r="CF549" i="4"/>
  <c r="CK549" i="4"/>
  <c r="Z549" i="4"/>
  <c r="CJ549" i="4"/>
  <c r="CK468" i="4"/>
  <c r="Z468" i="4"/>
  <c r="CJ468" i="4"/>
  <c r="CN468" i="4"/>
  <c r="CF468" i="4"/>
  <c r="CG468" i="4"/>
  <c r="CO468" i="4"/>
  <c r="Y22" i="7"/>
  <c r="L23" i="7"/>
  <c r="Y85" i="7"/>
  <c r="L86" i="7"/>
  <c r="O200" i="7"/>
  <c r="P199" i="7"/>
  <c r="O232" i="7"/>
  <c r="P231" i="7"/>
  <c r="CK533" i="7"/>
  <c r="Z533" i="7"/>
  <c r="CJ533" i="7"/>
  <c r="CO533" i="7"/>
  <c r="CG533" i="7"/>
  <c r="CN533" i="7"/>
  <c r="CF533" i="7"/>
  <c r="K261" i="8"/>
  <c r="J262" i="8"/>
  <c r="K325" i="8"/>
  <c r="J326" i="8"/>
  <c r="Y5" i="4"/>
  <c r="L6" i="4"/>
  <c r="CO149" i="4"/>
  <c r="CG149" i="4"/>
  <c r="CN149" i="4"/>
  <c r="CF149" i="4"/>
  <c r="CK149" i="4"/>
  <c r="Z149" i="4"/>
  <c r="CJ149" i="4"/>
  <c r="O54" i="4"/>
  <c r="P53" i="4"/>
  <c r="CJ293" i="4"/>
  <c r="CO293" i="4"/>
  <c r="CG293" i="4"/>
  <c r="CN293" i="4"/>
  <c r="CF293" i="4"/>
  <c r="CK293" i="4"/>
  <c r="Z293" i="4"/>
  <c r="CJ406" i="4"/>
  <c r="CO406" i="4"/>
  <c r="CG406" i="4"/>
  <c r="CN406" i="4"/>
  <c r="CF406" i="4"/>
  <c r="CK406" i="4"/>
  <c r="Z406" i="4"/>
  <c r="O454" i="4"/>
  <c r="P453" i="4"/>
  <c r="Y566" i="4"/>
  <c r="L567" i="4"/>
  <c r="Y342" i="4"/>
  <c r="L343" i="4"/>
  <c r="K497" i="4"/>
  <c r="Y582" i="4"/>
  <c r="L583" i="4"/>
  <c r="G231" i="6"/>
  <c r="S230" i="6"/>
  <c r="CJ53" i="7"/>
  <c r="CO53" i="7"/>
  <c r="CG53" i="7"/>
  <c r="CN53" i="7"/>
  <c r="CF53" i="7"/>
  <c r="CK53" i="7"/>
  <c r="Z53" i="7"/>
  <c r="O23" i="7"/>
  <c r="P22" i="7"/>
  <c r="CO117" i="7"/>
  <c r="CG117" i="7"/>
  <c r="CN117" i="7"/>
  <c r="CF117" i="7"/>
  <c r="CK117" i="7"/>
  <c r="Z117" i="7"/>
  <c r="CJ117" i="7"/>
  <c r="L71" i="7"/>
  <c r="Y70" i="7"/>
  <c r="Y263" i="7"/>
  <c r="L264" i="7"/>
  <c r="P326" i="7"/>
  <c r="O327" i="7"/>
  <c r="L374" i="7"/>
  <c r="Y373" i="7"/>
  <c r="CJ308" i="7"/>
  <c r="CO308" i="7"/>
  <c r="CG308" i="7"/>
  <c r="CN308" i="7"/>
  <c r="CF308" i="7"/>
  <c r="CK308" i="7"/>
  <c r="Z308" i="7"/>
  <c r="P469" i="7"/>
  <c r="O470" i="7"/>
  <c r="Y517" i="7"/>
  <c r="L518" i="7"/>
  <c r="S325" i="8"/>
  <c r="G326" i="8"/>
  <c r="CO21" i="4"/>
  <c r="CG21" i="4"/>
  <c r="CN21" i="4"/>
  <c r="CF21" i="4"/>
  <c r="CK21" i="4"/>
  <c r="Z21" i="4"/>
  <c r="CJ21" i="4"/>
  <c r="CK6" i="4"/>
  <c r="Z6" i="4"/>
  <c r="CJ6" i="4"/>
  <c r="CG6" i="4"/>
  <c r="CN6" i="4"/>
  <c r="CF6" i="4"/>
  <c r="CO6" i="4"/>
  <c r="Y152" i="4"/>
  <c r="L153" i="4"/>
  <c r="Y246" i="4"/>
  <c r="L247" i="4"/>
  <c r="P214" i="4"/>
  <c r="O215" i="4"/>
  <c r="O267" i="4"/>
  <c r="P266" i="4"/>
  <c r="Y197" i="4"/>
  <c r="L198" i="4"/>
  <c r="P534" i="4"/>
  <c r="O535" i="4"/>
  <c r="P518" i="4"/>
  <c r="O519" i="4"/>
  <c r="CK485" i="4"/>
  <c r="Z485" i="4"/>
  <c r="CJ485" i="4"/>
  <c r="CO485" i="4"/>
  <c r="CG485" i="4"/>
  <c r="CN485" i="4"/>
  <c r="CF485" i="4"/>
  <c r="CK565" i="4"/>
  <c r="Z565" i="4"/>
  <c r="CJ565" i="4"/>
  <c r="CO565" i="4"/>
  <c r="CG565" i="4"/>
  <c r="CN565" i="4"/>
  <c r="CF565" i="4"/>
  <c r="L470" i="4"/>
  <c r="Y469" i="4"/>
  <c r="P150" i="7"/>
  <c r="O151" i="7"/>
  <c r="L279" i="7"/>
  <c r="Y278" i="7"/>
  <c r="O183" i="7"/>
  <c r="P182" i="7"/>
  <c r="P422" i="7"/>
  <c r="O423" i="7"/>
  <c r="CK503" i="7"/>
  <c r="Z503" i="7"/>
  <c r="CN503" i="7"/>
  <c r="CF503" i="7"/>
  <c r="CO503" i="7"/>
  <c r="CJ503" i="7"/>
  <c r="CG503" i="7"/>
  <c r="Y87" i="4"/>
  <c r="L88" i="4"/>
  <c r="CJ276" i="4"/>
  <c r="CO276" i="4"/>
  <c r="CG276" i="4"/>
  <c r="CN276" i="4"/>
  <c r="CK276" i="4"/>
  <c r="Z276" i="4"/>
  <c r="CF276" i="4"/>
  <c r="O424" i="4"/>
  <c r="P423" i="4"/>
  <c r="CK341" i="4"/>
  <c r="Z341" i="4"/>
  <c r="CJ341" i="4"/>
  <c r="CO341" i="4"/>
  <c r="CG341" i="4"/>
  <c r="CN341" i="4"/>
  <c r="CF341" i="4"/>
  <c r="Y310" i="4"/>
  <c r="L311" i="4"/>
  <c r="CO581" i="4"/>
  <c r="CG581" i="4"/>
  <c r="CN581" i="4"/>
  <c r="CF581" i="4"/>
  <c r="CK581" i="4"/>
  <c r="Z581" i="4"/>
  <c r="CJ581" i="4"/>
  <c r="K103" i="6"/>
  <c r="J104" i="6"/>
  <c r="Y133" i="7"/>
  <c r="L134" i="7"/>
  <c r="O375" i="7"/>
  <c r="P374" i="7"/>
  <c r="O294" i="7"/>
  <c r="P293" i="7"/>
  <c r="CK453" i="7"/>
  <c r="Z453" i="7"/>
  <c r="CG453" i="7"/>
  <c r="CO453" i="7"/>
  <c r="CF453" i="7"/>
  <c r="CN453" i="7"/>
  <c r="CJ453" i="7"/>
  <c r="J135" i="8"/>
  <c r="K134" i="8"/>
  <c r="Y54" i="4"/>
  <c r="L55" i="4"/>
  <c r="CO198" i="4"/>
  <c r="CG198" i="4"/>
  <c r="CN198" i="4"/>
  <c r="CF198" i="4"/>
  <c r="CK198" i="4"/>
  <c r="Z198" i="4"/>
  <c r="CJ198" i="4"/>
  <c r="Y231" i="4"/>
  <c r="L232" i="4"/>
  <c r="P184" i="4"/>
  <c r="O185" i="4"/>
  <c r="Y167" i="4"/>
  <c r="L168" i="4"/>
  <c r="CK324" i="4"/>
  <c r="Z324" i="4"/>
  <c r="CJ324" i="4"/>
  <c r="CO324" i="4"/>
  <c r="CG324" i="4"/>
  <c r="CN324" i="4"/>
  <c r="CF324" i="4"/>
  <c r="O470" i="4"/>
  <c r="P469" i="4"/>
  <c r="Y518" i="4"/>
  <c r="L519" i="4"/>
  <c r="G103" i="6"/>
  <c r="S102" i="6"/>
  <c r="CK4" i="7"/>
  <c r="Z4" i="7"/>
  <c r="CJ4" i="7"/>
  <c r="CO4" i="7"/>
  <c r="CG4" i="7"/>
  <c r="CN4" i="7"/>
  <c r="CF4" i="7"/>
  <c r="O87" i="7"/>
  <c r="P86" i="7"/>
  <c r="CK214" i="7"/>
  <c r="Z214" i="7"/>
  <c r="CJ214" i="7"/>
  <c r="CO214" i="7"/>
  <c r="CG214" i="7"/>
  <c r="CN214" i="7"/>
  <c r="CF214" i="7"/>
  <c r="CK260" i="7"/>
  <c r="Z260" i="7"/>
  <c r="CJ260" i="7"/>
  <c r="CO260" i="7"/>
  <c r="CG260" i="7"/>
  <c r="CN260" i="7"/>
  <c r="CF260" i="7"/>
  <c r="Y437" i="7"/>
  <c r="L438" i="7"/>
  <c r="O535" i="7"/>
  <c r="P534" i="7"/>
  <c r="K541" i="7"/>
  <c r="G7" i="8"/>
  <c r="S6" i="8"/>
  <c r="S102" i="8"/>
  <c r="G103" i="8"/>
  <c r="P150" i="4"/>
  <c r="O151" i="4"/>
  <c r="O295" i="4"/>
  <c r="P294" i="4"/>
  <c r="CK452" i="4"/>
  <c r="Z452" i="4"/>
  <c r="CJ452" i="4"/>
  <c r="CN452" i="4"/>
  <c r="CG452" i="4"/>
  <c r="CF452" i="4"/>
  <c r="CO452" i="4"/>
  <c r="CJ356" i="4"/>
  <c r="CO356" i="4"/>
  <c r="CG356" i="4"/>
  <c r="CN356" i="4"/>
  <c r="CF356" i="4"/>
  <c r="CK356" i="4"/>
  <c r="O55" i="7"/>
  <c r="P54" i="7"/>
  <c r="K261" i="6"/>
  <c r="J262" i="6"/>
  <c r="CN325" i="7"/>
  <c r="CF325" i="7"/>
  <c r="CK325" i="7"/>
  <c r="Z325" i="7"/>
  <c r="CJ325" i="7"/>
  <c r="CO325" i="7"/>
  <c r="CG325" i="7"/>
  <c r="L423" i="7"/>
  <c r="Y422" i="7"/>
  <c r="K528" i="7"/>
  <c r="CJ86" i="4"/>
  <c r="CO86" i="4"/>
  <c r="CG86" i="4"/>
  <c r="CN86" i="4"/>
  <c r="CF86" i="4"/>
  <c r="Z86" i="4"/>
  <c r="CK86" i="4"/>
  <c r="Y550" i="4"/>
  <c r="L551" i="4"/>
  <c r="L118" i="7"/>
  <c r="Y117" i="7"/>
  <c r="L327" i="7"/>
  <c r="Y326" i="7"/>
  <c r="CN421" i="7"/>
  <c r="CF421" i="7"/>
  <c r="CK421" i="7"/>
  <c r="Z421" i="7"/>
  <c r="CJ421" i="7"/>
  <c r="CO421" i="7"/>
  <c r="CG421" i="7"/>
  <c r="L503" i="7"/>
  <c r="Y502" i="7"/>
  <c r="Y293" i="4"/>
  <c r="L294" i="4"/>
  <c r="O41" i="7"/>
  <c r="P40" i="7"/>
  <c r="CO165" i="7"/>
  <c r="CG165" i="7"/>
  <c r="CJ165" i="7"/>
  <c r="CK165" i="7"/>
  <c r="Z165" i="7"/>
  <c r="CF165" i="7"/>
  <c r="CN165" i="7"/>
  <c r="Y213" i="7"/>
  <c r="L214" i="7"/>
  <c r="K102" i="8"/>
  <c r="J103" i="8"/>
  <c r="O134" i="4"/>
  <c r="P133" i="4"/>
  <c r="CO501" i="4"/>
  <c r="CG501" i="4"/>
  <c r="CN501" i="4"/>
  <c r="CF501" i="4"/>
  <c r="CK501" i="4"/>
  <c r="Z501" i="4"/>
  <c r="CJ501" i="4"/>
  <c r="CJ52" i="4"/>
  <c r="CO52" i="4"/>
  <c r="CG52" i="4"/>
  <c r="CN52" i="4"/>
  <c r="CF52" i="4"/>
  <c r="CK52" i="4"/>
  <c r="Z52" i="4"/>
  <c r="K480" i="4"/>
  <c r="P135" i="7"/>
  <c r="O136" i="7"/>
  <c r="CK243" i="7"/>
  <c r="Z243" i="7"/>
  <c r="CJ243" i="7"/>
  <c r="CO243" i="7"/>
  <c r="CG243" i="7"/>
  <c r="CN243" i="7"/>
  <c r="CF243" i="7"/>
  <c r="P342" i="7"/>
  <c r="O343" i="7"/>
  <c r="O282" i="7"/>
  <c r="P281" i="7"/>
  <c r="K416" i="7"/>
  <c r="CK438" i="7"/>
  <c r="Z438" i="7"/>
  <c r="CJ438" i="7"/>
  <c r="CO438" i="7"/>
  <c r="CG438" i="7"/>
  <c r="CN438" i="7"/>
  <c r="CF438" i="7"/>
  <c r="K480" i="7"/>
  <c r="CJ485" i="7"/>
  <c r="CG485" i="7"/>
  <c r="CO485" i="7"/>
  <c r="CF485" i="7"/>
  <c r="Z485" i="7"/>
  <c r="CN485" i="7"/>
  <c r="CK485" i="7"/>
  <c r="O519" i="7"/>
  <c r="P518" i="7"/>
  <c r="K37" i="8"/>
  <c r="J38" i="8"/>
  <c r="K229" i="8"/>
  <c r="J230" i="8"/>
  <c r="O8" i="4"/>
  <c r="P7" i="4"/>
  <c r="CO213" i="4"/>
  <c r="CG213" i="4"/>
  <c r="CN213" i="4"/>
  <c r="CF213" i="4"/>
  <c r="CK213" i="4"/>
  <c r="Z213" i="4"/>
  <c r="CJ213" i="4"/>
  <c r="CJ265" i="4"/>
  <c r="CO265" i="4"/>
  <c r="CG265" i="4"/>
  <c r="CN265" i="4"/>
  <c r="CK265" i="4"/>
  <c r="Z265" i="4"/>
  <c r="CF265" i="4"/>
  <c r="Y374" i="4"/>
  <c r="L375" i="4"/>
  <c r="CO533" i="4"/>
  <c r="CG533" i="4"/>
  <c r="CN533" i="4"/>
  <c r="CF533" i="4"/>
  <c r="CK533" i="4"/>
  <c r="Z533" i="4"/>
  <c r="CJ533" i="4"/>
  <c r="K513" i="4"/>
  <c r="CO517" i="4"/>
  <c r="CG517" i="4"/>
  <c r="CN517" i="4"/>
  <c r="CF517" i="4"/>
  <c r="CK517" i="4"/>
  <c r="Z517" i="4"/>
  <c r="CJ517" i="4"/>
  <c r="O487" i="4"/>
  <c r="P486" i="4"/>
  <c r="O567" i="4"/>
  <c r="P566" i="4"/>
  <c r="J167" i="6"/>
  <c r="K166" i="6"/>
  <c r="Y38" i="7"/>
  <c r="L39" i="7"/>
  <c r="O103" i="7"/>
  <c r="P102" i="7"/>
  <c r="CJ181" i="7"/>
  <c r="CO181" i="7"/>
  <c r="CG181" i="7"/>
  <c r="CN181" i="7"/>
  <c r="CF181" i="7"/>
  <c r="CK181" i="7"/>
  <c r="Z181" i="7"/>
  <c r="Y310" i="7"/>
  <c r="L311" i="7"/>
  <c r="O359" i="7"/>
  <c r="P358" i="7"/>
  <c r="K449" i="7"/>
  <c r="O406" i="7"/>
  <c r="P405" i="7"/>
  <c r="O505" i="7"/>
  <c r="P504" i="7"/>
  <c r="K5" i="8"/>
  <c r="J6" i="8"/>
  <c r="J296" i="8"/>
  <c r="K295" i="8"/>
  <c r="P102" i="4"/>
  <c r="O103" i="4"/>
  <c r="Y182" i="4"/>
  <c r="L183" i="4"/>
  <c r="L135" i="4"/>
  <c r="Y134" i="4"/>
  <c r="CJ422" i="4"/>
  <c r="CO422" i="4"/>
  <c r="CG422" i="4"/>
  <c r="CN422" i="4"/>
  <c r="CF422" i="4"/>
  <c r="CK422" i="4"/>
  <c r="Z422" i="4"/>
  <c r="O343" i="4"/>
  <c r="P342" i="4"/>
  <c r="O439" i="4"/>
  <c r="P438" i="4"/>
  <c r="K529" i="4"/>
  <c r="G295" i="6"/>
  <c r="S294" i="6"/>
  <c r="G71" i="6"/>
  <c r="S70" i="6"/>
  <c r="J295" i="6"/>
  <c r="K294" i="6"/>
  <c r="Y53" i="7"/>
  <c r="L54" i="7"/>
  <c r="K133" i="6"/>
  <c r="J134" i="6"/>
  <c r="Y197" i="7"/>
  <c r="L198" i="7"/>
  <c r="Y229" i="7"/>
  <c r="L230" i="7"/>
  <c r="Y294" i="7"/>
  <c r="L295" i="7"/>
  <c r="CO373" i="7"/>
  <c r="CG373" i="7"/>
  <c r="CJ373" i="7"/>
  <c r="CN373" i="7"/>
  <c r="CK373" i="7"/>
  <c r="Z373" i="7"/>
  <c r="CF373" i="7"/>
  <c r="CJ292" i="7"/>
  <c r="CO292" i="7"/>
  <c r="CG292" i="7"/>
  <c r="CN292" i="7"/>
  <c r="CF292" i="7"/>
  <c r="CK292" i="7"/>
  <c r="Z292" i="7"/>
  <c r="O455" i="7"/>
  <c r="P454" i="7"/>
  <c r="CK389" i="7"/>
  <c r="CJ389" i="7"/>
  <c r="CO389" i="7"/>
  <c r="CG389" i="7"/>
  <c r="CN389" i="7"/>
  <c r="CF389" i="7"/>
  <c r="Y534" i="7"/>
  <c r="L535" i="7"/>
  <c r="O39" i="4"/>
  <c r="P38" i="4"/>
  <c r="CO183" i="4"/>
  <c r="CG183" i="4"/>
  <c r="CN183" i="4"/>
  <c r="CF183" i="4"/>
  <c r="CK183" i="4"/>
  <c r="Z183" i="4"/>
  <c r="CJ183" i="4"/>
  <c r="O326" i="4"/>
  <c r="P325" i="4"/>
  <c r="Y422" i="4"/>
  <c r="L423" i="4"/>
  <c r="K545" i="4"/>
  <c r="K593" i="4"/>
  <c r="S166" i="6"/>
  <c r="G167" i="6"/>
  <c r="O6" i="7"/>
  <c r="P5" i="7"/>
  <c r="Y166" i="7"/>
  <c r="L167" i="7"/>
  <c r="CJ85" i="7"/>
  <c r="CO85" i="7"/>
  <c r="CG85" i="7"/>
  <c r="CN85" i="7"/>
  <c r="CF85" i="7"/>
  <c r="CK85" i="7"/>
  <c r="Z85" i="7"/>
  <c r="Y181" i="7"/>
  <c r="L182" i="7"/>
  <c r="O216" i="7"/>
  <c r="P215" i="7"/>
  <c r="O262" i="7"/>
  <c r="P261" i="7"/>
  <c r="L455" i="7"/>
  <c r="Y454" i="7"/>
  <c r="K497" i="7"/>
  <c r="K357" i="8"/>
  <c r="J358" i="8"/>
  <c r="K15" i="4"/>
  <c r="L279" i="4"/>
  <c r="Y278" i="4"/>
  <c r="O408" i="4"/>
  <c r="P407" i="4"/>
  <c r="CN468" i="7"/>
  <c r="CF468" i="7"/>
  <c r="CK468" i="7"/>
  <c r="Z468" i="7"/>
  <c r="CJ468" i="7"/>
  <c r="CG468" i="7"/>
  <c r="CO468" i="7"/>
  <c r="CJ229" i="4"/>
  <c r="CO229" i="4"/>
  <c r="CG229" i="4"/>
  <c r="CN229" i="4"/>
  <c r="CF229" i="4"/>
  <c r="CK229" i="4"/>
  <c r="Z229" i="4"/>
  <c r="L359" i="4"/>
  <c r="Y358" i="4"/>
  <c r="O311" i="4"/>
  <c r="P310" i="4"/>
  <c r="Y406" i="4"/>
  <c r="L407" i="4"/>
  <c r="G263" i="6"/>
  <c r="S262" i="6"/>
  <c r="CO149" i="7"/>
  <c r="CG149" i="7"/>
  <c r="CJ149" i="7"/>
  <c r="CF149" i="7"/>
  <c r="Z149" i="7"/>
  <c r="CN149" i="7"/>
  <c r="CK149" i="7"/>
  <c r="G231" i="8"/>
  <c r="S230" i="8"/>
  <c r="S359" i="8"/>
  <c r="G360" i="8"/>
  <c r="Y486" i="4"/>
  <c r="L487" i="4"/>
  <c r="P582" i="4"/>
  <c r="O583" i="4"/>
  <c r="Y534" i="4"/>
  <c r="L535" i="4"/>
  <c r="Y103" i="7"/>
  <c r="L104" i="7"/>
  <c r="K69" i="8"/>
  <c r="J70" i="8"/>
  <c r="Y22" i="4"/>
  <c r="L23" i="4"/>
  <c r="P199" i="4"/>
  <c r="O200" i="4"/>
  <c r="L71" i="4"/>
  <c r="Y70" i="4"/>
  <c r="P70" i="7"/>
  <c r="O71" i="7"/>
  <c r="CN69" i="4"/>
  <c r="CF69" i="4"/>
  <c r="CK69" i="4"/>
  <c r="Z69" i="4"/>
  <c r="CJ69" i="4"/>
  <c r="CO69" i="4"/>
  <c r="CG69" i="4"/>
  <c r="O119" i="4"/>
  <c r="P118" i="4"/>
  <c r="Y216" i="4"/>
  <c r="L217" i="4"/>
  <c r="O376" i="4"/>
  <c r="P375" i="4"/>
  <c r="P70" i="4"/>
  <c r="O71" i="4"/>
  <c r="CJ117" i="4"/>
  <c r="CO117" i="4"/>
  <c r="CG117" i="4"/>
  <c r="CN117" i="4"/>
  <c r="CF117" i="4"/>
  <c r="CK117" i="4"/>
  <c r="Z117" i="4"/>
  <c r="CJ374" i="4"/>
  <c r="CO374" i="4"/>
  <c r="CG374" i="4"/>
  <c r="CN374" i="4"/>
  <c r="CF374" i="4"/>
  <c r="CK374" i="4"/>
  <c r="Z374" i="4"/>
  <c r="Y437" i="4"/>
  <c r="L438" i="4"/>
  <c r="P357" i="4"/>
  <c r="O358" i="4"/>
  <c r="K575" i="4"/>
  <c r="Y502" i="4"/>
  <c r="L503" i="4"/>
  <c r="J39" i="6"/>
  <c r="K38" i="6"/>
  <c r="G199" i="6"/>
  <c r="S198" i="6"/>
  <c r="Y7" i="7"/>
  <c r="L8" i="7"/>
  <c r="CO134" i="7"/>
  <c r="CG134" i="7"/>
  <c r="CN134" i="7"/>
  <c r="CF134" i="7"/>
  <c r="CK134" i="7"/>
  <c r="Z134" i="7"/>
  <c r="CJ134" i="7"/>
  <c r="O245" i="7"/>
  <c r="P244" i="7"/>
  <c r="CO341" i="7"/>
  <c r="CG341" i="7"/>
  <c r="CN341" i="7"/>
  <c r="CF341" i="7"/>
  <c r="CK341" i="7"/>
  <c r="Z341" i="7"/>
  <c r="CJ341" i="7"/>
  <c r="CO280" i="7"/>
  <c r="CG280" i="7"/>
  <c r="CJ280" i="7"/>
  <c r="CF280" i="7"/>
  <c r="CN280" i="7"/>
  <c r="CK280" i="7"/>
  <c r="Z280" i="7"/>
  <c r="O440" i="7"/>
  <c r="P439" i="7"/>
  <c r="O487" i="7"/>
  <c r="P486" i="7"/>
  <c r="CJ517" i="7"/>
  <c r="CO517" i="7"/>
  <c r="CG517" i="7"/>
  <c r="CN517" i="7"/>
  <c r="CF517" i="7"/>
  <c r="CK517" i="7"/>
  <c r="Z517" i="7"/>
  <c r="G199" i="8"/>
  <c r="S198" i="8"/>
  <c r="G295" i="8"/>
  <c r="S294" i="8"/>
  <c r="O231" i="4"/>
  <c r="P230" i="4"/>
  <c r="O88" i="4"/>
  <c r="P87" i="4"/>
  <c r="O167" i="4"/>
  <c r="P166" i="4"/>
  <c r="CK309" i="4"/>
  <c r="Z309" i="4"/>
  <c r="CJ309" i="4"/>
  <c r="CO309" i="4"/>
  <c r="CG309" i="4"/>
  <c r="CN309" i="4"/>
  <c r="CF309" i="4"/>
  <c r="Y325" i="4"/>
  <c r="L326" i="4"/>
  <c r="K559" i="4"/>
  <c r="K13" i="7"/>
  <c r="K5" i="6"/>
  <c r="J6" i="6"/>
  <c r="CJ101" i="7"/>
  <c r="CO101" i="7"/>
  <c r="CG101" i="7"/>
  <c r="CN101" i="7"/>
  <c r="CF101" i="7"/>
  <c r="CK101" i="7"/>
  <c r="Z101" i="7"/>
  <c r="Y246" i="7"/>
  <c r="L247" i="7"/>
  <c r="CJ357" i="7"/>
  <c r="CO357" i="7"/>
  <c r="CG357" i="7"/>
  <c r="CN357" i="7"/>
  <c r="CF357" i="7"/>
  <c r="CK357" i="7"/>
  <c r="Z357" i="7"/>
  <c r="Y389" i="7"/>
  <c r="L390" i="7"/>
  <c r="CJ404" i="7"/>
  <c r="CO404" i="7"/>
  <c r="CG404" i="7"/>
  <c r="CN404" i="7"/>
  <c r="CF404" i="7"/>
  <c r="CK404" i="7"/>
  <c r="Z404" i="7"/>
  <c r="Y472" i="7"/>
  <c r="L473" i="7"/>
  <c r="Y37" i="4"/>
  <c r="L38" i="4"/>
  <c r="CO101" i="4"/>
  <c r="CG101" i="4"/>
  <c r="CN101" i="4"/>
  <c r="CF101" i="4"/>
  <c r="CK101" i="4"/>
  <c r="Z101" i="4"/>
  <c r="CJ101" i="4"/>
  <c r="K465" i="4"/>
  <c r="CJ437" i="4"/>
  <c r="CO437" i="4"/>
  <c r="CG437" i="4"/>
  <c r="CN437" i="4"/>
  <c r="CK437" i="4"/>
  <c r="Z437" i="4"/>
  <c r="CF437" i="4"/>
  <c r="Y389" i="4"/>
  <c r="L390" i="4"/>
  <c r="S38" i="6"/>
  <c r="G39" i="6"/>
  <c r="Y453" i="4"/>
  <c r="L454" i="4"/>
  <c r="K229" i="6"/>
  <c r="J230" i="6"/>
  <c r="CK39" i="7"/>
  <c r="Z39" i="7"/>
  <c r="CJ39" i="7"/>
  <c r="CO39" i="7"/>
  <c r="CG39" i="7"/>
  <c r="CN39" i="7"/>
  <c r="CF39" i="7"/>
  <c r="O167" i="7"/>
  <c r="P166" i="7"/>
  <c r="K433" i="7"/>
  <c r="L342" i="7"/>
  <c r="Y341" i="7"/>
  <c r="P390" i="7"/>
  <c r="O391" i="7"/>
  <c r="G39" i="8"/>
  <c r="S38" i="8"/>
  <c r="G135" i="8"/>
  <c r="S134" i="8"/>
  <c r="G263" i="8"/>
  <c r="S262" i="8"/>
  <c r="CJ37" i="4"/>
  <c r="CO37" i="4"/>
  <c r="CG37" i="4"/>
  <c r="CN37" i="4"/>
  <c r="CF37" i="4"/>
  <c r="CK37" i="4"/>
  <c r="Z37" i="4"/>
  <c r="Y104" i="4"/>
  <c r="L105" i="4"/>
  <c r="P248" i="4"/>
  <c r="O249" i="4"/>
  <c r="CK132" i="4"/>
  <c r="CJ132" i="4"/>
  <c r="CO132" i="4"/>
  <c r="CG132" i="4"/>
  <c r="CN132" i="4"/>
  <c r="CF132" i="4"/>
  <c r="CK388" i="4"/>
  <c r="Z388" i="4"/>
  <c r="CJ388" i="4"/>
  <c r="CO388" i="4"/>
  <c r="CG388" i="4"/>
  <c r="CN388" i="4"/>
  <c r="CF388" i="4"/>
  <c r="P502" i="4"/>
  <c r="O503" i="4"/>
  <c r="P550" i="4"/>
  <c r="O551" i="4"/>
  <c r="G135" i="6"/>
  <c r="S134" i="6"/>
  <c r="CN69" i="7"/>
  <c r="CF69" i="7"/>
  <c r="CK69" i="7"/>
  <c r="Z69" i="7"/>
  <c r="CJ69" i="7"/>
  <c r="CO69" i="7"/>
  <c r="CG69" i="7"/>
  <c r="L150" i="7"/>
  <c r="Y149" i="7"/>
  <c r="CK198" i="7"/>
  <c r="Z198" i="7"/>
  <c r="CJ198" i="7"/>
  <c r="CO198" i="7"/>
  <c r="CG198" i="7"/>
  <c r="CN198" i="7"/>
  <c r="CF198" i="7"/>
  <c r="CK230" i="7"/>
  <c r="Z230" i="7"/>
  <c r="CJ230" i="7"/>
  <c r="CO230" i="7"/>
  <c r="CG230" i="7"/>
  <c r="CN230" i="7"/>
  <c r="CF230" i="7"/>
  <c r="Y406" i="7"/>
  <c r="L407" i="7"/>
  <c r="L488" i="7"/>
  <c r="Y487" i="7"/>
  <c r="G71" i="8"/>
  <c r="S70" i="8"/>
  <c r="J200" i="8"/>
  <c r="K199" i="8"/>
  <c r="G167" i="8"/>
  <c r="S166" i="8"/>
  <c r="G136" i="6" l="1"/>
  <c r="S135" i="6"/>
  <c r="L106" i="4"/>
  <c r="Y105" i="4"/>
  <c r="CO390" i="7"/>
  <c r="CG390" i="7"/>
  <c r="CN390" i="7"/>
  <c r="CF390" i="7"/>
  <c r="CK390" i="7"/>
  <c r="CJ390" i="7"/>
  <c r="L474" i="7"/>
  <c r="Y473" i="7"/>
  <c r="CK87" i="4"/>
  <c r="Z87" i="4"/>
  <c r="CJ87" i="4"/>
  <c r="CO87" i="4"/>
  <c r="CG87" i="4"/>
  <c r="CN87" i="4"/>
  <c r="CF87" i="4"/>
  <c r="O488" i="7"/>
  <c r="P487" i="7"/>
  <c r="P358" i="4"/>
  <c r="O359" i="4"/>
  <c r="CK375" i="4"/>
  <c r="Z375" i="4"/>
  <c r="CJ375" i="4"/>
  <c r="CO375" i="4"/>
  <c r="CG375" i="4"/>
  <c r="CN375" i="4"/>
  <c r="CF375" i="4"/>
  <c r="Y71" i="4"/>
  <c r="L72" i="4"/>
  <c r="Y407" i="4"/>
  <c r="L408" i="4"/>
  <c r="K16" i="4"/>
  <c r="CN261" i="7"/>
  <c r="CF261" i="7"/>
  <c r="CK261" i="7"/>
  <c r="Z261" i="7"/>
  <c r="CJ261" i="7"/>
  <c r="CO261" i="7"/>
  <c r="CG261" i="7"/>
  <c r="P6" i="7"/>
  <c r="O7" i="7"/>
  <c r="CN454" i="7"/>
  <c r="CF454" i="7"/>
  <c r="CG454" i="7"/>
  <c r="CO454" i="7"/>
  <c r="Z454" i="7"/>
  <c r="CK454" i="7"/>
  <c r="CJ454" i="7"/>
  <c r="L296" i="7"/>
  <c r="Y295" i="7"/>
  <c r="Y54" i="7"/>
  <c r="L55" i="7"/>
  <c r="CN342" i="4"/>
  <c r="CF342" i="4"/>
  <c r="CK342" i="4"/>
  <c r="Z342" i="4"/>
  <c r="CJ342" i="4"/>
  <c r="CO342" i="4"/>
  <c r="CG342" i="4"/>
  <c r="CN486" i="4"/>
  <c r="CF486" i="4"/>
  <c r="CK486" i="4"/>
  <c r="Z486" i="4"/>
  <c r="CJ486" i="4"/>
  <c r="CO486" i="4"/>
  <c r="CG486" i="4"/>
  <c r="Y294" i="4"/>
  <c r="L295" i="4"/>
  <c r="Y327" i="7"/>
  <c r="L328" i="7"/>
  <c r="CJ374" i="7"/>
  <c r="CK374" i="7"/>
  <c r="Z374" i="7"/>
  <c r="CF374" i="7"/>
  <c r="CO374" i="7"/>
  <c r="CN374" i="7"/>
  <c r="CG374" i="7"/>
  <c r="O216" i="4"/>
  <c r="P215" i="4"/>
  <c r="L154" i="4"/>
  <c r="Y153" i="4"/>
  <c r="G327" i="8"/>
  <c r="S326" i="8"/>
  <c r="P470" i="7"/>
  <c r="O471" i="7"/>
  <c r="P454" i="4"/>
  <c r="O455" i="4"/>
  <c r="P390" i="4"/>
  <c r="O391" i="4"/>
  <c r="Y358" i="7"/>
  <c r="L359" i="7"/>
  <c r="CJ118" i="7"/>
  <c r="CO118" i="7"/>
  <c r="CG118" i="7"/>
  <c r="CN118" i="7"/>
  <c r="CF118" i="7"/>
  <c r="CK118" i="7"/>
  <c r="Z118" i="7"/>
  <c r="J201" i="8"/>
  <c r="K200" i="8"/>
  <c r="L489" i="7"/>
  <c r="Y488" i="7"/>
  <c r="O552" i="4"/>
  <c r="P551" i="4"/>
  <c r="CJ166" i="7"/>
  <c r="CK166" i="7"/>
  <c r="Z166" i="7"/>
  <c r="CN166" i="7"/>
  <c r="CG166" i="7"/>
  <c r="CF166" i="7"/>
  <c r="CO166" i="7"/>
  <c r="L391" i="7"/>
  <c r="Y390" i="7"/>
  <c r="L327" i="4"/>
  <c r="Y326" i="4"/>
  <c r="O89" i="4"/>
  <c r="P88" i="4"/>
  <c r="G296" i="8"/>
  <c r="S295" i="8"/>
  <c r="CN439" i="7"/>
  <c r="CF439" i="7"/>
  <c r="CK439" i="7"/>
  <c r="Z439" i="7"/>
  <c r="CJ439" i="7"/>
  <c r="CO439" i="7"/>
  <c r="CG439" i="7"/>
  <c r="CN244" i="7"/>
  <c r="CF244" i="7"/>
  <c r="CK244" i="7"/>
  <c r="Z244" i="7"/>
  <c r="CJ244" i="7"/>
  <c r="CO244" i="7"/>
  <c r="CG244" i="7"/>
  <c r="G200" i="6"/>
  <c r="S199" i="6"/>
  <c r="CJ357" i="4"/>
  <c r="CO357" i="4"/>
  <c r="CG357" i="4"/>
  <c r="CN357" i="4"/>
  <c r="CF357" i="4"/>
  <c r="CK357" i="4"/>
  <c r="O377" i="4"/>
  <c r="P376" i="4"/>
  <c r="O120" i="4"/>
  <c r="P119" i="4"/>
  <c r="P71" i="7"/>
  <c r="O72" i="7"/>
  <c r="O201" i="4"/>
  <c r="P200" i="4"/>
  <c r="K70" i="8"/>
  <c r="J71" i="8"/>
  <c r="Y535" i="4"/>
  <c r="L536" i="4"/>
  <c r="L488" i="4"/>
  <c r="Y487" i="4"/>
  <c r="L360" i="4"/>
  <c r="Y359" i="4"/>
  <c r="O409" i="4"/>
  <c r="P408" i="4"/>
  <c r="P262" i="7"/>
  <c r="O263" i="7"/>
  <c r="Y167" i="7"/>
  <c r="L168" i="7"/>
  <c r="S167" i="6"/>
  <c r="G168" i="6"/>
  <c r="CN325" i="4"/>
  <c r="CF325" i="4"/>
  <c r="CK325" i="4"/>
  <c r="Z325" i="4"/>
  <c r="CJ325" i="4"/>
  <c r="CO325" i="4"/>
  <c r="CG325" i="4"/>
  <c r="P455" i="7"/>
  <c r="O456" i="7"/>
  <c r="G72" i="6"/>
  <c r="S71" i="6"/>
  <c r="P343" i="4"/>
  <c r="O344" i="4"/>
  <c r="O104" i="4"/>
  <c r="P103" i="4"/>
  <c r="J7" i="8"/>
  <c r="K6" i="8"/>
  <c r="CK405" i="7"/>
  <c r="Z405" i="7"/>
  <c r="CJ405" i="7"/>
  <c r="CO405" i="7"/>
  <c r="CG405" i="7"/>
  <c r="CN405" i="7"/>
  <c r="CF405" i="7"/>
  <c r="CK358" i="7"/>
  <c r="Z358" i="7"/>
  <c r="CJ358" i="7"/>
  <c r="CO358" i="7"/>
  <c r="CG358" i="7"/>
  <c r="CN358" i="7"/>
  <c r="CF358" i="7"/>
  <c r="O104" i="7"/>
  <c r="P103" i="7"/>
  <c r="J168" i="6"/>
  <c r="K167" i="6"/>
  <c r="P487" i="4"/>
  <c r="O488" i="4"/>
  <c r="O520" i="7"/>
  <c r="P519" i="7"/>
  <c r="K481" i="7"/>
  <c r="O283" i="7"/>
  <c r="P282" i="7"/>
  <c r="K481" i="4"/>
  <c r="CN133" i="4"/>
  <c r="CF133" i="4"/>
  <c r="CK133" i="4"/>
  <c r="Z133" i="4"/>
  <c r="CJ133" i="4"/>
  <c r="CO133" i="4"/>
  <c r="CG133" i="4"/>
  <c r="Y214" i="7"/>
  <c r="L215" i="7"/>
  <c r="K529" i="7"/>
  <c r="CK54" i="7"/>
  <c r="Z54" i="7"/>
  <c r="CJ54" i="7"/>
  <c r="CO54" i="7"/>
  <c r="CG54" i="7"/>
  <c r="CN54" i="7"/>
  <c r="CF54" i="7"/>
  <c r="O296" i="4"/>
  <c r="P295" i="4"/>
  <c r="O88" i="7"/>
  <c r="P87" i="7"/>
  <c r="CN469" i="4"/>
  <c r="CF469" i="4"/>
  <c r="CK469" i="4"/>
  <c r="Z469" i="4"/>
  <c r="CO469" i="4"/>
  <c r="CG469" i="4"/>
  <c r="CJ469" i="4"/>
  <c r="CJ184" i="4"/>
  <c r="CO184" i="4"/>
  <c r="CG184" i="4"/>
  <c r="CN184" i="4"/>
  <c r="CF184" i="4"/>
  <c r="CK184" i="4"/>
  <c r="Z184" i="4"/>
  <c r="O376" i="7"/>
  <c r="P375" i="7"/>
  <c r="L312" i="4"/>
  <c r="Y311" i="4"/>
  <c r="CO422" i="7"/>
  <c r="CG422" i="7"/>
  <c r="CN422" i="7"/>
  <c r="CF422" i="7"/>
  <c r="CK422" i="7"/>
  <c r="Z422" i="7"/>
  <c r="CJ422" i="7"/>
  <c r="L280" i="7"/>
  <c r="Y279" i="7"/>
  <c r="L471" i="4"/>
  <c r="Y470" i="4"/>
  <c r="CJ518" i="4"/>
  <c r="CO518" i="4"/>
  <c r="CG518" i="4"/>
  <c r="CN518" i="4"/>
  <c r="CF518" i="4"/>
  <c r="CK518" i="4"/>
  <c r="Z518" i="4"/>
  <c r="CJ214" i="4"/>
  <c r="CO214" i="4"/>
  <c r="CG214" i="4"/>
  <c r="CN214" i="4"/>
  <c r="CF214" i="4"/>
  <c r="CK214" i="4"/>
  <c r="Z214" i="4"/>
  <c r="CO469" i="7"/>
  <c r="CG469" i="7"/>
  <c r="CN469" i="7"/>
  <c r="CF469" i="7"/>
  <c r="CK469" i="7"/>
  <c r="Z469" i="7"/>
  <c r="CJ469" i="7"/>
  <c r="Y264" i="7"/>
  <c r="L265" i="7"/>
  <c r="P23" i="7"/>
  <c r="O24" i="7"/>
  <c r="L568" i="4"/>
  <c r="Y567" i="4"/>
  <c r="CN231" i="7"/>
  <c r="CF231" i="7"/>
  <c r="CK231" i="7"/>
  <c r="Z231" i="7"/>
  <c r="CJ231" i="7"/>
  <c r="CO231" i="7"/>
  <c r="CG231" i="7"/>
  <c r="Y86" i="7"/>
  <c r="L87" i="7"/>
  <c r="G8" i="6"/>
  <c r="S7" i="6"/>
  <c r="O24" i="4"/>
  <c r="P23" i="4"/>
  <c r="CK309" i="7"/>
  <c r="Z309" i="7"/>
  <c r="CJ309" i="7"/>
  <c r="CO309" i="7"/>
  <c r="CG309" i="7"/>
  <c r="CN309" i="7"/>
  <c r="CF309" i="7"/>
  <c r="CJ502" i="4"/>
  <c r="CO502" i="4"/>
  <c r="CG502" i="4"/>
  <c r="CN502" i="4"/>
  <c r="CF502" i="4"/>
  <c r="CK502" i="4"/>
  <c r="Z502" i="4"/>
  <c r="Y503" i="4"/>
  <c r="L504" i="4"/>
  <c r="CK118" i="4"/>
  <c r="Z118" i="4"/>
  <c r="CJ118" i="4"/>
  <c r="CO118" i="4"/>
  <c r="CG118" i="4"/>
  <c r="CN118" i="4"/>
  <c r="CF118" i="4"/>
  <c r="Y182" i="7"/>
  <c r="L183" i="7"/>
  <c r="J297" i="8"/>
  <c r="K296" i="8"/>
  <c r="P505" i="7"/>
  <c r="O506" i="7"/>
  <c r="CK102" i="7"/>
  <c r="Z102" i="7"/>
  <c r="CJ102" i="7"/>
  <c r="CO102" i="7"/>
  <c r="CG102" i="7"/>
  <c r="CN102" i="7"/>
  <c r="CF102" i="7"/>
  <c r="CK518" i="7"/>
  <c r="Z518" i="7"/>
  <c r="CJ518" i="7"/>
  <c r="CO518" i="7"/>
  <c r="CG518" i="7"/>
  <c r="CN518" i="7"/>
  <c r="CF518" i="7"/>
  <c r="CJ281" i="7"/>
  <c r="CN281" i="7"/>
  <c r="CF281" i="7"/>
  <c r="CK281" i="7"/>
  <c r="Z281" i="7"/>
  <c r="CO281" i="7"/>
  <c r="CG281" i="7"/>
  <c r="CJ135" i="7"/>
  <c r="CO135" i="7"/>
  <c r="CG135" i="7"/>
  <c r="CN135" i="7"/>
  <c r="CF135" i="7"/>
  <c r="CK135" i="7"/>
  <c r="Z135" i="7"/>
  <c r="CK294" i="4"/>
  <c r="Z294" i="4"/>
  <c r="CJ294" i="4"/>
  <c r="CO294" i="4"/>
  <c r="CG294" i="4"/>
  <c r="CN294" i="4"/>
  <c r="CF294" i="4"/>
  <c r="K542" i="7"/>
  <c r="Y438" i="7"/>
  <c r="L439" i="7"/>
  <c r="P423" i="7"/>
  <c r="O424" i="7"/>
  <c r="O520" i="4"/>
  <c r="P519" i="4"/>
  <c r="Y71" i="7"/>
  <c r="L72" i="7"/>
  <c r="O55" i="4"/>
  <c r="P54" i="4"/>
  <c r="Y6" i="4"/>
  <c r="L7" i="4"/>
  <c r="P200" i="7"/>
  <c r="O201" i="7"/>
  <c r="Y263" i="4"/>
  <c r="L264" i="4"/>
  <c r="L408" i="7"/>
  <c r="Y407" i="7"/>
  <c r="G40" i="8"/>
  <c r="S39" i="8"/>
  <c r="K230" i="6"/>
  <c r="J231" i="6"/>
  <c r="S39" i="6"/>
  <c r="G40" i="6"/>
  <c r="Y38" i="4"/>
  <c r="L39" i="4"/>
  <c r="Y247" i="7"/>
  <c r="L248" i="7"/>
  <c r="K14" i="7"/>
  <c r="CK166" i="4"/>
  <c r="Z166" i="4"/>
  <c r="CJ166" i="4"/>
  <c r="CO166" i="4"/>
  <c r="CG166" i="4"/>
  <c r="CN166" i="4"/>
  <c r="CF166" i="4"/>
  <c r="CK230" i="4"/>
  <c r="Z230" i="4"/>
  <c r="CJ230" i="4"/>
  <c r="CO230" i="4"/>
  <c r="CG230" i="4"/>
  <c r="CN230" i="4"/>
  <c r="CF230" i="4"/>
  <c r="P440" i="7"/>
  <c r="O441" i="7"/>
  <c r="P245" i="7"/>
  <c r="O246" i="7"/>
  <c r="Y8" i="7"/>
  <c r="L9" i="7"/>
  <c r="Y438" i="4"/>
  <c r="L439" i="4"/>
  <c r="P71" i="4"/>
  <c r="O72" i="4"/>
  <c r="L218" i="4"/>
  <c r="Y217" i="4"/>
  <c r="CO70" i="7"/>
  <c r="CG70" i="7"/>
  <c r="CN70" i="7"/>
  <c r="CF70" i="7"/>
  <c r="CK70" i="7"/>
  <c r="Z70" i="7"/>
  <c r="CJ70" i="7"/>
  <c r="CJ199" i="4"/>
  <c r="CO199" i="4"/>
  <c r="CG199" i="4"/>
  <c r="CN199" i="4"/>
  <c r="CF199" i="4"/>
  <c r="CK199" i="4"/>
  <c r="Z199" i="4"/>
  <c r="G232" i="8"/>
  <c r="S231" i="8"/>
  <c r="CN310" i="4"/>
  <c r="CF310" i="4"/>
  <c r="CK310" i="4"/>
  <c r="Z310" i="4"/>
  <c r="CJ310" i="4"/>
  <c r="CO310" i="4"/>
  <c r="CG310" i="4"/>
  <c r="K358" i="8"/>
  <c r="J359" i="8"/>
  <c r="CN215" i="7"/>
  <c r="CF215" i="7"/>
  <c r="CK215" i="7"/>
  <c r="Z215" i="7"/>
  <c r="CJ215" i="7"/>
  <c r="CO215" i="7"/>
  <c r="CG215" i="7"/>
  <c r="P326" i="4"/>
  <c r="O327" i="4"/>
  <c r="CK38" i="4"/>
  <c r="Z38" i="4"/>
  <c r="CJ38" i="4"/>
  <c r="CO38" i="4"/>
  <c r="CG38" i="4"/>
  <c r="CN38" i="4"/>
  <c r="CF38" i="4"/>
  <c r="Y230" i="7"/>
  <c r="L231" i="7"/>
  <c r="K134" i="6"/>
  <c r="J135" i="6"/>
  <c r="CK438" i="4"/>
  <c r="Z438" i="4"/>
  <c r="CJ438" i="4"/>
  <c r="CF438" i="4"/>
  <c r="CO438" i="4"/>
  <c r="CN438" i="4"/>
  <c r="CG438" i="4"/>
  <c r="Y135" i="4"/>
  <c r="L136" i="4"/>
  <c r="CJ102" i="4"/>
  <c r="CO102" i="4"/>
  <c r="CG102" i="4"/>
  <c r="CN102" i="4"/>
  <c r="CF102" i="4"/>
  <c r="CK102" i="4"/>
  <c r="Z102" i="4"/>
  <c r="O407" i="7"/>
  <c r="P406" i="7"/>
  <c r="O360" i="7"/>
  <c r="P359" i="7"/>
  <c r="Y39" i="7"/>
  <c r="L40" i="7"/>
  <c r="CN566" i="4"/>
  <c r="CF566" i="4"/>
  <c r="CK566" i="4"/>
  <c r="Z566" i="4"/>
  <c r="CJ566" i="4"/>
  <c r="CO566" i="4"/>
  <c r="CG566" i="4"/>
  <c r="Y375" i="4"/>
  <c r="L376" i="4"/>
  <c r="CN7" i="4"/>
  <c r="CF7" i="4"/>
  <c r="CK7" i="4"/>
  <c r="CO7" i="4"/>
  <c r="CG7" i="4"/>
  <c r="Z7" i="4"/>
  <c r="CJ7" i="4"/>
  <c r="K38" i="8"/>
  <c r="J39" i="8"/>
  <c r="K417" i="7"/>
  <c r="O344" i="7"/>
  <c r="P343" i="7"/>
  <c r="P134" i="4"/>
  <c r="O135" i="4"/>
  <c r="CN40" i="7"/>
  <c r="CF40" i="7"/>
  <c r="CK40" i="7"/>
  <c r="Z40" i="7"/>
  <c r="CJ40" i="7"/>
  <c r="CO40" i="7"/>
  <c r="CG40" i="7"/>
  <c r="Y118" i="7"/>
  <c r="L119" i="7"/>
  <c r="O56" i="7"/>
  <c r="P55" i="7"/>
  <c r="O152" i="4"/>
  <c r="P151" i="4"/>
  <c r="CN534" i="7"/>
  <c r="CF534" i="7"/>
  <c r="CK534" i="7"/>
  <c r="Z534" i="7"/>
  <c r="CJ534" i="7"/>
  <c r="CO534" i="7"/>
  <c r="CG534" i="7"/>
  <c r="G104" i="6"/>
  <c r="S103" i="6"/>
  <c r="P470" i="4"/>
  <c r="O471" i="4"/>
  <c r="L169" i="4"/>
  <c r="Y168" i="4"/>
  <c r="L233" i="4"/>
  <c r="Y232" i="4"/>
  <c r="J136" i="8"/>
  <c r="K135" i="8"/>
  <c r="CK293" i="7"/>
  <c r="Z293" i="7"/>
  <c r="CJ293" i="7"/>
  <c r="CO293" i="7"/>
  <c r="CG293" i="7"/>
  <c r="CN293" i="7"/>
  <c r="CF293" i="7"/>
  <c r="L135" i="7"/>
  <c r="Y134" i="7"/>
  <c r="CK423" i="4"/>
  <c r="Z423" i="4"/>
  <c r="CJ423" i="4"/>
  <c r="CO423" i="4"/>
  <c r="CG423" i="4"/>
  <c r="CN423" i="4"/>
  <c r="CF423" i="4"/>
  <c r="CK182" i="7"/>
  <c r="Z182" i="7"/>
  <c r="CJ182" i="7"/>
  <c r="CO182" i="7"/>
  <c r="CG182" i="7"/>
  <c r="CN182" i="7"/>
  <c r="CF182" i="7"/>
  <c r="O152" i="7"/>
  <c r="P151" i="7"/>
  <c r="O536" i="4"/>
  <c r="P535" i="4"/>
  <c r="CK266" i="4"/>
  <c r="Z266" i="4"/>
  <c r="CJ266" i="4"/>
  <c r="CF266" i="4"/>
  <c r="CO266" i="4"/>
  <c r="CN266" i="4"/>
  <c r="CG266" i="4"/>
  <c r="L248" i="4"/>
  <c r="Y247" i="4"/>
  <c r="Y518" i="7"/>
  <c r="L519" i="7"/>
  <c r="Y374" i="7"/>
  <c r="L375" i="7"/>
  <c r="G232" i="6"/>
  <c r="S231" i="6"/>
  <c r="K326" i="8"/>
  <c r="J327" i="8"/>
  <c r="P232" i="7"/>
  <c r="O233" i="7"/>
  <c r="CK277" i="4"/>
  <c r="Z277" i="4"/>
  <c r="CJ277" i="4"/>
  <c r="CF277" i="4"/>
  <c r="CO277" i="4"/>
  <c r="CN277" i="4"/>
  <c r="CG277" i="4"/>
  <c r="L121" i="4"/>
  <c r="Y120" i="4"/>
  <c r="K465" i="7"/>
  <c r="CJ22" i="4"/>
  <c r="CO22" i="4"/>
  <c r="CG22" i="4"/>
  <c r="CN22" i="4"/>
  <c r="CF22" i="4"/>
  <c r="CK22" i="4"/>
  <c r="Z22" i="4"/>
  <c r="O311" i="7"/>
  <c r="P310" i="7"/>
  <c r="G136" i="8"/>
  <c r="S135" i="8"/>
  <c r="L455" i="4"/>
  <c r="Y454" i="4"/>
  <c r="L391" i="4"/>
  <c r="Y390" i="4"/>
  <c r="CJ582" i="4"/>
  <c r="CO582" i="4"/>
  <c r="CG582" i="4"/>
  <c r="CN582" i="4"/>
  <c r="CF582" i="4"/>
  <c r="CK582" i="4"/>
  <c r="Z582" i="4"/>
  <c r="CK407" i="4"/>
  <c r="Z407" i="4"/>
  <c r="CJ407" i="4"/>
  <c r="CO407" i="4"/>
  <c r="CG407" i="4"/>
  <c r="CN407" i="4"/>
  <c r="CF407" i="4"/>
  <c r="L536" i="7"/>
  <c r="Y535" i="7"/>
  <c r="Y198" i="7"/>
  <c r="L199" i="7"/>
  <c r="K230" i="8"/>
  <c r="J231" i="8"/>
  <c r="G104" i="8"/>
  <c r="S103" i="8"/>
  <c r="CK86" i="7"/>
  <c r="Z86" i="7"/>
  <c r="CJ86" i="7"/>
  <c r="CO86" i="7"/>
  <c r="CG86" i="7"/>
  <c r="CN86" i="7"/>
  <c r="CF86" i="7"/>
  <c r="O186" i="4"/>
  <c r="P185" i="4"/>
  <c r="K104" i="6"/>
  <c r="J105" i="6"/>
  <c r="L199" i="4"/>
  <c r="Y198" i="4"/>
  <c r="CO326" i="7"/>
  <c r="CG326" i="7"/>
  <c r="CN326" i="7"/>
  <c r="CF326" i="7"/>
  <c r="CK326" i="7"/>
  <c r="Z326" i="7"/>
  <c r="CJ326" i="7"/>
  <c r="CN22" i="7"/>
  <c r="CF22" i="7"/>
  <c r="CK22" i="7"/>
  <c r="Z22" i="7"/>
  <c r="CJ22" i="7"/>
  <c r="CO22" i="7"/>
  <c r="CG22" i="7"/>
  <c r="K262" i="8"/>
  <c r="J263" i="8"/>
  <c r="K513" i="7"/>
  <c r="CJ550" i="4"/>
  <c r="CO550" i="4"/>
  <c r="CG550" i="4"/>
  <c r="CN550" i="4"/>
  <c r="CF550" i="4"/>
  <c r="CK550" i="4"/>
  <c r="Z550" i="4"/>
  <c r="O250" i="4"/>
  <c r="P249" i="4"/>
  <c r="G264" i="8"/>
  <c r="S263" i="8"/>
  <c r="Y342" i="7"/>
  <c r="L343" i="7"/>
  <c r="O168" i="7"/>
  <c r="P167" i="7"/>
  <c r="G168" i="8"/>
  <c r="S167" i="8"/>
  <c r="G72" i="8"/>
  <c r="S71" i="8"/>
  <c r="Y150" i="7"/>
  <c r="L151" i="7"/>
  <c r="O504" i="4"/>
  <c r="P503" i="4"/>
  <c r="CJ248" i="4"/>
  <c r="CO248" i="4"/>
  <c r="CG248" i="4"/>
  <c r="CN248" i="4"/>
  <c r="CF248" i="4"/>
  <c r="CK248" i="4"/>
  <c r="Z248" i="4"/>
  <c r="O392" i="7"/>
  <c r="P391" i="7"/>
  <c r="K6" i="6"/>
  <c r="J7" i="6"/>
  <c r="K560" i="4"/>
  <c r="O168" i="4"/>
  <c r="P167" i="4"/>
  <c r="O232" i="4"/>
  <c r="P231" i="4"/>
  <c r="G200" i="8"/>
  <c r="S199" i="8"/>
  <c r="CK486" i="7"/>
  <c r="Z486" i="7"/>
  <c r="CG486" i="7"/>
  <c r="CO486" i="7"/>
  <c r="CF486" i="7"/>
  <c r="CN486" i="7"/>
  <c r="CJ486" i="7"/>
  <c r="J40" i="6"/>
  <c r="K39" i="6"/>
  <c r="K576" i="4"/>
  <c r="CO70" i="4"/>
  <c r="CG70" i="4"/>
  <c r="CN70" i="4"/>
  <c r="CF70" i="4"/>
  <c r="CK70" i="4"/>
  <c r="Z70" i="4"/>
  <c r="CJ70" i="4"/>
  <c r="Y23" i="4"/>
  <c r="L24" i="4"/>
  <c r="L105" i="7"/>
  <c r="Y104" i="7"/>
  <c r="O584" i="4"/>
  <c r="P583" i="4"/>
  <c r="G361" i="8"/>
  <c r="S360" i="8"/>
  <c r="G264" i="6"/>
  <c r="S263" i="6"/>
  <c r="P311" i="4"/>
  <c r="O312" i="4"/>
  <c r="L280" i="4"/>
  <c r="Y279" i="4"/>
  <c r="L456" i="7"/>
  <c r="Y455" i="7"/>
  <c r="P216" i="7"/>
  <c r="O217" i="7"/>
  <c r="CN5" i="7"/>
  <c r="CF5" i="7"/>
  <c r="CK5" i="7"/>
  <c r="Z5" i="7"/>
  <c r="CJ5" i="7"/>
  <c r="CO5" i="7"/>
  <c r="CG5" i="7"/>
  <c r="Y423" i="4"/>
  <c r="L424" i="4"/>
  <c r="O40" i="4"/>
  <c r="P39" i="4"/>
  <c r="J296" i="6"/>
  <c r="K295" i="6"/>
  <c r="G296" i="6"/>
  <c r="S295" i="6"/>
  <c r="O440" i="4"/>
  <c r="P439" i="4"/>
  <c r="L184" i="4"/>
  <c r="Y183" i="4"/>
  <c r="CN504" i="7"/>
  <c r="CF504" i="7"/>
  <c r="CK504" i="7"/>
  <c r="Z504" i="7"/>
  <c r="CO504" i="7"/>
  <c r="CG504" i="7"/>
  <c r="CJ504" i="7"/>
  <c r="L312" i="7"/>
  <c r="Y311" i="7"/>
  <c r="P567" i="4"/>
  <c r="O568" i="4"/>
  <c r="P8" i="4"/>
  <c r="O9" i="4"/>
  <c r="CJ342" i="7"/>
  <c r="CO342" i="7"/>
  <c r="CG342" i="7"/>
  <c r="CN342" i="7"/>
  <c r="CF342" i="7"/>
  <c r="CK342" i="7"/>
  <c r="Z342" i="7"/>
  <c r="O137" i="7"/>
  <c r="P136" i="7"/>
  <c r="K103" i="8"/>
  <c r="J104" i="8"/>
  <c r="P41" i="7"/>
  <c r="O42" i="7"/>
  <c r="Y503" i="7"/>
  <c r="L504" i="7"/>
  <c r="Y551" i="4"/>
  <c r="L552" i="4"/>
  <c r="Y423" i="7"/>
  <c r="L424" i="7"/>
  <c r="K262" i="6"/>
  <c r="J263" i="6"/>
  <c r="CJ150" i="4"/>
  <c r="CO150" i="4"/>
  <c r="CG150" i="4"/>
  <c r="CN150" i="4"/>
  <c r="CF150" i="4"/>
  <c r="CK150" i="4"/>
  <c r="Z150" i="4"/>
  <c r="G8" i="8"/>
  <c r="S7" i="8"/>
  <c r="P535" i="7"/>
  <c r="O536" i="7"/>
  <c r="Y519" i="4"/>
  <c r="L520" i="4"/>
  <c r="L56" i="4"/>
  <c r="Y55" i="4"/>
  <c r="O295" i="7"/>
  <c r="P294" i="7"/>
  <c r="O425" i="4"/>
  <c r="P424" i="4"/>
  <c r="Y88" i="4"/>
  <c r="L89" i="4"/>
  <c r="O184" i="7"/>
  <c r="P183" i="7"/>
  <c r="CJ150" i="7"/>
  <c r="CN150" i="7"/>
  <c r="CK150" i="7"/>
  <c r="CG150" i="7"/>
  <c r="CO150" i="7"/>
  <c r="CF150" i="7"/>
  <c r="Z150" i="7"/>
  <c r="CJ534" i="4"/>
  <c r="CO534" i="4"/>
  <c r="CG534" i="4"/>
  <c r="CN534" i="4"/>
  <c r="CF534" i="4"/>
  <c r="CK534" i="4"/>
  <c r="Z534" i="4"/>
  <c r="O268" i="4"/>
  <c r="P267" i="4"/>
  <c r="P327" i="7"/>
  <c r="O328" i="7"/>
  <c r="Y583" i="4"/>
  <c r="L584" i="4"/>
  <c r="L344" i="4"/>
  <c r="Y343" i="4"/>
  <c r="CN453" i="4"/>
  <c r="CF453" i="4"/>
  <c r="CK453" i="4"/>
  <c r="Z453" i="4"/>
  <c r="CG453" i="4"/>
  <c r="CO453" i="4"/>
  <c r="CJ453" i="4"/>
  <c r="CK53" i="4"/>
  <c r="Z53" i="4"/>
  <c r="CJ53" i="4"/>
  <c r="CO53" i="4"/>
  <c r="CG53" i="4"/>
  <c r="CN53" i="4"/>
  <c r="CF53" i="4"/>
  <c r="CN199" i="7"/>
  <c r="CF199" i="7"/>
  <c r="CK199" i="7"/>
  <c r="Z199" i="7"/>
  <c r="CJ199" i="7"/>
  <c r="CO199" i="7"/>
  <c r="CG199" i="7"/>
  <c r="L24" i="7"/>
  <c r="Y23" i="7"/>
  <c r="CN389" i="4"/>
  <c r="CF389" i="4"/>
  <c r="CK389" i="4"/>
  <c r="Z389" i="4"/>
  <c r="CJ389" i="4"/>
  <c r="CO389" i="4"/>
  <c r="CG389" i="4"/>
  <c r="O279" i="4"/>
  <c r="P278" i="4"/>
  <c r="K167" i="8"/>
  <c r="J168" i="8"/>
  <c r="O120" i="7"/>
  <c r="P119" i="7"/>
  <c r="CN267" i="4" l="1"/>
  <c r="CF267" i="4"/>
  <c r="CK267" i="4"/>
  <c r="Z267" i="4"/>
  <c r="CO267" i="4"/>
  <c r="CJ267" i="4"/>
  <c r="CG267" i="4"/>
  <c r="CN183" i="7"/>
  <c r="CF183" i="7"/>
  <c r="CK183" i="7"/>
  <c r="Z183" i="7"/>
  <c r="CJ183" i="7"/>
  <c r="CO183" i="7"/>
  <c r="CG183" i="7"/>
  <c r="CN424" i="4"/>
  <c r="CF424" i="4"/>
  <c r="CK424" i="4"/>
  <c r="Z424" i="4"/>
  <c r="CJ424" i="4"/>
  <c r="CO424" i="4"/>
  <c r="CG424" i="4"/>
  <c r="P312" i="4"/>
  <c r="O313" i="4"/>
  <c r="CN231" i="4"/>
  <c r="CF231" i="4"/>
  <c r="CK231" i="4"/>
  <c r="Z231" i="4"/>
  <c r="CJ231" i="4"/>
  <c r="CO231" i="4"/>
  <c r="CG231" i="4"/>
  <c r="Y199" i="7"/>
  <c r="L200" i="7"/>
  <c r="CK535" i="4"/>
  <c r="Z535" i="4"/>
  <c r="CJ535" i="4"/>
  <c r="CO535" i="4"/>
  <c r="CG535" i="4"/>
  <c r="CN535" i="4"/>
  <c r="CF535" i="4"/>
  <c r="J137" i="8"/>
  <c r="K136" i="8"/>
  <c r="CK151" i="4"/>
  <c r="Z151" i="4"/>
  <c r="CJ151" i="4"/>
  <c r="CO151" i="4"/>
  <c r="CG151" i="4"/>
  <c r="CN151" i="4"/>
  <c r="CF151" i="4"/>
  <c r="O345" i="7"/>
  <c r="P344" i="7"/>
  <c r="Y376" i="4"/>
  <c r="L377" i="4"/>
  <c r="O73" i="4"/>
  <c r="P72" i="4"/>
  <c r="L10" i="7"/>
  <c r="Y9" i="7"/>
  <c r="P441" i="7"/>
  <c r="O442" i="7"/>
  <c r="K15" i="7"/>
  <c r="CJ423" i="7"/>
  <c r="CO423" i="7"/>
  <c r="CG423" i="7"/>
  <c r="CN423" i="7"/>
  <c r="CF423" i="7"/>
  <c r="CK423" i="7"/>
  <c r="Z423" i="7"/>
  <c r="K543" i="7"/>
  <c r="P506" i="7"/>
  <c r="O507" i="7"/>
  <c r="Y183" i="7"/>
  <c r="L184" i="7"/>
  <c r="Y568" i="4"/>
  <c r="L569" i="4"/>
  <c r="P376" i="7"/>
  <c r="O377" i="7"/>
  <c r="CO262" i="7"/>
  <c r="CG262" i="7"/>
  <c r="CN262" i="7"/>
  <c r="CF262" i="7"/>
  <c r="CK262" i="7"/>
  <c r="Z262" i="7"/>
  <c r="CJ262" i="7"/>
  <c r="L361" i="4"/>
  <c r="Y360" i="4"/>
  <c r="O202" i="4"/>
  <c r="P201" i="4"/>
  <c r="CO390" i="4"/>
  <c r="CG390" i="4"/>
  <c r="CN390" i="4"/>
  <c r="CF390" i="4"/>
  <c r="CK390" i="4"/>
  <c r="Z390" i="4"/>
  <c r="CJ390" i="4"/>
  <c r="Y154" i="4"/>
  <c r="L155" i="4"/>
  <c r="Y295" i="4"/>
  <c r="L296" i="4"/>
  <c r="Y55" i="7"/>
  <c r="L56" i="7"/>
  <c r="CO6" i="7"/>
  <c r="CG6" i="7"/>
  <c r="CN6" i="7"/>
  <c r="CF6" i="7"/>
  <c r="CK6" i="7"/>
  <c r="Z6" i="7"/>
  <c r="CJ6" i="7"/>
  <c r="K17" i="4"/>
  <c r="P488" i="7"/>
  <c r="O489" i="7"/>
  <c r="P268" i="4"/>
  <c r="O269" i="4"/>
  <c r="P184" i="7"/>
  <c r="O185" i="7"/>
  <c r="P425" i="4"/>
  <c r="O426" i="4"/>
  <c r="Y56" i="4"/>
  <c r="L57" i="4"/>
  <c r="CO535" i="7"/>
  <c r="CG535" i="7"/>
  <c r="CN535" i="7"/>
  <c r="CF535" i="7"/>
  <c r="CK535" i="7"/>
  <c r="Z535" i="7"/>
  <c r="CJ535" i="7"/>
  <c r="Y424" i="7"/>
  <c r="L425" i="7"/>
  <c r="L505" i="7"/>
  <c r="Y504" i="7"/>
  <c r="K104" i="8"/>
  <c r="J105" i="8"/>
  <c r="CO8" i="4"/>
  <c r="CG8" i="4"/>
  <c r="CF8" i="4"/>
  <c r="CJ8" i="4"/>
  <c r="CN8" i="4"/>
  <c r="CK8" i="4"/>
  <c r="Z8" i="4"/>
  <c r="Y312" i="7"/>
  <c r="L313" i="7"/>
  <c r="P440" i="4"/>
  <c r="O441" i="4"/>
  <c r="J297" i="6"/>
  <c r="K296" i="6"/>
  <c r="Y456" i="7"/>
  <c r="L457" i="7"/>
  <c r="CO311" i="4"/>
  <c r="CG311" i="4"/>
  <c r="CN311" i="4"/>
  <c r="CF311" i="4"/>
  <c r="CK311" i="4"/>
  <c r="Z311" i="4"/>
  <c r="CJ311" i="4"/>
  <c r="S361" i="8"/>
  <c r="G362" i="8"/>
  <c r="Y105" i="7"/>
  <c r="L106" i="7"/>
  <c r="P232" i="4"/>
  <c r="O233" i="4"/>
  <c r="CK391" i="7"/>
  <c r="CJ391" i="7"/>
  <c r="CO391" i="7"/>
  <c r="CG391" i="7"/>
  <c r="CN391" i="7"/>
  <c r="CF391" i="7"/>
  <c r="G169" i="8"/>
  <c r="S168" i="8"/>
  <c r="O251" i="4"/>
  <c r="P250" i="4"/>
  <c r="K105" i="6"/>
  <c r="J106" i="6"/>
  <c r="S104" i="8"/>
  <c r="G105" i="8"/>
  <c r="Y455" i="4"/>
  <c r="L456" i="4"/>
  <c r="P311" i="7"/>
  <c r="O312" i="7"/>
  <c r="CO232" i="7"/>
  <c r="CG232" i="7"/>
  <c r="CN232" i="7"/>
  <c r="CF232" i="7"/>
  <c r="CK232" i="7"/>
  <c r="Z232" i="7"/>
  <c r="CJ232" i="7"/>
  <c r="Y519" i="7"/>
  <c r="L520" i="7"/>
  <c r="O537" i="4"/>
  <c r="P536" i="4"/>
  <c r="P471" i="4"/>
  <c r="O472" i="4"/>
  <c r="O153" i="4"/>
  <c r="P152" i="4"/>
  <c r="P135" i="4"/>
  <c r="O136" i="4"/>
  <c r="P360" i="7"/>
  <c r="O361" i="7"/>
  <c r="K359" i="8"/>
  <c r="J360" i="8"/>
  <c r="CJ71" i="4"/>
  <c r="CO71" i="4"/>
  <c r="CG71" i="4"/>
  <c r="CN71" i="4"/>
  <c r="CF71" i="4"/>
  <c r="CK71" i="4"/>
  <c r="Z71" i="4"/>
  <c r="CO440" i="7"/>
  <c r="CG440" i="7"/>
  <c r="CN440" i="7"/>
  <c r="CF440" i="7"/>
  <c r="CK440" i="7"/>
  <c r="Z440" i="7"/>
  <c r="CJ440" i="7"/>
  <c r="K231" i="6"/>
  <c r="J232" i="6"/>
  <c r="P201" i="7"/>
  <c r="O202" i="7"/>
  <c r="CN54" i="4"/>
  <c r="CF54" i="4"/>
  <c r="CK54" i="4"/>
  <c r="Z54" i="4"/>
  <c r="CJ54" i="4"/>
  <c r="CO54" i="4"/>
  <c r="CG54" i="4"/>
  <c r="CK519" i="4"/>
  <c r="Z519" i="4"/>
  <c r="CJ519" i="4"/>
  <c r="CO519" i="4"/>
  <c r="CG519" i="4"/>
  <c r="CN519" i="4"/>
  <c r="CF519" i="4"/>
  <c r="Y439" i="7"/>
  <c r="L440" i="7"/>
  <c r="CO505" i="7"/>
  <c r="CG505" i="7"/>
  <c r="CN505" i="7"/>
  <c r="CF505" i="7"/>
  <c r="CJ505" i="7"/>
  <c r="Z505" i="7"/>
  <c r="CK505" i="7"/>
  <c r="G9" i="6"/>
  <c r="S8" i="6"/>
  <c r="P24" i="7"/>
  <c r="O25" i="7"/>
  <c r="L281" i="7"/>
  <c r="Y280" i="7"/>
  <c r="CN295" i="4"/>
  <c r="CF295" i="4"/>
  <c r="CK295" i="4"/>
  <c r="Z295" i="4"/>
  <c r="CJ295" i="4"/>
  <c r="CO295" i="4"/>
  <c r="CG295" i="4"/>
  <c r="P488" i="4"/>
  <c r="O489" i="4"/>
  <c r="CN103" i="7"/>
  <c r="CF103" i="7"/>
  <c r="CK103" i="7"/>
  <c r="Z103" i="7"/>
  <c r="CJ103" i="7"/>
  <c r="CO103" i="7"/>
  <c r="CG103" i="7"/>
  <c r="P344" i="4"/>
  <c r="O345" i="4"/>
  <c r="G73" i="6"/>
  <c r="S72" i="6"/>
  <c r="L169" i="7"/>
  <c r="Y168" i="7"/>
  <c r="CN408" i="4"/>
  <c r="CF408" i="4"/>
  <c r="CK408" i="4"/>
  <c r="Z408" i="4"/>
  <c r="CJ408" i="4"/>
  <c r="CO408" i="4"/>
  <c r="CG408" i="4"/>
  <c r="K71" i="8"/>
  <c r="J72" i="8"/>
  <c r="O73" i="7"/>
  <c r="P72" i="7"/>
  <c r="CN376" i="4"/>
  <c r="CF376" i="4"/>
  <c r="CK376" i="4"/>
  <c r="Z376" i="4"/>
  <c r="CJ376" i="4"/>
  <c r="CO376" i="4"/>
  <c r="CG376" i="4"/>
  <c r="O553" i="4"/>
  <c r="P552" i="4"/>
  <c r="J202" i="8"/>
  <c r="K201" i="8"/>
  <c r="Y359" i="7"/>
  <c r="L360" i="7"/>
  <c r="P455" i="4"/>
  <c r="O456" i="4"/>
  <c r="CK215" i="4"/>
  <c r="Z215" i="4"/>
  <c r="CJ215" i="4"/>
  <c r="CO215" i="4"/>
  <c r="CG215" i="4"/>
  <c r="CN215" i="4"/>
  <c r="CF215" i="4"/>
  <c r="P359" i="4"/>
  <c r="O360" i="4"/>
  <c r="Y474" i="7"/>
  <c r="L475" i="7"/>
  <c r="Y106" i="4"/>
  <c r="L107" i="4"/>
  <c r="K168" i="8"/>
  <c r="J169" i="8"/>
  <c r="Y584" i="4"/>
  <c r="L585" i="4"/>
  <c r="P536" i="7"/>
  <c r="O537" i="7"/>
  <c r="CO41" i="7"/>
  <c r="CG41" i="7"/>
  <c r="CN41" i="7"/>
  <c r="CF41" i="7"/>
  <c r="CK41" i="7"/>
  <c r="Z41" i="7"/>
  <c r="CJ41" i="7"/>
  <c r="O138" i="7"/>
  <c r="P137" i="7"/>
  <c r="P9" i="4"/>
  <c r="O10" i="4"/>
  <c r="K577" i="4"/>
  <c r="Y343" i="7"/>
  <c r="L344" i="7"/>
  <c r="Y199" i="4"/>
  <c r="L200" i="4"/>
  <c r="O187" i="4"/>
  <c r="P186" i="4"/>
  <c r="P233" i="7"/>
  <c r="O234" i="7"/>
  <c r="Y248" i="4"/>
  <c r="L249" i="4"/>
  <c r="Y169" i="4"/>
  <c r="L170" i="4"/>
  <c r="G105" i="6"/>
  <c r="S104" i="6"/>
  <c r="CN359" i="7"/>
  <c r="CF359" i="7"/>
  <c r="CK359" i="7"/>
  <c r="Z359" i="7"/>
  <c r="CJ359" i="7"/>
  <c r="CO359" i="7"/>
  <c r="CG359" i="7"/>
  <c r="CO326" i="4"/>
  <c r="CG326" i="4"/>
  <c r="CN326" i="4"/>
  <c r="CF326" i="4"/>
  <c r="CK326" i="4"/>
  <c r="Z326" i="4"/>
  <c r="CJ326" i="4"/>
  <c r="O105" i="4"/>
  <c r="P104" i="4"/>
  <c r="P120" i="4"/>
  <c r="O121" i="4"/>
  <c r="P89" i="4"/>
  <c r="O90" i="4"/>
  <c r="Y391" i="7"/>
  <c r="L392" i="7"/>
  <c r="CK551" i="4"/>
  <c r="Z551" i="4"/>
  <c r="CJ551" i="4"/>
  <c r="CO551" i="4"/>
  <c r="CG551" i="4"/>
  <c r="CN551" i="4"/>
  <c r="CF551" i="4"/>
  <c r="CJ470" i="7"/>
  <c r="CO470" i="7"/>
  <c r="CG470" i="7"/>
  <c r="CN470" i="7"/>
  <c r="CF470" i="7"/>
  <c r="CK470" i="7"/>
  <c r="Z470" i="7"/>
  <c r="Y72" i="4"/>
  <c r="L73" i="4"/>
  <c r="CK119" i="7"/>
  <c r="Z119" i="7"/>
  <c r="CJ119" i="7"/>
  <c r="CO119" i="7"/>
  <c r="CG119" i="7"/>
  <c r="CN119" i="7"/>
  <c r="CF119" i="7"/>
  <c r="CN278" i="4"/>
  <c r="CF278" i="4"/>
  <c r="CK278" i="4"/>
  <c r="Z278" i="4"/>
  <c r="CO278" i="4"/>
  <c r="CJ278" i="4"/>
  <c r="CG278" i="4"/>
  <c r="O329" i="7"/>
  <c r="P328" i="7"/>
  <c r="L90" i="4"/>
  <c r="Y89" i="4"/>
  <c r="CN294" i="7"/>
  <c r="CF294" i="7"/>
  <c r="CK294" i="7"/>
  <c r="Z294" i="7"/>
  <c r="CJ294" i="7"/>
  <c r="CO294" i="7"/>
  <c r="CG294" i="7"/>
  <c r="Y520" i="4"/>
  <c r="L521" i="4"/>
  <c r="P568" i="4"/>
  <c r="O569" i="4"/>
  <c r="CN39" i="4"/>
  <c r="CF39" i="4"/>
  <c r="CK39" i="4"/>
  <c r="Z39" i="4"/>
  <c r="CJ39" i="4"/>
  <c r="CO39" i="4"/>
  <c r="CG39" i="4"/>
  <c r="P217" i="7"/>
  <c r="O218" i="7"/>
  <c r="CK583" i="4"/>
  <c r="Z583" i="4"/>
  <c r="CJ583" i="4"/>
  <c r="CO583" i="4"/>
  <c r="CG583" i="4"/>
  <c r="CN583" i="4"/>
  <c r="CF583" i="4"/>
  <c r="Y24" i="4"/>
  <c r="L25" i="4"/>
  <c r="J41" i="6"/>
  <c r="K40" i="6"/>
  <c r="CN167" i="4"/>
  <c r="CF167" i="4"/>
  <c r="CK167" i="4"/>
  <c r="Z167" i="4"/>
  <c r="CJ167" i="4"/>
  <c r="CO167" i="4"/>
  <c r="CG167" i="4"/>
  <c r="K7" i="6"/>
  <c r="J8" i="6"/>
  <c r="P392" i="7"/>
  <c r="O393" i="7"/>
  <c r="CK503" i="4"/>
  <c r="Z503" i="4"/>
  <c r="CJ503" i="4"/>
  <c r="CO503" i="4"/>
  <c r="CG503" i="4"/>
  <c r="CN503" i="4"/>
  <c r="CF503" i="4"/>
  <c r="CK167" i="7"/>
  <c r="Z167" i="7"/>
  <c r="CN167" i="7"/>
  <c r="CF167" i="7"/>
  <c r="CG167" i="7"/>
  <c r="CO167" i="7"/>
  <c r="CJ167" i="7"/>
  <c r="K231" i="8"/>
  <c r="J232" i="8"/>
  <c r="K327" i="8"/>
  <c r="J328" i="8"/>
  <c r="G233" i="6"/>
  <c r="S232" i="6"/>
  <c r="CJ151" i="7"/>
  <c r="CK151" i="7"/>
  <c r="Z151" i="7"/>
  <c r="CF151" i="7"/>
  <c r="CO151" i="7"/>
  <c r="CN151" i="7"/>
  <c r="CG151" i="7"/>
  <c r="Y233" i="4"/>
  <c r="L234" i="4"/>
  <c r="CO470" i="4"/>
  <c r="CG470" i="4"/>
  <c r="CN470" i="4"/>
  <c r="CF470" i="4"/>
  <c r="CJ470" i="4"/>
  <c r="CK470" i="4"/>
  <c r="Z470" i="4"/>
  <c r="CN55" i="7"/>
  <c r="CF55" i="7"/>
  <c r="CK55" i="7"/>
  <c r="Z55" i="7"/>
  <c r="CJ55" i="7"/>
  <c r="CO55" i="7"/>
  <c r="CG55" i="7"/>
  <c r="CO134" i="4"/>
  <c r="CG134" i="4"/>
  <c r="CN134" i="4"/>
  <c r="CF134" i="4"/>
  <c r="CK134" i="4"/>
  <c r="Z134" i="4"/>
  <c r="CJ134" i="4"/>
  <c r="Y40" i="7"/>
  <c r="L41" i="7"/>
  <c r="CN406" i="7"/>
  <c r="CF406" i="7"/>
  <c r="CK406" i="7"/>
  <c r="Z406" i="7"/>
  <c r="CJ406" i="7"/>
  <c r="CO406" i="7"/>
  <c r="CG406" i="7"/>
  <c r="Y231" i="7"/>
  <c r="L232" i="7"/>
  <c r="L440" i="4"/>
  <c r="Y439" i="4"/>
  <c r="P246" i="7"/>
  <c r="O247" i="7"/>
  <c r="Y248" i="7"/>
  <c r="L249" i="7"/>
  <c r="Y408" i="7"/>
  <c r="L409" i="7"/>
  <c r="CO200" i="7"/>
  <c r="CG200" i="7"/>
  <c r="CN200" i="7"/>
  <c r="CF200" i="7"/>
  <c r="CK200" i="7"/>
  <c r="Z200" i="7"/>
  <c r="CJ200" i="7"/>
  <c r="P55" i="4"/>
  <c r="O56" i="4"/>
  <c r="O521" i="4"/>
  <c r="P520" i="4"/>
  <c r="Y504" i="4"/>
  <c r="L505" i="4"/>
  <c r="CK23" i="4"/>
  <c r="Z23" i="4"/>
  <c r="CJ23" i="4"/>
  <c r="CO23" i="4"/>
  <c r="CG23" i="4"/>
  <c r="CN23" i="4"/>
  <c r="CF23" i="4"/>
  <c r="Y87" i="7"/>
  <c r="L88" i="7"/>
  <c r="CO23" i="7"/>
  <c r="CG23" i="7"/>
  <c r="CN23" i="7"/>
  <c r="CF23" i="7"/>
  <c r="CK23" i="7"/>
  <c r="Z23" i="7"/>
  <c r="CJ23" i="7"/>
  <c r="Y312" i="4"/>
  <c r="L313" i="4"/>
  <c r="P296" i="4"/>
  <c r="O297" i="4"/>
  <c r="CO487" i="4"/>
  <c r="CG487" i="4"/>
  <c r="CN487" i="4"/>
  <c r="CF487" i="4"/>
  <c r="CK487" i="4"/>
  <c r="Z487" i="4"/>
  <c r="CJ487" i="4"/>
  <c r="P104" i="7"/>
  <c r="O105" i="7"/>
  <c r="K7" i="8"/>
  <c r="J8" i="8"/>
  <c r="CO343" i="4"/>
  <c r="CG343" i="4"/>
  <c r="CN343" i="4"/>
  <c r="CF343" i="4"/>
  <c r="CK343" i="4"/>
  <c r="Z343" i="4"/>
  <c r="CJ343" i="4"/>
  <c r="P456" i="7"/>
  <c r="O457" i="7"/>
  <c r="P409" i="4"/>
  <c r="O410" i="4"/>
  <c r="Y488" i="4"/>
  <c r="L489" i="4"/>
  <c r="CJ71" i="7"/>
  <c r="CO71" i="7"/>
  <c r="CG71" i="7"/>
  <c r="CN71" i="7"/>
  <c r="CF71" i="7"/>
  <c r="CK71" i="7"/>
  <c r="Z71" i="7"/>
  <c r="P377" i="4"/>
  <c r="O378" i="4"/>
  <c r="G201" i="6"/>
  <c r="S200" i="6"/>
  <c r="G297" i="8"/>
  <c r="S296" i="8"/>
  <c r="Y327" i="4"/>
  <c r="L328" i="4"/>
  <c r="CO454" i="4"/>
  <c r="CG454" i="4"/>
  <c r="CN454" i="4"/>
  <c r="CF454" i="4"/>
  <c r="CJ454" i="4"/>
  <c r="Z454" i="4"/>
  <c r="CK454" i="4"/>
  <c r="S327" i="8"/>
  <c r="G328" i="8"/>
  <c r="O217" i="4"/>
  <c r="P216" i="4"/>
  <c r="Y328" i="7"/>
  <c r="L329" i="7"/>
  <c r="Y408" i="4"/>
  <c r="L409" i="4"/>
  <c r="CJ358" i="4"/>
  <c r="CO358" i="4"/>
  <c r="CG358" i="4"/>
  <c r="CN358" i="4"/>
  <c r="CF358" i="4"/>
  <c r="CK358" i="4"/>
  <c r="Y24" i="7"/>
  <c r="L25" i="7"/>
  <c r="CN439" i="4"/>
  <c r="CF439" i="4"/>
  <c r="CK439" i="4"/>
  <c r="Z439" i="4"/>
  <c r="CO439" i="4"/>
  <c r="CJ439" i="4"/>
  <c r="CG439" i="4"/>
  <c r="Y424" i="4"/>
  <c r="L425" i="4"/>
  <c r="K561" i="4"/>
  <c r="Y151" i="7"/>
  <c r="L152" i="7"/>
  <c r="CK249" i="4"/>
  <c r="Z249" i="4"/>
  <c r="CJ249" i="4"/>
  <c r="CO249" i="4"/>
  <c r="CG249" i="4"/>
  <c r="CN249" i="4"/>
  <c r="CF249" i="4"/>
  <c r="CN310" i="7"/>
  <c r="CF310" i="7"/>
  <c r="CK310" i="7"/>
  <c r="Z310" i="7"/>
  <c r="CJ310" i="7"/>
  <c r="CO310" i="7"/>
  <c r="CG310" i="7"/>
  <c r="Y121" i="4"/>
  <c r="L122" i="4"/>
  <c r="Y119" i="7"/>
  <c r="L120" i="7"/>
  <c r="K135" i="6"/>
  <c r="J136" i="6"/>
  <c r="L40" i="4"/>
  <c r="Y39" i="4"/>
  <c r="G41" i="8"/>
  <c r="S40" i="8"/>
  <c r="P88" i="7"/>
  <c r="O89" i="7"/>
  <c r="Y215" i="7"/>
  <c r="L216" i="7"/>
  <c r="O284" i="7"/>
  <c r="P283" i="7"/>
  <c r="P520" i="7"/>
  <c r="O521" i="7"/>
  <c r="J169" i="6"/>
  <c r="K168" i="6"/>
  <c r="O121" i="7"/>
  <c r="P120" i="7"/>
  <c r="P279" i="4"/>
  <c r="O280" i="4"/>
  <c r="Y344" i="4"/>
  <c r="L345" i="4"/>
  <c r="CJ327" i="7"/>
  <c r="CO327" i="7"/>
  <c r="CG327" i="7"/>
  <c r="CN327" i="7"/>
  <c r="CF327" i="7"/>
  <c r="CK327" i="7"/>
  <c r="Z327" i="7"/>
  <c r="P295" i="7"/>
  <c r="O296" i="7"/>
  <c r="G9" i="8"/>
  <c r="S8" i="8"/>
  <c r="K263" i="6"/>
  <c r="J264" i="6"/>
  <c r="Y552" i="4"/>
  <c r="L553" i="4"/>
  <c r="P42" i="7"/>
  <c r="O43" i="7"/>
  <c r="CK136" i="7"/>
  <c r="Z136" i="7"/>
  <c r="CJ136" i="7"/>
  <c r="CO136" i="7"/>
  <c r="CG136" i="7"/>
  <c r="CN136" i="7"/>
  <c r="CF136" i="7"/>
  <c r="CO567" i="4"/>
  <c r="CG567" i="4"/>
  <c r="CN567" i="4"/>
  <c r="CF567" i="4"/>
  <c r="CK567" i="4"/>
  <c r="Z567" i="4"/>
  <c r="CJ567" i="4"/>
  <c r="Y184" i="4"/>
  <c r="L185" i="4"/>
  <c r="G297" i="6"/>
  <c r="S296" i="6"/>
  <c r="P40" i="4"/>
  <c r="O41" i="4"/>
  <c r="CO216" i="7"/>
  <c r="CG216" i="7"/>
  <c r="CN216" i="7"/>
  <c r="CF216" i="7"/>
  <c r="CK216" i="7"/>
  <c r="Z216" i="7"/>
  <c r="CJ216" i="7"/>
  <c r="Y280" i="4"/>
  <c r="L281" i="4"/>
  <c r="G265" i="6"/>
  <c r="S264" i="6"/>
  <c r="O585" i="4"/>
  <c r="P584" i="4"/>
  <c r="G201" i="8"/>
  <c r="S200" i="8"/>
  <c r="P168" i="4"/>
  <c r="O169" i="4"/>
  <c r="O505" i="4"/>
  <c r="P504" i="4"/>
  <c r="G73" i="8"/>
  <c r="S72" i="8"/>
  <c r="P168" i="7"/>
  <c r="O169" i="7"/>
  <c r="G265" i="8"/>
  <c r="S264" i="8"/>
  <c r="K263" i="8"/>
  <c r="J264" i="8"/>
  <c r="CK185" i="4"/>
  <c r="Z185" i="4"/>
  <c r="CJ185" i="4"/>
  <c r="CO185" i="4"/>
  <c r="CG185" i="4"/>
  <c r="CN185" i="4"/>
  <c r="CF185" i="4"/>
  <c r="Y536" i="7"/>
  <c r="L537" i="7"/>
  <c r="Y391" i="4"/>
  <c r="L392" i="4"/>
  <c r="G137" i="8"/>
  <c r="S136" i="8"/>
  <c r="L376" i="7"/>
  <c r="Y375" i="7"/>
  <c r="O153" i="7"/>
  <c r="P152" i="7"/>
  <c r="Y135" i="7"/>
  <c r="L136" i="7"/>
  <c r="P56" i="7"/>
  <c r="O57" i="7"/>
  <c r="CK343" i="7"/>
  <c r="Z343" i="7"/>
  <c r="CJ343" i="7"/>
  <c r="CO343" i="7"/>
  <c r="CG343" i="7"/>
  <c r="CN343" i="7"/>
  <c r="CF343" i="7"/>
  <c r="K39" i="8"/>
  <c r="J40" i="8"/>
  <c r="P407" i="7"/>
  <c r="O408" i="7"/>
  <c r="Y136" i="4"/>
  <c r="L137" i="4"/>
  <c r="P327" i="4"/>
  <c r="O328" i="4"/>
  <c r="G233" i="8"/>
  <c r="S232" i="8"/>
  <c r="Y218" i="4"/>
  <c r="L219" i="4"/>
  <c r="CO245" i="7"/>
  <c r="CG245" i="7"/>
  <c r="CN245" i="7"/>
  <c r="CF245" i="7"/>
  <c r="CK245" i="7"/>
  <c r="Z245" i="7"/>
  <c r="CJ245" i="7"/>
  <c r="S40" i="6"/>
  <c r="G41" i="6"/>
  <c r="L265" i="4"/>
  <c r="Y264" i="4"/>
  <c r="Y7" i="4"/>
  <c r="L8" i="4"/>
  <c r="Y72" i="7"/>
  <c r="L73" i="7"/>
  <c r="O425" i="7"/>
  <c r="P424" i="7"/>
  <c r="J298" i="8"/>
  <c r="K297" i="8"/>
  <c r="O25" i="4"/>
  <c r="P24" i="4"/>
  <c r="Y265" i="7"/>
  <c r="L266" i="7"/>
  <c r="Y471" i="4"/>
  <c r="L472" i="4"/>
  <c r="CK375" i="7"/>
  <c r="Z375" i="7"/>
  <c r="CN375" i="7"/>
  <c r="CF375" i="7"/>
  <c r="CO375" i="7"/>
  <c r="CJ375" i="7"/>
  <c r="CG375" i="7"/>
  <c r="CN87" i="7"/>
  <c r="CF87" i="7"/>
  <c r="CK87" i="7"/>
  <c r="Z87" i="7"/>
  <c r="CJ87" i="7"/>
  <c r="CO87" i="7"/>
  <c r="CG87" i="7"/>
  <c r="CK282" i="7"/>
  <c r="Z282" i="7"/>
  <c r="CO282" i="7"/>
  <c r="CG282" i="7"/>
  <c r="CN282" i="7"/>
  <c r="CF282" i="7"/>
  <c r="CJ282" i="7"/>
  <c r="CN519" i="7"/>
  <c r="CF519" i="7"/>
  <c r="CK519" i="7"/>
  <c r="Z519" i="7"/>
  <c r="CJ519" i="7"/>
  <c r="CO519" i="7"/>
  <c r="CG519" i="7"/>
  <c r="CK103" i="4"/>
  <c r="Z103" i="4"/>
  <c r="CJ103" i="4"/>
  <c r="CO103" i="4"/>
  <c r="CG103" i="4"/>
  <c r="CN103" i="4"/>
  <c r="CF103" i="4"/>
  <c r="CO455" i="7"/>
  <c r="CG455" i="7"/>
  <c r="CK455" i="7"/>
  <c r="CJ455" i="7"/>
  <c r="CF455" i="7"/>
  <c r="Z455" i="7"/>
  <c r="CN455" i="7"/>
  <c r="S168" i="6"/>
  <c r="G169" i="6"/>
  <c r="P263" i="7"/>
  <c r="O264" i="7"/>
  <c r="Y536" i="4"/>
  <c r="L537" i="4"/>
  <c r="CK200" i="4"/>
  <c r="Z200" i="4"/>
  <c r="CJ200" i="4"/>
  <c r="CO200" i="4"/>
  <c r="CG200" i="4"/>
  <c r="CN200" i="4"/>
  <c r="CF200" i="4"/>
  <c r="CN119" i="4"/>
  <c r="CF119" i="4"/>
  <c r="CK119" i="4"/>
  <c r="Z119" i="4"/>
  <c r="CJ119" i="4"/>
  <c r="CO119" i="4"/>
  <c r="CG119" i="4"/>
  <c r="CN88" i="4"/>
  <c r="CF88" i="4"/>
  <c r="CK88" i="4"/>
  <c r="Z88" i="4"/>
  <c r="CJ88" i="4"/>
  <c r="CO88" i="4"/>
  <c r="CG88" i="4"/>
  <c r="Y489" i="7"/>
  <c r="L490" i="7"/>
  <c r="P391" i="4"/>
  <c r="O392" i="4"/>
  <c r="O472" i="7"/>
  <c r="P471" i="7"/>
  <c r="Y296" i="7"/>
  <c r="L297" i="7"/>
  <c r="P7" i="7"/>
  <c r="O8" i="7"/>
  <c r="CN487" i="7"/>
  <c r="CF487" i="7"/>
  <c r="CG487" i="7"/>
  <c r="CO487" i="7"/>
  <c r="Z487" i="7"/>
  <c r="CK487" i="7"/>
  <c r="CJ487" i="7"/>
  <c r="G137" i="6"/>
  <c r="S136" i="6"/>
  <c r="Y297" i="7" l="1"/>
  <c r="L298" i="7"/>
  <c r="O393" i="4"/>
  <c r="P392" i="4"/>
  <c r="Y137" i="4"/>
  <c r="L138" i="4"/>
  <c r="K40" i="8"/>
  <c r="J41" i="8"/>
  <c r="L377" i="7"/>
  <c r="Y376" i="7"/>
  <c r="CN584" i="4"/>
  <c r="CF584" i="4"/>
  <c r="CK584" i="4"/>
  <c r="Z584" i="4"/>
  <c r="CJ584" i="4"/>
  <c r="CO584" i="4"/>
  <c r="CG584" i="4"/>
  <c r="Y281" i="4"/>
  <c r="L282" i="4"/>
  <c r="G298" i="6"/>
  <c r="S297" i="6"/>
  <c r="G10" i="8"/>
  <c r="S9" i="8"/>
  <c r="P89" i="7"/>
  <c r="O90" i="7"/>
  <c r="P105" i="7"/>
  <c r="O106" i="7"/>
  <c r="CJ246" i="7"/>
  <c r="CO246" i="7"/>
  <c r="CG246" i="7"/>
  <c r="CN246" i="7"/>
  <c r="CF246" i="7"/>
  <c r="CK246" i="7"/>
  <c r="Z246" i="7"/>
  <c r="K232" i="8"/>
  <c r="J233" i="8"/>
  <c r="J42" i="6"/>
  <c r="K41" i="6"/>
  <c r="CJ568" i="4"/>
  <c r="CO568" i="4"/>
  <c r="CG568" i="4"/>
  <c r="CN568" i="4"/>
  <c r="CF568" i="4"/>
  <c r="CK568" i="4"/>
  <c r="Z568" i="4"/>
  <c r="CK328" i="7"/>
  <c r="Z328" i="7"/>
  <c r="CJ328" i="7"/>
  <c r="CO328" i="7"/>
  <c r="CG328" i="7"/>
  <c r="CN328" i="7"/>
  <c r="CF328" i="7"/>
  <c r="Y200" i="4"/>
  <c r="L201" i="4"/>
  <c r="P441" i="4"/>
  <c r="O442" i="4"/>
  <c r="CN201" i="4"/>
  <c r="CF201" i="4"/>
  <c r="CK201" i="4"/>
  <c r="Z201" i="4"/>
  <c r="CJ201" i="4"/>
  <c r="CO201" i="4"/>
  <c r="CG201" i="4"/>
  <c r="K16" i="7"/>
  <c r="L378" i="4"/>
  <c r="Y377" i="4"/>
  <c r="J138" i="8"/>
  <c r="K137" i="8"/>
  <c r="L201" i="7"/>
  <c r="Y200" i="7"/>
  <c r="CJ391" i="4"/>
  <c r="CO391" i="4"/>
  <c r="CG391" i="4"/>
  <c r="CN391" i="4"/>
  <c r="CF391" i="4"/>
  <c r="CK391" i="4"/>
  <c r="Z391" i="4"/>
  <c r="L538" i="4"/>
  <c r="Y537" i="4"/>
  <c r="S169" i="6"/>
  <c r="G170" i="6"/>
  <c r="Y472" i="4"/>
  <c r="L473" i="4"/>
  <c r="CN24" i="4"/>
  <c r="CF24" i="4"/>
  <c r="CK24" i="4"/>
  <c r="Z24" i="4"/>
  <c r="CJ24" i="4"/>
  <c r="CO24" i="4"/>
  <c r="CG24" i="4"/>
  <c r="CK424" i="7"/>
  <c r="Z424" i="7"/>
  <c r="CJ424" i="7"/>
  <c r="CO424" i="7"/>
  <c r="CG424" i="7"/>
  <c r="CN424" i="7"/>
  <c r="CF424" i="7"/>
  <c r="L9" i="4"/>
  <c r="Y8" i="4"/>
  <c r="S41" i="6"/>
  <c r="G42" i="6"/>
  <c r="G234" i="8"/>
  <c r="S233" i="8"/>
  <c r="P57" i="7"/>
  <c r="O58" i="7"/>
  <c r="CK152" i="7"/>
  <c r="Z152" i="7"/>
  <c r="CN152" i="7"/>
  <c r="CF152" i="7"/>
  <c r="CO152" i="7"/>
  <c r="CJ152" i="7"/>
  <c r="CG152" i="7"/>
  <c r="Y537" i="7"/>
  <c r="L538" i="7"/>
  <c r="G266" i="8"/>
  <c r="S265" i="8"/>
  <c r="G74" i="8"/>
  <c r="S73" i="8"/>
  <c r="CO168" i="4"/>
  <c r="CG168" i="4"/>
  <c r="CN168" i="4"/>
  <c r="CF168" i="4"/>
  <c r="CK168" i="4"/>
  <c r="Z168" i="4"/>
  <c r="CJ168" i="4"/>
  <c r="P585" i="4"/>
  <c r="O586" i="4"/>
  <c r="P41" i="4"/>
  <c r="O42" i="4"/>
  <c r="Y185" i="4"/>
  <c r="L186" i="4"/>
  <c r="O44" i="7"/>
  <c r="P43" i="7"/>
  <c r="K264" i="6"/>
  <c r="J265" i="6"/>
  <c r="P296" i="7"/>
  <c r="O297" i="7"/>
  <c r="CO279" i="4"/>
  <c r="CG279" i="4"/>
  <c r="CN279" i="4"/>
  <c r="CF279" i="4"/>
  <c r="CK279" i="4"/>
  <c r="CJ279" i="4"/>
  <c r="Z279" i="4"/>
  <c r="J170" i="6"/>
  <c r="K169" i="6"/>
  <c r="O285" i="7"/>
  <c r="P284" i="7"/>
  <c r="CO88" i="7"/>
  <c r="CG88" i="7"/>
  <c r="CN88" i="7"/>
  <c r="CF88" i="7"/>
  <c r="CK88" i="7"/>
  <c r="Z88" i="7"/>
  <c r="CJ88" i="7"/>
  <c r="L41" i="4"/>
  <c r="Y40" i="4"/>
  <c r="Y329" i="7"/>
  <c r="L330" i="7"/>
  <c r="G329" i="8"/>
  <c r="S328" i="8"/>
  <c r="G298" i="8"/>
  <c r="S297" i="8"/>
  <c r="CO377" i="4"/>
  <c r="CG377" i="4"/>
  <c r="CN377" i="4"/>
  <c r="CF377" i="4"/>
  <c r="CK377" i="4"/>
  <c r="Z377" i="4"/>
  <c r="CJ377" i="4"/>
  <c r="Y489" i="4"/>
  <c r="L490" i="4"/>
  <c r="O458" i="7"/>
  <c r="P457" i="7"/>
  <c r="CO104" i="7"/>
  <c r="CG104" i="7"/>
  <c r="CN104" i="7"/>
  <c r="CF104" i="7"/>
  <c r="CK104" i="7"/>
  <c r="Z104" i="7"/>
  <c r="CJ104" i="7"/>
  <c r="L89" i="7"/>
  <c r="Y88" i="7"/>
  <c r="P521" i="4"/>
  <c r="O522" i="4"/>
  <c r="L250" i="7"/>
  <c r="Y249" i="7"/>
  <c r="G234" i="6"/>
  <c r="S233" i="6"/>
  <c r="CO392" i="7"/>
  <c r="CG392" i="7"/>
  <c r="CN392" i="7"/>
  <c r="CF392" i="7"/>
  <c r="CK392" i="7"/>
  <c r="CJ392" i="7"/>
  <c r="L26" i="4"/>
  <c r="Y25" i="4"/>
  <c r="L522" i="4"/>
  <c r="Y521" i="4"/>
  <c r="O330" i="7"/>
  <c r="P329" i="7"/>
  <c r="CO120" i="4"/>
  <c r="CG120" i="4"/>
  <c r="CN120" i="4"/>
  <c r="CF120" i="4"/>
  <c r="CK120" i="4"/>
  <c r="Z120" i="4"/>
  <c r="CJ120" i="4"/>
  <c r="CJ233" i="7"/>
  <c r="CO233" i="7"/>
  <c r="CG233" i="7"/>
  <c r="CN233" i="7"/>
  <c r="CF233" i="7"/>
  <c r="CK233" i="7"/>
  <c r="Z233" i="7"/>
  <c r="P138" i="7"/>
  <c r="O139" i="7"/>
  <c r="O538" i="7"/>
  <c r="P537" i="7"/>
  <c r="K169" i="8"/>
  <c r="J170" i="8"/>
  <c r="Y475" i="7"/>
  <c r="L476" i="7"/>
  <c r="CJ455" i="4"/>
  <c r="CO455" i="4"/>
  <c r="CG455" i="4"/>
  <c r="CN455" i="4"/>
  <c r="CK455" i="4"/>
  <c r="Z455" i="4"/>
  <c r="CF455" i="4"/>
  <c r="J203" i="8"/>
  <c r="K202" i="8"/>
  <c r="K72" i="8"/>
  <c r="J73" i="8"/>
  <c r="G74" i="6"/>
  <c r="S73" i="6"/>
  <c r="CJ24" i="7"/>
  <c r="CO24" i="7"/>
  <c r="CG24" i="7"/>
  <c r="CN24" i="7"/>
  <c r="CF24" i="7"/>
  <c r="CK24" i="7"/>
  <c r="Z24" i="7"/>
  <c r="K232" i="6"/>
  <c r="J233" i="6"/>
  <c r="K360" i="8"/>
  <c r="J361" i="8"/>
  <c r="P153" i="4"/>
  <c r="O154" i="4"/>
  <c r="P537" i="4"/>
  <c r="O538" i="4"/>
  <c r="CO311" i="7"/>
  <c r="CG311" i="7"/>
  <c r="CN311" i="7"/>
  <c r="CF311" i="7"/>
  <c r="CK311" i="7"/>
  <c r="Z311" i="7"/>
  <c r="CJ311" i="7"/>
  <c r="CN250" i="4"/>
  <c r="CF250" i="4"/>
  <c r="CK250" i="4"/>
  <c r="Z250" i="4"/>
  <c r="CJ250" i="4"/>
  <c r="CO250" i="4"/>
  <c r="CG250" i="4"/>
  <c r="Y106" i="7"/>
  <c r="L107" i="7"/>
  <c r="CO440" i="4"/>
  <c r="CG440" i="4"/>
  <c r="CN440" i="4"/>
  <c r="CF440" i="4"/>
  <c r="CK440" i="4"/>
  <c r="CJ440" i="4"/>
  <c r="Z440" i="4"/>
  <c r="CO184" i="7"/>
  <c r="CG184" i="7"/>
  <c r="CN184" i="7"/>
  <c r="CF184" i="7"/>
  <c r="CK184" i="7"/>
  <c r="Z184" i="7"/>
  <c r="CJ184" i="7"/>
  <c r="CO488" i="7"/>
  <c r="CG488" i="7"/>
  <c r="CK488" i="7"/>
  <c r="CJ488" i="7"/>
  <c r="CF488" i="7"/>
  <c r="Z488" i="7"/>
  <c r="CN488" i="7"/>
  <c r="L297" i="4"/>
  <c r="Y296" i="4"/>
  <c r="P202" i="4"/>
  <c r="O203" i="4"/>
  <c r="Y569" i="4"/>
  <c r="L570" i="4"/>
  <c r="O508" i="7"/>
  <c r="P507" i="7"/>
  <c r="L11" i="7"/>
  <c r="Y10" i="7"/>
  <c r="D10" i="7"/>
  <c r="O314" i="4"/>
  <c r="P313" i="4"/>
  <c r="CJ263" i="7"/>
  <c r="CO263" i="7"/>
  <c r="CG263" i="7"/>
  <c r="CN263" i="7"/>
  <c r="CF263" i="7"/>
  <c r="CK263" i="7"/>
  <c r="Z263" i="7"/>
  <c r="P280" i="4"/>
  <c r="O281" i="4"/>
  <c r="CN283" i="7"/>
  <c r="CF283" i="7"/>
  <c r="CJ283" i="7"/>
  <c r="CO283" i="7"/>
  <c r="CG283" i="7"/>
  <c r="CK283" i="7"/>
  <c r="Z283" i="7"/>
  <c r="P378" i="4"/>
  <c r="O379" i="4"/>
  <c r="CO409" i="4"/>
  <c r="CG409" i="4"/>
  <c r="CN409" i="4"/>
  <c r="CF409" i="4"/>
  <c r="CK409" i="4"/>
  <c r="Z409" i="4"/>
  <c r="CJ409" i="4"/>
  <c r="L42" i="7"/>
  <c r="Y41" i="7"/>
  <c r="Y73" i="4"/>
  <c r="L74" i="4"/>
  <c r="Y170" i="4"/>
  <c r="L171" i="4"/>
  <c r="CN137" i="7"/>
  <c r="CF137" i="7"/>
  <c r="CK137" i="7"/>
  <c r="Z137" i="7"/>
  <c r="CJ137" i="7"/>
  <c r="CO137" i="7"/>
  <c r="CG137" i="7"/>
  <c r="O74" i="7"/>
  <c r="P73" i="7"/>
  <c r="CO360" i="7"/>
  <c r="CG360" i="7"/>
  <c r="CN360" i="7"/>
  <c r="CF360" i="7"/>
  <c r="CK360" i="7"/>
  <c r="Z360" i="7"/>
  <c r="CJ360" i="7"/>
  <c r="CN536" i="4"/>
  <c r="CF536" i="4"/>
  <c r="CK536" i="4"/>
  <c r="Z536" i="4"/>
  <c r="CJ536" i="4"/>
  <c r="CO536" i="4"/>
  <c r="CG536" i="4"/>
  <c r="L458" i="7"/>
  <c r="Y457" i="7"/>
  <c r="CN376" i="7"/>
  <c r="CF376" i="7"/>
  <c r="CO376" i="7"/>
  <c r="CG376" i="7"/>
  <c r="CK376" i="7"/>
  <c r="CJ376" i="7"/>
  <c r="Z376" i="7"/>
  <c r="G138" i="6"/>
  <c r="S137" i="6"/>
  <c r="O9" i="7"/>
  <c r="P8" i="7"/>
  <c r="P25" i="4"/>
  <c r="O26" i="4"/>
  <c r="O426" i="7"/>
  <c r="P425" i="7"/>
  <c r="Y219" i="4"/>
  <c r="L220" i="4"/>
  <c r="O329" i="4"/>
  <c r="P328" i="4"/>
  <c r="P408" i="7"/>
  <c r="O409" i="7"/>
  <c r="CO56" i="7"/>
  <c r="CG56" i="7"/>
  <c r="CN56" i="7"/>
  <c r="CF56" i="7"/>
  <c r="CK56" i="7"/>
  <c r="Z56" i="7"/>
  <c r="CJ56" i="7"/>
  <c r="P153" i="7"/>
  <c r="O154" i="7"/>
  <c r="G138" i="8"/>
  <c r="S137" i="8"/>
  <c r="K264" i="8"/>
  <c r="J265" i="8"/>
  <c r="P169" i="7"/>
  <c r="O170" i="7"/>
  <c r="CN504" i="4"/>
  <c r="CF504" i="4"/>
  <c r="CK504" i="4"/>
  <c r="Z504" i="4"/>
  <c r="CJ504" i="4"/>
  <c r="CO504" i="4"/>
  <c r="CG504" i="4"/>
  <c r="CO40" i="4"/>
  <c r="CG40" i="4"/>
  <c r="CN40" i="4"/>
  <c r="CF40" i="4"/>
  <c r="CK40" i="4"/>
  <c r="CJ40" i="4"/>
  <c r="CJ42" i="7"/>
  <c r="CO42" i="7"/>
  <c r="CG42" i="7"/>
  <c r="CN42" i="7"/>
  <c r="CF42" i="7"/>
  <c r="CK42" i="7"/>
  <c r="Z42" i="7"/>
  <c r="CO295" i="7"/>
  <c r="CG295" i="7"/>
  <c r="CN295" i="7"/>
  <c r="CF295" i="7"/>
  <c r="CK295" i="7"/>
  <c r="Z295" i="7"/>
  <c r="CJ295" i="7"/>
  <c r="Y345" i="4"/>
  <c r="L346" i="4"/>
  <c r="CN120" i="7"/>
  <c r="CF120" i="7"/>
  <c r="CK120" i="7"/>
  <c r="Z120" i="7"/>
  <c r="CJ120" i="7"/>
  <c r="CO120" i="7"/>
  <c r="CG120" i="7"/>
  <c r="P521" i="7"/>
  <c r="O522" i="7"/>
  <c r="L217" i="7"/>
  <c r="Y216" i="7"/>
  <c r="K136" i="6"/>
  <c r="J137" i="6"/>
  <c r="Y122" i="4"/>
  <c r="L123" i="4"/>
  <c r="L153" i="7"/>
  <c r="Y152" i="7"/>
  <c r="L426" i="4"/>
  <c r="Y425" i="4"/>
  <c r="Y328" i="4"/>
  <c r="L329" i="4"/>
  <c r="CJ456" i="7"/>
  <c r="CO456" i="7"/>
  <c r="CF456" i="7"/>
  <c r="Z456" i="7"/>
  <c r="CN456" i="7"/>
  <c r="CK456" i="7"/>
  <c r="CG456" i="7"/>
  <c r="J9" i="8"/>
  <c r="K8" i="8"/>
  <c r="P297" i="4"/>
  <c r="O298" i="4"/>
  <c r="L506" i="4"/>
  <c r="Y505" i="4"/>
  <c r="P56" i="4"/>
  <c r="O57" i="4"/>
  <c r="L441" i="4"/>
  <c r="Y440" i="4"/>
  <c r="K328" i="8"/>
  <c r="J329" i="8"/>
  <c r="K8" i="6"/>
  <c r="J9" i="6"/>
  <c r="O219" i="7"/>
  <c r="P218" i="7"/>
  <c r="P90" i="4"/>
  <c r="O91" i="4"/>
  <c r="CN104" i="4"/>
  <c r="CF104" i="4"/>
  <c r="CK104" i="4"/>
  <c r="Z104" i="4"/>
  <c r="CJ104" i="4"/>
  <c r="CO104" i="4"/>
  <c r="CG104" i="4"/>
  <c r="Y249" i="4"/>
  <c r="L250" i="4"/>
  <c r="CN186" i="4"/>
  <c r="CF186" i="4"/>
  <c r="CK186" i="4"/>
  <c r="Z186" i="4"/>
  <c r="CJ186" i="4"/>
  <c r="CO186" i="4"/>
  <c r="CG186" i="4"/>
  <c r="Y344" i="7"/>
  <c r="L345" i="7"/>
  <c r="O11" i="4"/>
  <c r="P10" i="4"/>
  <c r="CJ536" i="7"/>
  <c r="CO536" i="7"/>
  <c r="CG536" i="7"/>
  <c r="CN536" i="7"/>
  <c r="CF536" i="7"/>
  <c r="CK536" i="7"/>
  <c r="Z536" i="7"/>
  <c r="L361" i="7"/>
  <c r="Y360" i="7"/>
  <c r="CN552" i="4"/>
  <c r="CF552" i="4"/>
  <c r="CK552" i="4"/>
  <c r="Z552" i="4"/>
  <c r="CJ552" i="4"/>
  <c r="CO552" i="4"/>
  <c r="CG552" i="4"/>
  <c r="O346" i="4"/>
  <c r="P345" i="4"/>
  <c r="O137" i="4"/>
  <c r="P136" i="4"/>
  <c r="O473" i="4"/>
  <c r="P472" i="4"/>
  <c r="L521" i="7"/>
  <c r="Y520" i="7"/>
  <c r="Y456" i="4"/>
  <c r="L457" i="4"/>
  <c r="K106" i="6"/>
  <c r="J107" i="6"/>
  <c r="P251" i="4"/>
  <c r="O252" i="4"/>
  <c r="Y313" i="7"/>
  <c r="L314" i="7"/>
  <c r="L506" i="7"/>
  <c r="Y505" i="7"/>
  <c r="P426" i="4"/>
  <c r="O427" i="4"/>
  <c r="O283" i="4"/>
  <c r="P269" i="4"/>
  <c r="K18" i="4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CJ506" i="7"/>
  <c r="CO506" i="7"/>
  <c r="CG506" i="7"/>
  <c r="CK506" i="7"/>
  <c r="Z506" i="7"/>
  <c r="CN506" i="7"/>
  <c r="CF506" i="7"/>
  <c r="O443" i="7"/>
  <c r="P442" i="7"/>
  <c r="CK72" i="4"/>
  <c r="Z72" i="4"/>
  <c r="CJ72" i="4"/>
  <c r="CO72" i="4"/>
  <c r="CG72" i="4"/>
  <c r="CN72" i="4"/>
  <c r="CF72" i="4"/>
  <c r="CN344" i="7"/>
  <c r="CF344" i="7"/>
  <c r="CK344" i="7"/>
  <c r="Z344" i="7"/>
  <c r="CJ344" i="7"/>
  <c r="CO344" i="7"/>
  <c r="CG344" i="7"/>
  <c r="CJ312" i="4"/>
  <c r="CO312" i="4"/>
  <c r="CG312" i="4"/>
  <c r="CN312" i="4"/>
  <c r="CF312" i="4"/>
  <c r="CK312" i="4"/>
  <c r="Z312" i="4"/>
  <c r="J299" i="8"/>
  <c r="K298" i="8"/>
  <c r="Y265" i="4"/>
  <c r="L266" i="4"/>
  <c r="P169" i="4"/>
  <c r="O170" i="4"/>
  <c r="Y120" i="7"/>
  <c r="L121" i="7"/>
  <c r="P217" i="4"/>
  <c r="O218" i="4"/>
  <c r="Y313" i="4"/>
  <c r="L314" i="4"/>
  <c r="CN520" i="4"/>
  <c r="CF520" i="4"/>
  <c r="CK520" i="4"/>
  <c r="Z520" i="4"/>
  <c r="CJ520" i="4"/>
  <c r="CO520" i="4"/>
  <c r="CG520" i="4"/>
  <c r="O394" i="7"/>
  <c r="P393" i="7"/>
  <c r="L393" i="7"/>
  <c r="Y392" i="7"/>
  <c r="P121" i="4"/>
  <c r="O122" i="4"/>
  <c r="P234" i="7"/>
  <c r="O235" i="7"/>
  <c r="CJ359" i="4"/>
  <c r="CO359" i="4"/>
  <c r="CG359" i="4"/>
  <c r="CN359" i="4"/>
  <c r="CF359" i="4"/>
  <c r="CK359" i="4"/>
  <c r="O457" i="4"/>
  <c r="P456" i="4"/>
  <c r="CJ488" i="4"/>
  <c r="CO488" i="4"/>
  <c r="CG488" i="4"/>
  <c r="CN488" i="4"/>
  <c r="CF488" i="4"/>
  <c r="CK488" i="4"/>
  <c r="Z488" i="4"/>
  <c r="O26" i="7"/>
  <c r="P25" i="7"/>
  <c r="CJ201" i="7"/>
  <c r="CO201" i="7"/>
  <c r="CG201" i="7"/>
  <c r="CN201" i="7"/>
  <c r="CF201" i="7"/>
  <c r="CK201" i="7"/>
  <c r="Z201" i="7"/>
  <c r="CN152" i="4"/>
  <c r="CF152" i="4"/>
  <c r="CK152" i="4"/>
  <c r="Z152" i="4"/>
  <c r="CJ152" i="4"/>
  <c r="CO152" i="4"/>
  <c r="CG152" i="4"/>
  <c r="P312" i="7"/>
  <c r="O313" i="7"/>
  <c r="S105" i="8"/>
  <c r="G106" i="8"/>
  <c r="G170" i="8"/>
  <c r="S169" i="8"/>
  <c r="CO232" i="4"/>
  <c r="CG232" i="4"/>
  <c r="CN232" i="4"/>
  <c r="CF232" i="4"/>
  <c r="CK232" i="4"/>
  <c r="Z232" i="4"/>
  <c r="CJ232" i="4"/>
  <c r="Y57" i="4"/>
  <c r="L58" i="4"/>
  <c r="O186" i="7"/>
  <c r="P185" i="7"/>
  <c r="P489" i="7"/>
  <c r="O490" i="7"/>
  <c r="CK471" i="7"/>
  <c r="Z471" i="7"/>
  <c r="CJ471" i="7"/>
  <c r="CO471" i="7"/>
  <c r="CG471" i="7"/>
  <c r="CN471" i="7"/>
  <c r="CF471" i="7"/>
  <c r="L491" i="7"/>
  <c r="Y490" i="7"/>
  <c r="CJ7" i="7"/>
  <c r="CO7" i="7"/>
  <c r="CG7" i="7"/>
  <c r="CN7" i="7"/>
  <c r="CF7" i="7"/>
  <c r="CK7" i="7"/>
  <c r="Z7" i="7"/>
  <c r="O473" i="7"/>
  <c r="P472" i="7"/>
  <c r="O265" i="7"/>
  <c r="P264" i="7"/>
  <c r="L267" i="7"/>
  <c r="Y266" i="7"/>
  <c r="Y73" i="7"/>
  <c r="L74" i="7"/>
  <c r="CJ327" i="4"/>
  <c r="CO327" i="4"/>
  <c r="CG327" i="4"/>
  <c r="CN327" i="4"/>
  <c r="CF327" i="4"/>
  <c r="CK327" i="4"/>
  <c r="Z327" i="4"/>
  <c r="CO407" i="7"/>
  <c r="CG407" i="7"/>
  <c r="CN407" i="7"/>
  <c r="CF407" i="7"/>
  <c r="CK407" i="7"/>
  <c r="Z407" i="7"/>
  <c r="CJ407" i="7"/>
  <c r="Y136" i="7"/>
  <c r="L137" i="7"/>
  <c r="Y392" i="4"/>
  <c r="L393" i="4"/>
  <c r="CN168" i="7"/>
  <c r="CF168" i="7"/>
  <c r="CO168" i="7"/>
  <c r="CG168" i="7"/>
  <c r="CJ168" i="7"/>
  <c r="Z168" i="7"/>
  <c r="CK168" i="7"/>
  <c r="P505" i="4"/>
  <c r="O506" i="4"/>
  <c r="G202" i="8"/>
  <c r="S201" i="8"/>
  <c r="G266" i="6"/>
  <c r="S265" i="6"/>
  <c r="L554" i="4"/>
  <c r="Y553" i="4"/>
  <c r="P121" i="7"/>
  <c r="O122" i="7"/>
  <c r="CO520" i="7"/>
  <c r="CG520" i="7"/>
  <c r="CN520" i="7"/>
  <c r="CF520" i="7"/>
  <c r="CK520" i="7"/>
  <c r="Z520" i="7"/>
  <c r="CJ520" i="7"/>
  <c r="G42" i="8"/>
  <c r="S41" i="8"/>
  <c r="Y25" i="7"/>
  <c r="L26" i="7"/>
  <c r="L410" i="4"/>
  <c r="Y409" i="4"/>
  <c r="CN216" i="4"/>
  <c r="CF216" i="4"/>
  <c r="CK216" i="4"/>
  <c r="Z216" i="4"/>
  <c r="CJ216" i="4"/>
  <c r="CO216" i="4"/>
  <c r="CG216" i="4"/>
  <c r="G202" i="6"/>
  <c r="S201" i="6"/>
  <c r="P410" i="4"/>
  <c r="O411" i="4"/>
  <c r="CO296" i="4"/>
  <c r="CG296" i="4"/>
  <c r="CN296" i="4"/>
  <c r="CF296" i="4"/>
  <c r="CK296" i="4"/>
  <c r="Z296" i="4"/>
  <c r="CJ296" i="4"/>
  <c r="CO55" i="4"/>
  <c r="CG55" i="4"/>
  <c r="CN55" i="4"/>
  <c r="CF55" i="4"/>
  <c r="CK55" i="4"/>
  <c r="Z55" i="4"/>
  <c r="CJ55" i="4"/>
  <c r="Y409" i="7"/>
  <c r="L410" i="7"/>
  <c r="O248" i="7"/>
  <c r="P247" i="7"/>
  <c r="L233" i="7"/>
  <c r="Y232" i="7"/>
  <c r="Y234" i="4"/>
  <c r="L235" i="4"/>
  <c r="CJ217" i="7"/>
  <c r="CO217" i="7"/>
  <c r="CG217" i="7"/>
  <c r="CN217" i="7"/>
  <c r="CF217" i="7"/>
  <c r="CK217" i="7"/>
  <c r="Z217" i="7"/>
  <c r="O570" i="4"/>
  <c r="P569" i="4"/>
  <c r="L91" i="4"/>
  <c r="Y90" i="4"/>
  <c r="CO89" i="4"/>
  <c r="CG89" i="4"/>
  <c r="CN89" i="4"/>
  <c r="CF89" i="4"/>
  <c r="CK89" i="4"/>
  <c r="Z89" i="4"/>
  <c r="CJ89" i="4"/>
  <c r="P105" i="4"/>
  <c r="O106" i="4"/>
  <c r="G106" i="6"/>
  <c r="S105" i="6"/>
  <c r="P187" i="4"/>
  <c r="O188" i="4"/>
  <c r="CJ9" i="4"/>
  <c r="CN9" i="4"/>
  <c r="CF9" i="4"/>
  <c r="CK9" i="4"/>
  <c r="Z9" i="4"/>
  <c r="CO9" i="4"/>
  <c r="CG9" i="4"/>
  <c r="L586" i="4"/>
  <c r="Y585" i="4"/>
  <c r="Y107" i="4"/>
  <c r="L108" i="4"/>
  <c r="P360" i="4"/>
  <c r="O361" i="4"/>
  <c r="P553" i="4"/>
  <c r="O554" i="4"/>
  <c r="CK72" i="7"/>
  <c r="Z72" i="7"/>
  <c r="CJ72" i="7"/>
  <c r="CO72" i="7"/>
  <c r="CG72" i="7"/>
  <c r="CN72" i="7"/>
  <c r="CF72" i="7"/>
  <c r="L170" i="7"/>
  <c r="Y169" i="7"/>
  <c r="CJ344" i="4"/>
  <c r="CO344" i="4"/>
  <c r="CG344" i="4"/>
  <c r="CN344" i="4"/>
  <c r="CF344" i="4"/>
  <c r="CK344" i="4"/>
  <c r="Z344" i="4"/>
  <c r="O490" i="4"/>
  <c r="P489" i="4"/>
  <c r="Y281" i="7"/>
  <c r="L282" i="7"/>
  <c r="G10" i="6"/>
  <c r="S9" i="6"/>
  <c r="L441" i="7"/>
  <c r="Y440" i="7"/>
  <c r="O203" i="7"/>
  <c r="P202" i="7"/>
  <c r="P361" i="7"/>
  <c r="O362" i="7"/>
  <c r="CJ135" i="4"/>
  <c r="CO135" i="4"/>
  <c r="CG135" i="4"/>
  <c r="CN135" i="4"/>
  <c r="CF135" i="4"/>
  <c r="CK135" i="4"/>
  <c r="Z135" i="4"/>
  <c r="CJ471" i="4"/>
  <c r="CO471" i="4"/>
  <c r="CG471" i="4"/>
  <c r="CK471" i="4"/>
  <c r="Z471" i="4"/>
  <c r="CF471" i="4"/>
  <c r="CN471" i="4"/>
  <c r="P233" i="4"/>
  <c r="O234" i="4"/>
  <c r="G363" i="8"/>
  <c r="S362" i="8"/>
  <c r="J298" i="6"/>
  <c r="K297" i="6"/>
  <c r="K105" i="8"/>
  <c r="J106" i="8"/>
  <c r="Y425" i="7"/>
  <c r="L426" i="7"/>
  <c r="CO425" i="4"/>
  <c r="CG425" i="4"/>
  <c r="CN425" i="4"/>
  <c r="CF425" i="4"/>
  <c r="CK425" i="4"/>
  <c r="Z425" i="4"/>
  <c r="CJ425" i="4"/>
  <c r="CO268" i="4"/>
  <c r="CG268" i="4"/>
  <c r="CN268" i="4"/>
  <c r="CF268" i="4"/>
  <c r="CK268" i="4"/>
  <c r="CJ268" i="4"/>
  <c r="Z268" i="4"/>
  <c r="L57" i="7"/>
  <c r="Y56" i="7"/>
  <c r="Y155" i="4"/>
  <c r="L156" i="4"/>
  <c r="L362" i="4"/>
  <c r="Y361" i="4"/>
  <c r="P377" i="7"/>
  <c r="O378" i="7"/>
  <c r="L185" i="7"/>
  <c r="Y184" i="7"/>
  <c r="K544" i="7"/>
  <c r="CJ441" i="7"/>
  <c r="CO441" i="7"/>
  <c r="CG441" i="7"/>
  <c r="CN441" i="7"/>
  <c r="CF441" i="7"/>
  <c r="CK441" i="7"/>
  <c r="Z441" i="7"/>
  <c r="O74" i="4"/>
  <c r="P73" i="4"/>
  <c r="P345" i="7"/>
  <c r="O346" i="7"/>
  <c r="P74" i="4" l="1"/>
  <c r="O75" i="4"/>
  <c r="O379" i="7"/>
  <c r="P378" i="7"/>
  <c r="CK202" i="7"/>
  <c r="Z202" i="7"/>
  <c r="CJ202" i="7"/>
  <c r="CO202" i="7"/>
  <c r="CG202" i="7"/>
  <c r="CN202" i="7"/>
  <c r="CF202" i="7"/>
  <c r="Y26" i="7"/>
  <c r="L27" i="7"/>
  <c r="CO121" i="7"/>
  <c r="CG121" i="7"/>
  <c r="CN121" i="7"/>
  <c r="CF121" i="7"/>
  <c r="CK121" i="7"/>
  <c r="Z121" i="7"/>
  <c r="CJ121" i="7"/>
  <c r="G267" i="6"/>
  <c r="S266" i="6"/>
  <c r="Y393" i="4"/>
  <c r="L394" i="4"/>
  <c r="G171" i="8"/>
  <c r="S170" i="8"/>
  <c r="CK456" i="4"/>
  <c r="Z456" i="4"/>
  <c r="CJ456" i="4"/>
  <c r="CF456" i="4"/>
  <c r="CO456" i="4"/>
  <c r="CN456" i="4"/>
  <c r="CG456" i="4"/>
  <c r="Y506" i="7"/>
  <c r="L507" i="7"/>
  <c r="CO251" i="4"/>
  <c r="CG251" i="4"/>
  <c r="CN251" i="4"/>
  <c r="CF251" i="4"/>
  <c r="CK251" i="4"/>
  <c r="Z251" i="4"/>
  <c r="CJ251" i="4"/>
  <c r="CJ56" i="4"/>
  <c r="CO56" i="4"/>
  <c r="CG56" i="4"/>
  <c r="CN56" i="4"/>
  <c r="CF56" i="4"/>
  <c r="CK56" i="4"/>
  <c r="Z56" i="4"/>
  <c r="O171" i="7"/>
  <c r="P170" i="7"/>
  <c r="CO25" i="4"/>
  <c r="CG25" i="4"/>
  <c r="CN25" i="4"/>
  <c r="CF25" i="4"/>
  <c r="CK25" i="4"/>
  <c r="Z25" i="4"/>
  <c r="CJ25" i="4"/>
  <c r="G139" i="6"/>
  <c r="S138" i="6"/>
  <c r="L12" i="7"/>
  <c r="Y11" i="7"/>
  <c r="D11" i="7"/>
  <c r="K170" i="8"/>
  <c r="J171" i="8"/>
  <c r="G235" i="8"/>
  <c r="S234" i="8"/>
  <c r="Y9" i="4"/>
  <c r="L10" i="4"/>
  <c r="Y538" i="4"/>
  <c r="L539" i="4"/>
  <c r="O107" i="7"/>
  <c r="P106" i="7"/>
  <c r="CJ89" i="7"/>
  <c r="CO89" i="7"/>
  <c r="CG89" i="7"/>
  <c r="CN89" i="7"/>
  <c r="CF89" i="7"/>
  <c r="CK89" i="7"/>
  <c r="Z89" i="7"/>
  <c r="G299" i="6"/>
  <c r="S298" i="6"/>
  <c r="CK392" i="4"/>
  <c r="Z392" i="4"/>
  <c r="CJ392" i="4"/>
  <c r="CO392" i="4"/>
  <c r="CG392" i="4"/>
  <c r="CN392" i="4"/>
  <c r="CF392" i="4"/>
  <c r="P346" i="7"/>
  <c r="O347" i="7"/>
  <c r="K545" i="7"/>
  <c r="CO377" i="7"/>
  <c r="CG377" i="7"/>
  <c r="CJ377" i="7"/>
  <c r="CK377" i="7"/>
  <c r="Z377" i="7"/>
  <c r="CF377" i="7"/>
  <c r="CN377" i="7"/>
  <c r="S363" i="8"/>
  <c r="G364" i="8"/>
  <c r="O204" i="7"/>
  <c r="P203" i="7"/>
  <c r="G11" i="6"/>
  <c r="S10" i="6"/>
  <c r="O491" i="4"/>
  <c r="P490" i="4"/>
  <c r="CJ360" i="4"/>
  <c r="CO360" i="4"/>
  <c r="CG360" i="4"/>
  <c r="CN360" i="4"/>
  <c r="CF360" i="4"/>
  <c r="CK360" i="4"/>
  <c r="Y586" i="4"/>
  <c r="L587" i="4"/>
  <c r="P188" i="4"/>
  <c r="O189" i="4"/>
  <c r="P106" i="4"/>
  <c r="O107" i="4"/>
  <c r="O571" i="4"/>
  <c r="P570" i="4"/>
  <c r="Y235" i="4"/>
  <c r="L236" i="4"/>
  <c r="CK247" i="7"/>
  <c r="Z247" i="7"/>
  <c r="CJ247" i="7"/>
  <c r="CO247" i="7"/>
  <c r="CG247" i="7"/>
  <c r="CN247" i="7"/>
  <c r="CF247" i="7"/>
  <c r="Y267" i="7"/>
  <c r="L268" i="7"/>
  <c r="P473" i="7"/>
  <c r="O474" i="7"/>
  <c r="P186" i="7"/>
  <c r="O187" i="7"/>
  <c r="S106" i="8"/>
  <c r="G107" i="8"/>
  <c r="O458" i="4"/>
  <c r="P457" i="4"/>
  <c r="CJ234" i="7"/>
  <c r="CO234" i="7"/>
  <c r="CG234" i="7"/>
  <c r="CN234" i="7"/>
  <c r="CF234" i="7"/>
  <c r="CK234" i="7"/>
  <c r="Y393" i="7"/>
  <c r="L394" i="7"/>
  <c r="P218" i="4"/>
  <c r="O219" i="4"/>
  <c r="O171" i="4"/>
  <c r="P170" i="4"/>
  <c r="O444" i="7"/>
  <c r="P443" i="7"/>
  <c r="O428" i="4"/>
  <c r="P427" i="4"/>
  <c r="Y314" i="7"/>
  <c r="L315" i="7"/>
  <c r="K107" i="6"/>
  <c r="J108" i="6"/>
  <c r="CK136" i="4"/>
  <c r="Z136" i="4"/>
  <c r="CJ136" i="4"/>
  <c r="CO136" i="4"/>
  <c r="CG136" i="4"/>
  <c r="CN136" i="4"/>
  <c r="CF136" i="4"/>
  <c r="Y361" i="7"/>
  <c r="L362" i="7"/>
  <c r="CK10" i="4"/>
  <c r="Z10" i="4"/>
  <c r="CO10" i="4"/>
  <c r="CG10" i="4"/>
  <c r="CN10" i="4"/>
  <c r="CF10" i="4"/>
  <c r="CJ10" i="4"/>
  <c r="P91" i="4"/>
  <c r="O92" i="4"/>
  <c r="K9" i="6"/>
  <c r="J10" i="6"/>
  <c r="Y426" i="4"/>
  <c r="L427" i="4"/>
  <c r="Y217" i="7"/>
  <c r="L218" i="7"/>
  <c r="CO169" i="7"/>
  <c r="CG169" i="7"/>
  <c r="CK169" i="7"/>
  <c r="Z169" i="7"/>
  <c r="CJ169" i="7"/>
  <c r="CN169" i="7"/>
  <c r="CF169" i="7"/>
  <c r="G139" i="8"/>
  <c r="S138" i="8"/>
  <c r="CK328" i="4"/>
  <c r="Z328" i="4"/>
  <c r="CJ328" i="4"/>
  <c r="CO328" i="4"/>
  <c r="CG328" i="4"/>
  <c r="CN328" i="4"/>
  <c r="CF328" i="4"/>
  <c r="CN425" i="7"/>
  <c r="CF425" i="7"/>
  <c r="CK425" i="7"/>
  <c r="Z425" i="7"/>
  <c r="CJ425" i="7"/>
  <c r="CO425" i="7"/>
  <c r="CG425" i="7"/>
  <c r="CK8" i="7"/>
  <c r="Z8" i="7"/>
  <c r="CJ8" i="7"/>
  <c r="CO8" i="7"/>
  <c r="CG8" i="7"/>
  <c r="CN8" i="7"/>
  <c r="CF8" i="7"/>
  <c r="L459" i="7"/>
  <c r="Y458" i="7"/>
  <c r="P74" i="7"/>
  <c r="O75" i="7"/>
  <c r="Y171" i="4"/>
  <c r="L172" i="4"/>
  <c r="O315" i="4"/>
  <c r="P314" i="4"/>
  <c r="CK507" i="7"/>
  <c r="Z507" i="7"/>
  <c r="CJ507" i="7"/>
  <c r="CN507" i="7"/>
  <c r="CF507" i="7"/>
  <c r="CO507" i="7"/>
  <c r="CG507" i="7"/>
  <c r="P203" i="4"/>
  <c r="O204" i="4"/>
  <c r="CO153" i="4"/>
  <c r="CG153" i="4"/>
  <c r="CN153" i="4"/>
  <c r="CF153" i="4"/>
  <c r="CK153" i="4"/>
  <c r="Z153" i="4"/>
  <c r="CJ153" i="4"/>
  <c r="CO138" i="7"/>
  <c r="CG138" i="7"/>
  <c r="CN138" i="7"/>
  <c r="CF138" i="7"/>
  <c r="CK138" i="7"/>
  <c r="Z138" i="7"/>
  <c r="CJ138" i="7"/>
  <c r="CN329" i="7"/>
  <c r="CF329" i="7"/>
  <c r="CK329" i="7"/>
  <c r="Z329" i="7"/>
  <c r="CJ329" i="7"/>
  <c r="CO329" i="7"/>
  <c r="CG329" i="7"/>
  <c r="P522" i="4"/>
  <c r="O523" i="4"/>
  <c r="O459" i="7"/>
  <c r="P458" i="7"/>
  <c r="J171" i="6"/>
  <c r="K170" i="6"/>
  <c r="O298" i="7"/>
  <c r="P297" i="7"/>
  <c r="CK43" i="7"/>
  <c r="Z43" i="7"/>
  <c r="CJ43" i="7"/>
  <c r="CO43" i="7"/>
  <c r="CG43" i="7"/>
  <c r="CN43" i="7"/>
  <c r="CF43" i="7"/>
  <c r="O43" i="4"/>
  <c r="P42" i="4"/>
  <c r="G75" i="8"/>
  <c r="S74" i="8"/>
  <c r="P58" i="7"/>
  <c r="O59" i="7"/>
  <c r="S42" i="6"/>
  <c r="G43" i="6"/>
  <c r="S170" i="6"/>
  <c r="G171" i="6"/>
  <c r="Y201" i="7"/>
  <c r="L202" i="7"/>
  <c r="Y378" i="4"/>
  <c r="L379" i="4"/>
  <c r="Y201" i="4"/>
  <c r="L202" i="4"/>
  <c r="CJ105" i="7"/>
  <c r="CO105" i="7"/>
  <c r="CG105" i="7"/>
  <c r="CN105" i="7"/>
  <c r="CF105" i="7"/>
  <c r="CK105" i="7"/>
  <c r="Z105" i="7"/>
  <c r="L283" i="4"/>
  <c r="Y282" i="4"/>
  <c r="O394" i="4"/>
  <c r="P393" i="4"/>
  <c r="CK569" i="4"/>
  <c r="Z569" i="4"/>
  <c r="CJ569" i="4"/>
  <c r="CO569" i="4"/>
  <c r="CG569" i="4"/>
  <c r="CN569" i="4"/>
  <c r="CF569" i="4"/>
  <c r="CO505" i="4"/>
  <c r="CG505" i="4"/>
  <c r="CN505" i="4"/>
  <c r="CF505" i="4"/>
  <c r="CK505" i="4"/>
  <c r="Z505" i="4"/>
  <c r="CJ505" i="4"/>
  <c r="CK185" i="7"/>
  <c r="CJ185" i="7"/>
  <c r="CO185" i="7"/>
  <c r="CG185" i="7"/>
  <c r="CN185" i="7"/>
  <c r="CF185" i="7"/>
  <c r="CJ312" i="7"/>
  <c r="CO312" i="7"/>
  <c r="CG312" i="7"/>
  <c r="CN312" i="7"/>
  <c r="CF312" i="7"/>
  <c r="CK312" i="7"/>
  <c r="Z312" i="7"/>
  <c r="P235" i="7"/>
  <c r="O236" i="7"/>
  <c r="O474" i="4"/>
  <c r="P473" i="4"/>
  <c r="O347" i="4"/>
  <c r="P346" i="4"/>
  <c r="Y123" i="4"/>
  <c r="L124" i="4"/>
  <c r="CJ408" i="7"/>
  <c r="CO408" i="7"/>
  <c r="CG408" i="7"/>
  <c r="CN408" i="7"/>
  <c r="CF408" i="7"/>
  <c r="CK408" i="7"/>
  <c r="Z408" i="7"/>
  <c r="Y297" i="4"/>
  <c r="L298" i="4"/>
  <c r="P154" i="4"/>
  <c r="O155" i="4"/>
  <c r="K233" i="6"/>
  <c r="J234" i="6"/>
  <c r="Y250" i="7"/>
  <c r="L251" i="7"/>
  <c r="Y89" i="7"/>
  <c r="L90" i="7"/>
  <c r="CK457" i="7"/>
  <c r="Z457" i="7"/>
  <c r="CO457" i="7"/>
  <c r="CF457" i="7"/>
  <c r="CN457" i="7"/>
  <c r="CJ457" i="7"/>
  <c r="CG457" i="7"/>
  <c r="G299" i="8"/>
  <c r="S298" i="8"/>
  <c r="CO585" i="4"/>
  <c r="CG585" i="4"/>
  <c r="CN585" i="4"/>
  <c r="CF585" i="4"/>
  <c r="CK585" i="4"/>
  <c r="Z585" i="4"/>
  <c r="CJ585" i="4"/>
  <c r="L539" i="7"/>
  <c r="Y538" i="7"/>
  <c r="D538" i="7"/>
  <c r="CJ441" i="4"/>
  <c r="CO441" i="4"/>
  <c r="CG441" i="4"/>
  <c r="CK441" i="4"/>
  <c r="Z441" i="4"/>
  <c r="CF441" i="4"/>
  <c r="CN441" i="4"/>
  <c r="K41" i="8"/>
  <c r="J42" i="8"/>
  <c r="CO345" i="7"/>
  <c r="CG345" i="7"/>
  <c r="CN345" i="7"/>
  <c r="CF345" i="7"/>
  <c r="CK345" i="7"/>
  <c r="Z345" i="7"/>
  <c r="CJ345" i="7"/>
  <c r="L427" i="7"/>
  <c r="Y426" i="7"/>
  <c r="O235" i="4"/>
  <c r="P234" i="4"/>
  <c r="O363" i="7"/>
  <c r="P362" i="7"/>
  <c r="L283" i="7"/>
  <c r="Y282" i="7"/>
  <c r="Y170" i="7"/>
  <c r="L171" i="7"/>
  <c r="P554" i="4"/>
  <c r="O555" i="4"/>
  <c r="Y108" i="4"/>
  <c r="L109" i="4"/>
  <c r="CO187" i="4"/>
  <c r="CG187" i="4"/>
  <c r="CN187" i="4"/>
  <c r="CF187" i="4"/>
  <c r="CK187" i="4"/>
  <c r="Z187" i="4"/>
  <c r="CJ187" i="4"/>
  <c r="CO105" i="4"/>
  <c r="CG105" i="4"/>
  <c r="CN105" i="4"/>
  <c r="CF105" i="4"/>
  <c r="CK105" i="4"/>
  <c r="Z105" i="4"/>
  <c r="CJ105" i="4"/>
  <c r="O249" i="7"/>
  <c r="P248" i="7"/>
  <c r="G203" i="6"/>
  <c r="S202" i="6"/>
  <c r="Y554" i="4"/>
  <c r="L555" i="4"/>
  <c r="G203" i="8"/>
  <c r="S202" i="8"/>
  <c r="Y137" i="7"/>
  <c r="L138" i="7"/>
  <c r="L75" i="7"/>
  <c r="Y74" i="7"/>
  <c r="CK264" i="7"/>
  <c r="Z264" i="7"/>
  <c r="CJ264" i="7"/>
  <c r="CO264" i="7"/>
  <c r="CG264" i="7"/>
  <c r="CN264" i="7"/>
  <c r="CF264" i="7"/>
  <c r="L492" i="7"/>
  <c r="Y491" i="7"/>
  <c r="O491" i="7"/>
  <c r="P490" i="7"/>
  <c r="Y58" i="4"/>
  <c r="L59" i="4"/>
  <c r="O123" i="4"/>
  <c r="P122" i="4"/>
  <c r="CK393" i="7"/>
  <c r="CJ393" i="7"/>
  <c r="CO393" i="7"/>
  <c r="CG393" i="7"/>
  <c r="CN393" i="7"/>
  <c r="CF393" i="7"/>
  <c r="CO217" i="4"/>
  <c r="CG217" i="4"/>
  <c r="CN217" i="4"/>
  <c r="CF217" i="4"/>
  <c r="CK217" i="4"/>
  <c r="Z217" i="4"/>
  <c r="CJ217" i="4"/>
  <c r="CJ169" i="4"/>
  <c r="CO169" i="4"/>
  <c r="CG169" i="4"/>
  <c r="CN169" i="4"/>
  <c r="CF169" i="4"/>
  <c r="CK169" i="4"/>
  <c r="Z169" i="4"/>
  <c r="J300" i="8"/>
  <c r="K299" i="8"/>
  <c r="K29" i="4"/>
  <c r="CJ426" i="4"/>
  <c r="CO426" i="4"/>
  <c r="CG426" i="4"/>
  <c r="CN426" i="4"/>
  <c r="CF426" i="4"/>
  <c r="CK426" i="4"/>
  <c r="Z426" i="4"/>
  <c r="Y521" i="7"/>
  <c r="L522" i="7"/>
  <c r="O138" i="4"/>
  <c r="P137" i="4"/>
  <c r="O12" i="4"/>
  <c r="P11" i="4"/>
  <c r="CJ90" i="4"/>
  <c r="CO90" i="4"/>
  <c r="CG90" i="4"/>
  <c r="CN90" i="4"/>
  <c r="CF90" i="4"/>
  <c r="Z90" i="4"/>
  <c r="CK90" i="4"/>
  <c r="Y441" i="4"/>
  <c r="L442" i="4"/>
  <c r="Y506" i="4"/>
  <c r="L507" i="4"/>
  <c r="K9" i="8"/>
  <c r="J10" i="8"/>
  <c r="L330" i="4"/>
  <c r="Y329" i="4"/>
  <c r="K137" i="6"/>
  <c r="J138" i="6"/>
  <c r="O523" i="7"/>
  <c r="P522" i="7"/>
  <c r="K265" i="8"/>
  <c r="J266" i="8"/>
  <c r="P154" i="7"/>
  <c r="O155" i="7"/>
  <c r="O330" i="4"/>
  <c r="P329" i="4"/>
  <c r="P426" i="7"/>
  <c r="O427" i="7"/>
  <c r="O10" i="7"/>
  <c r="P9" i="7"/>
  <c r="Y42" i="7"/>
  <c r="L43" i="7"/>
  <c r="O380" i="4"/>
  <c r="P379" i="4"/>
  <c r="P508" i="7"/>
  <c r="O509" i="7"/>
  <c r="CO202" i="4"/>
  <c r="CG202" i="4"/>
  <c r="CN202" i="4"/>
  <c r="CF202" i="4"/>
  <c r="CK202" i="4"/>
  <c r="Z202" i="4"/>
  <c r="CJ202" i="4"/>
  <c r="Y107" i="7"/>
  <c r="L108" i="7"/>
  <c r="P538" i="4"/>
  <c r="O539" i="4"/>
  <c r="K361" i="8"/>
  <c r="J362" i="8"/>
  <c r="G75" i="6"/>
  <c r="S74" i="6"/>
  <c r="J204" i="8"/>
  <c r="K203" i="8"/>
  <c r="L477" i="7"/>
  <c r="Y476" i="7"/>
  <c r="CK537" i="7"/>
  <c r="Z537" i="7"/>
  <c r="CJ537" i="7"/>
  <c r="CO537" i="7"/>
  <c r="CG537" i="7"/>
  <c r="CN537" i="7"/>
  <c r="CF537" i="7"/>
  <c r="P330" i="7"/>
  <c r="O331" i="7"/>
  <c r="Y26" i="4"/>
  <c r="L27" i="4"/>
  <c r="G235" i="6"/>
  <c r="S234" i="6"/>
  <c r="CO521" i="4"/>
  <c r="CG521" i="4"/>
  <c r="CN521" i="4"/>
  <c r="CF521" i="4"/>
  <c r="CK521" i="4"/>
  <c r="Z521" i="4"/>
  <c r="CJ521" i="4"/>
  <c r="Y490" i="4"/>
  <c r="L491" i="4"/>
  <c r="S329" i="8"/>
  <c r="G330" i="8"/>
  <c r="Y41" i="4"/>
  <c r="L42" i="4"/>
  <c r="CJ284" i="7"/>
  <c r="CO284" i="7"/>
  <c r="CG284" i="7"/>
  <c r="CN284" i="7"/>
  <c r="CF284" i="7"/>
  <c r="CK284" i="7"/>
  <c r="CJ296" i="7"/>
  <c r="CO296" i="7"/>
  <c r="CG296" i="7"/>
  <c r="CN296" i="7"/>
  <c r="CF296" i="7"/>
  <c r="CK296" i="7"/>
  <c r="Z296" i="7"/>
  <c r="P44" i="7"/>
  <c r="O45" i="7"/>
  <c r="CJ41" i="4"/>
  <c r="CO41" i="4"/>
  <c r="CG41" i="4"/>
  <c r="CN41" i="4"/>
  <c r="CF41" i="4"/>
  <c r="CK41" i="4"/>
  <c r="Z41" i="4"/>
  <c r="CJ57" i="7"/>
  <c r="CO57" i="7"/>
  <c r="CG57" i="7"/>
  <c r="CN57" i="7"/>
  <c r="CF57" i="7"/>
  <c r="CK57" i="7"/>
  <c r="Z57" i="7"/>
  <c r="K17" i="7"/>
  <c r="J43" i="6"/>
  <c r="K42" i="6"/>
  <c r="G11" i="8"/>
  <c r="S10" i="8"/>
  <c r="L139" i="4"/>
  <c r="Y138" i="4"/>
  <c r="Y298" i="7"/>
  <c r="L299" i="7"/>
  <c r="Y156" i="4"/>
  <c r="L157" i="4"/>
  <c r="K106" i="8"/>
  <c r="J107" i="8"/>
  <c r="CK489" i="4"/>
  <c r="Z489" i="4"/>
  <c r="CJ489" i="4"/>
  <c r="CO489" i="4"/>
  <c r="CG489" i="4"/>
  <c r="CN489" i="4"/>
  <c r="CF489" i="4"/>
  <c r="P361" i="4"/>
  <c r="O362" i="4"/>
  <c r="G107" i="6"/>
  <c r="S106" i="6"/>
  <c r="L234" i="7"/>
  <c r="Y233" i="7"/>
  <c r="CJ410" i="4"/>
  <c r="CO410" i="4"/>
  <c r="CG410" i="4"/>
  <c r="CN410" i="4"/>
  <c r="CF410" i="4"/>
  <c r="CK410" i="4"/>
  <c r="Z410" i="4"/>
  <c r="CN472" i="7"/>
  <c r="CF472" i="7"/>
  <c r="CK472" i="7"/>
  <c r="Z472" i="7"/>
  <c r="CJ472" i="7"/>
  <c r="CO472" i="7"/>
  <c r="CG472" i="7"/>
  <c r="O27" i="7"/>
  <c r="P26" i="7"/>
  <c r="CK442" i="7"/>
  <c r="Z442" i="7"/>
  <c r="CJ442" i="7"/>
  <c r="CO442" i="7"/>
  <c r="CG442" i="7"/>
  <c r="CN442" i="7"/>
  <c r="CF442" i="7"/>
  <c r="P283" i="4"/>
  <c r="O284" i="4"/>
  <c r="Y250" i="4"/>
  <c r="L251" i="4"/>
  <c r="O220" i="7"/>
  <c r="P219" i="7"/>
  <c r="CJ297" i="4"/>
  <c r="CO297" i="4"/>
  <c r="CG297" i="4"/>
  <c r="CN297" i="4"/>
  <c r="CF297" i="4"/>
  <c r="CK297" i="4"/>
  <c r="Z297" i="4"/>
  <c r="CN73" i="7"/>
  <c r="CF73" i="7"/>
  <c r="CK73" i="7"/>
  <c r="Z73" i="7"/>
  <c r="CJ73" i="7"/>
  <c r="CO73" i="7"/>
  <c r="CG73" i="7"/>
  <c r="CJ280" i="4"/>
  <c r="CO280" i="4"/>
  <c r="CG280" i="4"/>
  <c r="CK280" i="4"/>
  <c r="Z280" i="4"/>
  <c r="CF280" i="4"/>
  <c r="CN280" i="4"/>
  <c r="CK313" i="4"/>
  <c r="Z313" i="4"/>
  <c r="CJ313" i="4"/>
  <c r="CO313" i="4"/>
  <c r="CG313" i="4"/>
  <c r="CN313" i="4"/>
  <c r="CF313" i="4"/>
  <c r="P139" i="7"/>
  <c r="O140" i="7"/>
  <c r="Y522" i="4"/>
  <c r="L523" i="4"/>
  <c r="CN73" i="4"/>
  <c r="CF73" i="4"/>
  <c r="CK73" i="4"/>
  <c r="Z73" i="4"/>
  <c r="CJ73" i="4"/>
  <c r="CO73" i="4"/>
  <c r="CG73" i="4"/>
  <c r="Y185" i="7"/>
  <c r="L186" i="7"/>
  <c r="L363" i="4"/>
  <c r="Y362" i="4"/>
  <c r="Y57" i="7"/>
  <c r="L58" i="7"/>
  <c r="J299" i="6"/>
  <c r="K298" i="6"/>
  <c r="CJ233" i="4"/>
  <c r="CO233" i="4"/>
  <c r="CG233" i="4"/>
  <c r="CN233" i="4"/>
  <c r="CF233" i="4"/>
  <c r="CK233" i="4"/>
  <c r="Z233" i="4"/>
  <c r="CJ361" i="7"/>
  <c r="CO361" i="7"/>
  <c r="CG361" i="7"/>
  <c r="CN361" i="7"/>
  <c r="CF361" i="7"/>
  <c r="CK361" i="7"/>
  <c r="Z361" i="7"/>
  <c r="Y441" i="7"/>
  <c r="L442" i="7"/>
  <c r="CO553" i="4"/>
  <c r="CG553" i="4"/>
  <c r="CN553" i="4"/>
  <c r="CF553" i="4"/>
  <c r="CK553" i="4"/>
  <c r="Z553" i="4"/>
  <c r="CJ553" i="4"/>
  <c r="L92" i="4"/>
  <c r="Y91" i="4"/>
  <c r="Y410" i="7"/>
  <c r="L411" i="7"/>
  <c r="O412" i="4"/>
  <c r="P411" i="4"/>
  <c r="Y410" i="4"/>
  <c r="L411" i="4"/>
  <c r="G43" i="8"/>
  <c r="S42" i="8"/>
  <c r="P122" i="7"/>
  <c r="O123" i="7"/>
  <c r="P506" i="4"/>
  <c r="O507" i="4"/>
  <c r="O266" i="7"/>
  <c r="P265" i="7"/>
  <c r="CJ489" i="7"/>
  <c r="CO489" i="7"/>
  <c r="CF489" i="7"/>
  <c r="Z489" i="7"/>
  <c r="CN489" i="7"/>
  <c r="CK489" i="7"/>
  <c r="CG489" i="7"/>
  <c r="O314" i="7"/>
  <c r="P313" i="7"/>
  <c r="CK25" i="7"/>
  <c r="Z25" i="7"/>
  <c r="CJ25" i="7"/>
  <c r="CO25" i="7"/>
  <c r="CG25" i="7"/>
  <c r="CN25" i="7"/>
  <c r="CF25" i="7"/>
  <c r="CJ121" i="4"/>
  <c r="CO121" i="4"/>
  <c r="CG121" i="4"/>
  <c r="CN121" i="4"/>
  <c r="CF121" i="4"/>
  <c r="CK121" i="4"/>
  <c r="Z121" i="4"/>
  <c r="P394" i="7"/>
  <c r="O395" i="7"/>
  <c r="Y314" i="4"/>
  <c r="L315" i="4"/>
  <c r="L122" i="7"/>
  <c r="Y121" i="7"/>
  <c r="Y266" i="4"/>
  <c r="L267" i="4"/>
  <c r="CJ269" i="4"/>
  <c r="CO269" i="4"/>
  <c r="CG269" i="4"/>
  <c r="CK269" i="4"/>
  <c r="Z269" i="4"/>
  <c r="CF269" i="4"/>
  <c r="CN269" i="4"/>
  <c r="P252" i="4"/>
  <c r="O253" i="4"/>
  <c r="L458" i="4"/>
  <c r="Y457" i="4"/>
  <c r="CK472" i="4"/>
  <c r="Z472" i="4"/>
  <c r="CJ472" i="4"/>
  <c r="CN472" i="4"/>
  <c r="CF472" i="4"/>
  <c r="CO472" i="4"/>
  <c r="CG472" i="4"/>
  <c r="CK345" i="4"/>
  <c r="Z345" i="4"/>
  <c r="CJ345" i="4"/>
  <c r="CO345" i="4"/>
  <c r="CG345" i="4"/>
  <c r="CN345" i="4"/>
  <c r="CF345" i="4"/>
  <c r="L346" i="7"/>
  <c r="Y345" i="7"/>
  <c r="CK218" i="7"/>
  <c r="Z218" i="7"/>
  <c r="CJ218" i="7"/>
  <c r="CO218" i="7"/>
  <c r="CG218" i="7"/>
  <c r="CN218" i="7"/>
  <c r="CF218" i="7"/>
  <c r="K329" i="8"/>
  <c r="J330" i="8"/>
  <c r="O58" i="4"/>
  <c r="P57" i="4"/>
  <c r="O299" i="4"/>
  <c r="P298" i="4"/>
  <c r="L154" i="7"/>
  <c r="Y153" i="7"/>
  <c r="CJ521" i="7"/>
  <c r="CO521" i="7"/>
  <c r="CG521" i="7"/>
  <c r="CN521" i="7"/>
  <c r="CF521" i="7"/>
  <c r="CK521" i="7"/>
  <c r="Z521" i="7"/>
  <c r="Y346" i="4"/>
  <c r="L347" i="4"/>
  <c r="CN153" i="7"/>
  <c r="CF153" i="7"/>
  <c r="CO153" i="7"/>
  <c r="CG153" i="7"/>
  <c r="CK153" i="7"/>
  <c r="CJ153" i="7"/>
  <c r="Z153" i="7"/>
  <c r="O410" i="7"/>
  <c r="P409" i="7"/>
  <c r="Y220" i="4"/>
  <c r="L221" i="4"/>
  <c r="P26" i="4"/>
  <c r="O27" i="4"/>
  <c r="L75" i="4"/>
  <c r="Y74" i="4"/>
  <c r="CJ378" i="4"/>
  <c r="CO378" i="4"/>
  <c r="CG378" i="4"/>
  <c r="CN378" i="4"/>
  <c r="CF378" i="4"/>
  <c r="CK378" i="4"/>
  <c r="Z378" i="4"/>
  <c r="O282" i="4"/>
  <c r="P281" i="4"/>
  <c r="Y570" i="4"/>
  <c r="L571" i="4"/>
  <c r="CO537" i="4"/>
  <c r="CG537" i="4"/>
  <c r="CN537" i="4"/>
  <c r="CF537" i="4"/>
  <c r="CK537" i="4"/>
  <c r="Z537" i="4"/>
  <c r="CJ537" i="4"/>
  <c r="K73" i="8"/>
  <c r="J74" i="8"/>
  <c r="P538" i="7"/>
  <c r="O539" i="7"/>
  <c r="L331" i="7"/>
  <c r="Y330" i="7"/>
  <c r="O286" i="7"/>
  <c r="P285" i="7"/>
  <c r="K265" i="6"/>
  <c r="J266" i="6"/>
  <c r="Y186" i="4"/>
  <c r="L187" i="4"/>
  <c r="P586" i="4"/>
  <c r="O587" i="4"/>
  <c r="G267" i="8"/>
  <c r="S266" i="8"/>
  <c r="L474" i="4"/>
  <c r="Y473" i="4"/>
  <c r="J139" i="8"/>
  <c r="K138" i="8"/>
  <c r="O443" i="4"/>
  <c r="P442" i="4"/>
  <c r="K233" i="8"/>
  <c r="J234" i="8"/>
  <c r="O91" i="7"/>
  <c r="P90" i="7"/>
  <c r="L378" i="7"/>
  <c r="Y377" i="7"/>
  <c r="G268" i="8" l="1"/>
  <c r="S267" i="8"/>
  <c r="O287" i="7"/>
  <c r="P286" i="7"/>
  <c r="CN281" i="4"/>
  <c r="CK281" i="4"/>
  <c r="Z281" i="4"/>
  <c r="CJ281" i="4"/>
  <c r="CO281" i="4"/>
  <c r="CG281" i="4"/>
  <c r="CF281" i="4"/>
  <c r="CJ26" i="4"/>
  <c r="CO26" i="4"/>
  <c r="CG26" i="4"/>
  <c r="CN26" i="4"/>
  <c r="CF26" i="4"/>
  <c r="CK26" i="4"/>
  <c r="Z26" i="4"/>
  <c r="O411" i="7"/>
  <c r="P410" i="7"/>
  <c r="L348" i="4"/>
  <c r="Y347" i="4"/>
  <c r="Y523" i="4"/>
  <c r="L524" i="4"/>
  <c r="G108" i="6"/>
  <c r="S107" i="6"/>
  <c r="L158" i="4"/>
  <c r="Y157" i="4"/>
  <c r="Y477" i="7"/>
  <c r="L478" i="7"/>
  <c r="D477" i="7"/>
  <c r="G76" i="6"/>
  <c r="S75" i="6"/>
  <c r="CO426" i="7"/>
  <c r="CG426" i="7"/>
  <c r="CN426" i="7"/>
  <c r="CF426" i="7"/>
  <c r="CK426" i="7"/>
  <c r="Z426" i="7"/>
  <c r="CJ426" i="7"/>
  <c r="O524" i="7"/>
  <c r="P523" i="7"/>
  <c r="CN248" i="7"/>
  <c r="CF248" i="7"/>
  <c r="CK248" i="7"/>
  <c r="Z248" i="7"/>
  <c r="CJ248" i="7"/>
  <c r="CO248" i="7"/>
  <c r="CG248" i="7"/>
  <c r="L110" i="4"/>
  <c r="Y109" i="4"/>
  <c r="CK362" i="7"/>
  <c r="Z362" i="7"/>
  <c r="CJ362" i="7"/>
  <c r="CO362" i="7"/>
  <c r="CG362" i="7"/>
  <c r="CN362" i="7"/>
  <c r="CF362" i="7"/>
  <c r="Y539" i="7"/>
  <c r="L540" i="7"/>
  <c r="D539" i="7"/>
  <c r="CJ154" i="4"/>
  <c r="CO154" i="4"/>
  <c r="CG154" i="4"/>
  <c r="CN154" i="4"/>
  <c r="CF154" i="4"/>
  <c r="CK154" i="4"/>
  <c r="Z154" i="4"/>
  <c r="CN346" i="4"/>
  <c r="CF346" i="4"/>
  <c r="CK346" i="4"/>
  <c r="Z346" i="4"/>
  <c r="CJ346" i="4"/>
  <c r="CO346" i="4"/>
  <c r="CG346" i="4"/>
  <c r="O237" i="7"/>
  <c r="P236" i="7"/>
  <c r="Y283" i="4"/>
  <c r="L284" i="4"/>
  <c r="L203" i="4"/>
  <c r="Y202" i="4"/>
  <c r="S43" i="6"/>
  <c r="G44" i="6"/>
  <c r="O299" i="7"/>
  <c r="P298" i="7"/>
  <c r="O205" i="4"/>
  <c r="P204" i="4"/>
  <c r="P458" i="4"/>
  <c r="O459" i="4"/>
  <c r="L395" i="4"/>
  <c r="Y394" i="4"/>
  <c r="CJ378" i="7"/>
  <c r="CK378" i="7"/>
  <c r="Z378" i="7"/>
  <c r="CN378" i="7"/>
  <c r="CG378" i="7"/>
  <c r="CF378" i="7"/>
  <c r="CO378" i="7"/>
  <c r="CK90" i="7"/>
  <c r="Z90" i="7"/>
  <c r="CJ90" i="7"/>
  <c r="CO90" i="7"/>
  <c r="CG90" i="7"/>
  <c r="CN90" i="7"/>
  <c r="CF90" i="7"/>
  <c r="CK442" i="4"/>
  <c r="Z442" i="4"/>
  <c r="CJ442" i="4"/>
  <c r="CN442" i="4"/>
  <c r="CG442" i="4"/>
  <c r="CF442" i="4"/>
  <c r="CO442" i="4"/>
  <c r="O588" i="4"/>
  <c r="P587" i="4"/>
  <c r="K266" i="6"/>
  <c r="J267" i="6"/>
  <c r="K74" i="8"/>
  <c r="J75" i="8"/>
  <c r="O285" i="4"/>
  <c r="P282" i="4"/>
  <c r="L222" i="4"/>
  <c r="Y221" i="4"/>
  <c r="CK57" i="4"/>
  <c r="Z57" i="4"/>
  <c r="CJ57" i="4"/>
  <c r="CO57" i="4"/>
  <c r="CG57" i="4"/>
  <c r="CN57" i="4"/>
  <c r="CF57" i="4"/>
  <c r="Y346" i="7"/>
  <c r="L347" i="7"/>
  <c r="L459" i="4"/>
  <c r="Y458" i="4"/>
  <c r="O396" i="7"/>
  <c r="P395" i="7"/>
  <c r="CK313" i="7"/>
  <c r="Z313" i="7"/>
  <c r="CJ313" i="7"/>
  <c r="CO313" i="7"/>
  <c r="CG313" i="7"/>
  <c r="CN313" i="7"/>
  <c r="CF313" i="7"/>
  <c r="CJ506" i="4"/>
  <c r="CO506" i="4"/>
  <c r="CG506" i="4"/>
  <c r="CN506" i="4"/>
  <c r="CF506" i="4"/>
  <c r="CK506" i="4"/>
  <c r="Z506" i="4"/>
  <c r="G44" i="8"/>
  <c r="S43" i="8"/>
  <c r="O413" i="4"/>
  <c r="P412" i="4"/>
  <c r="L93" i="4"/>
  <c r="Y92" i="4"/>
  <c r="Y442" i="7"/>
  <c r="L443" i="7"/>
  <c r="P220" i="7"/>
  <c r="O221" i="7"/>
  <c r="CJ283" i="4"/>
  <c r="CO283" i="4"/>
  <c r="CG283" i="4"/>
  <c r="CN283" i="4"/>
  <c r="CF283" i="4"/>
  <c r="CK283" i="4"/>
  <c r="Z283" i="4"/>
  <c r="CN26" i="7"/>
  <c r="CF26" i="7"/>
  <c r="CK26" i="7"/>
  <c r="Z26" i="7"/>
  <c r="CJ26" i="7"/>
  <c r="CO26" i="7"/>
  <c r="CG26" i="7"/>
  <c r="P362" i="4"/>
  <c r="O363" i="4"/>
  <c r="Y139" i="4"/>
  <c r="L140" i="4"/>
  <c r="J44" i="6"/>
  <c r="K43" i="6"/>
  <c r="Y42" i="4"/>
  <c r="L43" i="4"/>
  <c r="L492" i="4"/>
  <c r="Y491" i="4"/>
  <c r="K362" i="8"/>
  <c r="J363" i="8"/>
  <c r="L109" i="7"/>
  <c r="Y108" i="7"/>
  <c r="CK379" i="4"/>
  <c r="Z379" i="4"/>
  <c r="CJ379" i="4"/>
  <c r="CO379" i="4"/>
  <c r="CG379" i="4"/>
  <c r="CN379" i="4"/>
  <c r="CF379" i="4"/>
  <c r="CN9" i="7"/>
  <c r="CF9" i="7"/>
  <c r="CK9" i="7"/>
  <c r="Z9" i="7"/>
  <c r="CJ9" i="7"/>
  <c r="CO9" i="7"/>
  <c r="CG9" i="7"/>
  <c r="CN329" i="4"/>
  <c r="CF329" i="4"/>
  <c r="CK329" i="4"/>
  <c r="Z329" i="4"/>
  <c r="CJ329" i="4"/>
  <c r="CO329" i="4"/>
  <c r="CG329" i="4"/>
  <c r="J267" i="8"/>
  <c r="K266" i="8"/>
  <c r="K138" i="6"/>
  <c r="J139" i="6"/>
  <c r="J11" i="8"/>
  <c r="K10" i="8"/>
  <c r="Y442" i="4"/>
  <c r="L443" i="4"/>
  <c r="P138" i="4"/>
  <c r="O139" i="4"/>
  <c r="L60" i="4"/>
  <c r="Y59" i="4"/>
  <c r="P249" i="7"/>
  <c r="O250" i="7"/>
  <c r="O364" i="7"/>
  <c r="P363" i="7"/>
  <c r="Y427" i="7"/>
  <c r="L428" i="7"/>
  <c r="K42" i="8"/>
  <c r="J43" i="8"/>
  <c r="G300" i="8"/>
  <c r="S299" i="8"/>
  <c r="Y90" i="7"/>
  <c r="L91" i="7"/>
  <c r="K234" i="6"/>
  <c r="J235" i="6"/>
  <c r="Y298" i="4"/>
  <c r="L299" i="4"/>
  <c r="P347" i="4"/>
  <c r="O348" i="4"/>
  <c r="CJ235" i="7"/>
  <c r="CO235" i="7"/>
  <c r="CG235" i="7"/>
  <c r="CN235" i="7"/>
  <c r="CF235" i="7"/>
  <c r="CK235" i="7"/>
  <c r="CN393" i="4"/>
  <c r="CF393" i="4"/>
  <c r="CK393" i="4"/>
  <c r="Z393" i="4"/>
  <c r="CJ393" i="4"/>
  <c r="CO393" i="4"/>
  <c r="CG393" i="4"/>
  <c r="G76" i="8"/>
  <c r="S75" i="8"/>
  <c r="O524" i="4"/>
  <c r="P523" i="4"/>
  <c r="CJ203" i="4"/>
  <c r="CO203" i="4"/>
  <c r="CG203" i="4"/>
  <c r="CN203" i="4"/>
  <c r="CF203" i="4"/>
  <c r="CK203" i="4"/>
  <c r="Z203" i="4"/>
  <c r="CN314" i="4"/>
  <c r="CF314" i="4"/>
  <c r="CK314" i="4"/>
  <c r="Z314" i="4"/>
  <c r="CJ314" i="4"/>
  <c r="CO314" i="4"/>
  <c r="CG314" i="4"/>
  <c r="O76" i="7"/>
  <c r="P75" i="7"/>
  <c r="Y427" i="4"/>
  <c r="L428" i="4"/>
  <c r="P92" i="4"/>
  <c r="O93" i="4"/>
  <c r="L316" i="7"/>
  <c r="Y315" i="7"/>
  <c r="CN443" i="7"/>
  <c r="CF443" i="7"/>
  <c r="CK443" i="7"/>
  <c r="Z443" i="7"/>
  <c r="CJ443" i="7"/>
  <c r="CO443" i="7"/>
  <c r="CG443" i="7"/>
  <c r="O220" i="4"/>
  <c r="P219" i="4"/>
  <c r="G108" i="8"/>
  <c r="S107" i="8"/>
  <c r="P474" i="7"/>
  <c r="O475" i="7"/>
  <c r="CJ106" i="4"/>
  <c r="CO106" i="4"/>
  <c r="CG106" i="4"/>
  <c r="CN106" i="4"/>
  <c r="CF106" i="4"/>
  <c r="CK106" i="4"/>
  <c r="Z106" i="4"/>
  <c r="P491" i="4"/>
  <c r="O492" i="4"/>
  <c r="P204" i="7"/>
  <c r="O205" i="7"/>
  <c r="O348" i="7"/>
  <c r="P347" i="7"/>
  <c r="Y539" i="4"/>
  <c r="L540" i="4"/>
  <c r="G140" i="6"/>
  <c r="S139" i="6"/>
  <c r="CJ170" i="7"/>
  <c r="CN170" i="7"/>
  <c r="CF170" i="7"/>
  <c r="CK170" i="7"/>
  <c r="Z170" i="7"/>
  <c r="CG170" i="7"/>
  <c r="CO170" i="7"/>
  <c r="Y507" i="7"/>
  <c r="L508" i="7"/>
  <c r="P379" i="7"/>
  <c r="O380" i="7"/>
  <c r="Y378" i="7"/>
  <c r="L379" i="7"/>
  <c r="J140" i="8"/>
  <c r="K139" i="8"/>
  <c r="O300" i="4"/>
  <c r="P299" i="4"/>
  <c r="O508" i="4"/>
  <c r="P507" i="4"/>
  <c r="CK411" i="4"/>
  <c r="Z411" i="4"/>
  <c r="CJ411" i="4"/>
  <c r="CO411" i="4"/>
  <c r="CG411" i="4"/>
  <c r="CN411" i="4"/>
  <c r="CF411" i="4"/>
  <c r="P284" i="4"/>
  <c r="O272" i="4"/>
  <c r="CJ538" i="4"/>
  <c r="CO538" i="4"/>
  <c r="CG538" i="4"/>
  <c r="CN538" i="4"/>
  <c r="CF538" i="4"/>
  <c r="CK538" i="4"/>
  <c r="Z538" i="4"/>
  <c r="CN137" i="4"/>
  <c r="CF137" i="4"/>
  <c r="CK137" i="4"/>
  <c r="Z137" i="4"/>
  <c r="CJ137" i="4"/>
  <c r="CO137" i="4"/>
  <c r="CG137" i="4"/>
  <c r="L172" i="7"/>
  <c r="Y171" i="7"/>
  <c r="Y202" i="7"/>
  <c r="L203" i="7"/>
  <c r="P459" i="7"/>
  <c r="O460" i="7"/>
  <c r="L460" i="7"/>
  <c r="Y459" i="7"/>
  <c r="CO186" i="7"/>
  <c r="CG186" i="7"/>
  <c r="CN186" i="7"/>
  <c r="CF186" i="7"/>
  <c r="CK186" i="7"/>
  <c r="CJ186" i="7"/>
  <c r="O108" i="4"/>
  <c r="P107" i="4"/>
  <c r="CN490" i="4"/>
  <c r="CF490" i="4"/>
  <c r="CK490" i="4"/>
  <c r="Z490" i="4"/>
  <c r="CJ490" i="4"/>
  <c r="CO490" i="4"/>
  <c r="CG490" i="4"/>
  <c r="CN203" i="7"/>
  <c r="CF203" i="7"/>
  <c r="CK203" i="7"/>
  <c r="Z203" i="7"/>
  <c r="CJ203" i="7"/>
  <c r="CO203" i="7"/>
  <c r="CG203" i="7"/>
  <c r="O108" i="7"/>
  <c r="P107" i="7"/>
  <c r="O444" i="4"/>
  <c r="P443" i="4"/>
  <c r="CJ586" i="4"/>
  <c r="CO586" i="4"/>
  <c r="CG586" i="4"/>
  <c r="CN586" i="4"/>
  <c r="CF586" i="4"/>
  <c r="CK586" i="4"/>
  <c r="Z586" i="4"/>
  <c r="Y331" i="7"/>
  <c r="L332" i="7"/>
  <c r="L572" i="4"/>
  <c r="Y571" i="4"/>
  <c r="Y75" i="4"/>
  <c r="L76" i="4"/>
  <c r="O254" i="4"/>
  <c r="P253" i="4"/>
  <c r="Y122" i="7"/>
  <c r="L123" i="7"/>
  <c r="CO394" i="7"/>
  <c r="CG394" i="7"/>
  <c r="CN394" i="7"/>
  <c r="CF394" i="7"/>
  <c r="CK394" i="7"/>
  <c r="CJ394" i="7"/>
  <c r="O315" i="7"/>
  <c r="P314" i="7"/>
  <c r="CN265" i="7"/>
  <c r="CF265" i="7"/>
  <c r="CK265" i="7"/>
  <c r="Z265" i="7"/>
  <c r="CJ265" i="7"/>
  <c r="CO265" i="7"/>
  <c r="CG265" i="7"/>
  <c r="O124" i="7"/>
  <c r="P123" i="7"/>
  <c r="Y411" i="4"/>
  <c r="L412" i="4"/>
  <c r="L412" i="7"/>
  <c r="Y411" i="7"/>
  <c r="J300" i="6"/>
  <c r="K299" i="6"/>
  <c r="L364" i="4"/>
  <c r="Y363" i="4"/>
  <c r="O141" i="7"/>
  <c r="P140" i="7"/>
  <c r="L252" i="4"/>
  <c r="Y251" i="4"/>
  <c r="P27" i="7"/>
  <c r="O28" i="7"/>
  <c r="L235" i="7"/>
  <c r="Y234" i="7"/>
  <c r="CJ361" i="4"/>
  <c r="CO361" i="4"/>
  <c r="CG361" i="4"/>
  <c r="CN361" i="4"/>
  <c r="CF361" i="4"/>
  <c r="CK361" i="4"/>
  <c r="K107" i="8"/>
  <c r="J108" i="8"/>
  <c r="L300" i="7"/>
  <c r="Y299" i="7"/>
  <c r="K18" i="7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O46" i="7"/>
  <c r="P45" i="7"/>
  <c r="O332" i="7"/>
  <c r="P331" i="7"/>
  <c r="J205" i="8"/>
  <c r="K204" i="8"/>
  <c r="O510" i="7"/>
  <c r="P509" i="7"/>
  <c r="O381" i="4"/>
  <c r="P380" i="4"/>
  <c r="O11" i="7"/>
  <c r="P10" i="7"/>
  <c r="O331" i="4"/>
  <c r="P330" i="4"/>
  <c r="CN11" i="4"/>
  <c r="CF11" i="4"/>
  <c r="CJ11" i="4"/>
  <c r="CO11" i="4"/>
  <c r="CG11" i="4"/>
  <c r="CK11" i="4"/>
  <c r="Z11" i="4"/>
  <c r="Y522" i="7"/>
  <c r="L523" i="7"/>
  <c r="J301" i="8"/>
  <c r="K300" i="8"/>
  <c r="L493" i="7"/>
  <c r="Y492" i="7"/>
  <c r="P555" i="4"/>
  <c r="O556" i="4"/>
  <c r="CK234" i="4"/>
  <c r="Z234" i="4"/>
  <c r="CJ234" i="4"/>
  <c r="CO234" i="4"/>
  <c r="CG234" i="4"/>
  <c r="CN234" i="4"/>
  <c r="CF234" i="4"/>
  <c r="Z538" i="7"/>
  <c r="L125" i="4"/>
  <c r="Y124" i="4"/>
  <c r="CN473" i="4"/>
  <c r="CF473" i="4"/>
  <c r="CK473" i="4"/>
  <c r="Z473" i="4"/>
  <c r="CO473" i="4"/>
  <c r="CG473" i="4"/>
  <c r="CJ473" i="4"/>
  <c r="P394" i="4"/>
  <c r="O395" i="4"/>
  <c r="Y379" i="4"/>
  <c r="L380" i="4"/>
  <c r="S171" i="6"/>
  <c r="G172" i="6"/>
  <c r="P59" i="7"/>
  <c r="O60" i="7"/>
  <c r="CK42" i="4"/>
  <c r="Z42" i="4"/>
  <c r="CJ42" i="4"/>
  <c r="CO42" i="4"/>
  <c r="CG42" i="4"/>
  <c r="CN42" i="4"/>
  <c r="CF42" i="4"/>
  <c r="J172" i="6"/>
  <c r="K171" i="6"/>
  <c r="CJ522" i="4"/>
  <c r="CO522" i="4"/>
  <c r="CG522" i="4"/>
  <c r="CN522" i="4"/>
  <c r="CF522" i="4"/>
  <c r="CK522" i="4"/>
  <c r="Z522" i="4"/>
  <c r="P315" i="4"/>
  <c r="O316" i="4"/>
  <c r="CO74" i="7"/>
  <c r="CG74" i="7"/>
  <c r="CN74" i="7"/>
  <c r="CF74" i="7"/>
  <c r="CK74" i="7"/>
  <c r="Z74" i="7"/>
  <c r="CJ74" i="7"/>
  <c r="CJ91" i="4"/>
  <c r="CO91" i="4"/>
  <c r="CG91" i="4"/>
  <c r="CN91" i="4"/>
  <c r="CF91" i="4"/>
  <c r="CK91" i="4"/>
  <c r="Y362" i="7"/>
  <c r="L363" i="7"/>
  <c r="P444" i="7"/>
  <c r="O445" i="7"/>
  <c r="CJ218" i="4"/>
  <c r="CO218" i="4"/>
  <c r="CG218" i="4"/>
  <c r="CN218" i="4"/>
  <c r="CF218" i="4"/>
  <c r="CK218" i="4"/>
  <c r="Z218" i="4"/>
  <c r="CO473" i="7"/>
  <c r="CG473" i="7"/>
  <c r="CN473" i="7"/>
  <c r="CF473" i="7"/>
  <c r="CK473" i="7"/>
  <c r="Z473" i="7"/>
  <c r="CJ473" i="7"/>
  <c r="CN570" i="4"/>
  <c r="CF570" i="4"/>
  <c r="CK570" i="4"/>
  <c r="Z570" i="4"/>
  <c r="CJ570" i="4"/>
  <c r="CO570" i="4"/>
  <c r="CG570" i="4"/>
  <c r="O190" i="4"/>
  <c r="P189" i="4"/>
  <c r="G365" i="8"/>
  <c r="S364" i="8"/>
  <c r="CJ346" i="7"/>
  <c r="CO346" i="7"/>
  <c r="CG346" i="7"/>
  <c r="CN346" i="7"/>
  <c r="CF346" i="7"/>
  <c r="CK346" i="7"/>
  <c r="Z346" i="7"/>
  <c r="G236" i="8"/>
  <c r="S235" i="8"/>
  <c r="O172" i="7"/>
  <c r="P171" i="7"/>
  <c r="P75" i="4"/>
  <c r="O76" i="4"/>
  <c r="CO538" i="7"/>
  <c r="CG538" i="7"/>
  <c r="CN538" i="7"/>
  <c r="CF538" i="7"/>
  <c r="CK538" i="7"/>
  <c r="CJ538" i="7"/>
  <c r="CN219" i="7"/>
  <c r="CF219" i="7"/>
  <c r="CK219" i="7"/>
  <c r="Z219" i="7"/>
  <c r="CJ219" i="7"/>
  <c r="CO219" i="7"/>
  <c r="CG219" i="7"/>
  <c r="L28" i="4"/>
  <c r="Y27" i="4"/>
  <c r="CO154" i="7"/>
  <c r="CG154" i="7"/>
  <c r="CJ154" i="7"/>
  <c r="CK154" i="7"/>
  <c r="Z154" i="7"/>
  <c r="CF154" i="7"/>
  <c r="CN154" i="7"/>
  <c r="L331" i="4"/>
  <c r="Y330" i="4"/>
  <c r="O124" i="4"/>
  <c r="P123" i="4"/>
  <c r="P491" i="7"/>
  <c r="O492" i="7"/>
  <c r="L139" i="7"/>
  <c r="Y138" i="7"/>
  <c r="L556" i="4"/>
  <c r="Y555" i="4"/>
  <c r="P428" i="4"/>
  <c r="O429" i="4"/>
  <c r="O172" i="4"/>
  <c r="P171" i="4"/>
  <c r="L237" i="4"/>
  <c r="Y236" i="4"/>
  <c r="Y587" i="4"/>
  <c r="L588" i="4"/>
  <c r="O92" i="7"/>
  <c r="P91" i="7"/>
  <c r="L475" i="4"/>
  <c r="Y474" i="4"/>
  <c r="L155" i="7"/>
  <c r="Y154" i="7"/>
  <c r="O59" i="4"/>
  <c r="P58" i="4"/>
  <c r="K234" i="8"/>
  <c r="J235" i="8"/>
  <c r="L188" i="4"/>
  <c r="Y187" i="4"/>
  <c r="CN285" i="7"/>
  <c r="CF285" i="7"/>
  <c r="CK285" i="7"/>
  <c r="CJ285" i="7"/>
  <c r="CO285" i="7"/>
  <c r="CG285" i="7"/>
  <c r="O540" i="7"/>
  <c r="P539" i="7"/>
  <c r="P27" i="4"/>
  <c r="O28" i="4"/>
  <c r="CK409" i="7"/>
  <c r="Z409" i="7"/>
  <c r="CJ409" i="7"/>
  <c r="CO409" i="7"/>
  <c r="CG409" i="7"/>
  <c r="CN409" i="7"/>
  <c r="CF409" i="7"/>
  <c r="CK298" i="4"/>
  <c r="Z298" i="4"/>
  <c r="CJ298" i="4"/>
  <c r="CO298" i="4"/>
  <c r="CG298" i="4"/>
  <c r="CN298" i="4"/>
  <c r="CF298" i="4"/>
  <c r="K330" i="8"/>
  <c r="J331" i="8"/>
  <c r="CJ252" i="4"/>
  <c r="CO252" i="4"/>
  <c r="CG252" i="4"/>
  <c r="CN252" i="4"/>
  <c r="CF252" i="4"/>
  <c r="CK252" i="4"/>
  <c r="Z252" i="4"/>
  <c r="L268" i="4"/>
  <c r="Y267" i="4"/>
  <c r="L316" i="4"/>
  <c r="Y315" i="4"/>
  <c r="P266" i="7"/>
  <c r="O267" i="7"/>
  <c r="CJ122" i="7"/>
  <c r="CO122" i="7"/>
  <c r="CG122" i="7"/>
  <c r="CN122" i="7"/>
  <c r="CF122" i="7"/>
  <c r="CK122" i="7"/>
  <c r="Z122" i="7"/>
  <c r="L59" i="7"/>
  <c r="Y58" i="7"/>
  <c r="L187" i="7"/>
  <c r="Y186" i="7"/>
  <c r="CJ139" i="7"/>
  <c r="CO139" i="7"/>
  <c r="CG139" i="7"/>
  <c r="CN139" i="7"/>
  <c r="CF139" i="7"/>
  <c r="CK139" i="7"/>
  <c r="Z139" i="7"/>
  <c r="G12" i="8"/>
  <c r="S11" i="8"/>
  <c r="CO44" i="7"/>
  <c r="CG44" i="7"/>
  <c r="CN44" i="7"/>
  <c r="CF44" i="7"/>
  <c r="CK44" i="7"/>
  <c r="CJ44" i="7"/>
  <c r="G331" i="8"/>
  <c r="S330" i="8"/>
  <c r="G236" i="6"/>
  <c r="S235" i="6"/>
  <c r="CO330" i="7"/>
  <c r="CG330" i="7"/>
  <c r="CN330" i="7"/>
  <c r="CF330" i="7"/>
  <c r="CK330" i="7"/>
  <c r="Z330" i="7"/>
  <c r="CJ330" i="7"/>
  <c r="O540" i="4"/>
  <c r="P539" i="4"/>
  <c r="CN508" i="7"/>
  <c r="CF508" i="7"/>
  <c r="CK508" i="7"/>
  <c r="Z508" i="7"/>
  <c r="CO508" i="7"/>
  <c r="CG508" i="7"/>
  <c r="CJ508" i="7"/>
  <c r="Y43" i="7"/>
  <c r="L44" i="7"/>
  <c r="P427" i="7"/>
  <c r="O428" i="7"/>
  <c r="O156" i="7"/>
  <c r="P155" i="7"/>
  <c r="CK522" i="7"/>
  <c r="Z522" i="7"/>
  <c r="CJ522" i="7"/>
  <c r="CO522" i="7"/>
  <c r="CG522" i="7"/>
  <c r="CN522" i="7"/>
  <c r="CF522" i="7"/>
  <c r="Y507" i="4"/>
  <c r="L508" i="4"/>
  <c r="O13" i="4"/>
  <c r="P12" i="4"/>
  <c r="K30" i="4"/>
  <c r="CK122" i="4"/>
  <c r="Z122" i="4"/>
  <c r="CJ122" i="4"/>
  <c r="CO122" i="4"/>
  <c r="CG122" i="4"/>
  <c r="CN122" i="4"/>
  <c r="CF122" i="4"/>
  <c r="CK490" i="7"/>
  <c r="Z490" i="7"/>
  <c r="CO490" i="7"/>
  <c r="CF490" i="7"/>
  <c r="CN490" i="7"/>
  <c r="CJ490" i="7"/>
  <c r="CG490" i="7"/>
  <c r="Y75" i="7"/>
  <c r="L76" i="7"/>
  <c r="G204" i="8"/>
  <c r="S203" i="8"/>
  <c r="G204" i="6"/>
  <c r="S203" i="6"/>
  <c r="CJ554" i="4"/>
  <c r="CO554" i="4"/>
  <c r="CG554" i="4"/>
  <c r="CN554" i="4"/>
  <c r="CF554" i="4"/>
  <c r="CK554" i="4"/>
  <c r="Z554" i="4"/>
  <c r="L284" i="7"/>
  <c r="Y283" i="7"/>
  <c r="O236" i="4"/>
  <c r="P235" i="4"/>
  <c r="L252" i="7"/>
  <c r="Y251" i="7"/>
  <c r="O156" i="4"/>
  <c r="P155" i="4"/>
  <c r="P474" i="4"/>
  <c r="O475" i="4"/>
  <c r="CO58" i="7"/>
  <c r="CG58" i="7"/>
  <c r="CJ58" i="7"/>
  <c r="CF58" i="7"/>
  <c r="Z58" i="7"/>
  <c r="CN58" i="7"/>
  <c r="CK58" i="7"/>
  <c r="O44" i="4"/>
  <c r="P43" i="4"/>
  <c r="CK297" i="7"/>
  <c r="Z297" i="7"/>
  <c r="CJ297" i="7"/>
  <c r="CO297" i="7"/>
  <c r="CG297" i="7"/>
  <c r="CN297" i="7"/>
  <c r="CF297" i="7"/>
  <c r="CN458" i="7"/>
  <c r="CF458" i="7"/>
  <c r="CK458" i="7"/>
  <c r="Z458" i="7"/>
  <c r="CJ458" i="7"/>
  <c r="CG458" i="7"/>
  <c r="CO458" i="7"/>
  <c r="L173" i="4"/>
  <c r="Y172" i="4"/>
  <c r="G140" i="8"/>
  <c r="S139" i="8"/>
  <c r="Y218" i="7"/>
  <c r="L219" i="7"/>
  <c r="K10" i="6"/>
  <c r="J11" i="6"/>
  <c r="K108" i="6"/>
  <c r="J109" i="6"/>
  <c r="CK427" i="4"/>
  <c r="Z427" i="4"/>
  <c r="CJ427" i="4"/>
  <c r="CO427" i="4"/>
  <c r="CG427" i="4"/>
  <c r="CN427" i="4"/>
  <c r="CF427" i="4"/>
  <c r="CK170" i="4"/>
  <c r="Z170" i="4"/>
  <c r="CJ170" i="4"/>
  <c r="CO170" i="4"/>
  <c r="CG170" i="4"/>
  <c r="CN170" i="4"/>
  <c r="CF170" i="4"/>
  <c r="L395" i="7"/>
  <c r="Y394" i="7"/>
  <c r="CN457" i="4"/>
  <c r="CF457" i="4"/>
  <c r="CK457" i="4"/>
  <c r="Z457" i="4"/>
  <c r="CO457" i="4"/>
  <c r="CJ457" i="4"/>
  <c r="CG457" i="4"/>
  <c r="O188" i="7"/>
  <c r="P187" i="7"/>
  <c r="L269" i="7"/>
  <c r="Y268" i="7"/>
  <c r="P571" i="4"/>
  <c r="O572" i="4"/>
  <c r="CJ188" i="4"/>
  <c r="CO188" i="4"/>
  <c r="CG188" i="4"/>
  <c r="CN188" i="4"/>
  <c r="CF188" i="4"/>
  <c r="CK188" i="4"/>
  <c r="Z188" i="4"/>
  <c r="G12" i="6"/>
  <c r="S11" i="6"/>
  <c r="G300" i="6"/>
  <c r="S299" i="6"/>
  <c r="CK106" i="7"/>
  <c r="Z106" i="7"/>
  <c r="CJ106" i="7"/>
  <c r="CO106" i="7"/>
  <c r="CG106" i="7"/>
  <c r="CN106" i="7"/>
  <c r="CF106" i="7"/>
  <c r="L11" i="4"/>
  <c r="Y10" i="4"/>
  <c r="K171" i="8"/>
  <c r="J172" i="8"/>
  <c r="L13" i="7"/>
  <c r="Y12" i="7"/>
  <c r="D12" i="7"/>
  <c r="G172" i="8"/>
  <c r="S171" i="8"/>
  <c r="G268" i="6"/>
  <c r="S267" i="6"/>
  <c r="L28" i="7"/>
  <c r="Y27" i="7"/>
  <c r="CO74" i="4"/>
  <c r="CG74" i="4"/>
  <c r="CN74" i="4"/>
  <c r="CF74" i="4"/>
  <c r="CK74" i="4"/>
  <c r="Z74" i="4"/>
  <c r="CJ74" i="4"/>
  <c r="Y13" i="7" l="1"/>
  <c r="L14" i="7"/>
  <c r="D13" i="7"/>
  <c r="L12" i="4"/>
  <c r="Y11" i="4"/>
  <c r="G13" i="6"/>
  <c r="S12" i="6"/>
  <c r="CJ155" i="7"/>
  <c r="CK155" i="7"/>
  <c r="Z155" i="7"/>
  <c r="CN155" i="7"/>
  <c r="CG155" i="7"/>
  <c r="CF155" i="7"/>
  <c r="CO155" i="7"/>
  <c r="L45" i="7"/>
  <c r="Y44" i="7"/>
  <c r="O268" i="7"/>
  <c r="P267" i="7"/>
  <c r="CN491" i="7"/>
  <c r="CF491" i="7"/>
  <c r="CO491" i="7"/>
  <c r="Z491" i="7"/>
  <c r="CK491" i="7"/>
  <c r="CJ491" i="7"/>
  <c r="CG491" i="7"/>
  <c r="L332" i="4"/>
  <c r="Y331" i="4"/>
  <c r="CJ75" i="4"/>
  <c r="CO75" i="4"/>
  <c r="CG75" i="4"/>
  <c r="CN75" i="4"/>
  <c r="CF75" i="4"/>
  <c r="CK75" i="4"/>
  <c r="Z75" i="4"/>
  <c r="G237" i="8"/>
  <c r="S236" i="8"/>
  <c r="Y125" i="4"/>
  <c r="L126" i="4"/>
  <c r="Y493" i="7"/>
  <c r="L494" i="7"/>
  <c r="CN380" i="4"/>
  <c r="CF380" i="4"/>
  <c r="CK380" i="4"/>
  <c r="Z380" i="4"/>
  <c r="CJ380" i="4"/>
  <c r="CO380" i="4"/>
  <c r="CG380" i="4"/>
  <c r="CK45" i="7"/>
  <c r="CJ45" i="7"/>
  <c r="CO45" i="7"/>
  <c r="CG45" i="7"/>
  <c r="CN45" i="7"/>
  <c r="CF45" i="7"/>
  <c r="CK140" i="7"/>
  <c r="Z140" i="7"/>
  <c r="CJ140" i="7"/>
  <c r="CO140" i="7"/>
  <c r="CG140" i="7"/>
  <c r="CN140" i="7"/>
  <c r="CF140" i="7"/>
  <c r="P272" i="4"/>
  <c r="O273" i="4"/>
  <c r="P273" i="4" s="1"/>
  <c r="P300" i="4"/>
  <c r="O301" i="4"/>
  <c r="Y316" i="7"/>
  <c r="L317" i="7"/>
  <c r="Y91" i="7"/>
  <c r="L92" i="7"/>
  <c r="CO363" i="7"/>
  <c r="CG363" i="7"/>
  <c r="CJ363" i="7"/>
  <c r="CF363" i="7"/>
  <c r="Z363" i="7"/>
  <c r="CN363" i="7"/>
  <c r="CK363" i="7"/>
  <c r="Y459" i="4"/>
  <c r="L460" i="4"/>
  <c r="CO458" i="4"/>
  <c r="CG458" i="4"/>
  <c r="CN458" i="4"/>
  <c r="CF458" i="4"/>
  <c r="CK458" i="4"/>
  <c r="CJ458" i="4"/>
  <c r="Z458" i="4"/>
  <c r="Y203" i="4"/>
  <c r="L204" i="4"/>
  <c r="L541" i="7"/>
  <c r="Y540" i="7"/>
  <c r="D540" i="7"/>
  <c r="G77" i="6"/>
  <c r="S76" i="6"/>
  <c r="CO571" i="4"/>
  <c r="CG571" i="4"/>
  <c r="CN571" i="4"/>
  <c r="CF571" i="4"/>
  <c r="CK571" i="4"/>
  <c r="Z571" i="4"/>
  <c r="CJ571" i="4"/>
  <c r="P188" i="7"/>
  <c r="O189" i="7"/>
  <c r="K109" i="6"/>
  <c r="J110" i="6"/>
  <c r="Y219" i="7"/>
  <c r="L220" i="7"/>
  <c r="CK539" i="4"/>
  <c r="Z539" i="4"/>
  <c r="CJ539" i="4"/>
  <c r="CO539" i="4"/>
  <c r="CG539" i="4"/>
  <c r="CN539" i="4"/>
  <c r="CF539" i="4"/>
  <c r="S331" i="8"/>
  <c r="G332" i="8"/>
  <c r="G13" i="8"/>
  <c r="S12" i="8"/>
  <c r="P28" i="4"/>
  <c r="O29" i="4"/>
  <c r="O430" i="4"/>
  <c r="P429" i="4"/>
  <c r="CN123" i="4"/>
  <c r="CF123" i="4"/>
  <c r="CK123" i="4"/>
  <c r="Z123" i="4"/>
  <c r="CJ123" i="4"/>
  <c r="CO123" i="4"/>
  <c r="CG123" i="4"/>
  <c r="L29" i="4"/>
  <c r="Y28" i="4"/>
  <c r="D28" i="4"/>
  <c r="CK171" i="7"/>
  <c r="Z171" i="7"/>
  <c r="CO171" i="7"/>
  <c r="CG171" i="7"/>
  <c r="CN171" i="7"/>
  <c r="CF171" i="7"/>
  <c r="CJ171" i="7"/>
  <c r="S365" i="8"/>
  <c r="G366" i="8"/>
  <c r="O446" i="7"/>
  <c r="P445" i="7"/>
  <c r="CJ59" i="7"/>
  <c r="CN59" i="7"/>
  <c r="CF59" i="7"/>
  <c r="CG59" i="7"/>
  <c r="Z59" i="7"/>
  <c r="CO59" i="7"/>
  <c r="CK59" i="7"/>
  <c r="P556" i="4"/>
  <c r="O557" i="4"/>
  <c r="O332" i="4"/>
  <c r="P331" i="4"/>
  <c r="P381" i="4"/>
  <c r="O382" i="4"/>
  <c r="J206" i="8"/>
  <c r="K205" i="8"/>
  <c r="P46" i="7"/>
  <c r="O47" i="7"/>
  <c r="L301" i="7"/>
  <c r="Y300" i="7"/>
  <c r="CO27" i="7"/>
  <c r="CG27" i="7"/>
  <c r="CN27" i="7"/>
  <c r="CF27" i="7"/>
  <c r="CK27" i="7"/>
  <c r="Z27" i="7"/>
  <c r="CJ27" i="7"/>
  <c r="O142" i="7"/>
  <c r="P141" i="7"/>
  <c r="J301" i="6"/>
  <c r="K300" i="6"/>
  <c r="CK253" i="4"/>
  <c r="Z253" i="4"/>
  <c r="CJ253" i="4"/>
  <c r="CO253" i="4"/>
  <c r="CG253" i="4"/>
  <c r="CN253" i="4"/>
  <c r="CF253" i="4"/>
  <c r="O445" i="4"/>
  <c r="P444" i="4"/>
  <c r="CO459" i="7"/>
  <c r="CG459" i="7"/>
  <c r="CN459" i="7"/>
  <c r="CF459" i="7"/>
  <c r="CK459" i="7"/>
  <c r="CJ459" i="7"/>
  <c r="Z459" i="7"/>
  <c r="Y172" i="7"/>
  <c r="L173" i="7"/>
  <c r="CK284" i="4"/>
  <c r="Z284" i="4"/>
  <c r="CJ284" i="4"/>
  <c r="CO284" i="4"/>
  <c r="CG284" i="4"/>
  <c r="CN284" i="4"/>
  <c r="CF284" i="4"/>
  <c r="CK507" i="4"/>
  <c r="Z507" i="4"/>
  <c r="CJ507" i="4"/>
  <c r="CO507" i="4"/>
  <c r="CG507" i="4"/>
  <c r="CN507" i="4"/>
  <c r="CF507" i="4"/>
  <c r="P380" i="7"/>
  <c r="O381" i="7"/>
  <c r="G141" i="6"/>
  <c r="S140" i="6"/>
  <c r="CK347" i="7"/>
  <c r="Z347" i="7"/>
  <c r="CJ347" i="7"/>
  <c r="CO347" i="7"/>
  <c r="CG347" i="7"/>
  <c r="CN347" i="7"/>
  <c r="CF347" i="7"/>
  <c r="O493" i="4"/>
  <c r="P492" i="4"/>
  <c r="S108" i="8"/>
  <c r="G109" i="8"/>
  <c r="P93" i="4"/>
  <c r="O94" i="4"/>
  <c r="CK75" i="7"/>
  <c r="CJ75" i="7"/>
  <c r="CO75" i="7"/>
  <c r="CG75" i="7"/>
  <c r="CN75" i="7"/>
  <c r="CF75" i="7"/>
  <c r="CK523" i="4"/>
  <c r="Z523" i="4"/>
  <c r="CJ523" i="4"/>
  <c r="CO523" i="4"/>
  <c r="CG523" i="4"/>
  <c r="CN523" i="4"/>
  <c r="CF523" i="4"/>
  <c r="O365" i="7"/>
  <c r="P364" i="7"/>
  <c r="L61" i="4"/>
  <c r="Y60" i="4"/>
  <c r="P363" i="4"/>
  <c r="O364" i="4"/>
  <c r="P221" i="7"/>
  <c r="O222" i="7"/>
  <c r="CK395" i="7"/>
  <c r="CJ395" i="7"/>
  <c r="CO395" i="7"/>
  <c r="CG395" i="7"/>
  <c r="CN395" i="7"/>
  <c r="CF395" i="7"/>
  <c r="Y347" i="7"/>
  <c r="L348" i="7"/>
  <c r="O286" i="4"/>
  <c r="P285" i="4"/>
  <c r="CK204" i="4"/>
  <c r="Z204" i="4"/>
  <c r="CJ204" i="4"/>
  <c r="CO204" i="4"/>
  <c r="CG204" i="4"/>
  <c r="CN204" i="4"/>
  <c r="CF204" i="4"/>
  <c r="S44" i="6"/>
  <c r="G45" i="6"/>
  <c r="Y284" i="4"/>
  <c r="L285" i="4"/>
  <c r="Y158" i="4"/>
  <c r="L159" i="4"/>
  <c r="P411" i="7"/>
  <c r="O412" i="7"/>
  <c r="O288" i="7"/>
  <c r="P287" i="7"/>
  <c r="P572" i="4"/>
  <c r="O573" i="4"/>
  <c r="CK187" i="7"/>
  <c r="CJ187" i="7"/>
  <c r="CO187" i="7"/>
  <c r="CG187" i="7"/>
  <c r="CN187" i="7"/>
  <c r="CF187" i="7"/>
  <c r="CK155" i="4"/>
  <c r="Z155" i="4"/>
  <c r="CJ155" i="4"/>
  <c r="CO155" i="4"/>
  <c r="CG155" i="4"/>
  <c r="CN155" i="4"/>
  <c r="CF155" i="4"/>
  <c r="Y59" i="7"/>
  <c r="L60" i="7"/>
  <c r="P540" i="7"/>
  <c r="O541" i="7"/>
  <c r="Y188" i="4"/>
  <c r="L189" i="4"/>
  <c r="P59" i="4"/>
  <c r="O60" i="4"/>
  <c r="Y475" i="4"/>
  <c r="L476" i="4"/>
  <c r="P172" i="4"/>
  <c r="O173" i="4"/>
  <c r="L557" i="4"/>
  <c r="Y556" i="4"/>
  <c r="D556" i="4"/>
  <c r="J173" i="6"/>
  <c r="K172" i="6"/>
  <c r="P60" i="7"/>
  <c r="O61" i="7"/>
  <c r="Y380" i="4"/>
  <c r="L381" i="4"/>
  <c r="CN330" i="4"/>
  <c r="CF330" i="4"/>
  <c r="CK330" i="4"/>
  <c r="CJ330" i="4"/>
  <c r="CO330" i="4"/>
  <c r="CG330" i="4"/>
  <c r="P28" i="7"/>
  <c r="O29" i="7"/>
  <c r="Y412" i="4"/>
  <c r="L413" i="4"/>
  <c r="P315" i="7"/>
  <c r="O316" i="7"/>
  <c r="CN443" i="4"/>
  <c r="CF443" i="4"/>
  <c r="CK443" i="4"/>
  <c r="Z443" i="4"/>
  <c r="CG443" i="4"/>
  <c r="CO443" i="4"/>
  <c r="CJ443" i="4"/>
  <c r="O461" i="7"/>
  <c r="P460" i="7"/>
  <c r="CO204" i="7"/>
  <c r="CG204" i="7"/>
  <c r="CN204" i="7"/>
  <c r="CF204" i="7"/>
  <c r="CK204" i="7"/>
  <c r="Z204" i="7"/>
  <c r="CJ204" i="7"/>
  <c r="G77" i="8"/>
  <c r="S76" i="8"/>
  <c r="Y299" i="4"/>
  <c r="L300" i="4"/>
  <c r="K43" i="8"/>
  <c r="J44" i="8"/>
  <c r="L444" i="4"/>
  <c r="Y443" i="4"/>
  <c r="K139" i="6"/>
  <c r="J140" i="6"/>
  <c r="P413" i="4"/>
  <c r="O414" i="4"/>
  <c r="CO282" i="4"/>
  <c r="CG282" i="4"/>
  <c r="CN282" i="4"/>
  <c r="CF282" i="4"/>
  <c r="CK282" i="4"/>
  <c r="Z282" i="4"/>
  <c r="CJ282" i="4"/>
  <c r="K267" i="6"/>
  <c r="J268" i="6"/>
  <c r="O300" i="7"/>
  <c r="P299" i="7"/>
  <c r="O251" i="7"/>
  <c r="P237" i="7"/>
  <c r="Y524" i="4"/>
  <c r="L525" i="4"/>
  <c r="CN410" i="7"/>
  <c r="CF410" i="7"/>
  <c r="CK410" i="7"/>
  <c r="Z410" i="7"/>
  <c r="CJ410" i="7"/>
  <c r="CO410" i="7"/>
  <c r="CG410" i="7"/>
  <c r="CJ286" i="7"/>
  <c r="CO286" i="7"/>
  <c r="CG286" i="7"/>
  <c r="CN286" i="7"/>
  <c r="CF286" i="7"/>
  <c r="CK286" i="7"/>
  <c r="Y28" i="7"/>
  <c r="L29" i="7"/>
  <c r="G173" i="8"/>
  <c r="S172" i="8"/>
  <c r="K172" i="8"/>
  <c r="J173" i="8"/>
  <c r="G301" i="6"/>
  <c r="S300" i="6"/>
  <c r="CN43" i="4"/>
  <c r="CF43" i="4"/>
  <c r="CK43" i="4"/>
  <c r="Z43" i="4"/>
  <c r="CJ43" i="4"/>
  <c r="CO43" i="4"/>
  <c r="CG43" i="4"/>
  <c r="O157" i="4"/>
  <c r="P156" i="4"/>
  <c r="P236" i="4"/>
  <c r="O237" i="4"/>
  <c r="CN12" i="4"/>
  <c r="CF12" i="4"/>
  <c r="CK12" i="4"/>
  <c r="CJ12" i="4"/>
  <c r="CO12" i="4"/>
  <c r="CG12" i="4"/>
  <c r="O157" i="7"/>
  <c r="P156" i="7"/>
  <c r="CO266" i="7"/>
  <c r="CG266" i="7"/>
  <c r="CN266" i="7"/>
  <c r="CF266" i="7"/>
  <c r="CK266" i="7"/>
  <c r="Z266" i="7"/>
  <c r="CJ266" i="7"/>
  <c r="L269" i="4"/>
  <c r="Y268" i="4"/>
  <c r="K331" i="8"/>
  <c r="J332" i="8"/>
  <c r="K235" i="8"/>
  <c r="J236" i="8"/>
  <c r="CN91" i="7"/>
  <c r="CF91" i="7"/>
  <c r="CK91" i="7"/>
  <c r="Z91" i="7"/>
  <c r="CJ91" i="7"/>
  <c r="CO91" i="7"/>
  <c r="CG91" i="7"/>
  <c r="Y395" i="7"/>
  <c r="L396" i="7"/>
  <c r="Y173" i="4"/>
  <c r="L174" i="4"/>
  <c r="O45" i="4"/>
  <c r="P44" i="4"/>
  <c r="P475" i="4"/>
  <c r="O476" i="4"/>
  <c r="G205" i="8"/>
  <c r="S204" i="8"/>
  <c r="O14" i="4"/>
  <c r="P13" i="4"/>
  <c r="O429" i="7"/>
  <c r="P428" i="7"/>
  <c r="O541" i="4"/>
  <c r="P540" i="4"/>
  <c r="Y187" i="7"/>
  <c r="L188" i="7"/>
  <c r="CK27" i="4"/>
  <c r="Z27" i="4"/>
  <c r="CJ27" i="4"/>
  <c r="CO27" i="4"/>
  <c r="CG27" i="4"/>
  <c r="CN27" i="4"/>
  <c r="CF27" i="4"/>
  <c r="Y155" i="7"/>
  <c r="L156" i="7"/>
  <c r="P92" i="7"/>
  <c r="O93" i="7"/>
  <c r="Y237" i="4"/>
  <c r="L238" i="4"/>
  <c r="CO428" i="4"/>
  <c r="CG428" i="4"/>
  <c r="CN428" i="4"/>
  <c r="CK428" i="4"/>
  <c r="CJ428" i="4"/>
  <c r="CF428" i="4"/>
  <c r="Z428" i="4"/>
  <c r="Y139" i="7"/>
  <c r="L140" i="7"/>
  <c r="P124" i="4"/>
  <c r="O125" i="4"/>
  <c r="O173" i="7"/>
  <c r="P172" i="7"/>
  <c r="CK189" i="4"/>
  <c r="Z189" i="4"/>
  <c r="CJ189" i="4"/>
  <c r="CO189" i="4"/>
  <c r="CG189" i="4"/>
  <c r="CN189" i="4"/>
  <c r="CF189" i="4"/>
  <c r="CO444" i="7"/>
  <c r="CG444" i="7"/>
  <c r="CN444" i="7"/>
  <c r="CF444" i="7"/>
  <c r="CK444" i="7"/>
  <c r="Z444" i="7"/>
  <c r="CJ444" i="7"/>
  <c r="P316" i="4"/>
  <c r="O317" i="4"/>
  <c r="S172" i="6"/>
  <c r="G173" i="6"/>
  <c r="P395" i="4"/>
  <c r="O396" i="4"/>
  <c r="CK555" i="4"/>
  <c r="Z555" i="4"/>
  <c r="CJ555" i="4"/>
  <c r="CO555" i="4"/>
  <c r="CG555" i="4"/>
  <c r="CN555" i="4"/>
  <c r="CF555" i="4"/>
  <c r="J302" i="8"/>
  <c r="K301" i="8"/>
  <c r="CN10" i="7"/>
  <c r="CF10" i="7"/>
  <c r="CK10" i="7"/>
  <c r="CJ10" i="7"/>
  <c r="CO10" i="7"/>
  <c r="CG10" i="7"/>
  <c r="Z10" i="7"/>
  <c r="CJ509" i="7"/>
  <c r="CO509" i="7"/>
  <c r="CG509" i="7"/>
  <c r="CN509" i="7"/>
  <c r="CF509" i="7"/>
  <c r="CK509" i="7"/>
  <c r="CJ331" i="7"/>
  <c r="CO331" i="7"/>
  <c r="CG331" i="7"/>
  <c r="CN331" i="7"/>
  <c r="CF331" i="7"/>
  <c r="CK331" i="7"/>
  <c r="Z331" i="7"/>
  <c r="K108" i="8"/>
  <c r="J109" i="8"/>
  <c r="CK123" i="7"/>
  <c r="Z123" i="7"/>
  <c r="CJ123" i="7"/>
  <c r="CO123" i="7"/>
  <c r="CG123" i="7"/>
  <c r="CN123" i="7"/>
  <c r="CF123" i="7"/>
  <c r="O255" i="4"/>
  <c r="P254" i="4"/>
  <c r="L573" i="4"/>
  <c r="Y572" i="4"/>
  <c r="D572" i="4"/>
  <c r="Z572" i="4" s="1"/>
  <c r="CN107" i="7"/>
  <c r="CF107" i="7"/>
  <c r="CK107" i="7"/>
  <c r="Z107" i="7"/>
  <c r="CJ107" i="7"/>
  <c r="CO107" i="7"/>
  <c r="CG107" i="7"/>
  <c r="CK107" i="4"/>
  <c r="Z107" i="4"/>
  <c r="CJ107" i="4"/>
  <c r="CO107" i="4"/>
  <c r="CG107" i="4"/>
  <c r="CN107" i="4"/>
  <c r="CF107" i="4"/>
  <c r="Y203" i="7"/>
  <c r="L204" i="7"/>
  <c r="O509" i="4"/>
  <c r="P508" i="4"/>
  <c r="J141" i="8"/>
  <c r="K140" i="8"/>
  <c r="CK379" i="7"/>
  <c r="Z379" i="7"/>
  <c r="CN379" i="7"/>
  <c r="CF379" i="7"/>
  <c r="CG379" i="7"/>
  <c r="CO379" i="7"/>
  <c r="CJ379" i="7"/>
  <c r="P348" i="7"/>
  <c r="O349" i="7"/>
  <c r="CO491" i="4"/>
  <c r="CG491" i="4"/>
  <c r="CN491" i="4"/>
  <c r="CF491" i="4"/>
  <c r="CK491" i="4"/>
  <c r="Z491" i="4"/>
  <c r="CJ491" i="4"/>
  <c r="O476" i="7"/>
  <c r="P475" i="7"/>
  <c r="CK219" i="4"/>
  <c r="Z219" i="4"/>
  <c r="CJ219" i="4"/>
  <c r="CO219" i="4"/>
  <c r="CG219" i="4"/>
  <c r="CN219" i="4"/>
  <c r="CF219" i="4"/>
  <c r="CJ92" i="4"/>
  <c r="CO92" i="4"/>
  <c r="CG92" i="4"/>
  <c r="CN92" i="4"/>
  <c r="CF92" i="4"/>
  <c r="CK92" i="4"/>
  <c r="P76" i="7"/>
  <c r="O77" i="7"/>
  <c r="O525" i="4"/>
  <c r="P524" i="4"/>
  <c r="P348" i="4"/>
  <c r="O349" i="4"/>
  <c r="K235" i="6"/>
  <c r="J236" i="6"/>
  <c r="L429" i="7"/>
  <c r="Y428" i="7"/>
  <c r="O253" i="7"/>
  <c r="P250" i="7"/>
  <c r="P139" i="4"/>
  <c r="O140" i="4"/>
  <c r="Y109" i="7"/>
  <c r="L110" i="7"/>
  <c r="Y492" i="4"/>
  <c r="L493" i="4"/>
  <c r="J45" i="6"/>
  <c r="K44" i="6"/>
  <c r="CJ362" i="4"/>
  <c r="CO362" i="4"/>
  <c r="CG362" i="4"/>
  <c r="CN362" i="4"/>
  <c r="CF362" i="4"/>
  <c r="CK362" i="4"/>
  <c r="CO220" i="7"/>
  <c r="CG220" i="7"/>
  <c r="CN220" i="7"/>
  <c r="CF220" i="7"/>
  <c r="CK220" i="7"/>
  <c r="Z220" i="7"/>
  <c r="CJ220" i="7"/>
  <c r="L94" i="4"/>
  <c r="Y93" i="4"/>
  <c r="G45" i="8"/>
  <c r="S44" i="8"/>
  <c r="P396" i="7"/>
  <c r="O397" i="7"/>
  <c r="K75" i="8"/>
  <c r="J76" i="8"/>
  <c r="CK587" i="4"/>
  <c r="Z587" i="4"/>
  <c r="CJ587" i="4"/>
  <c r="CO587" i="4"/>
  <c r="CG587" i="4"/>
  <c r="CN587" i="4"/>
  <c r="CF587" i="4"/>
  <c r="Y395" i="4"/>
  <c r="L396" i="4"/>
  <c r="O206" i="4"/>
  <c r="P205" i="4"/>
  <c r="Y110" i="4"/>
  <c r="L111" i="4"/>
  <c r="CN523" i="7"/>
  <c r="CF523" i="7"/>
  <c r="CK523" i="7"/>
  <c r="Z523" i="7"/>
  <c r="CJ523" i="7"/>
  <c r="CO523" i="7"/>
  <c r="CG523" i="7"/>
  <c r="L479" i="7"/>
  <c r="Y478" i="7"/>
  <c r="D478" i="7"/>
  <c r="G141" i="8"/>
  <c r="S140" i="8"/>
  <c r="CN235" i="4"/>
  <c r="CF235" i="4"/>
  <c r="CK235" i="4"/>
  <c r="Z235" i="4"/>
  <c r="CJ235" i="4"/>
  <c r="CO235" i="4"/>
  <c r="CG235" i="4"/>
  <c r="G205" i="6"/>
  <c r="S204" i="6"/>
  <c r="G269" i="6"/>
  <c r="S268" i="6"/>
  <c r="Y269" i="7"/>
  <c r="L270" i="7"/>
  <c r="K11" i="6"/>
  <c r="J12" i="6"/>
  <c r="CO474" i="4"/>
  <c r="CG474" i="4"/>
  <c r="CN474" i="4"/>
  <c r="CF474" i="4"/>
  <c r="CJ474" i="4"/>
  <c r="CK474" i="4"/>
  <c r="Z474" i="4"/>
  <c r="Y252" i="7"/>
  <c r="L253" i="7"/>
  <c r="Y284" i="7"/>
  <c r="L285" i="7"/>
  <c r="L77" i="7"/>
  <c r="Y76" i="7"/>
  <c r="K31" i="4"/>
  <c r="Y508" i="4"/>
  <c r="L509" i="4"/>
  <c r="CJ427" i="7"/>
  <c r="CO427" i="7"/>
  <c r="CG427" i="7"/>
  <c r="CN427" i="7"/>
  <c r="CF427" i="7"/>
  <c r="CK427" i="7"/>
  <c r="Z427" i="7"/>
  <c r="G237" i="6"/>
  <c r="S236" i="6"/>
  <c r="Y316" i="4"/>
  <c r="L317" i="4"/>
  <c r="CK539" i="7"/>
  <c r="CJ539" i="7"/>
  <c r="CO539" i="7"/>
  <c r="CG539" i="7"/>
  <c r="CN539" i="7"/>
  <c r="CF539" i="7"/>
  <c r="CN58" i="4"/>
  <c r="CF58" i="4"/>
  <c r="CK58" i="4"/>
  <c r="Z58" i="4"/>
  <c r="CJ58" i="4"/>
  <c r="CO58" i="4"/>
  <c r="CG58" i="4"/>
  <c r="Y588" i="4"/>
  <c r="L589" i="4"/>
  <c r="CN171" i="4"/>
  <c r="CF171" i="4"/>
  <c r="CK171" i="4"/>
  <c r="Z171" i="4"/>
  <c r="CJ171" i="4"/>
  <c r="CO171" i="4"/>
  <c r="CG171" i="4"/>
  <c r="P492" i="7"/>
  <c r="O493" i="7"/>
  <c r="P76" i="4"/>
  <c r="O77" i="4"/>
  <c r="O191" i="4"/>
  <c r="P190" i="4"/>
  <c r="L364" i="7"/>
  <c r="Y363" i="7"/>
  <c r="CO315" i="4"/>
  <c r="CG315" i="4"/>
  <c r="CN315" i="4"/>
  <c r="CF315" i="4"/>
  <c r="CK315" i="4"/>
  <c r="Z315" i="4"/>
  <c r="CJ315" i="4"/>
  <c r="CO394" i="4"/>
  <c r="CG394" i="4"/>
  <c r="CN394" i="4"/>
  <c r="CF394" i="4"/>
  <c r="CK394" i="4"/>
  <c r="Z394" i="4"/>
  <c r="CJ394" i="4"/>
  <c r="Y523" i="7"/>
  <c r="L524" i="7"/>
  <c r="O12" i="7"/>
  <c r="P11" i="7"/>
  <c r="O511" i="7"/>
  <c r="P510" i="7"/>
  <c r="O333" i="7"/>
  <c r="P332" i="7"/>
  <c r="K32" i="7"/>
  <c r="Y235" i="7"/>
  <c r="L236" i="7"/>
  <c r="Y252" i="4"/>
  <c r="L253" i="4"/>
  <c r="L365" i="4"/>
  <c r="Y364" i="4"/>
  <c r="Y412" i="7"/>
  <c r="L413" i="7"/>
  <c r="O125" i="7"/>
  <c r="P124" i="7"/>
  <c r="CN314" i="7"/>
  <c r="CF314" i="7"/>
  <c r="CK314" i="7"/>
  <c r="Z314" i="7"/>
  <c r="CJ314" i="7"/>
  <c r="CO314" i="7"/>
  <c r="CG314" i="7"/>
  <c r="Y123" i="7"/>
  <c r="L124" i="7"/>
  <c r="L77" i="4"/>
  <c r="Y76" i="4"/>
  <c r="L333" i="7"/>
  <c r="Y332" i="7"/>
  <c r="P108" i="7"/>
  <c r="O109" i="7"/>
  <c r="O109" i="4"/>
  <c r="P108" i="4"/>
  <c r="Y460" i="7"/>
  <c r="L461" i="7"/>
  <c r="CN299" i="4"/>
  <c r="CF299" i="4"/>
  <c r="CK299" i="4"/>
  <c r="Z299" i="4"/>
  <c r="CJ299" i="4"/>
  <c r="CO299" i="4"/>
  <c r="CG299" i="4"/>
  <c r="L380" i="7"/>
  <c r="Y379" i="7"/>
  <c r="L509" i="7"/>
  <c r="Y508" i="7"/>
  <c r="Y540" i="4"/>
  <c r="L541" i="4"/>
  <c r="P205" i="7"/>
  <c r="O206" i="7"/>
  <c r="CJ474" i="7"/>
  <c r="CO474" i="7"/>
  <c r="CG474" i="7"/>
  <c r="CN474" i="7"/>
  <c r="CF474" i="7"/>
  <c r="CK474" i="7"/>
  <c r="Z474" i="7"/>
  <c r="O221" i="4"/>
  <c r="P220" i="4"/>
  <c r="L429" i="4"/>
  <c r="Y428" i="4"/>
  <c r="CO347" i="4"/>
  <c r="CG347" i="4"/>
  <c r="CN347" i="4"/>
  <c r="CF347" i="4"/>
  <c r="CK347" i="4"/>
  <c r="Z347" i="4"/>
  <c r="CJ347" i="4"/>
  <c r="G301" i="8"/>
  <c r="S300" i="8"/>
  <c r="CO249" i="7"/>
  <c r="CG249" i="7"/>
  <c r="CN249" i="7"/>
  <c r="CF249" i="7"/>
  <c r="CK249" i="7"/>
  <c r="Z249" i="7"/>
  <c r="CJ249" i="7"/>
  <c r="CO138" i="4"/>
  <c r="CG138" i="4"/>
  <c r="CN138" i="4"/>
  <c r="CF138" i="4"/>
  <c r="CK138" i="4"/>
  <c r="Z138" i="4"/>
  <c r="CJ138" i="4"/>
  <c r="K11" i="8"/>
  <c r="J12" i="8"/>
  <c r="K267" i="8"/>
  <c r="J268" i="8"/>
  <c r="K363" i="8"/>
  <c r="J364" i="8"/>
  <c r="L44" i="4"/>
  <c r="Y43" i="4"/>
  <c r="Y140" i="4"/>
  <c r="L141" i="4"/>
  <c r="Y443" i="7"/>
  <c r="L444" i="7"/>
  <c r="CN412" i="4"/>
  <c r="CF412" i="4"/>
  <c r="CK412" i="4"/>
  <c r="Z412" i="4"/>
  <c r="CJ412" i="4"/>
  <c r="CO412" i="4"/>
  <c r="CG412" i="4"/>
  <c r="Y222" i="4"/>
  <c r="L223" i="4"/>
  <c r="O589" i="4"/>
  <c r="P588" i="4"/>
  <c r="P459" i="4"/>
  <c r="O460" i="4"/>
  <c r="CN298" i="7"/>
  <c r="CF298" i="7"/>
  <c r="CK298" i="7"/>
  <c r="Z298" i="7"/>
  <c r="CJ298" i="7"/>
  <c r="CO298" i="7"/>
  <c r="CG298" i="7"/>
  <c r="CK236" i="7"/>
  <c r="Z236" i="7"/>
  <c r="CJ236" i="7"/>
  <c r="CO236" i="7"/>
  <c r="CG236" i="7"/>
  <c r="CN236" i="7"/>
  <c r="CF236" i="7"/>
  <c r="Z539" i="7"/>
  <c r="P524" i="7"/>
  <c r="O525" i="7"/>
  <c r="G109" i="6"/>
  <c r="S108" i="6"/>
  <c r="Y348" i="4"/>
  <c r="L349" i="4"/>
  <c r="G269" i="8"/>
  <c r="S268" i="8"/>
  <c r="O461" i="4" l="1"/>
  <c r="P460" i="4"/>
  <c r="L224" i="4"/>
  <c r="Y223" i="4"/>
  <c r="CN108" i="4"/>
  <c r="CF108" i="4"/>
  <c r="CK108" i="4"/>
  <c r="Z108" i="4"/>
  <c r="CJ108" i="4"/>
  <c r="CO108" i="4"/>
  <c r="CG108" i="4"/>
  <c r="O512" i="7"/>
  <c r="P511" i="7"/>
  <c r="L510" i="4"/>
  <c r="Y509" i="4"/>
  <c r="L254" i="7"/>
  <c r="Y253" i="7"/>
  <c r="G206" i="6"/>
  <c r="S205" i="6"/>
  <c r="CJ445" i="7"/>
  <c r="CO445" i="7"/>
  <c r="CG445" i="7"/>
  <c r="CN445" i="7"/>
  <c r="CF445" i="7"/>
  <c r="CK445" i="7"/>
  <c r="Z445" i="7"/>
  <c r="L93" i="7"/>
  <c r="Y92" i="7"/>
  <c r="P301" i="4"/>
  <c r="O302" i="4"/>
  <c r="L445" i="7"/>
  <c r="Y444" i="7"/>
  <c r="J269" i="8"/>
  <c r="K268" i="8"/>
  <c r="Y429" i="4"/>
  <c r="L430" i="4"/>
  <c r="L542" i="4"/>
  <c r="Y541" i="4"/>
  <c r="CN124" i="7"/>
  <c r="CF124" i="7"/>
  <c r="CK124" i="7"/>
  <c r="Z124" i="7"/>
  <c r="CJ124" i="7"/>
  <c r="CO124" i="7"/>
  <c r="CG124" i="7"/>
  <c r="Y236" i="7"/>
  <c r="L237" i="7"/>
  <c r="CN11" i="7"/>
  <c r="CF11" i="7"/>
  <c r="CK11" i="7"/>
  <c r="CJ11" i="7"/>
  <c r="CO11" i="7"/>
  <c r="CG11" i="7"/>
  <c r="Z11" i="7"/>
  <c r="CN190" i="4"/>
  <c r="CF190" i="4"/>
  <c r="CK190" i="4"/>
  <c r="Z190" i="4"/>
  <c r="CJ190" i="4"/>
  <c r="CO190" i="4"/>
  <c r="CG190" i="4"/>
  <c r="O494" i="7"/>
  <c r="P493" i="7"/>
  <c r="Y317" i="4"/>
  <c r="L318" i="4"/>
  <c r="Y77" i="7"/>
  <c r="L78" i="7"/>
  <c r="K12" i="6"/>
  <c r="J13" i="6"/>
  <c r="G142" i="8"/>
  <c r="S141" i="8"/>
  <c r="K76" i="8"/>
  <c r="J77" i="8"/>
  <c r="CJ139" i="4"/>
  <c r="CO139" i="4"/>
  <c r="CG139" i="4"/>
  <c r="CN139" i="4"/>
  <c r="CF139" i="4"/>
  <c r="CK139" i="4"/>
  <c r="Z139" i="4"/>
  <c r="Y429" i="7"/>
  <c r="L430" i="7"/>
  <c r="CJ348" i="4"/>
  <c r="CO348" i="4"/>
  <c r="CG348" i="4"/>
  <c r="CN348" i="4"/>
  <c r="CF348" i="4"/>
  <c r="CK348" i="4"/>
  <c r="Z348" i="4"/>
  <c r="CO76" i="7"/>
  <c r="CG76" i="7"/>
  <c r="CN76" i="7"/>
  <c r="CF76" i="7"/>
  <c r="CK76" i="7"/>
  <c r="CJ76" i="7"/>
  <c r="CO348" i="7"/>
  <c r="CG348" i="7"/>
  <c r="CN348" i="7"/>
  <c r="CF348" i="7"/>
  <c r="CK348" i="7"/>
  <c r="CJ348" i="7"/>
  <c r="L205" i="7"/>
  <c r="Y204" i="7"/>
  <c r="P255" i="4"/>
  <c r="O256" i="4"/>
  <c r="K109" i="8"/>
  <c r="J110" i="8"/>
  <c r="CJ395" i="4"/>
  <c r="CO395" i="4"/>
  <c r="CG395" i="4"/>
  <c r="CN395" i="4"/>
  <c r="CF395" i="4"/>
  <c r="CK395" i="4"/>
  <c r="Z395" i="4"/>
  <c r="CJ316" i="4"/>
  <c r="CO316" i="4"/>
  <c r="CG316" i="4"/>
  <c r="CN316" i="4"/>
  <c r="CF316" i="4"/>
  <c r="CK316" i="4"/>
  <c r="Z316" i="4"/>
  <c r="P173" i="7"/>
  <c r="O174" i="7"/>
  <c r="Y238" i="4"/>
  <c r="L239" i="4"/>
  <c r="Y156" i="7"/>
  <c r="L157" i="7"/>
  <c r="P541" i="4"/>
  <c r="O542" i="4"/>
  <c r="O15" i="4"/>
  <c r="P14" i="4"/>
  <c r="CJ475" i="4"/>
  <c r="CO475" i="4"/>
  <c r="CG475" i="4"/>
  <c r="CK475" i="4"/>
  <c r="Z475" i="4"/>
  <c r="CN475" i="4"/>
  <c r="CF475" i="4"/>
  <c r="Y269" i="4"/>
  <c r="L270" i="4"/>
  <c r="CK156" i="7"/>
  <c r="Z156" i="7"/>
  <c r="CN156" i="7"/>
  <c r="CF156" i="7"/>
  <c r="CG156" i="7"/>
  <c r="CO156" i="7"/>
  <c r="CJ156" i="7"/>
  <c r="P237" i="4"/>
  <c r="O238" i="4"/>
  <c r="G302" i="6"/>
  <c r="S301" i="6"/>
  <c r="G174" i="8"/>
  <c r="S173" i="8"/>
  <c r="L526" i="4"/>
  <c r="Y525" i="4"/>
  <c r="CO299" i="7"/>
  <c r="CG299" i="7"/>
  <c r="CN299" i="7"/>
  <c r="CF299" i="7"/>
  <c r="CK299" i="7"/>
  <c r="Z299" i="7"/>
  <c r="CJ299" i="7"/>
  <c r="CO413" i="4"/>
  <c r="CG413" i="4"/>
  <c r="CN413" i="4"/>
  <c r="CF413" i="4"/>
  <c r="CK413" i="4"/>
  <c r="Z413" i="4"/>
  <c r="CJ413" i="4"/>
  <c r="L445" i="4"/>
  <c r="Y444" i="4"/>
  <c r="CO315" i="7"/>
  <c r="CG315" i="7"/>
  <c r="CN315" i="7"/>
  <c r="CF315" i="7"/>
  <c r="CK315" i="7"/>
  <c r="Z315" i="7"/>
  <c r="CJ315" i="7"/>
  <c r="CJ28" i="7"/>
  <c r="CO28" i="7"/>
  <c r="CG28" i="7"/>
  <c r="CN28" i="7"/>
  <c r="CF28" i="7"/>
  <c r="CK28" i="7"/>
  <c r="Z28" i="7"/>
  <c r="J174" i="6"/>
  <c r="K173" i="6"/>
  <c r="P173" i="4"/>
  <c r="O174" i="4"/>
  <c r="P60" i="4"/>
  <c r="O61" i="4"/>
  <c r="O542" i="7"/>
  <c r="P541" i="7"/>
  <c r="O289" i="7"/>
  <c r="P289" i="7" s="1"/>
  <c r="P288" i="7"/>
  <c r="S45" i="6"/>
  <c r="G46" i="6"/>
  <c r="CJ221" i="7"/>
  <c r="CO221" i="7"/>
  <c r="CG221" i="7"/>
  <c r="CN221" i="7"/>
  <c r="CF221" i="7"/>
  <c r="CK221" i="7"/>
  <c r="Z221" i="7"/>
  <c r="L62" i="4"/>
  <c r="Y61" i="4"/>
  <c r="P94" i="4"/>
  <c r="O95" i="4"/>
  <c r="CJ492" i="4"/>
  <c r="CO492" i="4"/>
  <c r="CG492" i="4"/>
  <c r="CN492" i="4"/>
  <c r="CF492" i="4"/>
  <c r="CK492" i="4"/>
  <c r="Z492" i="4"/>
  <c r="CO380" i="7"/>
  <c r="CG380" i="7"/>
  <c r="CJ380" i="7"/>
  <c r="CK380" i="7"/>
  <c r="CF380" i="7"/>
  <c r="CN380" i="7"/>
  <c r="CN444" i="4"/>
  <c r="CF444" i="4"/>
  <c r="CK444" i="4"/>
  <c r="CO444" i="4"/>
  <c r="CJ444" i="4"/>
  <c r="CG444" i="4"/>
  <c r="P142" i="7"/>
  <c r="O143" i="7"/>
  <c r="CN331" i="4"/>
  <c r="CF331" i="4"/>
  <c r="CK331" i="4"/>
  <c r="CJ331" i="4"/>
  <c r="CO331" i="4"/>
  <c r="CG331" i="4"/>
  <c r="O447" i="7"/>
  <c r="P446" i="7"/>
  <c r="L30" i="4"/>
  <c r="Y29" i="4"/>
  <c r="D29" i="4"/>
  <c r="Z29" i="4" s="1"/>
  <c r="CJ429" i="4"/>
  <c r="CG429" i="4"/>
  <c r="CO429" i="4"/>
  <c r="CF429" i="4"/>
  <c r="Z429" i="4"/>
  <c r="CN429" i="4"/>
  <c r="CK429" i="4"/>
  <c r="CO188" i="7"/>
  <c r="CG188" i="7"/>
  <c r="CN188" i="7"/>
  <c r="CF188" i="7"/>
  <c r="CK188" i="7"/>
  <c r="CJ188" i="7"/>
  <c r="Y541" i="7"/>
  <c r="L542" i="7"/>
  <c r="D541" i="7"/>
  <c r="Z541" i="7" s="1"/>
  <c r="CO300" i="4"/>
  <c r="CG300" i="4"/>
  <c r="CN300" i="4"/>
  <c r="CF300" i="4"/>
  <c r="CK300" i="4"/>
  <c r="Z300" i="4"/>
  <c r="CJ300" i="4"/>
  <c r="G238" i="8"/>
  <c r="S237" i="8"/>
  <c r="Y45" i="7"/>
  <c r="L46" i="7"/>
  <c r="G302" i="8"/>
  <c r="S301" i="8"/>
  <c r="CJ205" i="7"/>
  <c r="CO205" i="7"/>
  <c r="CG205" i="7"/>
  <c r="CN205" i="7"/>
  <c r="CF205" i="7"/>
  <c r="CK205" i="7"/>
  <c r="Z205" i="7"/>
  <c r="Y509" i="7"/>
  <c r="L510" i="7"/>
  <c r="D509" i="7"/>
  <c r="Z509" i="7" s="1"/>
  <c r="CK76" i="4"/>
  <c r="Z76" i="4"/>
  <c r="CJ76" i="4"/>
  <c r="CO76" i="4"/>
  <c r="CG76" i="4"/>
  <c r="CN76" i="4"/>
  <c r="CF76" i="4"/>
  <c r="O350" i="4"/>
  <c r="P349" i="4"/>
  <c r="O78" i="7"/>
  <c r="P77" i="7"/>
  <c r="O350" i="7"/>
  <c r="P349" i="7"/>
  <c r="P509" i="4"/>
  <c r="O510" i="4"/>
  <c r="O318" i="4"/>
  <c r="P317" i="4"/>
  <c r="CN172" i="7"/>
  <c r="CF172" i="7"/>
  <c r="CJ172" i="7"/>
  <c r="CO172" i="7"/>
  <c r="CG172" i="7"/>
  <c r="CK172" i="7"/>
  <c r="Z172" i="7"/>
  <c r="Y140" i="7"/>
  <c r="L141" i="7"/>
  <c r="CO92" i="7"/>
  <c r="CG92" i="7"/>
  <c r="CN92" i="7"/>
  <c r="CF92" i="7"/>
  <c r="CK92" i="7"/>
  <c r="Z92" i="7"/>
  <c r="CJ92" i="7"/>
  <c r="CN540" i="4"/>
  <c r="CF540" i="4"/>
  <c r="CK540" i="4"/>
  <c r="Z540" i="4"/>
  <c r="CJ540" i="4"/>
  <c r="CO540" i="4"/>
  <c r="CG540" i="4"/>
  <c r="CN13" i="4"/>
  <c r="CF13" i="4"/>
  <c r="CK13" i="4"/>
  <c r="CJ13" i="4"/>
  <c r="CO13" i="4"/>
  <c r="CG13" i="4"/>
  <c r="O477" i="4"/>
  <c r="P476" i="4"/>
  <c r="Y174" i="4"/>
  <c r="L175" i="4"/>
  <c r="K236" i="8"/>
  <c r="J237" i="8"/>
  <c r="O252" i="7"/>
  <c r="P251" i="7"/>
  <c r="P414" i="4"/>
  <c r="O415" i="4"/>
  <c r="O30" i="7"/>
  <c r="P29" i="7"/>
  <c r="L349" i="7"/>
  <c r="Y348" i="7"/>
  <c r="O223" i="7"/>
  <c r="P222" i="7"/>
  <c r="O382" i="7"/>
  <c r="P381" i="7"/>
  <c r="CO46" i="7"/>
  <c r="CG46" i="7"/>
  <c r="CN46" i="7"/>
  <c r="CF46" i="7"/>
  <c r="CK46" i="7"/>
  <c r="CJ46" i="7"/>
  <c r="CK556" i="4"/>
  <c r="CJ556" i="4"/>
  <c r="CO556" i="4"/>
  <c r="CG556" i="4"/>
  <c r="CN556" i="4"/>
  <c r="CF556" i="4"/>
  <c r="CK28" i="4"/>
  <c r="CJ28" i="4"/>
  <c r="CO28" i="4"/>
  <c r="CG28" i="4"/>
  <c r="CN28" i="4"/>
  <c r="CF28" i="4"/>
  <c r="L13" i="4"/>
  <c r="Y12" i="4"/>
  <c r="D12" i="4"/>
  <c r="Z12" i="4" s="1"/>
  <c r="CJ459" i="4"/>
  <c r="CO459" i="4"/>
  <c r="CG459" i="4"/>
  <c r="CK459" i="4"/>
  <c r="Z459" i="4"/>
  <c r="CF459" i="4"/>
  <c r="CN459" i="4"/>
  <c r="P109" i="4"/>
  <c r="O110" i="4"/>
  <c r="Y333" i="7"/>
  <c r="L334" i="7"/>
  <c r="CN332" i="7"/>
  <c r="CF332" i="7"/>
  <c r="CK332" i="7"/>
  <c r="CJ332" i="7"/>
  <c r="CO332" i="7"/>
  <c r="CG332" i="7"/>
  <c r="G270" i="8"/>
  <c r="S269" i="8"/>
  <c r="G110" i="6"/>
  <c r="S109" i="6"/>
  <c r="CN588" i="4"/>
  <c r="CF588" i="4"/>
  <c r="CK588" i="4"/>
  <c r="Z588" i="4"/>
  <c r="CJ588" i="4"/>
  <c r="CO588" i="4"/>
  <c r="CG588" i="4"/>
  <c r="L45" i="4"/>
  <c r="Y44" i="4"/>
  <c r="CN220" i="4"/>
  <c r="CF220" i="4"/>
  <c r="CK220" i="4"/>
  <c r="Z220" i="4"/>
  <c r="CJ220" i="4"/>
  <c r="CO220" i="4"/>
  <c r="CG220" i="4"/>
  <c r="Y380" i="7"/>
  <c r="L381" i="7"/>
  <c r="L462" i="7"/>
  <c r="Y461" i="7"/>
  <c r="D461" i="7"/>
  <c r="O110" i="7"/>
  <c r="P109" i="7"/>
  <c r="P125" i="7"/>
  <c r="O126" i="7"/>
  <c r="L366" i="4"/>
  <c r="Y365" i="4"/>
  <c r="O334" i="7"/>
  <c r="P333" i="7"/>
  <c r="O13" i="7"/>
  <c r="P12" i="7"/>
  <c r="P191" i="4"/>
  <c r="O192" i="4"/>
  <c r="CO492" i="7"/>
  <c r="CG492" i="7"/>
  <c r="CJ492" i="7"/>
  <c r="CF492" i="7"/>
  <c r="Z492" i="7"/>
  <c r="CN492" i="7"/>
  <c r="CK492" i="7"/>
  <c r="L590" i="4"/>
  <c r="Y589" i="4"/>
  <c r="K32" i="4"/>
  <c r="L286" i="7"/>
  <c r="Y285" i="7"/>
  <c r="G270" i="6"/>
  <c r="S269" i="6"/>
  <c r="CN205" i="4"/>
  <c r="CF205" i="4"/>
  <c r="CK205" i="4"/>
  <c r="Z205" i="4"/>
  <c r="CJ205" i="4"/>
  <c r="CO205" i="4"/>
  <c r="CG205" i="4"/>
  <c r="G46" i="8"/>
  <c r="S45" i="8"/>
  <c r="L111" i="7"/>
  <c r="Y110" i="7"/>
  <c r="CJ250" i="7"/>
  <c r="CO250" i="7"/>
  <c r="CG250" i="7"/>
  <c r="CN250" i="7"/>
  <c r="CF250" i="7"/>
  <c r="CK250" i="7"/>
  <c r="Z250" i="7"/>
  <c r="K236" i="6"/>
  <c r="J237" i="6"/>
  <c r="CN524" i="4"/>
  <c r="CF524" i="4"/>
  <c r="CK524" i="4"/>
  <c r="Z524" i="4"/>
  <c r="CJ524" i="4"/>
  <c r="CO524" i="4"/>
  <c r="CG524" i="4"/>
  <c r="J142" i="8"/>
  <c r="K141" i="8"/>
  <c r="S173" i="6"/>
  <c r="G174" i="6"/>
  <c r="P125" i="4"/>
  <c r="O126" i="4"/>
  <c r="L189" i="7"/>
  <c r="Y188" i="7"/>
  <c r="CK428" i="7"/>
  <c r="Z428" i="7"/>
  <c r="CJ428" i="7"/>
  <c r="CO428" i="7"/>
  <c r="CG428" i="7"/>
  <c r="CN428" i="7"/>
  <c r="CF428" i="7"/>
  <c r="CN44" i="4"/>
  <c r="CF44" i="4"/>
  <c r="CK44" i="4"/>
  <c r="CJ44" i="4"/>
  <c r="CO44" i="4"/>
  <c r="CG44" i="4"/>
  <c r="L397" i="7"/>
  <c r="Y396" i="7"/>
  <c r="K332" i="8"/>
  <c r="J333" i="8"/>
  <c r="P157" i="7"/>
  <c r="O158" i="7"/>
  <c r="CO236" i="4"/>
  <c r="CG236" i="4"/>
  <c r="CN236" i="4"/>
  <c r="CF236" i="4"/>
  <c r="CK236" i="4"/>
  <c r="Z236" i="4"/>
  <c r="CJ236" i="4"/>
  <c r="K173" i="8"/>
  <c r="J174" i="8"/>
  <c r="Y29" i="7"/>
  <c r="L30" i="7"/>
  <c r="O301" i="7"/>
  <c r="P300" i="7"/>
  <c r="K140" i="6"/>
  <c r="J141" i="6"/>
  <c r="K44" i="8"/>
  <c r="J45" i="8"/>
  <c r="L414" i="4"/>
  <c r="Y413" i="4"/>
  <c r="P61" i="7"/>
  <c r="O62" i="7"/>
  <c r="Z556" i="4"/>
  <c r="CO172" i="4"/>
  <c r="CG172" i="4"/>
  <c r="CN172" i="4"/>
  <c r="CF172" i="4"/>
  <c r="CK172" i="4"/>
  <c r="Z172" i="4"/>
  <c r="CJ172" i="4"/>
  <c r="CO59" i="4"/>
  <c r="CG59" i="4"/>
  <c r="CN59" i="4"/>
  <c r="CF59" i="4"/>
  <c r="CK59" i="4"/>
  <c r="Z59" i="4"/>
  <c r="CJ59" i="4"/>
  <c r="CO540" i="7"/>
  <c r="CG540" i="7"/>
  <c r="CN540" i="7"/>
  <c r="CF540" i="7"/>
  <c r="CK540" i="7"/>
  <c r="CJ540" i="7"/>
  <c r="P573" i="4"/>
  <c r="O574" i="4"/>
  <c r="O413" i="7"/>
  <c r="P412" i="7"/>
  <c r="CN285" i="4"/>
  <c r="CF285" i="4"/>
  <c r="CK285" i="4"/>
  <c r="Z285" i="4"/>
  <c r="CJ285" i="4"/>
  <c r="CG285" i="4"/>
  <c r="CO285" i="4"/>
  <c r="P364" i="4"/>
  <c r="O365" i="4"/>
  <c r="CN364" i="7"/>
  <c r="CF364" i="7"/>
  <c r="CO364" i="7"/>
  <c r="Z364" i="7"/>
  <c r="CK364" i="7"/>
  <c r="CJ364" i="7"/>
  <c r="CG364" i="7"/>
  <c r="CJ93" i="4"/>
  <c r="CO93" i="4"/>
  <c r="CG93" i="4"/>
  <c r="CN93" i="4"/>
  <c r="CF93" i="4"/>
  <c r="CK93" i="4"/>
  <c r="P493" i="4"/>
  <c r="O494" i="4"/>
  <c r="O446" i="4"/>
  <c r="P445" i="4"/>
  <c r="L302" i="7"/>
  <c r="Y301" i="7"/>
  <c r="J207" i="8"/>
  <c r="K206" i="8"/>
  <c r="O333" i="4"/>
  <c r="P332" i="4"/>
  <c r="G367" i="8"/>
  <c r="S366" i="8"/>
  <c r="P430" i="4"/>
  <c r="O431" i="4"/>
  <c r="G14" i="8"/>
  <c r="S13" i="8"/>
  <c r="K110" i="6"/>
  <c r="J111" i="6"/>
  <c r="G78" i="6"/>
  <c r="S77" i="6"/>
  <c r="Y204" i="4"/>
  <c r="L205" i="4"/>
  <c r="L318" i="7"/>
  <c r="Y317" i="7"/>
  <c r="CO273" i="4"/>
  <c r="CG273" i="4"/>
  <c r="CN273" i="4"/>
  <c r="CF273" i="4"/>
  <c r="CK273" i="4"/>
  <c r="CJ273" i="4"/>
  <c r="Y126" i="4"/>
  <c r="L127" i="4"/>
  <c r="L333" i="4"/>
  <c r="Y332" i="4"/>
  <c r="CJ267" i="7"/>
  <c r="CO267" i="7"/>
  <c r="CG267" i="7"/>
  <c r="CN267" i="7"/>
  <c r="CF267" i="7"/>
  <c r="CK267" i="7"/>
  <c r="Z267" i="7"/>
  <c r="G14" i="6"/>
  <c r="S13" i="6"/>
  <c r="L15" i="7"/>
  <c r="Y14" i="7"/>
  <c r="D14" i="7"/>
  <c r="CO524" i="7"/>
  <c r="CG524" i="7"/>
  <c r="CN524" i="7"/>
  <c r="CF524" i="7"/>
  <c r="CK524" i="7"/>
  <c r="Z524" i="7"/>
  <c r="CJ524" i="7"/>
  <c r="Y124" i="7"/>
  <c r="L125" i="7"/>
  <c r="Y364" i="7"/>
  <c r="L365" i="7"/>
  <c r="G238" i="6"/>
  <c r="S237" i="6"/>
  <c r="Y479" i="7"/>
  <c r="L480" i="7"/>
  <c r="D479" i="7"/>
  <c r="L112" i="4"/>
  <c r="Y111" i="4"/>
  <c r="Y396" i="4"/>
  <c r="L397" i="4"/>
  <c r="CO396" i="7"/>
  <c r="CG396" i="7"/>
  <c r="CN396" i="7"/>
  <c r="CF396" i="7"/>
  <c r="CK396" i="7"/>
  <c r="CJ396" i="7"/>
  <c r="L95" i="4"/>
  <c r="Y94" i="4"/>
  <c r="L494" i="4"/>
  <c r="Y493" i="4"/>
  <c r="O141" i="4"/>
  <c r="P140" i="4"/>
  <c r="O477" i="7"/>
  <c r="P476" i="7"/>
  <c r="CN254" i="4"/>
  <c r="CF254" i="4"/>
  <c r="CK254" i="4"/>
  <c r="Z254" i="4"/>
  <c r="CJ254" i="4"/>
  <c r="CO254" i="4"/>
  <c r="CG254" i="4"/>
  <c r="J303" i="8"/>
  <c r="K302" i="8"/>
  <c r="O397" i="4"/>
  <c r="P396" i="4"/>
  <c r="P157" i="4"/>
  <c r="O158" i="4"/>
  <c r="L301" i="4"/>
  <c r="Y300" i="4"/>
  <c r="O462" i="7"/>
  <c r="P461" i="7"/>
  <c r="O317" i="7"/>
  <c r="P316" i="7"/>
  <c r="L382" i="4"/>
  <c r="Y381" i="4"/>
  <c r="L558" i="4"/>
  <c r="Y557" i="4"/>
  <c r="D557" i="4"/>
  <c r="CN287" i="7"/>
  <c r="CF287" i="7"/>
  <c r="CK287" i="7"/>
  <c r="CJ287" i="7"/>
  <c r="CO287" i="7"/>
  <c r="CG287" i="7"/>
  <c r="L160" i="4"/>
  <c r="Y159" i="4"/>
  <c r="L174" i="7"/>
  <c r="Y173" i="7"/>
  <c r="CN141" i="7"/>
  <c r="CF141" i="7"/>
  <c r="CK141" i="7"/>
  <c r="Z141" i="7"/>
  <c r="CJ141" i="7"/>
  <c r="CO141" i="7"/>
  <c r="CG141" i="7"/>
  <c r="CO381" i="4"/>
  <c r="CG381" i="4"/>
  <c r="CN381" i="4"/>
  <c r="CF381" i="4"/>
  <c r="CK381" i="4"/>
  <c r="Z381" i="4"/>
  <c r="CJ381" i="4"/>
  <c r="L221" i="7"/>
  <c r="Y220" i="7"/>
  <c r="O190" i="7"/>
  <c r="P189" i="7"/>
  <c r="L495" i="7"/>
  <c r="Y494" i="7"/>
  <c r="D494" i="7"/>
  <c r="Y349" i="4"/>
  <c r="L350" i="4"/>
  <c r="O526" i="7"/>
  <c r="P525" i="7"/>
  <c r="P589" i="4"/>
  <c r="O590" i="4"/>
  <c r="Y141" i="4"/>
  <c r="L142" i="4"/>
  <c r="K364" i="8"/>
  <c r="J365" i="8"/>
  <c r="J13" i="8"/>
  <c r="K12" i="8"/>
  <c r="P221" i="4"/>
  <c r="O222" i="4"/>
  <c r="O207" i="7"/>
  <c r="P206" i="7"/>
  <c r="CO108" i="7"/>
  <c r="CG108" i="7"/>
  <c r="CN108" i="7"/>
  <c r="CF108" i="7"/>
  <c r="CK108" i="7"/>
  <c r="Z108" i="7"/>
  <c r="CJ108" i="7"/>
  <c r="L78" i="4"/>
  <c r="Y77" i="4"/>
  <c r="L414" i="7"/>
  <c r="Y413" i="7"/>
  <c r="D413" i="7"/>
  <c r="Y253" i="4"/>
  <c r="L254" i="4"/>
  <c r="K33" i="7"/>
  <c r="CN510" i="7"/>
  <c r="CF510" i="7"/>
  <c r="CK510" i="7"/>
  <c r="CJ510" i="7"/>
  <c r="CO510" i="7"/>
  <c r="CG510" i="7"/>
  <c r="L525" i="7"/>
  <c r="Y524" i="7"/>
  <c r="P77" i="4"/>
  <c r="O78" i="4"/>
  <c r="L271" i="7"/>
  <c r="Y270" i="7"/>
  <c r="P206" i="4"/>
  <c r="O207" i="4"/>
  <c r="O398" i="7"/>
  <c r="P397" i="7"/>
  <c r="J46" i="6"/>
  <c r="K45" i="6"/>
  <c r="P253" i="7"/>
  <c r="O254" i="7"/>
  <c r="P525" i="4"/>
  <c r="O526" i="4"/>
  <c r="CK475" i="7"/>
  <c r="Z475" i="7"/>
  <c r="CJ475" i="7"/>
  <c r="CO475" i="7"/>
  <c r="CG475" i="7"/>
  <c r="CN475" i="7"/>
  <c r="CF475" i="7"/>
  <c r="CN508" i="4"/>
  <c r="CF508" i="4"/>
  <c r="CK508" i="4"/>
  <c r="Z508" i="4"/>
  <c r="CJ508" i="4"/>
  <c r="CO508" i="4"/>
  <c r="CG508" i="4"/>
  <c r="L574" i="4"/>
  <c r="Y573" i="4"/>
  <c r="D573" i="4"/>
  <c r="CO124" i="4"/>
  <c r="CG124" i="4"/>
  <c r="CN124" i="4"/>
  <c r="CF124" i="4"/>
  <c r="CK124" i="4"/>
  <c r="Z124" i="4"/>
  <c r="CJ124" i="4"/>
  <c r="O94" i="7"/>
  <c r="P93" i="7"/>
  <c r="O430" i="7"/>
  <c r="P429" i="7"/>
  <c r="G206" i="8"/>
  <c r="S205" i="8"/>
  <c r="O46" i="4"/>
  <c r="P45" i="4"/>
  <c r="CN156" i="4"/>
  <c r="CF156" i="4"/>
  <c r="CK156" i="4"/>
  <c r="Z156" i="4"/>
  <c r="CJ156" i="4"/>
  <c r="CO156" i="4"/>
  <c r="CG156" i="4"/>
  <c r="CN237" i="7"/>
  <c r="CF237" i="7"/>
  <c r="CK237" i="7"/>
  <c r="Z237" i="7"/>
  <c r="CJ237" i="7"/>
  <c r="CO237" i="7"/>
  <c r="CG237" i="7"/>
  <c r="K268" i="6"/>
  <c r="J269" i="6"/>
  <c r="G78" i="8"/>
  <c r="S77" i="8"/>
  <c r="CJ460" i="7"/>
  <c r="CO460" i="7"/>
  <c r="CG460" i="7"/>
  <c r="CF460" i="7"/>
  <c r="CN460" i="7"/>
  <c r="CK460" i="7"/>
  <c r="Z460" i="7"/>
  <c r="CK60" i="7"/>
  <c r="Z60" i="7"/>
  <c r="CO60" i="7"/>
  <c r="CG60" i="7"/>
  <c r="CN60" i="7"/>
  <c r="CF60" i="7"/>
  <c r="CJ60" i="7"/>
  <c r="L477" i="4"/>
  <c r="Y476" i="4"/>
  <c r="Y189" i="4"/>
  <c r="L190" i="4"/>
  <c r="L61" i="7"/>
  <c r="Y60" i="7"/>
  <c r="CO572" i="4"/>
  <c r="CG572" i="4"/>
  <c r="CN572" i="4"/>
  <c r="CF572" i="4"/>
  <c r="CK572" i="4"/>
  <c r="CJ572" i="4"/>
  <c r="CO411" i="7"/>
  <c r="CG411" i="7"/>
  <c r="CN411" i="7"/>
  <c r="CF411" i="7"/>
  <c r="CK411" i="7"/>
  <c r="Z411" i="7"/>
  <c r="CJ411" i="7"/>
  <c r="Y285" i="4"/>
  <c r="L286" i="4"/>
  <c r="P286" i="4"/>
  <c r="O287" i="4"/>
  <c r="CJ363" i="4"/>
  <c r="CO363" i="4"/>
  <c r="CG363" i="4"/>
  <c r="CN363" i="4"/>
  <c r="CF363" i="4"/>
  <c r="CK363" i="4"/>
  <c r="P365" i="7"/>
  <c r="O366" i="7"/>
  <c r="S109" i="8"/>
  <c r="G110" i="8"/>
  <c r="G142" i="6"/>
  <c r="S141" i="6"/>
  <c r="J302" i="6"/>
  <c r="K301" i="6"/>
  <c r="O48" i="7"/>
  <c r="P47" i="7"/>
  <c r="P382" i="4"/>
  <c r="O383" i="4"/>
  <c r="P557" i="4"/>
  <c r="O558" i="4"/>
  <c r="Z28" i="4"/>
  <c r="P29" i="4"/>
  <c r="O30" i="4"/>
  <c r="G333" i="8"/>
  <c r="S332" i="8"/>
  <c r="Z540" i="7"/>
  <c r="Y460" i="4"/>
  <c r="L461" i="4"/>
  <c r="CO272" i="4"/>
  <c r="CG272" i="4"/>
  <c r="CN272" i="4"/>
  <c r="CF272" i="4"/>
  <c r="CK272" i="4"/>
  <c r="CJ272" i="4"/>
  <c r="O269" i="7"/>
  <c r="P268" i="7"/>
  <c r="CK93" i="7" l="1"/>
  <c r="CJ93" i="7"/>
  <c r="CO93" i="7"/>
  <c r="CG93" i="7"/>
  <c r="CN93" i="7"/>
  <c r="CF93" i="7"/>
  <c r="O255" i="7"/>
  <c r="P254" i="7"/>
  <c r="CK397" i="7"/>
  <c r="CJ397" i="7"/>
  <c r="CO397" i="7"/>
  <c r="CG397" i="7"/>
  <c r="CN397" i="7"/>
  <c r="CF397" i="7"/>
  <c r="K34" i="7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L79" i="4"/>
  <c r="Y78" i="4"/>
  <c r="CK206" i="7"/>
  <c r="Z206" i="7"/>
  <c r="CJ206" i="7"/>
  <c r="CO206" i="7"/>
  <c r="CG206" i="7"/>
  <c r="CN206" i="7"/>
  <c r="CF206" i="7"/>
  <c r="CK525" i="7"/>
  <c r="CJ525" i="7"/>
  <c r="CO525" i="7"/>
  <c r="CG525" i="7"/>
  <c r="CN525" i="7"/>
  <c r="CF525" i="7"/>
  <c r="P190" i="7"/>
  <c r="O191" i="7"/>
  <c r="L161" i="4"/>
  <c r="Y161" i="4" s="1"/>
  <c r="Y160" i="4"/>
  <c r="L495" i="4"/>
  <c r="Y494" i="4"/>
  <c r="D494" i="4"/>
  <c r="L367" i="4"/>
  <c r="Y366" i="4"/>
  <c r="O111" i="7"/>
  <c r="P110" i="7"/>
  <c r="L382" i="7"/>
  <c r="Y381" i="7"/>
  <c r="L335" i="7"/>
  <c r="Y334" i="7"/>
  <c r="P415" i="4"/>
  <c r="O416" i="4"/>
  <c r="K237" i="8"/>
  <c r="J238" i="8"/>
  <c r="P350" i="7"/>
  <c r="O351" i="7"/>
  <c r="O448" i="7"/>
  <c r="P447" i="7"/>
  <c r="CJ173" i="4"/>
  <c r="CO173" i="4"/>
  <c r="CG173" i="4"/>
  <c r="CN173" i="4"/>
  <c r="CF173" i="4"/>
  <c r="CK173" i="4"/>
  <c r="Z173" i="4"/>
  <c r="G175" i="8"/>
  <c r="S174" i="8"/>
  <c r="CJ237" i="4"/>
  <c r="CO237" i="4"/>
  <c r="CG237" i="4"/>
  <c r="CN237" i="4"/>
  <c r="CF237" i="4"/>
  <c r="CK237" i="4"/>
  <c r="Z237" i="4"/>
  <c r="CO255" i="4"/>
  <c r="CG255" i="4"/>
  <c r="CN255" i="4"/>
  <c r="CF255" i="4"/>
  <c r="CK255" i="4"/>
  <c r="Z255" i="4"/>
  <c r="CJ255" i="4"/>
  <c r="L431" i="4"/>
  <c r="Y430" i="4"/>
  <c r="Y254" i="7"/>
  <c r="L255" i="7"/>
  <c r="O513" i="7"/>
  <c r="P513" i="7" s="1"/>
  <c r="P512" i="7"/>
  <c r="CK29" i="4"/>
  <c r="CJ29" i="4"/>
  <c r="CO29" i="4"/>
  <c r="CG29" i="4"/>
  <c r="CN29" i="4"/>
  <c r="CF29" i="4"/>
  <c r="P383" i="4"/>
  <c r="O384" i="4"/>
  <c r="S110" i="8"/>
  <c r="G111" i="8"/>
  <c r="L287" i="4"/>
  <c r="Y286" i="4"/>
  <c r="L62" i="7"/>
  <c r="Y61" i="7"/>
  <c r="L478" i="4"/>
  <c r="Y477" i="4"/>
  <c r="D477" i="4"/>
  <c r="Z477" i="4" s="1"/>
  <c r="G79" i="8"/>
  <c r="S78" i="8"/>
  <c r="G207" i="8"/>
  <c r="S206" i="8"/>
  <c r="P94" i="7"/>
  <c r="O95" i="7"/>
  <c r="Z573" i="4"/>
  <c r="CO253" i="7"/>
  <c r="CG253" i="7"/>
  <c r="CN253" i="7"/>
  <c r="CF253" i="7"/>
  <c r="CK253" i="7"/>
  <c r="Z253" i="7"/>
  <c r="CJ253" i="7"/>
  <c r="P398" i="7"/>
  <c r="O399" i="7"/>
  <c r="Y271" i="7"/>
  <c r="L272" i="7"/>
  <c r="Y525" i="7"/>
  <c r="L526" i="7"/>
  <c r="D525" i="7"/>
  <c r="Z525" i="7" s="1"/>
  <c r="O208" i="7"/>
  <c r="P207" i="7"/>
  <c r="J14" i="8"/>
  <c r="K13" i="8"/>
  <c r="P526" i="7"/>
  <c r="O527" i="7"/>
  <c r="L559" i="4"/>
  <c r="Y558" i="4"/>
  <c r="D558" i="4"/>
  <c r="P317" i="7"/>
  <c r="O318" i="7"/>
  <c r="Y301" i="4"/>
  <c r="L302" i="4"/>
  <c r="O398" i="4"/>
  <c r="P397" i="4"/>
  <c r="CK140" i="4"/>
  <c r="Z140" i="4"/>
  <c r="CJ140" i="4"/>
  <c r="CO140" i="4"/>
  <c r="CG140" i="4"/>
  <c r="CN140" i="4"/>
  <c r="CF140" i="4"/>
  <c r="Y397" i="4"/>
  <c r="L398" i="4"/>
  <c r="G239" i="6"/>
  <c r="S238" i="6"/>
  <c r="G15" i="6"/>
  <c r="S14" i="6"/>
  <c r="Y205" i="4"/>
  <c r="L206" i="4"/>
  <c r="K111" i="6"/>
  <c r="J112" i="6"/>
  <c r="P431" i="4"/>
  <c r="O432" i="4"/>
  <c r="CN332" i="4"/>
  <c r="CF332" i="4"/>
  <c r="CK332" i="4"/>
  <c r="CJ332" i="4"/>
  <c r="CO332" i="4"/>
  <c r="CG332" i="4"/>
  <c r="P494" i="4"/>
  <c r="O495" i="4"/>
  <c r="CJ364" i="4"/>
  <c r="CO364" i="4"/>
  <c r="CG364" i="4"/>
  <c r="CN364" i="4"/>
  <c r="CF364" i="4"/>
  <c r="CK364" i="4"/>
  <c r="CJ412" i="7"/>
  <c r="CO412" i="7"/>
  <c r="CG412" i="7"/>
  <c r="CN412" i="7"/>
  <c r="CF412" i="7"/>
  <c r="CK412" i="7"/>
  <c r="Z412" i="7"/>
  <c r="L415" i="4"/>
  <c r="Y414" i="4"/>
  <c r="K333" i="8"/>
  <c r="J334" i="8"/>
  <c r="CJ125" i="4"/>
  <c r="CO125" i="4"/>
  <c r="CG125" i="4"/>
  <c r="CN125" i="4"/>
  <c r="CF125" i="4"/>
  <c r="CK125" i="4"/>
  <c r="Z125" i="4"/>
  <c r="J143" i="8"/>
  <c r="K142" i="8"/>
  <c r="K237" i="6"/>
  <c r="J238" i="6"/>
  <c r="G47" i="8"/>
  <c r="S46" i="8"/>
  <c r="Y286" i="7"/>
  <c r="L287" i="7"/>
  <c r="L591" i="4"/>
  <c r="Y590" i="4"/>
  <c r="D590" i="4"/>
  <c r="Z590" i="4" s="1"/>
  <c r="P192" i="4"/>
  <c r="O193" i="4"/>
  <c r="P193" i="4" s="1"/>
  <c r="CJ333" i="7"/>
  <c r="CO333" i="7"/>
  <c r="CG333" i="7"/>
  <c r="CN333" i="7"/>
  <c r="CF333" i="7"/>
  <c r="CK333" i="7"/>
  <c r="O127" i="7"/>
  <c r="P126" i="7"/>
  <c r="Z461" i="7"/>
  <c r="G271" i="8"/>
  <c r="S270" i="8"/>
  <c r="L14" i="4"/>
  <c r="Y13" i="4"/>
  <c r="D13" i="4"/>
  <c r="Z13" i="4" s="1"/>
  <c r="P382" i="7"/>
  <c r="O383" i="7"/>
  <c r="Y349" i="7"/>
  <c r="L350" i="7"/>
  <c r="CJ414" i="4"/>
  <c r="CO414" i="4"/>
  <c r="CG414" i="4"/>
  <c r="CN414" i="4"/>
  <c r="CF414" i="4"/>
  <c r="CK414" i="4"/>
  <c r="Z414" i="4"/>
  <c r="O478" i="4"/>
  <c r="P477" i="4"/>
  <c r="P510" i="4"/>
  <c r="O511" i="4"/>
  <c r="CK77" i="7"/>
  <c r="CJ77" i="7"/>
  <c r="CO77" i="7"/>
  <c r="CG77" i="7"/>
  <c r="CN77" i="7"/>
  <c r="CF77" i="7"/>
  <c r="L511" i="7"/>
  <c r="Y510" i="7"/>
  <c r="D510" i="7"/>
  <c r="Z510" i="7" s="1"/>
  <c r="L47" i="7"/>
  <c r="Y46" i="7"/>
  <c r="L543" i="7"/>
  <c r="Y542" i="7"/>
  <c r="D542" i="7"/>
  <c r="CJ94" i="4"/>
  <c r="CO94" i="4"/>
  <c r="CG94" i="4"/>
  <c r="CN94" i="4"/>
  <c r="CF94" i="4"/>
  <c r="CK94" i="4"/>
  <c r="CJ288" i="7"/>
  <c r="CO288" i="7"/>
  <c r="CG288" i="7"/>
  <c r="CN288" i="7"/>
  <c r="CF288" i="7"/>
  <c r="CK288" i="7"/>
  <c r="P61" i="4"/>
  <c r="O62" i="4"/>
  <c r="CN14" i="4"/>
  <c r="CF14" i="4"/>
  <c r="CK14" i="4"/>
  <c r="CJ14" i="4"/>
  <c r="CO14" i="4"/>
  <c r="CG14" i="4"/>
  <c r="L158" i="7"/>
  <c r="Y157" i="7"/>
  <c r="P174" i="7"/>
  <c r="O175" i="7"/>
  <c r="K110" i="8"/>
  <c r="J111" i="8"/>
  <c r="L79" i="7"/>
  <c r="Y78" i="7"/>
  <c r="CJ493" i="7"/>
  <c r="CN493" i="7"/>
  <c r="CK493" i="7"/>
  <c r="CG493" i="7"/>
  <c r="CO493" i="7"/>
  <c r="CF493" i="7"/>
  <c r="Z493" i="7"/>
  <c r="Y237" i="7"/>
  <c r="L238" i="7"/>
  <c r="Y445" i="7"/>
  <c r="L446" i="7"/>
  <c r="Y93" i="7"/>
  <c r="L94" i="7"/>
  <c r="L225" i="4"/>
  <c r="Y225" i="4" s="1"/>
  <c r="Y224" i="4"/>
  <c r="O270" i="7"/>
  <c r="P269" i="7"/>
  <c r="P30" i="4"/>
  <c r="O31" i="4"/>
  <c r="L143" i="4"/>
  <c r="Y142" i="4"/>
  <c r="CK396" i="4"/>
  <c r="Z396" i="4"/>
  <c r="CJ396" i="4"/>
  <c r="CO396" i="4"/>
  <c r="CG396" i="4"/>
  <c r="CN396" i="4"/>
  <c r="CF396" i="4"/>
  <c r="O478" i="7"/>
  <c r="P477" i="7"/>
  <c r="L126" i="7"/>
  <c r="Y125" i="7"/>
  <c r="Y318" i="7"/>
  <c r="L319" i="7"/>
  <c r="K141" i="6"/>
  <c r="J142" i="6"/>
  <c r="L31" i="7"/>
  <c r="Y30" i="7"/>
  <c r="CN157" i="7"/>
  <c r="CF157" i="7"/>
  <c r="CO157" i="7"/>
  <c r="CG157" i="7"/>
  <c r="CJ157" i="7"/>
  <c r="Z157" i="7"/>
  <c r="CK157" i="7"/>
  <c r="Y397" i="7"/>
  <c r="L398" i="7"/>
  <c r="O14" i="7"/>
  <c r="P13" i="7"/>
  <c r="O319" i="4"/>
  <c r="P318" i="4"/>
  <c r="G239" i="8"/>
  <c r="S238" i="8"/>
  <c r="CO142" i="7"/>
  <c r="CG142" i="7"/>
  <c r="CN142" i="7"/>
  <c r="CF142" i="7"/>
  <c r="CK142" i="7"/>
  <c r="Z142" i="7"/>
  <c r="CJ142" i="7"/>
  <c r="P95" i="4"/>
  <c r="O96" i="4"/>
  <c r="P542" i="7"/>
  <c r="O543" i="7"/>
  <c r="L271" i="4"/>
  <c r="Y270" i="4"/>
  <c r="CO541" i="4"/>
  <c r="CG541" i="4"/>
  <c r="CN541" i="4"/>
  <c r="CF541" i="4"/>
  <c r="CK541" i="4"/>
  <c r="Z541" i="4"/>
  <c r="CJ541" i="4"/>
  <c r="CO382" i="4"/>
  <c r="CG382" i="4"/>
  <c r="CN382" i="4"/>
  <c r="CF382" i="4"/>
  <c r="CK382" i="4"/>
  <c r="CJ382" i="4"/>
  <c r="J303" i="6"/>
  <c r="K302" i="6"/>
  <c r="Y190" i="4"/>
  <c r="L191" i="4"/>
  <c r="K269" i="6"/>
  <c r="J270" i="6"/>
  <c r="CN45" i="4"/>
  <c r="CF45" i="4"/>
  <c r="CK45" i="4"/>
  <c r="CJ45" i="4"/>
  <c r="CO45" i="4"/>
  <c r="CG45" i="4"/>
  <c r="CJ429" i="7"/>
  <c r="CO429" i="7"/>
  <c r="CG429" i="7"/>
  <c r="CN429" i="7"/>
  <c r="CF429" i="7"/>
  <c r="CK429" i="7"/>
  <c r="Z429" i="7"/>
  <c r="P526" i="4"/>
  <c r="O527" i="4"/>
  <c r="P207" i="4"/>
  <c r="O208" i="4"/>
  <c r="P78" i="4"/>
  <c r="O79" i="4"/>
  <c r="Y254" i="4"/>
  <c r="L255" i="4"/>
  <c r="Y414" i="7"/>
  <c r="L415" i="7"/>
  <c r="D414" i="7"/>
  <c r="P222" i="4"/>
  <c r="O223" i="4"/>
  <c r="K365" i="8"/>
  <c r="J366" i="8"/>
  <c r="P590" i="4"/>
  <c r="O591" i="4"/>
  <c r="Y350" i="4"/>
  <c r="L351" i="4"/>
  <c r="Y495" i="7"/>
  <c r="L496" i="7"/>
  <c r="D495" i="7"/>
  <c r="Y221" i="7"/>
  <c r="L222" i="7"/>
  <c r="Y174" i="7"/>
  <c r="L175" i="7"/>
  <c r="CN461" i="7"/>
  <c r="CF461" i="7"/>
  <c r="CK461" i="7"/>
  <c r="CJ461" i="7"/>
  <c r="CG461" i="7"/>
  <c r="CO461" i="7"/>
  <c r="P158" i="4"/>
  <c r="O159" i="4"/>
  <c r="O142" i="4"/>
  <c r="P141" i="4"/>
  <c r="L96" i="4"/>
  <c r="Y95" i="4"/>
  <c r="L481" i="7"/>
  <c r="Y480" i="7"/>
  <c r="D480" i="7"/>
  <c r="L366" i="7"/>
  <c r="Y365" i="7"/>
  <c r="L334" i="4"/>
  <c r="Y333" i="4"/>
  <c r="CK430" i="4"/>
  <c r="Z430" i="4"/>
  <c r="CJ430" i="4"/>
  <c r="CF430" i="4"/>
  <c r="CO430" i="4"/>
  <c r="CN430" i="4"/>
  <c r="CG430" i="4"/>
  <c r="O334" i="4"/>
  <c r="P333" i="4"/>
  <c r="Y302" i="7"/>
  <c r="L303" i="7"/>
  <c r="CO493" i="4"/>
  <c r="CG493" i="4"/>
  <c r="CN493" i="4"/>
  <c r="CF493" i="4"/>
  <c r="CK493" i="4"/>
  <c r="Z493" i="4"/>
  <c r="CJ493" i="4"/>
  <c r="O414" i="7"/>
  <c r="P413" i="7"/>
  <c r="O63" i="7"/>
  <c r="P62" i="7"/>
  <c r="K45" i="8"/>
  <c r="J46" i="8"/>
  <c r="CN300" i="7"/>
  <c r="CF300" i="7"/>
  <c r="CK300" i="7"/>
  <c r="Z300" i="7"/>
  <c r="CJ300" i="7"/>
  <c r="CO300" i="7"/>
  <c r="CG300" i="7"/>
  <c r="K174" i="8"/>
  <c r="J175" i="8"/>
  <c r="S174" i="6"/>
  <c r="G175" i="6"/>
  <c r="K33" i="4"/>
  <c r="CO191" i="4"/>
  <c r="CG191" i="4"/>
  <c r="CN191" i="4"/>
  <c r="CF191" i="4"/>
  <c r="CK191" i="4"/>
  <c r="Z191" i="4"/>
  <c r="CJ191" i="4"/>
  <c r="O335" i="7"/>
  <c r="P334" i="7"/>
  <c r="CO125" i="7"/>
  <c r="CG125" i="7"/>
  <c r="CN125" i="7"/>
  <c r="CF125" i="7"/>
  <c r="CK125" i="7"/>
  <c r="Z125" i="7"/>
  <c r="CJ125" i="7"/>
  <c r="L46" i="4"/>
  <c r="Y45" i="4"/>
  <c r="P110" i="4"/>
  <c r="O111" i="4"/>
  <c r="CK222" i="7"/>
  <c r="Z222" i="7"/>
  <c r="CJ222" i="7"/>
  <c r="CO222" i="7"/>
  <c r="CG222" i="7"/>
  <c r="CN222" i="7"/>
  <c r="CF222" i="7"/>
  <c r="CK29" i="7"/>
  <c r="Z29" i="7"/>
  <c r="CJ29" i="7"/>
  <c r="CO29" i="7"/>
  <c r="CG29" i="7"/>
  <c r="CN29" i="7"/>
  <c r="CF29" i="7"/>
  <c r="CK251" i="7"/>
  <c r="Z251" i="7"/>
  <c r="CJ251" i="7"/>
  <c r="CO251" i="7"/>
  <c r="CG251" i="7"/>
  <c r="CN251" i="7"/>
  <c r="CF251" i="7"/>
  <c r="L176" i="4"/>
  <c r="Y175" i="4"/>
  <c r="Y141" i="7"/>
  <c r="L142" i="7"/>
  <c r="CO509" i="4"/>
  <c r="CG509" i="4"/>
  <c r="CN509" i="4"/>
  <c r="CF509" i="4"/>
  <c r="CK509" i="4"/>
  <c r="Z509" i="4"/>
  <c r="CJ509" i="4"/>
  <c r="P78" i="7"/>
  <c r="O79" i="7"/>
  <c r="L31" i="4"/>
  <c r="Y30" i="4"/>
  <c r="D30" i="4"/>
  <c r="CN289" i="7"/>
  <c r="CF289" i="7"/>
  <c r="CK289" i="7"/>
  <c r="CJ289" i="7"/>
  <c r="CO289" i="7"/>
  <c r="CG289" i="7"/>
  <c r="CO60" i="4"/>
  <c r="CG60" i="4"/>
  <c r="CN60" i="4"/>
  <c r="CF60" i="4"/>
  <c r="CK60" i="4"/>
  <c r="CJ60" i="4"/>
  <c r="J175" i="6"/>
  <c r="K174" i="6"/>
  <c r="L446" i="4"/>
  <c r="Y445" i="4"/>
  <c r="L527" i="4"/>
  <c r="Y526" i="4"/>
  <c r="D526" i="4"/>
  <c r="G303" i="6"/>
  <c r="S302" i="6"/>
  <c r="O16" i="4"/>
  <c r="P15" i="4"/>
  <c r="CK173" i="7"/>
  <c r="Z173" i="7"/>
  <c r="CO173" i="7"/>
  <c r="CG173" i="7"/>
  <c r="CN173" i="7"/>
  <c r="CF173" i="7"/>
  <c r="CJ173" i="7"/>
  <c r="Y205" i="7"/>
  <c r="L206" i="7"/>
  <c r="L431" i="7"/>
  <c r="Y430" i="7"/>
  <c r="D430" i="7"/>
  <c r="G143" i="8"/>
  <c r="S142" i="8"/>
  <c r="O495" i="7"/>
  <c r="P494" i="7"/>
  <c r="O303" i="4"/>
  <c r="P302" i="4"/>
  <c r="G207" i="6"/>
  <c r="S206" i="6"/>
  <c r="L511" i="4"/>
  <c r="Y510" i="4"/>
  <c r="D510" i="4"/>
  <c r="Z510" i="4" s="1"/>
  <c r="CK460" i="4"/>
  <c r="Z460" i="4"/>
  <c r="CJ460" i="4"/>
  <c r="CN460" i="4"/>
  <c r="CG460" i="4"/>
  <c r="CF460" i="4"/>
  <c r="CO460" i="4"/>
  <c r="CK557" i="4"/>
  <c r="CJ557" i="4"/>
  <c r="CO557" i="4"/>
  <c r="CG557" i="4"/>
  <c r="CN557" i="4"/>
  <c r="CF557" i="4"/>
  <c r="P48" i="7"/>
  <c r="O49" i="7"/>
  <c r="P49" i="7" s="1"/>
  <c r="G143" i="6"/>
  <c r="S142" i="6"/>
  <c r="CK365" i="7"/>
  <c r="Z365" i="7"/>
  <c r="CJ365" i="7"/>
  <c r="CG365" i="7"/>
  <c r="CO365" i="7"/>
  <c r="CF365" i="7"/>
  <c r="CN365" i="7"/>
  <c r="CO286" i="4"/>
  <c r="CG286" i="4"/>
  <c r="CN286" i="4"/>
  <c r="CF286" i="4"/>
  <c r="CK286" i="4"/>
  <c r="Z286" i="4"/>
  <c r="CJ286" i="4"/>
  <c r="Z413" i="7"/>
  <c r="Z494" i="7"/>
  <c r="CK316" i="7"/>
  <c r="CJ316" i="7"/>
  <c r="CO316" i="7"/>
  <c r="CG316" i="7"/>
  <c r="CN316" i="7"/>
  <c r="CF316" i="7"/>
  <c r="L113" i="4"/>
  <c r="Y113" i="4" s="1"/>
  <c r="Y112" i="4"/>
  <c r="G79" i="6"/>
  <c r="S78" i="6"/>
  <c r="G15" i="8"/>
  <c r="S14" i="8"/>
  <c r="S367" i="8"/>
  <c r="G368" i="8"/>
  <c r="J208" i="8"/>
  <c r="K207" i="8"/>
  <c r="O447" i="4"/>
  <c r="P446" i="4"/>
  <c r="P365" i="4"/>
  <c r="O366" i="4"/>
  <c r="CO573" i="4"/>
  <c r="CG573" i="4"/>
  <c r="CN573" i="4"/>
  <c r="CF573" i="4"/>
  <c r="CK573" i="4"/>
  <c r="CJ573" i="4"/>
  <c r="O127" i="4"/>
  <c r="P126" i="4"/>
  <c r="CK381" i="7"/>
  <c r="CO381" i="7"/>
  <c r="CG381" i="7"/>
  <c r="CN381" i="7"/>
  <c r="CF381" i="7"/>
  <c r="CJ381" i="7"/>
  <c r="CK476" i="4"/>
  <c r="Z476" i="4"/>
  <c r="CJ476" i="4"/>
  <c r="CN476" i="4"/>
  <c r="CF476" i="4"/>
  <c r="CO476" i="4"/>
  <c r="CG476" i="4"/>
  <c r="O351" i="4"/>
  <c r="P350" i="4"/>
  <c r="CN268" i="7"/>
  <c r="CF268" i="7"/>
  <c r="CK268" i="7"/>
  <c r="CJ268" i="7"/>
  <c r="CO268" i="7"/>
  <c r="CG268" i="7"/>
  <c r="L462" i="4"/>
  <c r="Y461" i="4"/>
  <c r="S333" i="8"/>
  <c r="G334" i="8"/>
  <c r="P558" i="4"/>
  <c r="O559" i="4"/>
  <c r="CK47" i="7"/>
  <c r="CJ47" i="7"/>
  <c r="CO47" i="7"/>
  <c r="CG47" i="7"/>
  <c r="CN47" i="7"/>
  <c r="CF47" i="7"/>
  <c r="P366" i="7"/>
  <c r="O367" i="7"/>
  <c r="P287" i="4"/>
  <c r="O288" i="4"/>
  <c r="O47" i="4"/>
  <c r="P46" i="4"/>
  <c r="O431" i="7"/>
  <c r="P430" i="7"/>
  <c r="L575" i="4"/>
  <c r="Y574" i="4"/>
  <c r="D574" i="4"/>
  <c r="CO525" i="4"/>
  <c r="CG525" i="4"/>
  <c r="CN525" i="4"/>
  <c r="CF525" i="4"/>
  <c r="CK525" i="4"/>
  <c r="Z525" i="4"/>
  <c r="CJ525" i="4"/>
  <c r="J47" i="6"/>
  <c r="K46" i="6"/>
  <c r="CO206" i="4"/>
  <c r="CG206" i="4"/>
  <c r="CN206" i="4"/>
  <c r="CF206" i="4"/>
  <c r="CK206" i="4"/>
  <c r="Z206" i="4"/>
  <c r="CJ206" i="4"/>
  <c r="CK77" i="4"/>
  <c r="CJ77" i="4"/>
  <c r="CO77" i="4"/>
  <c r="CG77" i="4"/>
  <c r="CN77" i="4"/>
  <c r="CF77" i="4"/>
  <c r="CO221" i="4"/>
  <c r="CG221" i="4"/>
  <c r="CN221" i="4"/>
  <c r="CF221" i="4"/>
  <c r="CK221" i="4"/>
  <c r="Z221" i="4"/>
  <c r="CJ221" i="4"/>
  <c r="CJ589" i="4"/>
  <c r="CO589" i="4"/>
  <c r="CG589" i="4"/>
  <c r="CN589" i="4"/>
  <c r="CF589" i="4"/>
  <c r="Z589" i="4"/>
  <c r="CK589" i="4"/>
  <c r="CK189" i="7"/>
  <c r="CJ189" i="7"/>
  <c r="CO189" i="7"/>
  <c r="CG189" i="7"/>
  <c r="CN189" i="7"/>
  <c r="CF189" i="7"/>
  <c r="Z557" i="4"/>
  <c r="L383" i="4"/>
  <c r="Y382" i="4"/>
  <c r="O463" i="7"/>
  <c r="P462" i="7"/>
  <c r="CO157" i="4"/>
  <c r="CG157" i="4"/>
  <c r="CN157" i="4"/>
  <c r="CF157" i="4"/>
  <c r="CK157" i="4"/>
  <c r="Z157" i="4"/>
  <c r="CJ157" i="4"/>
  <c r="J304" i="8"/>
  <c r="K303" i="8"/>
  <c r="CN476" i="7"/>
  <c r="CF476" i="7"/>
  <c r="CK476" i="7"/>
  <c r="Z476" i="7"/>
  <c r="CJ476" i="7"/>
  <c r="CO476" i="7"/>
  <c r="CG476" i="7"/>
  <c r="Y15" i="7"/>
  <c r="L16" i="7"/>
  <c r="D15" i="7"/>
  <c r="Y127" i="4"/>
  <c r="L128" i="4"/>
  <c r="CN445" i="4"/>
  <c r="CF445" i="4"/>
  <c r="CK445" i="4"/>
  <c r="CG445" i="4"/>
  <c r="CO445" i="4"/>
  <c r="CJ445" i="4"/>
  <c r="P574" i="4"/>
  <c r="O575" i="4"/>
  <c r="CO61" i="7"/>
  <c r="CG61" i="7"/>
  <c r="CN61" i="7"/>
  <c r="CF61" i="7"/>
  <c r="CK61" i="7"/>
  <c r="CJ61" i="7"/>
  <c r="O302" i="7"/>
  <c r="P301" i="7"/>
  <c r="P158" i="7"/>
  <c r="O159" i="7"/>
  <c r="Y189" i="7"/>
  <c r="L190" i="7"/>
  <c r="Y111" i="7"/>
  <c r="L112" i="7"/>
  <c r="G271" i="6"/>
  <c r="S270" i="6"/>
  <c r="CN12" i="7"/>
  <c r="CF12" i="7"/>
  <c r="CK12" i="7"/>
  <c r="CJ12" i="7"/>
  <c r="CO12" i="7"/>
  <c r="CG12" i="7"/>
  <c r="Z12" i="7"/>
  <c r="CJ109" i="7"/>
  <c r="CO109" i="7"/>
  <c r="CG109" i="7"/>
  <c r="CN109" i="7"/>
  <c r="CF109" i="7"/>
  <c r="CK109" i="7"/>
  <c r="Z109" i="7"/>
  <c r="Y462" i="7"/>
  <c r="L463" i="7"/>
  <c r="D462" i="7"/>
  <c r="G111" i="6"/>
  <c r="S110" i="6"/>
  <c r="CO109" i="4"/>
  <c r="CG109" i="4"/>
  <c r="CN109" i="4"/>
  <c r="CF109" i="4"/>
  <c r="CK109" i="4"/>
  <c r="Z109" i="4"/>
  <c r="CJ109" i="4"/>
  <c r="O224" i="7"/>
  <c r="P223" i="7"/>
  <c r="O31" i="7"/>
  <c r="P30" i="7"/>
  <c r="P252" i="7"/>
  <c r="O240" i="7"/>
  <c r="CK317" i="4"/>
  <c r="Z317" i="4"/>
  <c r="CJ317" i="4"/>
  <c r="CO317" i="4"/>
  <c r="CG317" i="4"/>
  <c r="CN317" i="4"/>
  <c r="CF317" i="4"/>
  <c r="CK349" i="7"/>
  <c r="CJ349" i="7"/>
  <c r="CO349" i="7"/>
  <c r="CG349" i="7"/>
  <c r="CN349" i="7"/>
  <c r="CF349" i="7"/>
  <c r="CK349" i="4"/>
  <c r="Z349" i="4"/>
  <c r="CJ349" i="4"/>
  <c r="CO349" i="4"/>
  <c r="CG349" i="4"/>
  <c r="CN349" i="4"/>
  <c r="CF349" i="4"/>
  <c r="G303" i="8"/>
  <c r="S302" i="8"/>
  <c r="CN446" i="7"/>
  <c r="CF446" i="7"/>
  <c r="CK446" i="7"/>
  <c r="CJ446" i="7"/>
  <c r="CO446" i="7"/>
  <c r="CG446" i="7"/>
  <c r="P143" i="7"/>
  <c r="O144" i="7"/>
  <c r="L63" i="4"/>
  <c r="Y62" i="4"/>
  <c r="S46" i="6"/>
  <c r="G47" i="6"/>
  <c r="CK541" i="7"/>
  <c r="CJ541" i="7"/>
  <c r="CO541" i="7"/>
  <c r="CG541" i="7"/>
  <c r="CN541" i="7"/>
  <c r="CF541" i="7"/>
  <c r="O175" i="4"/>
  <c r="P174" i="4"/>
  <c r="O239" i="4"/>
  <c r="P238" i="4"/>
  <c r="P542" i="4"/>
  <c r="O543" i="4"/>
  <c r="L240" i="4"/>
  <c r="Y239" i="4"/>
  <c r="P256" i="4"/>
  <c r="O257" i="4"/>
  <c r="P257" i="4" s="1"/>
  <c r="K77" i="8"/>
  <c r="J78" i="8"/>
  <c r="J14" i="6"/>
  <c r="K13" i="6"/>
  <c r="Y318" i="4"/>
  <c r="L319" i="4"/>
  <c r="L543" i="4"/>
  <c r="Y542" i="4"/>
  <c r="D542" i="4"/>
  <c r="Z542" i="4" s="1"/>
  <c r="J270" i="8"/>
  <c r="K269" i="8"/>
  <c r="CJ301" i="4"/>
  <c r="CO301" i="4"/>
  <c r="CG301" i="4"/>
  <c r="CN301" i="4"/>
  <c r="CF301" i="4"/>
  <c r="CK301" i="4"/>
  <c r="Z301" i="4"/>
  <c r="CJ511" i="7"/>
  <c r="CO511" i="7"/>
  <c r="CG511" i="7"/>
  <c r="CN511" i="7"/>
  <c r="CF511" i="7"/>
  <c r="CK511" i="7"/>
  <c r="O462" i="4"/>
  <c r="P461" i="4"/>
  <c r="O240" i="4" l="1"/>
  <c r="P239" i="4"/>
  <c r="L64" i="4"/>
  <c r="Y63" i="4"/>
  <c r="G272" i="6"/>
  <c r="S271" i="6"/>
  <c r="CO574" i="4"/>
  <c r="CG574" i="4"/>
  <c r="CN574" i="4"/>
  <c r="CF574" i="4"/>
  <c r="CK574" i="4"/>
  <c r="CJ574" i="4"/>
  <c r="P559" i="4"/>
  <c r="O560" i="4"/>
  <c r="G144" i="6"/>
  <c r="S143" i="6"/>
  <c r="O17" i="4"/>
  <c r="P17" i="4" s="1"/>
  <c r="P16" i="4"/>
  <c r="K46" i="8"/>
  <c r="J47" i="8"/>
  <c r="P591" i="4"/>
  <c r="O592" i="4"/>
  <c r="P223" i="4"/>
  <c r="O224" i="4"/>
  <c r="CK78" i="4"/>
  <c r="CJ78" i="4"/>
  <c r="CO78" i="4"/>
  <c r="CG78" i="4"/>
  <c r="CN78" i="4"/>
  <c r="CF78" i="4"/>
  <c r="CO542" i="7"/>
  <c r="CG542" i="7"/>
  <c r="CN542" i="7"/>
  <c r="CF542" i="7"/>
  <c r="CK542" i="7"/>
  <c r="CJ542" i="7"/>
  <c r="CN318" i="4"/>
  <c r="CF318" i="4"/>
  <c r="CK318" i="4"/>
  <c r="Z318" i="4"/>
  <c r="CJ318" i="4"/>
  <c r="CO318" i="4"/>
  <c r="CG318" i="4"/>
  <c r="L399" i="7"/>
  <c r="Y398" i="7"/>
  <c r="P31" i="4"/>
  <c r="O32" i="4"/>
  <c r="Y79" i="7"/>
  <c r="L80" i="7"/>
  <c r="G272" i="8"/>
  <c r="S271" i="8"/>
  <c r="CK431" i="4"/>
  <c r="CJ431" i="4"/>
  <c r="CF431" i="4"/>
  <c r="CO431" i="4"/>
  <c r="CN431" i="4"/>
  <c r="CG431" i="4"/>
  <c r="CN397" i="4"/>
  <c r="CF397" i="4"/>
  <c r="CK397" i="4"/>
  <c r="Z397" i="4"/>
  <c r="CJ397" i="4"/>
  <c r="CO397" i="4"/>
  <c r="CG397" i="4"/>
  <c r="L560" i="4"/>
  <c r="Y559" i="4"/>
  <c r="D559" i="4"/>
  <c r="Z559" i="4" s="1"/>
  <c r="J15" i="8"/>
  <c r="K14" i="8"/>
  <c r="L527" i="7"/>
  <c r="Y526" i="7"/>
  <c r="D526" i="7"/>
  <c r="Z526" i="7" s="1"/>
  <c r="O400" i="7"/>
  <c r="P399" i="7"/>
  <c r="CO257" i="4"/>
  <c r="CG257" i="4"/>
  <c r="CN257" i="4"/>
  <c r="CF257" i="4"/>
  <c r="CK257" i="4"/>
  <c r="CJ257" i="4"/>
  <c r="CK174" i="4"/>
  <c r="Z174" i="4"/>
  <c r="CJ174" i="4"/>
  <c r="CO174" i="4"/>
  <c r="CG174" i="4"/>
  <c r="CN174" i="4"/>
  <c r="CF174" i="4"/>
  <c r="S47" i="6"/>
  <c r="G48" i="6"/>
  <c r="CN30" i="7"/>
  <c r="CF30" i="7"/>
  <c r="CK30" i="7"/>
  <c r="Z30" i="7"/>
  <c r="CJ30" i="7"/>
  <c r="CO30" i="7"/>
  <c r="CG30" i="7"/>
  <c r="L113" i="7"/>
  <c r="Y113" i="7" s="1"/>
  <c r="Y112" i="7"/>
  <c r="O160" i="7"/>
  <c r="P159" i="7"/>
  <c r="L576" i="4"/>
  <c r="Y575" i="4"/>
  <c r="D575" i="4"/>
  <c r="O48" i="4"/>
  <c r="P47" i="4"/>
  <c r="CO366" i="7"/>
  <c r="CG366" i="7"/>
  <c r="CN366" i="7"/>
  <c r="CK366" i="7"/>
  <c r="CJ366" i="7"/>
  <c r="CF366" i="7"/>
  <c r="CK558" i="4"/>
  <c r="CJ558" i="4"/>
  <c r="CO558" i="4"/>
  <c r="CG558" i="4"/>
  <c r="CN558" i="4"/>
  <c r="CF558" i="4"/>
  <c r="CK49" i="7"/>
  <c r="CJ49" i="7"/>
  <c r="CO49" i="7"/>
  <c r="CG49" i="7"/>
  <c r="CN49" i="7"/>
  <c r="CF49" i="7"/>
  <c r="CK302" i="4"/>
  <c r="Z302" i="4"/>
  <c r="CJ302" i="4"/>
  <c r="CO302" i="4"/>
  <c r="CG302" i="4"/>
  <c r="CN302" i="4"/>
  <c r="CF302" i="4"/>
  <c r="L544" i="7"/>
  <c r="Y543" i="7"/>
  <c r="D543" i="7"/>
  <c r="P511" i="4"/>
  <c r="O512" i="4"/>
  <c r="L416" i="4"/>
  <c r="Y415" i="4"/>
  <c r="K112" i="6"/>
  <c r="J113" i="6"/>
  <c r="G240" i="6"/>
  <c r="S239" i="6"/>
  <c r="P398" i="4"/>
  <c r="O399" i="4"/>
  <c r="CO317" i="7"/>
  <c r="CG317" i="7"/>
  <c r="CN317" i="7"/>
  <c r="CF317" i="7"/>
  <c r="CK317" i="7"/>
  <c r="CJ317" i="7"/>
  <c r="O528" i="7"/>
  <c r="P527" i="7"/>
  <c r="CN207" i="7"/>
  <c r="CF207" i="7"/>
  <c r="CK207" i="7"/>
  <c r="Z207" i="7"/>
  <c r="CJ207" i="7"/>
  <c r="CO207" i="7"/>
  <c r="CG207" i="7"/>
  <c r="CO398" i="7"/>
  <c r="CG398" i="7"/>
  <c r="CN398" i="7"/>
  <c r="CF398" i="7"/>
  <c r="CK398" i="7"/>
  <c r="CJ398" i="7"/>
  <c r="G208" i="8"/>
  <c r="S207" i="8"/>
  <c r="P384" i="4"/>
  <c r="O385" i="4"/>
  <c r="P385" i="4" s="1"/>
  <c r="CN512" i="7"/>
  <c r="CF512" i="7"/>
  <c r="CK512" i="7"/>
  <c r="CJ512" i="7"/>
  <c r="CO512" i="7"/>
  <c r="CG512" i="7"/>
  <c r="CO350" i="7"/>
  <c r="CG350" i="7"/>
  <c r="CN350" i="7"/>
  <c r="CF350" i="7"/>
  <c r="CK350" i="7"/>
  <c r="CJ350" i="7"/>
  <c r="CJ415" i="4"/>
  <c r="CO415" i="4"/>
  <c r="CG415" i="4"/>
  <c r="CN415" i="4"/>
  <c r="CF415" i="4"/>
  <c r="CK415" i="4"/>
  <c r="Y382" i="7"/>
  <c r="L383" i="7"/>
  <c r="L368" i="4"/>
  <c r="Y367" i="4"/>
  <c r="D44" i="7"/>
  <c r="Z44" i="7" s="1"/>
  <c r="K45" i="7"/>
  <c r="P255" i="7"/>
  <c r="O256" i="7"/>
  <c r="CJ252" i="7"/>
  <c r="CO252" i="7"/>
  <c r="CG252" i="7"/>
  <c r="CN252" i="7"/>
  <c r="CF252" i="7"/>
  <c r="CK252" i="7"/>
  <c r="Z252" i="7"/>
  <c r="P224" i="7"/>
  <c r="O225" i="7"/>
  <c r="P225" i="7" s="1"/>
  <c r="O303" i="7"/>
  <c r="P302" i="7"/>
  <c r="J305" i="8"/>
  <c r="K304" i="8"/>
  <c r="CN350" i="4"/>
  <c r="CF350" i="4"/>
  <c r="CK350" i="4"/>
  <c r="Z350" i="4"/>
  <c r="CJ350" i="4"/>
  <c r="CO350" i="4"/>
  <c r="CG350" i="4"/>
  <c r="CJ365" i="4"/>
  <c r="CO365" i="4"/>
  <c r="CG365" i="4"/>
  <c r="CN365" i="4"/>
  <c r="CF365" i="4"/>
  <c r="CK365" i="4"/>
  <c r="J209" i="8"/>
  <c r="K208" i="8"/>
  <c r="G16" i="8"/>
  <c r="S15" i="8"/>
  <c r="G208" i="6"/>
  <c r="S207" i="6"/>
  <c r="O496" i="7"/>
  <c r="P495" i="7"/>
  <c r="L32" i="4"/>
  <c r="Y31" i="4"/>
  <c r="D31" i="4"/>
  <c r="Z31" i="4" s="1"/>
  <c r="CO526" i="4"/>
  <c r="CG526" i="4"/>
  <c r="CN526" i="4"/>
  <c r="CF526" i="4"/>
  <c r="CK526" i="4"/>
  <c r="CJ526" i="4"/>
  <c r="L192" i="4"/>
  <c r="Y191" i="4"/>
  <c r="Y126" i="7"/>
  <c r="L127" i="7"/>
  <c r="O479" i="4"/>
  <c r="P478" i="4"/>
  <c r="CO494" i="4"/>
  <c r="CG494" i="4"/>
  <c r="CN494" i="4"/>
  <c r="CF494" i="4"/>
  <c r="CK494" i="4"/>
  <c r="CJ494" i="4"/>
  <c r="Y62" i="7"/>
  <c r="L63" i="7"/>
  <c r="L496" i="4"/>
  <c r="Y495" i="4"/>
  <c r="D495" i="4"/>
  <c r="P543" i="4"/>
  <c r="O544" i="4"/>
  <c r="O145" i="7"/>
  <c r="P145" i="7" s="1"/>
  <c r="P144" i="7"/>
  <c r="P463" i="7"/>
  <c r="O464" i="7"/>
  <c r="P351" i="4"/>
  <c r="O352" i="4"/>
  <c r="G369" i="8"/>
  <c r="S368" i="8"/>
  <c r="J176" i="6"/>
  <c r="K175" i="6"/>
  <c r="L177" i="4"/>
  <c r="Y177" i="4" s="1"/>
  <c r="Y176" i="4"/>
  <c r="S175" i="6"/>
  <c r="G176" i="6"/>
  <c r="O415" i="7"/>
  <c r="P414" i="7"/>
  <c r="L304" i="7"/>
  <c r="Y303" i="7"/>
  <c r="CN141" i="4"/>
  <c r="CF141" i="4"/>
  <c r="CK141" i="4"/>
  <c r="Z141" i="4"/>
  <c r="CJ141" i="4"/>
  <c r="CO141" i="4"/>
  <c r="CG141" i="4"/>
  <c r="Y222" i="7"/>
  <c r="L223" i="7"/>
  <c r="CJ590" i="4"/>
  <c r="CO590" i="4"/>
  <c r="CG590" i="4"/>
  <c r="CN590" i="4"/>
  <c r="CF590" i="4"/>
  <c r="CK590" i="4"/>
  <c r="P208" i="4"/>
  <c r="O209" i="4"/>
  <c r="P209" i="4" s="1"/>
  <c r="P96" i="4"/>
  <c r="O97" i="4"/>
  <c r="P97" i="4" s="1"/>
  <c r="P319" i="4"/>
  <c r="O320" i="4"/>
  <c r="L320" i="7"/>
  <c r="Y319" i="7"/>
  <c r="CJ477" i="7"/>
  <c r="CO477" i="7"/>
  <c r="CG477" i="7"/>
  <c r="CN477" i="7"/>
  <c r="CF477" i="7"/>
  <c r="CK477" i="7"/>
  <c r="Z477" i="7"/>
  <c r="CK30" i="4"/>
  <c r="CJ30" i="4"/>
  <c r="CO30" i="4"/>
  <c r="CG30" i="4"/>
  <c r="CN30" i="4"/>
  <c r="CF30" i="4"/>
  <c r="K111" i="8"/>
  <c r="J112" i="8"/>
  <c r="P62" i="4"/>
  <c r="O63" i="4"/>
  <c r="L544" i="4"/>
  <c r="Y543" i="4"/>
  <c r="D543" i="4"/>
  <c r="Z543" i="4" s="1"/>
  <c r="J15" i="6"/>
  <c r="K14" i="6"/>
  <c r="CO256" i="4"/>
  <c r="CG256" i="4"/>
  <c r="CN256" i="4"/>
  <c r="CF256" i="4"/>
  <c r="CK256" i="4"/>
  <c r="CJ256" i="4"/>
  <c r="CO542" i="4"/>
  <c r="CG542" i="4"/>
  <c r="CN542" i="4"/>
  <c r="CF542" i="4"/>
  <c r="CK542" i="4"/>
  <c r="CJ542" i="4"/>
  <c r="O176" i="4"/>
  <c r="P175" i="4"/>
  <c r="CJ143" i="7"/>
  <c r="CO143" i="7"/>
  <c r="CG143" i="7"/>
  <c r="CN143" i="7"/>
  <c r="CF143" i="7"/>
  <c r="CK143" i="7"/>
  <c r="Z143" i="7"/>
  <c r="G304" i="8"/>
  <c r="S303" i="8"/>
  <c r="O32" i="7"/>
  <c r="P31" i="7"/>
  <c r="Z462" i="7"/>
  <c r="CO158" i="7"/>
  <c r="CG158" i="7"/>
  <c r="CJ158" i="7"/>
  <c r="CN158" i="7"/>
  <c r="CK158" i="7"/>
  <c r="Z158" i="7"/>
  <c r="CF158" i="7"/>
  <c r="L17" i="7"/>
  <c r="Y16" i="7"/>
  <c r="D16" i="7"/>
  <c r="CN430" i="7"/>
  <c r="CF430" i="7"/>
  <c r="CK430" i="7"/>
  <c r="CJ430" i="7"/>
  <c r="CO430" i="7"/>
  <c r="CG430" i="7"/>
  <c r="P288" i="4"/>
  <c r="O289" i="4"/>
  <c r="P289" i="4" s="1"/>
  <c r="G335" i="8"/>
  <c r="S334" i="8"/>
  <c r="O448" i="4"/>
  <c r="P447" i="4"/>
  <c r="G80" i="6"/>
  <c r="S79" i="6"/>
  <c r="CO48" i="7"/>
  <c r="CG48" i="7"/>
  <c r="CN48" i="7"/>
  <c r="CF48" i="7"/>
  <c r="CK48" i="7"/>
  <c r="CJ48" i="7"/>
  <c r="L512" i="4"/>
  <c r="Y511" i="4"/>
  <c r="D511" i="4"/>
  <c r="Z511" i="4" s="1"/>
  <c r="O304" i="4"/>
  <c r="P303" i="4"/>
  <c r="G144" i="8"/>
  <c r="S143" i="8"/>
  <c r="Y206" i="7"/>
  <c r="L207" i="7"/>
  <c r="G304" i="6"/>
  <c r="S303" i="6"/>
  <c r="Z30" i="4"/>
  <c r="CO78" i="7"/>
  <c r="CG78" i="7"/>
  <c r="CN78" i="7"/>
  <c r="CF78" i="7"/>
  <c r="CK78" i="7"/>
  <c r="CJ78" i="7"/>
  <c r="L143" i="7"/>
  <c r="Y142" i="7"/>
  <c r="L47" i="4"/>
  <c r="Y46" i="4"/>
  <c r="CN334" i="7"/>
  <c r="CF334" i="7"/>
  <c r="CK334" i="7"/>
  <c r="CJ334" i="7"/>
  <c r="CO334" i="7"/>
  <c r="CG334" i="7"/>
  <c r="CK62" i="7"/>
  <c r="CJ62" i="7"/>
  <c r="CO62" i="7"/>
  <c r="CG62" i="7"/>
  <c r="CN62" i="7"/>
  <c r="CF62" i="7"/>
  <c r="Y481" i="7"/>
  <c r="D481" i="7"/>
  <c r="P142" i="4"/>
  <c r="O143" i="4"/>
  <c r="L352" i="4"/>
  <c r="Y351" i="4"/>
  <c r="K366" i="8"/>
  <c r="J367" i="8"/>
  <c r="Z414" i="7"/>
  <c r="CJ207" i="4"/>
  <c r="CO207" i="4"/>
  <c r="CG207" i="4"/>
  <c r="CN207" i="4"/>
  <c r="CF207" i="4"/>
  <c r="CK207" i="4"/>
  <c r="Z207" i="4"/>
  <c r="K270" i="6"/>
  <c r="J271" i="6"/>
  <c r="Y271" i="4"/>
  <c r="L272" i="4"/>
  <c r="CJ95" i="4"/>
  <c r="CO95" i="4"/>
  <c r="CG95" i="4"/>
  <c r="CN95" i="4"/>
  <c r="CF95" i="4"/>
  <c r="CK95" i="4"/>
  <c r="CJ13" i="7"/>
  <c r="CO13" i="7"/>
  <c r="CG13" i="7"/>
  <c r="CN13" i="7"/>
  <c r="CF13" i="7"/>
  <c r="CK13" i="7"/>
  <c r="Z13" i="7"/>
  <c r="Y31" i="7"/>
  <c r="L32" i="7"/>
  <c r="D31" i="7"/>
  <c r="Z31" i="7" s="1"/>
  <c r="O479" i="7"/>
  <c r="P478" i="7"/>
  <c r="CJ269" i="7"/>
  <c r="CO269" i="7"/>
  <c r="CG269" i="7"/>
  <c r="CN269" i="7"/>
  <c r="CF269" i="7"/>
  <c r="CK269" i="7"/>
  <c r="L95" i="7"/>
  <c r="Y94" i="7"/>
  <c r="Y238" i="7"/>
  <c r="L239" i="7"/>
  <c r="L159" i="7"/>
  <c r="Y158" i="7"/>
  <c r="CO61" i="4"/>
  <c r="CG61" i="4"/>
  <c r="CN61" i="4"/>
  <c r="CF61" i="4"/>
  <c r="CK61" i="4"/>
  <c r="CJ61" i="4"/>
  <c r="Y511" i="7"/>
  <c r="L512" i="7"/>
  <c r="D511" i="7"/>
  <c r="Z511" i="7" s="1"/>
  <c r="CO510" i="4"/>
  <c r="CG510" i="4"/>
  <c r="CN510" i="4"/>
  <c r="CF510" i="4"/>
  <c r="CK510" i="4"/>
  <c r="CJ510" i="4"/>
  <c r="P383" i="7"/>
  <c r="O384" i="7"/>
  <c r="L15" i="4"/>
  <c r="Y14" i="4"/>
  <c r="D14" i="4"/>
  <c r="Z14" i="4" s="1"/>
  <c r="CJ126" i="7"/>
  <c r="CO126" i="7"/>
  <c r="CG126" i="7"/>
  <c r="CN126" i="7"/>
  <c r="CF126" i="7"/>
  <c r="CK126" i="7"/>
  <c r="Z126" i="7"/>
  <c r="CO193" i="4"/>
  <c r="CG193" i="4"/>
  <c r="CN193" i="4"/>
  <c r="CF193" i="4"/>
  <c r="CK193" i="4"/>
  <c r="CJ193" i="4"/>
  <c r="L592" i="4"/>
  <c r="Y591" i="4"/>
  <c r="D591" i="4"/>
  <c r="Z591" i="4" s="1"/>
  <c r="G48" i="8"/>
  <c r="S47" i="8"/>
  <c r="J144" i="8"/>
  <c r="K143" i="8"/>
  <c r="K334" i="8"/>
  <c r="J335" i="8"/>
  <c r="G16" i="6"/>
  <c r="S15" i="6"/>
  <c r="Y302" i="4"/>
  <c r="L303" i="4"/>
  <c r="Z558" i="4"/>
  <c r="CO526" i="7"/>
  <c r="CG526" i="7"/>
  <c r="CN526" i="7"/>
  <c r="CF526" i="7"/>
  <c r="CK526" i="7"/>
  <c r="CJ526" i="7"/>
  <c r="P208" i="7"/>
  <c r="O209" i="7"/>
  <c r="P209" i="7" s="1"/>
  <c r="L273" i="7"/>
  <c r="Y273" i="7" s="1"/>
  <c r="Y272" i="7"/>
  <c r="O96" i="7"/>
  <c r="P95" i="7"/>
  <c r="L479" i="4"/>
  <c r="Y478" i="4"/>
  <c r="D478" i="4"/>
  <c r="Z478" i="4" s="1"/>
  <c r="L288" i="4"/>
  <c r="Y287" i="4"/>
  <c r="CO383" i="4"/>
  <c r="CG383" i="4"/>
  <c r="CN383" i="4"/>
  <c r="CF383" i="4"/>
  <c r="CK383" i="4"/>
  <c r="CJ383" i="4"/>
  <c r="CJ513" i="7"/>
  <c r="CO513" i="7"/>
  <c r="CG513" i="7"/>
  <c r="CN513" i="7"/>
  <c r="CF513" i="7"/>
  <c r="CK513" i="7"/>
  <c r="L432" i="4"/>
  <c r="Y431" i="4"/>
  <c r="G176" i="8"/>
  <c r="S175" i="8"/>
  <c r="CJ447" i="7"/>
  <c r="CO447" i="7"/>
  <c r="CG447" i="7"/>
  <c r="CN447" i="7"/>
  <c r="CF447" i="7"/>
  <c r="CK447" i="7"/>
  <c r="K238" i="8"/>
  <c r="J239" i="8"/>
  <c r="CN110" i="7"/>
  <c r="CF110" i="7"/>
  <c r="CK110" i="7"/>
  <c r="CJ110" i="7"/>
  <c r="CO110" i="7"/>
  <c r="CG110" i="7"/>
  <c r="Z494" i="4"/>
  <c r="O463" i="4"/>
  <c r="P462" i="4"/>
  <c r="L241" i="4"/>
  <c r="Y241" i="4" s="1"/>
  <c r="Y240" i="4"/>
  <c r="CJ462" i="7"/>
  <c r="CO462" i="7"/>
  <c r="CG462" i="7"/>
  <c r="CN462" i="7"/>
  <c r="CK462" i="7"/>
  <c r="CF462" i="7"/>
  <c r="CN46" i="4"/>
  <c r="CF46" i="4"/>
  <c r="CK46" i="4"/>
  <c r="CJ46" i="4"/>
  <c r="CO46" i="4"/>
  <c r="CG46" i="4"/>
  <c r="O368" i="7"/>
  <c r="P367" i="7"/>
  <c r="O128" i="4"/>
  <c r="P127" i="4"/>
  <c r="CJ110" i="4"/>
  <c r="CO110" i="4"/>
  <c r="CG110" i="4"/>
  <c r="CN110" i="4"/>
  <c r="CF110" i="4"/>
  <c r="CK110" i="4"/>
  <c r="Z110" i="4"/>
  <c r="CN413" i="7"/>
  <c r="CF413" i="7"/>
  <c r="CK413" i="7"/>
  <c r="CJ413" i="7"/>
  <c r="CO413" i="7"/>
  <c r="CG413" i="7"/>
  <c r="O335" i="4"/>
  <c r="P334" i="4"/>
  <c r="L97" i="4"/>
  <c r="Y97" i="4" s="1"/>
  <c r="Y96" i="4"/>
  <c r="CJ158" i="4"/>
  <c r="CO158" i="4"/>
  <c r="CG158" i="4"/>
  <c r="CN158" i="4"/>
  <c r="CF158" i="4"/>
  <c r="CK158" i="4"/>
  <c r="Z158" i="4"/>
  <c r="L497" i="7"/>
  <c r="Y496" i="7"/>
  <c r="D496" i="7"/>
  <c r="L447" i="7"/>
  <c r="Y446" i="7"/>
  <c r="D446" i="7"/>
  <c r="Z446" i="7" s="1"/>
  <c r="CO174" i="7"/>
  <c r="CG174" i="7"/>
  <c r="CK174" i="7"/>
  <c r="CJ174" i="7"/>
  <c r="CF174" i="7"/>
  <c r="CN174" i="7"/>
  <c r="L351" i="7"/>
  <c r="Y350" i="7"/>
  <c r="O319" i="7"/>
  <c r="P318" i="7"/>
  <c r="O352" i="7"/>
  <c r="P351" i="7"/>
  <c r="P416" i="4"/>
  <c r="O417" i="4"/>
  <c r="P417" i="4" s="1"/>
  <c r="CO190" i="7"/>
  <c r="CG190" i="7"/>
  <c r="CN190" i="7"/>
  <c r="CF190" i="7"/>
  <c r="CK190" i="7"/>
  <c r="CJ190" i="7"/>
  <c r="CK254" i="7"/>
  <c r="CJ254" i="7"/>
  <c r="CO254" i="7"/>
  <c r="CG254" i="7"/>
  <c r="CN254" i="7"/>
  <c r="CF254" i="7"/>
  <c r="G112" i="6"/>
  <c r="S111" i="6"/>
  <c r="L463" i="4"/>
  <c r="Y462" i="4"/>
  <c r="D462" i="4"/>
  <c r="Z462" i="4" s="1"/>
  <c r="CN446" i="4"/>
  <c r="CF446" i="4"/>
  <c r="CK446" i="4"/>
  <c r="CO446" i="4"/>
  <c r="CJ446" i="4"/>
  <c r="CG446" i="4"/>
  <c r="Y431" i="7"/>
  <c r="L432" i="7"/>
  <c r="D431" i="7"/>
  <c r="L528" i="4"/>
  <c r="Y527" i="4"/>
  <c r="D527" i="4"/>
  <c r="O80" i="7"/>
  <c r="P79" i="7"/>
  <c r="L335" i="4"/>
  <c r="Y334" i="4"/>
  <c r="CJ222" i="4"/>
  <c r="CO222" i="4"/>
  <c r="CG222" i="4"/>
  <c r="CN222" i="4"/>
  <c r="CF222" i="4"/>
  <c r="CK222" i="4"/>
  <c r="Z222" i="4"/>
  <c r="L256" i="4"/>
  <c r="Y255" i="4"/>
  <c r="CN461" i="4"/>
  <c r="CF461" i="4"/>
  <c r="CK461" i="4"/>
  <c r="Z461" i="4"/>
  <c r="CG461" i="4"/>
  <c r="CO461" i="4"/>
  <c r="CJ461" i="4"/>
  <c r="J271" i="8"/>
  <c r="K270" i="8"/>
  <c r="L320" i="4"/>
  <c r="Y319" i="4"/>
  <c r="K78" i="8"/>
  <c r="J79" i="8"/>
  <c r="CK238" i="4"/>
  <c r="Z238" i="4"/>
  <c r="CJ238" i="4"/>
  <c r="CO238" i="4"/>
  <c r="CG238" i="4"/>
  <c r="CN238" i="4"/>
  <c r="CF238" i="4"/>
  <c r="P240" i="7"/>
  <c r="O241" i="7"/>
  <c r="P241" i="7" s="1"/>
  <c r="CN223" i="7"/>
  <c r="CF223" i="7"/>
  <c r="CK223" i="7"/>
  <c r="Z223" i="7"/>
  <c r="CJ223" i="7"/>
  <c r="CO223" i="7"/>
  <c r="CG223" i="7"/>
  <c r="L464" i="7"/>
  <c r="Y463" i="7"/>
  <c r="D463" i="7"/>
  <c r="L191" i="7"/>
  <c r="Y190" i="7"/>
  <c r="CK301" i="7"/>
  <c r="Z301" i="7"/>
  <c r="CJ301" i="7"/>
  <c r="CO301" i="7"/>
  <c r="CG301" i="7"/>
  <c r="CN301" i="7"/>
  <c r="CF301" i="7"/>
  <c r="P575" i="4"/>
  <c r="O576" i="4"/>
  <c r="L129" i="4"/>
  <c r="Y129" i="4" s="1"/>
  <c r="Y128" i="4"/>
  <c r="L384" i="4"/>
  <c r="Y383" i="4"/>
  <c r="J48" i="6"/>
  <c r="K47" i="6"/>
  <c r="Z574" i="4"/>
  <c r="O432" i="7"/>
  <c r="P431" i="7"/>
  <c r="CJ287" i="4"/>
  <c r="CO287" i="4"/>
  <c r="CG287" i="4"/>
  <c r="CN287" i="4"/>
  <c r="CF287" i="4"/>
  <c r="CK287" i="4"/>
  <c r="Z287" i="4"/>
  <c r="CK126" i="4"/>
  <c r="Z126" i="4"/>
  <c r="CJ126" i="4"/>
  <c r="CO126" i="4"/>
  <c r="CG126" i="4"/>
  <c r="CN126" i="4"/>
  <c r="CF126" i="4"/>
  <c r="P366" i="4"/>
  <c r="O367" i="4"/>
  <c r="CN494" i="7"/>
  <c r="CF494" i="7"/>
  <c r="CG494" i="7"/>
  <c r="CO494" i="7"/>
  <c r="CK494" i="7"/>
  <c r="CJ494" i="7"/>
  <c r="Z430" i="7"/>
  <c r="CN15" i="4"/>
  <c r="CF15" i="4"/>
  <c r="CK15" i="4"/>
  <c r="CJ15" i="4"/>
  <c r="CO15" i="4"/>
  <c r="CG15" i="4"/>
  <c r="Z526" i="4"/>
  <c r="L447" i="4"/>
  <c r="Y446" i="4"/>
  <c r="P111" i="4"/>
  <c r="O112" i="4"/>
  <c r="O336" i="7"/>
  <c r="P335" i="7"/>
  <c r="K34" i="4"/>
  <c r="K35" i="4" s="1"/>
  <c r="K36" i="4" s="1"/>
  <c r="K37" i="4" s="1"/>
  <c r="K38" i="4" s="1"/>
  <c r="K39" i="4" s="1"/>
  <c r="K40" i="4" s="1"/>
  <c r="K175" i="8"/>
  <c r="J176" i="8"/>
  <c r="P63" i="7"/>
  <c r="O64" i="7"/>
  <c r="CN333" i="4"/>
  <c r="CF333" i="4"/>
  <c r="CK333" i="4"/>
  <c r="CJ333" i="4"/>
  <c r="CO333" i="4"/>
  <c r="CG333" i="4"/>
  <c r="L367" i="7"/>
  <c r="Y366" i="7"/>
  <c r="P159" i="4"/>
  <c r="O160" i="4"/>
  <c r="L176" i="7"/>
  <c r="Y175" i="7"/>
  <c r="L416" i="7"/>
  <c r="Y415" i="7"/>
  <c r="D415" i="7"/>
  <c r="P79" i="4"/>
  <c r="O80" i="4"/>
  <c r="P527" i="4"/>
  <c r="O528" i="4"/>
  <c r="J304" i="6"/>
  <c r="K303" i="6"/>
  <c r="O544" i="7"/>
  <c r="P543" i="7"/>
  <c r="G240" i="8"/>
  <c r="S239" i="8"/>
  <c r="O15" i="7"/>
  <c r="P14" i="7"/>
  <c r="K142" i="6"/>
  <c r="J143" i="6"/>
  <c r="L144" i="4"/>
  <c r="Y143" i="4"/>
  <c r="O271" i="7"/>
  <c r="P270" i="7"/>
  <c r="P175" i="7"/>
  <c r="O176" i="7"/>
  <c r="Z542" i="7"/>
  <c r="Y47" i="7"/>
  <c r="L48" i="7"/>
  <c r="CK477" i="4"/>
  <c r="CJ477" i="4"/>
  <c r="CN477" i="4"/>
  <c r="CF477" i="4"/>
  <c r="CO477" i="4"/>
  <c r="CG477" i="4"/>
  <c r="CO382" i="7"/>
  <c r="CG382" i="7"/>
  <c r="CK382" i="7"/>
  <c r="CJ382" i="7"/>
  <c r="CN382" i="7"/>
  <c r="CF382" i="7"/>
  <c r="P127" i="7"/>
  <c r="O128" i="7"/>
  <c r="CO192" i="4"/>
  <c r="CG192" i="4"/>
  <c r="CN192" i="4"/>
  <c r="CF192" i="4"/>
  <c r="CK192" i="4"/>
  <c r="CJ192" i="4"/>
  <c r="L288" i="7"/>
  <c r="Y287" i="7"/>
  <c r="K238" i="6"/>
  <c r="J239" i="6"/>
  <c r="P495" i="4"/>
  <c r="O496" i="4"/>
  <c r="P432" i="4"/>
  <c r="O433" i="4"/>
  <c r="P433" i="4" s="1"/>
  <c r="L207" i="4"/>
  <c r="Y206" i="4"/>
  <c r="L399" i="4"/>
  <c r="Y398" i="4"/>
  <c r="CO94" i="7"/>
  <c r="CG94" i="7"/>
  <c r="CN94" i="7"/>
  <c r="CF94" i="7"/>
  <c r="CK94" i="7"/>
  <c r="CJ94" i="7"/>
  <c r="G80" i="8"/>
  <c r="S79" i="8"/>
  <c r="S111" i="8"/>
  <c r="G112" i="8"/>
  <c r="L256" i="7"/>
  <c r="Y255" i="7"/>
  <c r="O449" i="7"/>
  <c r="P449" i="7" s="1"/>
  <c r="P448" i="7"/>
  <c r="Y335" i="7"/>
  <c r="L336" i="7"/>
  <c r="O112" i="7"/>
  <c r="P111" i="7"/>
  <c r="O192" i="7"/>
  <c r="P191" i="7"/>
  <c r="L80" i="4"/>
  <c r="Y79" i="4"/>
  <c r="O113" i="7" l="1"/>
  <c r="P113" i="7" s="1"/>
  <c r="P112" i="7"/>
  <c r="CJ449" i="7"/>
  <c r="CO449" i="7"/>
  <c r="CG449" i="7"/>
  <c r="CN449" i="7"/>
  <c r="CF449" i="7"/>
  <c r="CK449" i="7"/>
  <c r="P176" i="7"/>
  <c r="O177" i="7"/>
  <c r="P177" i="7" s="1"/>
  <c r="P112" i="4"/>
  <c r="O113" i="4"/>
  <c r="P113" i="4" s="1"/>
  <c r="L385" i="4"/>
  <c r="Y385" i="4" s="1"/>
  <c r="Y384" i="4"/>
  <c r="CK241" i="7"/>
  <c r="CJ241" i="7"/>
  <c r="CO241" i="7"/>
  <c r="CG241" i="7"/>
  <c r="CN241" i="7"/>
  <c r="CF241" i="7"/>
  <c r="O464" i="4"/>
  <c r="P463" i="4"/>
  <c r="CN478" i="7"/>
  <c r="CF478" i="7"/>
  <c r="CK478" i="7"/>
  <c r="CJ478" i="7"/>
  <c r="CO478" i="7"/>
  <c r="CG478" i="7"/>
  <c r="Z478" i="7"/>
  <c r="P320" i="4"/>
  <c r="O321" i="4"/>
  <c r="P321" i="4" s="1"/>
  <c r="L208" i="4"/>
  <c r="Y207" i="4"/>
  <c r="CO495" i="4"/>
  <c r="CG495" i="4"/>
  <c r="CN495" i="4"/>
  <c r="CF495" i="4"/>
  <c r="CK495" i="4"/>
  <c r="CJ495" i="4"/>
  <c r="Y288" i="7"/>
  <c r="L289" i="7"/>
  <c r="Y289" i="7" s="1"/>
  <c r="CO127" i="7"/>
  <c r="CG127" i="7"/>
  <c r="CN127" i="7"/>
  <c r="CF127" i="7"/>
  <c r="CK127" i="7"/>
  <c r="Z127" i="7"/>
  <c r="CJ127" i="7"/>
  <c r="O65" i="7"/>
  <c r="P65" i="7" s="1"/>
  <c r="P64" i="7"/>
  <c r="CO575" i="4"/>
  <c r="CG575" i="4"/>
  <c r="CN575" i="4"/>
  <c r="CF575" i="4"/>
  <c r="CK575" i="4"/>
  <c r="CJ575" i="4"/>
  <c r="Y464" i="7"/>
  <c r="L465" i="7"/>
  <c r="D464" i="7"/>
  <c r="CK318" i="7"/>
  <c r="CJ318" i="7"/>
  <c r="CO318" i="7"/>
  <c r="CG318" i="7"/>
  <c r="CN318" i="7"/>
  <c r="CF318" i="7"/>
  <c r="K239" i="8"/>
  <c r="J240" i="8"/>
  <c r="CK289" i="4"/>
  <c r="CJ289" i="4"/>
  <c r="CO289" i="4"/>
  <c r="CG289" i="4"/>
  <c r="CN289" i="4"/>
  <c r="CF289" i="4"/>
  <c r="L545" i="4"/>
  <c r="Y544" i="4"/>
  <c r="D544" i="4"/>
  <c r="O304" i="7"/>
  <c r="P303" i="7"/>
  <c r="CO385" i="4"/>
  <c r="CG385" i="4"/>
  <c r="CN385" i="4"/>
  <c r="CF385" i="4"/>
  <c r="CK385" i="4"/>
  <c r="CJ385" i="4"/>
  <c r="L417" i="4"/>
  <c r="Y417" i="4" s="1"/>
  <c r="Y416" i="4"/>
  <c r="CK191" i="7"/>
  <c r="CJ191" i="7"/>
  <c r="CO191" i="7"/>
  <c r="CG191" i="7"/>
  <c r="CN191" i="7"/>
  <c r="CF191" i="7"/>
  <c r="L337" i="7"/>
  <c r="Y337" i="7" s="1"/>
  <c r="Y336" i="7"/>
  <c r="CK433" i="4"/>
  <c r="CJ433" i="4"/>
  <c r="CF433" i="4"/>
  <c r="CO433" i="4"/>
  <c r="CN433" i="4"/>
  <c r="CG433" i="4"/>
  <c r="K239" i="6"/>
  <c r="J240" i="6"/>
  <c r="L49" i="7"/>
  <c r="Y49" i="7" s="1"/>
  <c r="Y48" i="7"/>
  <c r="CK175" i="7"/>
  <c r="CO175" i="7"/>
  <c r="CG175" i="7"/>
  <c r="CN175" i="7"/>
  <c r="CF175" i="7"/>
  <c r="CJ175" i="7"/>
  <c r="L145" i="4"/>
  <c r="Y145" i="4" s="1"/>
  <c r="Y144" i="4"/>
  <c r="O16" i="7"/>
  <c r="P15" i="7"/>
  <c r="P544" i="7"/>
  <c r="O545" i="7"/>
  <c r="P545" i="7" s="1"/>
  <c r="CO527" i="4"/>
  <c r="CG527" i="4"/>
  <c r="CN527" i="4"/>
  <c r="CF527" i="4"/>
  <c r="CK527" i="4"/>
  <c r="CJ527" i="4"/>
  <c r="Y176" i="7"/>
  <c r="L177" i="7"/>
  <c r="Y177" i="7" s="1"/>
  <c r="Y367" i="7"/>
  <c r="L368" i="7"/>
  <c r="CO63" i="7"/>
  <c r="CG63" i="7"/>
  <c r="CN63" i="7"/>
  <c r="CF63" i="7"/>
  <c r="CK63" i="7"/>
  <c r="CJ63" i="7"/>
  <c r="CK111" i="4"/>
  <c r="Z111" i="4"/>
  <c r="CJ111" i="4"/>
  <c r="CO111" i="4"/>
  <c r="CG111" i="4"/>
  <c r="CN111" i="4"/>
  <c r="CF111" i="4"/>
  <c r="Y191" i="7"/>
  <c r="L192" i="7"/>
  <c r="CO240" i="7"/>
  <c r="CG240" i="7"/>
  <c r="CN240" i="7"/>
  <c r="CF240" i="7"/>
  <c r="CK240" i="7"/>
  <c r="CJ240" i="7"/>
  <c r="K79" i="8"/>
  <c r="J80" i="8"/>
  <c r="CK79" i="7"/>
  <c r="CJ79" i="7"/>
  <c r="CO79" i="7"/>
  <c r="CG79" i="7"/>
  <c r="CN79" i="7"/>
  <c r="CF79" i="7"/>
  <c r="L529" i="4"/>
  <c r="Y528" i="4"/>
  <c r="D528" i="4"/>
  <c r="L464" i="4"/>
  <c r="Y463" i="4"/>
  <c r="D463" i="4"/>
  <c r="Z463" i="4" s="1"/>
  <c r="CJ416" i="4"/>
  <c r="CO416" i="4"/>
  <c r="CG416" i="4"/>
  <c r="CN416" i="4"/>
  <c r="CF416" i="4"/>
  <c r="CK416" i="4"/>
  <c r="P319" i="7"/>
  <c r="O320" i="7"/>
  <c r="CN127" i="4"/>
  <c r="CF127" i="4"/>
  <c r="CK127" i="4"/>
  <c r="Z127" i="4"/>
  <c r="CJ127" i="4"/>
  <c r="CO127" i="4"/>
  <c r="CG127" i="4"/>
  <c r="G177" i="8"/>
  <c r="S176" i="8"/>
  <c r="L289" i="4"/>
  <c r="Y289" i="4" s="1"/>
  <c r="Y288" i="4"/>
  <c r="CK95" i="7"/>
  <c r="CJ95" i="7"/>
  <c r="CO95" i="7"/>
  <c r="CG95" i="7"/>
  <c r="CN95" i="7"/>
  <c r="CF95" i="7"/>
  <c r="CK209" i="7"/>
  <c r="CJ209" i="7"/>
  <c r="CO209" i="7"/>
  <c r="CG209" i="7"/>
  <c r="CN209" i="7"/>
  <c r="CF209" i="7"/>
  <c r="G17" i="6"/>
  <c r="S16" i="6"/>
  <c r="J145" i="8"/>
  <c r="K144" i="8"/>
  <c r="Y159" i="7"/>
  <c r="L160" i="7"/>
  <c r="Y95" i="7"/>
  <c r="L96" i="7"/>
  <c r="O480" i="7"/>
  <c r="P479" i="7"/>
  <c r="L353" i="4"/>
  <c r="Y353" i="4" s="1"/>
  <c r="Y352" i="4"/>
  <c r="Y143" i="7"/>
  <c r="L144" i="7"/>
  <c r="O449" i="4"/>
  <c r="P449" i="4" s="1"/>
  <c r="P448" i="4"/>
  <c r="CK288" i="4"/>
  <c r="CJ288" i="4"/>
  <c r="CO288" i="4"/>
  <c r="CG288" i="4"/>
  <c r="CN288" i="4"/>
  <c r="CF288" i="4"/>
  <c r="J16" i="6"/>
  <c r="K15" i="6"/>
  <c r="P63" i="4"/>
  <c r="O64" i="4"/>
  <c r="CO319" i="4"/>
  <c r="CG319" i="4"/>
  <c r="CN319" i="4"/>
  <c r="CF319" i="4"/>
  <c r="CK319" i="4"/>
  <c r="Z319" i="4"/>
  <c r="CJ319" i="4"/>
  <c r="CJ208" i="4"/>
  <c r="CO208" i="4"/>
  <c r="CG208" i="4"/>
  <c r="CN208" i="4"/>
  <c r="CF208" i="4"/>
  <c r="CK208" i="4"/>
  <c r="S176" i="6"/>
  <c r="G177" i="6"/>
  <c r="P352" i="4"/>
  <c r="O353" i="4"/>
  <c r="P353" i="4" s="1"/>
  <c r="CO543" i="4"/>
  <c r="CG543" i="4"/>
  <c r="CN543" i="4"/>
  <c r="CF543" i="4"/>
  <c r="CK543" i="4"/>
  <c r="CJ543" i="4"/>
  <c r="L64" i="7"/>
  <c r="Y63" i="7"/>
  <c r="CK478" i="4"/>
  <c r="CJ478" i="4"/>
  <c r="CN478" i="4"/>
  <c r="CF478" i="4"/>
  <c r="CG478" i="4"/>
  <c r="CO478" i="4"/>
  <c r="O497" i="7"/>
  <c r="P497" i="7" s="1"/>
  <c r="P496" i="7"/>
  <c r="Z496" i="7" s="1"/>
  <c r="G17" i="8"/>
  <c r="S16" i="8"/>
  <c r="CK225" i="7"/>
  <c r="CJ225" i="7"/>
  <c r="CO225" i="7"/>
  <c r="CG225" i="7"/>
  <c r="CN225" i="7"/>
  <c r="CF225" i="7"/>
  <c r="CO384" i="4"/>
  <c r="CG384" i="4"/>
  <c r="CN384" i="4"/>
  <c r="CF384" i="4"/>
  <c r="CK384" i="4"/>
  <c r="CJ384" i="4"/>
  <c r="CK527" i="7"/>
  <c r="CJ527" i="7"/>
  <c r="CO527" i="7"/>
  <c r="CG527" i="7"/>
  <c r="CN527" i="7"/>
  <c r="CF527" i="7"/>
  <c r="P399" i="4"/>
  <c r="O400" i="4"/>
  <c r="K113" i="6"/>
  <c r="J114" i="6"/>
  <c r="P512" i="4"/>
  <c r="O513" i="4"/>
  <c r="P513" i="4" s="1"/>
  <c r="L545" i="7"/>
  <c r="Y544" i="7"/>
  <c r="D544" i="7"/>
  <c r="Z544" i="7" s="1"/>
  <c r="Z575" i="4"/>
  <c r="P160" i="7"/>
  <c r="O161" i="7"/>
  <c r="P161" i="7" s="1"/>
  <c r="P32" i="4"/>
  <c r="O33" i="4"/>
  <c r="P33" i="4" s="1"/>
  <c r="CK223" i="4"/>
  <c r="Z223" i="4"/>
  <c r="CJ223" i="4"/>
  <c r="CO223" i="4"/>
  <c r="CG223" i="4"/>
  <c r="CN223" i="4"/>
  <c r="CF223" i="4"/>
  <c r="G145" i="6"/>
  <c r="S144" i="6"/>
  <c r="L65" i="4"/>
  <c r="Y65" i="4" s="1"/>
  <c r="Y64" i="4"/>
  <c r="Y80" i="4"/>
  <c r="L81" i="4"/>
  <c r="Y81" i="4" s="1"/>
  <c r="L321" i="4"/>
  <c r="Y321" i="4" s="1"/>
  <c r="Y320" i="4"/>
  <c r="L480" i="4"/>
  <c r="Y479" i="4"/>
  <c r="D479" i="4"/>
  <c r="L513" i="7"/>
  <c r="Y512" i="7"/>
  <c r="D512" i="7"/>
  <c r="Z512" i="7" s="1"/>
  <c r="O305" i="4"/>
  <c r="P305" i="4" s="1"/>
  <c r="P304" i="4"/>
  <c r="CN447" i="4"/>
  <c r="CF447" i="4"/>
  <c r="CK447" i="4"/>
  <c r="CG447" i="4"/>
  <c r="CO447" i="4"/>
  <c r="CJ447" i="4"/>
  <c r="CN463" i="7"/>
  <c r="CF463" i="7"/>
  <c r="CK463" i="7"/>
  <c r="CO463" i="7"/>
  <c r="CJ463" i="7"/>
  <c r="CG463" i="7"/>
  <c r="G241" i="6"/>
  <c r="S240" i="6"/>
  <c r="Y399" i="7"/>
  <c r="L400" i="7"/>
  <c r="P224" i="4"/>
  <c r="O225" i="4"/>
  <c r="P225" i="4" s="1"/>
  <c r="K47" i="8"/>
  <c r="J48" i="8"/>
  <c r="P192" i="7"/>
  <c r="O193" i="7"/>
  <c r="P193" i="7" s="1"/>
  <c r="Y256" i="7"/>
  <c r="L257" i="7"/>
  <c r="Y257" i="7" s="1"/>
  <c r="G81" i="8"/>
  <c r="S80" i="8"/>
  <c r="L400" i="4"/>
  <c r="Y399" i="4"/>
  <c r="CK432" i="4"/>
  <c r="CJ432" i="4"/>
  <c r="CF432" i="4"/>
  <c r="CO432" i="4"/>
  <c r="CN432" i="4"/>
  <c r="CG432" i="4"/>
  <c r="CN270" i="7"/>
  <c r="CF270" i="7"/>
  <c r="CK270" i="7"/>
  <c r="CJ270" i="7"/>
  <c r="CO270" i="7"/>
  <c r="CG270" i="7"/>
  <c r="K143" i="6"/>
  <c r="J144" i="6"/>
  <c r="O81" i="4"/>
  <c r="P81" i="4" s="1"/>
  <c r="P80" i="4"/>
  <c r="Y416" i="7"/>
  <c r="L417" i="7"/>
  <c r="D416" i="7"/>
  <c r="P160" i="4"/>
  <c r="O161" i="4"/>
  <c r="P161" i="4" s="1"/>
  <c r="K176" i="8"/>
  <c r="J177" i="8"/>
  <c r="CJ335" i="7"/>
  <c r="CO335" i="7"/>
  <c r="CG335" i="7"/>
  <c r="CN335" i="7"/>
  <c r="CF335" i="7"/>
  <c r="CK335" i="7"/>
  <c r="P367" i="4"/>
  <c r="O368" i="4"/>
  <c r="CJ431" i="7"/>
  <c r="CO431" i="7"/>
  <c r="CG431" i="7"/>
  <c r="CN431" i="7"/>
  <c r="CF431" i="7"/>
  <c r="CK431" i="7"/>
  <c r="J49" i="6"/>
  <c r="K48" i="6"/>
  <c r="Z463" i="7"/>
  <c r="J272" i="8"/>
  <c r="K271" i="8"/>
  <c r="P80" i="7"/>
  <c r="O81" i="7"/>
  <c r="P81" i="7" s="1"/>
  <c r="Z431" i="7"/>
  <c r="CK351" i="7"/>
  <c r="CJ351" i="7"/>
  <c r="CO351" i="7"/>
  <c r="CG351" i="7"/>
  <c r="CN351" i="7"/>
  <c r="CF351" i="7"/>
  <c r="CN334" i="4"/>
  <c r="CF334" i="4"/>
  <c r="CK334" i="4"/>
  <c r="CJ334" i="4"/>
  <c r="CO334" i="4"/>
  <c r="CG334" i="4"/>
  <c r="P128" i="4"/>
  <c r="O129" i="4"/>
  <c r="P129" i="4" s="1"/>
  <c r="P96" i="7"/>
  <c r="O97" i="7"/>
  <c r="P97" i="7" s="1"/>
  <c r="CO208" i="7"/>
  <c r="CG208" i="7"/>
  <c r="CN208" i="7"/>
  <c r="CF208" i="7"/>
  <c r="CK208" i="7"/>
  <c r="Z208" i="7"/>
  <c r="CJ208" i="7"/>
  <c r="L304" i="4"/>
  <c r="Y303" i="4"/>
  <c r="K335" i="8"/>
  <c r="J336" i="8"/>
  <c r="L593" i="4"/>
  <c r="Y592" i="4"/>
  <c r="D592" i="4"/>
  <c r="L16" i="4"/>
  <c r="Y15" i="4"/>
  <c r="D15" i="4"/>
  <c r="Z15" i="4" s="1"/>
  <c r="Y239" i="7"/>
  <c r="L240" i="7"/>
  <c r="Y272" i="4"/>
  <c r="L273" i="4"/>
  <c r="Y273" i="4" s="1"/>
  <c r="K367" i="8"/>
  <c r="J368" i="8"/>
  <c r="P143" i="4"/>
  <c r="O144" i="4"/>
  <c r="G305" i="6"/>
  <c r="S304" i="6"/>
  <c r="G145" i="8"/>
  <c r="S144" i="8"/>
  <c r="Y17" i="7"/>
  <c r="D17" i="7"/>
  <c r="G305" i="8"/>
  <c r="S304" i="8"/>
  <c r="CN175" i="4"/>
  <c r="CF175" i="4"/>
  <c r="CK175" i="4"/>
  <c r="Z175" i="4"/>
  <c r="CJ175" i="4"/>
  <c r="CO175" i="4"/>
  <c r="CG175" i="4"/>
  <c r="CO62" i="4"/>
  <c r="CG62" i="4"/>
  <c r="CN62" i="4"/>
  <c r="CF62" i="4"/>
  <c r="CK62" i="4"/>
  <c r="CJ62" i="4"/>
  <c r="CJ97" i="4"/>
  <c r="CO97" i="4"/>
  <c r="CG97" i="4"/>
  <c r="CN97" i="4"/>
  <c r="CF97" i="4"/>
  <c r="CK97" i="4"/>
  <c r="Y304" i="7"/>
  <c r="L305" i="7"/>
  <c r="Y305" i="7" s="1"/>
  <c r="J177" i="6"/>
  <c r="K176" i="6"/>
  <c r="CO351" i="4"/>
  <c r="CG351" i="4"/>
  <c r="CN351" i="4"/>
  <c r="CF351" i="4"/>
  <c r="CK351" i="4"/>
  <c r="Z351" i="4"/>
  <c r="CJ351" i="4"/>
  <c r="CK144" i="7"/>
  <c r="Z144" i="7"/>
  <c r="CJ144" i="7"/>
  <c r="CO144" i="7"/>
  <c r="CG144" i="7"/>
  <c r="CN144" i="7"/>
  <c r="CF144" i="7"/>
  <c r="Z495" i="4"/>
  <c r="O480" i="4"/>
  <c r="P479" i="4"/>
  <c r="L193" i="4"/>
  <c r="Y193" i="4" s="1"/>
  <c r="Y192" i="4"/>
  <c r="J306" i="8"/>
  <c r="K305" i="8"/>
  <c r="CO224" i="7"/>
  <c r="CG224" i="7"/>
  <c r="CN224" i="7"/>
  <c r="CF224" i="7"/>
  <c r="CK224" i="7"/>
  <c r="Z224" i="7"/>
  <c r="CJ224" i="7"/>
  <c r="O257" i="7"/>
  <c r="P257" i="7" s="1"/>
  <c r="P256" i="7"/>
  <c r="P528" i="7"/>
  <c r="O529" i="7"/>
  <c r="P529" i="7" s="1"/>
  <c r="CO398" i="4"/>
  <c r="CG398" i="4"/>
  <c r="CN398" i="4"/>
  <c r="CF398" i="4"/>
  <c r="CK398" i="4"/>
  <c r="Z398" i="4"/>
  <c r="CJ398" i="4"/>
  <c r="CO511" i="4"/>
  <c r="CG511" i="4"/>
  <c r="CN511" i="4"/>
  <c r="CF511" i="4"/>
  <c r="CK511" i="4"/>
  <c r="CJ511" i="4"/>
  <c r="CK399" i="7"/>
  <c r="CJ399" i="7"/>
  <c r="CO399" i="7"/>
  <c r="CG399" i="7"/>
  <c r="CN399" i="7"/>
  <c r="CF399" i="7"/>
  <c r="Y527" i="7"/>
  <c r="L528" i="7"/>
  <c r="D527" i="7"/>
  <c r="Z527" i="7" s="1"/>
  <c r="G273" i="8"/>
  <c r="S272" i="8"/>
  <c r="CK31" i="4"/>
  <c r="CJ31" i="4"/>
  <c r="CO31" i="4"/>
  <c r="CG31" i="4"/>
  <c r="CN31" i="4"/>
  <c r="CF31" i="4"/>
  <c r="P592" i="4"/>
  <c r="O593" i="4"/>
  <c r="P593" i="4" s="1"/>
  <c r="CN16" i="4"/>
  <c r="CF16" i="4"/>
  <c r="CK16" i="4"/>
  <c r="CJ16" i="4"/>
  <c r="CO16" i="4"/>
  <c r="CG16" i="4"/>
  <c r="P560" i="4"/>
  <c r="O561" i="4"/>
  <c r="P561" i="4" s="1"/>
  <c r="CN239" i="4"/>
  <c r="CF239" i="4"/>
  <c r="CK239" i="4"/>
  <c r="Z239" i="4"/>
  <c r="CJ239" i="4"/>
  <c r="CO239" i="4"/>
  <c r="CG239" i="4"/>
  <c r="CN14" i="7"/>
  <c r="CF14" i="7"/>
  <c r="CK14" i="7"/>
  <c r="CJ14" i="7"/>
  <c r="CO14" i="7"/>
  <c r="CG14" i="7"/>
  <c r="Z14" i="7"/>
  <c r="CK543" i="7"/>
  <c r="CJ543" i="7"/>
  <c r="CO543" i="7"/>
  <c r="CG543" i="7"/>
  <c r="CN543" i="7"/>
  <c r="CF543" i="7"/>
  <c r="P528" i="4"/>
  <c r="O529" i="4"/>
  <c r="P529" i="4" s="1"/>
  <c r="K41" i="4"/>
  <c r="K42" i="4" s="1"/>
  <c r="K43" i="4" s="1"/>
  <c r="K44" i="4" s="1"/>
  <c r="D40" i="4"/>
  <c r="Z40" i="4" s="1"/>
  <c r="L336" i="4"/>
  <c r="Y335" i="4"/>
  <c r="CJ417" i="4"/>
  <c r="CO417" i="4"/>
  <c r="CG417" i="4"/>
  <c r="CN417" i="4"/>
  <c r="CF417" i="4"/>
  <c r="CK417" i="4"/>
  <c r="Y447" i="7"/>
  <c r="L448" i="7"/>
  <c r="D447" i="7"/>
  <c r="Z447" i="7" s="1"/>
  <c r="P368" i="7"/>
  <c r="O369" i="7"/>
  <c r="P369" i="7" s="1"/>
  <c r="CK383" i="7"/>
  <c r="CO383" i="7"/>
  <c r="CG383" i="7"/>
  <c r="CN383" i="7"/>
  <c r="CF383" i="7"/>
  <c r="CJ383" i="7"/>
  <c r="K271" i="6"/>
  <c r="J272" i="6"/>
  <c r="O33" i="7"/>
  <c r="P33" i="7" s="1"/>
  <c r="P32" i="7"/>
  <c r="CJ209" i="4"/>
  <c r="CO209" i="4"/>
  <c r="CG209" i="4"/>
  <c r="CN209" i="4"/>
  <c r="CF209" i="4"/>
  <c r="CK209" i="4"/>
  <c r="Y223" i="7"/>
  <c r="L224" i="7"/>
  <c r="O416" i="7"/>
  <c r="P415" i="7"/>
  <c r="Z415" i="7" s="1"/>
  <c r="S369" i="8"/>
  <c r="G370" i="8"/>
  <c r="P544" i="4"/>
  <c r="O545" i="4"/>
  <c r="P545" i="4" s="1"/>
  <c r="L497" i="4"/>
  <c r="Y496" i="4"/>
  <c r="D496" i="4"/>
  <c r="CJ495" i="7"/>
  <c r="CK495" i="7"/>
  <c r="CG495" i="7"/>
  <c r="CO495" i="7"/>
  <c r="CF495" i="7"/>
  <c r="CN495" i="7"/>
  <c r="K46" i="7"/>
  <c r="D45" i="7"/>
  <c r="Z45" i="7" s="1"/>
  <c r="L384" i="7"/>
  <c r="Y383" i="7"/>
  <c r="O49" i="4"/>
  <c r="P49" i="4" s="1"/>
  <c r="P48" i="4"/>
  <c r="CJ159" i="7"/>
  <c r="CK159" i="7"/>
  <c r="Z159" i="7"/>
  <c r="CF159" i="7"/>
  <c r="CO159" i="7"/>
  <c r="CN159" i="7"/>
  <c r="CG159" i="7"/>
  <c r="J16" i="8"/>
  <c r="K15" i="8"/>
  <c r="CJ111" i="7"/>
  <c r="CO111" i="7"/>
  <c r="CG111" i="7"/>
  <c r="CN111" i="7"/>
  <c r="CF111" i="7"/>
  <c r="CK111" i="7"/>
  <c r="CN448" i="7"/>
  <c r="CF448" i="7"/>
  <c r="CK448" i="7"/>
  <c r="CJ448" i="7"/>
  <c r="CO448" i="7"/>
  <c r="CG448" i="7"/>
  <c r="S112" i="8"/>
  <c r="G113" i="8"/>
  <c r="P496" i="4"/>
  <c r="O497" i="4"/>
  <c r="P497" i="4" s="1"/>
  <c r="O129" i="7"/>
  <c r="P129" i="7" s="1"/>
  <c r="P128" i="7"/>
  <c r="O272" i="7"/>
  <c r="P271" i="7"/>
  <c r="G241" i="8"/>
  <c r="S240" i="8"/>
  <c r="J305" i="6"/>
  <c r="K304" i="6"/>
  <c r="CK79" i="4"/>
  <c r="CJ79" i="4"/>
  <c r="CO79" i="4"/>
  <c r="CG79" i="4"/>
  <c r="CN79" i="4"/>
  <c r="CF79" i="4"/>
  <c r="Z495" i="7"/>
  <c r="CK159" i="4"/>
  <c r="Z159" i="4"/>
  <c r="CJ159" i="4"/>
  <c r="CO159" i="4"/>
  <c r="CG159" i="4"/>
  <c r="CN159" i="4"/>
  <c r="CF159" i="4"/>
  <c r="O337" i="7"/>
  <c r="P337" i="7" s="1"/>
  <c r="P336" i="7"/>
  <c r="L448" i="4"/>
  <c r="Y447" i="4"/>
  <c r="CJ366" i="4"/>
  <c r="CO366" i="4"/>
  <c r="CG366" i="4"/>
  <c r="CN366" i="4"/>
  <c r="CF366" i="4"/>
  <c r="CK366" i="4"/>
  <c r="O433" i="7"/>
  <c r="P433" i="7" s="1"/>
  <c r="P432" i="7"/>
  <c r="P576" i="4"/>
  <c r="O577" i="4"/>
  <c r="P577" i="4" s="1"/>
  <c r="L257" i="4"/>
  <c r="Y257" i="4" s="1"/>
  <c r="Y256" i="4"/>
  <c r="Z527" i="4"/>
  <c r="L433" i="7"/>
  <c r="Y432" i="7"/>
  <c r="D432" i="7"/>
  <c r="Z432" i="7" s="1"/>
  <c r="G113" i="6"/>
  <c r="S112" i="6"/>
  <c r="P352" i="7"/>
  <c r="O353" i="7"/>
  <c r="P353" i="7" s="1"/>
  <c r="Y351" i="7"/>
  <c r="L352" i="7"/>
  <c r="Y497" i="7"/>
  <c r="D497" i="7"/>
  <c r="Z497" i="7" s="1"/>
  <c r="O336" i="4"/>
  <c r="P335" i="4"/>
  <c r="CK367" i="7"/>
  <c r="CG367" i="7"/>
  <c r="CO367" i="7"/>
  <c r="CF367" i="7"/>
  <c r="CN367" i="7"/>
  <c r="CJ367" i="7"/>
  <c r="CN462" i="4"/>
  <c r="CF462" i="4"/>
  <c r="CK462" i="4"/>
  <c r="CO462" i="4"/>
  <c r="CG462" i="4"/>
  <c r="CJ462" i="4"/>
  <c r="L433" i="4"/>
  <c r="Y433" i="4" s="1"/>
  <c r="Y432" i="4"/>
  <c r="G49" i="8"/>
  <c r="S48" i="8"/>
  <c r="P384" i="7"/>
  <c r="O385" i="7"/>
  <c r="P385" i="7" s="1"/>
  <c r="L33" i="7"/>
  <c r="Y32" i="7"/>
  <c r="D32" i="7"/>
  <c r="CO142" i="4"/>
  <c r="CG142" i="4"/>
  <c r="CN142" i="4"/>
  <c r="CF142" i="4"/>
  <c r="CK142" i="4"/>
  <c r="Z142" i="4"/>
  <c r="CJ142" i="4"/>
  <c r="L48" i="4"/>
  <c r="Y47" i="4"/>
  <c r="Y207" i="7"/>
  <c r="L208" i="7"/>
  <c r="CN303" i="4"/>
  <c r="CF303" i="4"/>
  <c r="CK303" i="4"/>
  <c r="Z303" i="4"/>
  <c r="CJ303" i="4"/>
  <c r="CO303" i="4"/>
  <c r="CG303" i="4"/>
  <c r="L513" i="4"/>
  <c r="Y512" i="4"/>
  <c r="D512" i="4"/>
  <c r="Z512" i="4" s="1"/>
  <c r="G81" i="6"/>
  <c r="S80" i="6"/>
  <c r="S335" i="8"/>
  <c r="G336" i="8"/>
  <c r="CJ31" i="7"/>
  <c r="CO31" i="7"/>
  <c r="CG31" i="7"/>
  <c r="CN31" i="7"/>
  <c r="CF31" i="7"/>
  <c r="CK31" i="7"/>
  <c r="O177" i="4"/>
  <c r="P177" i="4" s="1"/>
  <c r="P176" i="4"/>
  <c r="K112" i="8"/>
  <c r="J113" i="8"/>
  <c r="Y320" i="7"/>
  <c r="L321" i="7"/>
  <c r="Y321" i="7" s="1"/>
  <c r="CJ96" i="4"/>
  <c r="CO96" i="4"/>
  <c r="CG96" i="4"/>
  <c r="CN96" i="4"/>
  <c r="CF96" i="4"/>
  <c r="CK96" i="4"/>
  <c r="CJ414" i="7"/>
  <c r="CO414" i="7"/>
  <c r="CG414" i="7"/>
  <c r="CN414" i="7"/>
  <c r="CF414" i="7"/>
  <c r="CK414" i="7"/>
  <c r="O465" i="7"/>
  <c r="P465" i="7" s="1"/>
  <c r="P464" i="7"/>
  <c r="CO145" i="7"/>
  <c r="CG145" i="7"/>
  <c r="CN145" i="7"/>
  <c r="CF145" i="7"/>
  <c r="CK145" i="7"/>
  <c r="CJ145" i="7"/>
  <c r="L128" i="7"/>
  <c r="Y127" i="7"/>
  <c r="L33" i="4"/>
  <c r="Y32" i="4"/>
  <c r="D32" i="4"/>
  <c r="Z32" i="4" s="1"/>
  <c r="G209" i="6"/>
  <c r="S208" i="6"/>
  <c r="J210" i="8"/>
  <c r="K209" i="8"/>
  <c r="CJ302" i="7"/>
  <c r="CO302" i="7"/>
  <c r="CG302" i="7"/>
  <c r="CN302" i="7"/>
  <c r="CF302" i="7"/>
  <c r="CK302" i="7"/>
  <c r="Z302" i="7"/>
  <c r="CO255" i="7"/>
  <c r="CG255" i="7"/>
  <c r="CN255" i="7"/>
  <c r="CF255" i="7"/>
  <c r="CK255" i="7"/>
  <c r="CJ255" i="7"/>
  <c r="L369" i="4"/>
  <c r="Y369" i="4" s="1"/>
  <c r="Y368" i="4"/>
  <c r="G209" i="8"/>
  <c r="S208" i="8"/>
  <c r="Z543" i="7"/>
  <c r="CN47" i="4"/>
  <c r="CF47" i="4"/>
  <c r="CK47" i="4"/>
  <c r="CJ47" i="4"/>
  <c r="CO47" i="4"/>
  <c r="CG47" i="4"/>
  <c r="L577" i="4"/>
  <c r="Y576" i="4"/>
  <c r="D576" i="4"/>
  <c r="Z576" i="4" s="1"/>
  <c r="S48" i="6"/>
  <c r="G49" i="6"/>
  <c r="P400" i="7"/>
  <c r="O401" i="7"/>
  <c r="P401" i="7" s="1"/>
  <c r="L561" i="4"/>
  <c r="Y560" i="4"/>
  <c r="D560" i="4"/>
  <c r="Z560" i="4" s="1"/>
  <c r="L81" i="7"/>
  <c r="Y81" i="7" s="1"/>
  <c r="Y80" i="7"/>
  <c r="CJ591" i="4"/>
  <c r="CO591" i="4"/>
  <c r="CG591" i="4"/>
  <c r="CN591" i="4"/>
  <c r="CF591" i="4"/>
  <c r="CK591" i="4"/>
  <c r="CN17" i="4"/>
  <c r="CF17" i="4"/>
  <c r="CK17" i="4"/>
  <c r="CJ17" i="4"/>
  <c r="CO17" i="4"/>
  <c r="CG17" i="4"/>
  <c r="CK559" i="4"/>
  <c r="CJ559" i="4"/>
  <c r="CO559" i="4"/>
  <c r="CG559" i="4"/>
  <c r="CN559" i="4"/>
  <c r="CF559" i="4"/>
  <c r="G273" i="6"/>
  <c r="S272" i="6"/>
  <c r="O241" i="4"/>
  <c r="P241" i="4" s="1"/>
  <c r="P240" i="4"/>
  <c r="CN432" i="7" l="1"/>
  <c r="CF432" i="7"/>
  <c r="CK432" i="7"/>
  <c r="CJ432" i="7"/>
  <c r="CO432" i="7"/>
  <c r="CG432" i="7"/>
  <c r="CK128" i="7"/>
  <c r="CJ128" i="7"/>
  <c r="CO128" i="7"/>
  <c r="CG128" i="7"/>
  <c r="CN128" i="7"/>
  <c r="CF128" i="7"/>
  <c r="S113" i="8"/>
  <c r="G114" i="8"/>
  <c r="CN49" i="4"/>
  <c r="CF49" i="4"/>
  <c r="CK49" i="4"/>
  <c r="CJ49" i="4"/>
  <c r="CO49" i="4"/>
  <c r="CG49" i="4"/>
  <c r="D46" i="7"/>
  <c r="Z46" i="7" s="1"/>
  <c r="K47" i="7"/>
  <c r="G371" i="8"/>
  <c r="S370" i="8"/>
  <c r="L225" i="7"/>
  <c r="Y225" i="7" s="1"/>
  <c r="Y224" i="7"/>
  <c r="CN32" i="7"/>
  <c r="CF32" i="7"/>
  <c r="CK32" i="7"/>
  <c r="CJ32" i="7"/>
  <c r="CO32" i="7"/>
  <c r="CG32" i="7"/>
  <c r="CO368" i="7"/>
  <c r="CG368" i="7"/>
  <c r="CK368" i="7"/>
  <c r="CJ368" i="7"/>
  <c r="CF368" i="7"/>
  <c r="CN368" i="7"/>
  <c r="CK561" i="4"/>
  <c r="CJ561" i="4"/>
  <c r="CO561" i="4"/>
  <c r="CG561" i="4"/>
  <c r="CN561" i="4"/>
  <c r="CF561" i="4"/>
  <c r="CJ593" i="4"/>
  <c r="CO593" i="4"/>
  <c r="CG593" i="4"/>
  <c r="CN593" i="4"/>
  <c r="CF593" i="4"/>
  <c r="CK593" i="4"/>
  <c r="CK529" i="7"/>
  <c r="CJ529" i="7"/>
  <c r="CO529" i="7"/>
  <c r="CG529" i="7"/>
  <c r="CN529" i="7"/>
  <c r="CF529" i="7"/>
  <c r="J307" i="8"/>
  <c r="K306" i="8"/>
  <c r="O481" i="4"/>
  <c r="P481" i="4" s="1"/>
  <c r="P480" i="4"/>
  <c r="G306" i="8"/>
  <c r="S305" i="8"/>
  <c r="G146" i="8"/>
  <c r="S145" i="8"/>
  <c r="CJ143" i="4"/>
  <c r="CO143" i="4"/>
  <c r="CG143" i="4"/>
  <c r="CN143" i="4"/>
  <c r="CF143" i="4"/>
  <c r="CK143" i="4"/>
  <c r="Z143" i="4"/>
  <c r="Y593" i="4"/>
  <c r="D593" i="4"/>
  <c r="Z593" i="4" s="1"/>
  <c r="L305" i="4"/>
  <c r="Y305" i="4" s="1"/>
  <c r="Y304" i="4"/>
  <c r="CK97" i="7"/>
  <c r="CJ97" i="7"/>
  <c r="CO97" i="7"/>
  <c r="CG97" i="7"/>
  <c r="CN97" i="7"/>
  <c r="CF97" i="7"/>
  <c r="J273" i="8"/>
  <c r="K272" i="8"/>
  <c r="CK161" i="4"/>
  <c r="CJ161" i="4"/>
  <c r="CO161" i="4"/>
  <c r="CG161" i="4"/>
  <c r="CN161" i="4"/>
  <c r="CF161" i="4"/>
  <c r="G82" i="8"/>
  <c r="S81" i="8"/>
  <c r="CO192" i="7"/>
  <c r="CG192" i="7"/>
  <c r="CN192" i="7"/>
  <c r="CF192" i="7"/>
  <c r="CK192" i="7"/>
  <c r="CJ192" i="7"/>
  <c r="CK224" i="4"/>
  <c r="CJ224" i="4"/>
  <c r="CO224" i="4"/>
  <c r="CG224" i="4"/>
  <c r="CN224" i="4"/>
  <c r="CF224" i="4"/>
  <c r="G242" i="6"/>
  <c r="S241" i="6"/>
  <c r="L481" i="4"/>
  <c r="Y480" i="4"/>
  <c r="D480" i="4"/>
  <c r="Z480" i="4" s="1"/>
  <c r="G146" i="6"/>
  <c r="S145" i="6"/>
  <c r="CK33" i="4"/>
  <c r="CJ33" i="4"/>
  <c r="CO33" i="4"/>
  <c r="CG33" i="4"/>
  <c r="CN33" i="4"/>
  <c r="CF33" i="4"/>
  <c r="CO513" i="4"/>
  <c r="CG513" i="4"/>
  <c r="CN513" i="4"/>
  <c r="CF513" i="4"/>
  <c r="CK513" i="4"/>
  <c r="CJ513" i="4"/>
  <c r="P400" i="4"/>
  <c r="O401" i="4"/>
  <c r="P401" i="4" s="1"/>
  <c r="S177" i="6"/>
  <c r="G178" i="6"/>
  <c r="CO63" i="4"/>
  <c r="CG63" i="4"/>
  <c r="CN63" i="4"/>
  <c r="CF63" i="4"/>
  <c r="CK63" i="4"/>
  <c r="CJ63" i="4"/>
  <c r="O481" i="7"/>
  <c r="P481" i="7" s="1"/>
  <c r="P480" i="7"/>
  <c r="G18" i="6"/>
  <c r="S17" i="6"/>
  <c r="G178" i="8"/>
  <c r="S177" i="8"/>
  <c r="Z528" i="4"/>
  <c r="L369" i="7"/>
  <c r="Y369" i="7" s="1"/>
  <c r="Y368" i="7"/>
  <c r="CJ15" i="7"/>
  <c r="CO15" i="7"/>
  <c r="CG15" i="7"/>
  <c r="CN15" i="7"/>
  <c r="CF15" i="7"/>
  <c r="CK15" i="7"/>
  <c r="Z15" i="7"/>
  <c r="K240" i="6"/>
  <c r="J241" i="6"/>
  <c r="CN303" i="7"/>
  <c r="CF303" i="7"/>
  <c r="CK303" i="7"/>
  <c r="CJ303" i="7"/>
  <c r="CO303" i="7"/>
  <c r="CG303" i="7"/>
  <c r="Y545" i="4"/>
  <c r="D545" i="4"/>
  <c r="Z545" i="4" s="1"/>
  <c r="K240" i="8"/>
  <c r="J241" i="8"/>
  <c r="Z464" i="7"/>
  <c r="CO321" i="4"/>
  <c r="CG321" i="4"/>
  <c r="CN321" i="4"/>
  <c r="CF321" i="4"/>
  <c r="CK321" i="4"/>
  <c r="CJ321" i="4"/>
  <c r="CK112" i="4"/>
  <c r="CJ112" i="4"/>
  <c r="CO112" i="4"/>
  <c r="CG112" i="4"/>
  <c r="CN112" i="4"/>
  <c r="CF112" i="4"/>
  <c r="CN240" i="4"/>
  <c r="CF240" i="4"/>
  <c r="CK240" i="4"/>
  <c r="CJ240" i="4"/>
  <c r="CO240" i="4"/>
  <c r="CG240" i="4"/>
  <c r="CN177" i="4"/>
  <c r="CF177" i="4"/>
  <c r="CK177" i="4"/>
  <c r="CJ177" i="4"/>
  <c r="CO177" i="4"/>
  <c r="CG177" i="4"/>
  <c r="L49" i="4"/>
  <c r="Y49" i="4" s="1"/>
  <c r="Y48" i="4"/>
  <c r="Z32" i="7"/>
  <c r="CO384" i="7"/>
  <c r="CG384" i="7"/>
  <c r="CK384" i="7"/>
  <c r="CJ384" i="7"/>
  <c r="CF384" i="7"/>
  <c r="CN384" i="7"/>
  <c r="CO352" i="7"/>
  <c r="CG352" i="7"/>
  <c r="CN352" i="7"/>
  <c r="CF352" i="7"/>
  <c r="CK352" i="7"/>
  <c r="CJ352" i="7"/>
  <c r="CJ433" i="7"/>
  <c r="CO433" i="7"/>
  <c r="CG433" i="7"/>
  <c r="CN433" i="7"/>
  <c r="CF433" i="7"/>
  <c r="CK433" i="7"/>
  <c r="L449" i="4"/>
  <c r="Y449" i="4" s="1"/>
  <c r="Y448" i="4"/>
  <c r="G242" i="8"/>
  <c r="S241" i="8"/>
  <c r="CO129" i="7"/>
  <c r="CG129" i="7"/>
  <c r="CN129" i="7"/>
  <c r="CF129" i="7"/>
  <c r="CK129" i="7"/>
  <c r="CJ129" i="7"/>
  <c r="Y497" i="4"/>
  <c r="D497" i="4"/>
  <c r="Z497" i="4" s="1"/>
  <c r="CJ33" i="7"/>
  <c r="CO33" i="7"/>
  <c r="CG33" i="7"/>
  <c r="CN33" i="7"/>
  <c r="CF33" i="7"/>
  <c r="CK33" i="7"/>
  <c r="D44" i="4"/>
  <c r="Z44" i="4" s="1"/>
  <c r="K45" i="4"/>
  <c r="CK560" i="4"/>
  <c r="CJ560" i="4"/>
  <c r="CO560" i="4"/>
  <c r="CG560" i="4"/>
  <c r="CN560" i="4"/>
  <c r="CF560" i="4"/>
  <c r="CJ592" i="4"/>
  <c r="CO592" i="4"/>
  <c r="CG592" i="4"/>
  <c r="CN592" i="4"/>
  <c r="CF592" i="4"/>
  <c r="CK592" i="4"/>
  <c r="G274" i="8"/>
  <c r="S273" i="8"/>
  <c r="CO528" i="7"/>
  <c r="CG528" i="7"/>
  <c r="CN528" i="7"/>
  <c r="CF528" i="7"/>
  <c r="CK528" i="7"/>
  <c r="CJ528" i="7"/>
  <c r="J178" i="6"/>
  <c r="K177" i="6"/>
  <c r="K368" i="8"/>
  <c r="J369" i="8"/>
  <c r="L241" i="7"/>
  <c r="Y241" i="7" s="1"/>
  <c r="Y240" i="7"/>
  <c r="L17" i="4"/>
  <c r="Y16" i="4"/>
  <c r="D16" i="4"/>
  <c r="Z16" i="4" s="1"/>
  <c r="K336" i="8"/>
  <c r="J337" i="8"/>
  <c r="CO96" i="7"/>
  <c r="CG96" i="7"/>
  <c r="CN96" i="7"/>
  <c r="CF96" i="7"/>
  <c r="CK96" i="7"/>
  <c r="CJ96" i="7"/>
  <c r="CK81" i="7"/>
  <c r="CJ81" i="7"/>
  <c r="CO81" i="7"/>
  <c r="CG81" i="7"/>
  <c r="CN81" i="7"/>
  <c r="CF81" i="7"/>
  <c r="CK160" i="4"/>
  <c r="CJ160" i="4"/>
  <c r="CO160" i="4"/>
  <c r="CG160" i="4"/>
  <c r="CN160" i="4"/>
  <c r="CF160" i="4"/>
  <c r="CO80" i="4"/>
  <c r="CK80" i="4"/>
  <c r="CJ80" i="4"/>
  <c r="CG80" i="4"/>
  <c r="CN80" i="4"/>
  <c r="CF80" i="4"/>
  <c r="J49" i="8"/>
  <c r="K48" i="8"/>
  <c r="L401" i="7"/>
  <c r="Y401" i="7" s="1"/>
  <c r="Y400" i="7"/>
  <c r="CN304" i="4"/>
  <c r="CF304" i="4"/>
  <c r="CK304" i="4"/>
  <c r="CJ304" i="4"/>
  <c r="CO304" i="4"/>
  <c r="CG304" i="4"/>
  <c r="Y513" i="7"/>
  <c r="D513" i="7"/>
  <c r="Z513" i="7" s="1"/>
  <c r="CK32" i="4"/>
  <c r="CJ32" i="4"/>
  <c r="CO32" i="4"/>
  <c r="CG32" i="4"/>
  <c r="CN32" i="4"/>
  <c r="CF32" i="4"/>
  <c r="CO512" i="4"/>
  <c r="CG512" i="4"/>
  <c r="CN512" i="4"/>
  <c r="CF512" i="4"/>
  <c r="CK512" i="4"/>
  <c r="CJ512" i="4"/>
  <c r="CJ399" i="4"/>
  <c r="CO399" i="4"/>
  <c r="CG399" i="4"/>
  <c r="CN399" i="4"/>
  <c r="CF399" i="4"/>
  <c r="CK399" i="4"/>
  <c r="Z399" i="4"/>
  <c r="G18" i="8"/>
  <c r="S17" i="8"/>
  <c r="CN448" i="4"/>
  <c r="CF448" i="4"/>
  <c r="CK448" i="4"/>
  <c r="CO448" i="4"/>
  <c r="CJ448" i="4"/>
  <c r="CG448" i="4"/>
  <c r="L97" i="7"/>
  <c r="Y97" i="7" s="1"/>
  <c r="Y96" i="7"/>
  <c r="O321" i="7"/>
  <c r="P321" i="7" s="1"/>
  <c r="P320" i="7"/>
  <c r="K80" i="8"/>
  <c r="J81" i="8"/>
  <c r="L193" i="7"/>
  <c r="Y193" i="7" s="1"/>
  <c r="Y192" i="7"/>
  <c r="O17" i="7"/>
  <c r="P17" i="7" s="1"/>
  <c r="P16" i="7"/>
  <c r="O305" i="7"/>
  <c r="P305" i="7" s="1"/>
  <c r="P304" i="7"/>
  <c r="Y465" i="7"/>
  <c r="D465" i="7"/>
  <c r="Z465" i="7" s="1"/>
  <c r="CK64" i="7"/>
  <c r="CJ64" i="7"/>
  <c r="CO64" i="7"/>
  <c r="CG64" i="7"/>
  <c r="CN64" i="7"/>
  <c r="CF64" i="7"/>
  <c r="CO320" i="4"/>
  <c r="CG320" i="4"/>
  <c r="CN320" i="4"/>
  <c r="CF320" i="4"/>
  <c r="CK320" i="4"/>
  <c r="CJ320" i="4"/>
  <c r="CN463" i="4"/>
  <c r="CF463" i="4"/>
  <c r="CK463" i="4"/>
  <c r="CO463" i="4"/>
  <c r="CG463" i="4"/>
  <c r="CJ463" i="4"/>
  <c r="J211" i="8"/>
  <c r="K210" i="8"/>
  <c r="CN176" i="4"/>
  <c r="CF176" i="4"/>
  <c r="CK176" i="4"/>
  <c r="CJ176" i="4"/>
  <c r="CO176" i="4"/>
  <c r="CG176" i="4"/>
  <c r="G337" i="8"/>
  <c r="S336" i="8"/>
  <c r="CK385" i="7"/>
  <c r="CO385" i="7"/>
  <c r="CG385" i="7"/>
  <c r="CN385" i="7"/>
  <c r="CF385" i="7"/>
  <c r="CJ385" i="7"/>
  <c r="CK353" i="7"/>
  <c r="CJ353" i="7"/>
  <c r="CO353" i="7"/>
  <c r="CG353" i="7"/>
  <c r="CN353" i="7"/>
  <c r="CF353" i="7"/>
  <c r="Y33" i="4"/>
  <c r="D33" i="4"/>
  <c r="Z33" i="4" s="1"/>
  <c r="CN241" i="4"/>
  <c r="CF241" i="4"/>
  <c r="CK241" i="4"/>
  <c r="CJ241" i="4"/>
  <c r="CO241" i="4"/>
  <c r="CG241" i="4"/>
  <c r="CJ464" i="7"/>
  <c r="CO464" i="7"/>
  <c r="CG464" i="7"/>
  <c r="CF464" i="7"/>
  <c r="CN464" i="7"/>
  <c r="CK464" i="7"/>
  <c r="K113" i="8"/>
  <c r="J114" i="8"/>
  <c r="Y513" i="4"/>
  <c r="D513" i="4"/>
  <c r="Z513" i="4" s="1"/>
  <c r="L209" i="7"/>
  <c r="Y209" i="7" s="1"/>
  <c r="Y208" i="7"/>
  <c r="CN335" i="4"/>
  <c r="CF335" i="4"/>
  <c r="CK335" i="4"/>
  <c r="CJ335" i="4"/>
  <c r="CO335" i="4"/>
  <c r="CG335" i="4"/>
  <c r="L353" i="7"/>
  <c r="Y353" i="7" s="1"/>
  <c r="Y352" i="7"/>
  <c r="Y433" i="7"/>
  <c r="D433" i="7"/>
  <c r="Z433" i="7" s="1"/>
  <c r="CO577" i="4"/>
  <c r="CG577" i="4"/>
  <c r="CN577" i="4"/>
  <c r="CF577" i="4"/>
  <c r="CK577" i="4"/>
  <c r="CJ577" i="4"/>
  <c r="CN336" i="7"/>
  <c r="CF336" i="7"/>
  <c r="CK336" i="7"/>
  <c r="CJ336" i="7"/>
  <c r="CO336" i="7"/>
  <c r="CG336" i="7"/>
  <c r="CJ271" i="7"/>
  <c r="CO271" i="7"/>
  <c r="CG271" i="7"/>
  <c r="CN271" i="7"/>
  <c r="CF271" i="7"/>
  <c r="CK271" i="7"/>
  <c r="CO497" i="4"/>
  <c r="CG497" i="4"/>
  <c r="CN497" i="4"/>
  <c r="CF497" i="4"/>
  <c r="CK497" i="4"/>
  <c r="CJ497" i="4"/>
  <c r="Y384" i="7"/>
  <c r="L385" i="7"/>
  <c r="Y385" i="7" s="1"/>
  <c r="CO545" i="4"/>
  <c r="CG545" i="4"/>
  <c r="CN545" i="4"/>
  <c r="CF545" i="4"/>
  <c r="CK545" i="4"/>
  <c r="CJ545" i="4"/>
  <c r="CN415" i="7"/>
  <c r="CF415" i="7"/>
  <c r="CK415" i="7"/>
  <c r="CJ415" i="7"/>
  <c r="CO415" i="7"/>
  <c r="CG415" i="7"/>
  <c r="L449" i="7"/>
  <c r="Y448" i="7"/>
  <c r="D448" i="7"/>
  <c r="Z448" i="7" s="1"/>
  <c r="CO529" i="4"/>
  <c r="CG529" i="4"/>
  <c r="CN529" i="4"/>
  <c r="CF529" i="4"/>
  <c r="CK529" i="4"/>
  <c r="CJ529" i="4"/>
  <c r="CK256" i="7"/>
  <c r="CJ256" i="7"/>
  <c r="CO256" i="7"/>
  <c r="CG256" i="7"/>
  <c r="CN256" i="7"/>
  <c r="CF256" i="7"/>
  <c r="G306" i="6"/>
  <c r="S305" i="6"/>
  <c r="Z592" i="4"/>
  <c r="CJ129" i="4"/>
  <c r="CO129" i="4"/>
  <c r="CG129" i="4"/>
  <c r="CN129" i="4"/>
  <c r="CF129" i="4"/>
  <c r="CK129" i="4"/>
  <c r="Z129" i="4"/>
  <c r="CO80" i="7"/>
  <c r="CG80" i="7"/>
  <c r="CN80" i="7"/>
  <c r="CF80" i="7"/>
  <c r="CK80" i="7"/>
  <c r="CJ80" i="7"/>
  <c r="P368" i="4"/>
  <c r="O369" i="4"/>
  <c r="P369" i="4" s="1"/>
  <c r="K177" i="8"/>
  <c r="J178" i="8"/>
  <c r="CJ81" i="4"/>
  <c r="CO81" i="4"/>
  <c r="CG81" i="4"/>
  <c r="CF81" i="4"/>
  <c r="CN81" i="4"/>
  <c r="CK81" i="4"/>
  <c r="L401" i="4"/>
  <c r="Y401" i="4" s="1"/>
  <c r="Y400" i="4"/>
  <c r="CN305" i="4"/>
  <c r="CF305" i="4"/>
  <c r="CK305" i="4"/>
  <c r="CJ305" i="4"/>
  <c r="CO305" i="4"/>
  <c r="CG305" i="4"/>
  <c r="Z479" i="4"/>
  <c r="CJ161" i="7"/>
  <c r="CK161" i="7"/>
  <c r="CN161" i="7"/>
  <c r="CG161" i="7"/>
  <c r="CF161" i="7"/>
  <c r="CO161" i="7"/>
  <c r="K114" i="6"/>
  <c r="J115" i="6"/>
  <c r="CN496" i="7"/>
  <c r="CF496" i="7"/>
  <c r="CO496" i="7"/>
  <c r="CK496" i="7"/>
  <c r="CJ496" i="7"/>
  <c r="CG496" i="7"/>
  <c r="CO353" i="4"/>
  <c r="CG353" i="4"/>
  <c r="CN353" i="4"/>
  <c r="CF353" i="4"/>
  <c r="CK353" i="4"/>
  <c r="CJ353" i="4"/>
  <c r="J17" i="6"/>
  <c r="K16" i="6"/>
  <c r="CN449" i="4"/>
  <c r="CF449" i="4"/>
  <c r="CK449" i="4"/>
  <c r="CG449" i="4"/>
  <c r="CO449" i="4"/>
  <c r="CJ449" i="4"/>
  <c r="J146" i="8"/>
  <c r="K145" i="8"/>
  <c r="CO319" i="7"/>
  <c r="CG319" i="7"/>
  <c r="CN319" i="7"/>
  <c r="CF319" i="7"/>
  <c r="CK319" i="7"/>
  <c r="CJ319" i="7"/>
  <c r="Y529" i="4"/>
  <c r="D529" i="4"/>
  <c r="Z529" i="4" s="1"/>
  <c r="CK545" i="7"/>
  <c r="CG545" i="7"/>
  <c r="CO545" i="7"/>
  <c r="CF545" i="7"/>
  <c r="CN545" i="7"/>
  <c r="CJ545" i="7"/>
  <c r="Z544" i="4"/>
  <c r="CO65" i="7"/>
  <c r="CG65" i="7"/>
  <c r="CN65" i="7"/>
  <c r="CF65" i="7"/>
  <c r="CK65" i="7"/>
  <c r="CJ65" i="7"/>
  <c r="O465" i="4"/>
  <c r="P465" i="4" s="1"/>
  <c r="P464" i="4"/>
  <c r="CK177" i="7"/>
  <c r="CO177" i="7"/>
  <c r="CG177" i="7"/>
  <c r="CN177" i="7"/>
  <c r="CF177" i="7"/>
  <c r="CJ177" i="7"/>
  <c r="CN112" i="7"/>
  <c r="CF112" i="7"/>
  <c r="CK112" i="7"/>
  <c r="CJ112" i="7"/>
  <c r="CO112" i="7"/>
  <c r="CG112" i="7"/>
  <c r="G274" i="6"/>
  <c r="S273" i="6"/>
  <c r="CK401" i="7"/>
  <c r="CJ401" i="7"/>
  <c r="CO401" i="7"/>
  <c r="CG401" i="7"/>
  <c r="CN401" i="7"/>
  <c r="CF401" i="7"/>
  <c r="CO400" i="7"/>
  <c r="CG400" i="7"/>
  <c r="CN400" i="7"/>
  <c r="CF400" i="7"/>
  <c r="CK400" i="7"/>
  <c r="CJ400" i="7"/>
  <c r="S49" i="6"/>
  <c r="G50" i="6"/>
  <c r="Y577" i="4"/>
  <c r="D577" i="4"/>
  <c r="Z577" i="4" s="1"/>
  <c r="G210" i="6"/>
  <c r="S209" i="6"/>
  <c r="Y561" i="4"/>
  <c r="D561" i="4"/>
  <c r="Z561" i="4" s="1"/>
  <c r="G210" i="8"/>
  <c r="S209" i="8"/>
  <c r="Y128" i="7"/>
  <c r="L129" i="7"/>
  <c r="Y129" i="7" s="1"/>
  <c r="CN465" i="7"/>
  <c r="CF465" i="7"/>
  <c r="CK465" i="7"/>
  <c r="CJ465" i="7"/>
  <c r="CG465" i="7"/>
  <c r="CO465" i="7"/>
  <c r="G82" i="6"/>
  <c r="S81" i="6"/>
  <c r="Y33" i="7"/>
  <c r="D33" i="7"/>
  <c r="Z33" i="7" s="1"/>
  <c r="G50" i="8"/>
  <c r="S49" i="8"/>
  <c r="O337" i="4"/>
  <c r="P337" i="4" s="1"/>
  <c r="P336" i="4"/>
  <c r="G114" i="6"/>
  <c r="S113" i="6"/>
  <c r="CO576" i="4"/>
  <c r="CG576" i="4"/>
  <c r="CN576" i="4"/>
  <c r="CF576" i="4"/>
  <c r="CK576" i="4"/>
  <c r="CJ576" i="4"/>
  <c r="CJ337" i="7"/>
  <c r="CO337" i="7"/>
  <c r="CG337" i="7"/>
  <c r="CN337" i="7"/>
  <c r="CF337" i="7"/>
  <c r="CK337" i="7"/>
  <c r="J306" i="6"/>
  <c r="K305" i="6"/>
  <c r="O273" i="7"/>
  <c r="P273" i="7" s="1"/>
  <c r="P272" i="7"/>
  <c r="CO496" i="4"/>
  <c r="CG496" i="4"/>
  <c r="CN496" i="4"/>
  <c r="CF496" i="4"/>
  <c r="CK496" i="4"/>
  <c r="CJ496" i="4"/>
  <c r="J17" i="8"/>
  <c r="K16" i="8"/>
  <c r="CN48" i="4"/>
  <c r="CF48" i="4"/>
  <c r="CK48" i="4"/>
  <c r="CJ48" i="4"/>
  <c r="CO48" i="4"/>
  <c r="CG48" i="4"/>
  <c r="Z496" i="4"/>
  <c r="CO544" i="4"/>
  <c r="CG544" i="4"/>
  <c r="CN544" i="4"/>
  <c r="CF544" i="4"/>
  <c r="CK544" i="4"/>
  <c r="CJ544" i="4"/>
  <c r="O417" i="7"/>
  <c r="P417" i="7" s="1"/>
  <c r="P416" i="7"/>
  <c r="K272" i="6"/>
  <c r="J273" i="6"/>
  <c r="CJ369" i="7"/>
  <c r="CK369" i="7"/>
  <c r="CF369" i="7"/>
  <c r="CO369" i="7"/>
  <c r="CN369" i="7"/>
  <c r="CG369" i="7"/>
  <c r="L337" i="4"/>
  <c r="Y337" i="4" s="1"/>
  <c r="Y336" i="4"/>
  <c r="CO528" i="4"/>
  <c r="CG528" i="4"/>
  <c r="CN528" i="4"/>
  <c r="CF528" i="4"/>
  <c r="CK528" i="4"/>
  <c r="CJ528" i="4"/>
  <c r="L529" i="7"/>
  <c r="Y528" i="7"/>
  <c r="D528" i="7"/>
  <c r="Z528" i="7" s="1"/>
  <c r="CO257" i="7"/>
  <c r="CG257" i="7"/>
  <c r="CN257" i="7"/>
  <c r="CF257" i="7"/>
  <c r="CK257" i="7"/>
  <c r="CJ257" i="7"/>
  <c r="CK479" i="4"/>
  <c r="CJ479" i="4"/>
  <c r="CN479" i="4"/>
  <c r="CF479" i="4"/>
  <c r="CO479" i="4"/>
  <c r="CG479" i="4"/>
  <c r="P144" i="4"/>
  <c r="O145" i="4"/>
  <c r="P145" i="4" s="1"/>
  <c r="CO128" i="4"/>
  <c r="CG128" i="4"/>
  <c r="CN128" i="4"/>
  <c r="CF128" i="4"/>
  <c r="CK128" i="4"/>
  <c r="Z128" i="4"/>
  <c r="CJ128" i="4"/>
  <c r="J50" i="6"/>
  <c r="K49" i="6"/>
  <c r="CJ367" i="4"/>
  <c r="CO367" i="4"/>
  <c r="CG367" i="4"/>
  <c r="CN367" i="4"/>
  <c r="CF367" i="4"/>
  <c r="CK367" i="4"/>
  <c r="Y417" i="7"/>
  <c r="D417" i="7"/>
  <c r="Z417" i="7" s="1"/>
  <c r="K144" i="6"/>
  <c r="J145" i="6"/>
  <c r="CK193" i="7"/>
  <c r="CJ193" i="7"/>
  <c r="CO193" i="7"/>
  <c r="CG193" i="7"/>
  <c r="CN193" i="7"/>
  <c r="CF193" i="7"/>
  <c r="CK225" i="4"/>
  <c r="CJ225" i="4"/>
  <c r="CO225" i="4"/>
  <c r="CG225" i="4"/>
  <c r="CN225" i="4"/>
  <c r="CF225" i="4"/>
  <c r="CN160" i="7"/>
  <c r="CF160" i="7"/>
  <c r="CO160" i="7"/>
  <c r="CG160" i="7"/>
  <c r="CJ160" i="7"/>
  <c r="CK160" i="7"/>
  <c r="Y545" i="7"/>
  <c r="D545" i="7"/>
  <c r="Z545" i="7" s="1"/>
  <c r="CJ497" i="7"/>
  <c r="CG497" i="7"/>
  <c r="CO497" i="7"/>
  <c r="CF497" i="7"/>
  <c r="CN497" i="7"/>
  <c r="CK497" i="7"/>
  <c r="Y64" i="7"/>
  <c r="L65" i="7"/>
  <c r="Y65" i="7" s="1"/>
  <c r="CO352" i="4"/>
  <c r="CG352" i="4"/>
  <c r="CN352" i="4"/>
  <c r="CF352" i="4"/>
  <c r="CK352" i="4"/>
  <c r="CJ352" i="4"/>
  <c r="P64" i="4"/>
  <c r="O65" i="4"/>
  <c r="P65" i="4" s="1"/>
  <c r="Y144" i="7"/>
  <c r="L145" i="7"/>
  <c r="Y145" i="7" s="1"/>
  <c r="CJ479" i="7"/>
  <c r="CO479" i="7"/>
  <c r="CG479" i="7"/>
  <c r="CN479" i="7"/>
  <c r="CF479" i="7"/>
  <c r="CK479" i="7"/>
  <c r="Z479" i="7"/>
  <c r="L161" i="7"/>
  <c r="Y161" i="7" s="1"/>
  <c r="Y160" i="7"/>
  <c r="L465" i="4"/>
  <c r="Y464" i="4"/>
  <c r="D464" i="4"/>
  <c r="Z464" i="4" s="1"/>
  <c r="CO544" i="7"/>
  <c r="CG544" i="7"/>
  <c r="CN544" i="7"/>
  <c r="CK544" i="7"/>
  <c r="CJ544" i="7"/>
  <c r="CF544" i="7"/>
  <c r="L209" i="4"/>
  <c r="Y209" i="4" s="1"/>
  <c r="Y208" i="4"/>
  <c r="CK113" i="4"/>
  <c r="CJ113" i="4"/>
  <c r="CO113" i="4"/>
  <c r="CG113" i="4"/>
  <c r="CN113" i="4"/>
  <c r="CF113" i="4"/>
  <c r="CO176" i="7"/>
  <c r="CG176" i="7"/>
  <c r="CK176" i="7"/>
  <c r="CJ176" i="7"/>
  <c r="CN176" i="7"/>
  <c r="CF176" i="7"/>
  <c r="CJ113" i="7"/>
  <c r="CO113" i="7"/>
  <c r="CG113" i="7"/>
  <c r="CN113" i="7"/>
  <c r="CF113" i="7"/>
  <c r="CK113" i="7"/>
  <c r="Y465" i="4" l="1"/>
  <c r="D465" i="4"/>
  <c r="Z465" i="4" s="1"/>
  <c r="CO65" i="4"/>
  <c r="CG65" i="4"/>
  <c r="CN65" i="4"/>
  <c r="CF65" i="4"/>
  <c r="CK65" i="4"/>
  <c r="CJ65" i="4"/>
  <c r="K145" i="6"/>
  <c r="J146" i="6"/>
  <c r="CJ144" i="4"/>
  <c r="CO144" i="4"/>
  <c r="CG144" i="4"/>
  <c r="CN144" i="4"/>
  <c r="CF144" i="4"/>
  <c r="CK144" i="4"/>
  <c r="CJ416" i="7"/>
  <c r="CO416" i="7"/>
  <c r="CG416" i="7"/>
  <c r="CN416" i="7"/>
  <c r="CF416" i="7"/>
  <c r="CK416" i="7"/>
  <c r="J18" i="8"/>
  <c r="K17" i="8"/>
  <c r="CJ273" i="7"/>
  <c r="CO273" i="7"/>
  <c r="CG273" i="7"/>
  <c r="CN273" i="7"/>
  <c r="CF273" i="7"/>
  <c r="CK273" i="7"/>
  <c r="G115" i="6"/>
  <c r="S114" i="6"/>
  <c r="G51" i="8"/>
  <c r="S50" i="8"/>
  <c r="G83" i="6"/>
  <c r="S82" i="6"/>
  <c r="G275" i="6"/>
  <c r="S274" i="6"/>
  <c r="CJ369" i="4"/>
  <c r="CO369" i="4"/>
  <c r="CG369" i="4"/>
  <c r="CN369" i="4"/>
  <c r="CF369" i="4"/>
  <c r="CK369" i="4"/>
  <c r="Y449" i="7"/>
  <c r="D449" i="7"/>
  <c r="Z449" i="7" s="1"/>
  <c r="CN305" i="7"/>
  <c r="CF305" i="7"/>
  <c r="CK305" i="7"/>
  <c r="CJ305" i="7"/>
  <c r="CO305" i="7"/>
  <c r="CG305" i="7"/>
  <c r="CO321" i="7"/>
  <c r="CG321" i="7"/>
  <c r="CN321" i="7"/>
  <c r="CF321" i="7"/>
  <c r="CK321" i="7"/>
  <c r="CJ321" i="7"/>
  <c r="K241" i="8"/>
  <c r="J242" i="8"/>
  <c r="CJ401" i="4"/>
  <c r="CO401" i="4"/>
  <c r="CG401" i="4"/>
  <c r="CN401" i="4"/>
  <c r="CF401" i="4"/>
  <c r="CK401" i="4"/>
  <c r="G243" i="6"/>
  <c r="S242" i="6"/>
  <c r="CK480" i="4"/>
  <c r="CJ480" i="4"/>
  <c r="CN480" i="4"/>
  <c r="CF480" i="4"/>
  <c r="CO480" i="4"/>
  <c r="CG480" i="4"/>
  <c r="CO64" i="4"/>
  <c r="CG64" i="4"/>
  <c r="CN64" i="4"/>
  <c r="CF64" i="4"/>
  <c r="CK64" i="4"/>
  <c r="CJ64" i="4"/>
  <c r="CN417" i="7"/>
  <c r="CF417" i="7"/>
  <c r="CK417" i="7"/>
  <c r="CJ417" i="7"/>
  <c r="CO417" i="7"/>
  <c r="CG417" i="7"/>
  <c r="CN336" i="4"/>
  <c r="CF336" i="4"/>
  <c r="CK336" i="4"/>
  <c r="CJ336" i="4"/>
  <c r="CO336" i="4"/>
  <c r="CG336" i="4"/>
  <c r="S50" i="6"/>
  <c r="G51" i="6"/>
  <c r="CN464" i="4"/>
  <c r="CF464" i="4"/>
  <c r="CK464" i="4"/>
  <c r="CO464" i="4"/>
  <c r="CG464" i="4"/>
  <c r="CJ464" i="4"/>
  <c r="J147" i="8"/>
  <c r="K146" i="8"/>
  <c r="J18" i="6"/>
  <c r="K17" i="6"/>
  <c r="Z416" i="7"/>
  <c r="CJ368" i="4"/>
  <c r="CO368" i="4"/>
  <c r="CG368" i="4"/>
  <c r="CN368" i="4"/>
  <c r="CF368" i="4"/>
  <c r="CK368" i="4"/>
  <c r="G307" i="6"/>
  <c r="S306" i="6"/>
  <c r="K114" i="8"/>
  <c r="J115" i="8"/>
  <c r="CN16" i="7"/>
  <c r="CF16" i="7"/>
  <c r="CK16" i="7"/>
  <c r="CJ16" i="7"/>
  <c r="CO16" i="7"/>
  <c r="CG16" i="7"/>
  <c r="Z16" i="7"/>
  <c r="K81" i="8"/>
  <c r="J82" i="8"/>
  <c r="J50" i="8"/>
  <c r="K49" i="8"/>
  <c r="K369" i="8"/>
  <c r="J370" i="8"/>
  <c r="J179" i="6"/>
  <c r="K178" i="6"/>
  <c r="G275" i="8"/>
  <c r="S274" i="8"/>
  <c r="G19" i="6"/>
  <c r="S18" i="6"/>
  <c r="CJ400" i="4"/>
  <c r="CO400" i="4"/>
  <c r="CG400" i="4"/>
  <c r="CN400" i="4"/>
  <c r="CF400" i="4"/>
  <c r="CK400" i="4"/>
  <c r="G147" i="8"/>
  <c r="S146" i="8"/>
  <c r="CK481" i="4"/>
  <c r="CJ481" i="4"/>
  <c r="CN481" i="4"/>
  <c r="CF481" i="4"/>
  <c r="CO481" i="4"/>
  <c r="CG481" i="4"/>
  <c r="S371" i="8"/>
  <c r="G372" i="8"/>
  <c r="K273" i="6"/>
  <c r="J274" i="6"/>
  <c r="J307" i="6"/>
  <c r="K306" i="6"/>
  <c r="CN337" i="4"/>
  <c r="CF337" i="4"/>
  <c r="CK337" i="4"/>
  <c r="CJ337" i="4"/>
  <c r="CO337" i="4"/>
  <c r="CG337" i="4"/>
  <c r="G211" i="8"/>
  <c r="S210" i="8"/>
  <c r="G211" i="6"/>
  <c r="S210" i="6"/>
  <c r="CN465" i="4"/>
  <c r="CF465" i="4"/>
  <c r="CK465" i="4"/>
  <c r="CO465" i="4"/>
  <c r="CG465" i="4"/>
  <c r="CJ465" i="4"/>
  <c r="K115" i="6"/>
  <c r="J116" i="6"/>
  <c r="K178" i="8"/>
  <c r="J179" i="8"/>
  <c r="S337" i="8"/>
  <c r="G338" i="8"/>
  <c r="J212" i="8"/>
  <c r="K211" i="8"/>
  <c r="CJ17" i="7"/>
  <c r="CO17" i="7"/>
  <c r="CG17" i="7"/>
  <c r="CN17" i="7"/>
  <c r="CF17" i="7"/>
  <c r="CK17" i="7"/>
  <c r="G19" i="8"/>
  <c r="S18" i="8"/>
  <c r="K337" i="8"/>
  <c r="J338" i="8"/>
  <c r="Y17" i="4"/>
  <c r="D17" i="4"/>
  <c r="Z17" i="4" s="1"/>
  <c r="D45" i="4"/>
  <c r="Z45" i="4" s="1"/>
  <c r="K46" i="4"/>
  <c r="K241" i="6"/>
  <c r="J242" i="6"/>
  <c r="CN480" i="7"/>
  <c r="CF480" i="7"/>
  <c r="CK480" i="7"/>
  <c r="CJ480" i="7"/>
  <c r="CO480" i="7"/>
  <c r="CG480" i="7"/>
  <c r="Z480" i="7"/>
  <c r="S178" i="6"/>
  <c r="G179" i="6"/>
  <c r="Y481" i="4"/>
  <c r="D481" i="4"/>
  <c r="Z481" i="4" s="1"/>
  <c r="G83" i="8"/>
  <c r="S82" i="8"/>
  <c r="J274" i="8"/>
  <c r="K273" i="8"/>
  <c r="K48" i="7"/>
  <c r="D47" i="7"/>
  <c r="Z47" i="7" s="1"/>
  <c r="S114" i="8"/>
  <c r="G115" i="8"/>
  <c r="J51" i="6"/>
  <c r="K50" i="6"/>
  <c r="CJ145" i="4"/>
  <c r="CO145" i="4"/>
  <c r="CG145" i="4"/>
  <c r="CN145" i="4"/>
  <c r="CF145" i="4"/>
  <c r="CK145" i="4"/>
  <c r="Y529" i="7"/>
  <c r="D529" i="7"/>
  <c r="Z529" i="7" s="1"/>
  <c r="CN272" i="7"/>
  <c r="CF272" i="7"/>
  <c r="CK272" i="7"/>
  <c r="CJ272" i="7"/>
  <c r="CO272" i="7"/>
  <c r="CG272" i="7"/>
  <c r="CJ304" i="7"/>
  <c r="CO304" i="7"/>
  <c r="CG304" i="7"/>
  <c r="CN304" i="7"/>
  <c r="CF304" i="7"/>
  <c r="CK304" i="7"/>
  <c r="CK320" i="7"/>
  <c r="CJ320" i="7"/>
  <c r="CO320" i="7"/>
  <c r="CG320" i="7"/>
  <c r="CN320" i="7"/>
  <c r="CF320" i="7"/>
  <c r="Z17" i="7"/>
  <c r="G243" i="8"/>
  <c r="S242" i="8"/>
  <c r="G179" i="8"/>
  <c r="S178" i="8"/>
  <c r="CJ481" i="7"/>
  <c r="CO481" i="7"/>
  <c r="CG481" i="7"/>
  <c r="CN481" i="7"/>
  <c r="CF481" i="7"/>
  <c r="CK481" i="7"/>
  <c r="Z481" i="7"/>
  <c r="G147" i="6"/>
  <c r="S146" i="6"/>
  <c r="G307" i="8"/>
  <c r="S306" i="8"/>
  <c r="J308" i="8"/>
  <c r="K307" i="8"/>
  <c r="J275" i="8" l="1"/>
  <c r="K274" i="8"/>
  <c r="D46" i="4"/>
  <c r="Z46" i="4" s="1"/>
  <c r="K47" i="4"/>
  <c r="K338" i="8"/>
  <c r="J339" i="8"/>
  <c r="G339" i="8"/>
  <c r="S338" i="8"/>
  <c r="K116" i="6"/>
  <c r="J117" i="6"/>
  <c r="K274" i="6"/>
  <c r="J275" i="6"/>
  <c r="K370" i="8"/>
  <c r="J371" i="8"/>
  <c r="K82" i="8"/>
  <c r="J83" i="8"/>
  <c r="G308" i="6"/>
  <c r="S307" i="6"/>
  <c r="K242" i="8"/>
  <c r="J243" i="8"/>
  <c r="G244" i="8"/>
  <c r="S243" i="8"/>
  <c r="S179" i="6"/>
  <c r="G180" i="6"/>
  <c r="G212" i="6"/>
  <c r="S211" i="6"/>
  <c r="G276" i="8"/>
  <c r="S275" i="8"/>
  <c r="K115" i="8"/>
  <c r="J116" i="8"/>
  <c r="J19" i="6"/>
  <c r="K18" i="6"/>
  <c r="G244" i="6"/>
  <c r="S243" i="6"/>
  <c r="G84" i="6"/>
  <c r="S83" i="6"/>
  <c r="G116" i="6"/>
  <c r="S115" i="6"/>
  <c r="J19" i="8"/>
  <c r="K18" i="8"/>
  <c r="J52" i="6"/>
  <c r="K51" i="6"/>
  <c r="D48" i="7"/>
  <c r="Z48" i="7" s="1"/>
  <c r="K49" i="7"/>
  <c r="G84" i="8"/>
  <c r="S83" i="8"/>
  <c r="K242" i="6"/>
  <c r="J243" i="6"/>
  <c r="K179" i="8"/>
  <c r="J180" i="8"/>
  <c r="G373" i="8"/>
  <c r="S372" i="8"/>
  <c r="S51" i="6"/>
  <c r="G52" i="6"/>
  <c r="K146" i="6"/>
  <c r="J147" i="6"/>
  <c r="G308" i="8"/>
  <c r="S307" i="8"/>
  <c r="J309" i="8"/>
  <c r="K308" i="8"/>
  <c r="G148" i="6"/>
  <c r="S147" i="6"/>
  <c r="G180" i="8"/>
  <c r="S179" i="8"/>
  <c r="S115" i="8"/>
  <c r="G116" i="8"/>
  <c r="G20" i="8"/>
  <c r="S19" i="8"/>
  <c r="J213" i="8"/>
  <c r="K212" i="8"/>
  <c r="G212" i="8"/>
  <c r="S211" i="8"/>
  <c r="J308" i="6"/>
  <c r="K307" i="6"/>
  <c r="G148" i="8"/>
  <c r="S147" i="8"/>
  <c r="G20" i="6"/>
  <c r="S19" i="6"/>
  <c r="J180" i="6"/>
  <c r="K179" i="6"/>
  <c r="J51" i="8"/>
  <c r="K50" i="8"/>
  <c r="J148" i="8"/>
  <c r="K147" i="8"/>
  <c r="G276" i="6"/>
  <c r="S275" i="6"/>
  <c r="G52" i="8"/>
  <c r="S51" i="8"/>
  <c r="K243" i="6" l="1"/>
  <c r="J244" i="6"/>
  <c r="K50" i="7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D49" i="7"/>
  <c r="Z49" i="7" s="1"/>
  <c r="S180" i="6"/>
  <c r="G181" i="6"/>
  <c r="K243" i="8"/>
  <c r="J244" i="8"/>
  <c r="K83" i="8"/>
  <c r="J84" i="8"/>
  <c r="K275" i="6"/>
  <c r="J276" i="6"/>
  <c r="D47" i="4"/>
  <c r="Z47" i="4" s="1"/>
  <c r="K48" i="4"/>
  <c r="S116" i="8"/>
  <c r="G117" i="8"/>
  <c r="K147" i="6"/>
  <c r="J148" i="6"/>
  <c r="G53" i="8"/>
  <c r="S52" i="8"/>
  <c r="J149" i="8"/>
  <c r="K148" i="8"/>
  <c r="J181" i="6"/>
  <c r="K180" i="6"/>
  <c r="G149" i="8"/>
  <c r="S148" i="8"/>
  <c r="G213" i="8"/>
  <c r="S212" i="8"/>
  <c r="G21" i="8"/>
  <c r="S20" i="8"/>
  <c r="G181" i="8"/>
  <c r="S180" i="8"/>
  <c r="J310" i="8"/>
  <c r="K309" i="8"/>
  <c r="S373" i="8"/>
  <c r="G374" i="8"/>
  <c r="J20" i="8"/>
  <c r="K19" i="8"/>
  <c r="G85" i="6"/>
  <c r="S84" i="6"/>
  <c r="J20" i="6"/>
  <c r="K19" i="6"/>
  <c r="G277" i="8"/>
  <c r="S276" i="8"/>
  <c r="S339" i="8"/>
  <c r="G340" i="8"/>
  <c r="K116" i="8"/>
  <c r="J117" i="8"/>
  <c r="K371" i="8"/>
  <c r="J372" i="8"/>
  <c r="K117" i="6"/>
  <c r="J118" i="6"/>
  <c r="K339" i="8"/>
  <c r="J340" i="8"/>
  <c r="S52" i="6"/>
  <c r="G53" i="6"/>
  <c r="K180" i="8"/>
  <c r="J181" i="8"/>
  <c r="G277" i="6"/>
  <c r="S276" i="6"/>
  <c r="J52" i="8"/>
  <c r="K51" i="8"/>
  <c r="G21" i="6"/>
  <c r="S20" i="6"/>
  <c r="J309" i="6"/>
  <c r="K308" i="6"/>
  <c r="J214" i="8"/>
  <c r="K213" i="8"/>
  <c r="G149" i="6"/>
  <c r="S148" i="6"/>
  <c r="G309" i="8"/>
  <c r="S308" i="8"/>
  <c r="G85" i="8"/>
  <c r="S84" i="8"/>
  <c r="J53" i="6"/>
  <c r="K52" i="6"/>
  <c r="G117" i="6"/>
  <c r="S116" i="6"/>
  <c r="G245" i="6"/>
  <c r="S244" i="6"/>
  <c r="G213" i="6"/>
  <c r="S212" i="6"/>
  <c r="G245" i="8"/>
  <c r="S244" i="8"/>
  <c r="G309" i="6"/>
  <c r="S308" i="6"/>
  <c r="J276" i="8"/>
  <c r="K275" i="8"/>
  <c r="S53" i="6" l="1"/>
  <c r="G54" i="6"/>
  <c r="K117" i="8"/>
  <c r="J118" i="8"/>
  <c r="G375" i="8"/>
  <c r="S374" i="8"/>
  <c r="S117" i="8"/>
  <c r="G118" i="8"/>
  <c r="K276" i="6"/>
  <c r="J277" i="6"/>
  <c r="K244" i="8"/>
  <c r="J245" i="8"/>
  <c r="K118" i="6"/>
  <c r="J119" i="6"/>
  <c r="J277" i="8"/>
  <c r="K276" i="8"/>
  <c r="G246" i="8"/>
  <c r="S245" i="8"/>
  <c r="G246" i="6"/>
  <c r="S245" i="6"/>
  <c r="J54" i="6"/>
  <c r="K53" i="6"/>
  <c r="G310" i="8"/>
  <c r="S309" i="8"/>
  <c r="J215" i="8"/>
  <c r="K214" i="8"/>
  <c r="G22" i="6"/>
  <c r="S21" i="6"/>
  <c r="G278" i="6"/>
  <c r="S277" i="6"/>
  <c r="G278" i="8"/>
  <c r="S277" i="8"/>
  <c r="G86" i="6"/>
  <c r="S85" i="6"/>
  <c r="G182" i="8"/>
  <c r="S181" i="8"/>
  <c r="G214" i="8"/>
  <c r="S213" i="8"/>
  <c r="J182" i="6"/>
  <c r="K181" i="6"/>
  <c r="G54" i="8"/>
  <c r="S53" i="8"/>
  <c r="K62" i="7"/>
  <c r="D61" i="7"/>
  <c r="Z61" i="7" s="1"/>
  <c r="K181" i="8"/>
  <c r="J182" i="8"/>
  <c r="K340" i="8"/>
  <c r="J341" i="8"/>
  <c r="K372" i="8"/>
  <c r="J373" i="8"/>
  <c r="G341" i="8"/>
  <c r="S340" i="8"/>
  <c r="K148" i="6"/>
  <c r="J149" i="6"/>
  <c r="D48" i="4"/>
  <c r="Z48" i="4" s="1"/>
  <c r="K49" i="4"/>
  <c r="K84" i="8"/>
  <c r="J85" i="8"/>
  <c r="S181" i="6"/>
  <c r="G182" i="6"/>
  <c r="K244" i="6"/>
  <c r="J245" i="6"/>
  <c r="G310" i="6"/>
  <c r="S309" i="6"/>
  <c r="G214" i="6"/>
  <c r="S213" i="6"/>
  <c r="G118" i="6"/>
  <c r="S117" i="6"/>
  <c r="G86" i="8"/>
  <c r="S85" i="8"/>
  <c r="G150" i="6"/>
  <c r="S149" i="6"/>
  <c r="J310" i="6"/>
  <c r="K309" i="6"/>
  <c r="J53" i="8"/>
  <c r="K52" i="8"/>
  <c r="J21" i="6"/>
  <c r="K20" i="6"/>
  <c r="J21" i="8"/>
  <c r="K20" i="8"/>
  <c r="J311" i="8"/>
  <c r="K310" i="8"/>
  <c r="G22" i="8"/>
  <c r="S21" i="8"/>
  <c r="G150" i="8"/>
  <c r="S149" i="8"/>
  <c r="J150" i="8"/>
  <c r="K149" i="8"/>
  <c r="K341" i="8" l="1"/>
  <c r="J342" i="8"/>
  <c r="K245" i="8"/>
  <c r="J246" i="8"/>
  <c r="S118" i="8"/>
  <c r="G119" i="8"/>
  <c r="K118" i="8"/>
  <c r="J119" i="8"/>
  <c r="S182" i="6"/>
  <c r="G183" i="6"/>
  <c r="K50" i="4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D49" i="4"/>
  <c r="Z49" i="4" s="1"/>
  <c r="J151" i="8"/>
  <c r="K150" i="8"/>
  <c r="G23" i="8"/>
  <c r="S22" i="8"/>
  <c r="J22" i="8"/>
  <c r="K21" i="8"/>
  <c r="J54" i="8"/>
  <c r="K53" i="8"/>
  <c r="G151" i="6"/>
  <c r="S150" i="6"/>
  <c r="G119" i="6"/>
  <c r="S118" i="6"/>
  <c r="G311" i="6"/>
  <c r="S310" i="6"/>
  <c r="S341" i="8"/>
  <c r="G342" i="8"/>
  <c r="K63" i="7"/>
  <c r="D62" i="7"/>
  <c r="Z62" i="7" s="1"/>
  <c r="J183" i="6"/>
  <c r="K182" i="6"/>
  <c r="G183" i="8"/>
  <c r="S182" i="8"/>
  <c r="G279" i="8"/>
  <c r="S278" i="8"/>
  <c r="G23" i="6"/>
  <c r="S22" i="6"/>
  <c r="G311" i="8"/>
  <c r="S310" i="8"/>
  <c r="G247" i="6"/>
  <c r="S246" i="6"/>
  <c r="J278" i="8"/>
  <c r="K277" i="8"/>
  <c r="K119" i="6"/>
  <c r="J120" i="6"/>
  <c r="K277" i="6"/>
  <c r="J278" i="6"/>
  <c r="S54" i="6"/>
  <c r="G55" i="6"/>
  <c r="K245" i="6"/>
  <c r="J246" i="6"/>
  <c r="K85" i="8"/>
  <c r="J86" i="8"/>
  <c r="K149" i="6"/>
  <c r="J150" i="6"/>
  <c r="K373" i="8"/>
  <c r="J374" i="8"/>
  <c r="K182" i="8"/>
  <c r="J183" i="8"/>
  <c r="G151" i="8"/>
  <c r="S150" i="8"/>
  <c r="J312" i="8"/>
  <c r="K311" i="8"/>
  <c r="J22" i="6"/>
  <c r="K21" i="6"/>
  <c r="J311" i="6"/>
  <c r="K310" i="6"/>
  <c r="G87" i="8"/>
  <c r="S86" i="8"/>
  <c r="G215" i="6"/>
  <c r="S214" i="6"/>
  <c r="G55" i="8"/>
  <c r="S54" i="8"/>
  <c r="G215" i="8"/>
  <c r="S214" i="8"/>
  <c r="G87" i="6"/>
  <c r="S86" i="6"/>
  <c r="G279" i="6"/>
  <c r="S278" i="6"/>
  <c r="J216" i="8"/>
  <c r="K215" i="8"/>
  <c r="J55" i="6"/>
  <c r="K54" i="6"/>
  <c r="G247" i="8"/>
  <c r="S246" i="8"/>
  <c r="S375" i="8"/>
  <c r="G376" i="8"/>
  <c r="K246" i="6" l="1"/>
  <c r="J247" i="6"/>
  <c r="G343" i="8"/>
  <c r="S342" i="8"/>
  <c r="K119" i="8"/>
  <c r="J120" i="8"/>
  <c r="K246" i="8"/>
  <c r="J247" i="8"/>
  <c r="G377" i="8"/>
  <c r="S376" i="8"/>
  <c r="K183" i="8"/>
  <c r="J184" i="8"/>
  <c r="K150" i="6"/>
  <c r="J151" i="6"/>
  <c r="K278" i="6"/>
  <c r="J279" i="6"/>
  <c r="J56" i="6"/>
  <c r="K55" i="6"/>
  <c r="G280" i="6"/>
  <c r="S279" i="6"/>
  <c r="G216" i="8"/>
  <c r="S215" i="8"/>
  <c r="G216" i="6"/>
  <c r="S215" i="6"/>
  <c r="J312" i="6"/>
  <c r="K311" i="6"/>
  <c r="J313" i="8"/>
  <c r="K312" i="8"/>
  <c r="J279" i="8"/>
  <c r="K278" i="8"/>
  <c r="G312" i="8"/>
  <c r="S311" i="8"/>
  <c r="S279" i="8"/>
  <c r="G280" i="8"/>
  <c r="J184" i="6"/>
  <c r="K183" i="6"/>
  <c r="G120" i="6"/>
  <c r="S119" i="6"/>
  <c r="J55" i="8"/>
  <c r="K54" i="8"/>
  <c r="G24" i="8"/>
  <c r="S23" i="8"/>
  <c r="K61" i="4"/>
  <c r="D60" i="4"/>
  <c r="Z60" i="4" s="1"/>
  <c r="S183" i="6"/>
  <c r="G184" i="6"/>
  <c r="S119" i="8"/>
  <c r="G120" i="8"/>
  <c r="K342" i="8"/>
  <c r="J343" i="8"/>
  <c r="K374" i="8"/>
  <c r="J375" i="8"/>
  <c r="K86" i="8"/>
  <c r="J87" i="8"/>
  <c r="S55" i="6"/>
  <c r="G56" i="6"/>
  <c r="K120" i="6"/>
  <c r="J121" i="6"/>
  <c r="G248" i="8"/>
  <c r="S247" i="8"/>
  <c r="K216" i="8"/>
  <c r="J217" i="8"/>
  <c r="G88" i="6"/>
  <c r="S87" i="6"/>
  <c r="G56" i="8"/>
  <c r="S55" i="8"/>
  <c r="G88" i="8"/>
  <c r="S87" i="8"/>
  <c r="J23" i="6"/>
  <c r="K22" i="6"/>
  <c r="G152" i="8"/>
  <c r="S151" i="8"/>
  <c r="G248" i="6"/>
  <c r="S247" i="6"/>
  <c r="G24" i="6"/>
  <c r="S23" i="6"/>
  <c r="G184" i="8"/>
  <c r="S183" i="8"/>
  <c r="D63" i="7"/>
  <c r="Z63" i="7" s="1"/>
  <c r="K64" i="7"/>
  <c r="G312" i="6"/>
  <c r="S311" i="6"/>
  <c r="G152" i="6"/>
  <c r="S151" i="6"/>
  <c r="J23" i="8"/>
  <c r="K22" i="8"/>
  <c r="J152" i="8"/>
  <c r="K151" i="8"/>
  <c r="K65" i="7" l="1"/>
  <c r="D64" i="7"/>
  <c r="Z64" i="7" s="1"/>
  <c r="K279" i="6"/>
  <c r="J280" i="6"/>
  <c r="K184" i="8"/>
  <c r="J185" i="8"/>
  <c r="K247" i="8"/>
  <c r="J248" i="8"/>
  <c r="S56" i="6"/>
  <c r="G57" i="6"/>
  <c r="K375" i="8"/>
  <c r="J376" i="8"/>
  <c r="S120" i="8"/>
  <c r="G121" i="8"/>
  <c r="J153" i="8"/>
  <c r="K152" i="8"/>
  <c r="G153" i="6"/>
  <c r="S152" i="6"/>
  <c r="G25" i="6"/>
  <c r="S24" i="6"/>
  <c r="G153" i="8"/>
  <c r="S152" i="8"/>
  <c r="G89" i="8"/>
  <c r="S88" i="8"/>
  <c r="G89" i="6"/>
  <c r="S88" i="6"/>
  <c r="G249" i="8"/>
  <c r="S248" i="8"/>
  <c r="K62" i="4"/>
  <c r="D61" i="4"/>
  <c r="Z61" i="4" s="1"/>
  <c r="J56" i="8"/>
  <c r="K55" i="8"/>
  <c r="J185" i="6"/>
  <c r="K184" i="6"/>
  <c r="G313" i="8"/>
  <c r="S312" i="8"/>
  <c r="K313" i="8"/>
  <c r="J314" i="8"/>
  <c r="G217" i="6"/>
  <c r="S216" i="6"/>
  <c r="G281" i="6"/>
  <c r="S280" i="6"/>
  <c r="S343" i="8"/>
  <c r="G344" i="8"/>
  <c r="K217" i="8"/>
  <c r="J218" i="8"/>
  <c r="K87" i="8"/>
  <c r="J88" i="8"/>
  <c r="S184" i="6"/>
  <c r="G185" i="6"/>
  <c r="G281" i="8"/>
  <c r="S280" i="8"/>
  <c r="K151" i="6"/>
  <c r="J152" i="6"/>
  <c r="K120" i="8"/>
  <c r="J121" i="8"/>
  <c r="K247" i="6"/>
  <c r="J248" i="6"/>
  <c r="K121" i="6"/>
  <c r="J122" i="6"/>
  <c r="K343" i="8"/>
  <c r="J344" i="8"/>
  <c r="J24" i="8"/>
  <c r="K23" i="8"/>
  <c r="G313" i="6"/>
  <c r="S312" i="6"/>
  <c r="G185" i="8"/>
  <c r="S184" i="8"/>
  <c r="G249" i="6"/>
  <c r="S248" i="6"/>
  <c r="J24" i="6"/>
  <c r="K23" i="6"/>
  <c r="G57" i="8"/>
  <c r="S56" i="8"/>
  <c r="G25" i="8"/>
  <c r="S24" i="8"/>
  <c r="G121" i="6"/>
  <c r="S120" i="6"/>
  <c r="K279" i="8"/>
  <c r="J280" i="8"/>
  <c r="J313" i="6"/>
  <c r="K312" i="6"/>
  <c r="G217" i="8"/>
  <c r="S216" i="8"/>
  <c r="J57" i="6"/>
  <c r="K56" i="6"/>
  <c r="S377" i="8"/>
  <c r="G378" i="8"/>
  <c r="K88" i="8" l="1"/>
  <c r="J89" i="8"/>
  <c r="G345" i="8"/>
  <c r="S344" i="8"/>
  <c r="K376" i="8"/>
  <c r="J377" i="8"/>
  <c r="K248" i="8"/>
  <c r="J249" i="8"/>
  <c r="K280" i="6"/>
  <c r="J281" i="6"/>
  <c r="G26" i="8"/>
  <c r="S25" i="8"/>
  <c r="J25" i="6"/>
  <c r="K24" i="6"/>
  <c r="G186" i="8"/>
  <c r="S185" i="8"/>
  <c r="J25" i="8"/>
  <c r="K24" i="8"/>
  <c r="G282" i="8"/>
  <c r="S281" i="8"/>
  <c r="G218" i="6"/>
  <c r="S217" i="6"/>
  <c r="G314" i="8"/>
  <c r="S313" i="8"/>
  <c r="J57" i="8"/>
  <c r="K56" i="8"/>
  <c r="G250" i="8"/>
  <c r="S249" i="8"/>
  <c r="G90" i="8"/>
  <c r="S89" i="8"/>
  <c r="G26" i="6"/>
  <c r="S25" i="6"/>
  <c r="J154" i="8"/>
  <c r="K153" i="8"/>
  <c r="G379" i="8"/>
  <c r="S378" i="8"/>
  <c r="K280" i="8"/>
  <c r="J281" i="8"/>
  <c r="K344" i="8"/>
  <c r="J345" i="8"/>
  <c r="K248" i="6"/>
  <c r="J249" i="6"/>
  <c r="K152" i="6"/>
  <c r="J153" i="6"/>
  <c r="S185" i="6"/>
  <c r="G186" i="6"/>
  <c r="K218" i="8"/>
  <c r="J219" i="8"/>
  <c r="S121" i="8"/>
  <c r="G122" i="8"/>
  <c r="S57" i="6"/>
  <c r="G58" i="6"/>
  <c r="K185" i="8"/>
  <c r="J186" i="8"/>
  <c r="K122" i="6"/>
  <c r="J123" i="6"/>
  <c r="K121" i="8"/>
  <c r="J122" i="8"/>
  <c r="G218" i="8"/>
  <c r="S217" i="8"/>
  <c r="K314" i="8"/>
  <c r="J315" i="8"/>
  <c r="J58" i="6"/>
  <c r="K57" i="6"/>
  <c r="J314" i="6"/>
  <c r="K313" i="6"/>
  <c r="G122" i="6"/>
  <c r="S121" i="6"/>
  <c r="G58" i="8"/>
  <c r="S57" i="8"/>
  <c r="G250" i="6"/>
  <c r="S249" i="6"/>
  <c r="G314" i="6"/>
  <c r="S313" i="6"/>
  <c r="G282" i="6"/>
  <c r="S281" i="6"/>
  <c r="J186" i="6"/>
  <c r="K185" i="6"/>
  <c r="K63" i="4"/>
  <c r="D62" i="4"/>
  <c r="Z62" i="4" s="1"/>
  <c r="G90" i="6"/>
  <c r="S89" i="6"/>
  <c r="G154" i="8"/>
  <c r="S153" i="8"/>
  <c r="G154" i="6"/>
  <c r="S153" i="6"/>
  <c r="K66" i="7"/>
  <c r="K67" i="7" s="1"/>
  <c r="K68" i="7" s="1"/>
  <c r="K69" i="7" s="1"/>
  <c r="K70" i="7" s="1"/>
  <c r="K71" i="7" s="1"/>
  <c r="K72" i="7" s="1"/>
  <c r="K73" i="7" s="1"/>
  <c r="K74" i="7" s="1"/>
  <c r="K75" i="7" s="1"/>
  <c r="D65" i="7"/>
  <c r="Z65" i="7" s="1"/>
  <c r="S58" i="6" l="1"/>
  <c r="G59" i="6"/>
  <c r="K345" i="8"/>
  <c r="J346" i="8"/>
  <c r="K249" i="8"/>
  <c r="J250" i="8"/>
  <c r="K76" i="7"/>
  <c r="D75" i="7"/>
  <c r="Z75" i="7" s="1"/>
  <c r="G155" i="8"/>
  <c r="S154" i="8"/>
  <c r="K64" i="4"/>
  <c r="D63" i="4"/>
  <c r="Z63" i="4" s="1"/>
  <c r="G283" i="6"/>
  <c r="S282" i="6"/>
  <c r="G251" i="6"/>
  <c r="S250" i="6"/>
  <c r="G123" i="6"/>
  <c r="S122" i="6"/>
  <c r="J59" i="6"/>
  <c r="K58" i="6"/>
  <c r="G219" i="8"/>
  <c r="S218" i="8"/>
  <c r="S379" i="8"/>
  <c r="G380" i="8"/>
  <c r="G27" i="6"/>
  <c r="S26" i="6"/>
  <c r="G251" i="8"/>
  <c r="S250" i="8"/>
  <c r="G315" i="8"/>
  <c r="S314" i="8"/>
  <c r="G283" i="8"/>
  <c r="S282" i="8"/>
  <c r="G187" i="8"/>
  <c r="S186" i="8"/>
  <c r="G27" i="8"/>
  <c r="S26" i="8"/>
  <c r="G346" i="8"/>
  <c r="S345" i="8"/>
  <c r="K123" i="6"/>
  <c r="J124" i="6"/>
  <c r="K153" i="6"/>
  <c r="J154" i="6"/>
  <c r="K315" i="8"/>
  <c r="J316" i="8"/>
  <c r="K122" i="8"/>
  <c r="J123" i="8"/>
  <c r="K186" i="8"/>
  <c r="J187" i="8"/>
  <c r="S122" i="8"/>
  <c r="G123" i="8"/>
  <c r="S186" i="6"/>
  <c r="G187" i="6"/>
  <c r="K249" i="6"/>
  <c r="J250" i="6"/>
  <c r="J282" i="8"/>
  <c r="K281" i="8"/>
  <c r="K281" i="6"/>
  <c r="J282" i="6"/>
  <c r="K377" i="8"/>
  <c r="J378" i="8"/>
  <c r="K89" i="8"/>
  <c r="J90" i="8"/>
  <c r="K219" i="8"/>
  <c r="J220" i="8"/>
  <c r="G155" i="6"/>
  <c r="S154" i="6"/>
  <c r="G91" i="6"/>
  <c r="S90" i="6"/>
  <c r="J187" i="6"/>
  <c r="K186" i="6"/>
  <c r="G315" i="6"/>
  <c r="S314" i="6"/>
  <c r="G59" i="8"/>
  <c r="S58" i="8"/>
  <c r="J315" i="6"/>
  <c r="K314" i="6"/>
  <c r="J155" i="8"/>
  <c r="K154" i="8"/>
  <c r="G91" i="8"/>
  <c r="S90" i="8"/>
  <c r="J58" i="8"/>
  <c r="K57" i="8"/>
  <c r="G219" i="6"/>
  <c r="S218" i="6"/>
  <c r="J26" i="8"/>
  <c r="K25" i="8"/>
  <c r="J26" i="6"/>
  <c r="K25" i="6"/>
  <c r="K378" i="8" l="1"/>
  <c r="J379" i="8"/>
  <c r="S187" i="6"/>
  <c r="G188" i="6"/>
  <c r="K187" i="8"/>
  <c r="J188" i="8"/>
  <c r="K316" i="8"/>
  <c r="J317" i="8"/>
  <c r="K124" i="6"/>
  <c r="J125" i="6"/>
  <c r="G381" i="8"/>
  <c r="S380" i="8"/>
  <c r="J347" i="8"/>
  <c r="K346" i="8"/>
  <c r="K220" i="8"/>
  <c r="J221" i="8"/>
  <c r="J27" i="6"/>
  <c r="K26" i="6"/>
  <c r="G220" i="6"/>
  <c r="S219" i="6"/>
  <c r="G92" i="8"/>
  <c r="S91" i="8"/>
  <c r="J316" i="6"/>
  <c r="K315" i="6"/>
  <c r="G316" i="6"/>
  <c r="S315" i="6"/>
  <c r="G92" i="6"/>
  <c r="S91" i="6"/>
  <c r="J283" i="8"/>
  <c r="K282" i="8"/>
  <c r="G28" i="8"/>
  <c r="S27" i="8"/>
  <c r="S283" i="8"/>
  <c r="G284" i="8"/>
  <c r="G252" i="8"/>
  <c r="S251" i="8"/>
  <c r="J60" i="6"/>
  <c r="K59" i="6"/>
  <c r="G252" i="6"/>
  <c r="S251" i="6"/>
  <c r="K65" i="4"/>
  <c r="D64" i="4"/>
  <c r="Z64" i="4" s="1"/>
  <c r="D76" i="7"/>
  <c r="Z76" i="7" s="1"/>
  <c r="K77" i="7"/>
  <c r="K90" i="8"/>
  <c r="J91" i="8"/>
  <c r="K282" i="6"/>
  <c r="J283" i="6"/>
  <c r="K250" i="6"/>
  <c r="J251" i="6"/>
  <c r="S123" i="8"/>
  <c r="G124" i="8"/>
  <c r="K123" i="8"/>
  <c r="J124" i="8"/>
  <c r="K154" i="6"/>
  <c r="J155" i="6"/>
  <c r="K250" i="8"/>
  <c r="J251" i="8"/>
  <c r="S59" i="6"/>
  <c r="G60" i="6"/>
  <c r="J27" i="8"/>
  <c r="K26" i="8"/>
  <c r="J59" i="8"/>
  <c r="K58" i="8"/>
  <c r="J156" i="8"/>
  <c r="K155" i="8"/>
  <c r="G60" i="8"/>
  <c r="S59" i="8"/>
  <c r="J188" i="6"/>
  <c r="K187" i="6"/>
  <c r="G156" i="6"/>
  <c r="S155" i="6"/>
  <c r="G347" i="8"/>
  <c r="S346" i="8"/>
  <c r="G188" i="8"/>
  <c r="S187" i="8"/>
  <c r="G316" i="8"/>
  <c r="S315" i="8"/>
  <c r="G28" i="6"/>
  <c r="S27" i="6"/>
  <c r="G220" i="8"/>
  <c r="S219" i="8"/>
  <c r="G124" i="6"/>
  <c r="S123" i="6"/>
  <c r="G284" i="6"/>
  <c r="S283" i="6"/>
  <c r="G156" i="8"/>
  <c r="S155" i="8"/>
  <c r="K221" i="8" l="1"/>
  <c r="J222" i="8"/>
  <c r="K317" i="8"/>
  <c r="J318" i="8"/>
  <c r="S188" i="6"/>
  <c r="G189" i="6"/>
  <c r="G29" i="6"/>
  <c r="S28" i="6"/>
  <c r="G157" i="6"/>
  <c r="S156" i="6"/>
  <c r="G253" i="6"/>
  <c r="S252" i="6"/>
  <c r="G253" i="8"/>
  <c r="S252" i="8"/>
  <c r="G29" i="8"/>
  <c r="S28" i="8"/>
  <c r="G93" i="6"/>
  <c r="S92" i="6"/>
  <c r="J317" i="6"/>
  <c r="K316" i="6"/>
  <c r="G221" i="6"/>
  <c r="S220" i="6"/>
  <c r="S381" i="8"/>
  <c r="G382" i="8"/>
  <c r="K125" i="6"/>
  <c r="J126" i="6"/>
  <c r="K188" i="8"/>
  <c r="J189" i="8"/>
  <c r="K379" i="8"/>
  <c r="J380" i="8"/>
  <c r="S60" i="6"/>
  <c r="G61" i="6"/>
  <c r="K155" i="6"/>
  <c r="J156" i="6"/>
  <c r="S124" i="8"/>
  <c r="G125" i="8"/>
  <c r="K283" i="6"/>
  <c r="J284" i="6"/>
  <c r="K78" i="7"/>
  <c r="D77" i="7"/>
  <c r="Z77" i="7" s="1"/>
  <c r="G157" i="8"/>
  <c r="S156" i="8"/>
  <c r="G125" i="6"/>
  <c r="S124" i="6"/>
  <c r="G189" i="8"/>
  <c r="S188" i="8"/>
  <c r="G61" i="8"/>
  <c r="S60" i="8"/>
  <c r="J60" i="8"/>
  <c r="K59" i="8"/>
  <c r="K251" i="8"/>
  <c r="J252" i="8"/>
  <c r="K124" i="8"/>
  <c r="J125" i="8"/>
  <c r="K251" i="6"/>
  <c r="J252" i="6"/>
  <c r="K91" i="8"/>
  <c r="J92" i="8"/>
  <c r="G285" i="8"/>
  <c r="S284" i="8"/>
  <c r="G285" i="6"/>
  <c r="S284" i="6"/>
  <c r="G221" i="8"/>
  <c r="S220" i="8"/>
  <c r="G317" i="8"/>
  <c r="S316" i="8"/>
  <c r="G348" i="8"/>
  <c r="S347" i="8"/>
  <c r="J189" i="6"/>
  <c r="K188" i="6"/>
  <c r="J157" i="8"/>
  <c r="K156" i="8"/>
  <c r="J28" i="8"/>
  <c r="K27" i="8"/>
  <c r="K66" i="4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D65" i="4"/>
  <c r="Z65" i="4" s="1"/>
  <c r="J61" i="6"/>
  <c r="K60" i="6"/>
  <c r="K283" i="8"/>
  <c r="J284" i="8"/>
  <c r="G317" i="6"/>
  <c r="S316" i="6"/>
  <c r="G93" i="8"/>
  <c r="S92" i="8"/>
  <c r="K27" i="6"/>
  <c r="J28" i="6"/>
  <c r="K347" i="8"/>
  <c r="J348" i="8"/>
  <c r="K189" i="8" l="1"/>
  <c r="J190" i="8"/>
  <c r="K318" i="8"/>
  <c r="J319" i="8"/>
  <c r="J349" i="8"/>
  <c r="K348" i="8"/>
  <c r="S61" i="6"/>
  <c r="G62" i="6"/>
  <c r="G383" i="8"/>
  <c r="S382" i="8"/>
  <c r="G94" i="8"/>
  <c r="S93" i="8"/>
  <c r="J158" i="8"/>
  <c r="K157" i="8"/>
  <c r="G349" i="8"/>
  <c r="S348" i="8"/>
  <c r="G222" i="8"/>
  <c r="S221" i="8"/>
  <c r="G286" i="8"/>
  <c r="S285" i="8"/>
  <c r="G62" i="8"/>
  <c r="S61" i="8"/>
  <c r="G126" i="6"/>
  <c r="S125" i="6"/>
  <c r="D78" i="7"/>
  <c r="Z78" i="7" s="1"/>
  <c r="K79" i="7"/>
  <c r="J318" i="6"/>
  <c r="K317" i="6"/>
  <c r="G30" i="8"/>
  <c r="S29" i="8"/>
  <c r="G254" i="6"/>
  <c r="S253" i="6"/>
  <c r="G30" i="6"/>
  <c r="S29" i="6"/>
  <c r="S125" i="8"/>
  <c r="G126" i="8"/>
  <c r="K92" i="8"/>
  <c r="J93" i="8"/>
  <c r="K125" i="8"/>
  <c r="J126" i="8"/>
  <c r="K156" i="6"/>
  <c r="J157" i="6"/>
  <c r="S189" i="6"/>
  <c r="G190" i="6"/>
  <c r="K222" i="8"/>
  <c r="J223" i="8"/>
  <c r="K284" i="8"/>
  <c r="J285" i="8"/>
  <c r="K252" i="6"/>
  <c r="J253" i="6"/>
  <c r="K252" i="8"/>
  <c r="J253" i="8"/>
  <c r="D77" i="4"/>
  <c r="Z77" i="4" s="1"/>
  <c r="K78" i="4"/>
  <c r="K28" i="6"/>
  <c r="J29" i="6"/>
  <c r="K284" i="6"/>
  <c r="J285" i="6"/>
  <c r="K380" i="8"/>
  <c r="J381" i="8"/>
  <c r="K126" i="6"/>
  <c r="J127" i="6"/>
  <c r="G318" i="6"/>
  <c r="S317" i="6"/>
  <c r="J62" i="6"/>
  <c r="K61" i="6"/>
  <c r="J29" i="8"/>
  <c r="K28" i="8"/>
  <c r="J190" i="6"/>
  <c r="K189" i="6"/>
  <c r="G318" i="8"/>
  <c r="S317" i="8"/>
  <c r="G286" i="6"/>
  <c r="S285" i="6"/>
  <c r="J61" i="8"/>
  <c r="K60" i="8"/>
  <c r="G190" i="8"/>
  <c r="S189" i="8"/>
  <c r="G158" i="8"/>
  <c r="S157" i="8"/>
  <c r="G222" i="6"/>
  <c r="S221" i="6"/>
  <c r="G94" i="6"/>
  <c r="S93" i="6"/>
  <c r="G254" i="8"/>
  <c r="S253" i="8"/>
  <c r="G158" i="6"/>
  <c r="S157" i="6"/>
  <c r="K29" i="6" l="1"/>
  <c r="J30" i="6"/>
  <c r="J286" i="8"/>
  <c r="K285" i="8"/>
  <c r="K126" i="8"/>
  <c r="J127" i="8"/>
  <c r="S126" i="8"/>
  <c r="G127" i="8"/>
  <c r="S62" i="6"/>
  <c r="G63" i="6"/>
  <c r="K319" i="8"/>
  <c r="J320" i="8"/>
  <c r="K381" i="8"/>
  <c r="J382" i="8"/>
  <c r="K253" i="8"/>
  <c r="J254" i="8"/>
  <c r="S190" i="6"/>
  <c r="G191" i="6"/>
  <c r="G159" i="6"/>
  <c r="S158" i="6"/>
  <c r="G95" i="6"/>
  <c r="S94" i="6"/>
  <c r="G159" i="8"/>
  <c r="S158" i="8"/>
  <c r="J62" i="8"/>
  <c r="K61" i="8"/>
  <c r="G319" i="8"/>
  <c r="S318" i="8"/>
  <c r="J30" i="8"/>
  <c r="K29" i="8"/>
  <c r="G319" i="6"/>
  <c r="S318" i="6"/>
  <c r="G255" i="6"/>
  <c r="S254" i="6"/>
  <c r="J319" i="6"/>
  <c r="K318" i="6"/>
  <c r="G127" i="6"/>
  <c r="S126" i="6"/>
  <c r="G287" i="8"/>
  <c r="S286" i="8"/>
  <c r="G350" i="8"/>
  <c r="S349" i="8"/>
  <c r="G95" i="8"/>
  <c r="S94" i="8"/>
  <c r="K80" i="7"/>
  <c r="D79" i="7"/>
  <c r="Z79" i="7" s="1"/>
  <c r="K190" i="8"/>
  <c r="J191" i="8"/>
  <c r="K127" i="6"/>
  <c r="J128" i="6"/>
  <c r="K285" i="6"/>
  <c r="J286" i="6"/>
  <c r="D78" i="4"/>
  <c r="Z78" i="4" s="1"/>
  <c r="K79" i="4"/>
  <c r="K253" i="6"/>
  <c r="J254" i="6"/>
  <c r="K223" i="8"/>
  <c r="J224" i="8"/>
  <c r="K157" i="6"/>
  <c r="J158" i="6"/>
  <c r="K93" i="8"/>
  <c r="J94" i="8"/>
  <c r="G255" i="8"/>
  <c r="S254" i="8"/>
  <c r="G223" i="6"/>
  <c r="S222" i="6"/>
  <c r="G191" i="8"/>
  <c r="S190" i="8"/>
  <c r="G287" i="6"/>
  <c r="S286" i="6"/>
  <c r="J191" i="6"/>
  <c r="K190" i="6"/>
  <c r="J63" i="6"/>
  <c r="K62" i="6"/>
  <c r="G31" i="6"/>
  <c r="S30" i="6"/>
  <c r="G31" i="8"/>
  <c r="S30" i="8"/>
  <c r="G63" i="8"/>
  <c r="S62" i="8"/>
  <c r="G223" i="8"/>
  <c r="S222" i="8"/>
  <c r="J159" i="8"/>
  <c r="K158" i="8"/>
  <c r="S383" i="8"/>
  <c r="G384" i="8"/>
  <c r="K349" i="8"/>
  <c r="J350" i="8"/>
  <c r="K254" i="6" l="1"/>
  <c r="J255" i="6"/>
  <c r="K286" i="6"/>
  <c r="J287" i="6"/>
  <c r="K191" i="8"/>
  <c r="J192" i="8"/>
  <c r="K254" i="8"/>
  <c r="J255" i="8"/>
  <c r="K320" i="8"/>
  <c r="J321" i="8"/>
  <c r="K321" i="8" s="1"/>
  <c r="S127" i="8"/>
  <c r="G128" i="8"/>
  <c r="J351" i="8"/>
  <c r="K350" i="8"/>
  <c r="K158" i="6"/>
  <c r="J159" i="6"/>
  <c r="J160" i="8"/>
  <c r="K159" i="8"/>
  <c r="G64" i="8"/>
  <c r="S63" i="8"/>
  <c r="G32" i="6"/>
  <c r="S31" i="6"/>
  <c r="J192" i="6"/>
  <c r="K191" i="6"/>
  <c r="G192" i="8"/>
  <c r="S191" i="8"/>
  <c r="G256" i="8"/>
  <c r="S255" i="8"/>
  <c r="G96" i="8"/>
  <c r="S95" i="8"/>
  <c r="G288" i="8"/>
  <c r="S287" i="8"/>
  <c r="J320" i="6"/>
  <c r="K319" i="6"/>
  <c r="G320" i="6"/>
  <c r="S319" i="6"/>
  <c r="G320" i="8"/>
  <c r="S319" i="8"/>
  <c r="G160" i="8"/>
  <c r="S159" i="8"/>
  <c r="G160" i="6"/>
  <c r="S159" i="6"/>
  <c r="J287" i="8"/>
  <c r="K286" i="8"/>
  <c r="K94" i="8"/>
  <c r="J95" i="8"/>
  <c r="K224" i="8"/>
  <c r="J225" i="8"/>
  <c r="K225" i="8" s="1"/>
  <c r="D79" i="4"/>
  <c r="Z79" i="4" s="1"/>
  <c r="K80" i="4"/>
  <c r="K128" i="6"/>
  <c r="J129" i="6"/>
  <c r="K129" i="6" s="1"/>
  <c r="S191" i="6"/>
  <c r="G192" i="6"/>
  <c r="K382" i="8"/>
  <c r="J383" i="8"/>
  <c r="S63" i="6"/>
  <c r="G64" i="6"/>
  <c r="K127" i="8"/>
  <c r="J128" i="8"/>
  <c r="K30" i="6"/>
  <c r="J31" i="6"/>
  <c r="G385" i="8"/>
  <c r="S385" i="8" s="1"/>
  <c r="S384" i="8"/>
  <c r="G224" i="8"/>
  <c r="S223" i="8"/>
  <c r="G32" i="8"/>
  <c r="S31" i="8"/>
  <c r="J64" i="6"/>
  <c r="K63" i="6"/>
  <c r="G288" i="6"/>
  <c r="S287" i="6"/>
  <c r="G224" i="6"/>
  <c r="S223" i="6"/>
  <c r="D80" i="7"/>
  <c r="Z80" i="7" s="1"/>
  <c r="K81" i="7"/>
  <c r="G351" i="8"/>
  <c r="S350" i="8"/>
  <c r="G128" i="6"/>
  <c r="S127" i="6"/>
  <c r="G256" i="6"/>
  <c r="S255" i="6"/>
  <c r="J31" i="8"/>
  <c r="K30" i="8"/>
  <c r="J63" i="8"/>
  <c r="K62" i="8"/>
  <c r="G96" i="6"/>
  <c r="S95" i="6"/>
  <c r="S192" i="6" l="1"/>
  <c r="G193" i="6"/>
  <c r="S193" i="6" s="1"/>
  <c r="K128" i="8"/>
  <c r="J129" i="8"/>
  <c r="K129" i="8" s="1"/>
  <c r="K383" i="8"/>
  <c r="J384" i="8"/>
  <c r="K159" i="6"/>
  <c r="J160" i="6"/>
  <c r="S128" i="8"/>
  <c r="G129" i="8"/>
  <c r="S129" i="8" s="1"/>
  <c r="K255" i="8"/>
  <c r="J256" i="8"/>
  <c r="K287" i="6"/>
  <c r="J288" i="6"/>
  <c r="K82" i="7"/>
  <c r="K83" i="7" s="1"/>
  <c r="K84" i="7" s="1"/>
  <c r="K85" i="7" s="1"/>
  <c r="K86" i="7" s="1"/>
  <c r="K87" i="7" s="1"/>
  <c r="K88" i="7" s="1"/>
  <c r="K89" i="7" s="1"/>
  <c r="K90" i="7" s="1"/>
  <c r="K91" i="7" s="1"/>
  <c r="K92" i="7" s="1"/>
  <c r="K93" i="7" s="1"/>
  <c r="D81" i="7"/>
  <c r="Z81" i="7" s="1"/>
  <c r="G97" i="6"/>
  <c r="S97" i="6" s="1"/>
  <c r="S96" i="6"/>
  <c r="J32" i="8"/>
  <c r="K31" i="8"/>
  <c r="G129" i="6"/>
  <c r="S129" i="6" s="1"/>
  <c r="S128" i="6"/>
  <c r="G289" i="6"/>
  <c r="S289" i="6" s="1"/>
  <c r="S288" i="6"/>
  <c r="G33" i="8"/>
  <c r="S33" i="8" s="1"/>
  <c r="S32" i="8"/>
  <c r="J288" i="8"/>
  <c r="K287" i="8"/>
  <c r="G161" i="8"/>
  <c r="S161" i="8" s="1"/>
  <c r="S160" i="8"/>
  <c r="G321" i="6"/>
  <c r="S321" i="6" s="1"/>
  <c r="S320" i="6"/>
  <c r="G289" i="8"/>
  <c r="S289" i="8" s="1"/>
  <c r="S288" i="8"/>
  <c r="G257" i="8"/>
  <c r="S257" i="8" s="1"/>
  <c r="S256" i="8"/>
  <c r="J193" i="6"/>
  <c r="K193" i="6" s="1"/>
  <c r="K192" i="6"/>
  <c r="G65" i="8"/>
  <c r="S65" i="8" s="1"/>
  <c r="S64" i="8"/>
  <c r="S64" i="6"/>
  <c r="G65" i="6"/>
  <c r="S65" i="6" s="1"/>
  <c r="K81" i="4"/>
  <c r="D80" i="4"/>
  <c r="Z80" i="4" s="1"/>
  <c r="K95" i="8"/>
  <c r="J96" i="8"/>
  <c r="K31" i="6"/>
  <c r="J32" i="6"/>
  <c r="K192" i="8"/>
  <c r="J193" i="8"/>
  <c r="K193" i="8" s="1"/>
  <c r="K255" i="6"/>
  <c r="J256" i="6"/>
  <c r="J64" i="8"/>
  <c r="K63" i="8"/>
  <c r="G257" i="6"/>
  <c r="S257" i="6" s="1"/>
  <c r="S256" i="6"/>
  <c r="G352" i="8"/>
  <c r="S351" i="8"/>
  <c r="G225" i="6"/>
  <c r="S225" i="6" s="1"/>
  <c r="S224" i="6"/>
  <c r="J65" i="6"/>
  <c r="K65" i="6" s="1"/>
  <c r="K64" i="6"/>
  <c r="G225" i="8"/>
  <c r="S225" i="8" s="1"/>
  <c r="S224" i="8"/>
  <c r="G161" i="6"/>
  <c r="S161" i="6" s="1"/>
  <c r="S160" i="6"/>
  <c r="G321" i="8"/>
  <c r="S321" i="8" s="1"/>
  <c r="S320" i="8"/>
  <c r="J321" i="6"/>
  <c r="K321" i="6" s="1"/>
  <c r="K320" i="6"/>
  <c r="G97" i="8"/>
  <c r="S97" i="8" s="1"/>
  <c r="S96" i="8"/>
  <c r="G193" i="8"/>
  <c r="S193" i="8" s="1"/>
  <c r="S192" i="8"/>
  <c r="G33" i="6"/>
  <c r="S33" i="6" s="1"/>
  <c r="S32" i="6"/>
  <c r="J161" i="8"/>
  <c r="K161" i="8" s="1"/>
  <c r="K160" i="8"/>
  <c r="K351" i="8"/>
  <c r="J352" i="8"/>
  <c r="G353" i="8" l="1"/>
  <c r="S353" i="8" s="1"/>
  <c r="S352" i="8"/>
  <c r="J65" i="8"/>
  <c r="K65" i="8" s="1"/>
  <c r="K64" i="8"/>
  <c r="J353" i="8"/>
  <c r="K353" i="8" s="1"/>
  <c r="K352" i="8"/>
  <c r="K256" i="6"/>
  <c r="J257" i="6"/>
  <c r="K257" i="6" s="1"/>
  <c r="K32" i="6"/>
  <c r="J33" i="6"/>
  <c r="K33" i="6" s="1"/>
  <c r="K256" i="8"/>
  <c r="J257" i="8"/>
  <c r="K257" i="8" s="1"/>
  <c r="K160" i="6"/>
  <c r="J161" i="6"/>
  <c r="K161" i="6" s="1"/>
  <c r="D81" i="4"/>
  <c r="Z81" i="4" s="1"/>
  <c r="K82" i="4"/>
  <c r="K83" i="4" s="1"/>
  <c r="K84" i="4" s="1"/>
  <c r="K85" i="4" s="1"/>
  <c r="K86" i="4" s="1"/>
  <c r="K87" i="4" s="1"/>
  <c r="K88" i="4" s="1"/>
  <c r="K89" i="4" s="1"/>
  <c r="K90" i="4" s="1"/>
  <c r="K91" i="4" s="1"/>
  <c r="K288" i="8"/>
  <c r="J289" i="8"/>
  <c r="K289" i="8" s="1"/>
  <c r="J33" i="8"/>
  <c r="K33" i="8" s="1"/>
  <c r="K32" i="8"/>
  <c r="K94" i="7"/>
  <c r="D93" i="7"/>
  <c r="Z93" i="7" s="1"/>
  <c r="K96" i="8"/>
  <c r="J97" i="8"/>
  <c r="K97" i="8" s="1"/>
  <c r="K288" i="6"/>
  <c r="J289" i="6"/>
  <c r="K289" i="6" s="1"/>
  <c r="K384" i="8"/>
  <c r="J385" i="8"/>
  <c r="K385" i="8" s="1"/>
  <c r="D94" i="7" l="1"/>
  <c r="Z94" i="7" s="1"/>
  <c r="K95" i="7"/>
  <c r="D91" i="4"/>
  <c r="Z91" i="4" s="1"/>
  <c r="K92" i="4"/>
  <c r="D92" i="4" l="1"/>
  <c r="Z92" i="4" s="1"/>
  <c r="K93" i="4"/>
  <c r="K96" i="7"/>
  <c r="D95" i="7"/>
  <c r="Z95" i="7" s="1"/>
  <c r="D93" i="4" l="1"/>
  <c r="Z93" i="4" s="1"/>
  <c r="K94" i="4"/>
  <c r="D96" i="7"/>
  <c r="Z96" i="7" s="1"/>
  <c r="K97" i="7"/>
  <c r="K98" i="7" l="1"/>
  <c r="K99" i="7" s="1"/>
  <c r="K100" i="7" s="1"/>
  <c r="K101" i="7" s="1"/>
  <c r="K102" i="7" s="1"/>
  <c r="K103" i="7" s="1"/>
  <c r="K104" i="7" s="1"/>
  <c r="K105" i="7" s="1"/>
  <c r="K106" i="7" s="1"/>
  <c r="K107" i="7" s="1"/>
  <c r="K108" i="7" s="1"/>
  <c r="K109" i="7" s="1"/>
  <c r="K110" i="7" s="1"/>
  <c r="D97" i="7"/>
  <c r="Z97" i="7" s="1"/>
  <c r="D94" i="4"/>
  <c r="Z94" i="4" s="1"/>
  <c r="K95" i="4"/>
  <c r="D95" i="4" l="1"/>
  <c r="Z95" i="4" s="1"/>
  <c r="K96" i="4"/>
  <c r="D110" i="7"/>
  <c r="Z110" i="7" s="1"/>
  <c r="K111" i="7"/>
  <c r="D111" i="7" l="1"/>
  <c r="Z111" i="7" s="1"/>
  <c r="K112" i="7"/>
  <c r="D96" i="4"/>
  <c r="Z96" i="4" s="1"/>
  <c r="K97" i="4"/>
  <c r="D97" i="4" l="1"/>
  <c r="Z97" i="4" s="1"/>
  <c r="K98" i="4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D112" i="7"/>
  <c r="Z112" i="7" s="1"/>
  <c r="K113" i="7"/>
  <c r="K114" i="7" l="1"/>
  <c r="K115" i="7" s="1"/>
  <c r="K116" i="7" s="1"/>
  <c r="K117" i="7" s="1"/>
  <c r="K118" i="7" s="1"/>
  <c r="K119" i="7" s="1"/>
  <c r="K120" i="7" s="1"/>
  <c r="K121" i="7" s="1"/>
  <c r="K122" i="7" s="1"/>
  <c r="K123" i="7" s="1"/>
  <c r="K124" i="7" s="1"/>
  <c r="K125" i="7" s="1"/>
  <c r="K126" i="7" s="1"/>
  <c r="K127" i="7" s="1"/>
  <c r="K128" i="7" s="1"/>
  <c r="D113" i="7"/>
  <c r="Z113" i="7" s="1"/>
  <c r="D112" i="4"/>
  <c r="Z112" i="4" s="1"/>
  <c r="K113" i="4"/>
  <c r="D113" i="4" l="1"/>
  <c r="Z113" i="4" s="1"/>
  <c r="K114" i="4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K131" i="4" s="1"/>
  <c r="K132" i="4" s="1"/>
  <c r="K129" i="7"/>
  <c r="D128" i="7"/>
  <c r="Z128" i="7" s="1"/>
  <c r="D132" i="4" l="1"/>
  <c r="Z132" i="4" s="1"/>
  <c r="K133" i="4"/>
  <c r="K134" i="4" s="1"/>
  <c r="K135" i="4" s="1"/>
  <c r="K136" i="4" s="1"/>
  <c r="K137" i="4" s="1"/>
  <c r="K138" i="4" s="1"/>
  <c r="K139" i="4" s="1"/>
  <c r="K140" i="4" s="1"/>
  <c r="K141" i="4" s="1"/>
  <c r="K142" i="4" s="1"/>
  <c r="K143" i="4" s="1"/>
  <c r="K144" i="4" s="1"/>
  <c r="K130" i="7"/>
  <c r="K131" i="7" s="1"/>
  <c r="K132" i="7" s="1"/>
  <c r="K133" i="7" s="1"/>
  <c r="K134" i="7" s="1"/>
  <c r="K135" i="7" s="1"/>
  <c r="K136" i="7" s="1"/>
  <c r="K137" i="7" s="1"/>
  <c r="K138" i="7" s="1"/>
  <c r="K139" i="7" s="1"/>
  <c r="K140" i="7" s="1"/>
  <c r="K141" i="7" s="1"/>
  <c r="K142" i="7" s="1"/>
  <c r="K143" i="7" s="1"/>
  <c r="K144" i="7" s="1"/>
  <c r="K145" i="7" s="1"/>
  <c r="D129" i="7"/>
  <c r="Z129" i="7" s="1"/>
  <c r="K146" i="7" l="1"/>
  <c r="K147" i="7" s="1"/>
  <c r="K148" i="7" s="1"/>
  <c r="K149" i="7" s="1"/>
  <c r="K150" i="7" s="1"/>
  <c r="K151" i="7" s="1"/>
  <c r="K152" i="7" s="1"/>
  <c r="K153" i="7" s="1"/>
  <c r="K154" i="7" s="1"/>
  <c r="K155" i="7" s="1"/>
  <c r="K156" i="7" s="1"/>
  <c r="K157" i="7" s="1"/>
  <c r="K158" i="7" s="1"/>
  <c r="K159" i="7" s="1"/>
  <c r="K160" i="7" s="1"/>
  <c r="D145" i="7"/>
  <c r="Z145" i="7" s="1"/>
  <c r="D144" i="4"/>
  <c r="Z144" i="4" s="1"/>
  <c r="K145" i="4"/>
  <c r="D145" i="4" l="1"/>
  <c r="Z145" i="4" s="1"/>
  <c r="K146" i="4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D160" i="7"/>
  <c r="Z160" i="7" s="1"/>
  <c r="K161" i="7"/>
  <c r="K162" i="7" l="1"/>
  <c r="K163" i="7" s="1"/>
  <c r="K164" i="7" s="1"/>
  <c r="K165" i="7" s="1"/>
  <c r="K166" i="7" s="1"/>
  <c r="K167" i="7" s="1"/>
  <c r="K168" i="7" s="1"/>
  <c r="K169" i="7" s="1"/>
  <c r="K170" i="7" s="1"/>
  <c r="K171" i="7" s="1"/>
  <c r="K172" i="7" s="1"/>
  <c r="K173" i="7" s="1"/>
  <c r="K174" i="7" s="1"/>
  <c r="D161" i="7"/>
  <c r="Z161" i="7" s="1"/>
  <c r="D160" i="4"/>
  <c r="Z160" i="4" s="1"/>
  <c r="K161" i="4"/>
  <c r="D161" i="4" l="1"/>
  <c r="Z161" i="4" s="1"/>
  <c r="K162" i="4"/>
  <c r="K163" i="4" s="1"/>
  <c r="K164" i="4" s="1"/>
  <c r="K165" i="4" s="1"/>
  <c r="K166" i="4" s="1"/>
  <c r="K167" i="4" s="1"/>
  <c r="K168" i="4" s="1"/>
  <c r="K169" i="4" s="1"/>
  <c r="K170" i="4" s="1"/>
  <c r="K171" i="4" s="1"/>
  <c r="K172" i="4" s="1"/>
  <c r="K173" i="4" s="1"/>
  <c r="K174" i="4" s="1"/>
  <c r="K175" i="4" s="1"/>
  <c r="K176" i="4" s="1"/>
  <c r="K175" i="7"/>
  <c r="D174" i="7"/>
  <c r="Z174" i="7" s="1"/>
  <c r="K176" i="7" l="1"/>
  <c r="D175" i="7"/>
  <c r="Z175" i="7" s="1"/>
  <c r="D176" i="4"/>
  <c r="Z176" i="4" s="1"/>
  <c r="K177" i="4"/>
  <c r="K178" i="4" l="1"/>
  <c r="K179" i="4" s="1"/>
  <c r="K180" i="4" s="1"/>
  <c r="K181" i="4" s="1"/>
  <c r="K182" i="4" s="1"/>
  <c r="K183" i="4" s="1"/>
  <c r="K184" i="4" s="1"/>
  <c r="K185" i="4" s="1"/>
  <c r="K186" i="4" s="1"/>
  <c r="K187" i="4" s="1"/>
  <c r="K188" i="4" s="1"/>
  <c r="K189" i="4" s="1"/>
  <c r="K190" i="4" s="1"/>
  <c r="K191" i="4" s="1"/>
  <c r="K192" i="4" s="1"/>
  <c r="D177" i="4"/>
  <c r="Z177" i="4" s="1"/>
  <c r="K177" i="7"/>
  <c r="D176" i="7"/>
  <c r="Z176" i="7" s="1"/>
  <c r="K178" i="7" l="1"/>
  <c r="K179" i="7" s="1"/>
  <c r="K180" i="7" s="1"/>
  <c r="K181" i="7" s="1"/>
  <c r="K182" i="7" s="1"/>
  <c r="K183" i="7" s="1"/>
  <c r="K184" i="7" s="1"/>
  <c r="K185" i="7" s="1"/>
  <c r="D177" i="7"/>
  <c r="Z177" i="7" s="1"/>
  <c r="K193" i="4"/>
  <c r="D192" i="4"/>
  <c r="Z192" i="4" s="1"/>
  <c r="K186" i="7" l="1"/>
  <c r="D185" i="7"/>
  <c r="Z185" i="7" s="1"/>
  <c r="K194" i="4"/>
  <c r="K195" i="4" s="1"/>
  <c r="K196" i="4" s="1"/>
  <c r="K197" i="4" s="1"/>
  <c r="K198" i="4" s="1"/>
  <c r="K199" i="4" s="1"/>
  <c r="K200" i="4" s="1"/>
  <c r="K201" i="4" s="1"/>
  <c r="K202" i="4" s="1"/>
  <c r="K203" i="4" s="1"/>
  <c r="K204" i="4" s="1"/>
  <c r="K205" i="4" s="1"/>
  <c r="K206" i="4" s="1"/>
  <c r="K207" i="4" s="1"/>
  <c r="K208" i="4" s="1"/>
  <c r="D193" i="4"/>
  <c r="Z193" i="4" s="1"/>
  <c r="D186" i="7" l="1"/>
  <c r="Z186" i="7" s="1"/>
  <c r="K187" i="7"/>
  <c r="D208" i="4"/>
  <c r="Z208" i="4" s="1"/>
  <c r="K209" i="4"/>
  <c r="D209" i="4" l="1"/>
  <c r="Z209" i="4" s="1"/>
  <c r="K210" i="4"/>
  <c r="K211" i="4" s="1"/>
  <c r="K212" i="4" s="1"/>
  <c r="K213" i="4" s="1"/>
  <c r="K214" i="4" s="1"/>
  <c r="K215" i="4" s="1"/>
  <c r="K216" i="4" s="1"/>
  <c r="K217" i="4" s="1"/>
  <c r="K218" i="4" s="1"/>
  <c r="K219" i="4" s="1"/>
  <c r="K220" i="4" s="1"/>
  <c r="K221" i="4" s="1"/>
  <c r="K222" i="4" s="1"/>
  <c r="K223" i="4" s="1"/>
  <c r="K224" i="4" s="1"/>
  <c r="K188" i="7"/>
  <c r="D187" i="7"/>
  <c r="Z187" i="7" s="1"/>
  <c r="D224" i="4" l="1"/>
  <c r="Z224" i="4" s="1"/>
  <c r="K225" i="4"/>
  <c r="D188" i="7"/>
  <c r="Z188" i="7" s="1"/>
  <c r="K189" i="7"/>
  <c r="D225" i="4" l="1"/>
  <c r="Z225" i="4" s="1"/>
  <c r="K226" i="4"/>
  <c r="K227" i="4" s="1"/>
  <c r="K228" i="4" s="1"/>
  <c r="K229" i="4" s="1"/>
  <c r="K230" i="4" s="1"/>
  <c r="K231" i="4" s="1"/>
  <c r="K232" i="4" s="1"/>
  <c r="K233" i="4" s="1"/>
  <c r="K234" i="4" s="1"/>
  <c r="K235" i="4" s="1"/>
  <c r="K236" i="4" s="1"/>
  <c r="K237" i="4" s="1"/>
  <c r="K238" i="4" s="1"/>
  <c r="K239" i="4" s="1"/>
  <c r="K240" i="4" s="1"/>
  <c r="K190" i="7"/>
  <c r="D189" i="7"/>
  <c r="Z189" i="7" s="1"/>
  <c r="D240" i="4" l="1"/>
  <c r="Z240" i="4" s="1"/>
  <c r="K241" i="4"/>
  <c r="D190" i="7"/>
  <c r="Z190" i="7" s="1"/>
  <c r="K191" i="7"/>
  <c r="K192" i="7" l="1"/>
  <c r="D191" i="7"/>
  <c r="Z191" i="7" s="1"/>
  <c r="K242" i="4"/>
  <c r="K243" i="4" s="1"/>
  <c r="K244" i="4" s="1"/>
  <c r="K245" i="4" s="1"/>
  <c r="K246" i="4" s="1"/>
  <c r="K247" i="4" s="1"/>
  <c r="K248" i="4" s="1"/>
  <c r="K249" i="4" s="1"/>
  <c r="K250" i="4" s="1"/>
  <c r="K251" i="4" s="1"/>
  <c r="K252" i="4" s="1"/>
  <c r="K253" i="4" s="1"/>
  <c r="K254" i="4" s="1"/>
  <c r="K255" i="4" s="1"/>
  <c r="K256" i="4" s="1"/>
  <c r="D241" i="4"/>
  <c r="Z241" i="4" s="1"/>
  <c r="K257" i="4" l="1"/>
  <c r="D256" i="4"/>
  <c r="Z256" i="4" s="1"/>
  <c r="D192" i="7"/>
  <c r="Z192" i="7" s="1"/>
  <c r="K193" i="7"/>
  <c r="K194" i="7" l="1"/>
  <c r="K195" i="7" s="1"/>
  <c r="K196" i="7" s="1"/>
  <c r="K197" i="7" s="1"/>
  <c r="K198" i="7" s="1"/>
  <c r="K199" i="7" s="1"/>
  <c r="K200" i="7" s="1"/>
  <c r="K201" i="7" s="1"/>
  <c r="K202" i="7" s="1"/>
  <c r="K203" i="7" s="1"/>
  <c r="K204" i="7" s="1"/>
  <c r="K205" i="7" s="1"/>
  <c r="K206" i="7" s="1"/>
  <c r="K207" i="7" s="1"/>
  <c r="K208" i="7" s="1"/>
  <c r="K209" i="7" s="1"/>
  <c r="D193" i="7"/>
  <c r="Z193" i="7" s="1"/>
  <c r="K258" i="4"/>
  <c r="K259" i="4" s="1"/>
  <c r="K260" i="4" s="1"/>
  <c r="K261" i="4" s="1"/>
  <c r="K262" i="4" s="1"/>
  <c r="K263" i="4" s="1"/>
  <c r="K264" i="4" s="1"/>
  <c r="K265" i="4" s="1"/>
  <c r="K266" i="4" s="1"/>
  <c r="K267" i="4" s="1"/>
  <c r="K268" i="4" s="1"/>
  <c r="K269" i="4" s="1"/>
  <c r="K283" i="4" s="1"/>
  <c r="K284" i="4" s="1"/>
  <c r="K272" i="4" s="1"/>
  <c r="D257" i="4"/>
  <c r="Z257" i="4" s="1"/>
  <c r="K273" i="4" l="1"/>
  <c r="D272" i="4"/>
  <c r="Z272" i="4" s="1"/>
  <c r="K210" i="7"/>
  <c r="K211" i="7" s="1"/>
  <c r="K212" i="7" s="1"/>
  <c r="K213" i="7" s="1"/>
  <c r="K214" i="7" s="1"/>
  <c r="K215" i="7" s="1"/>
  <c r="K216" i="7" s="1"/>
  <c r="K217" i="7" s="1"/>
  <c r="K218" i="7" s="1"/>
  <c r="K219" i="7" s="1"/>
  <c r="K220" i="7" s="1"/>
  <c r="K221" i="7" s="1"/>
  <c r="K222" i="7" s="1"/>
  <c r="K223" i="7" s="1"/>
  <c r="K224" i="7" s="1"/>
  <c r="K225" i="7" s="1"/>
  <c r="D209" i="7"/>
  <c r="Z209" i="7" s="1"/>
  <c r="K226" i="7" l="1"/>
  <c r="K227" i="7" s="1"/>
  <c r="K228" i="7" s="1"/>
  <c r="K229" i="7" s="1"/>
  <c r="K230" i="7" s="1"/>
  <c r="K231" i="7" s="1"/>
  <c r="K232" i="7" s="1"/>
  <c r="K233" i="7" s="1"/>
  <c r="K234" i="7" s="1"/>
  <c r="D225" i="7"/>
  <c r="Z225" i="7" s="1"/>
  <c r="K270" i="4"/>
  <c r="K271" i="4" s="1"/>
  <c r="K274" i="4" s="1"/>
  <c r="D273" i="4"/>
  <c r="Z273" i="4" s="1"/>
  <c r="K275" i="4" l="1"/>
  <c r="K276" i="4" s="1"/>
  <c r="K277" i="4" s="1"/>
  <c r="K278" i="4" s="1"/>
  <c r="K279" i="4" s="1"/>
  <c r="K280" i="4" s="1"/>
  <c r="K281" i="4" s="1"/>
  <c r="K282" i="4" s="1"/>
  <c r="K285" i="4" s="1"/>
  <c r="K286" i="4" s="1"/>
  <c r="K287" i="4" s="1"/>
  <c r="K288" i="4" s="1"/>
  <c r="K290" i="4"/>
  <c r="K291" i="4" s="1"/>
  <c r="K292" i="4" s="1"/>
  <c r="K293" i="4" s="1"/>
  <c r="K294" i="4" s="1"/>
  <c r="K295" i="4" s="1"/>
  <c r="K296" i="4" s="1"/>
  <c r="K297" i="4" s="1"/>
  <c r="K298" i="4" s="1"/>
  <c r="K299" i="4" s="1"/>
  <c r="K300" i="4" s="1"/>
  <c r="K301" i="4" s="1"/>
  <c r="K302" i="4" s="1"/>
  <c r="K303" i="4" s="1"/>
  <c r="K304" i="4" s="1"/>
  <c r="D234" i="7"/>
  <c r="Z234" i="7" s="1"/>
  <c r="K235" i="7"/>
  <c r="D304" i="4" l="1"/>
  <c r="Z304" i="4" s="1"/>
  <c r="K305" i="4"/>
  <c r="D288" i="4"/>
  <c r="Z288" i="4" s="1"/>
  <c r="K289" i="4"/>
  <c r="D289" i="4" s="1"/>
  <c r="Z289" i="4" s="1"/>
  <c r="D235" i="7"/>
  <c r="Z235" i="7" s="1"/>
  <c r="K236" i="7"/>
  <c r="K237" i="7" s="1"/>
  <c r="K251" i="7" s="1"/>
  <c r="K252" i="7" s="1"/>
  <c r="K240" i="7" s="1"/>
  <c r="D240" i="7" l="1"/>
  <c r="Z240" i="7" s="1"/>
  <c r="K241" i="7"/>
  <c r="K306" i="4"/>
  <c r="K307" i="4" s="1"/>
  <c r="K308" i="4" s="1"/>
  <c r="K309" i="4" s="1"/>
  <c r="K310" i="4" s="1"/>
  <c r="K311" i="4" s="1"/>
  <c r="K312" i="4" s="1"/>
  <c r="K313" i="4" s="1"/>
  <c r="K314" i="4" s="1"/>
  <c r="K315" i="4" s="1"/>
  <c r="K316" i="4" s="1"/>
  <c r="K317" i="4" s="1"/>
  <c r="K318" i="4" s="1"/>
  <c r="K319" i="4" s="1"/>
  <c r="K320" i="4" s="1"/>
  <c r="D305" i="4"/>
  <c r="Z305" i="4" s="1"/>
  <c r="K321" i="4" l="1"/>
  <c r="D320" i="4"/>
  <c r="Z320" i="4" s="1"/>
  <c r="K238" i="7"/>
  <c r="K239" i="7" s="1"/>
  <c r="K242" i="7" s="1"/>
  <c r="D241" i="7"/>
  <c r="Z241" i="7" s="1"/>
  <c r="K322" i="4" l="1"/>
  <c r="K323" i="4" s="1"/>
  <c r="K324" i="4" s="1"/>
  <c r="K325" i="4" s="1"/>
  <c r="K326" i="4" s="1"/>
  <c r="K327" i="4" s="1"/>
  <c r="K328" i="4" s="1"/>
  <c r="K329" i="4" s="1"/>
  <c r="K330" i="4" s="1"/>
  <c r="D321" i="4"/>
  <c r="Z321" i="4" s="1"/>
  <c r="K258" i="7"/>
  <c r="K259" i="7" s="1"/>
  <c r="K260" i="7" s="1"/>
  <c r="K261" i="7" s="1"/>
  <c r="K262" i="7" s="1"/>
  <c r="K263" i="7" s="1"/>
  <c r="K264" i="7" s="1"/>
  <c r="K265" i="7" s="1"/>
  <c r="K266" i="7" s="1"/>
  <c r="K267" i="7" s="1"/>
  <c r="K268" i="7" s="1"/>
  <c r="K243" i="7"/>
  <c r="K244" i="7" s="1"/>
  <c r="K245" i="7" s="1"/>
  <c r="K246" i="7" s="1"/>
  <c r="K247" i="7" s="1"/>
  <c r="K248" i="7" s="1"/>
  <c r="K249" i="7" s="1"/>
  <c r="K250" i="7" s="1"/>
  <c r="K253" i="7" s="1"/>
  <c r="K254" i="7" s="1"/>
  <c r="D330" i="4" l="1"/>
  <c r="Z330" i="4" s="1"/>
  <c r="K331" i="4"/>
  <c r="K255" i="7"/>
  <c r="D254" i="7"/>
  <c r="Z254" i="7" s="1"/>
  <c r="D268" i="7"/>
  <c r="Z268" i="7" s="1"/>
  <c r="K269" i="7"/>
  <c r="D255" i="7" l="1"/>
  <c r="Z255" i="7" s="1"/>
  <c r="K256" i="7"/>
  <c r="D269" i="7"/>
  <c r="Z269" i="7" s="1"/>
  <c r="K270" i="7"/>
  <c r="D331" i="4"/>
  <c r="Z331" i="4" s="1"/>
  <c r="K332" i="4"/>
  <c r="D270" i="7" l="1"/>
  <c r="Z270" i="7" s="1"/>
  <c r="K271" i="7"/>
  <c r="D332" i="4"/>
  <c r="Z332" i="4" s="1"/>
  <c r="K333" i="4"/>
  <c r="K257" i="7"/>
  <c r="D257" i="7" s="1"/>
  <c r="Z257" i="7" s="1"/>
  <c r="D256" i="7"/>
  <c r="Z256" i="7" s="1"/>
  <c r="D333" i="4" l="1"/>
  <c r="Z333" i="4" s="1"/>
  <c r="K334" i="4"/>
  <c r="D271" i="7"/>
  <c r="Z271" i="7" s="1"/>
  <c r="K272" i="7"/>
  <c r="D334" i="4" l="1"/>
  <c r="Z334" i="4" s="1"/>
  <c r="K335" i="4"/>
  <c r="D272" i="7"/>
  <c r="Z272" i="7" s="1"/>
  <c r="K273" i="7"/>
  <c r="K274" i="7" l="1"/>
  <c r="K275" i="7" s="1"/>
  <c r="K276" i="7" s="1"/>
  <c r="K277" i="7" s="1"/>
  <c r="K278" i="7" s="1"/>
  <c r="K279" i="7" s="1"/>
  <c r="K280" i="7" s="1"/>
  <c r="K281" i="7" s="1"/>
  <c r="K282" i="7" s="1"/>
  <c r="K283" i="7" s="1"/>
  <c r="K284" i="7" s="1"/>
  <c r="D273" i="7"/>
  <c r="Z273" i="7" s="1"/>
  <c r="D335" i="4"/>
  <c r="Z335" i="4" s="1"/>
  <c r="K336" i="4"/>
  <c r="D336" i="4" l="1"/>
  <c r="Z336" i="4" s="1"/>
  <c r="K337" i="4"/>
  <c r="D284" i="7"/>
  <c r="Z284" i="7" s="1"/>
  <c r="K285" i="7"/>
  <c r="D285" i="7" l="1"/>
  <c r="Z285" i="7" s="1"/>
  <c r="K286" i="7"/>
  <c r="K338" i="4"/>
  <c r="K339" i="4" s="1"/>
  <c r="K340" i="4" s="1"/>
  <c r="K341" i="4" s="1"/>
  <c r="K342" i="4" s="1"/>
  <c r="K343" i="4" s="1"/>
  <c r="K344" i="4" s="1"/>
  <c r="K345" i="4" s="1"/>
  <c r="K346" i="4" s="1"/>
  <c r="K347" i="4" s="1"/>
  <c r="K348" i="4" s="1"/>
  <c r="K349" i="4" s="1"/>
  <c r="K350" i="4" s="1"/>
  <c r="K351" i="4" s="1"/>
  <c r="K352" i="4" s="1"/>
  <c r="D337" i="4"/>
  <c r="Z337" i="4" s="1"/>
  <c r="K353" i="4" l="1"/>
  <c r="D352" i="4"/>
  <c r="Z352" i="4" s="1"/>
  <c r="D286" i="7"/>
  <c r="Z286" i="7" s="1"/>
  <c r="K287" i="7"/>
  <c r="D287" i="7" l="1"/>
  <c r="Z287" i="7" s="1"/>
  <c r="K288" i="7"/>
  <c r="K354" i="4"/>
  <c r="K355" i="4" s="1"/>
  <c r="K356" i="4" s="1"/>
  <c r="D353" i="4"/>
  <c r="Z353" i="4" s="1"/>
  <c r="D356" i="4" l="1"/>
  <c r="Z356" i="4" s="1"/>
  <c r="K357" i="4"/>
  <c r="D288" i="7"/>
  <c r="Z288" i="7" s="1"/>
  <c r="K289" i="7"/>
  <c r="K290" i="7" l="1"/>
  <c r="K291" i="7" s="1"/>
  <c r="K292" i="7" s="1"/>
  <c r="K293" i="7" s="1"/>
  <c r="K294" i="7" s="1"/>
  <c r="K295" i="7" s="1"/>
  <c r="K296" i="7" s="1"/>
  <c r="K297" i="7" s="1"/>
  <c r="K298" i="7" s="1"/>
  <c r="K299" i="7" s="1"/>
  <c r="K300" i="7" s="1"/>
  <c r="K301" i="7" s="1"/>
  <c r="K302" i="7" s="1"/>
  <c r="K303" i="7" s="1"/>
  <c r="D289" i="7"/>
  <c r="Z289" i="7" s="1"/>
  <c r="D357" i="4"/>
  <c r="Z357" i="4" s="1"/>
  <c r="K358" i="4"/>
  <c r="D358" i="4" l="1"/>
  <c r="Z358" i="4" s="1"/>
  <c r="K359" i="4"/>
  <c r="D303" i="7"/>
  <c r="Z303" i="7" s="1"/>
  <c r="K304" i="7"/>
  <c r="D304" i="7" l="1"/>
  <c r="Z304" i="7" s="1"/>
  <c r="K305" i="7"/>
  <c r="D359" i="4"/>
  <c r="Z359" i="4" s="1"/>
  <c r="K360" i="4"/>
  <c r="D360" i="4" l="1"/>
  <c r="Z360" i="4" s="1"/>
  <c r="K361" i="4"/>
  <c r="K306" i="7"/>
  <c r="K307" i="7" s="1"/>
  <c r="K308" i="7" s="1"/>
  <c r="K309" i="7" s="1"/>
  <c r="K310" i="7" s="1"/>
  <c r="K311" i="7" s="1"/>
  <c r="K312" i="7" s="1"/>
  <c r="K313" i="7" s="1"/>
  <c r="K314" i="7" s="1"/>
  <c r="K315" i="7" s="1"/>
  <c r="K316" i="7" s="1"/>
  <c r="D305" i="7"/>
  <c r="Z305" i="7" s="1"/>
  <c r="K317" i="7" l="1"/>
  <c r="D316" i="7"/>
  <c r="Z316" i="7" s="1"/>
  <c r="D361" i="4"/>
  <c r="Z361" i="4" s="1"/>
  <c r="K362" i="4"/>
  <c r="D362" i="4" l="1"/>
  <c r="Z362" i="4" s="1"/>
  <c r="K363" i="4"/>
  <c r="D317" i="7"/>
  <c r="Z317" i="7" s="1"/>
  <c r="K318" i="7"/>
  <c r="K319" i="7" l="1"/>
  <c r="D318" i="7"/>
  <c r="Z318" i="7" s="1"/>
  <c r="D363" i="4"/>
  <c r="Z363" i="4" s="1"/>
  <c r="K364" i="4"/>
  <c r="D364" i="4" l="1"/>
  <c r="Z364" i="4" s="1"/>
  <c r="K365" i="4"/>
  <c r="D319" i="7"/>
  <c r="Z319" i="7" s="1"/>
  <c r="K320" i="7"/>
  <c r="K321" i="7" l="1"/>
  <c r="D320" i="7"/>
  <c r="Z320" i="7" s="1"/>
  <c r="D365" i="4"/>
  <c r="Z365" i="4" s="1"/>
  <c r="K366" i="4"/>
  <c r="D366" i="4" l="1"/>
  <c r="Z366" i="4" s="1"/>
  <c r="K367" i="4"/>
  <c r="K322" i="7"/>
  <c r="K323" i="7" s="1"/>
  <c r="K324" i="7" s="1"/>
  <c r="K325" i="7" s="1"/>
  <c r="K326" i="7" s="1"/>
  <c r="K327" i="7" s="1"/>
  <c r="K328" i="7" s="1"/>
  <c r="K329" i="7" s="1"/>
  <c r="K330" i="7" s="1"/>
  <c r="K331" i="7" s="1"/>
  <c r="K332" i="7" s="1"/>
  <c r="D321" i="7"/>
  <c r="Z321" i="7" s="1"/>
  <c r="D332" i="7" l="1"/>
  <c r="Z332" i="7" s="1"/>
  <c r="K333" i="7"/>
  <c r="D367" i="4"/>
  <c r="Z367" i="4" s="1"/>
  <c r="K368" i="4"/>
  <c r="D368" i="4" l="1"/>
  <c r="Z368" i="4" s="1"/>
  <c r="K369" i="4"/>
  <c r="D333" i="7"/>
  <c r="Z333" i="7" s="1"/>
  <c r="K334" i="7"/>
  <c r="D334" i="7" l="1"/>
  <c r="Z334" i="7" s="1"/>
  <c r="K335" i="7"/>
  <c r="D369" i="4"/>
  <c r="Z369" i="4" s="1"/>
  <c r="K370" i="4"/>
  <c r="K371" i="4" s="1"/>
  <c r="K372" i="4" s="1"/>
  <c r="K373" i="4" s="1"/>
  <c r="K374" i="4" s="1"/>
  <c r="K375" i="4" s="1"/>
  <c r="K376" i="4" s="1"/>
  <c r="K377" i="4" s="1"/>
  <c r="K378" i="4" s="1"/>
  <c r="K379" i="4" s="1"/>
  <c r="K380" i="4" s="1"/>
  <c r="K381" i="4" s="1"/>
  <c r="K382" i="4" s="1"/>
  <c r="K383" i="4" l="1"/>
  <c r="D382" i="4"/>
  <c r="Z382" i="4" s="1"/>
  <c r="D335" i="7"/>
  <c r="Z335" i="7" s="1"/>
  <c r="K336" i="7"/>
  <c r="D336" i="7" l="1"/>
  <c r="Z336" i="7" s="1"/>
  <c r="K337" i="7"/>
  <c r="K384" i="4"/>
  <c r="D383" i="4"/>
  <c r="Z383" i="4" s="1"/>
  <c r="K385" i="4" l="1"/>
  <c r="D384" i="4"/>
  <c r="Z384" i="4" s="1"/>
  <c r="K338" i="7"/>
  <c r="K339" i="7" s="1"/>
  <c r="K340" i="7" s="1"/>
  <c r="K341" i="7" s="1"/>
  <c r="K342" i="7" s="1"/>
  <c r="K343" i="7" s="1"/>
  <c r="K344" i="7" s="1"/>
  <c r="K345" i="7" s="1"/>
  <c r="K346" i="7" s="1"/>
  <c r="K347" i="7" s="1"/>
  <c r="K348" i="7" s="1"/>
  <c r="D337" i="7"/>
  <c r="Z337" i="7" s="1"/>
  <c r="D348" i="7" l="1"/>
  <c r="Z348" i="7" s="1"/>
  <c r="K349" i="7"/>
  <c r="K386" i="4"/>
  <c r="K387" i="4" s="1"/>
  <c r="K388" i="4" s="1"/>
  <c r="K389" i="4" s="1"/>
  <c r="K390" i="4" s="1"/>
  <c r="K391" i="4" s="1"/>
  <c r="K392" i="4" s="1"/>
  <c r="K393" i="4" s="1"/>
  <c r="K394" i="4" s="1"/>
  <c r="K395" i="4" s="1"/>
  <c r="K396" i="4" s="1"/>
  <c r="K397" i="4" s="1"/>
  <c r="K398" i="4" s="1"/>
  <c r="K399" i="4" s="1"/>
  <c r="K400" i="4" s="1"/>
  <c r="D385" i="4"/>
  <c r="Z385" i="4" s="1"/>
  <c r="D400" i="4" l="1"/>
  <c r="Z400" i="4" s="1"/>
  <c r="K401" i="4"/>
  <c r="K350" i="7"/>
  <c r="D349" i="7"/>
  <c r="Z349" i="7" s="1"/>
  <c r="D350" i="7" l="1"/>
  <c r="Z350" i="7" s="1"/>
  <c r="K351" i="7"/>
  <c r="D401" i="4"/>
  <c r="Z401" i="4" s="1"/>
  <c r="K402" i="4"/>
  <c r="K403" i="4" s="1"/>
  <c r="K404" i="4" s="1"/>
  <c r="K405" i="4" s="1"/>
  <c r="K406" i="4" s="1"/>
  <c r="K407" i="4" s="1"/>
  <c r="K408" i="4" s="1"/>
  <c r="K409" i="4" s="1"/>
  <c r="K410" i="4" s="1"/>
  <c r="K411" i="4" s="1"/>
  <c r="K412" i="4" s="1"/>
  <c r="K413" i="4" s="1"/>
  <c r="K414" i="4" s="1"/>
  <c r="K415" i="4" s="1"/>
  <c r="D415" i="4" l="1"/>
  <c r="Z415" i="4" s="1"/>
  <c r="K416" i="4"/>
  <c r="K352" i="7"/>
  <c r="D351" i="7"/>
  <c r="Z351" i="7" s="1"/>
  <c r="D352" i="7" l="1"/>
  <c r="Z352" i="7" s="1"/>
  <c r="K353" i="7"/>
  <c r="D416" i="4"/>
  <c r="Z416" i="4" s="1"/>
  <c r="K417" i="4"/>
  <c r="D417" i="4" l="1"/>
  <c r="Z417" i="4" s="1"/>
  <c r="K418" i="4"/>
  <c r="K419" i="4" s="1"/>
  <c r="K420" i="4" s="1"/>
  <c r="K421" i="4" s="1"/>
  <c r="K422" i="4" s="1"/>
  <c r="K423" i="4" s="1"/>
  <c r="K424" i="4" s="1"/>
  <c r="K425" i="4" s="1"/>
  <c r="K426" i="4" s="1"/>
  <c r="K427" i="4" s="1"/>
  <c r="K428" i="4" s="1"/>
  <c r="K429" i="4" s="1"/>
  <c r="K430" i="4" s="1"/>
  <c r="K431" i="4" s="1"/>
  <c r="K354" i="7"/>
  <c r="K355" i="7" s="1"/>
  <c r="K356" i="7" s="1"/>
  <c r="K357" i="7" s="1"/>
  <c r="K358" i="7" s="1"/>
  <c r="K359" i="7" s="1"/>
  <c r="K360" i="7" s="1"/>
  <c r="K361" i="7" s="1"/>
  <c r="K362" i="7" s="1"/>
  <c r="K363" i="7" s="1"/>
  <c r="K364" i="7" s="1"/>
  <c r="K365" i="7" s="1"/>
  <c r="K366" i="7" s="1"/>
  <c r="D353" i="7"/>
  <c r="Z353" i="7" s="1"/>
  <c r="D366" i="7" l="1"/>
  <c r="Z366" i="7" s="1"/>
  <c r="K367" i="7"/>
  <c r="D431" i="4"/>
  <c r="Z431" i="4" s="1"/>
  <c r="K432" i="4"/>
  <c r="D432" i="4" l="1"/>
  <c r="Z432" i="4" s="1"/>
  <c r="K433" i="4"/>
  <c r="K368" i="7"/>
  <c r="D367" i="7"/>
  <c r="Z367" i="7" s="1"/>
  <c r="D368" i="7" l="1"/>
  <c r="Z368" i="7" s="1"/>
  <c r="K369" i="7"/>
  <c r="D433" i="4"/>
  <c r="Z433" i="4" s="1"/>
  <c r="K434" i="4"/>
  <c r="K435" i="4" s="1"/>
  <c r="K436" i="4" s="1"/>
  <c r="K437" i="4" s="1"/>
  <c r="K438" i="4" s="1"/>
  <c r="K439" i="4" s="1"/>
  <c r="K440" i="4" s="1"/>
  <c r="K441" i="4" s="1"/>
  <c r="K442" i="4" s="1"/>
  <c r="K443" i="4" s="1"/>
  <c r="K444" i="4" s="1"/>
  <c r="K445" i="4" l="1"/>
  <c r="D444" i="4"/>
  <c r="Z444" i="4" s="1"/>
  <c r="K370" i="7"/>
  <c r="K371" i="7" s="1"/>
  <c r="K372" i="7" s="1"/>
  <c r="K373" i="7" s="1"/>
  <c r="K374" i="7" s="1"/>
  <c r="K375" i="7" s="1"/>
  <c r="K376" i="7" s="1"/>
  <c r="K377" i="7" s="1"/>
  <c r="K378" i="7" s="1"/>
  <c r="K379" i="7" s="1"/>
  <c r="K380" i="7" s="1"/>
  <c r="D369" i="7"/>
  <c r="Z369" i="7" s="1"/>
  <c r="D380" i="7" l="1"/>
  <c r="Z380" i="7" s="1"/>
  <c r="K381" i="7"/>
  <c r="K446" i="4"/>
  <c r="D445" i="4"/>
  <c r="Z445" i="4" s="1"/>
  <c r="K447" i="4" l="1"/>
  <c r="D446" i="4"/>
  <c r="Z446" i="4" s="1"/>
  <c r="K382" i="7"/>
  <c r="D381" i="7"/>
  <c r="Z381" i="7" s="1"/>
  <c r="K383" i="7" l="1"/>
  <c r="D382" i="7"/>
  <c r="Z382" i="7" s="1"/>
  <c r="K448" i="4"/>
  <c r="D447" i="4"/>
  <c r="Z447" i="4" s="1"/>
  <c r="K449" i="4" l="1"/>
  <c r="D449" i="4" s="1"/>
  <c r="Z449" i="4" s="1"/>
  <c r="D448" i="4"/>
  <c r="Z448" i="4" s="1"/>
  <c r="K384" i="7"/>
  <c r="D383" i="7"/>
  <c r="Z383" i="7" s="1"/>
  <c r="K385" i="7" l="1"/>
  <c r="D384" i="7"/>
  <c r="Z384" i="7" s="1"/>
  <c r="K386" i="7" l="1"/>
  <c r="K387" i="7" s="1"/>
  <c r="K388" i="7" s="1"/>
  <c r="K389" i="7" s="1"/>
  <c r="D385" i="7"/>
  <c r="Z385" i="7" s="1"/>
  <c r="K390" i="7" l="1"/>
  <c r="D389" i="7"/>
  <c r="Z389" i="7" s="1"/>
  <c r="D390" i="7" l="1"/>
  <c r="Z390" i="7" s="1"/>
  <c r="K391" i="7"/>
  <c r="K392" i="7" l="1"/>
  <c r="D391" i="7"/>
  <c r="Z391" i="7" s="1"/>
  <c r="D392" i="7" l="1"/>
  <c r="Z392" i="7" s="1"/>
  <c r="K393" i="7"/>
  <c r="K394" i="7" l="1"/>
  <c r="D393" i="7"/>
  <c r="Z393" i="7" s="1"/>
  <c r="D394" i="7" l="1"/>
  <c r="Z394" i="7" s="1"/>
  <c r="K395" i="7"/>
  <c r="K396" i="7" l="1"/>
  <c r="D395" i="7"/>
  <c r="Z395" i="7" s="1"/>
  <c r="D396" i="7" l="1"/>
  <c r="Z396" i="7" s="1"/>
  <c r="K397" i="7"/>
  <c r="K398" i="7" l="1"/>
  <c r="D397" i="7"/>
  <c r="Z397" i="7" s="1"/>
  <c r="D398" i="7" l="1"/>
  <c r="Z398" i="7" s="1"/>
  <c r="K399" i="7"/>
  <c r="K400" i="7" l="1"/>
  <c r="D399" i="7"/>
  <c r="Z399" i="7" s="1"/>
  <c r="D400" i="7" l="1"/>
  <c r="Z400" i="7" s="1"/>
  <c r="K401" i="7"/>
  <c r="D401" i="7" s="1"/>
  <c r="Z401" i="7" s="1"/>
</calcChain>
</file>

<file path=xl/comments1.xml><?xml version="1.0" encoding="utf-8"?>
<comments xmlns="http://schemas.openxmlformats.org/spreadsheetml/2006/main">
  <authors>
    <author>作者</author>
  </authors>
  <commentList>
    <comment ref="U19" authorId="0" shapeId="0">
      <text>
        <r>
          <rPr>
            <sz val="11"/>
            <color theme="1"/>
            <rFont val="宋体"/>
            <charset val="134"/>
            <scheme val="minor"/>
          </rPr>
          <t>作者:
UM-2KS50/32R/151/F/J/CS1215(DO 5A)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U19" authorId="0" shapeId="0">
      <text>
        <r>
          <rPr>
            <sz val="11"/>
            <color theme="1"/>
            <rFont val="宋体"/>
            <charset val="134"/>
            <scheme val="minor"/>
          </rPr>
          <t>作者:
UM-2KS50/32R/151/F/J/CS1215(DO 5A)</t>
        </r>
      </text>
    </comment>
  </commentList>
</comments>
</file>

<file path=xl/comments3.xml><?xml version="1.0" encoding="utf-8"?>
<comments xmlns="http://schemas.openxmlformats.org/spreadsheetml/2006/main">
  <authors>
    <author>a</author>
    <author>ycn</author>
  </authors>
  <commentList>
    <comment ref="C1" authorId="0" shapeId="0">
      <text>
        <r>
          <rPr>
            <sz val="11"/>
            <color theme="1"/>
            <rFont val="宋体"/>
            <charset val="134"/>
            <scheme val="minor"/>
          </rPr>
          <t>a:
原则上是主项号，可根据设计资料填写更具体的单元号以便后面维护</t>
        </r>
      </text>
    </comment>
    <comment ref="D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带“-”
</t>
        </r>
      </text>
    </comment>
    <comment ref="E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带“-”
</t>
        </r>
      </text>
    </comment>
    <comment ref="F1" authorId="0" shapeId="0">
      <text>
        <r>
          <rPr>
            <sz val="11"/>
            <color theme="1"/>
            <rFont val="宋体"/>
            <charset val="134"/>
            <scheme val="minor"/>
          </rPr>
          <t>a:
要求中文语注释</t>
        </r>
      </text>
    </comment>
    <comment ref="I1" authorId="0" shapeId="0">
      <text>
        <r>
          <rPr>
            <sz val="11"/>
            <color theme="1"/>
            <rFont val="宋体"/>
            <charset val="134"/>
            <scheme val="minor"/>
          </rPr>
          <t>a:
量程下限
四位有效数字</t>
        </r>
      </text>
    </comment>
    <comment ref="J1" authorId="0" shapeId="0">
      <text>
        <r>
          <rPr>
            <sz val="11"/>
            <color theme="1"/>
            <rFont val="宋体"/>
            <charset val="134"/>
            <scheme val="minor"/>
          </rPr>
          <t>a:
量程上限
四位有效数字</t>
        </r>
      </text>
    </comment>
    <comment ref="K1" authorId="0" shapeId="0">
      <text>
        <r>
          <rPr>
            <sz val="11"/>
            <color theme="1"/>
            <rFont val="宋体"/>
            <charset val="134"/>
            <scheme val="minor"/>
          </rPr>
          <t>a:
控制站号</t>
        </r>
      </text>
    </comment>
    <comment ref="L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节点号：
只需填写第一个后面的公式自动生成
注意：模拟量和数字量
</t>
        </r>
      </text>
    </comment>
    <comment ref="M1" authorId="0" shapeId="0">
      <text>
        <r>
          <rPr>
            <sz val="11"/>
            <color theme="1"/>
            <rFont val="宋体"/>
            <charset val="134"/>
            <scheme val="minor"/>
          </rPr>
          <t>a:
卡件号：
只需填写第一个后面的公式自动生成
注意：模拟量和数字量</t>
        </r>
      </text>
    </comment>
    <comment ref="N1" authorId="0" shapeId="0">
      <text>
        <r>
          <rPr>
            <sz val="11"/>
            <color theme="1"/>
            <rFont val="宋体"/>
            <charset val="134"/>
            <scheme val="minor"/>
          </rPr>
          <t>a:
通道号：
只需填写第一个后面的公式自动生成
注意：模拟量和数字量</t>
        </r>
      </text>
    </comment>
    <comment ref="O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本项目卡件类型五种：
AAI143-H
AAI543-H
ADV151-P
ADV551-P
AAP135-S
</t>
        </r>
      </text>
    </comment>
    <comment ref="P1" authorId="0" shapeId="0">
      <text>
        <r>
          <rPr>
            <sz val="11"/>
            <color theme="1"/>
            <rFont val="宋体"/>
            <charset val="134"/>
            <scheme val="minor"/>
          </rPr>
          <t>a:
信号类型：
AI
AO
DI
DO</t>
        </r>
      </text>
    </comment>
    <comment ref="Q1" authorId="0" shapeId="0">
      <text>
        <r>
          <rPr>
            <sz val="11"/>
            <color theme="1"/>
            <rFont val="宋体"/>
            <charset val="134"/>
            <scheme val="minor"/>
          </rPr>
          <t>a:
冗余/非冗余</t>
        </r>
      </text>
    </comment>
    <comment ref="R1" authorId="0" shapeId="0">
      <text>
        <r>
          <rPr>
            <sz val="11"/>
            <color theme="1"/>
            <rFont val="宋体"/>
            <charset val="134"/>
            <scheme val="minor"/>
          </rPr>
          <t>a:
本项目信号如下：
4-20mA
Pt100(最终进卡件仍是4-20mA，但是需要标记Pt100)
SI
SO</t>
        </r>
      </text>
    </comment>
    <comment ref="T1" authorId="1" shapeId="0">
      <text>
        <r>
          <rPr>
            <sz val="11"/>
            <color theme="1"/>
            <rFont val="宋体"/>
            <charset val="134"/>
            <scheme val="minor"/>
          </rPr>
          <t>ycn:
正反作用
正：D
反：R</t>
        </r>
      </text>
    </comment>
    <comment ref="U1" authorId="0" shapeId="0">
      <text>
        <r>
          <rPr>
            <sz val="11"/>
            <color theme="1"/>
            <rFont val="宋体"/>
            <charset val="134"/>
            <scheme val="minor"/>
          </rPr>
          <t>a:
YGET生成DR号</t>
        </r>
      </text>
    </comment>
    <comment ref="W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化工装置去掉“-”
</t>
        </r>
      </text>
    </comment>
    <comment ref="X1" authorId="0" shapeId="0">
      <text>
        <r>
          <rPr>
            <sz val="11"/>
            <color theme="1"/>
            <rFont val="宋体"/>
            <charset val="134"/>
            <scheme val="minor"/>
          </rPr>
          <t>a:
参考种子项目典型回路类型</t>
        </r>
      </text>
    </comment>
    <comment ref="Y1" authorId="0" shapeId="0">
      <text>
        <r>
          <rPr>
            <sz val="11"/>
            <color theme="1"/>
            <rFont val="宋体"/>
            <charset val="134"/>
            <scheme val="minor"/>
          </rPr>
          <t>a:
%Z地址
公式自动生成</t>
        </r>
      </text>
    </comment>
    <comment ref="Z1" authorId="0" shapeId="0">
      <text>
        <r>
          <rPr>
            <sz val="11"/>
            <color theme="1"/>
            <rFont val="宋体"/>
            <charset val="134"/>
            <scheme val="minor"/>
          </rPr>
          <t>a:
含有公式自动生成
不带“-”</t>
        </r>
      </text>
    </comment>
    <comment ref="AA1" authorId="0" shapeId="0">
      <text>
        <r>
          <rPr>
            <sz val="11"/>
            <color theme="1"/>
            <rFont val="宋体"/>
            <charset val="134"/>
            <scheme val="minor"/>
          </rPr>
          <t>a:
YGET使用
带“-”</t>
        </r>
      </text>
    </comment>
    <comment ref="AB1" authorId="0" shapeId="0">
      <text>
        <r>
          <rPr>
            <sz val="11"/>
            <color theme="1"/>
            <rFont val="宋体"/>
            <charset val="134"/>
            <scheme val="minor"/>
          </rPr>
          <t>a:
YGET使用
字符&lt;=24</t>
        </r>
      </text>
    </comment>
    <comment ref="AC1" authorId="0" shapeId="0">
      <text>
        <r>
          <rPr>
            <sz val="11"/>
            <color theme="1"/>
            <rFont val="宋体"/>
            <charset val="134"/>
            <scheme val="minor"/>
          </rPr>
          <t>a:
量程下限
四位有效数字</t>
        </r>
      </text>
    </comment>
    <comment ref="AD1" authorId="0" shapeId="0">
      <text>
        <r>
          <rPr>
            <sz val="11"/>
            <color theme="1"/>
            <rFont val="宋体"/>
            <charset val="134"/>
            <scheme val="minor"/>
          </rPr>
          <t>a:
量程上限
四位有效数字</t>
        </r>
      </text>
    </comment>
    <comment ref="AE1" authorId="0" shapeId="0">
      <text>
        <r>
          <rPr>
            <sz val="11"/>
            <color theme="1"/>
            <rFont val="宋体"/>
            <charset val="134"/>
            <scheme val="minor"/>
          </rPr>
          <t>a:
单位</t>
        </r>
      </text>
    </comment>
    <comment ref="AF1" authorId="0" shapeId="0">
      <text>
        <r>
          <rPr>
            <sz val="11"/>
            <color theme="1"/>
            <rFont val="宋体"/>
            <charset val="134"/>
            <scheme val="minor"/>
          </rPr>
          <t>a:
设计资料中高高报警值
VLOOKUP时请使用AJ列</t>
        </r>
      </text>
    </comment>
    <comment ref="AG1" authorId="0" shapeId="0">
      <text>
        <r>
          <rPr>
            <sz val="11"/>
            <color theme="1"/>
            <rFont val="宋体"/>
            <charset val="134"/>
            <scheme val="minor"/>
          </rPr>
          <t>a:
设计资料中高报警值
VLOOKUP时请使用AJ列</t>
        </r>
      </text>
    </comment>
    <comment ref="AH1" authorId="0" shapeId="0">
      <text>
        <r>
          <rPr>
            <sz val="11"/>
            <color theme="1"/>
            <rFont val="宋体"/>
            <charset val="134"/>
            <scheme val="minor"/>
          </rPr>
          <t>a:
设计资料中低报警值
VLOOKUP时请使用AJ列</t>
        </r>
      </text>
    </comment>
    <comment ref="AI1" authorId="0" shapeId="0">
      <text>
        <r>
          <rPr>
            <sz val="11"/>
            <color theme="1"/>
            <rFont val="宋体"/>
            <charset val="134"/>
            <scheme val="minor"/>
          </rPr>
          <t>a:
设计资料中低低报警值
VLOOKUP时请使用AJ列</t>
        </r>
      </text>
    </comment>
    <comment ref="AJ1" authorId="0" shapeId="0">
      <text>
        <r>
          <rPr>
            <sz val="11"/>
            <color theme="1"/>
            <rFont val="宋体"/>
            <charset val="134"/>
            <scheme val="minor"/>
          </rPr>
          <t>a:
设计资料中低低报警值
VLOOKUP时请使用AJ列</t>
        </r>
      </text>
    </comment>
    <comment ref="AK1" authorId="0" shapeId="0">
      <text>
        <r>
          <rPr>
            <sz val="11"/>
            <color theme="1"/>
            <rFont val="宋体"/>
            <charset val="134"/>
            <scheme val="minor"/>
          </rPr>
          <t>a:
信号源
填写DCS</t>
        </r>
      </text>
    </comment>
    <comment ref="AL1" authorId="0" shapeId="0">
      <text>
        <r>
          <rPr>
            <sz val="11"/>
            <color theme="1"/>
            <rFont val="宋体"/>
            <charset val="134"/>
            <scheme val="minor"/>
          </rPr>
          <t>a:
系统机柜名称</t>
        </r>
      </text>
    </comment>
    <comment ref="AM1" authorId="0" shapeId="0">
      <text>
        <r>
          <rPr>
            <sz val="11"/>
            <color theme="1"/>
            <rFont val="宋体"/>
            <charset val="134"/>
            <scheme val="minor"/>
          </rPr>
          <t>a:
防雷栅
Y/N</t>
        </r>
      </text>
    </comment>
    <comment ref="AN1" authorId="0" shapeId="0">
      <text>
        <r>
          <rPr>
            <sz val="11"/>
            <color theme="1"/>
            <rFont val="宋体"/>
            <charset val="134"/>
            <scheme val="minor"/>
          </rPr>
          <t>a:
防雷栅细节：
项目统一填写如下：
'AI Surge protective device
AI防雷栅</t>
        </r>
      </text>
    </comment>
    <comment ref="AO1" authorId="0" shapeId="0">
      <text>
        <r>
          <rPr>
            <sz val="11"/>
            <color theme="1"/>
            <rFont val="宋体"/>
            <charset val="134"/>
            <scheme val="minor"/>
          </rPr>
          <t>a:
安全栅
Y/N</t>
        </r>
      </text>
    </comment>
    <comment ref="AP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安全栅细节
本项目安全栅型号如下：
AI 4-20mA:MTL4541
AI TC:MTL4573
AI RTD:MTL4573
PI :MTL4532
AO :MTL4546Y
DI :MTL4511
DO :MTL4521
</t>
        </r>
      </text>
    </comment>
    <comment ref="AQ1" authorId="0" shapeId="0">
      <text>
        <r>
          <rPr>
            <sz val="11"/>
            <color theme="1"/>
            <rFont val="宋体"/>
            <charset val="134"/>
            <scheme val="minor"/>
          </rPr>
          <t>a:
信号位置：
site
MCC
机柜报警
其他（按照设计资料填写）</t>
        </r>
      </text>
    </comment>
    <comment ref="AR1" authorId="0" shapeId="0">
      <text>
        <r>
          <rPr>
            <sz val="11"/>
            <color theme="1"/>
            <rFont val="宋体"/>
            <charset val="134"/>
            <scheme val="minor"/>
          </rPr>
          <t>a:
信号供电等信息
（参考设计资料填写）</t>
        </r>
      </text>
    </comment>
    <comment ref="AS1" authorId="0" shapeId="0">
      <text>
        <r>
          <rPr>
            <sz val="11"/>
            <color theme="1"/>
            <rFont val="宋体"/>
            <charset val="134"/>
            <scheme val="minor"/>
          </rPr>
          <t>a:
！！！该列为本项目硬件设计的Master列含有公式，位号要严格按照设计资料进行VLOOKUP,不允许自行修改。</t>
        </r>
      </text>
    </comment>
    <comment ref="AW1" authorId="0" shapeId="0">
      <text>
        <r>
          <rPr>
            <sz val="11"/>
            <color theme="1"/>
            <rFont val="宋体"/>
            <charset val="134"/>
            <scheme val="minor"/>
          </rPr>
          <t>a:
现场接线箱名称
（参考设计资料）</t>
        </r>
      </text>
    </comment>
    <comment ref="AX1" authorId="0" shapeId="0">
      <text>
        <r>
          <rPr>
            <sz val="11"/>
            <color theme="1"/>
            <rFont val="宋体"/>
            <charset val="134"/>
            <scheme val="minor"/>
          </rPr>
          <t>a:
现场接线箱电缆名称
（参考设计资料）</t>
        </r>
      </text>
    </comment>
    <comment ref="AY1" authorId="0" shapeId="0">
      <text>
        <r>
          <rPr>
            <sz val="11"/>
            <color theme="1"/>
            <rFont val="宋体"/>
            <charset val="134"/>
            <scheme val="minor"/>
          </rPr>
          <t>a:
电缆型号，芯数，截面积</t>
        </r>
      </text>
    </comment>
    <comment ref="AZ1" authorId="0" shapeId="0">
      <text>
        <r>
          <rPr>
            <sz val="11"/>
            <color theme="1"/>
            <rFont val="宋体"/>
            <charset val="134"/>
            <scheme val="minor"/>
          </rPr>
          <t>a:
电缆芯号</t>
        </r>
      </text>
    </comment>
    <comment ref="BA1" authorId="0" shapeId="0">
      <text>
        <r>
          <rPr>
            <sz val="11"/>
            <color theme="1"/>
            <rFont val="宋体"/>
            <charset val="134"/>
            <scheme val="minor"/>
          </rPr>
          <t>a:
电缆根号</t>
        </r>
      </text>
    </comment>
    <comment ref="BB1" authorId="0" shapeId="0">
      <text>
        <r>
          <rPr>
            <sz val="11"/>
            <color theme="1"/>
            <rFont val="宋体"/>
            <charset val="134"/>
            <scheme val="minor"/>
          </rPr>
          <t>a:
辅助机柜名称</t>
        </r>
      </text>
    </comment>
    <comment ref="BC1" authorId="0" shapeId="0">
      <text>
        <r>
          <rPr>
            <sz val="11"/>
            <color theme="1"/>
            <rFont val="宋体"/>
            <charset val="134"/>
            <scheme val="minor"/>
          </rPr>
          <t>a:
防雷栅组号
SPD001…SPD099
注：
MCC&lt;100米不配防雷栅，&gt;100米需要配防雷栅</t>
        </r>
      </text>
    </comment>
    <comment ref="BD1" authorId="0" shapeId="0">
      <text>
        <r>
          <rPr>
            <sz val="11"/>
            <color theme="1"/>
            <rFont val="宋体"/>
            <charset val="134"/>
            <scheme val="minor"/>
          </rPr>
          <t>a:
防雷栅号
AI/AO 1~16
DI/DO 1~32</t>
        </r>
      </text>
    </comment>
    <comment ref="BE1" authorId="0" shapeId="0">
      <text>
        <r>
          <rPr>
            <sz val="11"/>
            <color theme="1"/>
            <rFont val="宋体"/>
            <charset val="134"/>
            <scheme val="minor"/>
          </rPr>
          <t>a:
防雷栅输入侧接线1</t>
        </r>
      </text>
    </comment>
    <comment ref="BF1" authorId="0" shapeId="0">
      <text>
        <r>
          <rPr>
            <sz val="11"/>
            <color theme="1"/>
            <rFont val="宋体"/>
            <charset val="134"/>
            <scheme val="minor"/>
          </rPr>
          <t>a:
防雷栅输入侧接线2</t>
        </r>
      </text>
    </comment>
    <comment ref="BG1" authorId="0" shapeId="0">
      <text>
        <r>
          <rPr>
            <sz val="11"/>
            <color theme="1"/>
            <rFont val="宋体"/>
            <charset val="134"/>
            <scheme val="minor"/>
          </rPr>
          <t>a:
防雷栅输入侧接线3</t>
        </r>
      </text>
    </comment>
    <comment ref="BH1" authorId="0" shapeId="0">
      <text>
        <r>
          <rPr>
            <sz val="11"/>
            <color theme="1"/>
            <rFont val="宋体"/>
            <charset val="134"/>
            <scheme val="minor"/>
          </rPr>
          <t>a:
防雷栅输出侧接线1</t>
        </r>
      </text>
    </comment>
    <comment ref="BI1" authorId="0" shapeId="0">
      <text>
        <r>
          <rPr>
            <sz val="11"/>
            <color theme="1"/>
            <rFont val="宋体"/>
            <charset val="134"/>
            <scheme val="minor"/>
          </rPr>
          <t>a:
防雷栅输出侧接线2</t>
        </r>
      </text>
    </comment>
    <comment ref="BJ1" authorId="0" shapeId="0">
      <text>
        <r>
          <rPr>
            <sz val="11"/>
            <color theme="1"/>
            <rFont val="宋体"/>
            <charset val="134"/>
            <scheme val="minor"/>
          </rPr>
          <t>a:
防雷栅输出侧接线3</t>
        </r>
      </text>
    </comment>
    <comment ref="BK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MCC有关的AI\AO需要过隔离器
填写如下：
AI:SC01,SC02
AO:按照AI最后号顺延
</t>
        </r>
      </text>
    </comment>
    <comment ref="BL1" authorId="0" shapeId="0">
      <text>
        <r>
          <rPr>
            <sz val="11"/>
            <color theme="1"/>
            <rFont val="宋体"/>
            <charset val="134"/>
            <scheme val="minor"/>
          </rPr>
          <t>a:
隔离器输入侧接线1</t>
        </r>
      </text>
    </comment>
    <comment ref="BM1" authorId="0" shapeId="0">
      <text>
        <r>
          <rPr>
            <sz val="11"/>
            <color theme="1"/>
            <rFont val="宋体"/>
            <charset val="134"/>
            <scheme val="minor"/>
          </rPr>
          <t>a:
隔离器输入侧接线2</t>
        </r>
      </text>
    </comment>
    <comment ref="BN1" authorId="0" shapeId="0">
      <text>
        <r>
          <rPr>
            <sz val="11"/>
            <color theme="1"/>
            <rFont val="宋体"/>
            <charset val="134"/>
            <scheme val="minor"/>
          </rPr>
          <t>a:
隔离器输出侧接线1</t>
        </r>
      </text>
    </comment>
    <comment ref="BO1" authorId="0" shapeId="0">
      <text>
        <r>
          <rPr>
            <sz val="11"/>
            <color theme="1"/>
            <rFont val="宋体"/>
            <charset val="134"/>
            <scheme val="minor"/>
          </rPr>
          <t>a:
隔离器输出侧接线2</t>
        </r>
      </text>
    </comment>
    <comment ref="BP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MCC有关的DO需要过大功率继电器的
填写如下：
RL01
RL02...
</t>
        </r>
      </text>
    </comment>
    <comment ref="BQ1" authorId="0" shapeId="0">
      <text>
        <r>
          <rPr>
            <sz val="11"/>
            <color theme="1"/>
            <rFont val="宋体"/>
            <charset val="134"/>
            <scheme val="minor"/>
          </rPr>
          <t>a:
大功率继电器输入侧接线1</t>
        </r>
      </text>
    </comment>
    <comment ref="BR1" authorId="0" shapeId="0">
      <text>
        <r>
          <rPr>
            <sz val="11"/>
            <color theme="1"/>
            <rFont val="宋体"/>
            <charset val="134"/>
            <scheme val="minor"/>
          </rPr>
          <t>a:
大功率继电器输入侧接线2</t>
        </r>
      </text>
    </comment>
    <comment ref="BS1" authorId="0" shapeId="0">
      <text>
        <r>
          <rPr>
            <sz val="11"/>
            <color theme="1"/>
            <rFont val="宋体"/>
            <charset val="134"/>
            <scheme val="minor"/>
          </rPr>
          <t>a:
大功率继电器输出侧接线1</t>
        </r>
      </text>
    </comment>
    <comment ref="BT1" authorId="0" shapeId="0">
      <text>
        <r>
          <rPr>
            <sz val="11"/>
            <color theme="1"/>
            <rFont val="宋体"/>
            <charset val="134"/>
            <scheme val="minor"/>
          </rPr>
          <t>a:
大功率继电器输出侧接线2</t>
        </r>
      </text>
    </comment>
    <comment ref="BU1" authorId="0" shapeId="0">
      <text>
        <r>
          <rPr>
            <sz val="11"/>
            <color theme="1"/>
            <rFont val="宋体"/>
            <charset val="134"/>
            <scheme val="minor"/>
          </rPr>
          <t>a:
端子板编号
TPA01...
TPD01...
TPB01...</t>
        </r>
      </text>
    </comment>
    <comment ref="BV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端子板型号
MTL安全栅底板如下：
AI:CPY-C3-RAI141
AO:CPY-C3-AAI543-H
DI:CPY-C3-ADV151-M(1~16)
   CPY-C3-ADV151-S(17~32)
DO:CPY-C3-ADV551L-M(1~16)
   CPY-C3-ADV551L-S(17~32)
横河端子板如下：
AI/AO/PI:A1BA4D-05
DI:A1BD5D-05(现场信号)
   ARM15A-000(MCC信号)
DO:UM-2KS50/32R/CO/F/J/CS1216
</t>
        </r>
      </text>
    </comment>
    <comment ref="BW1" authorId="0" shapeId="0">
      <text>
        <r>
          <rPr>
            <sz val="11"/>
            <color theme="1"/>
            <rFont val="宋体"/>
            <charset val="134"/>
            <scheme val="minor"/>
          </rPr>
          <t>a:
端子板输入侧接线1</t>
        </r>
      </text>
    </comment>
    <comment ref="BX1" authorId="0" shapeId="0">
      <text>
        <r>
          <rPr>
            <sz val="11"/>
            <color theme="1"/>
            <rFont val="宋体"/>
            <charset val="134"/>
            <scheme val="minor"/>
          </rPr>
          <t>a:
端子板输入侧接线2</t>
        </r>
      </text>
    </comment>
    <comment ref="BY1" authorId="0" shapeId="0">
      <text>
        <r>
          <rPr>
            <sz val="11"/>
            <color theme="1"/>
            <rFont val="宋体"/>
            <charset val="134"/>
            <scheme val="minor"/>
          </rPr>
          <t>a:
端子板输入侧接线3</t>
        </r>
      </text>
    </comment>
    <comment ref="BZ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设计资料信号类型
</t>
        </r>
      </text>
    </comment>
    <comment ref="CA1" authorId="0" shapeId="0">
      <text>
        <r>
          <rPr>
            <sz val="11"/>
            <color theme="1"/>
            <rFont val="宋体"/>
            <charset val="134"/>
            <scheme val="minor"/>
          </rPr>
          <t>a:
横河版本号</t>
        </r>
      </text>
    </comment>
    <comment ref="CB1" authorId="0" shapeId="0">
      <text>
        <r>
          <rPr>
            <sz val="11"/>
            <color theme="1"/>
            <rFont val="宋体"/>
            <charset val="134"/>
            <scheme val="minor"/>
          </rPr>
          <t>a:
横河版本注释</t>
        </r>
      </text>
    </comment>
    <comment ref="CC1" authorId="0" shapeId="0">
      <text>
        <r>
          <rPr>
            <sz val="11"/>
            <color theme="1"/>
            <rFont val="宋体"/>
            <charset val="134"/>
            <scheme val="minor"/>
          </rPr>
          <t>a:
备注</t>
        </r>
      </text>
    </comment>
  </commentList>
</comments>
</file>

<file path=xl/comments4.xml><?xml version="1.0" encoding="utf-8"?>
<comments xmlns="http://schemas.openxmlformats.org/spreadsheetml/2006/main">
  <authors>
    <author>a</author>
  </authors>
  <commentList>
    <comment ref="A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带“-”
</t>
        </r>
      </text>
    </comment>
    <comment ref="B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带“-”
</t>
        </r>
      </text>
    </comment>
    <comment ref="C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带“-”
</t>
        </r>
      </text>
    </comment>
  </commentList>
</comments>
</file>

<file path=xl/comments5.xml><?xml version="1.0" encoding="utf-8"?>
<comments xmlns="http://schemas.openxmlformats.org/spreadsheetml/2006/main">
  <authors>
    <author>a</author>
  </authors>
  <commentList>
    <comment ref="C1" authorId="0" shapeId="0">
      <text>
        <r>
          <rPr>
            <sz val="11"/>
            <color theme="1"/>
            <rFont val="宋体"/>
            <charset val="134"/>
            <scheme val="minor"/>
          </rPr>
          <t>a:
原则上是主项号，可根据设计资料填写更具体的单元号以便后面维护</t>
        </r>
      </text>
    </comment>
    <comment ref="D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化工装置去掉“-”
</t>
        </r>
      </text>
    </comment>
    <comment ref="E1" authorId="0" shapeId="0">
      <text>
        <r>
          <rPr>
            <sz val="11"/>
            <color theme="1"/>
            <rFont val="宋体"/>
            <charset val="134"/>
            <scheme val="minor"/>
          </rPr>
          <t>a:
要求中文语注释</t>
        </r>
      </text>
    </comment>
    <comment ref="F1" authorId="0" shapeId="0">
      <text>
        <r>
          <rPr>
            <sz val="11"/>
            <color theme="1"/>
            <rFont val="宋体"/>
            <charset val="134"/>
            <scheme val="minor"/>
          </rPr>
          <t>a:
控制站号</t>
        </r>
      </text>
    </comment>
    <comment ref="G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节点号：
只需填写第一个后面的公式自动生成
注意：模拟量和数字量
</t>
        </r>
      </text>
    </comment>
    <comment ref="H1" authorId="0" shapeId="0">
      <text>
        <r>
          <rPr>
            <sz val="11"/>
            <color theme="1"/>
            <rFont val="宋体"/>
            <charset val="134"/>
            <scheme val="minor"/>
          </rPr>
          <t>a:
卡件号：
只需填写第一个后面的公式自动生成
注意：模拟量和数字量</t>
        </r>
      </text>
    </comment>
    <comment ref="I1" authorId="0" shapeId="0">
      <text>
        <r>
          <rPr>
            <sz val="11"/>
            <color theme="1"/>
            <rFont val="宋体"/>
            <charset val="134"/>
            <scheme val="minor"/>
          </rPr>
          <t>a:
通道号：
只需填写第一个后面的公式自动生成
注意：模拟量和数字量</t>
        </r>
      </text>
    </comment>
    <comment ref="J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本项目卡件类型五种：
AAI143-H
AAI543-H
ADV151-P
ADV551-P
AAP135-S
</t>
        </r>
      </text>
    </comment>
    <comment ref="K1" authorId="0" shapeId="0">
      <text>
        <r>
          <rPr>
            <sz val="11"/>
            <color theme="1"/>
            <rFont val="宋体"/>
            <charset val="134"/>
            <scheme val="minor"/>
          </rPr>
          <t>a:
信号类型：
AI
AO
DI
DO</t>
        </r>
      </text>
    </comment>
    <comment ref="L1" authorId="0" shapeId="0">
      <text>
        <r>
          <rPr>
            <sz val="11"/>
            <color theme="1"/>
            <rFont val="宋体"/>
            <charset val="134"/>
            <scheme val="minor"/>
          </rPr>
          <t>a:
横河卡件线制
2W
4W</t>
        </r>
      </text>
    </comment>
    <comment ref="N1" authorId="0" shapeId="0">
      <text>
        <r>
          <rPr>
            <sz val="11"/>
            <color theme="1"/>
            <rFont val="宋体"/>
            <charset val="134"/>
            <scheme val="minor"/>
          </rPr>
          <t>a:
冗余/非冗余</t>
        </r>
      </text>
    </comment>
    <comment ref="O1" authorId="0" shapeId="0">
      <text>
        <r>
          <rPr>
            <sz val="11"/>
            <color theme="1"/>
            <rFont val="宋体"/>
            <charset val="134"/>
            <scheme val="minor"/>
          </rPr>
          <t>a:
YGET生成DR号</t>
        </r>
      </text>
    </comment>
    <comment ref="Q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化工装置去掉“-”
</t>
        </r>
      </text>
    </comment>
    <comment ref="R1" authorId="0" shapeId="0">
      <text>
        <r>
          <rPr>
            <sz val="11"/>
            <color theme="1"/>
            <rFont val="宋体"/>
            <charset val="134"/>
            <scheme val="minor"/>
          </rPr>
          <t>a:
参考种子项目典型回路类型</t>
        </r>
      </text>
    </comment>
    <comment ref="S1" authorId="0" shapeId="0">
      <text>
        <r>
          <rPr>
            <sz val="11"/>
            <color theme="1"/>
            <rFont val="宋体"/>
            <charset val="134"/>
            <scheme val="minor"/>
          </rPr>
          <t>a:
%Z地址
公式自动生成</t>
        </r>
      </text>
    </comment>
    <comment ref="T1" authorId="0" shapeId="0">
      <text>
        <r>
          <rPr>
            <sz val="11"/>
            <color theme="1"/>
            <rFont val="宋体"/>
            <charset val="134"/>
            <scheme val="minor"/>
          </rPr>
          <t>a:
含有公式自动生成</t>
        </r>
      </text>
    </comment>
    <comment ref="U1" authorId="0" shapeId="0">
      <text>
        <r>
          <rPr>
            <sz val="11"/>
            <color theme="1"/>
            <rFont val="宋体"/>
            <charset val="134"/>
            <scheme val="minor"/>
          </rPr>
          <t>a:
YGET使用</t>
        </r>
      </text>
    </comment>
    <comment ref="V1" authorId="0" shapeId="0">
      <text>
        <r>
          <rPr>
            <sz val="11"/>
            <color theme="1"/>
            <rFont val="宋体"/>
            <charset val="134"/>
            <scheme val="minor"/>
          </rPr>
          <t>a:
YGET使用
注意前12，后12</t>
        </r>
      </text>
    </comment>
    <comment ref="X1" authorId="0" shapeId="0">
      <text>
        <r>
          <rPr>
            <sz val="11"/>
            <color theme="1"/>
            <rFont val="宋体"/>
            <charset val="134"/>
            <scheme val="minor"/>
          </rPr>
          <t>a:
YGET使用
注意前12，后12</t>
        </r>
      </text>
    </comment>
    <comment ref="Z1" authorId="0" shapeId="0">
      <text>
        <r>
          <rPr>
            <sz val="11"/>
            <color theme="1"/>
            <rFont val="宋体"/>
            <charset val="134"/>
            <scheme val="minor"/>
          </rPr>
          <t>a:
信号源
填写DCS</t>
        </r>
      </text>
    </comment>
    <comment ref="AA1" authorId="0" shapeId="0">
      <text>
        <r>
          <rPr>
            <sz val="11"/>
            <color theme="1"/>
            <rFont val="宋体"/>
            <charset val="134"/>
            <scheme val="minor"/>
          </rPr>
          <t>a:
系统机柜名称</t>
        </r>
      </text>
    </comment>
    <comment ref="AB1" authorId="0" shapeId="0">
      <text>
        <r>
          <rPr>
            <sz val="11"/>
            <color theme="1"/>
            <rFont val="宋体"/>
            <charset val="134"/>
            <scheme val="minor"/>
          </rPr>
          <t>a:
防雷栅
Y/N</t>
        </r>
      </text>
    </comment>
    <comment ref="AC1" authorId="0" shapeId="0">
      <text>
        <r>
          <rPr>
            <sz val="11"/>
            <color theme="1"/>
            <rFont val="宋体"/>
            <charset val="134"/>
            <scheme val="minor"/>
          </rPr>
          <t>a:
防雷栅细节：
项目统一填写如下：
'AI Surge protective device
AI防雷栅</t>
        </r>
      </text>
    </comment>
    <comment ref="AD1" authorId="0" shapeId="0">
      <text>
        <r>
          <rPr>
            <sz val="11"/>
            <color theme="1"/>
            <rFont val="宋体"/>
            <charset val="134"/>
            <scheme val="minor"/>
          </rPr>
          <t>a:
安全栅
Y/N</t>
        </r>
      </text>
    </comment>
    <comment ref="AE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安全栅细节
本项目安全栅型号如下：
AI 4-20mA:MTL4541
AI TC:MTL4573
AI RTD:MTL4573
PI :MTL4532
AO :MTL4546Y
DI :MTL4511
DO :MTL4521
</t>
        </r>
      </text>
    </comment>
    <comment ref="AF1" authorId="0" shapeId="0">
      <text>
        <r>
          <rPr>
            <sz val="11"/>
            <color theme="1"/>
            <rFont val="宋体"/>
            <charset val="134"/>
            <scheme val="minor"/>
          </rPr>
          <t>a:
FC-direct output--YGET填写“1”
FO-reverse output--YGET填写“2”</t>
        </r>
      </text>
    </comment>
    <comment ref="AG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正作用YGET填小写direct 
反作用YGET填小写reverse 
</t>
        </r>
      </text>
    </comment>
    <comment ref="AH1" authorId="0" shapeId="0">
      <text>
        <r>
          <rPr>
            <sz val="11"/>
            <color theme="1"/>
            <rFont val="宋体"/>
            <charset val="134"/>
            <scheme val="minor"/>
          </rPr>
          <t>a:
信号位置：
site
MCC
机柜报警
其他（按照设计资料填写）</t>
        </r>
      </text>
    </comment>
    <comment ref="AI1" authorId="0" shapeId="0">
      <text>
        <r>
          <rPr>
            <sz val="11"/>
            <color theme="1"/>
            <rFont val="宋体"/>
            <charset val="134"/>
            <scheme val="minor"/>
          </rPr>
          <t>a:
信号供电等信息
（参考设计资料填写）</t>
        </r>
      </text>
    </comment>
    <comment ref="AJ1" authorId="0" shapeId="0">
      <text>
        <r>
          <rPr>
            <sz val="11"/>
            <color theme="1"/>
            <rFont val="宋体"/>
            <charset val="134"/>
            <scheme val="minor"/>
          </rPr>
          <t>a:
！！！该列为本项目硬件设计的Master列含有公式，位号要严格按照设计资料进行VLOOKUP,不允许自行修改。</t>
        </r>
      </text>
    </comment>
    <comment ref="AK1" authorId="0" shapeId="0">
      <text>
        <r>
          <rPr>
            <sz val="11"/>
            <color theme="1"/>
            <rFont val="宋体"/>
            <charset val="134"/>
            <scheme val="minor"/>
          </rPr>
          <t>a:
横河卡件线制
2W
4W</t>
        </r>
      </text>
    </comment>
    <comment ref="AL1" authorId="0" shapeId="0">
      <text>
        <r>
          <rPr>
            <sz val="11"/>
            <color theme="1"/>
            <rFont val="宋体"/>
            <charset val="134"/>
            <scheme val="minor"/>
          </rPr>
          <t>a:
现场接线箱名称
（参考设计资料）</t>
        </r>
      </text>
    </comment>
    <comment ref="AM1" authorId="0" shapeId="0">
      <text>
        <r>
          <rPr>
            <sz val="11"/>
            <color theme="1"/>
            <rFont val="宋体"/>
            <charset val="134"/>
            <scheme val="minor"/>
          </rPr>
          <t>a:
现场接线箱电缆名称
（参考设计资料）</t>
        </r>
      </text>
    </comment>
    <comment ref="AN1" authorId="0" shapeId="0">
      <text>
        <r>
          <rPr>
            <sz val="11"/>
            <color theme="1"/>
            <rFont val="宋体"/>
            <charset val="134"/>
            <scheme val="minor"/>
          </rPr>
          <t>a:
电缆型号，芯数，截面积</t>
        </r>
      </text>
    </comment>
    <comment ref="AO1" authorId="0" shapeId="0">
      <text>
        <r>
          <rPr>
            <sz val="11"/>
            <color theme="1"/>
            <rFont val="宋体"/>
            <charset val="134"/>
            <scheme val="minor"/>
          </rPr>
          <t>a:
电缆芯号</t>
        </r>
      </text>
    </comment>
    <comment ref="AP1" authorId="0" shapeId="0">
      <text>
        <r>
          <rPr>
            <sz val="11"/>
            <color theme="1"/>
            <rFont val="宋体"/>
            <charset val="134"/>
            <scheme val="minor"/>
          </rPr>
          <t>a:
电缆根号</t>
        </r>
      </text>
    </comment>
    <comment ref="AQ1" authorId="0" shapeId="0">
      <text>
        <r>
          <rPr>
            <sz val="11"/>
            <color theme="1"/>
            <rFont val="宋体"/>
            <charset val="134"/>
            <scheme val="minor"/>
          </rPr>
          <t>a:
辅助机柜名称</t>
        </r>
      </text>
    </comment>
    <comment ref="AR1" authorId="0" shapeId="0">
      <text>
        <r>
          <rPr>
            <sz val="11"/>
            <color theme="1"/>
            <rFont val="宋体"/>
            <charset val="134"/>
            <scheme val="minor"/>
          </rPr>
          <t>a:
防雷栅组号
SPD001…SPD099
注：
MCC&lt;100米不配防雷栅，&gt;100米需要配防雷栅</t>
        </r>
      </text>
    </comment>
    <comment ref="AS1" authorId="0" shapeId="0">
      <text>
        <r>
          <rPr>
            <sz val="11"/>
            <color theme="1"/>
            <rFont val="宋体"/>
            <charset val="134"/>
            <scheme val="minor"/>
          </rPr>
          <t>a:
防雷栅号
AI/AO 1~16
DI/DO 1~32</t>
        </r>
      </text>
    </comment>
    <comment ref="AT1" authorId="0" shapeId="0">
      <text>
        <r>
          <rPr>
            <sz val="11"/>
            <color theme="1"/>
            <rFont val="宋体"/>
            <charset val="134"/>
            <scheme val="minor"/>
          </rPr>
          <t>a:
防雷栅输入侧接线1</t>
        </r>
      </text>
    </comment>
    <comment ref="AU1" authorId="0" shapeId="0">
      <text>
        <r>
          <rPr>
            <sz val="11"/>
            <color theme="1"/>
            <rFont val="宋体"/>
            <charset val="134"/>
            <scheme val="minor"/>
          </rPr>
          <t>a:
防雷栅输入侧接线2</t>
        </r>
      </text>
    </comment>
    <comment ref="AV1" authorId="0" shapeId="0">
      <text>
        <r>
          <rPr>
            <sz val="11"/>
            <color theme="1"/>
            <rFont val="宋体"/>
            <charset val="134"/>
            <scheme val="minor"/>
          </rPr>
          <t>a:
防雷栅输入侧接线3</t>
        </r>
      </text>
    </comment>
    <comment ref="AW1" authorId="0" shapeId="0">
      <text>
        <r>
          <rPr>
            <sz val="11"/>
            <color theme="1"/>
            <rFont val="宋体"/>
            <charset val="134"/>
            <scheme val="minor"/>
          </rPr>
          <t>a:
防雷栅输出侧接线1</t>
        </r>
      </text>
    </comment>
    <comment ref="AX1" authorId="0" shapeId="0">
      <text>
        <r>
          <rPr>
            <sz val="11"/>
            <color theme="1"/>
            <rFont val="宋体"/>
            <charset val="134"/>
            <scheme val="minor"/>
          </rPr>
          <t>a:
防雷栅输出侧接线2</t>
        </r>
      </text>
    </comment>
    <comment ref="AY1" authorId="0" shapeId="0">
      <text>
        <r>
          <rPr>
            <sz val="11"/>
            <color theme="1"/>
            <rFont val="宋体"/>
            <charset val="134"/>
            <scheme val="minor"/>
          </rPr>
          <t>a:
防雷栅输出侧接线3</t>
        </r>
      </text>
    </comment>
    <comment ref="AZ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MCC有关的AI\AO需要过隔离器
填写如下：
AI:SC01,SC02
AO:按照AI最后号顺延
</t>
        </r>
      </text>
    </comment>
    <comment ref="BA1" authorId="0" shapeId="0">
      <text>
        <r>
          <rPr>
            <sz val="11"/>
            <color theme="1"/>
            <rFont val="宋体"/>
            <charset val="134"/>
            <scheme val="minor"/>
          </rPr>
          <t>a:
隔离器输入侧接线1</t>
        </r>
      </text>
    </comment>
    <comment ref="BB1" authorId="0" shapeId="0">
      <text>
        <r>
          <rPr>
            <sz val="11"/>
            <color theme="1"/>
            <rFont val="宋体"/>
            <charset val="134"/>
            <scheme val="minor"/>
          </rPr>
          <t>a:
隔离器输入侧接线2</t>
        </r>
      </text>
    </comment>
    <comment ref="BC1" authorId="0" shapeId="0">
      <text>
        <r>
          <rPr>
            <sz val="11"/>
            <color theme="1"/>
            <rFont val="宋体"/>
            <charset val="134"/>
            <scheme val="minor"/>
          </rPr>
          <t>a:
隔离器输出侧接线1</t>
        </r>
      </text>
    </comment>
    <comment ref="BD1" authorId="0" shapeId="0">
      <text>
        <r>
          <rPr>
            <sz val="11"/>
            <color theme="1"/>
            <rFont val="宋体"/>
            <charset val="134"/>
            <scheme val="minor"/>
          </rPr>
          <t>a:
隔离器输出侧接线2</t>
        </r>
      </text>
    </comment>
    <comment ref="BE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MCC有关的DO需要过大功率继电器的
填写如下：
RL01
RL02...
</t>
        </r>
      </text>
    </comment>
    <comment ref="BF1" authorId="0" shapeId="0">
      <text>
        <r>
          <rPr>
            <sz val="11"/>
            <color theme="1"/>
            <rFont val="宋体"/>
            <charset val="134"/>
            <scheme val="minor"/>
          </rPr>
          <t>a:
大功率继电器输入侧接线1</t>
        </r>
      </text>
    </comment>
    <comment ref="BG1" authorId="0" shapeId="0">
      <text>
        <r>
          <rPr>
            <sz val="11"/>
            <color theme="1"/>
            <rFont val="宋体"/>
            <charset val="134"/>
            <scheme val="minor"/>
          </rPr>
          <t>a:
大功率继电器输入侧接线2</t>
        </r>
      </text>
    </comment>
    <comment ref="BH1" authorId="0" shapeId="0">
      <text>
        <r>
          <rPr>
            <sz val="11"/>
            <color theme="1"/>
            <rFont val="宋体"/>
            <charset val="134"/>
            <scheme val="minor"/>
          </rPr>
          <t>a:
大功率继电器输出侧接线1</t>
        </r>
      </text>
    </comment>
    <comment ref="BI1" authorId="0" shapeId="0">
      <text>
        <r>
          <rPr>
            <sz val="11"/>
            <color theme="1"/>
            <rFont val="宋体"/>
            <charset val="134"/>
            <scheme val="minor"/>
          </rPr>
          <t>a:
大功率继电器输出侧接线2</t>
        </r>
      </text>
    </comment>
    <comment ref="BJ1" authorId="0" shapeId="0">
      <text>
        <r>
          <rPr>
            <sz val="11"/>
            <color theme="1"/>
            <rFont val="宋体"/>
            <charset val="134"/>
            <scheme val="minor"/>
          </rPr>
          <t>a:
端子板编号
TPA01...
TPD01...
TPB01...</t>
        </r>
      </text>
    </comment>
    <comment ref="BK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端子板型号
MTL安全栅底板如下：
AI:CPY-C3-RAI141
AO:CPY-C3-AAI543-H
DI:CPY-C3-ADV151-M(1~16)
   CPY-C3-ADV151-S(17~32)
DO:CPY-C3-ADV551L-M(1~16)
   CPY-C3-ADV551L-S(17~32)
横河端子板如下：
AI/AO/PI:A1BA4D-05
DI:A1BD5D-05(现场信号)
   ARM15A-000(MCC信号)
DO:UM-2KS50/32R/CO/F/J/CS1216
</t>
        </r>
      </text>
    </comment>
    <comment ref="BL1" authorId="0" shapeId="0">
      <text>
        <r>
          <rPr>
            <sz val="11"/>
            <color theme="1"/>
            <rFont val="宋体"/>
            <charset val="134"/>
            <scheme val="minor"/>
          </rPr>
          <t>a:
端子板输入侧接线1</t>
        </r>
      </text>
    </comment>
    <comment ref="BM1" authorId="0" shapeId="0">
      <text>
        <r>
          <rPr>
            <sz val="11"/>
            <color theme="1"/>
            <rFont val="宋体"/>
            <charset val="134"/>
            <scheme val="minor"/>
          </rPr>
          <t>a:
端子板输入侧接线2</t>
        </r>
      </text>
    </comment>
    <comment ref="BN1" authorId="0" shapeId="0">
      <text>
        <r>
          <rPr>
            <sz val="11"/>
            <color theme="1"/>
            <rFont val="宋体"/>
            <charset val="134"/>
            <scheme val="minor"/>
          </rPr>
          <t>a:
端子板输入侧接线3</t>
        </r>
      </text>
    </comment>
    <comment ref="BO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设计资料信号类型
</t>
        </r>
      </text>
    </comment>
    <comment ref="BP1" authorId="0" shapeId="0">
      <text>
        <r>
          <rPr>
            <sz val="11"/>
            <color theme="1"/>
            <rFont val="宋体"/>
            <charset val="134"/>
            <scheme val="minor"/>
          </rPr>
          <t>a:
横河版本号</t>
        </r>
      </text>
    </comment>
    <comment ref="BQ1" authorId="0" shapeId="0">
      <text>
        <r>
          <rPr>
            <sz val="11"/>
            <color theme="1"/>
            <rFont val="宋体"/>
            <charset val="134"/>
            <scheme val="minor"/>
          </rPr>
          <t>a:
横河版本注释</t>
        </r>
      </text>
    </comment>
    <comment ref="BR1" authorId="0" shapeId="0">
      <text>
        <r>
          <rPr>
            <sz val="11"/>
            <color theme="1"/>
            <rFont val="宋体"/>
            <charset val="134"/>
            <scheme val="minor"/>
          </rPr>
          <t>a:
备注</t>
        </r>
      </text>
    </comment>
  </commentList>
</comments>
</file>

<file path=xl/comments6.xml><?xml version="1.0" encoding="utf-8"?>
<comments xmlns="http://schemas.openxmlformats.org/spreadsheetml/2006/main">
  <authors>
    <author>a</author>
    <author>ycn</author>
  </authors>
  <commentList>
    <comment ref="C1" authorId="0" shapeId="0">
      <text>
        <r>
          <rPr>
            <sz val="11"/>
            <color theme="1"/>
            <rFont val="宋体"/>
            <charset val="134"/>
            <scheme val="minor"/>
          </rPr>
          <t>a:
原则上是主项号，可根据设计资料填写更具体的单元号以便后面维护</t>
        </r>
      </text>
    </comment>
    <comment ref="D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带“-”
</t>
        </r>
      </text>
    </comment>
    <comment ref="E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带“-”
</t>
        </r>
      </text>
    </comment>
    <comment ref="F1" authorId="0" shapeId="0">
      <text>
        <r>
          <rPr>
            <sz val="11"/>
            <color theme="1"/>
            <rFont val="宋体"/>
            <charset val="134"/>
            <scheme val="minor"/>
          </rPr>
          <t>a:
要求中文语注释</t>
        </r>
      </text>
    </comment>
    <comment ref="I1" authorId="0" shapeId="0">
      <text>
        <r>
          <rPr>
            <sz val="11"/>
            <color theme="1"/>
            <rFont val="宋体"/>
            <charset val="134"/>
            <scheme val="minor"/>
          </rPr>
          <t>a:
量程下限
四位有效数字</t>
        </r>
      </text>
    </comment>
    <comment ref="J1" authorId="0" shapeId="0">
      <text>
        <r>
          <rPr>
            <sz val="11"/>
            <color theme="1"/>
            <rFont val="宋体"/>
            <charset val="134"/>
            <scheme val="minor"/>
          </rPr>
          <t>a:
量程上限
四位有效数字</t>
        </r>
      </text>
    </comment>
    <comment ref="K1" authorId="0" shapeId="0">
      <text>
        <r>
          <rPr>
            <sz val="11"/>
            <color theme="1"/>
            <rFont val="宋体"/>
            <charset val="134"/>
            <scheme val="minor"/>
          </rPr>
          <t>a:
控制站号</t>
        </r>
      </text>
    </comment>
    <comment ref="L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节点号：
只需填写第一个后面的公式自动生成
注意：模拟量和数字量
</t>
        </r>
      </text>
    </comment>
    <comment ref="M1" authorId="0" shapeId="0">
      <text>
        <r>
          <rPr>
            <sz val="11"/>
            <color theme="1"/>
            <rFont val="宋体"/>
            <charset val="134"/>
            <scheme val="minor"/>
          </rPr>
          <t>a:
卡件号：
只需填写第一个后面的公式自动生成
注意：模拟量和数字量</t>
        </r>
      </text>
    </comment>
    <comment ref="N1" authorId="0" shapeId="0">
      <text>
        <r>
          <rPr>
            <sz val="11"/>
            <color theme="1"/>
            <rFont val="宋体"/>
            <charset val="134"/>
            <scheme val="minor"/>
          </rPr>
          <t>a:
通道号：
只需填写第一个后面的公式自动生成
注意：模拟量和数字量</t>
        </r>
      </text>
    </comment>
    <comment ref="O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本项目卡件类型五种：
AAI143-H
AAI543-H
ADV151-P
ADV551-P
AAP135-S
</t>
        </r>
      </text>
    </comment>
    <comment ref="P1" authorId="0" shapeId="0">
      <text>
        <r>
          <rPr>
            <sz val="11"/>
            <color theme="1"/>
            <rFont val="宋体"/>
            <charset val="134"/>
            <scheme val="minor"/>
          </rPr>
          <t>a:
信号类型：
AI
AO
DI
DO</t>
        </r>
      </text>
    </comment>
    <comment ref="Q1" authorId="0" shapeId="0">
      <text>
        <r>
          <rPr>
            <sz val="11"/>
            <color theme="1"/>
            <rFont val="宋体"/>
            <charset val="134"/>
            <scheme val="minor"/>
          </rPr>
          <t>a:
冗余/非冗余</t>
        </r>
      </text>
    </comment>
    <comment ref="R1" authorId="0" shapeId="0">
      <text>
        <r>
          <rPr>
            <sz val="11"/>
            <color theme="1"/>
            <rFont val="宋体"/>
            <charset val="134"/>
            <scheme val="minor"/>
          </rPr>
          <t>a:
本项目信号如下：
4-20mA
Pt100(最终进卡件仍是4-20mA，但是需要标记Pt100)
SI
SO</t>
        </r>
      </text>
    </comment>
    <comment ref="T1" authorId="1" shapeId="0">
      <text>
        <r>
          <rPr>
            <sz val="11"/>
            <color theme="1"/>
            <rFont val="宋体"/>
            <charset val="134"/>
            <scheme val="minor"/>
          </rPr>
          <t>ycn:
正反作用
正：D
反：R</t>
        </r>
      </text>
    </comment>
    <comment ref="U1" authorId="0" shapeId="0">
      <text>
        <r>
          <rPr>
            <sz val="11"/>
            <color theme="1"/>
            <rFont val="宋体"/>
            <charset val="134"/>
            <scheme val="minor"/>
          </rPr>
          <t>a:
YGET生成DR号</t>
        </r>
      </text>
    </comment>
    <comment ref="W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化工装置去掉“-”
</t>
        </r>
      </text>
    </comment>
    <comment ref="X1" authorId="0" shapeId="0">
      <text>
        <r>
          <rPr>
            <sz val="11"/>
            <color theme="1"/>
            <rFont val="宋体"/>
            <charset val="134"/>
            <scheme val="minor"/>
          </rPr>
          <t>a:
参考种子项目典型回路类型</t>
        </r>
      </text>
    </comment>
    <comment ref="Y1" authorId="0" shapeId="0">
      <text>
        <r>
          <rPr>
            <sz val="11"/>
            <color theme="1"/>
            <rFont val="宋体"/>
            <charset val="134"/>
            <scheme val="minor"/>
          </rPr>
          <t>a:
%Z地址
公式自动生成</t>
        </r>
      </text>
    </comment>
    <comment ref="Z1" authorId="0" shapeId="0">
      <text>
        <r>
          <rPr>
            <sz val="11"/>
            <color theme="1"/>
            <rFont val="宋体"/>
            <charset val="134"/>
            <scheme val="minor"/>
          </rPr>
          <t>a:
含有公式自动生成
不带“-”</t>
        </r>
      </text>
    </comment>
    <comment ref="AA1" authorId="0" shapeId="0">
      <text>
        <r>
          <rPr>
            <sz val="11"/>
            <color theme="1"/>
            <rFont val="宋体"/>
            <charset val="134"/>
            <scheme val="minor"/>
          </rPr>
          <t>a:
YGET使用
带“-”</t>
        </r>
      </text>
    </comment>
    <comment ref="AB1" authorId="0" shapeId="0">
      <text>
        <r>
          <rPr>
            <sz val="11"/>
            <color theme="1"/>
            <rFont val="宋体"/>
            <charset val="134"/>
            <scheme val="minor"/>
          </rPr>
          <t>a:
YGET使用
字符&lt;=24</t>
        </r>
      </text>
    </comment>
    <comment ref="AC1" authorId="0" shapeId="0">
      <text>
        <r>
          <rPr>
            <sz val="11"/>
            <color theme="1"/>
            <rFont val="宋体"/>
            <charset val="134"/>
            <scheme val="minor"/>
          </rPr>
          <t>a:
量程下限
四位有效数字</t>
        </r>
      </text>
    </comment>
    <comment ref="AD1" authorId="0" shapeId="0">
      <text>
        <r>
          <rPr>
            <sz val="11"/>
            <color theme="1"/>
            <rFont val="宋体"/>
            <charset val="134"/>
            <scheme val="minor"/>
          </rPr>
          <t>a:
量程上限
四位有效数字</t>
        </r>
      </text>
    </comment>
    <comment ref="AE1" authorId="0" shapeId="0">
      <text>
        <r>
          <rPr>
            <sz val="11"/>
            <color theme="1"/>
            <rFont val="宋体"/>
            <charset val="134"/>
            <scheme val="minor"/>
          </rPr>
          <t>a:
单位</t>
        </r>
      </text>
    </comment>
    <comment ref="AF1" authorId="0" shapeId="0">
      <text>
        <r>
          <rPr>
            <sz val="11"/>
            <color theme="1"/>
            <rFont val="宋体"/>
            <charset val="134"/>
            <scheme val="minor"/>
          </rPr>
          <t>a:
设计资料中高高报警值
VLOOKUP时请使用AJ列</t>
        </r>
      </text>
    </comment>
    <comment ref="AG1" authorId="0" shapeId="0">
      <text>
        <r>
          <rPr>
            <sz val="11"/>
            <color theme="1"/>
            <rFont val="宋体"/>
            <charset val="134"/>
            <scheme val="minor"/>
          </rPr>
          <t>a:
设计资料中高报警值
VLOOKUP时请使用AJ列</t>
        </r>
      </text>
    </comment>
    <comment ref="AH1" authorId="0" shapeId="0">
      <text>
        <r>
          <rPr>
            <sz val="11"/>
            <color theme="1"/>
            <rFont val="宋体"/>
            <charset val="134"/>
            <scheme val="minor"/>
          </rPr>
          <t>a:
设计资料中低报警值
VLOOKUP时请使用AJ列</t>
        </r>
      </text>
    </comment>
    <comment ref="AI1" authorId="0" shapeId="0">
      <text>
        <r>
          <rPr>
            <sz val="11"/>
            <color theme="1"/>
            <rFont val="宋体"/>
            <charset val="134"/>
            <scheme val="minor"/>
          </rPr>
          <t>a:
设计资料中低低报警值
VLOOKUP时请使用AJ列</t>
        </r>
      </text>
    </comment>
    <comment ref="AJ1" authorId="0" shapeId="0">
      <text>
        <r>
          <rPr>
            <sz val="11"/>
            <color theme="1"/>
            <rFont val="宋体"/>
            <charset val="134"/>
            <scheme val="minor"/>
          </rPr>
          <t>a:
设计资料中低低报警值
VLOOKUP时请使用AJ列</t>
        </r>
      </text>
    </comment>
    <comment ref="AK1" authorId="0" shapeId="0">
      <text>
        <r>
          <rPr>
            <sz val="11"/>
            <color theme="1"/>
            <rFont val="宋体"/>
            <charset val="134"/>
            <scheme val="minor"/>
          </rPr>
          <t>a:
信号源
填写DCS</t>
        </r>
      </text>
    </comment>
    <comment ref="AL1" authorId="0" shapeId="0">
      <text>
        <r>
          <rPr>
            <sz val="11"/>
            <color theme="1"/>
            <rFont val="宋体"/>
            <charset val="134"/>
            <scheme val="minor"/>
          </rPr>
          <t>a:
系统机柜名称</t>
        </r>
      </text>
    </comment>
    <comment ref="AM1" authorId="0" shapeId="0">
      <text>
        <r>
          <rPr>
            <sz val="11"/>
            <color theme="1"/>
            <rFont val="宋体"/>
            <charset val="134"/>
            <scheme val="minor"/>
          </rPr>
          <t>a:
防雷栅
Y/N</t>
        </r>
      </text>
    </comment>
    <comment ref="AN1" authorId="0" shapeId="0">
      <text>
        <r>
          <rPr>
            <sz val="11"/>
            <color theme="1"/>
            <rFont val="宋体"/>
            <charset val="134"/>
            <scheme val="minor"/>
          </rPr>
          <t>a:
防雷栅细节：
项目统一填写如下：
'AI Surge protective device
AI防雷栅</t>
        </r>
      </text>
    </comment>
    <comment ref="AO1" authorId="0" shapeId="0">
      <text>
        <r>
          <rPr>
            <sz val="11"/>
            <color theme="1"/>
            <rFont val="宋体"/>
            <charset val="134"/>
            <scheme val="minor"/>
          </rPr>
          <t>a:
安全栅
Y/N</t>
        </r>
      </text>
    </comment>
    <comment ref="AP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安全栅细节
本项目安全栅型号如下：
AI 4-20mA:MTL4541
AI TC:MTL4573
AI RTD:MTL4573
PI :MTL4532
AO :MTL4546Y
DI :MTL4511
DO :MTL4521
</t>
        </r>
      </text>
    </comment>
    <comment ref="AQ1" authorId="0" shapeId="0">
      <text>
        <r>
          <rPr>
            <sz val="11"/>
            <color theme="1"/>
            <rFont val="宋体"/>
            <charset val="134"/>
            <scheme val="minor"/>
          </rPr>
          <t>a:
信号位置：
site
MCC
机柜报警
其他（按照设计资料填写）</t>
        </r>
      </text>
    </comment>
    <comment ref="AR1" authorId="0" shapeId="0">
      <text>
        <r>
          <rPr>
            <sz val="11"/>
            <color theme="1"/>
            <rFont val="宋体"/>
            <charset val="134"/>
            <scheme val="minor"/>
          </rPr>
          <t>a:
信号供电等信息
（参考设计资料填写）</t>
        </r>
      </text>
    </comment>
    <comment ref="AS1" authorId="0" shapeId="0">
      <text>
        <r>
          <rPr>
            <sz val="11"/>
            <color theme="1"/>
            <rFont val="宋体"/>
            <charset val="134"/>
            <scheme val="minor"/>
          </rPr>
          <t>a:
！！！该列为本项目硬件设计的Master列含有公式，位号要严格按照设计资料进行VLOOKUP,不允许自行修改。</t>
        </r>
      </text>
    </comment>
    <comment ref="AW1" authorId="0" shapeId="0">
      <text>
        <r>
          <rPr>
            <sz val="11"/>
            <color theme="1"/>
            <rFont val="宋体"/>
            <charset val="134"/>
            <scheme val="minor"/>
          </rPr>
          <t>a:
现场接线箱名称
（参考设计资料）</t>
        </r>
      </text>
    </comment>
    <comment ref="AX1" authorId="0" shapeId="0">
      <text>
        <r>
          <rPr>
            <sz val="11"/>
            <color theme="1"/>
            <rFont val="宋体"/>
            <charset val="134"/>
            <scheme val="minor"/>
          </rPr>
          <t>a:
现场接线箱电缆名称
（参考设计资料）</t>
        </r>
      </text>
    </comment>
    <comment ref="AY1" authorId="0" shapeId="0">
      <text>
        <r>
          <rPr>
            <sz val="11"/>
            <color theme="1"/>
            <rFont val="宋体"/>
            <charset val="134"/>
            <scheme val="minor"/>
          </rPr>
          <t>a:
电缆型号，芯数，截面积</t>
        </r>
      </text>
    </comment>
    <comment ref="AZ1" authorId="0" shapeId="0">
      <text>
        <r>
          <rPr>
            <sz val="11"/>
            <color theme="1"/>
            <rFont val="宋体"/>
            <charset val="134"/>
            <scheme val="minor"/>
          </rPr>
          <t>a:
电缆芯号</t>
        </r>
      </text>
    </comment>
    <comment ref="BA1" authorId="0" shapeId="0">
      <text>
        <r>
          <rPr>
            <sz val="11"/>
            <color theme="1"/>
            <rFont val="宋体"/>
            <charset val="134"/>
            <scheme val="minor"/>
          </rPr>
          <t>a:
电缆根号</t>
        </r>
      </text>
    </comment>
    <comment ref="BB1" authorId="0" shapeId="0">
      <text>
        <r>
          <rPr>
            <sz val="11"/>
            <color theme="1"/>
            <rFont val="宋体"/>
            <charset val="134"/>
            <scheme val="minor"/>
          </rPr>
          <t>a:
辅助机柜名称</t>
        </r>
      </text>
    </comment>
    <comment ref="BC1" authorId="0" shapeId="0">
      <text>
        <r>
          <rPr>
            <sz val="11"/>
            <color theme="1"/>
            <rFont val="宋体"/>
            <charset val="134"/>
            <scheme val="minor"/>
          </rPr>
          <t>a:
防雷栅组号
SPD001…SPD099
注：
MCC&lt;100米不配防雷栅，&gt;100米需要配防雷栅</t>
        </r>
      </text>
    </comment>
    <comment ref="BD1" authorId="0" shapeId="0">
      <text>
        <r>
          <rPr>
            <sz val="11"/>
            <color theme="1"/>
            <rFont val="宋体"/>
            <charset val="134"/>
            <scheme val="minor"/>
          </rPr>
          <t>a:
防雷栅号
AI/AO 1~16
DI/DO 1~32</t>
        </r>
      </text>
    </comment>
    <comment ref="BE1" authorId="0" shapeId="0">
      <text>
        <r>
          <rPr>
            <sz val="11"/>
            <color theme="1"/>
            <rFont val="宋体"/>
            <charset val="134"/>
            <scheme val="minor"/>
          </rPr>
          <t>a:
防雷栅输入侧接线1</t>
        </r>
      </text>
    </comment>
    <comment ref="BF1" authorId="0" shapeId="0">
      <text>
        <r>
          <rPr>
            <sz val="11"/>
            <color theme="1"/>
            <rFont val="宋体"/>
            <charset val="134"/>
            <scheme val="minor"/>
          </rPr>
          <t>a:
防雷栅输入侧接线2</t>
        </r>
      </text>
    </comment>
    <comment ref="BG1" authorId="0" shapeId="0">
      <text>
        <r>
          <rPr>
            <sz val="11"/>
            <color theme="1"/>
            <rFont val="宋体"/>
            <charset val="134"/>
            <scheme val="minor"/>
          </rPr>
          <t>a:
防雷栅输入侧接线3</t>
        </r>
      </text>
    </comment>
    <comment ref="BH1" authorId="0" shapeId="0">
      <text>
        <r>
          <rPr>
            <sz val="11"/>
            <color theme="1"/>
            <rFont val="宋体"/>
            <charset val="134"/>
            <scheme val="minor"/>
          </rPr>
          <t>a:
防雷栅输出侧接线1</t>
        </r>
      </text>
    </comment>
    <comment ref="BI1" authorId="0" shapeId="0">
      <text>
        <r>
          <rPr>
            <sz val="11"/>
            <color theme="1"/>
            <rFont val="宋体"/>
            <charset val="134"/>
            <scheme val="minor"/>
          </rPr>
          <t>a:
防雷栅输出侧接线2</t>
        </r>
      </text>
    </comment>
    <comment ref="BJ1" authorId="0" shapeId="0">
      <text>
        <r>
          <rPr>
            <sz val="11"/>
            <color theme="1"/>
            <rFont val="宋体"/>
            <charset val="134"/>
            <scheme val="minor"/>
          </rPr>
          <t>a:
防雷栅输出侧接线3</t>
        </r>
      </text>
    </comment>
    <comment ref="BK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MCC有关的AI\AO需要过隔离器
填写如下：
AI:SC01,SC02
AO:按照AI最后号顺延
</t>
        </r>
      </text>
    </comment>
    <comment ref="BL1" authorId="0" shapeId="0">
      <text>
        <r>
          <rPr>
            <sz val="11"/>
            <color theme="1"/>
            <rFont val="宋体"/>
            <charset val="134"/>
            <scheme val="minor"/>
          </rPr>
          <t>a:
隔离器输入侧接线1</t>
        </r>
      </text>
    </comment>
    <comment ref="BM1" authorId="0" shapeId="0">
      <text>
        <r>
          <rPr>
            <sz val="11"/>
            <color theme="1"/>
            <rFont val="宋体"/>
            <charset val="134"/>
            <scheme val="minor"/>
          </rPr>
          <t>a:
隔离器输入侧接线2</t>
        </r>
      </text>
    </comment>
    <comment ref="BN1" authorId="0" shapeId="0">
      <text>
        <r>
          <rPr>
            <sz val="11"/>
            <color theme="1"/>
            <rFont val="宋体"/>
            <charset val="134"/>
            <scheme val="minor"/>
          </rPr>
          <t>a:
隔离器输出侧接线1</t>
        </r>
      </text>
    </comment>
    <comment ref="BO1" authorId="0" shapeId="0">
      <text>
        <r>
          <rPr>
            <sz val="11"/>
            <color theme="1"/>
            <rFont val="宋体"/>
            <charset val="134"/>
            <scheme val="minor"/>
          </rPr>
          <t>a:
隔离器输出侧接线2</t>
        </r>
      </text>
    </comment>
    <comment ref="BP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MCC有关的DO需要过大功率继电器的
填写如下：
RL01
RL02...
</t>
        </r>
      </text>
    </comment>
    <comment ref="BQ1" authorId="0" shapeId="0">
      <text>
        <r>
          <rPr>
            <sz val="11"/>
            <color theme="1"/>
            <rFont val="宋体"/>
            <charset val="134"/>
            <scheme val="minor"/>
          </rPr>
          <t>a:
大功率继电器输入侧接线1</t>
        </r>
      </text>
    </comment>
    <comment ref="BR1" authorId="0" shapeId="0">
      <text>
        <r>
          <rPr>
            <sz val="11"/>
            <color theme="1"/>
            <rFont val="宋体"/>
            <charset val="134"/>
            <scheme val="minor"/>
          </rPr>
          <t>a:
大功率继电器输入侧接线2</t>
        </r>
      </text>
    </comment>
    <comment ref="BS1" authorId="0" shapeId="0">
      <text>
        <r>
          <rPr>
            <sz val="11"/>
            <color theme="1"/>
            <rFont val="宋体"/>
            <charset val="134"/>
            <scheme val="minor"/>
          </rPr>
          <t>a:
大功率继电器输出侧接线1</t>
        </r>
      </text>
    </comment>
    <comment ref="BT1" authorId="0" shapeId="0">
      <text>
        <r>
          <rPr>
            <sz val="11"/>
            <color theme="1"/>
            <rFont val="宋体"/>
            <charset val="134"/>
            <scheme val="minor"/>
          </rPr>
          <t>a:
大功率继电器输出侧接线2</t>
        </r>
      </text>
    </comment>
    <comment ref="BU1" authorId="0" shapeId="0">
      <text>
        <r>
          <rPr>
            <sz val="11"/>
            <color theme="1"/>
            <rFont val="宋体"/>
            <charset val="134"/>
            <scheme val="minor"/>
          </rPr>
          <t>a:
端子板编号
TPA01...
TPD01...
TPB01...</t>
        </r>
      </text>
    </comment>
    <comment ref="BV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端子板型号
MTL安全栅底板如下：
AI:CPY-C3-RAI141
AO:CPY-C3-AAI543-H
DI:CPY-C3-ADV151-M(1~16)
   CPY-C3-ADV151-S(17~32)
DO:CPY-C3-ADV551L-M(1~16)
   CPY-C3-ADV551L-S(17~32)
横河端子板如下：
AI/AO/PI:A1BA4D-05
DI:A1BD5D-05(现场信号)
   ARM15A-000(MCC信号)
DO:UM-2KS50/32R/CO/F/J/CS1216
</t>
        </r>
      </text>
    </comment>
    <comment ref="BW1" authorId="0" shapeId="0">
      <text>
        <r>
          <rPr>
            <sz val="11"/>
            <color theme="1"/>
            <rFont val="宋体"/>
            <charset val="134"/>
            <scheme val="minor"/>
          </rPr>
          <t>a:
端子板输入侧接线1</t>
        </r>
      </text>
    </comment>
    <comment ref="BX1" authorId="0" shapeId="0">
      <text>
        <r>
          <rPr>
            <sz val="11"/>
            <color theme="1"/>
            <rFont val="宋体"/>
            <charset val="134"/>
            <scheme val="minor"/>
          </rPr>
          <t>a:
端子板输入侧接线2</t>
        </r>
      </text>
    </comment>
    <comment ref="BY1" authorId="0" shapeId="0">
      <text>
        <r>
          <rPr>
            <sz val="11"/>
            <color theme="1"/>
            <rFont val="宋体"/>
            <charset val="134"/>
            <scheme val="minor"/>
          </rPr>
          <t>a:
端子板输入侧接线3</t>
        </r>
      </text>
    </comment>
    <comment ref="BZ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设计资料信号类型
</t>
        </r>
      </text>
    </comment>
    <comment ref="CA1" authorId="0" shapeId="0">
      <text>
        <r>
          <rPr>
            <sz val="11"/>
            <color theme="1"/>
            <rFont val="宋体"/>
            <charset val="134"/>
            <scheme val="minor"/>
          </rPr>
          <t>a:
横河版本号</t>
        </r>
      </text>
    </comment>
    <comment ref="CB1" authorId="0" shapeId="0">
      <text>
        <r>
          <rPr>
            <sz val="11"/>
            <color theme="1"/>
            <rFont val="宋体"/>
            <charset val="134"/>
            <scheme val="minor"/>
          </rPr>
          <t>a:
横河版本注释</t>
        </r>
      </text>
    </comment>
    <comment ref="CC1" authorId="0" shapeId="0">
      <text>
        <r>
          <rPr>
            <sz val="11"/>
            <color theme="1"/>
            <rFont val="宋体"/>
            <charset val="134"/>
            <scheme val="minor"/>
          </rPr>
          <t>a:
备注</t>
        </r>
      </text>
    </comment>
  </commentList>
</comments>
</file>

<file path=xl/comments7.xml><?xml version="1.0" encoding="utf-8"?>
<comments xmlns="http://schemas.openxmlformats.org/spreadsheetml/2006/main">
  <authors>
    <author>a</author>
  </authors>
  <commentList>
    <comment ref="C1" authorId="0" shapeId="0">
      <text>
        <r>
          <rPr>
            <sz val="11"/>
            <color theme="1"/>
            <rFont val="宋体"/>
            <charset val="134"/>
            <scheme val="minor"/>
          </rPr>
          <t>a:
原则上是主项号，可根据设计资料填写更具体的单元号以便后面维护</t>
        </r>
      </text>
    </comment>
    <comment ref="D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化工装置去掉“-”
</t>
        </r>
      </text>
    </comment>
    <comment ref="E1" authorId="0" shapeId="0">
      <text>
        <r>
          <rPr>
            <sz val="11"/>
            <color theme="1"/>
            <rFont val="宋体"/>
            <charset val="134"/>
            <scheme val="minor"/>
          </rPr>
          <t>a:
要求中文语注释</t>
        </r>
      </text>
    </comment>
    <comment ref="F1" authorId="0" shapeId="0">
      <text>
        <r>
          <rPr>
            <sz val="11"/>
            <color theme="1"/>
            <rFont val="宋体"/>
            <charset val="134"/>
            <scheme val="minor"/>
          </rPr>
          <t>a:
控制站号</t>
        </r>
      </text>
    </comment>
    <comment ref="G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节点号：
只需填写第一个后面的公式自动生成
注意：模拟量和数字量
</t>
        </r>
      </text>
    </comment>
    <comment ref="H1" authorId="0" shapeId="0">
      <text>
        <r>
          <rPr>
            <sz val="11"/>
            <color theme="1"/>
            <rFont val="宋体"/>
            <charset val="134"/>
            <scheme val="minor"/>
          </rPr>
          <t>a:
卡件号：
只需填写第一个后面的公式自动生成
注意：模拟量和数字量</t>
        </r>
      </text>
    </comment>
    <comment ref="I1" authorId="0" shapeId="0">
      <text>
        <r>
          <rPr>
            <sz val="11"/>
            <color theme="1"/>
            <rFont val="宋体"/>
            <charset val="134"/>
            <scheme val="minor"/>
          </rPr>
          <t>a:
通道号：
只需填写第一个后面的公式自动生成
注意：模拟量和数字量</t>
        </r>
      </text>
    </comment>
    <comment ref="J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本项目卡件类型五种：
AAI143-H
AAI543-H
ADV151-P
ADV551-P
AAP135-S
</t>
        </r>
      </text>
    </comment>
    <comment ref="K1" authorId="0" shapeId="0">
      <text>
        <r>
          <rPr>
            <sz val="11"/>
            <color theme="1"/>
            <rFont val="宋体"/>
            <charset val="134"/>
            <scheme val="minor"/>
          </rPr>
          <t>a:
信号类型：
AI
AO
DI
DO</t>
        </r>
      </text>
    </comment>
    <comment ref="L1" authorId="0" shapeId="0">
      <text>
        <r>
          <rPr>
            <sz val="11"/>
            <color theme="1"/>
            <rFont val="宋体"/>
            <charset val="134"/>
            <scheme val="minor"/>
          </rPr>
          <t>a:
横河卡件线制
2W
4W</t>
        </r>
      </text>
    </comment>
    <comment ref="N1" authorId="0" shapeId="0">
      <text>
        <r>
          <rPr>
            <sz val="11"/>
            <color theme="1"/>
            <rFont val="宋体"/>
            <charset val="134"/>
            <scheme val="minor"/>
          </rPr>
          <t>a:
冗余/非冗余</t>
        </r>
      </text>
    </comment>
    <comment ref="O1" authorId="0" shapeId="0">
      <text>
        <r>
          <rPr>
            <sz val="11"/>
            <color theme="1"/>
            <rFont val="宋体"/>
            <charset val="134"/>
            <scheme val="minor"/>
          </rPr>
          <t>a:
YGET生成DR号</t>
        </r>
      </text>
    </comment>
    <comment ref="Q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化工装置去掉“-”
</t>
        </r>
      </text>
    </comment>
    <comment ref="R1" authorId="0" shapeId="0">
      <text>
        <r>
          <rPr>
            <sz val="11"/>
            <color theme="1"/>
            <rFont val="宋体"/>
            <charset val="134"/>
            <scheme val="minor"/>
          </rPr>
          <t>a:
参考种子项目典型回路类型</t>
        </r>
      </text>
    </comment>
    <comment ref="S1" authorId="0" shapeId="0">
      <text>
        <r>
          <rPr>
            <sz val="11"/>
            <color theme="1"/>
            <rFont val="宋体"/>
            <charset val="134"/>
            <scheme val="minor"/>
          </rPr>
          <t>a:
%Z地址
公式自动生成</t>
        </r>
      </text>
    </comment>
    <comment ref="T1" authorId="0" shapeId="0">
      <text>
        <r>
          <rPr>
            <sz val="11"/>
            <color theme="1"/>
            <rFont val="宋体"/>
            <charset val="134"/>
            <scheme val="minor"/>
          </rPr>
          <t>a:
含有公式自动生成</t>
        </r>
      </text>
    </comment>
    <comment ref="U1" authorId="0" shapeId="0">
      <text>
        <r>
          <rPr>
            <sz val="11"/>
            <color theme="1"/>
            <rFont val="宋体"/>
            <charset val="134"/>
            <scheme val="minor"/>
          </rPr>
          <t>a:
YGET使用</t>
        </r>
      </text>
    </comment>
    <comment ref="V1" authorId="0" shapeId="0">
      <text>
        <r>
          <rPr>
            <sz val="11"/>
            <color theme="1"/>
            <rFont val="宋体"/>
            <charset val="134"/>
            <scheme val="minor"/>
          </rPr>
          <t>a:
YGET使用
注意前12，后12</t>
        </r>
      </text>
    </comment>
    <comment ref="X1" authorId="0" shapeId="0">
      <text>
        <r>
          <rPr>
            <sz val="11"/>
            <color theme="1"/>
            <rFont val="宋体"/>
            <charset val="134"/>
            <scheme val="minor"/>
          </rPr>
          <t>a:
YGET使用
注意前12，后12</t>
        </r>
      </text>
    </comment>
    <comment ref="Z1" authorId="0" shapeId="0">
      <text>
        <r>
          <rPr>
            <sz val="11"/>
            <color theme="1"/>
            <rFont val="宋体"/>
            <charset val="134"/>
            <scheme val="minor"/>
          </rPr>
          <t>a:
信号源
填写DCS</t>
        </r>
      </text>
    </comment>
    <comment ref="AA1" authorId="0" shapeId="0">
      <text>
        <r>
          <rPr>
            <sz val="11"/>
            <color theme="1"/>
            <rFont val="宋体"/>
            <charset val="134"/>
            <scheme val="minor"/>
          </rPr>
          <t>a:
系统机柜名称</t>
        </r>
      </text>
    </comment>
    <comment ref="AB1" authorId="0" shapeId="0">
      <text>
        <r>
          <rPr>
            <sz val="11"/>
            <color theme="1"/>
            <rFont val="宋体"/>
            <charset val="134"/>
            <scheme val="minor"/>
          </rPr>
          <t>a:
防雷栅
Y/N</t>
        </r>
      </text>
    </comment>
    <comment ref="AC1" authorId="0" shapeId="0">
      <text>
        <r>
          <rPr>
            <sz val="11"/>
            <color theme="1"/>
            <rFont val="宋体"/>
            <charset val="134"/>
            <scheme val="minor"/>
          </rPr>
          <t>a:
防雷栅细节：
项目统一填写如下：
'AI Surge protective device
AI防雷栅</t>
        </r>
      </text>
    </comment>
    <comment ref="AD1" authorId="0" shapeId="0">
      <text>
        <r>
          <rPr>
            <sz val="11"/>
            <color theme="1"/>
            <rFont val="宋体"/>
            <charset val="134"/>
            <scheme val="minor"/>
          </rPr>
          <t>a:
安全栅
Y/N</t>
        </r>
      </text>
    </comment>
    <comment ref="AE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安全栅细节
本项目安全栅型号如下：
AI 4-20mA:MTL4541
AI TC:MTL4573
AI RTD:MTL4573
PI :MTL4532
AO :MTL4546Y
DI :MTL4511
DO :MTL4521
</t>
        </r>
      </text>
    </comment>
    <comment ref="AF1" authorId="0" shapeId="0">
      <text>
        <r>
          <rPr>
            <sz val="11"/>
            <color theme="1"/>
            <rFont val="宋体"/>
            <charset val="134"/>
            <scheme val="minor"/>
          </rPr>
          <t>a:
FC-direct output--YGET填写“1”
FO-reverse output--YGET填写“2”</t>
        </r>
      </text>
    </comment>
    <comment ref="AG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正作用YGET填小写direct 
反作用YGET填小写reverse 
</t>
        </r>
      </text>
    </comment>
    <comment ref="AH1" authorId="0" shapeId="0">
      <text>
        <r>
          <rPr>
            <sz val="11"/>
            <color theme="1"/>
            <rFont val="宋体"/>
            <charset val="134"/>
            <scheme val="minor"/>
          </rPr>
          <t>a:
信号位置：
site
MCC
机柜报警
其他（按照设计资料填写）</t>
        </r>
      </text>
    </comment>
    <comment ref="AI1" authorId="0" shapeId="0">
      <text>
        <r>
          <rPr>
            <sz val="11"/>
            <color theme="1"/>
            <rFont val="宋体"/>
            <charset val="134"/>
            <scheme val="minor"/>
          </rPr>
          <t>a:
信号供电等信息
（参考设计资料填写）</t>
        </r>
      </text>
    </comment>
    <comment ref="AJ1" authorId="0" shapeId="0">
      <text>
        <r>
          <rPr>
            <sz val="11"/>
            <color theme="1"/>
            <rFont val="宋体"/>
            <charset val="134"/>
            <scheme val="minor"/>
          </rPr>
          <t>a:
！！！该列为本项目硬件设计的Master列含有公式，位号要严格按照设计资料进行VLOOKUP,不允许自行修改。</t>
        </r>
      </text>
    </comment>
    <comment ref="AK1" authorId="0" shapeId="0">
      <text>
        <r>
          <rPr>
            <sz val="11"/>
            <color theme="1"/>
            <rFont val="宋体"/>
            <charset val="134"/>
            <scheme val="minor"/>
          </rPr>
          <t>a:
横河卡件线制
2W
4W</t>
        </r>
      </text>
    </comment>
    <comment ref="AL1" authorId="0" shapeId="0">
      <text>
        <r>
          <rPr>
            <sz val="11"/>
            <color theme="1"/>
            <rFont val="宋体"/>
            <charset val="134"/>
            <scheme val="minor"/>
          </rPr>
          <t>a:
现场接线箱名称
（参考设计资料）</t>
        </r>
      </text>
    </comment>
    <comment ref="AM1" authorId="0" shapeId="0">
      <text>
        <r>
          <rPr>
            <sz val="11"/>
            <color theme="1"/>
            <rFont val="宋体"/>
            <charset val="134"/>
            <scheme val="minor"/>
          </rPr>
          <t>a:
现场接线箱电缆名称
（参考设计资料）</t>
        </r>
      </text>
    </comment>
    <comment ref="AN1" authorId="0" shapeId="0">
      <text>
        <r>
          <rPr>
            <sz val="11"/>
            <color theme="1"/>
            <rFont val="宋体"/>
            <charset val="134"/>
            <scheme val="minor"/>
          </rPr>
          <t>a:
电缆型号，芯数，截面积</t>
        </r>
      </text>
    </comment>
    <comment ref="AO1" authorId="0" shapeId="0">
      <text>
        <r>
          <rPr>
            <sz val="11"/>
            <color theme="1"/>
            <rFont val="宋体"/>
            <charset val="134"/>
            <scheme val="minor"/>
          </rPr>
          <t>a:
电缆芯号</t>
        </r>
      </text>
    </comment>
    <comment ref="AP1" authorId="0" shapeId="0">
      <text>
        <r>
          <rPr>
            <sz val="11"/>
            <color theme="1"/>
            <rFont val="宋体"/>
            <charset val="134"/>
            <scheme val="minor"/>
          </rPr>
          <t>a:
电缆根号</t>
        </r>
      </text>
    </comment>
    <comment ref="AQ1" authorId="0" shapeId="0">
      <text>
        <r>
          <rPr>
            <sz val="11"/>
            <color theme="1"/>
            <rFont val="宋体"/>
            <charset val="134"/>
            <scheme val="minor"/>
          </rPr>
          <t>a:
辅助机柜名称</t>
        </r>
      </text>
    </comment>
    <comment ref="AR1" authorId="0" shapeId="0">
      <text>
        <r>
          <rPr>
            <sz val="11"/>
            <color theme="1"/>
            <rFont val="宋体"/>
            <charset val="134"/>
            <scheme val="minor"/>
          </rPr>
          <t>a:
防雷栅组号
SPD001…SPD099
注：
MCC&lt;100米不配防雷栅，&gt;100米需要配防雷栅</t>
        </r>
      </text>
    </comment>
    <comment ref="AS1" authorId="0" shapeId="0">
      <text>
        <r>
          <rPr>
            <sz val="11"/>
            <color theme="1"/>
            <rFont val="宋体"/>
            <charset val="134"/>
            <scheme val="minor"/>
          </rPr>
          <t>a:
防雷栅号
AI/AO 1~16
DI/DO 1~32</t>
        </r>
      </text>
    </comment>
    <comment ref="AT1" authorId="0" shapeId="0">
      <text>
        <r>
          <rPr>
            <sz val="11"/>
            <color theme="1"/>
            <rFont val="宋体"/>
            <charset val="134"/>
            <scheme val="minor"/>
          </rPr>
          <t>a:
防雷栅输入侧接线1</t>
        </r>
      </text>
    </comment>
    <comment ref="AU1" authorId="0" shapeId="0">
      <text>
        <r>
          <rPr>
            <sz val="11"/>
            <color theme="1"/>
            <rFont val="宋体"/>
            <charset val="134"/>
            <scheme val="minor"/>
          </rPr>
          <t>a:
防雷栅输入侧接线2</t>
        </r>
      </text>
    </comment>
    <comment ref="AV1" authorId="0" shapeId="0">
      <text>
        <r>
          <rPr>
            <sz val="11"/>
            <color theme="1"/>
            <rFont val="宋体"/>
            <charset val="134"/>
            <scheme val="minor"/>
          </rPr>
          <t>a:
防雷栅输入侧接线3</t>
        </r>
      </text>
    </comment>
    <comment ref="AW1" authorId="0" shapeId="0">
      <text>
        <r>
          <rPr>
            <sz val="11"/>
            <color theme="1"/>
            <rFont val="宋体"/>
            <charset val="134"/>
            <scheme val="minor"/>
          </rPr>
          <t>a:
防雷栅输出侧接线1</t>
        </r>
      </text>
    </comment>
    <comment ref="AX1" authorId="0" shapeId="0">
      <text>
        <r>
          <rPr>
            <sz val="11"/>
            <color theme="1"/>
            <rFont val="宋体"/>
            <charset val="134"/>
            <scheme val="minor"/>
          </rPr>
          <t>a:
防雷栅输出侧接线2</t>
        </r>
      </text>
    </comment>
    <comment ref="AY1" authorId="0" shapeId="0">
      <text>
        <r>
          <rPr>
            <sz val="11"/>
            <color theme="1"/>
            <rFont val="宋体"/>
            <charset val="134"/>
            <scheme val="minor"/>
          </rPr>
          <t>a:
防雷栅输出侧接线3</t>
        </r>
      </text>
    </comment>
    <comment ref="AZ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MCC有关的AI\AO需要过隔离器
填写如下：
AI:SC01,SC02
AO:按照AI最后号顺延
</t>
        </r>
      </text>
    </comment>
    <comment ref="BA1" authorId="0" shapeId="0">
      <text>
        <r>
          <rPr>
            <sz val="11"/>
            <color theme="1"/>
            <rFont val="宋体"/>
            <charset val="134"/>
            <scheme val="minor"/>
          </rPr>
          <t>a:
隔离器输入侧接线1</t>
        </r>
      </text>
    </comment>
    <comment ref="BB1" authorId="0" shapeId="0">
      <text>
        <r>
          <rPr>
            <sz val="11"/>
            <color theme="1"/>
            <rFont val="宋体"/>
            <charset val="134"/>
            <scheme val="minor"/>
          </rPr>
          <t>a:
隔离器输入侧接线2</t>
        </r>
      </text>
    </comment>
    <comment ref="BC1" authorId="0" shapeId="0">
      <text>
        <r>
          <rPr>
            <sz val="11"/>
            <color theme="1"/>
            <rFont val="宋体"/>
            <charset val="134"/>
            <scheme val="minor"/>
          </rPr>
          <t>a:
隔离器输出侧接线1</t>
        </r>
      </text>
    </comment>
    <comment ref="BD1" authorId="0" shapeId="0">
      <text>
        <r>
          <rPr>
            <sz val="11"/>
            <color theme="1"/>
            <rFont val="宋体"/>
            <charset val="134"/>
            <scheme val="minor"/>
          </rPr>
          <t>a:
隔离器输出侧接线2</t>
        </r>
      </text>
    </comment>
    <comment ref="BE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MCC有关的DO需要过大功率继电器的
填写如下：
RL01
RL02...
</t>
        </r>
      </text>
    </comment>
    <comment ref="BF1" authorId="0" shapeId="0">
      <text>
        <r>
          <rPr>
            <sz val="11"/>
            <color theme="1"/>
            <rFont val="宋体"/>
            <charset val="134"/>
            <scheme val="minor"/>
          </rPr>
          <t>a:
大功率继电器输入侧接线1</t>
        </r>
      </text>
    </comment>
    <comment ref="BG1" authorId="0" shapeId="0">
      <text>
        <r>
          <rPr>
            <sz val="11"/>
            <color theme="1"/>
            <rFont val="宋体"/>
            <charset val="134"/>
            <scheme val="minor"/>
          </rPr>
          <t>a:
大功率继电器输入侧接线2</t>
        </r>
      </text>
    </comment>
    <comment ref="BH1" authorId="0" shapeId="0">
      <text>
        <r>
          <rPr>
            <sz val="11"/>
            <color theme="1"/>
            <rFont val="宋体"/>
            <charset val="134"/>
            <scheme val="minor"/>
          </rPr>
          <t>a:
大功率继电器输出侧接线1</t>
        </r>
      </text>
    </comment>
    <comment ref="BI1" authorId="0" shapeId="0">
      <text>
        <r>
          <rPr>
            <sz val="11"/>
            <color theme="1"/>
            <rFont val="宋体"/>
            <charset val="134"/>
            <scheme val="minor"/>
          </rPr>
          <t>a:
大功率继电器输出侧接线2</t>
        </r>
      </text>
    </comment>
    <comment ref="BJ1" authorId="0" shapeId="0">
      <text>
        <r>
          <rPr>
            <sz val="11"/>
            <color theme="1"/>
            <rFont val="宋体"/>
            <charset val="134"/>
            <scheme val="minor"/>
          </rPr>
          <t>a:
端子板编号
TPA01...
TPD01...
TPB01...</t>
        </r>
      </text>
    </comment>
    <comment ref="BK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端子板型号
MTL安全栅底板如下：
AI:CPY-C3-RAI141
AO:CPY-C3-AAI543-H
DI:CPY-C3-ADV151-M(1~16)
   CPY-C3-ADV151-S(17~32)
DO:CPY-C3-ADV551L-M(1~16)
   CPY-C3-ADV551L-S(17~32)
横河端子板如下：
AI/AO/PI:A1BA4D-05
DI:A1BD5D-05(现场信号)
   ARM15A-000(MCC信号)
DO:UM-2KS50/32R/CO/F/J/CS1216
</t>
        </r>
      </text>
    </comment>
    <comment ref="BL1" authorId="0" shapeId="0">
      <text>
        <r>
          <rPr>
            <sz val="11"/>
            <color theme="1"/>
            <rFont val="宋体"/>
            <charset val="134"/>
            <scheme val="minor"/>
          </rPr>
          <t>a:
端子板输入侧接线1</t>
        </r>
      </text>
    </comment>
    <comment ref="BM1" authorId="0" shapeId="0">
      <text>
        <r>
          <rPr>
            <sz val="11"/>
            <color theme="1"/>
            <rFont val="宋体"/>
            <charset val="134"/>
            <scheme val="minor"/>
          </rPr>
          <t>a:
端子板输入侧接线2</t>
        </r>
      </text>
    </comment>
    <comment ref="BN1" authorId="0" shapeId="0">
      <text>
        <r>
          <rPr>
            <sz val="11"/>
            <color theme="1"/>
            <rFont val="宋体"/>
            <charset val="134"/>
            <scheme val="minor"/>
          </rPr>
          <t>a:
端子板输入侧接线3</t>
        </r>
      </text>
    </comment>
    <comment ref="BO1" authorId="0" shapeId="0">
      <text>
        <r>
          <rPr>
            <sz val="11"/>
            <color theme="1"/>
            <rFont val="宋体"/>
            <charset val="134"/>
            <scheme val="minor"/>
          </rPr>
          <t xml:space="preserve">a:
设计资料信号类型
</t>
        </r>
      </text>
    </comment>
    <comment ref="BP1" authorId="0" shapeId="0">
      <text>
        <r>
          <rPr>
            <sz val="11"/>
            <color theme="1"/>
            <rFont val="宋体"/>
            <charset val="134"/>
            <scheme val="minor"/>
          </rPr>
          <t>a:
横河版本号</t>
        </r>
      </text>
    </comment>
    <comment ref="BQ1" authorId="0" shapeId="0">
      <text>
        <r>
          <rPr>
            <sz val="11"/>
            <color theme="1"/>
            <rFont val="宋体"/>
            <charset val="134"/>
            <scheme val="minor"/>
          </rPr>
          <t>a:
横河版本注释</t>
        </r>
      </text>
    </comment>
    <comment ref="BR1" authorId="0" shapeId="0">
      <text>
        <r>
          <rPr>
            <sz val="11"/>
            <color theme="1"/>
            <rFont val="宋体"/>
            <charset val="134"/>
            <scheme val="minor"/>
          </rPr>
          <t>a:
备注</t>
        </r>
      </text>
    </comment>
  </commentList>
</comments>
</file>

<file path=xl/sharedStrings.xml><?xml version="1.0" encoding="utf-8"?>
<sst xmlns="http://schemas.openxmlformats.org/spreadsheetml/2006/main" count="33761" uniqueCount="5812">
  <si>
    <t>上海氯碱化工股份有限公司</t>
  </si>
  <si>
    <t>20万吨年VCM项目</t>
  </si>
  <si>
    <t>位置: 上海</t>
  </si>
  <si>
    <t>DCS IO list
DCS IO清单</t>
  </si>
  <si>
    <t>VCM 装置</t>
  </si>
  <si>
    <t>Document No: SHLJ-YCN-VCM-LST-0001</t>
  </si>
  <si>
    <t>REV</t>
  </si>
  <si>
    <t>DATE</t>
  </si>
  <si>
    <t>REASONS FOR ISSUE</t>
  </si>
  <si>
    <t>BY</t>
  </si>
  <si>
    <t>CHKD</t>
  </si>
  <si>
    <t>YKGW APPD</t>
  </si>
  <si>
    <t>First Issue</t>
  </si>
  <si>
    <t>ChenPeng</t>
  </si>
  <si>
    <t>FengChao</t>
  </si>
  <si>
    <t>ZhangFeng</t>
  </si>
  <si>
    <t>LOCAL</t>
  </si>
  <si>
    <t>Job Name.:</t>
  </si>
  <si>
    <t>上海氯碱VCM项目</t>
  </si>
  <si>
    <t>Process:</t>
  </si>
  <si>
    <t>VCM</t>
  </si>
  <si>
    <t>Control Name:</t>
  </si>
  <si>
    <t>FCS0301</t>
  </si>
  <si>
    <t>Front</t>
  </si>
  <si>
    <t>Rear</t>
  </si>
  <si>
    <t>Station Address:</t>
  </si>
  <si>
    <t>03.01</t>
  </si>
  <si>
    <t>Cabinet No.:</t>
  </si>
  <si>
    <t>AAI143/R</t>
  </si>
  <si>
    <t>AAI543/R</t>
  </si>
  <si>
    <t>ADCV01</t>
  </si>
  <si>
    <t>EC401</t>
  </si>
  <si>
    <t>CPU</t>
  </si>
  <si>
    <t>Power</t>
  </si>
  <si>
    <t>AAI143</t>
  </si>
  <si>
    <t>ADV151</t>
  </si>
  <si>
    <t>ESB bus</t>
  </si>
  <si>
    <t>Qty.</t>
  </si>
  <si>
    <t>F1</t>
  </si>
  <si>
    <t>R1</t>
  </si>
  <si>
    <t>FCS Model:</t>
  </si>
  <si>
    <t>AFV30D</t>
  </si>
  <si>
    <t>I/O Node Model:</t>
  </si>
  <si>
    <t>ANB10D-426/CU2N</t>
  </si>
  <si>
    <t>ANB10D-426/CU2T</t>
  </si>
  <si>
    <t>YCB301-C100</t>
  </si>
  <si>
    <t>YCB301-C020</t>
  </si>
  <si>
    <t>ADV551</t>
  </si>
  <si>
    <t>F2</t>
  </si>
  <si>
    <t>R2</t>
  </si>
  <si>
    <t>I/O Module Model:</t>
  </si>
  <si>
    <t>AI不过安全栅</t>
  </si>
  <si>
    <t>AI过隔离器220VAC</t>
  </si>
  <si>
    <t>AI过安全栅</t>
  </si>
  <si>
    <t>F3</t>
  </si>
  <si>
    <t>R3</t>
  </si>
  <si>
    <t>AIR过安全栅</t>
  </si>
  <si>
    <t>6*2</t>
  </si>
  <si>
    <t>AIR过隔离器220VAC</t>
  </si>
  <si>
    <t>AAI543</t>
  </si>
  <si>
    <t>AO过安全栅</t>
  </si>
  <si>
    <t>9*2</t>
  </si>
  <si>
    <t>DI+端子板</t>
  </si>
  <si>
    <t>ALR121</t>
  </si>
  <si>
    <t>DI+安全栅+端子板</t>
  </si>
  <si>
    <t>F4</t>
  </si>
  <si>
    <t>R4</t>
  </si>
  <si>
    <t>DI+继电器端子板</t>
  </si>
  <si>
    <t>DO(24V湿点)</t>
  </si>
  <si>
    <t>DO(干点MCC)</t>
  </si>
  <si>
    <t>通讯卡件</t>
  </si>
  <si>
    <t>F5</t>
  </si>
  <si>
    <t>YCB301-C300</t>
  </si>
  <si>
    <t>Page：</t>
  </si>
  <si>
    <t>/</t>
  </si>
  <si>
    <t>FCS0302</t>
  </si>
  <si>
    <t>A</t>
  </si>
  <si>
    <t>NO.</t>
  </si>
  <si>
    <t>AREA</t>
  </si>
  <si>
    <t>PID_TAG</t>
  </si>
  <si>
    <t>PIDTAG</t>
  </si>
  <si>
    <t>COMMENT</t>
  </si>
  <si>
    <t>RANGE</t>
  </si>
  <si>
    <t>ENG_UNITS</t>
  </si>
  <si>
    <t>ENG_LO</t>
  </si>
  <si>
    <t>ENG_HI</t>
  </si>
  <si>
    <t>Station</t>
  </si>
  <si>
    <t>NODE</t>
  </si>
  <si>
    <t>SLOT</t>
  </si>
  <si>
    <t>Channel</t>
  </si>
  <si>
    <t>IOMODULE</t>
  </si>
  <si>
    <t>IO_type</t>
  </si>
  <si>
    <t>DUPLEX</t>
  </si>
  <si>
    <t>SIGNAL</t>
  </si>
  <si>
    <t>FC/FO</t>
  </si>
  <si>
    <t>DIR_REV</t>
  </si>
  <si>
    <t>DRWNO</t>
  </si>
  <si>
    <t>BIDNO</t>
  </si>
  <si>
    <t>LOOP</t>
  </si>
  <si>
    <t>TYPNO</t>
  </si>
  <si>
    <t>Address</t>
  </si>
  <si>
    <t>DIOTAG</t>
  </si>
  <si>
    <t>DCSTAG</t>
  </si>
  <si>
    <t>TGCOMM</t>
  </si>
  <si>
    <t>ALARM_HH</t>
  </si>
  <si>
    <t>ALARM_HI</t>
  </si>
  <si>
    <t>ALARM_LO</t>
  </si>
  <si>
    <t>ALARM_LL</t>
  </si>
  <si>
    <t>Remarks</t>
  </si>
  <si>
    <t>signal_origin</t>
  </si>
  <si>
    <t>FCS_Comp_Name</t>
  </si>
  <si>
    <t>SB-Surge</t>
  </si>
  <si>
    <t>SB-Surge Detial</t>
  </si>
  <si>
    <t>IS_Non_IS</t>
  </si>
  <si>
    <t xml:space="preserve"> IS_Non_IS Detial</t>
  </si>
  <si>
    <t>Signal_Location</t>
  </si>
  <si>
    <t>Signal_Detail</t>
  </si>
  <si>
    <t>TAG.NO. 1</t>
  </si>
  <si>
    <t>2Wire/4Wire</t>
  </si>
  <si>
    <t>供电备注</t>
  </si>
  <si>
    <t>是否外供电</t>
  </si>
  <si>
    <t>J.B.NAME</t>
  </si>
  <si>
    <t>JB_CABLE_NM</t>
  </si>
  <si>
    <t>Core.No._Tot</t>
  </si>
  <si>
    <t>CHANNEL 4</t>
  </si>
  <si>
    <t>JB_CABLE_PAIR</t>
  </si>
  <si>
    <t>MRP_COMP_Name 5</t>
  </si>
  <si>
    <t>TS_Name 6</t>
  </si>
  <si>
    <t>TS_Channel</t>
  </si>
  <si>
    <t>TS1 7</t>
  </si>
  <si>
    <t>TS2 8</t>
  </si>
  <si>
    <t>TS3 9</t>
  </si>
  <si>
    <t>TS 10</t>
  </si>
  <si>
    <t>TS 11</t>
  </si>
  <si>
    <t>TS 12</t>
  </si>
  <si>
    <t>SC_Channel</t>
  </si>
  <si>
    <t>TS 13</t>
  </si>
  <si>
    <t>TS 14</t>
  </si>
  <si>
    <t>TS 15</t>
  </si>
  <si>
    <t>TS 16</t>
  </si>
  <si>
    <t>RL_Channel</t>
  </si>
  <si>
    <t>TS 17</t>
  </si>
  <si>
    <t>TS 18</t>
  </si>
  <si>
    <t>TS 19</t>
  </si>
  <si>
    <t>TS 20</t>
  </si>
  <si>
    <t>TB No.   13</t>
  </si>
  <si>
    <t>TB Model   14</t>
  </si>
  <si>
    <t>TP_TS1 12</t>
  </si>
  <si>
    <t>TP_TS2 13</t>
  </si>
  <si>
    <t>TP_TS3 14</t>
  </si>
  <si>
    <t>Signal</t>
  </si>
  <si>
    <t>Y_REV_NO</t>
  </si>
  <si>
    <t>Y_REV_COMMENT</t>
  </si>
  <si>
    <t>安全栅型号</t>
  </si>
  <si>
    <t>防雷栅</t>
  </si>
  <si>
    <t>KJXZ</t>
  </si>
  <si>
    <t>08FT-3382</t>
  </si>
  <si>
    <t>08FT3382</t>
  </si>
  <si>
    <t>CL302底去CL303流量</t>
  </si>
  <si>
    <t>0~5300</t>
  </si>
  <si>
    <t>kg/h</t>
  </si>
  <si>
    <t>Y</t>
  </si>
  <si>
    <t>4-20mA</t>
  </si>
  <si>
    <t>08FIC-3382</t>
  </si>
  <si>
    <t>PID</t>
  </si>
  <si>
    <t>DCS</t>
  </si>
  <si>
    <t>AI安全栅</t>
  </si>
  <si>
    <t>Site</t>
  </si>
  <si>
    <t>4Wire</t>
  </si>
  <si>
    <t>DCS卡件无源,安全栅对现场仪表供电</t>
  </si>
  <si>
    <t>否</t>
  </si>
  <si>
    <t>08FT-3383</t>
  </si>
  <si>
    <t>08FT3383</t>
  </si>
  <si>
    <t>CL302底泵回流流量</t>
  </si>
  <si>
    <t>0~5400</t>
  </si>
  <si>
    <t>08FIC-3383</t>
  </si>
  <si>
    <t>08FT-3384</t>
  </si>
  <si>
    <t>08FT3384</t>
  </si>
  <si>
    <t>回流至CL302流量</t>
  </si>
  <si>
    <t>0~53000</t>
  </si>
  <si>
    <t>08FIC-3384</t>
  </si>
  <si>
    <t>08FT-3387</t>
  </si>
  <si>
    <t>08FT3387</t>
  </si>
  <si>
    <t>高沸清洁液去碱洗流量</t>
  </si>
  <si>
    <t>0~5800</t>
  </si>
  <si>
    <t>08FIC-3387</t>
  </si>
  <si>
    <t>08FT-3398</t>
  </si>
  <si>
    <t>08FT3398</t>
  </si>
  <si>
    <t>LS去HE304A/S流量</t>
  </si>
  <si>
    <t>0~9000</t>
  </si>
  <si>
    <t>08FIC-3398</t>
  </si>
  <si>
    <t>08FT-3405</t>
  </si>
  <si>
    <t>08FT3405</t>
  </si>
  <si>
    <t>EDC去TK703AB流量</t>
  </si>
  <si>
    <t>0~36000</t>
  </si>
  <si>
    <t>08FIC-3405</t>
  </si>
  <si>
    <t>08FT-3496</t>
  </si>
  <si>
    <t>08FT3496</t>
  </si>
  <si>
    <t>CL303回流流量</t>
  </si>
  <si>
    <t>0~12000</t>
  </si>
  <si>
    <t>08FIC-3496</t>
  </si>
  <si>
    <t>08FT-3505</t>
  </si>
  <si>
    <t>08FT3505</t>
  </si>
  <si>
    <t>低压蒸汽去HE307A流量</t>
  </si>
  <si>
    <t>0~4300</t>
  </si>
  <si>
    <t>08FIC-3505</t>
  </si>
  <si>
    <t>08FT-4025</t>
  </si>
  <si>
    <t>08FT4025</t>
  </si>
  <si>
    <t>VE411进水流量</t>
  </si>
  <si>
    <t>0~15000</t>
  </si>
  <si>
    <t>08FIC-4025</t>
  </si>
  <si>
    <t>08FT-4036</t>
  </si>
  <si>
    <t>08FT4036</t>
  </si>
  <si>
    <t>HE401排放去高沸塔流量</t>
  </si>
  <si>
    <t>0~4800</t>
  </si>
  <si>
    <t>08FIC-4036</t>
  </si>
  <si>
    <t>F01N1S111</t>
  </si>
  <si>
    <t>SBAIR spare</t>
  </si>
  <si>
    <t>F01N1S112</t>
  </si>
  <si>
    <t>F01N1S113</t>
  </si>
  <si>
    <t>F01N1S114</t>
  </si>
  <si>
    <t>F01N1S115</t>
  </si>
  <si>
    <t>F01N1S116</t>
  </si>
  <si>
    <t>08FT-4049</t>
  </si>
  <si>
    <t>08FT4049</t>
  </si>
  <si>
    <t>蒸汽去HE401流量</t>
  </si>
  <si>
    <t>0~14000</t>
  </si>
  <si>
    <t>AI</t>
  </si>
  <si>
    <t>08FIC-4049</t>
  </si>
  <si>
    <t>08FT-4212</t>
  </si>
  <si>
    <t>08FT4212</t>
  </si>
  <si>
    <t>CL401回流流量</t>
  </si>
  <si>
    <t>0~33600</t>
  </si>
  <si>
    <t>08FIC-4212</t>
  </si>
  <si>
    <t>08FT-4222</t>
  </si>
  <si>
    <t>08FT4222</t>
  </si>
  <si>
    <t>去CL501塔HCl进料流量</t>
  </si>
  <si>
    <t>0~74700</t>
  </si>
  <si>
    <t>08FIC-4222</t>
  </si>
  <si>
    <t>08FT-4278</t>
  </si>
  <si>
    <t>08FT4278</t>
  </si>
  <si>
    <t>进CL402顶部流量</t>
  </si>
  <si>
    <t>0~4900</t>
  </si>
  <si>
    <t>08FIC-4278</t>
  </si>
  <si>
    <t>08FT-4283</t>
  </si>
  <si>
    <t>08FT4283</t>
  </si>
  <si>
    <t>EDC去CL402流量</t>
  </si>
  <si>
    <t>0~2300</t>
  </si>
  <si>
    <t>08FIC-4283</t>
  </si>
  <si>
    <t>08FT-5001</t>
  </si>
  <si>
    <t>08FT5001</t>
  </si>
  <si>
    <t>CL504去CL501流量</t>
  </si>
  <si>
    <t>0~3300</t>
  </si>
  <si>
    <t>08FIC-5001</t>
  </si>
  <si>
    <t>08FT-5021</t>
  </si>
  <si>
    <t>08FT5021</t>
  </si>
  <si>
    <t>PU503A/S出口回流流量</t>
  </si>
  <si>
    <t>0~22000</t>
  </si>
  <si>
    <t>08FIC-5021</t>
  </si>
  <si>
    <t>08FT-5041A</t>
  </si>
  <si>
    <t>08FT5041A</t>
  </si>
  <si>
    <t>CL501回流流量</t>
  </si>
  <si>
    <t>0~17000</t>
  </si>
  <si>
    <t>08FIC-5041</t>
  </si>
  <si>
    <t>08FT-5054</t>
  </si>
  <si>
    <t>08FT5054</t>
  </si>
  <si>
    <t>VE501排气流量</t>
  </si>
  <si>
    <t>0~9100</t>
  </si>
  <si>
    <t>08FIC-5054</t>
  </si>
  <si>
    <t>08FT-5062</t>
  </si>
  <si>
    <t>08FT5062</t>
  </si>
  <si>
    <t>HPEFL去CL502流量</t>
  </si>
  <si>
    <t>08FIC-5062</t>
  </si>
  <si>
    <t>F01N2S111</t>
  </si>
  <si>
    <t>F01N2S112</t>
  </si>
  <si>
    <t>F01N2S113</t>
  </si>
  <si>
    <t>F01N2S114</t>
  </si>
  <si>
    <t>F01N2S115</t>
  </si>
  <si>
    <t>F01N2S116</t>
  </si>
  <si>
    <t>08FT-5073</t>
  </si>
  <si>
    <t>08FT5073</t>
  </si>
  <si>
    <t>蒸汽去HE501流量</t>
  </si>
  <si>
    <t>0~6700</t>
  </si>
  <si>
    <t>08FIC-5073</t>
  </si>
  <si>
    <t>08FT-5129A</t>
  </si>
  <si>
    <t>08FT5129A</t>
  </si>
  <si>
    <t>氯气来自界区流量</t>
  </si>
  <si>
    <t>0~90</t>
  </si>
  <si>
    <t>08FIC-5129</t>
  </si>
  <si>
    <t>08FT-5130</t>
  </si>
  <si>
    <t>08FT5130</t>
  </si>
  <si>
    <t>干粗EDC去HE513流量</t>
  </si>
  <si>
    <t>0~38000</t>
  </si>
  <si>
    <t>08FIC-5130</t>
  </si>
  <si>
    <t>08FT-5175</t>
  </si>
  <si>
    <t>08FT5175</t>
  </si>
  <si>
    <t>水蒸汽去HE509流量</t>
  </si>
  <si>
    <t>0~1400</t>
  </si>
  <si>
    <t>08FFIC-5175</t>
  </si>
  <si>
    <t>08FT-5204</t>
  </si>
  <si>
    <t>08FT5204</t>
  </si>
  <si>
    <t>蒸汽去HE0503流量</t>
  </si>
  <si>
    <t>0~11000</t>
  </si>
  <si>
    <t>08FIC-5204</t>
  </si>
  <si>
    <t>08FT-5298</t>
  </si>
  <si>
    <t>08FT5298</t>
  </si>
  <si>
    <t>CL504回流流量</t>
  </si>
  <si>
    <t>08FIC-5298</t>
  </si>
  <si>
    <t>F01N3S17</t>
  </si>
  <si>
    <t>2020/10/14 IO清单 重复</t>
  </si>
  <si>
    <t>08LT-3508</t>
  </si>
  <si>
    <t>08LT3508</t>
  </si>
  <si>
    <t>喷射器循环罐VE306液位</t>
  </si>
  <si>
    <t>0~100</t>
  </si>
  <si>
    <t>%</t>
  </si>
  <si>
    <t>08LIC-3508</t>
  </si>
  <si>
    <t>08LT-3517</t>
  </si>
  <si>
    <t>08LT3517</t>
  </si>
  <si>
    <t>真空塔回流罐VE304液位</t>
  </si>
  <si>
    <t>08LIC-3517</t>
  </si>
  <si>
    <t>08LT-3520</t>
  </si>
  <si>
    <t>08LT3520</t>
  </si>
  <si>
    <t>喷射器冷却器HE312液位</t>
  </si>
  <si>
    <t>08LIC-3520</t>
  </si>
  <si>
    <t>F01N3S111</t>
  </si>
  <si>
    <t>F01N3S112</t>
  </si>
  <si>
    <t>F01N3S113</t>
  </si>
  <si>
    <t>F01N3S114</t>
  </si>
  <si>
    <t>F01N3S115</t>
  </si>
  <si>
    <t>F01N3S116</t>
  </si>
  <si>
    <t>08LT-4039</t>
  </si>
  <si>
    <t>08LT4039</t>
  </si>
  <si>
    <t>EDC蒸发器HE401液位</t>
  </si>
  <si>
    <t>08LIC-4039</t>
  </si>
  <si>
    <t>08LT-4208</t>
  </si>
  <si>
    <t>08LT4208</t>
  </si>
  <si>
    <t>急冷洗涤塔CL401底部液位</t>
  </si>
  <si>
    <t>08LIC-4208</t>
  </si>
  <si>
    <t>08LT-4264</t>
  </si>
  <si>
    <t>08LT4264</t>
  </si>
  <si>
    <t>汽提塔CL402液位</t>
  </si>
  <si>
    <t>08LIC-4264</t>
  </si>
  <si>
    <t>08LT-4383</t>
  </si>
  <si>
    <t>08LT4383</t>
  </si>
  <si>
    <t>冷凝器HE407液位</t>
  </si>
  <si>
    <t>08LIC-4383</t>
  </si>
  <si>
    <t>08LT-4385</t>
  </si>
  <si>
    <t>08LT4385</t>
  </si>
  <si>
    <t>冷凝器VE407液位</t>
  </si>
  <si>
    <t>08LIC-4385</t>
  </si>
  <si>
    <t>08LT-5022</t>
  </si>
  <si>
    <t>08LT5022</t>
  </si>
  <si>
    <t>VCM存料罐HE504B液位</t>
  </si>
  <si>
    <t>08LI-5022</t>
  </si>
  <si>
    <t>PVI</t>
  </si>
  <si>
    <t>08LT-5023</t>
  </si>
  <si>
    <t>08LT5023</t>
  </si>
  <si>
    <t>冷凝器HE504A液位</t>
  </si>
  <si>
    <t>08LIC-5024</t>
  </si>
  <si>
    <t>08LT-5044</t>
  </si>
  <si>
    <t>08LT5044</t>
  </si>
  <si>
    <t>冷凝器HE502壳程液位</t>
  </si>
  <si>
    <t>08LIC-5044</t>
  </si>
  <si>
    <t>08LT-5127</t>
  </si>
  <si>
    <t>08LT5127</t>
  </si>
  <si>
    <t>CL502塔底液位</t>
  </si>
  <si>
    <t>08LIC-5127</t>
  </si>
  <si>
    <t>08LT-5162</t>
  </si>
  <si>
    <t>08LT5162</t>
  </si>
  <si>
    <t>CL501液位</t>
  </si>
  <si>
    <t>08LIC-5162</t>
  </si>
  <si>
    <t>F01N4S111</t>
  </si>
  <si>
    <t>F01N4S112</t>
  </si>
  <si>
    <t>F01N4S113</t>
  </si>
  <si>
    <t>F01N4S114</t>
  </si>
  <si>
    <t>F01N4S115</t>
  </si>
  <si>
    <t>F01N4S116</t>
  </si>
  <si>
    <t>08LT-5166</t>
  </si>
  <si>
    <t>08LT5166</t>
  </si>
  <si>
    <t>汽提塔CL504液位</t>
  </si>
  <si>
    <t>08LIC-5166</t>
  </si>
  <si>
    <t>08PT-3409</t>
  </si>
  <si>
    <t>08PT3409</t>
  </si>
  <si>
    <t>高沸塔回流罐VE302压力</t>
  </si>
  <si>
    <t>0~0.1</t>
  </si>
  <si>
    <t>MPa</t>
  </si>
  <si>
    <t>08PIC-3409</t>
  </si>
  <si>
    <t>08PT-3521</t>
  </si>
  <si>
    <t>08PT3521</t>
  </si>
  <si>
    <t>液体冷却器HE312压力</t>
  </si>
  <si>
    <t>0~0.8</t>
  </si>
  <si>
    <t>08PIC-3521</t>
  </si>
  <si>
    <t>08PT-3523</t>
  </si>
  <si>
    <t>08PT3523</t>
  </si>
  <si>
    <t>真空塔回流罐VE304压力</t>
  </si>
  <si>
    <t>-0.1~0</t>
  </si>
  <si>
    <t>08PIC-3523</t>
  </si>
  <si>
    <t>08PT-3525</t>
  </si>
  <si>
    <t>08PT3525</t>
  </si>
  <si>
    <t>干放空总管压力</t>
  </si>
  <si>
    <t>0~0.08</t>
  </si>
  <si>
    <t>08PIC-3525</t>
  </si>
  <si>
    <t>08PT-4028</t>
  </si>
  <si>
    <t>08PT4028</t>
  </si>
  <si>
    <t>输送管汽包VE411压力</t>
  </si>
  <si>
    <t>0~3.7</t>
  </si>
  <si>
    <t>08PIC-4028</t>
  </si>
  <si>
    <t>08PT-4302</t>
  </si>
  <si>
    <t>08PT4302</t>
  </si>
  <si>
    <t>去HF401进料DES压力</t>
  </si>
  <si>
    <t>0~2.0</t>
  </si>
  <si>
    <t>08PIC-4302</t>
  </si>
  <si>
    <t>08PT-4382</t>
  </si>
  <si>
    <t>08PT4382</t>
  </si>
  <si>
    <t>冷凝器HE407压力</t>
  </si>
  <si>
    <t>08PIC-4382</t>
  </si>
  <si>
    <t>08PT-4627</t>
  </si>
  <si>
    <t>08PT4627</t>
  </si>
  <si>
    <t>EDC去HF401进料罐压力</t>
  </si>
  <si>
    <t>0~3.0</t>
  </si>
  <si>
    <t>08PIC-4627</t>
  </si>
  <si>
    <t>08PT-4650</t>
  </si>
  <si>
    <t>08PT4650</t>
  </si>
  <si>
    <t>裂解炉燃料气界区入口压力</t>
  </si>
  <si>
    <t>0~0.6</t>
  </si>
  <si>
    <t>08PIC-4650</t>
  </si>
  <si>
    <t>氯气压缩</t>
  </si>
  <si>
    <t>08PT-5143</t>
  </si>
  <si>
    <t>排气压力控制</t>
  </si>
  <si>
    <t>F01N5S112</t>
  </si>
  <si>
    <t>F01N5S113</t>
  </si>
  <si>
    <t>F01N5S114</t>
  </si>
  <si>
    <t>F01N5S115</t>
  </si>
  <si>
    <t>F01N5S116</t>
  </si>
  <si>
    <t>08PT-4657</t>
  </si>
  <si>
    <t>08PT4657</t>
  </si>
  <si>
    <t>燃料气去HF401通道1压力</t>
  </si>
  <si>
    <t>0~1.1</t>
  </si>
  <si>
    <t>08PIC-4657</t>
  </si>
  <si>
    <t>08PT-4687</t>
  </si>
  <si>
    <t>08PT4687</t>
  </si>
  <si>
    <t>燃料气去HF401通道2压力</t>
  </si>
  <si>
    <t>08PIC-4687</t>
  </si>
  <si>
    <t>08PT-5009</t>
  </si>
  <si>
    <t>08PT5009</t>
  </si>
  <si>
    <t>CL504塔顶去HE508VCM压力</t>
  </si>
  <si>
    <t>0~1.2</t>
  </si>
  <si>
    <t>08PIC-5009</t>
  </si>
  <si>
    <t>08PT-5047</t>
  </si>
  <si>
    <t>08PT5047</t>
  </si>
  <si>
    <t>HE502壳程冷冻剂出口压力</t>
  </si>
  <si>
    <t>08PIC-5047</t>
  </si>
  <si>
    <t>08PT-5136</t>
  </si>
  <si>
    <t>08PT5136</t>
  </si>
  <si>
    <t>排污分离罐VE507压力</t>
  </si>
  <si>
    <t>0~0.12</t>
  </si>
  <si>
    <t>08PIC-5136</t>
  </si>
  <si>
    <t>08TT-3407</t>
  </si>
  <si>
    <t>08TT3407</t>
  </si>
  <si>
    <t>HE305至VE302温度</t>
  </si>
  <si>
    <t>0~60</t>
  </si>
  <si>
    <t>℃</t>
  </si>
  <si>
    <t>08TIC-3407</t>
  </si>
  <si>
    <t>08TT-4223</t>
  </si>
  <si>
    <t>08TT4223</t>
  </si>
  <si>
    <t>HE402出口温度</t>
  </si>
  <si>
    <t>0~80</t>
  </si>
  <si>
    <t>08TIC-4223</t>
  </si>
  <si>
    <t>08TT-4684</t>
  </si>
  <si>
    <t>08TT4684</t>
  </si>
  <si>
    <t>HF401预热段出口EDC温度</t>
  </si>
  <si>
    <t>0~300</t>
  </si>
  <si>
    <t>08TI-4684</t>
  </si>
  <si>
    <t>08TT-5106</t>
  </si>
  <si>
    <t>08TT5106</t>
  </si>
  <si>
    <t>HE512去MX508温度</t>
  </si>
  <si>
    <t>08TIC-5106</t>
  </si>
  <si>
    <t>F01N6S110</t>
  </si>
  <si>
    <t>F01N6S111</t>
  </si>
  <si>
    <t>F01N6S112</t>
  </si>
  <si>
    <t>F01N6S113</t>
  </si>
  <si>
    <t>F01N6S114</t>
  </si>
  <si>
    <t>F01N6S115</t>
  </si>
  <si>
    <t>F01N6S116</t>
  </si>
  <si>
    <t>08AT-3400</t>
  </si>
  <si>
    <t>08AT3400</t>
  </si>
  <si>
    <t>高沸塔CL302产品水含量</t>
  </si>
  <si>
    <t>ppm</t>
  </si>
  <si>
    <t>08AI-S3400</t>
  </si>
  <si>
    <t>N</t>
  </si>
  <si>
    <t>DCS卡件无源,现场仪表有源</t>
  </si>
  <si>
    <t>08AT-3515</t>
  </si>
  <si>
    <t>08AT3515</t>
  </si>
  <si>
    <t>CL303回流泵出口水含量</t>
  </si>
  <si>
    <t>08AI-3515</t>
  </si>
  <si>
    <t>08AT-3516</t>
  </si>
  <si>
    <t>08AT3516</t>
  </si>
  <si>
    <t>VE304至放空总管O2含量</t>
  </si>
  <si>
    <t>0~12</t>
  </si>
  <si>
    <t>V%</t>
  </si>
  <si>
    <t>08AIC-3516</t>
  </si>
  <si>
    <t>是
（220V AC 四线制）</t>
  </si>
  <si>
    <t>08AT-4054</t>
  </si>
  <si>
    <t>08AT4054</t>
  </si>
  <si>
    <t>HE401排气水含量</t>
  </si>
  <si>
    <t>08AI-4054</t>
  </si>
  <si>
    <t>08AT-4093</t>
  </si>
  <si>
    <t>08AT4093</t>
  </si>
  <si>
    <t>去进料泵PU703A/S水含量</t>
  </si>
  <si>
    <t>08AI-4093</t>
  </si>
  <si>
    <t>08AT-4602</t>
  </si>
  <si>
    <t>08AT4602</t>
  </si>
  <si>
    <t>HF401排放筒可燃气体</t>
  </si>
  <si>
    <t>0~101</t>
  </si>
  <si>
    <t>% Methane</t>
  </si>
  <si>
    <t>08AI-4602</t>
  </si>
  <si>
    <t>08AT-4603</t>
  </si>
  <si>
    <t>08AT4603</t>
  </si>
  <si>
    <t>HF401排放筒O2含量</t>
  </si>
  <si>
    <t>0~2.5</t>
  </si>
  <si>
    <t>%O2</t>
  </si>
  <si>
    <t>08AI-4603</t>
  </si>
  <si>
    <t>是
（24V DC 四线制）</t>
  </si>
  <si>
    <t>08AT-5014AA</t>
  </si>
  <si>
    <t>08AT5014AA</t>
  </si>
  <si>
    <t>VCM产品在线色谱分析</t>
  </si>
  <si>
    <t>0~15</t>
  </si>
  <si>
    <t>ppm
(Mole)</t>
  </si>
  <si>
    <t>08AT-5014AB</t>
  </si>
  <si>
    <t>08AT5014AB</t>
  </si>
  <si>
    <t>0~50</t>
  </si>
  <si>
    <t>08AT-5014AC</t>
  </si>
  <si>
    <t>08AT5014AC</t>
  </si>
  <si>
    <t>08AT-5014AD</t>
  </si>
  <si>
    <t>08AT5014AD</t>
  </si>
  <si>
    <t>0~10</t>
  </si>
  <si>
    <t>08AT-5014AE</t>
  </si>
  <si>
    <t>08AT5014AE</t>
  </si>
  <si>
    <t>0~20</t>
  </si>
  <si>
    <t>08AT-5014B</t>
  </si>
  <si>
    <t>08AT5014B</t>
  </si>
  <si>
    <t>VCM产品HCl分析</t>
  </si>
  <si>
    <t>0~5</t>
  </si>
  <si>
    <t>08AT-4601</t>
  </si>
  <si>
    <t>08AT4601</t>
  </si>
  <si>
    <t>HF401排放筒HCl分析</t>
  </si>
  <si>
    <t>F01N2S515</t>
  </si>
  <si>
    <t>AI SPARE</t>
  </si>
  <si>
    <t>F01N2S516</t>
  </si>
  <si>
    <t>08AI-9301</t>
  </si>
  <si>
    <t>08AI9301</t>
  </si>
  <si>
    <t>废热回收氧含量</t>
  </si>
  <si>
    <t>0~25</t>
  </si>
  <si>
    <t>08AI-5014AA</t>
  </si>
  <si>
    <t>2Wire</t>
  </si>
  <si>
    <t>隔爆信号，两线制</t>
  </si>
  <si>
    <t>08AI-9402</t>
  </si>
  <si>
    <t>08AI9402</t>
  </si>
  <si>
    <t>氨逃逸分析</t>
  </si>
  <si>
    <t>08AI-5014AB</t>
  </si>
  <si>
    <t>08AI-9401</t>
  </si>
  <si>
    <t>08AI9401</t>
  </si>
  <si>
    <t>Nox分析</t>
  </si>
  <si>
    <t>08AI-5014AC</t>
  </si>
  <si>
    <t>08PT-3030A</t>
  </si>
  <si>
    <t>08PT3030A</t>
  </si>
  <si>
    <t>08PU303A机封系统压力</t>
  </si>
  <si>
    <t>08AI-5014AD</t>
  </si>
  <si>
    <t>DCS卡件有源，对现场仪表供电</t>
  </si>
  <si>
    <t>08PT-3030S</t>
  </si>
  <si>
    <t>08PT3030S</t>
  </si>
  <si>
    <t>08PU303S机封系统压力</t>
  </si>
  <si>
    <t>08AI-5014AE</t>
  </si>
  <si>
    <t>08PT-3040A</t>
  </si>
  <si>
    <t>08PT3040A</t>
  </si>
  <si>
    <t>08PU304A机封系统压力</t>
  </si>
  <si>
    <t>08AI-5014B</t>
  </si>
  <si>
    <t>08PT-3040S</t>
  </si>
  <si>
    <t>08PT3040S</t>
  </si>
  <si>
    <t>08PU304S机封系统压力</t>
  </si>
  <si>
    <t>08AIC-9301</t>
  </si>
  <si>
    <t>08PT-3060A</t>
  </si>
  <si>
    <t>08PT3060A</t>
  </si>
  <si>
    <t>08PU306A机封系统压力</t>
  </si>
  <si>
    <t>08PT-3060S</t>
  </si>
  <si>
    <t>08PT3060S</t>
  </si>
  <si>
    <t>08PU306S机封系统压力</t>
  </si>
  <si>
    <t>08AIC-9401</t>
  </si>
  <si>
    <t>08PT-3070A</t>
  </si>
  <si>
    <t>08PT3070A</t>
  </si>
  <si>
    <t>08PU307A机封系统压力</t>
  </si>
  <si>
    <t>08PT-3070S</t>
  </si>
  <si>
    <t>08PT3070S</t>
  </si>
  <si>
    <t>08PU307S机封系统压力</t>
  </si>
  <si>
    <t>08PT-4020A</t>
  </si>
  <si>
    <t>08PT4020A</t>
  </si>
  <si>
    <t>08PU402A机封系统压力</t>
  </si>
  <si>
    <t>08PT-4020S</t>
  </si>
  <si>
    <t>08PT4020S</t>
  </si>
  <si>
    <t>08PU402S机封系统压力</t>
  </si>
  <si>
    <t>08PT-5020</t>
  </si>
  <si>
    <t>08PT5020</t>
  </si>
  <si>
    <t>08PU502机封系统压力</t>
  </si>
  <si>
    <t>08PT-5031A</t>
  </si>
  <si>
    <t>08PT5031A</t>
  </si>
  <si>
    <t>08PU503A机封系统压力</t>
  </si>
  <si>
    <t>08PT-5031S</t>
  </si>
  <si>
    <t>08PT5031S</t>
  </si>
  <si>
    <t>08PU503S机封系统压力</t>
  </si>
  <si>
    <t>08AT-4019</t>
  </si>
  <si>
    <t>08AT4019</t>
  </si>
  <si>
    <t>VE411排污水pH</t>
  </si>
  <si>
    <t>0~14</t>
  </si>
  <si>
    <t>pH</t>
  </si>
  <si>
    <t>08AI-4019</t>
  </si>
  <si>
    <t>08AT-4226</t>
  </si>
  <si>
    <t>08AT4226</t>
  </si>
  <si>
    <t>HE402循环水回水pH</t>
  </si>
  <si>
    <t>08AI-4226</t>
  </si>
  <si>
    <t>F01N3S53</t>
  </si>
  <si>
    <t>08AI-4601</t>
  </si>
  <si>
    <t>08CT-4020</t>
  </si>
  <si>
    <t>08CT4020</t>
  </si>
  <si>
    <t>VE411排污水电导率</t>
  </si>
  <si>
    <t>0~200</t>
  </si>
  <si>
    <t>μS/cm</t>
  </si>
  <si>
    <t>08CI-4020</t>
  </si>
  <si>
    <t>08FT-3342</t>
  </si>
  <si>
    <t>08FT3342</t>
  </si>
  <si>
    <t>HE305循环回水流量</t>
  </si>
  <si>
    <t>0~580000</t>
  </si>
  <si>
    <t>08FI-3342</t>
  </si>
  <si>
    <t>08FT-3514</t>
  </si>
  <si>
    <t>08FT3514</t>
  </si>
  <si>
    <t>EJ309再循环流量</t>
  </si>
  <si>
    <t>0~240000</t>
  </si>
  <si>
    <t>08FI-3514</t>
  </si>
  <si>
    <t>08FT-3516</t>
  </si>
  <si>
    <t>08FT3516</t>
  </si>
  <si>
    <t>CL303去产品储罐流量</t>
  </si>
  <si>
    <t>08FI-3516</t>
  </si>
  <si>
    <t>08FT-3569</t>
  </si>
  <si>
    <t>08FT3569</t>
  </si>
  <si>
    <t>真空塔喷射系统补EDC流量</t>
  </si>
  <si>
    <t>0~1000</t>
  </si>
  <si>
    <t>08FI-3569</t>
  </si>
  <si>
    <t>08FT-4022</t>
  </si>
  <si>
    <t>08FT4022</t>
  </si>
  <si>
    <t>VE411排污水流量</t>
  </si>
  <si>
    <t>0~680</t>
  </si>
  <si>
    <t>08FI-4022</t>
  </si>
  <si>
    <t>08FT-4027</t>
  </si>
  <si>
    <t>08FT4027</t>
  </si>
  <si>
    <t>蒸汽进水去VE411流量</t>
  </si>
  <si>
    <t>08FI-4027</t>
  </si>
  <si>
    <t>08FT-4040</t>
  </si>
  <si>
    <t>08FT4040</t>
  </si>
  <si>
    <t>VE411开车管线流量</t>
  </si>
  <si>
    <t>0~1100</t>
  </si>
  <si>
    <t>08FI-4040</t>
  </si>
  <si>
    <t>08FT-4058</t>
  </si>
  <si>
    <t>08FT4058</t>
  </si>
  <si>
    <t>EDC蒸汽去HF401流量</t>
  </si>
  <si>
    <t>0~89000</t>
  </si>
  <si>
    <t>08FIC-4058</t>
  </si>
  <si>
    <t>08FT-4201</t>
  </si>
  <si>
    <t>08FT4201</t>
  </si>
  <si>
    <t>CL401出料去汽提流量</t>
  </si>
  <si>
    <t>0~45200</t>
  </si>
  <si>
    <t>08FI-4201</t>
  </si>
  <si>
    <t>08FT-4209</t>
  </si>
  <si>
    <t>08FT4209</t>
  </si>
  <si>
    <t>回流去CL401底部流量</t>
  </si>
  <si>
    <t>08FI-4209</t>
  </si>
  <si>
    <t>F01N3S515</t>
  </si>
  <si>
    <t>SBAI SPARE</t>
  </si>
  <si>
    <t>F01N3S516</t>
  </si>
  <si>
    <t>08FT-4265</t>
  </si>
  <si>
    <t>08FT4265</t>
  </si>
  <si>
    <t>CL402底料去CL303流量</t>
  </si>
  <si>
    <t>0~5200</t>
  </si>
  <si>
    <t>08FI-4265</t>
  </si>
  <si>
    <t>08FT-4268</t>
  </si>
  <si>
    <t>08FT4268</t>
  </si>
  <si>
    <t>CL402顶部出料流量</t>
  </si>
  <si>
    <t>0~1500</t>
  </si>
  <si>
    <t>08FI-4268</t>
  </si>
  <si>
    <t>08FT-4296</t>
  </si>
  <si>
    <t>08FT4296</t>
  </si>
  <si>
    <t>HE403出口HCl流量</t>
  </si>
  <si>
    <t>0~18000</t>
  </si>
  <si>
    <t>08FI-4296</t>
  </si>
  <si>
    <t>08FT-4376</t>
  </si>
  <si>
    <t>08FT4376</t>
  </si>
  <si>
    <t>急冷塔去CL402循环流量</t>
  </si>
  <si>
    <t>0~40000</t>
  </si>
  <si>
    <t>08FI-4376</t>
  </si>
  <si>
    <t>08FT-4625</t>
  </si>
  <si>
    <t>08FT4625</t>
  </si>
  <si>
    <t>燃料气去HF401通道1流量</t>
  </si>
  <si>
    <t>Nm3/h</t>
  </si>
  <si>
    <t>08FI-4625</t>
  </si>
  <si>
    <t>08FT-4629</t>
  </si>
  <si>
    <t>08FT4629</t>
  </si>
  <si>
    <t>EDC去HF401通道1流量</t>
  </si>
  <si>
    <t>0~48000</t>
  </si>
  <si>
    <t>08FI-4629</t>
  </si>
  <si>
    <t>08FT-4630</t>
  </si>
  <si>
    <t>08FT4630</t>
  </si>
  <si>
    <t>EDC去HF401通道2流量</t>
  </si>
  <si>
    <t>08FI-4630</t>
  </si>
  <si>
    <t>08FT-4640</t>
  </si>
  <si>
    <t>08FT4640</t>
  </si>
  <si>
    <t>HF401EDC蒸汽去通道2流量</t>
  </si>
  <si>
    <t>0~45000</t>
  </si>
  <si>
    <t>08FI-4640</t>
  </si>
  <si>
    <t>08FT-4642</t>
  </si>
  <si>
    <t>08FT4642</t>
  </si>
  <si>
    <t>HF401EDC蒸汽去通道1流量</t>
  </si>
  <si>
    <t>08FI-4642</t>
  </si>
  <si>
    <t>08FT-4685</t>
  </si>
  <si>
    <t>08FT4685</t>
  </si>
  <si>
    <t>燃料气去HF401通道2流量</t>
  </si>
  <si>
    <t>08FI-4685</t>
  </si>
  <si>
    <t>08FT-4723A</t>
  </si>
  <si>
    <t>08FT4723A</t>
  </si>
  <si>
    <t>空气去HF401通道1流量</t>
  </si>
  <si>
    <t>0~1600</t>
  </si>
  <si>
    <t>08FI-4723A</t>
  </si>
  <si>
    <t>08FT-4723B</t>
  </si>
  <si>
    <t>08FT4723B</t>
  </si>
  <si>
    <t>空气去HF401通道2流量</t>
  </si>
  <si>
    <t>08FI-4723B</t>
  </si>
  <si>
    <t>08FT-4724A</t>
  </si>
  <si>
    <t>08FT4724A</t>
  </si>
  <si>
    <t>蒸汽去HF401通道1流量</t>
  </si>
  <si>
    <t>0~4000</t>
  </si>
  <si>
    <t>08FI-4724A</t>
  </si>
  <si>
    <t>08FT-4724B</t>
  </si>
  <si>
    <t>08FT4724B</t>
  </si>
  <si>
    <t>蒸汽去HF401通道2流量</t>
  </si>
  <si>
    <t>08FI-4724B</t>
  </si>
  <si>
    <t>F01N3S615</t>
  </si>
  <si>
    <t>F01N3S616</t>
  </si>
  <si>
    <t>08FT-5011A</t>
  </si>
  <si>
    <t>08FT5011A</t>
  </si>
  <si>
    <t>HE508气相去放空流量</t>
  </si>
  <si>
    <t>0~770</t>
  </si>
  <si>
    <t>08FI-5011A</t>
  </si>
  <si>
    <t>08FT-5011B</t>
  </si>
  <si>
    <t>08FT5011B</t>
  </si>
  <si>
    <t>08FI-5011B</t>
  </si>
  <si>
    <t>08FT-5013</t>
  </si>
  <si>
    <t>08FT5013</t>
  </si>
  <si>
    <t>PU503A/S出口至下游流量</t>
  </si>
  <si>
    <t>08FI-5013</t>
  </si>
  <si>
    <t>08FT-5028</t>
  </si>
  <si>
    <t>08FT5028</t>
  </si>
  <si>
    <t>HE504A/B去放空流量</t>
  </si>
  <si>
    <t>0~800</t>
  </si>
  <si>
    <t>08FI-5028</t>
  </si>
  <si>
    <t>08FT-5040</t>
  </si>
  <si>
    <t>08FT5040</t>
  </si>
  <si>
    <t>PU501A/S去至HE502流量</t>
  </si>
  <si>
    <t>0~5500</t>
  </si>
  <si>
    <t>08FI-5040</t>
  </si>
  <si>
    <t>08FT-5076</t>
  </si>
  <si>
    <t>08FT5076</t>
  </si>
  <si>
    <t>CL401气相去CL501流量</t>
  </si>
  <si>
    <t>0~21000</t>
  </si>
  <si>
    <t>08FI-5076</t>
  </si>
  <si>
    <t>08FT-5107</t>
  </si>
  <si>
    <t>08FT5107</t>
  </si>
  <si>
    <t>VCM去TK706AB流量</t>
  </si>
  <si>
    <t>0~34000</t>
  </si>
  <si>
    <t>08FI-5107</t>
  </si>
  <si>
    <t>08FT-5133A</t>
  </si>
  <si>
    <t>08FT5133A</t>
  </si>
  <si>
    <t>CL502去氯气混合器流量</t>
  </si>
  <si>
    <t>08FI-5133</t>
  </si>
  <si>
    <t>08FT-5144</t>
  </si>
  <si>
    <t>08FT5144</t>
  </si>
  <si>
    <t>VCM产品去TK706AB流量</t>
  </si>
  <si>
    <t>08FIQ-5144</t>
  </si>
  <si>
    <t>08FT-5162</t>
  </si>
  <si>
    <t>08FT5162</t>
  </si>
  <si>
    <t>CL501底去CL502流量</t>
  </si>
  <si>
    <t>0~73000</t>
  </si>
  <si>
    <t>08FI-5162</t>
  </si>
  <si>
    <t>08LT-3385</t>
  </si>
  <si>
    <t>08LT3385</t>
  </si>
  <si>
    <t>CL302液位</t>
  </si>
  <si>
    <t>08LIC-3385</t>
  </si>
  <si>
    <t>08LT-3406</t>
  </si>
  <si>
    <t>08LT3406</t>
  </si>
  <si>
    <t>VE302液位</t>
  </si>
  <si>
    <t>08LIC-3406</t>
  </si>
  <si>
    <t>08LT-3489</t>
  </si>
  <si>
    <t>08LT3489</t>
  </si>
  <si>
    <t>真空塔CL303液位</t>
  </si>
  <si>
    <t>08LIC-3489</t>
  </si>
  <si>
    <t>08LSW-3510</t>
  </si>
  <si>
    <t>08LSW3510</t>
  </si>
  <si>
    <t>F01N4S515</t>
  </si>
  <si>
    <t>F01N4S516</t>
  </si>
  <si>
    <t>08LT-4026</t>
  </si>
  <si>
    <t>08LT4026</t>
  </si>
  <si>
    <t>输送管汽包VE411液位</t>
  </si>
  <si>
    <t>08LIC-4026</t>
  </si>
  <si>
    <t>08LT-4227</t>
  </si>
  <si>
    <t>08LT4227</t>
  </si>
  <si>
    <t>VE401槽液位</t>
  </si>
  <si>
    <t>08LIC-4227</t>
  </si>
  <si>
    <t>08LT-5002</t>
  </si>
  <si>
    <t>08LT5002</t>
  </si>
  <si>
    <t>VCM存料罐VE506液位</t>
  </si>
  <si>
    <t>08LI-5002</t>
  </si>
  <si>
    <t>08LT-5038</t>
  </si>
  <si>
    <t>08LT5038</t>
  </si>
  <si>
    <t>回流罐VE501液位</t>
  </si>
  <si>
    <t>08LI-5038</t>
  </si>
  <si>
    <t>08LT-5039</t>
  </si>
  <si>
    <t>08LT5039</t>
  </si>
  <si>
    <t>08LI-5039</t>
  </si>
  <si>
    <t>08LT-5135</t>
  </si>
  <si>
    <t>08LT5135</t>
  </si>
  <si>
    <t>分离罐VE507液位</t>
  </si>
  <si>
    <t>08LI-5135</t>
  </si>
  <si>
    <t>08LT-5141</t>
  </si>
  <si>
    <t>08LT5141</t>
  </si>
  <si>
    <t>碱液储槽VE512液位</t>
  </si>
  <si>
    <t>08LI-5141</t>
  </si>
  <si>
    <t>08PT-3386</t>
  </si>
  <si>
    <t>08PT3386</t>
  </si>
  <si>
    <t>CL302塔顶去冷凝器压力</t>
  </si>
  <si>
    <t>0~0.16</t>
  </si>
  <si>
    <t>08PI-3386</t>
  </si>
  <si>
    <t>08PDT-3390</t>
  </si>
  <si>
    <t>08PDT3390</t>
  </si>
  <si>
    <t>高沸塔CL302中上部压差</t>
  </si>
  <si>
    <t>kPa</t>
  </si>
  <si>
    <t>08PDI-3390</t>
  </si>
  <si>
    <t>08PDT-3499</t>
  </si>
  <si>
    <t>08PDT3499</t>
  </si>
  <si>
    <t>真空塔CL303中上部压差</t>
  </si>
  <si>
    <t>0~35</t>
  </si>
  <si>
    <t>08PDI-3499</t>
  </si>
  <si>
    <t>08PT-3501</t>
  </si>
  <si>
    <t>08PT3501</t>
  </si>
  <si>
    <t>真空塔CL303压力</t>
  </si>
  <si>
    <t>08PI-3501</t>
  </si>
  <si>
    <t>08PT-3640</t>
  </si>
  <si>
    <t>08PT3640</t>
  </si>
  <si>
    <t>真空塔CL303顶部压力</t>
  </si>
  <si>
    <t>-0.1~0.1</t>
  </si>
  <si>
    <t>08PI-3640</t>
  </si>
  <si>
    <t>08PT-4041</t>
  </si>
  <si>
    <t>08PT4041</t>
  </si>
  <si>
    <t>EDC去蒸发器HE401压力</t>
  </si>
  <si>
    <t>08PI-4041</t>
  </si>
  <si>
    <t>08PT-4042</t>
  </si>
  <si>
    <t>08PT4042</t>
  </si>
  <si>
    <t>EDC去裂解炉HF401压力</t>
  </si>
  <si>
    <t>08PI-4042</t>
  </si>
  <si>
    <t>F01N4S615</t>
  </si>
  <si>
    <t>F01N4S616</t>
  </si>
  <si>
    <t>08PT-4043</t>
  </si>
  <si>
    <t>08PT4043</t>
  </si>
  <si>
    <t>EDC蒸发器HE401压力</t>
  </si>
  <si>
    <t>08PI-4043</t>
  </si>
  <si>
    <t>08PDT-4204</t>
  </si>
  <si>
    <t>08PDT4204</t>
  </si>
  <si>
    <t>CL401过滤器2压差</t>
  </si>
  <si>
    <t>08PDI-4204</t>
  </si>
  <si>
    <t>08PT-4213</t>
  </si>
  <si>
    <t>08PT4213</t>
  </si>
  <si>
    <t>急冷洗涤塔CL401顶部压力</t>
  </si>
  <si>
    <t>08PI-4213</t>
  </si>
  <si>
    <t>08PDT-4234</t>
  </si>
  <si>
    <t>08PDT4234</t>
  </si>
  <si>
    <t>CL401过滤器1压差</t>
  </si>
  <si>
    <t>08PDI-4234</t>
  </si>
  <si>
    <t>08PDT-4267</t>
  </si>
  <si>
    <t>08PDT4267</t>
  </si>
  <si>
    <t>汽提塔CL402中上部压差</t>
  </si>
  <si>
    <t>0~30</t>
  </si>
  <si>
    <t>08PDI-4267</t>
  </si>
  <si>
    <t>08PT-4270</t>
  </si>
  <si>
    <t>08PT4270</t>
  </si>
  <si>
    <t>汽提塔顶CL402压力</t>
  </si>
  <si>
    <t>08PI-4270</t>
  </si>
  <si>
    <t>08PT-4663</t>
  </si>
  <si>
    <t>08PT4663</t>
  </si>
  <si>
    <t>EDC裂解炉08HF401通道2压</t>
  </si>
  <si>
    <t>08PI-4663</t>
  </si>
  <si>
    <t>08PT-4664</t>
  </si>
  <si>
    <t>08PT4664</t>
  </si>
  <si>
    <t>EDC裂解炉08HF401通道1压</t>
  </si>
  <si>
    <t>08PI-4664</t>
  </si>
  <si>
    <t>08PT-5010</t>
  </si>
  <si>
    <t>08PT5010</t>
  </si>
  <si>
    <t>VCM汽提塔存料罐压力</t>
  </si>
  <si>
    <t>08PI-5010</t>
  </si>
  <si>
    <t>08PT-5012</t>
  </si>
  <si>
    <t>08PT5012</t>
  </si>
  <si>
    <t>HE508放空压力</t>
  </si>
  <si>
    <t>08PI-5012</t>
  </si>
  <si>
    <t>08PT-5030</t>
  </si>
  <si>
    <t>08PT5030</t>
  </si>
  <si>
    <t>VCM塔冷凝器HE504A/B压力</t>
  </si>
  <si>
    <t>08PIC-5030</t>
  </si>
  <si>
    <t>08PT-5055</t>
  </si>
  <si>
    <t>08PT5055</t>
  </si>
  <si>
    <t>HCl塔回流罐VE501压力</t>
  </si>
  <si>
    <t>08PI-5055</t>
  </si>
  <si>
    <t>08PDT-5075</t>
  </si>
  <si>
    <t>08PDT5075</t>
  </si>
  <si>
    <t>CL501中上部压差</t>
  </si>
  <si>
    <t>08PDI-5075</t>
  </si>
  <si>
    <t>08PT-5077</t>
  </si>
  <si>
    <t>08PT5077</t>
  </si>
  <si>
    <t>VE407气相去HCL501压力</t>
  </si>
  <si>
    <t>08PI-5077</t>
  </si>
  <si>
    <t>F01N4S715</t>
  </si>
  <si>
    <t>F01N4S716</t>
  </si>
  <si>
    <t>08PT-5131</t>
  </si>
  <si>
    <t>08PT5131</t>
  </si>
  <si>
    <t>氯化物自界区压力</t>
  </si>
  <si>
    <t>0~1.0</t>
  </si>
  <si>
    <t>08PI-5131</t>
  </si>
  <si>
    <t>08PDT-5200</t>
  </si>
  <si>
    <t>08PDT5200</t>
  </si>
  <si>
    <t>CL502中上部压差</t>
  </si>
  <si>
    <t>08PDI-5200</t>
  </si>
  <si>
    <t>08PT-5210</t>
  </si>
  <si>
    <t>08PT5210</t>
  </si>
  <si>
    <t>VCM塔CL502塔顶出料压力</t>
  </si>
  <si>
    <t>08PI-5210</t>
  </si>
  <si>
    <t>08PT-5235</t>
  </si>
  <si>
    <t>08PT5235</t>
  </si>
  <si>
    <t>冷凝器HE502入口压力</t>
  </si>
  <si>
    <t>08PI-5235</t>
  </si>
  <si>
    <t>08PDT-5283</t>
  </si>
  <si>
    <t>08PDT5283</t>
  </si>
  <si>
    <t>CL504中上部压差</t>
  </si>
  <si>
    <t>08PDI-5283</t>
  </si>
  <si>
    <t>08PT-5352</t>
  </si>
  <si>
    <t>08PT5352</t>
  </si>
  <si>
    <t>08PIC-5352</t>
  </si>
  <si>
    <t>裂解成套单元</t>
  </si>
  <si>
    <t>08PT-4611</t>
  </si>
  <si>
    <t>08PT4611</t>
  </si>
  <si>
    <t>裂解炉HF401尾气压力</t>
  </si>
  <si>
    <t>-50~50</t>
  </si>
  <si>
    <t>Pa</t>
  </si>
  <si>
    <t>08PIC-4611</t>
  </si>
  <si>
    <t>08PT-4612</t>
  </si>
  <si>
    <t>08PT4612</t>
  </si>
  <si>
    <t>裂解炉HF401对流段压力</t>
  </si>
  <si>
    <t>08PIC-4612</t>
  </si>
  <si>
    <t>08PT-4684</t>
  </si>
  <si>
    <t>08PT4684</t>
  </si>
  <si>
    <t>HF401底部燃料气压力</t>
  </si>
  <si>
    <t>-100~100</t>
  </si>
  <si>
    <t>08PIC-4684</t>
  </si>
  <si>
    <t>08HZT-4605</t>
  </si>
  <si>
    <t>08HZT4605</t>
  </si>
  <si>
    <t>裂解炉顶部放空风门位置</t>
  </si>
  <si>
    <t>08PT-4030A</t>
  </si>
  <si>
    <t>08PU403A机封系统压力</t>
  </si>
  <si>
    <t>08PT-4030S</t>
  </si>
  <si>
    <t>08PU403S机封系统压力</t>
  </si>
  <si>
    <t>08PT-5200A</t>
  </si>
  <si>
    <t>08PU520A机封系统压力</t>
  </si>
  <si>
    <t>08PT-5200S</t>
  </si>
  <si>
    <t>08PU520S机封系统压力</t>
  </si>
  <si>
    <t>F01N5S515</t>
  </si>
  <si>
    <t>F01N5S516</t>
  </si>
  <si>
    <t>08TT-3390</t>
  </si>
  <si>
    <t>08TT3390</t>
  </si>
  <si>
    <t>CL302塔8层塔盘温度</t>
  </si>
  <si>
    <t>08TI-3390</t>
  </si>
  <si>
    <t>08TT-3391</t>
  </si>
  <si>
    <t>08TT3391</t>
  </si>
  <si>
    <t>CL302塔4层塔盘温度</t>
  </si>
  <si>
    <t>08TI-3391</t>
  </si>
  <si>
    <t>08TT-3392</t>
  </si>
  <si>
    <t>08TT3392</t>
  </si>
  <si>
    <t>CL302塔30层塔盘温度</t>
  </si>
  <si>
    <t>08TI-3392</t>
  </si>
  <si>
    <t>08TT-3393</t>
  </si>
  <si>
    <t>08TT3393</t>
  </si>
  <si>
    <t>CL302塔12层塔盘温度</t>
  </si>
  <si>
    <t>08TI-3393</t>
  </si>
  <si>
    <t>08TT-3394</t>
  </si>
  <si>
    <t>08TT3394</t>
  </si>
  <si>
    <t>CL302塔底部温度</t>
  </si>
  <si>
    <t>08TI-3394</t>
  </si>
  <si>
    <t>08TT-3401</t>
  </si>
  <si>
    <t>08TT3401</t>
  </si>
  <si>
    <t>HE310出口温度</t>
  </si>
  <si>
    <t>08TI-3401</t>
  </si>
  <si>
    <t>08TT-3420</t>
  </si>
  <si>
    <t>08TT3420</t>
  </si>
  <si>
    <t>CL302顶出口总管温度</t>
  </si>
  <si>
    <t>08TI-3420</t>
  </si>
  <si>
    <t>08TT-3421</t>
  </si>
  <si>
    <t>08TT3421</t>
  </si>
  <si>
    <t>CL302至HE310温度</t>
  </si>
  <si>
    <t>08TI-3421</t>
  </si>
  <si>
    <t>08TT-3488</t>
  </si>
  <si>
    <t>08TT3488</t>
  </si>
  <si>
    <t>真空塔CL303底部温度</t>
  </si>
  <si>
    <t>08TIC-3488</t>
  </si>
  <si>
    <t>08TT-3497</t>
  </si>
  <si>
    <t>08TT3497</t>
  </si>
  <si>
    <t>真空塔CL303第37塔板温度</t>
  </si>
  <si>
    <t>08TI-3497</t>
  </si>
  <si>
    <t>08TT-3498</t>
  </si>
  <si>
    <t>08TT3498</t>
  </si>
  <si>
    <t>真空塔CL303顶部出料温度</t>
  </si>
  <si>
    <t>08TI-3498</t>
  </si>
  <si>
    <t>08TT-3499</t>
  </si>
  <si>
    <t>08TT3499</t>
  </si>
  <si>
    <t>真空塔CL303第14塔板温度</t>
  </si>
  <si>
    <t>08TI-3499</t>
  </si>
  <si>
    <t>08TT-3518</t>
  </si>
  <si>
    <t>08TT3518</t>
  </si>
  <si>
    <t>真空塔回流罐VE304温度</t>
  </si>
  <si>
    <t>08TI-3518</t>
  </si>
  <si>
    <t>08TT-3519</t>
  </si>
  <si>
    <t>08TT3519</t>
  </si>
  <si>
    <t>CL303喷射器入口温度</t>
  </si>
  <si>
    <t>08TI-3519</t>
  </si>
  <si>
    <t>F01N5S615</t>
  </si>
  <si>
    <t>F01N5S616</t>
  </si>
  <si>
    <t>08TT-4023</t>
  </si>
  <si>
    <t>08TT4023</t>
  </si>
  <si>
    <t>BFW来自界区温度</t>
  </si>
  <si>
    <t>0~250</t>
  </si>
  <si>
    <t>08TI-4023</t>
  </si>
  <si>
    <t>08TT-4031</t>
  </si>
  <si>
    <t>08TT4031</t>
  </si>
  <si>
    <t>输送管汽包VE411温度</t>
  </si>
  <si>
    <t>08TI-4031</t>
  </si>
  <si>
    <t>08TT-4032</t>
  </si>
  <si>
    <t>08TT4032</t>
  </si>
  <si>
    <t>EDC去CL401温度</t>
  </si>
  <si>
    <t>08TIC-4032</t>
  </si>
  <si>
    <t>08TT-4051</t>
  </si>
  <si>
    <t>08TT4051</t>
  </si>
  <si>
    <t>EDC去CL401底温度</t>
  </si>
  <si>
    <t>08TI-4051</t>
  </si>
  <si>
    <t>08TT-4198</t>
  </si>
  <si>
    <t>08TT4198</t>
  </si>
  <si>
    <t>急冷洗涤塔CL401塔盘9温度</t>
  </si>
  <si>
    <t>08TI-4198</t>
  </si>
  <si>
    <t>08TT-4199</t>
  </si>
  <si>
    <t>08TT4199</t>
  </si>
  <si>
    <t>08CL401塔盘6温度</t>
  </si>
  <si>
    <t>08TI-4199</t>
  </si>
  <si>
    <t>08TT-4207</t>
  </si>
  <si>
    <t>08TT4207</t>
  </si>
  <si>
    <t>CL401塔底温度</t>
  </si>
  <si>
    <t>08TI-4207</t>
  </si>
  <si>
    <t>08TT-4214</t>
  </si>
  <si>
    <t>08TT4214</t>
  </si>
  <si>
    <t>CL401顶部温度</t>
  </si>
  <si>
    <t>08TI-4214</t>
  </si>
  <si>
    <t>08TT-4220</t>
  </si>
  <si>
    <t>08TT4220</t>
  </si>
  <si>
    <t>CL401存料罐温度</t>
  </si>
  <si>
    <t>08TI-4220</t>
  </si>
  <si>
    <t>08TT-4221</t>
  </si>
  <si>
    <t>08TT4221</t>
  </si>
  <si>
    <t>CL401底部温度</t>
  </si>
  <si>
    <t>08TI-4221</t>
  </si>
  <si>
    <t>08TT-4225</t>
  </si>
  <si>
    <t>08TT4225</t>
  </si>
  <si>
    <t>HE402回水温度</t>
  </si>
  <si>
    <t>0~130</t>
  </si>
  <si>
    <t>08TI-4225</t>
  </si>
  <si>
    <t>08TT-4269</t>
  </si>
  <si>
    <t>08TT4269</t>
  </si>
  <si>
    <t>CL402去冷凝器温度</t>
  </si>
  <si>
    <t>08TIC-4269</t>
  </si>
  <si>
    <t>08TT-4295</t>
  </si>
  <si>
    <t>08TT4295</t>
  </si>
  <si>
    <t>HE403出口VC温度</t>
  </si>
  <si>
    <t>08TI-4295</t>
  </si>
  <si>
    <t>08TT-4297</t>
  </si>
  <si>
    <t>08TT4297</t>
  </si>
  <si>
    <t>HCl去HE104温度</t>
  </si>
  <si>
    <t>08TI-4297</t>
  </si>
  <si>
    <t>F01N5S715</t>
  </si>
  <si>
    <t>F01N5S716</t>
  </si>
  <si>
    <t>08TT-4320</t>
  </si>
  <si>
    <t>08TT4320</t>
  </si>
  <si>
    <t>VC进料去CL501温度</t>
  </si>
  <si>
    <t>08TI-4320</t>
  </si>
  <si>
    <t>08TT-4361</t>
  </si>
  <si>
    <t>08TT4361</t>
  </si>
  <si>
    <t>清焦罐VE406温度</t>
  </si>
  <si>
    <t>0~150</t>
  </si>
  <si>
    <t>08TI-4361</t>
  </si>
  <si>
    <t>08TT-4784</t>
  </si>
  <si>
    <t>08TT4784</t>
  </si>
  <si>
    <t>EDC去HF401温度</t>
  </si>
  <si>
    <t>08TIC-4784</t>
  </si>
  <si>
    <t>08TT-5007</t>
  </si>
  <si>
    <t>08TT5007</t>
  </si>
  <si>
    <t>VC去VE506温度</t>
  </si>
  <si>
    <t>08TI-5007</t>
  </si>
  <si>
    <t>08TT-5015</t>
  </si>
  <si>
    <t>08TT5015</t>
  </si>
  <si>
    <t>回流自HE504A/B温度</t>
  </si>
  <si>
    <t>08TI-5015</t>
  </si>
  <si>
    <t>08TT-5039</t>
  </si>
  <si>
    <t>08TT5039</t>
  </si>
  <si>
    <t>HCl塔回流罐VE501温度</t>
  </si>
  <si>
    <t>-50~0</t>
  </si>
  <si>
    <t>08TI-5039</t>
  </si>
  <si>
    <t>08TT-5084</t>
  </si>
  <si>
    <t>08TT5084</t>
  </si>
  <si>
    <t>CL401塔顶去CL501温度</t>
  </si>
  <si>
    <t>08TI-5084</t>
  </si>
  <si>
    <t>08TT-5088</t>
  </si>
  <si>
    <t>08TT5088</t>
  </si>
  <si>
    <t>CL501第23块塔板温度</t>
  </si>
  <si>
    <t>-50~150</t>
  </si>
  <si>
    <t>08TI-5088</t>
  </si>
  <si>
    <t>08TT-5090</t>
  </si>
  <si>
    <t>08TT5090</t>
  </si>
  <si>
    <t>CL501第27块塔板温度</t>
  </si>
  <si>
    <t>08TI-5090</t>
  </si>
  <si>
    <t>08TT-5092</t>
  </si>
  <si>
    <t>08TT5092</t>
  </si>
  <si>
    <t>CL501第40块塔板温度</t>
  </si>
  <si>
    <t>08TIC-5092</t>
  </si>
  <si>
    <t>08TT-5093</t>
  </si>
  <si>
    <t>08TT5093</t>
  </si>
  <si>
    <t>CL501第42块塔板温度</t>
  </si>
  <si>
    <t>08TI-5093</t>
  </si>
  <si>
    <t>08TT-5094</t>
  </si>
  <si>
    <t>08TT5094</t>
  </si>
  <si>
    <t>CL501第45块塔板温度</t>
  </si>
  <si>
    <t>08TI-5094</t>
  </si>
  <si>
    <t>08TT-5097</t>
  </si>
  <si>
    <t>08TT5097</t>
  </si>
  <si>
    <t>CL501第54块塔板温度</t>
  </si>
  <si>
    <t>08TI-5097</t>
  </si>
  <si>
    <t>08TT-5098</t>
  </si>
  <si>
    <t>08TT5098</t>
  </si>
  <si>
    <t>CL501第55块塔板温度</t>
  </si>
  <si>
    <t>08TIC-5098</t>
  </si>
  <si>
    <t>F01N6S515</t>
  </si>
  <si>
    <t>F01N6S516</t>
  </si>
  <si>
    <t>08TT-5102</t>
  </si>
  <si>
    <t>08TT5102</t>
  </si>
  <si>
    <t>CL501第70块塔板温度</t>
  </si>
  <si>
    <t>08TI-5102</t>
  </si>
  <si>
    <t>08TT-5104</t>
  </si>
  <si>
    <t>08TT5104</t>
  </si>
  <si>
    <t>CL501塔底温度</t>
  </si>
  <si>
    <t>08TI-5104</t>
  </si>
  <si>
    <t>08TT-5105</t>
  </si>
  <si>
    <t>08TT5105</t>
  </si>
  <si>
    <t>08TI-5105</t>
  </si>
  <si>
    <t>08TT-5125</t>
  </si>
  <si>
    <t>08TT5125</t>
  </si>
  <si>
    <t>轻组分氯化器RC510温度</t>
  </si>
  <si>
    <t>08TI-5125</t>
  </si>
  <si>
    <t>08TT-5130</t>
  </si>
  <si>
    <t>08TT5130</t>
  </si>
  <si>
    <t>氯化物自界区温度</t>
  </si>
  <si>
    <t>08TI-5130</t>
  </si>
  <si>
    <t>08TT-5167</t>
  </si>
  <si>
    <t>08TT5167</t>
  </si>
  <si>
    <t>VCM去TK706A/B温度</t>
  </si>
  <si>
    <t>08TI-5167</t>
  </si>
  <si>
    <t>08TT-5177</t>
  </si>
  <si>
    <t>08TT5177</t>
  </si>
  <si>
    <t>VCM汽提塔CL504温度</t>
  </si>
  <si>
    <t>0~160</t>
  </si>
  <si>
    <t>08TI-5177</t>
  </si>
  <si>
    <t>08TT-5211</t>
  </si>
  <si>
    <t>08TT5211</t>
  </si>
  <si>
    <t>VCM塔CL502塔顶出料温度</t>
  </si>
  <si>
    <t>08TI-5211</t>
  </si>
  <si>
    <t>08TT-5216</t>
  </si>
  <si>
    <t>08TT5216</t>
  </si>
  <si>
    <t>VCM塔CL502塔底温度</t>
  </si>
  <si>
    <t>0~220</t>
  </si>
  <si>
    <t>08TI-5216</t>
  </si>
  <si>
    <t>08TT-5217</t>
  </si>
  <si>
    <t>08TT5217</t>
  </si>
  <si>
    <t>VCM塔CL502第6块塔板温度</t>
  </si>
  <si>
    <t>08TI-5217</t>
  </si>
  <si>
    <t>08TT-5218</t>
  </si>
  <si>
    <t>08TT5218</t>
  </si>
  <si>
    <t>VCM塔CL502第5块塔板温度</t>
  </si>
  <si>
    <t>08TI-5218</t>
  </si>
  <si>
    <t>08TT-5219</t>
  </si>
  <si>
    <t>08TT5219</t>
  </si>
  <si>
    <t>VCM塔CL502第10块塔板温度</t>
  </si>
  <si>
    <t>08TI-5219</t>
  </si>
  <si>
    <t>08TT-5220</t>
  </si>
  <si>
    <t>08TT5220</t>
  </si>
  <si>
    <t>VCM塔CL502第11块塔板温度</t>
  </si>
  <si>
    <t>08TIC-5220</t>
  </si>
  <si>
    <t>08TT-5225</t>
  </si>
  <si>
    <t>08TT5225</t>
  </si>
  <si>
    <t>VCM塔CL502第29块塔板温度</t>
  </si>
  <si>
    <t>08TI-5225</t>
  </si>
  <si>
    <t>F01N6S615</t>
  </si>
  <si>
    <t>F01N6S616</t>
  </si>
  <si>
    <t>08TT-5226</t>
  </si>
  <si>
    <t>08TT5226</t>
  </si>
  <si>
    <t>VCM塔CL502第35块塔板温度</t>
  </si>
  <si>
    <t>08TI-5226</t>
  </si>
  <si>
    <t>08TT-5232</t>
  </si>
  <si>
    <t>08TT5232</t>
  </si>
  <si>
    <t>VCM塔CL502第60块塔板温度</t>
  </si>
  <si>
    <t>08TI-5232</t>
  </si>
  <si>
    <t>08TT-5233</t>
  </si>
  <si>
    <t>08TT5233</t>
  </si>
  <si>
    <t>VCM塔CL502第70块塔板温度</t>
  </si>
  <si>
    <t>08TI-5233</t>
  </si>
  <si>
    <t>08TT-4079</t>
  </si>
  <si>
    <t>08TT4079</t>
  </si>
  <si>
    <t>裂解炉HF401炉膛烟气温度</t>
  </si>
  <si>
    <t>-10~800</t>
  </si>
  <si>
    <t>08TI-4079</t>
  </si>
  <si>
    <t>08TT-4090</t>
  </si>
  <si>
    <t>08TT4090</t>
  </si>
  <si>
    <t>08TI-4090</t>
  </si>
  <si>
    <t>08TT-4091</t>
  </si>
  <si>
    <t>08TT4091</t>
  </si>
  <si>
    <t>08TI-4091</t>
  </si>
  <si>
    <t>08TT-4092</t>
  </si>
  <si>
    <t>08TT4092</t>
  </si>
  <si>
    <t>08TI-4092</t>
  </si>
  <si>
    <t>08TT-4607</t>
  </si>
  <si>
    <t>08TT4607</t>
  </si>
  <si>
    <t>08TI-4607</t>
  </si>
  <si>
    <t>08TT-4608</t>
  </si>
  <si>
    <t>08TT4608</t>
  </si>
  <si>
    <t>08TI-4608</t>
  </si>
  <si>
    <t>08TT-4625</t>
  </si>
  <si>
    <t>08TT4625</t>
  </si>
  <si>
    <t>裂解炉HF401尾气温度</t>
  </si>
  <si>
    <t>-10~250</t>
  </si>
  <si>
    <t>08TI-4625</t>
  </si>
  <si>
    <t>08TT-4626</t>
  </si>
  <si>
    <t>08TT4626</t>
  </si>
  <si>
    <t>08TI-4626</t>
  </si>
  <si>
    <t>08TT-4639A</t>
  </si>
  <si>
    <t>08TT4639A</t>
  </si>
  <si>
    <t>HF401辐射段1#通道温度</t>
  </si>
  <si>
    <t>-10~700</t>
  </si>
  <si>
    <t>08TI-4639A</t>
  </si>
  <si>
    <t>08TT-4640</t>
  </si>
  <si>
    <t>08TT4640</t>
  </si>
  <si>
    <t>HF401液体预热1#表面温度</t>
  </si>
  <si>
    <t>08TI-4640</t>
  </si>
  <si>
    <t>08TT-4641</t>
  </si>
  <si>
    <t>08TT4641</t>
  </si>
  <si>
    <t>08TI-4641</t>
  </si>
  <si>
    <t>F01N6S715</t>
  </si>
  <si>
    <t>F01N6S716</t>
  </si>
  <si>
    <t>08TT-4643</t>
  </si>
  <si>
    <t>08TT4643</t>
  </si>
  <si>
    <t>HF401蒸汽过热1#表面温度</t>
  </si>
  <si>
    <t>08TI-4643</t>
  </si>
  <si>
    <t>08TT-4644</t>
  </si>
  <si>
    <t>08TT4644</t>
  </si>
  <si>
    <t>08TI-4644</t>
  </si>
  <si>
    <t>08TT-4646</t>
  </si>
  <si>
    <t>08TT4646</t>
  </si>
  <si>
    <t>HF401蒸汽过热2#表面温度</t>
  </si>
  <si>
    <t>08TI-4646</t>
  </si>
  <si>
    <t>08TT-4647</t>
  </si>
  <si>
    <t>08TT4647</t>
  </si>
  <si>
    <t>08TI-4647</t>
  </si>
  <si>
    <t>08TT-4648</t>
  </si>
  <si>
    <t>08TT4648</t>
  </si>
  <si>
    <t>HF401辐射段1#表面温度</t>
  </si>
  <si>
    <t>08TI-4648</t>
  </si>
  <si>
    <t>08TT-4649</t>
  </si>
  <si>
    <t>08TT4649</t>
  </si>
  <si>
    <t>08TI-4649</t>
  </si>
  <si>
    <t>08TT-4650</t>
  </si>
  <si>
    <t>08TT4650</t>
  </si>
  <si>
    <t>08TI-4650</t>
  </si>
  <si>
    <t>08TT-4651</t>
  </si>
  <si>
    <t>08TT4651</t>
  </si>
  <si>
    <t>08TI-4651</t>
  </si>
  <si>
    <t>08TT-4652</t>
  </si>
  <si>
    <t>08TT4652</t>
  </si>
  <si>
    <t>08TI-4652</t>
  </si>
  <si>
    <t>08TT-4653</t>
  </si>
  <si>
    <t>08TT4653</t>
  </si>
  <si>
    <t>HF401辐射段2#表面温度</t>
  </si>
  <si>
    <t>08TI-4653</t>
  </si>
  <si>
    <t>08TT-4654</t>
  </si>
  <si>
    <t>08TT4654</t>
  </si>
  <si>
    <t>08TI-4654</t>
  </si>
  <si>
    <t>08TT-4655</t>
  </si>
  <si>
    <t>08TT4655</t>
  </si>
  <si>
    <t>08TI-4655</t>
  </si>
  <si>
    <t>08TT-4656</t>
  </si>
  <si>
    <t>08TT4656</t>
  </si>
  <si>
    <t>08TI-4656</t>
  </si>
  <si>
    <t>08TT-4657</t>
  </si>
  <si>
    <t>08TT4657</t>
  </si>
  <si>
    <t>08TI-4657</t>
  </si>
  <si>
    <t>F01N7S115</t>
  </si>
  <si>
    <t>F01N7S116</t>
  </si>
  <si>
    <t>08TT-4676A</t>
  </si>
  <si>
    <t>08TT4676A</t>
  </si>
  <si>
    <t>HF401辐射段2#通道温度</t>
  </si>
  <si>
    <t>08TI-4676A</t>
  </si>
  <si>
    <t>08TT-4680</t>
  </si>
  <si>
    <t>08TT4680</t>
  </si>
  <si>
    <t>HF401液体预热2#表面温度</t>
  </si>
  <si>
    <t>08TI-4680</t>
  </si>
  <si>
    <t>08TT-4681</t>
  </si>
  <si>
    <t>08TT4681</t>
  </si>
  <si>
    <t>08TI-4681</t>
  </si>
  <si>
    <t>08TT-5141</t>
  </si>
  <si>
    <t>08TT5141</t>
  </si>
  <si>
    <t xml:space="preserve">排气冷却后温度 </t>
  </si>
  <si>
    <t>08PT-5141</t>
  </si>
  <si>
    <t>08PT5141</t>
  </si>
  <si>
    <t>爆破片破裂压力报警联锁</t>
  </si>
  <si>
    <t>08PT-5142</t>
  </si>
  <si>
    <t>08PT5142</t>
  </si>
  <si>
    <t>润滑油压力报警联锁</t>
  </si>
  <si>
    <t>08PDT-5145</t>
  </si>
  <si>
    <t>08PDT5145</t>
  </si>
  <si>
    <t>油过滤报警联锁</t>
  </si>
  <si>
    <t>08VT-5141</t>
  </si>
  <si>
    <t>08VT5141</t>
  </si>
  <si>
    <t>压缩机压缩机震动指示</t>
  </si>
  <si>
    <t>08VI-5141</t>
  </si>
  <si>
    <t>F01N7S29</t>
  </si>
  <si>
    <t>F01N7S210</t>
  </si>
  <si>
    <t>F01N7S211</t>
  </si>
  <si>
    <t>F01N7S212</t>
  </si>
  <si>
    <t>F01N7S213</t>
  </si>
  <si>
    <t>F01N7S214</t>
  </si>
  <si>
    <t>F01N7S215</t>
  </si>
  <si>
    <t>F01N7S216</t>
  </si>
  <si>
    <t>08TT-XXXX1</t>
  </si>
  <si>
    <t>08TTXXXX1</t>
  </si>
  <si>
    <t>电机定子温度（待定）</t>
  </si>
  <si>
    <t>本安信号，两线制</t>
  </si>
  <si>
    <t>08TT-XXXX2</t>
  </si>
  <si>
    <t>08TTXXXX2</t>
  </si>
  <si>
    <t>08TT-XXXX3</t>
  </si>
  <si>
    <t>08TTXXXX3</t>
  </si>
  <si>
    <t>08TT-XXXX4</t>
  </si>
  <si>
    <t>08TTXXXX4</t>
  </si>
  <si>
    <t>08TT-XXXX5</t>
  </si>
  <si>
    <t>08TTXXXX5</t>
  </si>
  <si>
    <t>08TT-XXXX6</t>
  </si>
  <si>
    <t>08TTXXXX6</t>
  </si>
  <si>
    <t>08TT-XXXX7</t>
  </si>
  <si>
    <t>08TTXXXX7</t>
  </si>
  <si>
    <t>08TT-XXXX8</t>
  </si>
  <si>
    <t>08TTXXXX8</t>
  </si>
  <si>
    <t>08TT-XXXX9</t>
  </si>
  <si>
    <t>08TTXXXX9</t>
  </si>
  <si>
    <t>08TT-XXXX10</t>
  </si>
  <si>
    <t>08TTXXXX10</t>
  </si>
  <si>
    <t>08TT-XXXX11</t>
  </si>
  <si>
    <t>08TTXXXX11</t>
  </si>
  <si>
    <t>08TT-XXXX12</t>
  </si>
  <si>
    <t>08TTXXXX12</t>
  </si>
  <si>
    <t>08TT-XXXX13</t>
  </si>
  <si>
    <t>08TTXXXX13</t>
  </si>
  <si>
    <t>08TT-XXXX14</t>
  </si>
  <si>
    <t>08TTXXXX14</t>
  </si>
  <si>
    <t>F01N7S515</t>
  </si>
  <si>
    <t>F01N7S516</t>
  </si>
  <si>
    <t>08TT-XXXX15</t>
  </si>
  <si>
    <t>08TTXXXX15</t>
  </si>
  <si>
    <t>08TT-XXXX16</t>
  </si>
  <si>
    <t>08TTXXXX16</t>
  </si>
  <si>
    <t>F01N7S63</t>
  </si>
  <si>
    <t>F01N7S64</t>
  </si>
  <si>
    <t>F01N7S65</t>
  </si>
  <si>
    <t>F01N7S66</t>
  </si>
  <si>
    <t>F01N7S67</t>
  </si>
  <si>
    <t>F01N7S68</t>
  </si>
  <si>
    <t>F01N7S69</t>
  </si>
  <si>
    <t>F01N7S610</t>
  </si>
  <si>
    <t>F01N7S611</t>
  </si>
  <si>
    <t>F01N7S612</t>
  </si>
  <si>
    <t>F01N7S613</t>
  </si>
  <si>
    <t>F01N7S614</t>
  </si>
  <si>
    <t>F01N7S615</t>
  </si>
  <si>
    <t>F01N7S616</t>
  </si>
  <si>
    <t>08TT-9351</t>
  </si>
  <si>
    <t>08TT9351</t>
  </si>
  <si>
    <t>引风机电机定子温度</t>
  </si>
  <si>
    <t>08TI-9351</t>
  </si>
  <si>
    <t>08TT-9352</t>
  </si>
  <si>
    <t>08TT9352</t>
  </si>
  <si>
    <t>08TI-9352</t>
  </si>
  <si>
    <t>08VI-9301</t>
  </si>
  <si>
    <t>08VI9301</t>
  </si>
  <si>
    <t>引风机轴向震动</t>
  </si>
  <si>
    <t>mm</t>
  </si>
  <si>
    <t>08VI-9302</t>
  </si>
  <si>
    <t>08VI9302</t>
  </si>
  <si>
    <t>引风机径向震动</t>
  </si>
  <si>
    <t>08FI-9301</t>
  </si>
  <si>
    <t>08FI9301</t>
  </si>
  <si>
    <t>焚烧炉主火炬天然气流量</t>
  </si>
  <si>
    <t>08FIC-9301</t>
  </si>
  <si>
    <t>08FI-9350A</t>
  </si>
  <si>
    <t>08FI9350A</t>
  </si>
  <si>
    <t>08FI-9350B</t>
  </si>
  <si>
    <t>08FI9350B</t>
  </si>
  <si>
    <t>08FI-9348</t>
  </si>
  <si>
    <t>08FI9348</t>
  </si>
  <si>
    <t>再热炉主火炬天然气流量</t>
  </si>
  <si>
    <t>08FIC-9348</t>
  </si>
  <si>
    <t>08TT-9323</t>
  </si>
  <si>
    <t>08TT9323</t>
  </si>
  <si>
    <t>焚烧炉出口温度</t>
  </si>
  <si>
    <t>0~1300</t>
  </si>
  <si>
    <t>08TIC-9323</t>
  </si>
  <si>
    <t>08TT-9324</t>
  </si>
  <si>
    <t>08TT9324</t>
  </si>
  <si>
    <t>08TI-9324</t>
  </si>
  <si>
    <t>08TT-9321</t>
  </si>
  <si>
    <t>08TT9321</t>
  </si>
  <si>
    <t>焚烧炉烧嘴温度</t>
  </si>
  <si>
    <t>08TIC-9321</t>
  </si>
  <si>
    <t>08PI-9325</t>
  </si>
  <si>
    <t>08PI9325</t>
  </si>
  <si>
    <t>火炬炉压力</t>
  </si>
  <si>
    <t xml:space="preserve"> -5~1</t>
  </si>
  <si>
    <t>Kpa G</t>
  </si>
  <si>
    <t>F01N7S713</t>
  </si>
  <si>
    <t>F01N7S714</t>
  </si>
  <si>
    <t>F01N7S715</t>
  </si>
  <si>
    <t>F01N7S716</t>
  </si>
  <si>
    <t>08PDI-9401</t>
  </si>
  <si>
    <t>08PDI9401</t>
  </si>
  <si>
    <t>阻火器压差</t>
  </si>
  <si>
    <t>Kpa</t>
  </si>
  <si>
    <t>08FI-9325A</t>
  </si>
  <si>
    <t>08FI9325A</t>
  </si>
  <si>
    <t>焚烧炉风量</t>
  </si>
  <si>
    <t>08FIC-9325</t>
  </si>
  <si>
    <t>08PI-9333</t>
  </si>
  <si>
    <t>08PI9333</t>
  </si>
  <si>
    <t>汽包压力</t>
  </si>
  <si>
    <t>0~3</t>
  </si>
  <si>
    <t>Mpa</t>
  </si>
  <si>
    <t>08PIC-9333A</t>
  </si>
  <si>
    <t>08LI-9301</t>
  </si>
  <si>
    <t>08LI9301</t>
  </si>
  <si>
    <t>汽包液位</t>
  </si>
  <si>
    <t>-100~+100</t>
  </si>
  <si>
    <t>08LIC-9301</t>
  </si>
  <si>
    <t>08FI-9331</t>
  </si>
  <si>
    <t>08FI9331</t>
  </si>
  <si>
    <t>锅炉水流量</t>
  </si>
  <si>
    <t>0~10000</t>
  </si>
  <si>
    <t>08FIC-9331</t>
  </si>
  <si>
    <t>08FIT-9332</t>
  </si>
  <si>
    <t>08FIT9332</t>
  </si>
  <si>
    <t>蒸汽流量</t>
  </si>
  <si>
    <t>08TT-9332</t>
  </si>
  <si>
    <t>08TT9332</t>
  </si>
  <si>
    <t>废热回收出口温度</t>
  </si>
  <si>
    <t>08TIC-9332</t>
  </si>
  <si>
    <t>08LI-9341</t>
  </si>
  <si>
    <t>08LI9341</t>
  </si>
  <si>
    <t>急冷塔液位</t>
  </si>
  <si>
    <t>0~3000</t>
  </si>
  <si>
    <t>08LIC-9341</t>
  </si>
  <si>
    <t>08FI-9344A</t>
  </si>
  <si>
    <t>08FI9344A</t>
  </si>
  <si>
    <t>急冷塔进水流量</t>
  </si>
  <si>
    <t>08TT-9342</t>
  </si>
  <si>
    <t>08TT9342</t>
  </si>
  <si>
    <t>吸收塔温度</t>
  </si>
  <si>
    <t>0~120</t>
  </si>
  <si>
    <t>08TI-9342</t>
  </si>
  <si>
    <t>08TT-9343</t>
  </si>
  <si>
    <t>08TT9343</t>
  </si>
  <si>
    <t>吸收塔泵出口温度</t>
  </si>
  <si>
    <t>08TI-9343</t>
  </si>
  <si>
    <t>08TT-9344</t>
  </si>
  <si>
    <t>08TT9344</t>
  </si>
  <si>
    <t>吸收塔盐酸出口温度</t>
  </si>
  <si>
    <t>08TI-9344</t>
  </si>
  <si>
    <t>08DI-9340</t>
  </si>
  <si>
    <t>08DI9340</t>
  </si>
  <si>
    <t>吸收塔盐酸密度</t>
  </si>
  <si>
    <t>1.0~1.3</t>
  </si>
  <si>
    <t>kg/m3</t>
  </si>
  <si>
    <t>08AIC-9340</t>
  </si>
  <si>
    <t>08LI-9343</t>
  </si>
  <si>
    <t>08LI9343</t>
  </si>
  <si>
    <t>吸收塔液位</t>
  </si>
  <si>
    <t>0~5000</t>
  </si>
  <si>
    <t>08LIC-9343</t>
  </si>
  <si>
    <t>F01N8S115</t>
  </si>
  <si>
    <t>F01N8S116</t>
  </si>
  <si>
    <t>08PDI-9352</t>
  </si>
  <si>
    <t>08PDI9352</t>
  </si>
  <si>
    <t>吸收塔填料差压</t>
  </si>
  <si>
    <t>08PI-9354</t>
  </si>
  <si>
    <t>08PI9354</t>
  </si>
  <si>
    <t>吸收塔顶端压力</t>
  </si>
  <si>
    <t>-5~1</t>
  </si>
  <si>
    <t>KpaG</t>
  </si>
  <si>
    <t>08LI-9347</t>
  </si>
  <si>
    <t>08LI9347</t>
  </si>
  <si>
    <t>洗涤塔液位</t>
  </si>
  <si>
    <t>08LIC-9347</t>
  </si>
  <si>
    <t>08AI-9342B</t>
  </si>
  <si>
    <t>08AI9342B</t>
  </si>
  <si>
    <t>NaCL溶液电导（浓度）</t>
  </si>
  <si>
    <t>0~9</t>
  </si>
  <si>
    <t>08AIC-9342B</t>
  </si>
  <si>
    <t>08AI-9342A</t>
  </si>
  <si>
    <t>08AI9342A</t>
  </si>
  <si>
    <t>洗涤塔pH值</t>
  </si>
  <si>
    <t>08AIC-9342A</t>
  </si>
  <si>
    <t>08PDI-9355</t>
  </si>
  <si>
    <t>08PDI9355</t>
  </si>
  <si>
    <t>洗涤塔填料差压</t>
  </si>
  <si>
    <t>08PI-9356</t>
  </si>
  <si>
    <t>08PI9356</t>
  </si>
  <si>
    <t>洗涤塔顶端压力</t>
  </si>
  <si>
    <t>08FI-9346</t>
  </si>
  <si>
    <t>08FI9346</t>
  </si>
  <si>
    <t>NaOH流量</t>
  </si>
  <si>
    <t>08FI-9306</t>
  </si>
  <si>
    <t>08FI9306</t>
  </si>
  <si>
    <t>洗涤塔脱盐水流量</t>
  </si>
  <si>
    <t>08PI-9362</t>
  </si>
  <si>
    <t>08PI9362</t>
  </si>
  <si>
    <t>活性炭塔进口HCL压力</t>
  </si>
  <si>
    <t>0~1</t>
  </si>
  <si>
    <t>08FI-9343</t>
  </si>
  <si>
    <t>08FI9343</t>
  </si>
  <si>
    <t>活性炭塔进口HCL流量</t>
  </si>
  <si>
    <t>08FIC-9343</t>
  </si>
  <si>
    <t>08LI-9360</t>
  </si>
  <si>
    <t>08LI9360</t>
  </si>
  <si>
    <t>活性炭塔液位</t>
  </si>
  <si>
    <t>08LI-9361</t>
  </si>
  <si>
    <t>08LI9361</t>
  </si>
  <si>
    <t>F01N8S214</t>
  </si>
  <si>
    <t>F01N8S215</t>
  </si>
  <si>
    <t>F01N8S216</t>
  </si>
  <si>
    <t>08PDI-9358</t>
  </si>
  <si>
    <t>08PDI9358</t>
  </si>
  <si>
    <t>活性炭塔差压</t>
  </si>
  <si>
    <t>08PDI-9359</t>
  </si>
  <si>
    <t>08PDI9359</t>
  </si>
  <si>
    <t>08PDI-9411</t>
  </si>
  <si>
    <t>08PDI9411</t>
  </si>
  <si>
    <t>除沫器差压</t>
  </si>
  <si>
    <t>08FI-9340A</t>
  </si>
  <si>
    <t>08FI9340A</t>
  </si>
  <si>
    <t>再热炉风量</t>
  </si>
  <si>
    <t>08FIC-9340A</t>
  </si>
  <si>
    <t>08TT-9406B</t>
  </si>
  <si>
    <t>08TT9406B</t>
  </si>
  <si>
    <t>板式换热器出口温度</t>
  </si>
  <si>
    <t>08TI-9406B</t>
  </si>
  <si>
    <t>08PDI-9407</t>
  </si>
  <si>
    <t>08PDI9407</t>
  </si>
  <si>
    <t>SCR催化剂差压</t>
  </si>
  <si>
    <t>08PDI-9408</t>
  </si>
  <si>
    <t>08PDI9408</t>
  </si>
  <si>
    <t>08PI-9380</t>
  </si>
  <si>
    <t>08PI9380</t>
  </si>
  <si>
    <t>板式换热器出口压力</t>
  </si>
  <si>
    <t>08TT-9418</t>
  </si>
  <si>
    <t>08TT9418</t>
  </si>
  <si>
    <t>排放筒温度</t>
  </si>
  <si>
    <t>08TI-9418</t>
  </si>
  <si>
    <t>08LI-9345</t>
  </si>
  <si>
    <t>08LI9345</t>
  </si>
  <si>
    <t>HCL缓冲罐液位</t>
  </si>
  <si>
    <t>08FI-9342</t>
  </si>
  <si>
    <t>08FI9342</t>
  </si>
  <si>
    <t>HCL缓冲罐泵出口流量</t>
  </si>
  <si>
    <t>08TT-9420</t>
  </si>
  <si>
    <t>08TT9420</t>
  </si>
  <si>
    <t>氨溶解罐温度</t>
  </si>
  <si>
    <t>08TIC-9420</t>
  </si>
  <si>
    <t>08TT-9422</t>
  </si>
  <si>
    <t>08TT9422</t>
  </si>
  <si>
    <t>氨储罐温度</t>
  </si>
  <si>
    <t>08TIC-9422</t>
  </si>
  <si>
    <t>F01N8S514</t>
  </si>
  <si>
    <t>F01N8S515</t>
  </si>
  <si>
    <t>F01N8S516</t>
  </si>
  <si>
    <t>08LIT-9422</t>
  </si>
  <si>
    <t>08LIT9422</t>
  </si>
  <si>
    <t>氨溶解罐液位</t>
  </si>
  <si>
    <t>08LI-9422</t>
  </si>
  <si>
    <t>08LIT-9423</t>
  </si>
  <si>
    <t>08LIT9423</t>
  </si>
  <si>
    <t>氨储罐液位</t>
  </si>
  <si>
    <t>08LI-9423</t>
  </si>
  <si>
    <t>08TT-9424</t>
  </si>
  <si>
    <t>08TT9424</t>
  </si>
  <si>
    <t>热解炉顶温度</t>
  </si>
  <si>
    <t>08TI-9424</t>
  </si>
  <si>
    <t>08TT-9425</t>
  </si>
  <si>
    <t>08TT9425</t>
  </si>
  <si>
    <t>加热器出口工厂气温度</t>
  </si>
  <si>
    <t>08TI-9425</t>
  </si>
  <si>
    <t>08TT-9426</t>
  </si>
  <si>
    <t>08TT9426</t>
  </si>
  <si>
    <t>热解炉出口温度</t>
  </si>
  <si>
    <t>08TI-9426</t>
  </si>
  <si>
    <t>08PT-9424</t>
  </si>
  <si>
    <t>08PT9424</t>
  </si>
  <si>
    <t>热解炉进口氨压力</t>
  </si>
  <si>
    <t>08PI-9424</t>
  </si>
  <si>
    <t>08PT-9426</t>
  </si>
  <si>
    <t>08PT9426</t>
  </si>
  <si>
    <t>工厂空气压力</t>
  </si>
  <si>
    <t>08PI-9426</t>
  </si>
  <si>
    <t>08PT-9428</t>
  </si>
  <si>
    <t>08PT9428</t>
  </si>
  <si>
    <t>热解炉出口氨压力</t>
  </si>
  <si>
    <t>08PI-9428</t>
  </si>
  <si>
    <t>08FIT-9422</t>
  </si>
  <si>
    <t>08FIT9422</t>
  </si>
  <si>
    <t>工厂空气流量</t>
  </si>
  <si>
    <t>08FI-9422</t>
  </si>
  <si>
    <t>08FIT-9421</t>
  </si>
  <si>
    <t>08FIT9421</t>
  </si>
  <si>
    <t>热解炉进口氨流量</t>
  </si>
  <si>
    <t>08FI-9421</t>
  </si>
  <si>
    <t>F01N8S611</t>
  </si>
  <si>
    <t>F01N8S612</t>
  </si>
  <si>
    <t>F01N8S613</t>
  </si>
  <si>
    <t>F01N8S614</t>
  </si>
  <si>
    <t>F01N8S615</t>
  </si>
  <si>
    <t>F01N8S616</t>
  </si>
  <si>
    <t>08FV-3382</t>
  </si>
  <si>
    <t>08FV3382</t>
  </si>
  <si>
    <t>CL302底去CL303流量调节阀</t>
  </si>
  <si>
    <t>AO安全栅</t>
  </si>
  <si>
    <t>DCS卡件有源,安全栅对现场仪表供电</t>
  </si>
  <si>
    <t>08FV-3383</t>
  </si>
  <si>
    <t>08FV3383</t>
  </si>
  <si>
    <t>高沸塔CL302回流量调节阀</t>
  </si>
  <si>
    <t>08FV-3384</t>
  </si>
  <si>
    <t>08FV3384</t>
  </si>
  <si>
    <t>回流至CL302流量调节阀</t>
  </si>
  <si>
    <t>08FV-3387</t>
  </si>
  <si>
    <t>08FV3387</t>
  </si>
  <si>
    <t>清洁液去碱洗流量调节阀</t>
  </si>
  <si>
    <t>08FZV-3398</t>
  </si>
  <si>
    <t>08FZV3398</t>
  </si>
  <si>
    <t>LS去HE304A/S流量调节</t>
  </si>
  <si>
    <t>08FV-3405</t>
  </si>
  <si>
    <t>08FV3405</t>
  </si>
  <si>
    <t>EDC去TK703AB流量调节阀</t>
  </si>
  <si>
    <t>08PV-5143</t>
  </si>
  <si>
    <t>08FV-3496</t>
  </si>
  <si>
    <t>08FV3496</t>
  </si>
  <si>
    <t>CL303回流流量调节阀</t>
  </si>
  <si>
    <t>08FZV-3505</t>
  </si>
  <si>
    <t>08FZV3505</t>
  </si>
  <si>
    <t>LS去HE307A流量调节阀</t>
  </si>
  <si>
    <t>08FV-4025</t>
  </si>
  <si>
    <t>08FV4025</t>
  </si>
  <si>
    <t>汽包VE411进水流量调节阀</t>
  </si>
  <si>
    <t>08FV-4036</t>
  </si>
  <si>
    <t>08FV4036</t>
  </si>
  <si>
    <t>HE401去高沸塔流量调节阀</t>
  </si>
  <si>
    <t>08FZV-4049</t>
  </si>
  <si>
    <t>08FZV4049</t>
  </si>
  <si>
    <t>蒸汽去HE401流量调节阀</t>
  </si>
  <si>
    <t>F01N1S313</t>
  </si>
  <si>
    <t>SBAOR SPARE</t>
  </si>
  <si>
    <t>F01N1S314</t>
  </si>
  <si>
    <t>F01N1S315</t>
  </si>
  <si>
    <t>F01N1S316</t>
  </si>
  <si>
    <t>08FV-4212</t>
  </si>
  <si>
    <t>08FV4212</t>
  </si>
  <si>
    <t>CL401回流流量调节阀</t>
  </si>
  <si>
    <t>08FZV-4222</t>
  </si>
  <si>
    <t>08FZV4222</t>
  </si>
  <si>
    <t>CL501进料流量调节阀</t>
  </si>
  <si>
    <t>08FV-4278</t>
  </si>
  <si>
    <t>08FV4278</t>
  </si>
  <si>
    <t>CL402顶去汽提流量调节阀</t>
  </si>
  <si>
    <t>08FV-4283</t>
  </si>
  <si>
    <t>08FV4283</t>
  </si>
  <si>
    <t>EDC去CL402流量调节阀</t>
  </si>
  <si>
    <t>08FZV-5001</t>
  </si>
  <si>
    <t>08FZV5001</t>
  </si>
  <si>
    <t>CL504去CL501流量调节阀</t>
  </si>
  <si>
    <t>08FV-5021</t>
  </si>
  <si>
    <t>08FV5021</t>
  </si>
  <si>
    <t>PU503A/S出口回流量调节阀</t>
  </si>
  <si>
    <t>08FZV-5041</t>
  </si>
  <si>
    <t>08FZV5041</t>
  </si>
  <si>
    <t>CL501回流流量调节阀</t>
  </si>
  <si>
    <t>08FV-5054</t>
  </si>
  <si>
    <t>08FV5054</t>
  </si>
  <si>
    <t>VE501排气流量调节阀</t>
  </si>
  <si>
    <t>08FV-5062</t>
  </si>
  <si>
    <t>08FV5062</t>
  </si>
  <si>
    <t>HPEFL去CL502流量调节阀</t>
  </si>
  <si>
    <t>08FZV-5073</t>
  </si>
  <si>
    <t>08FZV5073</t>
  </si>
  <si>
    <t>蒸汽去HE501流量调节阀</t>
  </si>
  <si>
    <t>08FV-5129</t>
  </si>
  <si>
    <t>08FV5129</t>
  </si>
  <si>
    <t>氯气来自界区流量调节阀</t>
  </si>
  <si>
    <t>F01N1S512</t>
  </si>
  <si>
    <t>F01N1S513</t>
  </si>
  <si>
    <t>F01N1S514</t>
  </si>
  <si>
    <t>F01N1S515</t>
  </si>
  <si>
    <t>F01N1S516</t>
  </si>
  <si>
    <t>08FV-5130</t>
  </si>
  <si>
    <t>08FV5130</t>
  </si>
  <si>
    <t>干粗EDC去HE513流量调节阀</t>
  </si>
  <si>
    <t>08FZV-5175</t>
  </si>
  <si>
    <t>08FZV5175</t>
  </si>
  <si>
    <t>蒸汽去HE509流量调节阀</t>
  </si>
  <si>
    <t>08FZV-5204</t>
  </si>
  <si>
    <t>08FZV5204</t>
  </si>
  <si>
    <t>蒸汽去HE0503流量调节阀</t>
  </si>
  <si>
    <t>08FV-5298</t>
  </si>
  <si>
    <t>08FV5298</t>
  </si>
  <si>
    <t>CL504回流流量调节阀</t>
  </si>
  <si>
    <t>08HV-4223A</t>
  </si>
  <si>
    <t>08HV4223A</t>
  </si>
  <si>
    <t>CL401至HF401手动调节阀</t>
  </si>
  <si>
    <t>08HIC-4223A</t>
  </si>
  <si>
    <t>MLD-SW</t>
  </si>
  <si>
    <t>08HV-5029</t>
  </si>
  <si>
    <t>08HV5029</t>
  </si>
  <si>
    <t>HE504A/B去放空手动调节阀</t>
  </si>
  <si>
    <t>08HIC-5029</t>
  </si>
  <si>
    <t>08LV-3508</t>
  </si>
  <si>
    <t>08LV3508</t>
  </si>
  <si>
    <t>VE306液位调节阀</t>
  </si>
  <si>
    <t>08LV-3517</t>
  </si>
  <si>
    <t>08LV3517</t>
  </si>
  <si>
    <t>VE304液位调节阀</t>
  </si>
  <si>
    <t>08LV-3520</t>
  </si>
  <si>
    <t>08LV3520</t>
  </si>
  <si>
    <t>调节HE312液位调节阀</t>
  </si>
  <si>
    <t>08LZV-4039</t>
  </si>
  <si>
    <t>08LZV4039</t>
  </si>
  <si>
    <t>HE401液位调节阀</t>
  </si>
  <si>
    <t>08LV-4208</t>
  </si>
  <si>
    <t>08LV4208</t>
  </si>
  <si>
    <t>CL401底部液位调节阀</t>
  </si>
  <si>
    <t>08LZV-4264</t>
  </si>
  <si>
    <t>08LZV4264</t>
  </si>
  <si>
    <t>CL402液位调节阀</t>
  </si>
  <si>
    <t>0</t>
  </si>
  <si>
    <t>100</t>
  </si>
  <si>
    <t>F01N2S313</t>
  </si>
  <si>
    <t>F01N2S314</t>
  </si>
  <si>
    <t>F01N2S315</t>
  </si>
  <si>
    <t>F01N2S316</t>
  </si>
  <si>
    <t>08LV-4383</t>
  </si>
  <si>
    <t>08LV4383</t>
  </si>
  <si>
    <t>HE407液位调节阀</t>
  </si>
  <si>
    <t>08LV-4385</t>
  </si>
  <si>
    <t>08LV4385</t>
  </si>
  <si>
    <t>HE407冷凝罐液位调节阀</t>
  </si>
  <si>
    <t>08LV-5024</t>
  </si>
  <si>
    <t>08LV5024</t>
  </si>
  <si>
    <t>CL504液位调节阀</t>
  </si>
  <si>
    <t>08LV-5044</t>
  </si>
  <si>
    <t>08LV5044</t>
  </si>
  <si>
    <t>冷凝器HE502壳程液位调阀</t>
  </si>
  <si>
    <t>08LZV-5127</t>
  </si>
  <si>
    <t>08LZV5127</t>
  </si>
  <si>
    <t>CL502塔底液位调节阀</t>
  </si>
  <si>
    <t>08LZV-5162</t>
  </si>
  <si>
    <t>08LZV5162</t>
  </si>
  <si>
    <t>CL501液位调节阀</t>
  </si>
  <si>
    <t>08LZV-5166</t>
  </si>
  <si>
    <t>08LZV5166</t>
  </si>
  <si>
    <t>08PV-3409A</t>
  </si>
  <si>
    <t>08PV3409A</t>
  </si>
  <si>
    <t>VE302压力调节阀</t>
  </si>
  <si>
    <t>08PV-3409B</t>
  </si>
  <si>
    <t>08PV3409B</t>
  </si>
  <si>
    <t>08PV-3521</t>
  </si>
  <si>
    <t>08PV3521</t>
  </si>
  <si>
    <t>HE312压力调节阀</t>
  </si>
  <si>
    <t>08PV-3523</t>
  </si>
  <si>
    <t>08PV3523</t>
  </si>
  <si>
    <t>VE304压力调节阀</t>
  </si>
  <si>
    <t>08PV-3525A</t>
  </si>
  <si>
    <t>08PV3525A</t>
  </si>
  <si>
    <t>干放空总管压力调节阀</t>
  </si>
  <si>
    <t>F01N3S313</t>
  </si>
  <si>
    <t>F01N3S314</t>
  </si>
  <si>
    <t>F01N3S315</t>
  </si>
  <si>
    <t>F01N3S316</t>
  </si>
  <si>
    <t>08PV-3525B</t>
  </si>
  <si>
    <t>08PV3525B</t>
  </si>
  <si>
    <t>08PZV-4028A</t>
  </si>
  <si>
    <t>08PZV4028A</t>
  </si>
  <si>
    <t>汽包VE411压力调节阀</t>
  </si>
  <si>
    <t>08PZV-4028B</t>
  </si>
  <si>
    <t>08PZV4028B</t>
  </si>
  <si>
    <t>08PV-4302</t>
  </si>
  <si>
    <t>08PV4302</t>
  </si>
  <si>
    <t>HF401进料DES压力调节阀</t>
  </si>
  <si>
    <t>08PV-4382</t>
  </si>
  <si>
    <t>08PV4382</t>
  </si>
  <si>
    <t>HE407压力调节阀</t>
  </si>
  <si>
    <t>08PV-4627</t>
  </si>
  <si>
    <t>08PV4627</t>
  </si>
  <si>
    <t>HF401进料罐压力调节阀</t>
  </si>
  <si>
    <t>08PV-4650</t>
  </si>
  <si>
    <t>08PV4650</t>
  </si>
  <si>
    <t>燃料气界区入口压力调节阀</t>
  </si>
  <si>
    <t>08PZV-4657</t>
  </si>
  <si>
    <t>08PZV4657</t>
  </si>
  <si>
    <t>HF401燃气CH1压力调节阀</t>
  </si>
  <si>
    <t>08PZV-4687</t>
  </si>
  <si>
    <t>08PZV4687</t>
  </si>
  <si>
    <t>HF401燃气CH2压力调节阀</t>
  </si>
  <si>
    <t>08PV-5009A</t>
  </si>
  <si>
    <t>08PV5009A</t>
  </si>
  <si>
    <t>CL504顶去HE508压力调节阀</t>
  </si>
  <si>
    <t>08PV-5009B</t>
  </si>
  <si>
    <t>08PV5009B</t>
  </si>
  <si>
    <t>08PV-5047</t>
  </si>
  <si>
    <t>08PV5047</t>
  </si>
  <si>
    <t>HE502冷冻剂出压力调节阀</t>
  </si>
  <si>
    <t>F01N4S313</t>
  </si>
  <si>
    <t>F01N4S314</t>
  </si>
  <si>
    <t>F01N4S315</t>
  </si>
  <si>
    <t>F01N4S316</t>
  </si>
  <si>
    <t>08PV-5136A</t>
  </si>
  <si>
    <t>08PV5136A</t>
  </si>
  <si>
    <t>VE507压力调节阀</t>
  </si>
  <si>
    <t>08PV-5136B</t>
  </si>
  <si>
    <t>08PV5136B</t>
  </si>
  <si>
    <t>08TV-3407</t>
  </si>
  <si>
    <t>08TV3407</t>
  </si>
  <si>
    <t>HE305至VE302温度调节阀</t>
  </si>
  <si>
    <t>08TZV-4223B</t>
  </si>
  <si>
    <t>08TZV4223B</t>
  </si>
  <si>
    <t>HE402出口温度调节阀</t>
  </si>
  <si>
    <t>08TV-4784A</t>
  </si>
  <si>
    <t>08TV4784A</t>
  </si>
  <si>
    <t>EDC去HF401温度调节阀</t>
  </si>
  <si>
    <t>08TV-4784B</t>
  </si>
  <si>
    <t>08TV4784B</t>
  </si>
  <si>
    <t>08TV-5106</t>
  </si>
  <si>
    <t>08TV5106</t>
  </si>
  <si>
    <t>HE512去MX508温度调节阀</t>
  </si>
  <si>
    <t>08HV-4605</t>
  </si>
  <si>
    <t>08HV4605</t>
  </si>
  <si>
    <t>裂解炉顶放空阀手动控制阀</t>
  </si>
  <si>
    <t>08HIC-4605</t>
  </si>
  <si>
    <t>08FI-3569A</t>
  </si>
  <si>
    <t>08FI3569A</t>
  </si>
  <si>
    <t>真空塔喷射补EDC流量指示</t>
  </si>
  <si>
    <t>PVI-OUT</t>
  </si>
  <si>
    <t>08FI-4022A</t>
  </si>
  <si>
    <t>08FI4022A</t>
  </si>
  <si>
    <t>VE411排污水流量指示</t>
  </si>
  <si>
    <t>08FI-4040A</t>
  </si>
  <si>
    <t>08FI4040A</t>
  </si>
  <si>
    <t>VE411开车管线流量指示</t>
  </si>
  <si>
    <t>08FI-4376A</t>
  </si>
  <si>
    <t>08FI4376A</t>
  </si>
  <si>
    <t>CL402循环流量指示</t>
  </si>
  <si>
    <t>F01N5S313</t>
  </si>
  <si>
    <t>F01N5S314</t>
  </si>
  <si>
    <t>F01N5S315</t>
  </si>
  <si>
    <t>F01N5S316</t>
  </si>
  <si>
    <t>08FI-4629A</t>
  </si>
  <si>
    <t>08FI4629A</t>
  </si>
  <si>
    <t>EDC去HF401通道1流量指示</t>
  </si>
  <si>
    <t>08FI-4630A</t>
  </si>
  <si>
    <t>08FI4630A</t>
  </si>
  <si>
    <t>EDC去HF401通道2流量指示</t>
  </si>
  <si>
    <t>08FI-4640A</t>
  </si>
  <si>
    <t>08FI4640A</t>
  </si>
  <si>
    <t>HF401EDC去通道2流量指示</t>
  </si>
  <si>
    <t>08FI-4642A</t>
  </si>
  <si>
    <t>08FI4642A</t>
  </si>
  <si>
    <t>HF401EDC去通道1流量指示</t>
  </si>
  <si>
    <t>08FI-4723AA</t>
  </si>
  <si>
    <t>08FI4723AA</t>
  </si>
  <si>
    <t>空气去HF401通道1流量指示</t>
  </si>
  <si>
    <t>08FI-4723BA</t>
  </si>
  <si>
    <t>08FI4723BA</t>
  </si>
  <si>
    <t>空气去HF401通道2流量指示</t>
  </si>
  <si>
    <t>08FI-4724AA</t>
  </si>
  <si>
    <t>08FI4724AA</t>
  </si>
  <si>
    <t>蒸汽去HF401通道1流量指示</t>
  </si>
  <si>
    <t>08FI-4724BA</t>
  </si>
  <si>
    <t>08FI4724BA</t>
  </si>
  <si>
    <t>蒸汽去HF401通道2流量指示</t>
  </si>
  <si>
    <t>08FI-5040A</t>
  </si>
  <si>
    <t>08FI5040A</t>
  </si>
  <si>
    <t>PU501A/S去HE502流量指示</t>
  </si>
  <si>
    <t>08PI-5136A</t>
  </si>
  <si>
    <t>08PI5136A</t>
  </si>
  <si>
    <t>VE507压力指示</t>
  </si>
  <si>
    <t>spare</t>
  </si>
  <si>
    <t>F01N6S312</t>
  </si>
  <si>
    <t>F01N6S313</t>
  </si>
  <si>
    <t>F01N6S314</t>
  </si>
  <si>
    <t>F01N6S315</t>
  </si>
  <si>
    <t>F01N6S316</t>
  </si>
  <si>
    <t>08FV-9301</t>
  </si>
  <si>
    <t>08FV9301</t>
  </si>
  <si>
    <t>08TV-9323B</t>
  </si>
  <si>
    <t>08TV9323B</t>
  </si>
  <si>
    <t>08TV-9321</t>
  </si>
  <si>
    <t>08TV9321</t>
  </si>
  <si>
    <t>焚烧炉温度</t>
  </si>
  <si>
    <t>08FV-9340</t>
  </si>
  <si>
    <t>08FV9340</t>
  </si>
  <si>
    <t>08FIC-9340</t>
  </si>
  <si>
    <t>08VFD-9301</t>
  </si>
  <si>
    <t>08VFD9301</t>
  </si>
  <si>
    <t>焚烧炉主风机变频器调速</t>
  </si>
  <si>
    <t>Hz</t>
  </si>
  <si>
    <t>08VFD-9302</t>
  </si>
  <si>
    <t>08VFD9302</t>
  </si>
  <si>
    <t>焚烧炉备风机变频器调速</t>
  </si>
  <si>
    <t>08VFD-9340</t>
  </si>
  <si>
    <t>08VFD9340</t>
  </si>
  <si>
    <t>急冷泵变频器速度调整</t>
  </si>
  <si>
    <t>08VFD-9341</t>
  </si>
  <si>
    <t>08VFD9341</t>
  </si>
  <si>
    <t>08VFD-9303</t>
  </si>
  <si>
    <t>08VFD9303</t>
  </si>
  <si>
    <t>再热炉风机变频器速度调整</t>
  </si>
  <si>
    <t>08VFD-9304</t>
  </si>
  <si>
    <t>08VFD9304</t>
  </si>
  <si>
    <t>引风机变频器速度调整</t>
  </si>
  <si>
    <t>F01N7S311</t>
  </si>
  <si>
    <t>F01N7S312</t>
  </si>
  <si>
    <t>F01N7S313</t>
  </si>
  <si>
    <t>F01N7S314</t>
  </si>
  <si>
    <t>F01N7S315</t>
  </si>
  <si>
    <t>F01N7S316</t>
  </si>
  <si>
    <t>08PV-9333A</t>
  </si>
  <si>
    <t>08PV9333A</t>
  </si>
  <si>
    <t>锅炉压力</t>
  </si>
  <si>
    <t>08FV-9331</t>
  </si>
  <si>
    <t>08FV9331</t>
  </si>
  <si>
    <t>08LV-9341A</t>
  </si>
  <si>
    <t>08LV9341A</t>
  </si>
  <si>
    <t>08LV-9341B</t>
  </si>
  <si>
    <t>08LV9341B</t>
  </si>
  <si>
    <t>08LV-9343</t>
  </si>
  <si>
    <t>08LV9343</t>
  </si>
  <si>
    <t>08AV-9343</t>
  </si>
  <si>
    <t>08AV9343</t>
  </si>
  <si>
    <t>盐酸浓度</t>
  </si>
  <si>
    <t>08AV-9342A</t>
  </si>
  <si>
    <t>08AV9342A</t>
  </si>
  <si>
    <t>08AV-9342B</t>
  </si>
  <si>
    <t>08AV9342B</t>
  </si>
  <si>
    <t>NaCL浓度</t>
  </si>
  <si>
    <t>08LV-9347</t>
  </si>
  <si>
    <t>08LV9347</t>
  </si>
  <si>
    <t>08FV-9343</t>
  </si>
  <si>
    <t>08FV9343</t>
  </si>
  <si>
    <t>HCL泵出口流量</t>
  </si>
  <si>
    <t>08TV-9421</t>
  </si>
  <si>
    <t>08TV9421</t>
  </si>
  <si>
    <t>08TV-9422</t>
  </si>
  <si>
    <t>08TV9422</t>
  </si>
  <si>
    <t>F01N8S313</t>
  </si>
  <si>
    <t>F01N8S314</t>
  </si>
  <si>
    <t>F01N8S315</t>
  </si>
  <si>
    <t>F01N8S316</t>
  </si>
  <si>
    <t>PIDTAG1</t>
  </si>
  <si>
    <t>POWER</t>
  </si>
  <si>
    <t>NO/NC</t>
  </si>
  <si>
    <t>端子板类型</t>
  </si>
  <si>
    <t>Remarks1</t>
  </si>
  <si>
    <t>CACTN</t>
  </si>
  <si>
    <t>08PSH-3316A</t>
  </si>
  <si>
    <t>PSE3387/PSV3321压力开关</t>
  </si>
  <si>
    <t>ADV151-P</t>
  </si>
  <si>
    <t>NO</t>
  </si>
  <si>
    <t>08PAH3316A</t>
  </si>
  <si>
    <t>AN</t>
  </si>
  <si>
    <t>08PSH3316A</t>
  </si>
  <si>
    <t>GAED5D</t>
  </si>
  <si>
    <t>DI安全栅</t>
  </si>
  <si>
    <t>08PSH-3316B</t>
  </si>
  <si>
    <t>PSE3387B/PSV3321B压开关</t>
  </si>
  <si>
    <t>08PAH3316B</t>
  </si>
  <si>
    <t>08PSH3316B</t>
  </si>
  <si>
    <t>08PSH-3331</t>
  </si>
  <si>
    <t>PSE3388/PSV3389压力开关</t>
  </si>
  <si>
    <t>08PAH3331</t>
  </si>
  <si>
    <t>08PSH3331</t>
  </si>
  <si>
    <t>08PSH-3338</t>
  </si>
  <si>
    <t>PSE3595/PSV3490压力开关</t>
  </si>
  <si>
    <t>08PAH3338</t>
  </si>
  <si>
    <t>08PSH3338</t>
  </si>
  <si>
    <t>08PSH-3339</t>
  </si>
  <si>
    <t>PSE3493/PSV3494压力开关</t>
  </si>
  <si>
    <t>08PAH3339</t>
  </si>
  <si>
    <t>08PSH3339</t>
  </si>
  <si>
    <t>08PSH-3340</t>
  </si>
  <si>
    <t>PSE3491/PSV3492压力开关</t>
  </si>
  <si>
    <t>08PAH3340</t>
  </si>
  <si>
    <t>08PSH3340</t>
  </si>
  <si>
    <t>08PSH-3341</t>
  </si>
  <si>
    <t>PSE3502/PSV3503压力开关</t>
  </si>
  <si>
    <t>08PAH3341</t>
  </si>
  <si>
    <t>08PSH3341</t>
  </si>
  <si>
    <t>08PSH-3342</t>
  </si>
  <si>
    <t>PSE3513/PSV3514压力开关</t>
  </si>
  <si>
    <t>08PAH3342</t>
  </si>
  <si>
    <t>08PSH3342</t>
  </si>
  <si>
    <t>08PSH-3343</t>
  </si>
  <si>
    <t>PSE3511/PSV3512压力开关</t>
  </si>
  <si>
    <t>08PAH3343</t>
  </si>
  <si>
    <t>08PSH3343</t>
  </si>
  <si>
    <t>08PSH-3357</t>
  </si>
  <si>
    <t>PSE3365/PSV3366压力开关</t>
  </si>
  <si>
    <t>08PAH3357</t>
  </si>
  <si>
    <t>08PSH3357</t>
  </si>
  <si>
    <t>08PSH-3367</t>
  </si>
  <si>
    <t>PSE3355/PSV3356压力开关</t>
  </si>
  <si>
    <t>08PAH3367</t>
  </si>
  <si>
    <t>08PSH3367</t>
  </si>
  <si>
    <t>08PSH-3568</t>
  </si>
  <si>
    <t>PSE3403/PSV3404压力开关</t>
  </si>
  <si>
    <t>08PAH3568</t>
  </si>
  <si>
    <t>08PSH3568</t>
  </si>
  <si>
    <t>08PSH-3569</t>
  </si>
  <si>
    <t>PSE3405/PSV3406压力开关</t>
  </si>
  <si>
    <t>08PAH3569</t>
  </si>
  <si>
    <t>08PSH3569</t>
  </si>
  <si>
    <t>08PSH-4048</t>
  </si>
  <si>
    <t>PSE4046/PSV4047压力开关</t>
  </si>
  <si>
    <t>08PAH4048</t>
  </si>
  <si>
    <t>08PSH4048</t>
  </si>
  <si>
    <t>08PSH-4057</t>
  </si>
  <si>
    <t>PSE4112/PSV4114压力开关</t>
  </si>
  <si>
    <t>08PAH4057</t>
  </si>
  <si>
    <t>08PSH4057</t>
  </si>
  <si>
    <t>08PSH-4205</t>
  </si>
  <si>
    <t>PSE4202/PSV4203压力开关</t>
  </si>
  <si>
    <t>08PAH4205</t>
  </si>
  <si>
    <t>08PSH4205</t>
  </si>
  <si>
    <t>08PSH-4207</t>
  </si>
  <si>
    <t>PSE4210/PSV4206压力开关</t>
  </si>
  <si>
    <t>08PAH4207</t>
  </si>
  <si>
    <t>08PSH4207</t>
  </si>
  <si>
    <t>08PSH-4272</t>
  </si>
  <si>
    <t>PSE4274/PSV4273压力开关</t>
  </si>
  <si>
    <t>08PAH4272</t>
  </si>
  <si>
    <t>08PSH4272</t>
  </si>
  <si>
    <t>08PSH-4278</t>
  </si>
  <si>
    <t>PSE4275/PSV4276压力开关</t>
  </si>
  <si>
    <t>08PAH4278</t>
  </si>
  <si>
    <t>08PSH4278</t>
  </si>
  <si>
    <t>08PSH-4294</t>
  </si>
  <si>
    <t>PSE4291/PSV4292压力开关</t>
  </si>
  <si>
    <t>08PAH4294</t>
  </si>
  <si>
    <t>08PSH4294</t>
  </si>
  <si>
    <t>08PSH-4295</t>
  </si>
  <si>
    <t>PSE4293/PSV4279压力开关</t>
  </si>
  <si>
    <t>08PAH4295</t>
  </si>
  <si>
    <t>08PSH4295</t>
  </si>
  <si>
    <t>08PSH-4316</t>
  </si>
  <si>
    <t>PSE4319/PSV4372压力开关</t>
  </si>
  <si>
    <t>08PAH4316</t>
  </si>
  <si>
    <t>08PSH4316</t>
  </si>
  <si>
    <t>08PSH-4323</t>
  </si>
  <si>
    <t>PSE4321/PSV4320压力开关</t>
  </si>
  <si>
    <t>08PAH4323</t>
  </si>
  <si>
    <t>08PSH4323</t>
  </si>
  <si>
    <t>08PSH-4327</t>
  </si>
  <si>
    <t>PSE4326/PSV4378压力开关</t>
  </si>
  <si>
    <t>08PAH4327</t>
  </si>
  <si>
    <t>08PSH4327</t>
  </si>
  <si>
    <t>08PSH-4328</t>
  </si>
  <si>
    <t>PSE4324/PSV4325压力开关</t>
  </si>
  <si>
    <t>08PAH4328</t>
  </si>
  <si>
    <t>08PSH4328</t>
  </si>
  <si>
    <t>08PSH-4370</t>
  </si>
  <si>
    <t>PSE4368/PSV4367压力开关</t>
  </si>
  <si>
    <t>08PAH4370</t>
  </si>
  <si>
    <t>08PSH4370</t>
  </si>
  <si>
    <t>08PSH-4371</t>
  </si>
  <si>
    <t>PSE4366/PSV4282压力开关</t>
  </si>
  <si>
    <t>08PAH4371</t>
  </si>
  <si>
    <t>08PSH4371</t>
  </si>
  <si>
    <t>08PSH-4796</t>
  </si>
  <si>
    <t>PSE4793/PSV4795压力开关</t>
  </si>
  <si>
    <t>08PAH4796</t>
  </si>
  <si>
    <t>08PSH4796</t>
  </si>
  <si>
    <t>08PSH-4800</t>
  </si>
  <si>
    <t>PSE4797/PSV4799压力开关</t>
  </si>
  <si>
    <t>08PAH4800</t>
  </si>
  <si>
    <t>08PSH4800</t>
  </si>
  <si>
    <t>08PSH-5053</t>
  </si>
  <si>
    <t>PSE5052/PSV5050压力开关</t>
  </si>
  <si>
    <t>08PAH5053</t>
  </si>
  <si>
    <t>08PSH5053</t>
  </si>
  <si>
    <t>SBDI SPARE</t>
  </si>
  <si>
    <t>08PSH-5054</t>
  </si>
  <si>
    <t>PSE5051/PSV5056压力开关</t>
  </si>
  <si>
    <t>08PAH5054</t>
  </si>
  <si>
    <t>08PSH5054</t>
  </si>
  <si>
    <t>08PSH-5082</t>
  </si>
  <si>
    <t>PSE5080/PSV5081压力开关</t>
  </si>
  <si>
    <t>08PAH5082</t>
  </si>
  <si>
    <t>08PSH5082</t>
  </si>
  <si>
    <t>08PSH-5084</t>
  </si>
  <si>
    <t>PSE5079/PSV5083压力开关</t>
  </si>
  <si>
    <t>08PAH5084</t>
  </si>
  <si>
    <t>08PSH5084</t>
  </si>
  <si>
    <t>08PSH-5103</t>
  </si>
  <si>
    <t>PSE5116/PSV5125压力开关</t>
  </si>
  <si>
    <t>08PAH5103</t>
  </si>
  <si>
    <t>08PSH5103</t>
  </si>
  <si>
    <t>08PSH-5105</t>
  </si>
  <si>
    <t>PSE5119/PSV5118压力开关</t>
  </si>
  <si>
    <t>08PAH5105</t>
  </si>
  <si>
    <t>08PSH5105</t>
  </si>
  <si>
    <t>08PSH-5107</t>
  </si>
  <si>
    <t>PSE5112/PSV5106压力开关</t>
  </si>
  <si>
    <t>08PAH5107</t>
  </si>
  <si>
    <t>08PSH5107</t>
  </si>
  <si>
    <t>08PSH-5109</t>
  </si>
  <si>
    <t>PSE5110/PSV5111压力开关</t>
  </si>
  <si>
    <t>08PAH5109</t>
  </si>
  <si>
    <t>08PSH5109</t>
  </si>
  <si>
    <t>08PSH-5113</t>
  </si>
  <si>
    <t>PSE5115/PSV5114压力开关</t>
  </si>
  <si>
    <t>08PAH5113</t>
  </si>
  <si>
    <t>08PSH5113</t>
  </si>
  <si>
    <t>08PSH-5117</t>
  </si>
  <si>
    <t>PSE5120/PSV5104压力开关</t>
  </si>
  <si>
    <t>08PAH5117</t>
  </si>
  <si>
    <t>08PSH5117</t>
  </si>
  <si>
    <t>08PSH-5121</t>
  </si>
  <si>
    <t>PSE5124/PSV5101压力开关</t>
  </si>
  <si>
    <t>08PAH5121</t>
  </si>
  <si>
    <t>08PSH5121</t>
  </si>
  <si>
    <t>08PSH-5126</t>
  </si>
  <si>
    <t>PSE5123/PSV5122压力开关</t>
  </si>
  <si>
    <t>08PAH5126</t>
  </si>
  <si>
    <t>08PSH5126</t>
  </si>
  <si>
    <t>08PSH-5150</t>
  </si>
  <si>
    <t>PSE5137/PSV5138压力开关</t>
  </si>
  <si>
    <t>08PAH5150</t>
  </si>
  <si>
    <t>08PSH5150</t>
  </si>
  <si>
    <t>08PSH-5156</t>
  </si>
  <si>
    <t>PSE5158/PSV5157压力开关</t>
  </si>
  <si>
    <t>08PAH5156</t>
  </si>
  <si>
    <t>08PSH5156</t>
  </si>
  <si>
    <t>08PSH-5177</t>
  </si>
  <si>
    <t>PSE5178/PSV5282压力开关</t>
  </si>
  <si>
    <t>08PAH5177</t>
  </si>
  <si>
    <t>08PSH5177</t>
  </si>
  <si>
    <t>08PSH-5180</t>
  </si>
  <si>
    <t>PSE5179/PSV5281压力开关</t>
  </si>
  <si>
    <t>08PAH5180</t>
  </si>
  <si>
    <t>08PSH5180</t>
  </si>
  <si>
    <t>08PSH-5185</t>
  </si>
  <si>
    <t>PSE5183/PSV5182压力开关</t>
  </si>
  <si>
    <t>08PAH5185</t>
  </si>
  <si>
    <t>08PSH5185</t>
  </si>
  <si>
    <t>08PSH-5188</t>
  </si>
  <si>
    <t>PSE5184/PSV5186压力开关</t>
  </si>
  <si>
    <t>08PAH5188</t>
  </si>
  <si>
    <t>08PSH5188</t>
  </si>
  <si>
    <t>08PSH-5215</t>
  </si>
  <si>
    <t>PSE5214/PSV5212压力开关</t>
  </si>
  <si>
    <t>08PAH5215</t>
  </si>
  <si>
    <t>08PSH5215</t>
  </si>
  <si>
    <t>08PSH-5216</t>
  </si>
  <si>
    <t>PSE5213/PSV5211压力开关</t>
  </si>
  <si>
    <t>08PAH5216</t>
  </si>
  <si>
    <t>08PSH5216</t>
  </si>
  <si>
    <t>08PSH-5221</t>
  </si>
  <si>
    <t>PSE5219/PSV5220压力开关</t>
  </si>
  <si>
    <t>08PAH5221</t>
  </si>
  <si>
    <t>08PSH5221</t>
  </si>
  <si>
    <t>08PSH-5523</t>
  </si>
  <si>
    <t>PSE5221/PSV5222压力开关</t>
  </si>
  <si>
    <t>08PAH5523</t>
  </si>
  <si>
    <t>08PSH5523</t>
  </si>
  <si>
    <t>08XI-PU303A</t>
  </si>
  <si>
    <t>PU303A电机运行状态</t>
  </si>
  <si>
    <t>08XMPU303A</t>
  </si>
  <si>
    <t>TPC411</t>
  </si>
  <si>
    <t>08XIPU303A</t>
  </si>
  <si>
    <t>GARM15A</t>
  </si>
  <si>
    <t>继电器</t>
  </si>
  <si>
    <t>MCC</t>
  </si>
  <si>
    <t>08XI-PU303S</t>
  </si>
  <si>
    <t>PU303S电机运行状态</t>
  </si>
  <si>
    <t>08XMPU303S</t>
  </si>
  <si>
    <t>08XIPU303S</t>
  </si>
  <si>
    <t>08XI-PU304A</t>
  </si>
  <si>
    <t>PU304A电机运行状态</t>
  </si>
  <si>
    <t>08XMPU304A</t>
  </si>
  <si>
    <t>08XIPU304A</t>
  </si>
  <si>
    <t>08XI-PU304S</t>
  </si>
  <si>
    <t>PU304S电机运行状态</t>
  </si>
  <si>
    <t>08XMPU304S</t>
  </si>
  <si>
    <t>08XIPU304S</t>
  </si>
  <si>
    <t>08XI-PU306A</t>
  </si>
  <si>
    <t>PU306A电机运行状态</t>
  </si>
  <si>
    <t>08XMPU306A</t>
  </si>
  <si>
    <t>08XIPU306A</t>
  </si>
  <si>
    <t>08XI-PU306S</t>
  </si>
  <si>
    <t>PU306S电机运行状态</t>
  </si>
  <si>
    <t>08XMPU306S</t>
  </si>
  <si>
    <t>08XIPU306S</t>
  </si>
  <si>
    <t>08XI-PU307A</t>
  </si>
  <si>
    <t>PU307A电机运行状态</t>
  </si>
  <si>
    <t>08XMPU307A</t>
  </si>
  <si>
    <t>08XIPU307A</t>
  </si>
  <si>
    <t>08XI-PU307S</t>
  </si>
  <si>
    <t>PU307S电机运行状态</t>
  </si>
  <si>
    <t>08XMPU307S</t>
  </si>
  <si>
    <t>08XIPU307S</t>
  </si>
  <si>
    <t>08XI-PU310A</t>
  </si>
  <si>
    <t>PU310A电机运行状态</t>
  </si>
  <si>
    <t>08XMPU310A</t>
  </si>
  <si>
    <t>08XIPU310A</t>
  </si>
  <si>
    <t>08XI-PU310S</t>
  </si>
  <si>
    <t>PU310S电机运行状态</t>
  </si>
  <si>
    <t>08XMPU310S</t>
  </si>
  <si>
    <t>08XIPU310S</t>
  </si>
  <si>
    <t>08XI-PU320A</t>
  </si>
  <si>
    <t>PU320A电机运行状态</t>
  </si>
  <si>
    <t>08XMPU320A</t>
  </si>
  <si>
    <t>08XIPU320A</t>
  </si>
  <si>
    <t>08XI-PU320S</t>
  </si>
  <si>
    <t>PU320S电机运行状态</t>
  </si>
  <si>
    <t>08XMPU320S</t>
  </si>
  <si>
    <t>08XIPU320S</t>
  </si>
  <si>
    <t>08XI-PU402A</t>
  </si>
  <si>
    <t>PU402A电机运行状态</t>
  </si>
  <si>
    <t>08XMPU402A</t>
  </si>
  <si>
    <t>08XIPU402A</t>
  </si>
  <si>
    <t>08XI-PU402S</t>
  </si>
  <si>
    <t>PU402S电机运行状态</t>
  </si>
  <si>
    <t>08XMPU402S</t>
  </si>
  <si>
    <t>08XIPU402S</t>
  </si>
  <si>
    <t>08XI-PU403A</t>
  </si>
  <si>
    <t>PU403A电机运行状态</t>
  </si>
  <si>
    <t>08XMPU403A</t>
  </si>
  <si>
    <t>08XIPU403A</t>
  </si>
  <si>
    <t>08XI-PU403S</t>
  </si>
  <si>
    <t>PU403S电机运行状态</t>
  </si>
  <si>
    <t>08XMPU403S</t>
  </si>
  <si>
    <t>08XIPU403S</t>
  </si>
  <si>
    <t>08XI-CM401</t>
  </si>
  <si>
    <t>CM401电机运行状态</t>
  </si>
  <si>
    <t>08XMCM401</t>
  </si>
  <si>
    <t>08XICM401</t>
  </si>
  <si>
    <t>08XI-PU501A</t>
  </si>
  <si>
    <t>PU501A电机运行状态</t>
  </si>
  <si>
    <t>08XMPU501A</t>
  </si>
  <si>
    <t>08XIPU501A</t>
  </si>
  <si>
    <t>08XI-PU501S</t>
  </si>
  <si>
    <t>PU501S电机运行状态</t>
  </si>
  <si>
    <t>08XMPU501S</t>
  </si>
  <si>
    <t>08XIPU501S</t>
  </si>
  <si>
    <t>08XI-PU502</t>
  </si>
  <si>
    <t>PU502电机运行状态</t>
  </si>
  <si>
    <t>08XMPU502</t>
  </si>
  <si>
    <t>08XIPU502</t>
  </si>
  <si>
    <t>08XI-PU503A</t>
  </si>
  <si>
    <t>PU503A电机运行状态</t>
  </si>
  <si>
    <t>08XMPU503A</t>
  </si>
  <si>
    <t>08XIPU503A</t>
  </si>
  <si>
    <t>08XI-PU503S</t>
  </si>
  <si>
    <t>PU503S电机运行状态</t>
  </si>
  <si>
    <t>08XMPU503S</t>
  </si>
  <si>
    <t>08XIPU503S</t>
  </si>
  <si>
    <t>08XI-PU512</t>
  </si>
  <si>
    <t>PU512电机运行状态</t>
  </si>
  <si>
    <t>08XMPU512</t>
  </si>
  <si>
    <t>08XIPU512</t>
  </si>
  <si>
    <t>08XI-PU520A</t>
  </si>
  <si>
    <t>PU520A电机运行状态</t>
  </si>
  <si>
    <t>08XMPU520A</t>
  </si>
  <si>
    <t>08XIPU520A</t>
  </si>
  <si>
    <t>08XI-PU520S</t>
  </si>
  <si>
    <t>PU520S电机运行状态</t>
  </si>
  <si>
    <t>08XMPU520S</t>
  </si>
  <si>
    <t>08XIPU520S</t>
  </si>
  <si>
    <t>08XI-GR501</t>
  </si>
  <si>
    <t>GR501电机运行状态</t>
  </si>
  <si>
    <t>08XMGR501</t>
  </si>
  <si>
    <t>08XIGR501</t>
  </si>
  <si>
    <t>08XI-CM501</t>
  </si>
  <si>
    <t>08CM501电机运行状态</t>
  </si>
  <si>
    <t>08XA-CM501</t>
  </si>
  <si>
    <t>08CM501电机报警</t>
  </si>
  <si>
    <t>08HSE-CM501</t>
  </si>
  <si>
    <t>08CM501急停</t>
  </si>
  <si>
    <t>04XI-MGD0301</t>
  </si>
  <si>
    <t>MGD-04-0200-0301运行状态</t>
  </si>
  <si>
    <t>04XIF-MGD0301</t>
  </si>
  <si>
    <t>MGD-04-0200-0301故障状态</t>
  </si>
  <si>
    <t>REDI SPARE</t>
  </si>
  <si>
    <t>08FZY9301</t>
  </si>
  <si>
    <t>BMS强制关阀信号</t>
  </si>
  <si>
    <t>08FZY9331</t>
  </si>
  <si>
    <t>08FZY9340</t>
  </si>
  <si>
    <t>08EY-9325</t>
  </si>
  <si>
    <t>BMS强制通风</t>
  </si>
  <si>
    <t>08EY9325</t>
  </si>
  <si>
    <t>08EY-9303</t>
  </si>
  <si>
    <t>08EY9303</t>
  </si>
  <si>
    <t>08ES-9301D</t>
  </si>
  <si>
    <t>风机故障 08CM922A</t>
  </si>
  <si>
    <t>08ES9301D</t>
  </si>
  <si>
    <t>08ES-9302D</t>
  </si>
  <si>
    <t>风机故障 08CM922S</t>
  </si>
  <si>
    <t>08ES9302D</t>
  </si>
  <si>
    <t>08ES-9423D</t>
  </si>
  <si>
    <t>风机故障 08CM923</t>
  </si>
  <si>
    <t>08ES9423D</t>
  </si>
  <si>
    <t>08ES-9425D</t>
  </si>
  <si>
    <t>风机故障 08CM924</t>
  </si>
  <si>
    <t>08ES9425D</t>
  </si>
  <si>
    <t>08ES-9340D</t>
  </si>
  <si>
    <t>急冷泵故障 08PU928A</t>
  </si>
  <si>
    <t>08ES9340D</t>
  </si>
  <si>
    <t>08ES-9341D</t>
  </si>
  <si>
    <t>急冷泵故障 08PU928S</t>
  </si>
  <si>
    <t>08ES9341D</t>
  </si>
  <si>
    <t>08ES-9343D</t>
  </si>
  <si>
    <t>吸收泵故障 08PU901A</t>
  </si>
  <si>
    <t>08ES9343D</t>
  </si>
  <si>
    <t>08ES-9344D</t>
  </si>
  <si>
    <t>吸收泵故障 08PU901S</t>
  </si>
  <si>
    <t>08ES9344D</t>
  </si>
  <si>
    <t>08ES-9347D</t>
  </si>
  <si>
    <t>洗涤泵故障 08PU902A</t>
  </si>
  <si>
    <t>08ES9347D</t>
  </si>
  <si>
    <t>08ES-9348D</t>
  </si>
  <si>
    <t>洗涤泵故障 08PU902S</t>
  </si>
  <si>
    <t>08ES9348D</t>
  </si>
  <si>
    <t>08ES-9321D</t>
  </si>
  <si>
    <t>进料泵故障 08LD921</t>
  </si>
  <si>
    <t>08ES9321D</t>
  </si>
  <si>
    <t>08ES-9322D</t>
  </si>
  <si>
    <t>搅拌故障 08MX921</t>
  </si>
  <si>
    <t>08ES9322D</t>
  </si>
  <si>
    <t>08ES-9331D</t>
  </si>
  <si>
    <t>洗涤泵故障 08PU931A</t>
  </si>
  <si>
    <t>08ES9331D</t>
  </si>
  <si>
    <t>08ES-9332D</t>
  </si>
  <si>
    <t>洗涤泵故障 08PU931S</t>
  </si>
  <si>
    <t>08ES9332D</t>
  </si>
  <si>
    <t>08ES-9429D</t>
  </si>
  <si>
    <t>输送泵故障 08PU929A</t>
  </si>
  <si>
    <t>08ES9429D</t>
  </si>
  <si>
    <t>08ES-9430D</t>
  </si>
  <si>
    <t>输送泵故障 08PU929S</t>
  </si>
  <si>
    <t>08ES9430D</t>
  </si>
  <si>
    <t>08XS-4054</t>
  </si>
  <si>
    <t>HE401排气水含量开关</t>
  </si>
  <si>
    <t>08XA4054</t>
  </si>
  <si>
    <t>08XS4054</t>
  </si>
  <si>
    <t>04XI-FAU0101</t>
  </si>
  <si>
    <t>FAU-04-0200-0101运行状态</t>
  </si>
  <si>
    <t>04XIF-FAU0101</t>
  </si>
  <si>
    <t>FAU-04-0200-0101故障状态</t>
  </si>
  <si>
    <t>04XI-HAC0101</t>
  </si>
  <si>
    <t>HAC-04-0200-0101运行状态</t>
  </si>
  <si>
    <t>04XIF-HAC0101</t>
  </si>
  <si>
    <t>HAC-04-0200-010故障状态</t>
  </si>
  <si>
    <t>04XI-HAC0102</t>
  </si>
  <si>
    <t>HAC-04-0200-0102运行状态</t>
  </si>
  <si>
    <t>04XIF-HAC0102</t>
  </si>
  <si>
    <t>HAC-04-0200-0102故障状态</t>
  </si>
  <si>
    <t>04XI-MGD0101</t>
  </si>
  <si>
    <t>MGD-04-0200-0101运行状态</t>
  </si>
  <si>
    <t>04XIF-MGD0101</t>
  </si>
  <si>
    <t>MGD-04-0200-0101故障状态</t>
  </si>
  <si>
    <t>04XI-MGD0201</t>
  </si>
  <si>
    <t>MGD-04-0200-0201运行状态</t>
  </si>
  <si>
    <t>04XIF-MGD0201</t>
  </si>
  <si>
    <t>MGD-04-0200-0201故障状态</t>
  </si>
  <si>
    <t>08XSO-3548</t>
  </si>
  <si>
    <t>CL302采出管线切断阀开</t>
  </si>
  <si>
    <t>08XV3548</t>
  </si>
  <si>
    <t>TPC403</t>
  </si>
  <si>
    <t>08XSO3548</t>
  </si>
  <si>
    <t>08XSC-3548</t>
  </si>
  <si>
    <t>CL302采出管线切断阀关</t>
  </si>
  <si>
    <t>08XSC3548</t>
  </si>
  <si>
    <t>08XSO-4045</t>
  </si>
  <si>
    <t>EDC紧急排放切断阀开</t>
  </si>
  <si>
    <t>08XV4045</t>
  </si>
  <si>
    <t>TPC409</t>
  </si>
  <si>
    <t>08XSO4045</t>
  </si>
  <si>
    <t>08XSC-4045</t>
  </si>
  <si>
    <t>EDC紧急排放切断阀关</t>
  </si>
  <si>
    <t>08XSC4045</t>
  </si>
  <si>
    <t>08XSO-4308</t>
  </si>
  <si>
    <t>HF401预热通道1切断阀开</t>
  </si>
  <si>
    <t>08XV4308</t>
  </si>
  <si>
    <t>08XSO4308</t>
  </si>
  <si>
    <t>08XSC-4308</t>
  </si>
  <si>
    <t>HF401预热通道1切断阀关</t>
  </si>
  <si>
    <t>08XSC4308</t>
  </si>
  <si>
    <t>08XSO-4310</t>
  </si>
  <si>
    <t>HF401预热通道2切断阀开</t>
  </si>
  <si>
    <t>08XV4310</t>
  </si>
  <si>
    <t>08XSO4310</t>
  </si>
  <si>
    <t>08XSC-4310</t>
  </si>
  <si>
    <t>HF401预热通道2切断阀关</t>
  </si>
  <si>
    <t>08XSC4310</t>
  </si>
  <si>
    <t>08XSO-4606</t>
  </si>
  <si>
    <t>HF401熄火蒸汽入切断阀开</t>
  </si>
  <si>
    <t>08XV4606</t>
  </si>
  <si>
    <t>TPC406</t>
  </si>
  <si>
    <t>08XSO4606</t>
  </si>
  <si>
    <t>08XSC-4606</t>
  </si>
  <si>
    <t>HF401熄火蒸汽入切断阀关</t>
  </si>
  <si>
    <t>08XSC4606</t>
  </si>
  <si>
    <t>08XSO-4707</t>
  </si>
  <si>
    <t>至HF401通道1N2排放阀开</t>
  </si>
  <si>
    <t>08XV4607</t>
  </si>
  <si>
    <t>08XSO4707</t>
  </si>
  <si>
    <t>08XSC-4707</t>
  </si>
  <si>
    <t>至HF401通道1N2排放阀关</t>
  </si>
  <si>
    <t>08XSC4707</t>
  </si>
  <si>
    <t>08XSO-4721</t>
  </si>
  <si>
    <t>至HF401通道2N2排放阀开</t>
  </si>
  <si>
    <t>08XV4721</t>
  </si>
  <si>
    <t>08XSO4721</t>
  </si>
  <si>
    <t>08XSC-4721</t>
  </si>
  <si>
    <t>至HF401通道2N2排放阀关</t>
  </si>
  <si>
    <t>08XSC4721</t>
  </si>
  <si>
    <t>08XSO-5128</t>
  </si>
  <si>
    <t>氯化物自界区切断阀开</t>
  </si>
  <si>
    <t>08XV5128</t>
  </si>
  <si>
    <t>08XSO5128</t>
  </si>
  <si>
    <t>08XSC-5128</t>
  </si>
  <si>
    <t>氯化物自界区切断阀关</t>
  </si>
  <si>
    <t>08XSC5128</t>
  </si>
  <si>
    <t>08XSO-4309</t>
  </si>
  <si>
    <t>HF401预热N2通道1切断阀开</t>
  </si>
  <si>
    <t>08XSO4309</t>
  </si>
  <si>
    <t>08XSO-4311</t>
  </si>
  <si>
    <t>HF401预热N2通道2切断阀开</t>
  </si>
  <si>
    <t>08XSO4311</t>
  </si>
  <si>
    <t>08XSO-4708</t>
  </si>
  <si>
    <t>N2至HF401预热段通道1阀开</t>
  </si>
  <si>
    <t>08XSO4708</t>
  </si>
  <si>
    <t>08XSO-4722</t>
  </si>
  <si>
    <t>N2至HF401预热段通道2阀开</t>
  </si>
  <si>
    <t>08XSO4722</t>
  </si>
  <si>
    <t>08XSO-4605A</t>
  </si>
  <si>
    <t>燃料气去烧嘴A切断阀开</t>
  </si>
  <si>
    <t>08XSO4605A</t>
  </si>
  <si>
    <t>08XSO-4605B</t>
  </si>
  <si>
    <t>燃料气去烧嘴B切断阀开</t>
  </si>
  <si>
    <t>08XSO4605B</t>
  </si>
  <si>
    <t>08XSO-4605C</t>
  </si>
  <si>
    <t>燃料气排放切断阀开</t>
  </si>
  <si>
    <t>08XSO4605C</t>
  </si>
  <si>
    <t>08HS-5500</t>
  </si>
  <si>
    <t>就地远程冰机压力控制选择</t>
  </si>
  <si>
    <t>08HS5500</t>
  </si>
  <si>
    <t>DI SPARE</t>
  </si>
  <si>
    <t>08ZSO-9354A</t>
  </si>
  <si>
    <t>阀位开关</t>
  </si>
  <si>
    <t>08XV9354A</t>
  </si>
  <si>
    <t>08ZSO9354A</t>
  </si>
  <si>
    <t>08ZSC-9354A</t>
  </si>
  <si>
    <t>08ZSC9354A</t>
  </si>
  <si>
    <t>08ZSO-9354B</t>
  </si>
  <si>
    <t>08XV9354B</t>
  </si>
  <si>
    <t>08ZSO9354B</t>
  </si>
  <si>
    <t>08ZSC-9354B</t>
  </si>
  <si>
    <t>08ZSC9354B</t>
  </si>
  <si>
    <t>08ZSO-9355A</t>
  </si>
  <si>
    <t>08XV9355A</t>
  </si>
  <si>
    <t>08ZSO9355A</t>
  </si>
  <si>
    <t>08ZSC-9355A</t>
  </si>
  <si>
    <t>08ZSC9355A</t>
  </si>
  <si>
    <t>08ZSO-9355B</t>
  </si>
  <si>
    <t>08XV9355B</t>
  </si>
  <si>
    <t>08ZSO9355B</t>
  </si>
  <si>
    <t>08ZSC-9355B</t>
  </si>
  <si>
    <t>08ZSC9355B</t>
  </si>
  <si>
    <t>08ZSO-9356A</t>
  </si>
  <si>
    <t>08XV9356A</t>
  </si>
  <si>
    <t>08ZSO9356A</t>
  </si>
  <si>
    <t>08ZSC-9356A</t>
  </si>
  <si>
    <t>08ZSC9356A</t>
  </si>
  <si>
    <t>08ZSO-9356B</t>
  </si>
  <si>
    <t>08XV9356B</t>
  </si>
  <si>
    <t>08ZSO9356B</t>
  </si>
  <si>
    <t>08ZSC-9356B</t>
  </si>
  <si>
    <t>08ZSC9356B</t>
  </si>
  <si>
    <t>08ZSO-9357A</t>
  </si>
  <si>
    <t>08XV9357A</t>
  </si>
  <si>
    <t>08ZSO9357A</t>
  </si>
  <si>
    <t>08ZSC-9357A</t>
  </si>
  <si>
    <t>08ZSC9357A</t>
  </si>
  <si>
    <t>08ZSO-9357B</t>
  </si>
  <si>
    <t>08XV9357B</t>
  </si>
  <si>
    <t>08ZSO9357B</t>
  </si>
  <si>
    <t>08ZSC-9357B</t>
  </si>
  <si>
    <t>08ZSC9357B</t>
  </si>
  <si>
    <t>08ZSO-9420</t>
  </si>
  <si>
    <t>阀位关反馈</t>
  </si>
  <si>
    <t>08ZSO9420</t>
  </si>
  <si>
    <t>08ZSC-9420</t>
  </si>
  <si>
    <t>08ZSC9420</t>
  </si>
  <si>
    <t>08ZSO-9421</t>
  </si>
  <si>
    <t>08ZSO9421</t>
  </si>
  <si>
    <t>08ZSC-9421</t>
  </si>
  <si>
    <t>08ZSC9421</t>
  </si>
  <si>
    <t>08ZSO-9422</t>
  </si>
  <si>
    <t>08ZSO9422</t>
  </si>
  <si>
    <t>08ZSC-9422</t>
  </si>
  <si>
    <t>08ZSC9422</t>
  </si>
  <si>
    <t>08HS-PU303A</t>
  </si>
  <si>
    <t>高沸塔底料泵PU303A停命令</t>
  </si>
  <si>
    <t>ADV551-P</t>
  </si>
  <si>
    <t>08HSPU303A</t>
  </si>
  <si>
    <t>GARM55D</t>
  </si>
  <si>
    <t>干接点</t>
  </si>
  <si>
    <t>08HS-PU303S</t>
  </si>
  <si>
    <t>高沸塔底料泵PU303S停命令</t>
  </si>
  <si>
    <t>08HSPU303S</t>
  </si>
  <si>
    <t>08HS-PU304A</t>
  </si>
  <si>
    <t>高沸塔回流泵PU304A停命令</t>
  </si>
  <si>
    <t>08HSPU304A</t>
  </si>
  <si>
    <t>08HS-PU304S</t>
  </si>
  <si>
    <t>高沸塔回流泵PU304S停命令</t>
  </si>
  <si>
    <t>08HSPU304S</t>
  </si>
  <si>
    <t>08HS-PU306A</t>
  </si>
  <si>
    <t>真空塔底料泵PU306A停命令</t>
  </si>
  <si>
    <t>08HSPU306A</t>
  </si>
  <si>
    <t>08HS-PU306S</t>
  </si>
  <si>
    <t>真空塔底料泵PU306S停命令</t>
  </si>
  <si>
    <t>08HSPU306S</t>
  </si>
  <si>
    <t>08HS-PU307A</t>
  </si>
  <si>
    <t>真空塔回流泵PU307A停命令</t>
  </si>
  <si>
    <t>08HSPU307A</t>
  </si>
  <si>
    <t>08HS-PU307S</t>
  </si>
  <si>
    <t>真空塔回流泵PU307S停命令</t>
  </si>
  <si>
    <t>08HSPU307S</t>
  </si>
  <si>
    <t>08HS-PU310A</t>
  </si>
  <si>
    <t>喷射器循环泵PU310A停命令</t>
  </si>
  <si>
    <t>08HSPU310A</t>
  </si>
  <si>
    <t>08HS-PU310S</t>
  </si>
  <si>
    <t>喷射器循环泵PU310S停命令</t>
  </si>
  <si>
    <t>08HSPU310S</t>
  </si>
  <si>
    <t>08HS-PU320A</t>
  </si>
  <si>
    <t>高沸塔侧采泵PU320A停命令</t>
  </si>
  <si>
    <t>08HSPU320A</t>
  </si>
  <si>
    <t>08HS-PU320S</t>
  </si>
  <si>
    <t>高沸塔侧采泵PU320S停命令</t>
  </si>
  <si>
    <t>08HSPU320S</t>
  </si>
  <si>
    <t>08HS-PU402A</t>
  </si>
  <si>
    <t>急冷洗涤塔回流泵PU402A停</t>
  </si>
  <si>
    <t>08HSPU402A</t>
  </si>
  <si>
    <t>08HS-PU402S</t>
  </si>
  <si>
    <t>急冷洗涤塔回流泵PU402S停</t>
  </si>
  <si>
    <t>08HSPU402S</t>
  </si>
  <si>
    <t>08HS-PU403A</t>
  </si>
  <si>
    <t>急冷洗涤塔循环泵PU403A停</t>
  </si>
  <si>
    <t>08HSPU403A</t>
  </si>
  <si>
    <t>08HS-PU403S</t>
  </si>
  <si>
    <t>急冷洗涤塔循环泵PU403S停</t>
  </si>
  <si>
    <t>08HSPU403S</t>
  </si>
  <si>
    <t>08HS-CM401</t>
  </si>
  <si>
    <t>清焦空气压缩机CM401停</t>
  </si>
  <si>
    <t>08HSCM401</t>
  </si>
  <si>
    <t>08HS-PU501A</t>
  </si>
  <si>
    <t>氯化氢塔回流泵PU501A停</t>
  </si>
  <si>
    <t>08HSPU501A</t>
  </si>
  <si>
    <t>08HS-PU501S</t>
  </si>
  <si>
    <t>氯化氢塔回流泵PU501S停</t>
  </si>
  <si>
    <t>08HSPU501S</t>
  </si>
  <si>
    <t>08HS-PU502</t>
  </si>
  <si>
    <t>VCM 塔进料泵PU502停命令</t>
  </si>
  <si>
    <t>08HSPU502</t>
  </si>
  <si>
    <t>08HS-PU503A</t>
  </si>
  <si>
    <t>VCM塔回流泵PU503A停命令</t>
  </si>
  <si>
    <t>08HSPU503A</t>
  </si>
  <si>
    <t>08HS-PU503S</t>
  </si>
  <si>
    <t>VCM塔回流泵PU503S停命令</t>
  </si>
  <si>
    <t>08HSPU503S</t>
  </si>
  <si>
    <t>08HS-PU512</t>
  </si>
  <si>
    <t>碱液增压泵PU512停命令</t>
  </si>
  <si>
    <t>08HSPU512</t>
  </si>
  <si>
    <t>08HS-PU520A</t>
  </si>
  <si>
    <t>VCM汽提塔回流泵PU520A停</t>
  </si>
  <si>
    <t>08HSPU520A</t>
  </si>
  <si>
    <t>08HS-PU520S</t>
  </si>
  <si>
    <t>VCM汽提塔回流泵PU520S停</t>
  </si>
  <si>
    <t>08HSPU520S</t>
  </si>
  <si>
    <t>08HS-GR501</t>
  </si>
  <si>
    <t>冷冻单元GR501停命令</t>
  </si>
  <si>
    <t>08HSGR501</t>
  </si>
  <si>
    <t>08HSO-CM501</t>
  </si>
  <si>
    <t>氯气压缩机08CM501启动</t>
  </si>
  <si>
    <t>08HSC-CM501</t>
  </si>
  <si>
    <t>氯气压缩机08CM501停止</t>
  </si>
  <si>
    <t>REDO SPARE</t>
  </si>
  <si>
    <t>08EY-9301A</t>
  </si>
  <si>
    <t>风机启动命令 08CM922A</t>
  </si>
  <si>
    <t>08EY9301A</t>
  </si>
  <si>
    <t>08EY-9302A</t>
  </si>
  <si>
    <t>风机启动命令 08CM922S</t>
  </si>
  <si>
    <t>08EY9302A</t>
  </si>
  <si>
    <t>08EY-9423A</t>
  </si>
  <si>
    <t>风机启动命令 08CM923</t>
  </si>
  <si>
    <t>08EY9423A</t>
  </si>
  <si>
    <t>08EY-9425A</t>
  </si>
  <si>
    <t>风机启动命令 08CM924</t>
  </si>
  <si>
    <t>08EY9425A</t>
  </si>
  <si>
    <t>08EY-9340A</t>
  </si>
  <si>
    <t>急冷泵启动命令 08PU928A</t>
  </si>
  <si>
    <t>08EY9340A</t>
  </si>
  <si>
    <t>08EY-9341A</t>
  </si>
  <si>
    <t>急冷泵启动命令 08PU928S</t>
  </si>
  <si>
    <t>08EY9341A</t>
  </si>
  <si>
    <t>08EY-9343A</t>
  </si>
  <si>
    <t>吸收泵启动命令 08PU901A</t>
  </si>
  <si>
    <t>08EY9343A</t>
  </si>
  <si>
    <t>08EY-9344A</t>
  </si>
  <si>
    <t>吸收泵启动命令 08PU901S</t>
  </si>
  <si>
    <t>08EY9344A</t>
  </si>
  <si>
    <t>08EY-9347A</t>
  </si>
  <si>
    <t>洗涤泵启动命令 08PU902A</t>
  </si>
  <si>
    <t>08EY9347A</t>
  </si>
  <si>
    <t>08EY-9348A</t>
  </si>
  <si>
    <t>洗涤泵启动命令 08PU902S</t>
  </si>
  <si>
    <t>08EY9348A</t>
  </si>
  <si>
    <t>08EY-9321A</t>
  </si>
  <si>
    <t>进料泵启动命令 08LD921</t>
  </si>
  <si>
    <t>08EY9321A</t>
  </si>
  <si>
    <t>08EY-9322A</t>
  </si>
  <si>
    <t>搅拌启动命令 08MX921</t>
  </si>
  <si>
    <t>08EY9322A</t>
  </si>
  <si>
    <t>08EY-9331A</t>
  </si>
  <si>
    <t>洗涤泵启动命令 08PU931A</t>
  </si>
  <si>
    <t>08EY9331A</t>
  </si>
  <si>
    <t>08EY-9332A</t>
  </si>
  <si>
    <t>洗涤泵启动命令 08PU931S</t>
  </si>
  <si>
    <t>08EY9332A</t>
  </si>
  <si>
    <t>08EY-9429A</t>
  </si>
  <si>
    <t>输送泵启动命令 08PU929A</t>
  </si>
  <si>
    <t>08EY9429A</t>
  </si>
  <si>
    <t>08EY-9430A</t>
  </si>
  <si>
    <t>输送泵启动命令 08PU929S</t>
  </si>
  <si>
    <t>08EY9430A</t>
  </si>
  <si>
    <t>08ZX-923A</t>
  </si>
  <si>
    <t>焚烧炉08ZX923启动</t>
  </si>
  <si>
    <t>08ZX923</t>
  </si>
  <si>
    <t>SO-2</t>
  </si>
  <si>
    <t>08ZX923A</t>
  </si>
  <si>
    <t>08ZX-923B</t>
  </si>
  <si>
    <t>焚烧炉08ZX923停止</t>
  </si>
  <si>
    <t>08ZX923B</t>
  </si>
  <si>
    <t>08ZX-924A</t>
  </si>
  <si>
    <t>再热炉08ZX924启动</t>
  </si>
  <si>
    <t>08ZX924</t>
  </si>
  <si>
    <t>08ZX924A</t>
  </si>
  <si>
    <t>08ZX-924B</t>
  </si>
  <si>
    <t>再热炉08ZX924停止</t>
  </si>
  <si>
    <t>08ZX924B</t>
  </si>
  <si>
    <t>08FSH-9325</t>
  </si>
  <si>
    <t>风量大报警通知</t>
  </si>
  <si>
    <t>08FAH9325</t>
  </si>
  <si>
    <t>08FSH9325</t>
  </si>
  <si>
    <t>04HSC-EF0101</t>
  </si>
  <si>
    <t>EF-04-0200-0101关闭</t>
  </si>
  <si>
    <t>04HSC-EF0201</t>
  </si>
  <si>
    <t>EF-04-0200-0201关闭</t>
  </si>
  <si>
    <t>04HSC-FAU0101</t>
  </si>
  <si>
    <t>FAU-04-0200-0101关闭</t>
  </si>
  <si>
    <t>04HSC-MGD0101</t>
  </si>
  <si>
    <t>MGD-04-0200-0101关闭</t>
  </si>
  <si>
    <t>04HSC-MGD0201</t>
  </si>
  <si>
    <t>MGD-04-0200-0201关闭</t>
  </si>
  <si>
    <t>04HSC-MGD0301</t>
  </si>
  <si>
    <t>MGD-04-0200-0301关闭</t>
  </si>
  <si>
    <t>08XSOV-3548</t>
  </si>
  <si>
    <t>CL302采出切断阀电磁阀</t>
  </si>
  <si>
    <t>24DC</t>
  </si>
  <si>
    <t>08XSOV3548</t>
  </si>
  <si>
    <t xml:space="preserve">湿接点 24VDC  </t>
  </si>
  <si>
    <t>08XSOV-4606A</t>
  </si>
  <si>
    <t>HF401蒸汽切断阀电磁阀</t>
  </si>
  <si>
    <t>08XSOV4606A</t>
  </si>
  <si>
    <t>08XSOV-4606B</t>
  </si>
  <si>
    <t>08XSOV4606B</t>
  </si>
  <si>
    <t>08HSOV-4605</t>
  </si>
  <si>
    <t>裂解炉顶部放空阀电磁阀</t>
  </si>
  <si>
    <t>08HSOV4605</t>
  </si>
  <si>
    <t>08XY-9354A</t>
  </si>
  <si>
    <t>切断阀电磁阀</t>
  </si>
  <si>
    <t>08XY9354A</t>
  </si>
  <si>
    <t>08XY-9354B</t>
  </si>
  <si>
    <t>08XY9354B</t>
  </si>
  <si>
    <t>08XY-9355A</t>
  </si>
  <si>
    <t>08XY9355A</t>
  </si>
  <si>
    <t>08XY-9355B</t>
  </si>
  <si>
    <t>08XY9355B</t>
  </si>
  <si>
    <t>08XY-9356A</t>
  </si>
  <si>
    <t>08XY9356A</t>
  </si>
  <si>
    <t>08XY-9356B</t>
  </si>
  <si>
    <t>08XY9356B</t>
  </si>
  <si>
    <t>08XY-9357A</t>
  </si>
  <si>
    <t>08XY9357A</t>
  </si>
  <si>
    <t>08XY-9357B</t>
  </si>
  <si>
    <t>08XY9357B</t>
  </si>
  <si>
    <t>08XY-9420</t>
  </si>
  <si>
    <t>阀门电磁阀</t>
  </si>
  <si>
    <t>08XY9420</t>
  </si>
  <si>
    <t>08XY-9421</t>
  </si>
  <si>
    <t>08XY9421</t>
  </si>
  <si>
    <t>08XY-9422</t>
  </si>
  <si>
    <t>08XY9422</t>
  </si>
  <si>
    <t>WETDO SPARE</t>
  </si>
  <si>
    <t>F02N1S11</t>
  </si>
  <si>
    <t>SBAIR SPARE</t>
  </si>
  <si>
    <t>08AT-8004</t>
  </si>
  <si>
    <t>08AT8004</t>
  </si>
  <si>
    <t>TK802出口污水pH</t>
  </si>
  <si>
    <t>08AIC-8004</t>
  </si>
  <si>
    <t>08AT-8021A</t>
  </si>
  <si>
    <t>08AT8021A</t>
  </si>
  <si>
    <t>MX804出口污水pH</t>
  </si>
  <si>
    <t>08AIC-8021</t>
  </si>
  <si>
    <t>08AT-8021B</t>
  </si>
  <si>
    <t>08AT8021B</t>
  </si>
  <si>
    <t>08AT-8037A</t>
  </si>
  <si>
    <t>08AT8037A</t>
  </si>
  <si>
    <t>MX801出口废水pH</t>
  </si>
  <si>
    <t>08AIC-8037</t>
  </si>
  <si>
    <t>08AT-8037B</t>
  </si>
  <si>
    <t>08AT8037B</t>
  </si>
  <si>
    <t>08AT-8038A</t>
  </si>
  <si>
    <t>08AT8038A</t>
  </si>
  <si>
    <t>VE801循环液pH</t>
  </si>
  <si>
    <t>08AIC-8038</t>
  </si>
  <si>
    <t>08AT-8038B</t>
  </si>
  <si>
    <t>08AT8038B</t>
  </si>
  <si>
    <t>F02N1S19</t>
  </si>
  <si>
    <t>F02N1S110</t>
  </si>
  <si>
    <t>F02N1S111</t>
  </si>
  <si>
    <t>F02N1S112</t>
  </si>
  <si>
    <t>F02N1S113</t>
  </si>
  <si>
    <t>F02N1S114</t>
  </si>
  <si>
    <t>F02N1S115</t>
  </si>
  <si>
    <t>F02N1S116</t>
  </si>
  <si>
    <t>08FT-7041</t>
  </si>
  <si>
    <t>08FT7041</t>
  </si>
  <si>
    <t>生产水去TK717流量</t>
  </si>
  <si>
    <t>0~410</t>
  </si>
  <si>
    <t>08FIC-7041</t>
  </si>
  <si>
    <t>08FT-7042</t>
  </si>
  <si>
    <t>08FT7042</t>
  </si>
  <si>
    <t>PU706A/S出口流量</t>
  </si>
  <si>
    <t>0~31000</t>
  </si>
  <si>
    <t>08FIC-7042</t>
  </si>
  <si>
    <t>08FT-7045</t>
  </si>
  <si>
    <t>08FT7045</t>
  </si>
  <si>
    <t>HF401进料泵流量</t>
  </si>
  <si>
    <t>0~110000</t>
  </si>
  <si>
    <t>08FIC-7045</t>
  </si>
  <si>
    <t>08FT-7197</t>
  </si>
  <si>
    <t>08FT7197</t>
  </si>
  <si>
    <t>08FIC-7197</t>
  </si>
  <si>
    <t>08FT-8051</t>
  </si>
  <si>
    <t>08FT8051</t>
  </si>
  <si>
    <t>低压蒸汽去CL801流量</t>
  </si>
  <si>
    <t>0~2800</t>
  </si>
  <si>
    <t>08FFIC-8051</t>
  </si>
  <si>
    <t>08LT-2033</t>
  </si>
  <si>
    <t>08LT2033</t>
  </si>
  <si>
    <t>VE201碱液部分液位</t>
  </si>
  <si>
    <t>08LIC-2033</t>
  </si>
  <si>
    <t>08LT-2041</t>
  </si>
  <si>
    <t>08LT2041</t>
  </si>
  <si>
    <t>VE201EDC部分液位</t>
  </si>
  <si>
    <t>08LIC-2041</t>
  </si>
  <si>
    <t>08LT-6117</t>
  </si>
  <si>
    <t>08LT6117</t>
  </si>
  <si>
    <t>中压蒸汽凝液罐VE601液位</t>
  </si>
  <si>
    <t>08LIC-6117</t>
  </si>
  <si>
    <t>08LT-6201</t>
  </si>
  <si>
    <t>08LT6201</t>
  </si>
  <si>
    <t>低压蒸汽凝液罐VE602液位</t>
  </si>
  <si>
    <t>08LIC-6201</t>
  </si>
  <si>
    <t>08LT-7001</t>
  </si>
  <si>
    <t>08LT7001</t>
  </si>
  <si>
    <t>HCl中和溢流罐VE718液位</t>
  </si>
  <si>
    <t>08LIC-7001</t>
  </si>
  <si>
    <t>08FT-1111</t>
  </si>
  <si>
    <t>08FT1111</t>
  </si>
  <si>
    <t>H2去RC105流量</t>
  </si>
  <si>
    <t>0~4.5</t>
  </si>
  <si>
    <t>08FICQ-1111</t>
  </si>
  <si>
    <t>08FT-7029</t>
  </si>
  <si>
    <t>08FT7029</t>
  </si>
  <si>
    <t>不合格VCM去精制流量</t>
  </si>
  <si>
    <t>0~7000</t>
  </si>
  <si>
    <t>08FIC-7029</t>
  </si>
  <si>
    <t>08FT-6109</t>
  </si>
  <si>
    <t>08FT6109</t>
  </si>
  <si>
    <t>蒸汽管网至VE601蒸汽流量</t>
  </si>
  <si>
    <t>08FIC-6109</t>
  </si>
  <si>
    <t>F02N2S114</t>
  </si>
  <si>
    <t>F02N2S115</t>
  </si>
  <si>
    <t>F02N2S116</t>
  </si>
  <si>
    <t>08LT-7024</t>
  </si>
  <si>
    <t>08LT7024</t>
  </si>
  <si>
    <t>EDC排气分离罐VE710液位</t>
  </si>
  <si>
    <t>08LIC-7024</t>
  </si>
  <si>
    <t>08LT-7025</t>
  </si>
  <si>
    <t>08LT7025</t>
  </si>
  <si>
    <t>EDC储槽TK703A液位</t>
  </si>
  <si>
    <t>08LI-7025</t>
  </si>
  <si>
    <t>08LT-7026</t>
  </si>
  <si>
    <t>08LT7026</t>
  </si>
  <si>
    <t>EDC储槽TK703B液位</t>
  </si>
  <si>
    <t>08LI-7026</t>
  </si>
  <si>
    <t>08LT-7045</t>
  </si>
  <si>
    <t>08LT7045</t>
  </si>
  <si>
    <t>冷却器HE701液位</t>
  </si>
  <si>
    <t>08LIC-7045</t>
  </si>
  <si>
    <t>08LT-7056</t>
  </si>
  <si>
    <t>08LT7056</t>
  </si>
  <si>
    <t>事故泄放分离罐VE719液位</t>
  </si>
  <si>
    <t>08LIC-7056</t>
  </si>
  <si>
    <t>08LT-8041</t>
  </si>
  <si>
    <t>08LT8041</t>
  </si>
  <si>
    <t>冷凝存料罐HE801液位</t>
  </si>
  <si>
    <t>08LIC-8041</t>
  </si>
  <si>
    <t>08LT-8046</t>
  </si>
  <si>
    <t>08LT8046</t>
  </si>
  <si>
    <t>废水汽提塔CL801液位</t>
  </si>
  <si>
    <t>08LIC-8046</t>
  </si>
  <si>
    <t>08PT-1063</t>
  </si>
  <si>
    <t>08PT1063</t>
  </si>
  <si>
    <t>HCl去TK717压力</t>
  </si>
  <si>
    <t>08PIC-1063</t>
  </si>
  <si>
    <t>08PT-1141</t>
  </si>
  <si>
    <t>08PT1141</t>
  </si>
  <si>
    <t>HCl去RC105混合器压力</t>
  </si>
  <si>
    <t>08PIC-1141</t>
  </si>
  <si>
    <t>08PT-6105</t>
  </si>
  <si>
    <t>08PT6105</t>
  </si>
  <si>
    <t>2.0MPaG蒸汽减温器后压力</t>
  </si>
  <si>
    <t>0~1.5</t>
  </si>
  <si>
    <t>08PIC-6105</t>
  </si>
  <si>
    <t>F02N3S111</t>
  </si>
  <si>
    <t>F02N3S112</t>
  </si>
  <si>
    <t>F02N3S113</t>
  </si>
  <si>
    <t>F02N3S114</t>
  </si>
  <si>
    <t>F02N3S115</t>
  </si>
  <si>
    <t>F02N3S116</t>
  </si>
  <si>
    <t>08PT-6109</t>
  </si>
  <si>
    <t>08PT6109</t>
  </si>
  <si>
    <t>来自界区0.7MPaG蒸汽压力</t>
  </si>
  <si>
    <t>08PIC-6109</t>
  </si>
  <si>
    <t>08PT-6205</t>
  </si>
  <si>
    <t>08PT6205</t>
  </si>
  <si>
    <t>来自界区0.25MPaG蒸汽压力</t>
  </si>
  <si>
    <t>0~0.4</t>
  </si>
  <si>
    <t>08PIC-6205</t>
  </si>
  <si>
    <t>08PT-7005</t>
  </si>
  <si>
    <t>08PT7005</t>
  </si>
  <si>
    <t>干粗EDC储槽TK702顶部压力</t>
  </si>
  <si>
    <t>08PIC-7005</t>
  </si>
  <si>
    <t>08PT-7031</t>
  </si>
  <si>
    <t>08PT7031</t>
  </si>
  <si>
    <t>TK703A顶部压力</t>
  </si>
  <si>
    <t>08PIC-7031</t>
  </si>
  <si>
    <t>08PT-7034</t>
  </si>
  <si>
    <t>08PT7034</t>
  </si>
  <si>
    <t>HF401进料储槽2顶部压力</t>
  </si>
  <si>
    <t>08PIC-7034</t>
  </si>
  <si>
    <t>08PT-7061</t>
  </si>
  <si>
    <t>08PT7061</t>
  </si>
  <si>
    <t>VE710压力</t>
  </si>
  <si>
    <t>08PIC-7061</t>
  </si>
  <si>
    <t>08PT-7062</t>
  </si>
  <si>
    <t>08PT7062</t>
  </si>
  <si>
    <t>EDC槽呼吸阀至EJ710压力</t>
  </si>
  <si>
    <t>08PIC-7062</t>
  </si>
  <si>
    <t>08PT-7063</t>
  </si>
  <si>
    <t>08PT7063</t>
  </si>
  <si>
    <t>HE701壳程压力</t>
  </si>
  <si>
    <t>08PIC-7063</t>
  </si>
  <si>
    <t>08PT-7069</t>
  </si>
  <si>
    <t>08PT7069</t>
  </si>
  <si>
    <t>EDC排气喷射器EJ710压力</t>
  </si>
  <si>
    <t>08PIC-7069</t>
  </si>
  <si>
    <t>08PT-7082</t>
  </si>
  <si>
    <t>08PT7082</t>
  </si>
  <si>
    <t>重副产品槽TK731顶部压力</t>
  </si>
  <si>
    <t>08PIC-7082</t>
  </si>
  <si>
    <t>08PT7104</t>
  </si>
  <si>
    <t>08TK706AB罐顶放空压力</t>
  </si>
  <si>
    <t>F02N4S112</t>
  </si>
  <si>
    <t>F02N4S113</t>
  </si>
  <si>
    <t>F02N4S114</t>
  </si>
  <si>
    <t>F02N4S115</t>
  </si>
  <si>
    <t>F02N4S116</t>
  </si>
  <si>
    <t>08PT-7154</t>
  </si>
  <si>
    <t>08PT7154</t>
  </si>
  <si>
    <t>VE719罐顶压力</t>
  </si>
  <si>
    <t>0~0.3</t>
  </si>
  <si>
    <t>08PIC-7154</t>
  </si>
  <si>
    <t>08PT-8032</t>
  </si>
  <si>
    <t>08PT8032</t>
  </si>
  <si>
    <t>TK802顶部压力</t>
  </si>
  <si>
    <t>08PIC-8032</t>
  </si>
  <si>
    <t>08PT-8042</t>
  </si>
  <si>
    <t>08PT8042</t>
  </si>
  <si>
    <t>HE801顶部去分离罐压力</t>
  </si>
  <si>
    <t>08PIC-8042</t>
  </si>
  <si>
    <t>08PT-8081</t>
  </si>
  <si>
    <t>08PT8081</t>
  </si>
  <si>
    <t>VE803放空管线压力</t>
  </si>
  <si>
    <t>08PIC-8081</t>
  </si>
  <si>
    <t>08PT-8086</t>
  </si>
  <si>
    <t>08PT8086</t>
  </si>
  <si>
    <t>VE810放空管线压力</t>
  </si>
  <si>
    <t>08PIC-8086</t>
  </si>
  <si>
    <t>08PT-8093</t>
  </si>
  <si>
    <t>08PT8093</t>
  </si>
  <si>
    <t>VE801出口压力</t>
  </si>
  <si>
    <t>08PIC-8093</t>
  </si>
  <si>
    <t>08TT-1120</t>
  </si>
  <si>
    <t>08TT1120</t>
  </si>
  <si>
    <t>HE104出口温度</t>
  </si>
  <si>
    <t>08TIC-1120</t>
  </si>
  <si>
    <t>08TT-6106</t>
  </si>
  <si>
    <t>08TT6106</t>
  </si>
  <si>
    <t>SP901补充水温度</t>
  </si>
  <si>
    <t>08TIC-6106</t>
  </si>
  <si>
    <t>08TT-8029</t>
  </si>
  <si>
    <t>08TT8029</t>
  </si>
  <si>
    <t>HE825入口温度</t>
  </si>
  <si>
    <t>08TIC-8029</t>
  </si>
  <si>
    <t>F02N5S110</t>
  </si>
  <si>
    <t>F02N5S111</t>
  </si>
  <si>
    <t>F02N5S112</t>
  </si>
  <si>
    <t>F02N5S113</t>
  </si>
  <si>
    <t>F02N5S114</t>
  </si>
  <si>
    <t>F02N5S115</t>
  </si>
  <si>
    <t>F02N5S116</t>
  </si>
  <si>
    <t>08FT-2036</t>
  </si>
  <si>
    <t>08FT2036</t>
  </si>
  <si>
    <t>去VE201碱液流量</t>
  </si>
  <si>
    <t>0~170</t>
  </si>
  <si>
    <t>t/h</t>
  </si>
  <si>
    <t>08FIC-2036</t>
  </si>
  <si>
    <t>隔离器</t>
  </si>
  <si>
    <t>08FT-3486</t>
  </si>
  <si>
    <t>08FT3486</t>
  </si>
  <si>
    <t>CL303出料去储存流量</t>
  </si>
  <si>
    <t>0~900</t>
  </si>
  <si>
    <t>08FIC-3486</t>
  </si>
  <si>
    <t>08FT-7039</t>
  </si>
  <si>
    <t>08FT7039</t>
  </si>
  <si>
    <t>20%碱液去TK717流量</t>
  </si>
  <si>
    <t>08FIC-7039</t>
  </si>
  <si>
    <t>08FT-8003</t>
  </si>
  <si>
    <t>08FT8003</t>
  </si>
  <si>
    <t>PU804A/S出口流量</t>
  </si>
  <si>
    <t>08FIC-8003</t>
  </si>
  <si>
    <t>08FT-8024</t>
  </si>
  <si>
    <t>08FT8024</t>
  </si>
  <si>
    <t>PU801A/S出口流量</t>
  </si>
  <si>
    <t>0~33000</t>
  </si>
  <si>
    <t>08FIC-8024</t>
  </si>
  <si>
    <t>08FT-9002</t>
  </si>
  <si>
    <t>08FT9002</t>
  </si>
  <si>
    <t>FL906A/B至焚烧流量</t>
  </si>
  <si>
    <t>0~7700</t>
  </si>
  <si>
    <t>08FIC-9002</t>
  </si>
  <si>
    <t>08FT-9003</t>
  </si>
  <si>
    <t>08FT9003</t>
  </si>
  <si>
    <t>0~1700</t>
  </si>
  <si>
    <t>08FIC-9003</t>
  </si>
  <si>
    <t>08FT-9701</t>
  </si>
  <si>
    <t>08FT9701</t>
  </si>
  <si>
    <t>生产水去CL901流量</t>
  </si>
  <si>
    <t>0~12500</t>
  </si>
  <si>
    <t>08FIC-9701</t>
  </si>
  <si>
    <t>08FT-9702</t>
  </si>
  <si>
    <t>08FT9702</t>
  </si>
  <si>
    <t>20%碱液去CL901流量</t>
  </si>
  <si>
    <t>0~7500</t>
  </si>
  <si>
    <t>08FIC-9702</t>
  </si>
  <si>
    <t>08FT-9703</t>
  </si>
  <si>
    <t>08FT9703</t>
  </si>
  <si>
    <t>CL901去中和缓冲罐流量</t>
  </si>
  <si>
    <t>0~12100</t>
  </si>
  <si>
    <t>08FIC-9703</t>
  </si>
  <si>
    <t>08AT-8065</t>
  </si>
  <si>
    <t>08AT8065</t>
  </si>
  <si>
    <t>HE801出口O2含量</t>
  </si>
  <si>
    <t>08AIC-8065</t>
  </si>
  <si>
    <t>DCS卡件无源,现场仪表有源，但需要冗余</t>
  </si>
  <si>
    <t>F02N6S112</t>
  </si>
  <si>
    <t>BAIR SPARE</t>
  </si>
  <si>
    <t>F02N6S113</t>
  </si>
  <si>
    <t>F02N6S114</t>
  </si>
  <si>
    <t>F02N6S115</t>
  </si>
  <si>
    <t>F02N6S116</t>
  </si>
  <si>
    <t>08AT-1142A</t>
  </si>
  <si>
    <t>08AT1142A</t>
  </si>
  <si>
    <t>加氢反应器进口HCl组分</t>
  </si>
  <si>
    <t>mole%</t>
  </si>
  <si>
    <t>08AI-1142A</t>
  </si>
  <si>
    <t>08AT-1142B</t>
  </si>
  <si>
    <t>08AT1142B</t>
  </si>
  <si>
    <t>08AI-1142B</t>
  </si>
  <si>
    <t>08AT-1142C</t>
  </si>
  <si>
    <t>08AT1142C</t>
  </si>
  <si>
    <t>08AI-1142C</t>
  </si>
  <si>
    <t>08AT-1142D</t>
  </si>
  <si>
    <t>08AT1142D</t>
  </si>
  <si>
    <t>RC105进口HCl组分</t>
  </si>
  <si>
    <t>08AI-1142D</t>
  </si>
  <si>
    <t>08AT-1142E</t>
  </si>
  <si>
    <t>08AT1142E</t>
  </si>
  <si>
    <t>RC105出口HCl组分</t>
  </si>
  <si>
    <t>08AI-1142E</t>
  </si>
  <si>
    <t>08AT-1142F</t>
  </si>
  <si>
    <t>08AT1142F</t>
  </si>
  <si>
    <t>08AI-1142F</t>
  </si>
  <si>
    <t>08AT-1142G</t>
  </si>
  <si>
    <t>08AT1142G</t>
  </si>
  <si>
    <t>08AI-1142G</t>
  </si>
  <si>
    <t>08AT-1142H</t>
  </si>
  <si>
    <t>08AT1142H</t>
  </si>
  <si>
    <t>08AI-1142H</t>
  </si>
  <si>
    <t>08AT-8019</t>
  </si>
  <si>
    <t>08AT8019</t>
  </si>
  <si>
    <t>HE803出口污水EDC浓度</t>
  </si>
  <si>
    <t>08AI-8019</t>
  </si>
  <si>
    <t>04VT-3021</t>
  </si>
  <si>
    <t>04VT3021</t>
  </si>
  <si>
    <t>风机04C0301轴承振动</t>
  </si>
  <si>
    <t>04VI-3021</t>
  </si>
  <si>
    <t>04TT-3021</t>
  </si>
  <si>
    <t>04TT3021</t>
  </si>
  <si>
    <t>风机04C0301油温</t>
  </si>
  <si>
    <t>04TI-3021</t>
  </si>
  <si>
    <t>04LT-3021</t>
  </si>
  <si>
    <t>04LT3021</t>
  </si>
  <si>
    <t>风机04C0301齿轮箱油位</t>
  </si>
  <si>
    <t>04LI-3021</t>
  </si>
  <si>
    <t>F02N2S513</t>
  </si>
  <si>
    <t>F02N2S514</t>
  </si>
  <si>
    <t>F02N2S515</t>
  </si>
  <si>
    <t>F02N2S516</t>
  </si>
  <si>
    <t>00LT-4001</t>
  </si>
  <si>
    <t>00LT4001</t>
  </si>
  <si>
    <t>初期雨水池00Z0401液位</t>
  </si>
  <si>
    <t>00LI-4001</t>
  </si>
  <si>
    <t>00LT-4002</t>
  </si>
  <si>
    <t>00LT4002</t>
  </si>
  <si>
    <t>初期雨水池00Z0402液位</t>
  </si>
  <si>
    <t>00LI-4002</t>
  </si>
  <si>
    <t>04TT-3001</t>
  </si>
  <si>
    <t>04TT3001</t>
  </si>
  <si>
    <t>VCM循环回水总管温度</t>
  </si>
  <si>
    <t>04TI-3001</t>
  </si>
  <si>
    <t>04TT-3002</t>
  </si>
  <si>
    <t>04TT3002</t>
  </si>
  <si>
    <t>VCM循环给水总管温度</t>
  </si>
  <si>
    <t>04TI-3002</t>
  </si>
  <si>
    <t>04TT-3003</t>
  </si>
  <si>
    <t>04TT3003</t>
  </si>
  <si>
    <t>吸水池04Z0302A温度</t>
  </si>
  <si>
    <t>04TI-3003</t>
  </si>
  <si>
    <t>04TT-3011-1</t>
  </si>
  <si>
    <t>04TT30111</t>
  </si>
  <si>
    <t>风机04C0301A定子温度</t>
  </si>
  <si>
    <t>04TI-30111</t>
  </si>
  <si>
    <t>04TT-3011-2</t>
  </si>
  <si>
    <t>04TT30112</t>
  </si>
  <si>
    <t>04TI-30112</t>
  </si>
  <si>
    <t>04TT-3011-3</t>
  </si>
  <si>
    <t>04TT30113</t>
  </si>
  <si>
    <t>04TI-30113</t>
  </si>
  <si>
    <t>04TT-3011-4</t>
  </si>
  <si>
    <t>04TT30114</t>
  </si>
  <si>
    <t>风机04C0301A轴承温度</t>
  </si>
  <si>
    <t>0~110</t>
  </si>
  <si>
    <t>04TI-30114</t>
  </si>
  <si>
    <t>04TT-3011-5</t>
  </si>
  <si>
    <t>04TT30115</t>
  </si>
  <si>
    <t>04TI-30115</t>
  </si>
  <si>
    <t>04TT-3012A-1</t>
  </si>
  <si>
    <t>04TT3012A1</t>
  </si>
  <si>
    <t>循环水泵04P0301A定子温度</t>
  </si>
  <si>
    <t>04TI-3012A1</t>
  </si>
  <si>
    <t>04TT-3012A-2</t>
  </si>
  <si>
    <t>04TT3012A2</t>
  </si>
  <si>
    <t>04TI-3012A2</t>
  </si>
  <si>
    <t>04TT-3012A-3</t>
  </si>
  <si>
    <t>04TT3012A3</t>
  </si>
  <si>
    <t>04TI-3012A3</t>
  </si>
  <si>
    <t>08PT-9030</t>
  </si>
  <si>
    <t>08PU903机封系统压力</t>
  </si>
  <si>
    <t>F02N2S615</t>
  </si>
  <si>
    <t>F02N2S616</t>
  </si>
  <si>
    <t>04TT-3012A-4</t>
  </si>
  <si>
    <t>04TT3012A4</t>
  </si>
  <si>
    <t>循环水泵04P0301A轴承温度</t>
  </si>
  <si>
    <t>04TI-3012A4</t>
  </si>
  <si>
    <t>04TT-3012A-5</t>
  </si>
  <si>
    <t>04TT3012A5</t>
  </si>
  <si>
    <t>04TI-3012A5</t>
  </si>
  <si>
    <t>04TT-3012B-1</t>
  </si>
  <si>
    <t>04TT3012B1</t>
  </si>
  <si>
    <t>循环水泵04P0301B定子温度</t>
  </si>
  <si>
    <t>04TI-3012B1</t>
  </si>
  <si>
    <t>04TT-3012B-2</t>
  </si>
  <si>
    <t>04TT3012B2</t>
  </si>
  <si>
    <t>04TI-3012B2</t>
  </si>
  <si>
    <t>04TT-3012B-3</t>
  </si>
  <si>
    <t>04TT3012B3</t>
  </si>
  <si>
    <t>04TI-3012B3</t>
  </si>
  <si>
    <t>04TT-3012B-4</t>
  </si>
  <si>
    <t>04TT3012B4</t>
  </si>
  <si>
    <t>循环水泵04P0301B轴承温度</t>
  </si>
  <si>
    <t>04TI-3012B4</t>
  </si>
  <si>
    <t>04TT-3012B-5</t>
  </si>
  <si>
    <t>04TT3012B5</t>
  </si>
  <si>
    <t>04TI-3012B5</t>
  </si>
  <si>
    <t>04TT-3012C-1</t>
  </si>
  <si>
    <t>04TT3012C1</t>
  </si>
  <si>
    <t>循环水泵04P0301C定子温度</t>
  </si>
  <si>
    <t>04TI-3012C1</t>
  </si>
  <si>
    <t>04TT-3012C-2</t>
  </si>
  <si>
    <t>04TT3012C2</t>
  </si>
  <si>
    <t>04TI-3012C2</t>
  </si>
  <si>
    <t>04TT-3012C-3</t>
  </si>
  <si>
    <t>04TT3012C3</t>
  </si>
  <si>
    <t>04TI-3012C3</t>
  </si>
  <si>
    <t>04TT-3012C-4</t>
  </si>
  <si>
    <t>04TT3012C4</t>
  </si>
  <si>
    <t>循环水泵04P0301C轴承温度</t>
  </si>
  <si>
    <t>04TI-3012C4</t>
  </si>
  <si>
    <t>04TT-3012C-5</t>
  </si>
  <si>
    <t>04TT3012C5</t>
  </si>
  <si>
    <t>04TI-3012C5</t>
  </si>
  <si>
    <t>04PT-3001</t>
  </si>
  <si>
    <t>04PT3001</t>
  </si>
  <si>
    <t>VCM循环回水总管压力</t>
  </si>
  <si>
    <t>04PI-3001</t>
  </si>
  <si>
    <t>04PT-3002</t>
  </si>
  <si>
    <t>04PT3002</t>
  </si>
  <si>
    <t>VCM循环给水总管压力</t>
  </si>
  <si>
    <t>04PI-3002</t>
  </si>
  <si>
    <t>04LT-3003</t>
  </si>
  <si>
    <t>04LT3003</t>
  </si>
  <si>
    <t>吸水池04Z0302A液位</t>
  </si>
  <si>
    <t>04LI-3003</t>
  </si>
  <si>
    <t>F02N3S516</t>
  </si>
  <si>
    <t>04AT-3001</t>
  </si>
  <si>
    <t>04AT3001</t>
  </si>
  <si>
    <t>界区生产水补水电导率</t>
  </si>
  <si>
    <t>μs/cm</t>
  </si>
  <si>
    <t>04AI-3001</t>
  </si>
  <si>
    <t>04AT-3002</t>
  </si>
  <si>
    <t>04AT3002</t>
  </si>
  <si>
    <t>VCM循环给水电导率</t>
  </si>
  <si>
    <t>04AI-3002</t>
  </si>
  <si>
    <t>04AT-3003</t>
  </si>
  <si>
    <t>04AT3003</t>
  </si>
  <si>
    <t>VCM循环给水pH</t>
  </si>
  <si>
    <t>04AI-3003</t>
  </si>
  <si>
    <t>04AT-3004</t>
  </si>
  <si>
    <t>04AT3004</t>
  </si>
  <si>
    <t>吸水池04Z0302A循环水pH</t>
  </si>
  <si>
    <t>04AI-3004</t>
  </si>
  <si>
    <t>08PT-9130A</t>
  </si>
  <si>
    <t>08PT9130A</t>
  </si>
  <si>
    <t>08PU913A机封系统压力</t>
  </si>
  <si>
    <t>08PI-9130A</t>
  </si>
  <si>
    <t>08PT-9130S</t>
  </si>
  <si>
    <t>08PT9130S</t>
  </si>
  <si>
    <t>08PU913S机封系统压力</t>
  </si>
  <si>
    <t>08PI-9130S</t>
  </si>
  <si>
    <t>08PT-7020A</t>
  </si>
  <si>
    <t>08PT7020A</t>
  </si>
  <si>
    <t>08PU702A机封系统压力</t>
  </si>
  <si>
    <t>08PI-7020A</t>
  </si>
  <si>
    <t>08PT-7020S</t>
  </si>
  <si>
    <t>08PT7020S</t>
  </si>
  <si>
    <t>08PU702S机封系统压力</t>
  </si>
  <si>
    <t>08PI-7020S</t>
  </si>
  <si>
    <t>08PT-7030A</t>
  </si>
  <si>
    <t>08PT7030A</t>
  </si>
  <si>
    <t>08PU703A机封系统压力</t>
  </si>
  <si>
    <t>08PI-7030A</t>
  </si>
  <si>
    <t>08PT-7030S</t>
  </si>
  <si>
    <t>08PT7030S</t>
  </si>
  <si>
    <t>08PU703S机封系统压力</t>
  </si>
  <si>
    <t>08PI-7030S</t>
  </si>
  <si>
    <t>08PT-7180A</t>
  </si>
  <si>
    <t>08PT7180A</t>
  </si>
  <si>
    <t>08PU718A机封系统压力</t>
  </si>
  <si>
    <t>08PI-7180A</t>
  </si>
  <si>
    <t>08PT-7180S</t>
  </si>
  <si>
    <t>08PT7180S</t>
  </si>
  <si>
    <t>08PU718S机封系统压力</t>
  </si>
  <si>
    <t>08PI-7180S</t>
  </si>
  <si>
    <t>加药单元</t>
  </si>
  <si>
    <t>08LT-6113</t>
  </si>
  <si>
    <t>08LT6113</t>
  </si>
  <si>
    <t>磷酸盐配制罐VE603液位</t>
  </si>
  <si>
    <t>08LI-6113</t>
  </si>
  <si>
    <t>08LT-6115</t>
  </si>
  <si>
    <t>08LT6115</t>
  </si>
  <si>
    <t>水合肼配制罐VE604液位</t>
  </si>
  <si>
    <t>08LI-6115</t>
  </si>
  <si>
    <t>F02N3S615</t>
  </si>
  <si>
    <t>F02N3S616</t>
  </si>
  <si>
    <t>08AT-6230</t>
  </si>
  <si>
    <t>08AT6230</t>
  </si>
  <si>
    <t>循环水总管TOC分析</t>
  </si>
  <si>
    <t>08AI-6230</t>
  </si>
  <si>
    <t>08FT-2078</t>
  </si>
  <si>
    <t>08FT2078</t>
  </si>
  <si>
    <t>PU203A/S出口循环流量</t>
  </si>
  <si>
    <t>0~8000</t>
  </si>
  <si>
    <t>08FI-2078</t>
  </si>
  <si>
    <t>08FT-6401</t>
  </si>
  <si>
    <t>08FT6401</t>
  </si>
  <si>
    <t>来自界区工业水流量</t>
  </si>
  <si>
    <t>0~180</t>
  </si>
  <si>
    <t>m3/h</t>
  </si>
  <si>
    <t>08FIQ-6401</t>
  </si>
  <si>
    <t>08FT-6901</t>
  </si>
  <si>
    <t>08FT6901</t>
  </si>
  <si>
    <t>来自界区消防水流量</t>
  </si>
  <si>
    <t>0~22</t>
  </si>
  <si>
    <t>08FIQ-6901</t>
  </si>
  <si>
    <t>08FT-7002</t>
  </si>
  <si>
    <t>08FT7002</t>
  </si>
  <si>
    <t>来自界区20%碱液流量</t>
  </si>
  <si>
    <t>0~13500</t>
  </si>
  <si>
    <t>08FIQ-A7002</t>
  </si>
  <si>
    <t>08FT-8004</t>
  </si>
  <si>
    <t>08FT8004</t>
  </si>
  <si>
    <t>MX804出口污水去界区流量</t>
  </si>
  <si>
    <t>08FI-8004</t>
  </si>
  <si>
    <t>08FT-8052</t>
  </si>
  <si>
    <t>08FT8052</t>
  </si>
  <si>
    <t>CL801入口流量</t>
  </si>
  <si>
    <t>08FI-8052</t>
  </si>
  <si>
    <t>08FT-9704</t>
  </si>
  <si>
    <t>08FT9704</t>
  </si>
  <si>
    <t>CL901回流流量</t>
  </si>
  <si>
    <t>08FI-9704</t>
  </si>
  <si>
    <t>04XII-C0301A</t>
  </si>
  <si>
    <t>04XIIC0301A</t>
  </si>
  <si>
    <t>风机04C0301A电流</t>
  </si>
  <si>
    <t>04XII-P0301A</t>
  </si>
  <si>
    <t>04XIIP0301A</t>
  </si>
  <si>
    <t>循环水泵04P0301A电流</t>
  </si>
  <si>
    <t>04XII-P0301B</t>
  </si>
  <si>
    <t>04XIIP0301B</t>
  </si>
  <si>
    <t>循环水泵04P0301B电流</t>
  </si>
  <si>
    <t>04XII-P0301C</t>
  </si>
  <si>
    <t>04XIIP0301C</t>
  </si>
  <si>
    <t>循环水泵04P0301C电流</t>
  </si>
  <si>
    <t>F02N4S513</t>
  </si>
  <si>
    <t>BAI SPARE</t>
  </si>
  <si>
    <t>F02N4S514</t>
  </si>
  <si>
    <t>F02N4S515</t>
  </si>
  <si>
    <t>F02N4S516</t>
  </si>
  <si>
    <t>00FT-4001</t>
  </si>
  <si>
    <t>00FT4001</t>
  </si>
  <si>
    <t>提升水泵P0401AB出口流量</t>
  </si>
  <si>
    <t>0~45</t>
  </si>
  <si>
    <t>00FIQ-4001</t>
  </si>
  <si>
    <t>00FT-4002</t>
  </si>
  <si>
    <t>00FT4002</t>
  </si>
  <si>
    <t>提升水泵P0402AB出口流量</t>
  </si>
  <si>
    <t>00FIQ-4002</t>
  </si>
  <si>
    <t>04FT-3001</t>
  </si>
  <si>
    <t>04FT3001</t>
  </si>
  <si>
    <t>来自界区工业补充水流量</t>
  </si>
  <si>
    <t xml:space="preserve">0~90 </t>
  </si>
  <si>
    <t>04FIQ-3001</t>
  </si>
  <si>
    <t>04FT-3002</t>
  </si>
  <si>
    <t>04FT3002</t>
  </si>
  <si>
    <t>去界区循环水排污水流量</t>
  </si>
  <si>
    <t>0~17</t>
  </si>
  <si>
    <t>04FIQ-3002</t>
  </si>
  <si>
    <t>04FT-3004</t>
  </si>
  <si>
    <t>04FT3004</t>
  </si>
  <si>
    <t>VCM循环给水流量</t>
  </si>
  <si>
    <t>04FIQ-3004</t>
  </si>
  <si>
    <t>04FT-3005</t>
  </si>
  <si>
    <t>04FT3005</t>
  </si>
  <si>
    <t>去旁滤设备循环水流量</t>
  </si>
  <si>
    <t>04FIQ-3005</t>
  </si>
  <si>
    <t>04FT-3006</t>
  </si>
  <si>
    <t>04FT3006</t>
  </si>
  <si>
    <t>去焚烧装置循环水流量</t>
  </si>
  <si>
    <t>04FIQ-3006</t>
  </si>
  <si>
    <t>F02N4S68</t>
  </si>
  <si>
    <t>F02N4S69</t>
  </si>
  <si>
    <t>F02N4S610</t>
  </si>
  <si>
    <t>F02N4S611</t>
  </si>
  <si>
    <t>F02N4S612</t>
  </si>
  <si>
    <t>F02N4S613</t>
  </si>
  <si>
    <t>F02N4S614</t>
  </si>
  <si>
    <t>F02N4S615</t>
  </si>
  <si>
    <t>F02N4S616</t>
  </si>
  <si>
    <t>08CT-2001</t>
  </si>
  <si>
    <t>08CT2001</t>
  </si>
  <si>
    <t>PU203A/S出口污水电导率</t>
  </si>
  <si>
    <t>0~80000</t>
  </si>
  <si>
    <t>08CI-2001</t>
  </si>
  <si>
    <t>08CT-6119</t>
  </si>
  <si>
    <t>08CT6119</t>
  </si>
  <si>
    <t>VE601出口冷凝液电导率</t>
  </si>
  <si>
    <t>08CI-6119</t>
  </si>
  <si>
    <t>08CT-6228</t>
  </si>
  <si>
    <t>08CT6228</t>
  </si>
  <si>
    <t>VE602出口冷凝液电导率</t>
  </si>
  <si>
    <t>08CI-6228</t>
  </si>
  <si>
    <t>08CT-6229</t>
  </si>
  <si>
    <t>08CT6229</t>
  </si>
  <si>
    <t>蒸汽冷凝液去界外电导率</t>
  </si>
  <si>
    <t>08CI-6229</t>
  </si>
  <si>
    <t>08AT-9707</t>
  </si>
  <si>
    <t>08AT9707</t>
  </si>
  <si>
    <t>PU913A/S出口废水pH</t>
  </si>
  <si>
    <t>08AIC-9707</t>
  </si>
  <si>
    <t>08FT-1119</t>
  </si>
  <si>
    <t>08FT1119</t>
  </si>
  <si>
    <t>HCl去RC105流量</t>
  </si>
  <si>
    <t>08FI-1119</t>
  </si>
  <si>
    <t>08FT-6007</t>
  </si>
  <si>
    <t>08FT6007</t>
  </si>
  <si>
    <t>来自界区的工厂空气流量</t>
  </si>
  <si>
    <t>08FIQ-6007</t>
  </si>
  <si>
    <t>08FT-6101</t>
  </si>
  <si>
    <t>08FT6101</t>
  </si>
  <si>
    <t>来自界区2.0MPaG蒸汽流量</t>
  </si>
  <si>
    <t>08FI-6101</t>
  </si>
  <si>
    <t>08FT-6102</t>
  </si>
  <si>
    <t>08FT6102</t>
  </si>
  <si>
    <t>来自界区0.7MPaG蒸汽流量</t>
  </si>
  <si>
    <t>0~26000</t>
  </si>
  <si>
    <t>08FI-6102</t>
  </si>
  <si>
    <t>08FT-6114</t>
  </si>
  <si>
    <t>08FT6114</t>
  </si>
  <si>
    <t>VE601去低压蒸汽管网流量</t>
  </si>
  <si>
    <t>0~2600</t>
  </si>
  <si>
    <t>08FI-6114</t>
  </si>
  <si>
    <t>08PT-7050</t>
  </si>
  <si>
    <t>08PU705机封系统压力</t>
  </si>
  <si>
    <t>08PT-7060A</t>
  </si>
  <si>
    <t>08PU706A机封系统压力</t>
  </si>
  <si>
    <t>08PT-7060S</t>
  </si>
  <si>
    <t>08PU706S机封系统压力</t>
  </si>
  <si>
    <t>08PT-7130A</t>
  </si>
  <si>
    <t>08PU713A机封系统压力</t>
  </si>
  <si>
    <t>08PT-7130S</t>
  </si>
  <si>
    <t>08PU713S机封系统压力</t>
  </si>
  <si>
    <t>F02N5S516</t>
  </si>
  <si>
    <t>08FT-6115</t>
  </si>
  <si>
    <t>08FT6115</t>
  </si>
  <si>
    <t>SP601补充水流量</t>
  </si>
  <si>
    <t>08FI-6115</t>
  </si>
  <si>
    <t>08FT-6210</t>
  </si>
  <si>
    <t>08FT6210</t>
  </si>
  <si>
    <t>VE602去低压蒸汽管网流量</t>
  </si>
  <si>
    <t>08FI-6210</t>
  </si>
  <si>
    <t>08FT-6211</t>
  </si>
  <si>
    <t>08FT6211</t>
  </si>
  <si>
    <t>PU603A/S出口流量</t>
  </si>
  <si>
    <t>08FI-6211</t>
  </si>
  <si>
    <t>08FT-6223</t>
  </si>
  <si>
    <t>08FT6223</t>
  </si>
  <si>
    <t>VE601冷凝液入口流量</t>
  </si>
  <si>
    <t>08FI-6223</t>
  </si>
  <si>
    <t>08FT-6501</t>
  </si>
  <si>
    <t>08FT6501</t>
  </si>
  <si>
    <t>来自界区氮气流量</t>
  </si>
  <si>
    <t>0~2100</t>
  </si>
  <si>
    <t>08FI-6501</t>
  </si>
  <si>
    <t>08FT-6601</t>
  </si>
  <si>
    <t>08FT6601</t>
  </si>
  <si>
    <t>来自界区仪表空气流量</t>
  </si>
  <si>
    <t>0~670</t>
  </si>
  <si>
    <t>08FIQ-6601</t>
  </si>
  <si>
    <t>08FT-7010</t>
  </si>
  <si>
    <t>08FT7010</t>
  </si>
  <si>
    <t>TK717去焚烧流量</t>
  </si>
  <si>
    <t>0~230</t>
  </si>
  <si>
    <t>08FI-7010</t>
  </si>
  <si>
    <t>08FT-7013</t>
  </si>
  <si>
    <t>08FT7013</t>
  </si>
  <si>
    <t>原厂EDC去HF401进料罐流量</t>
  </si>
  <si>
    <t>0~52000</t>
  </si>
  <si>
    <t>08FI-7013</t>
  </si>
  <si>
    <t>08FT-7018</t>
  </si>
  <si>
    <t>08FT7018</t>
  </si>
  <si>
    <t>DES至EJ710出口流量</t>
  </si>
  <si>
    <t>08FI-7018</t>
  </si>
  <si>
    <t>08FT-7020</t>
  </si>
  <si>
    <t>08FT7020</t>
  </si>
  <si>
    <t>EJ710入口流量</t>
  </si>
  <si>
    <t>0~260000</t>
  </si>
  <si>
    <t>08FI-7020</t>
  </si>
  <si>
    <t>08PT-7190</t>
  </si>
  <si>
    <t>08PU719机封系统压力</t>
  </si>
  <si>
    <t>08PT-8010A</t>
  </si>
  <si>
    <t>08PU801A机封系统压力</t>
  </si>
  <si>
    <t>08PT-8010S</t>
  </si>
  <si>
    <t>08PU801S机封系统压力</t>
  </si>
  <si>
    <t>08PT-8060A</t>
  </si>
  <si>
    <t>08PU806A机封系统压力</t>
  </si>
  <si>
    <t>08PT-8060S</t>
  </si>
  <si>
    <t>08PU806S机封系统压力</t>
  </si>
  <si>
    <t>F02N5S616</t>
  </si>
  <si>
    <t>08FT-7032A</t>
  </si>
  <si>
    <t>08FT7032A</t>
  </si>
  <si>
    <t>HCl去TK717流量</t>
  </si>
  <si>
    <t>08FIQ-A7032</t>
  </si>
  <si>
    <t>08FT-8026</t>
  </si>
  <si>
    <t>08FT8026</t>
  </si>
  <si>
    <t>HE825入口流量</t>
  </si>
  <si>
    <t>0~6600</t>
  </si>
  <si>
    <t>08FI-8026</t>
  </si>
  <si>
    <t>08FT-8082</t>
  </si>
  <si>
    <t>08FT8082</t>
  </si>
  <si>
    <t>PU805A/S出口污水流量</t>
  </si>
  <si>
    <t>0~25000</t>
  </si>
  <si>
    <t>08FIQ-8082</t>
  </si>
  <si>
    <t>08FT-9008</t>
  </si>
  <si>
    <t>08FT9008</t>
  </si>
  <si>
    <t>ZX905A/S出口流量</t>
  </si>
  <si>
    <t>0~1250</t>
  </si>
  <si>
    <t>08FI-9008</t>
  </si>
  <si>
    <t>08FT-9014</t>
  </si>
  <si>
    <t>08FT9014</t>
  </si>
  <si>
    <t>ZX904A/S出口流量</t>
  </si>
  <si>
    <t>08FI-9014</t>
  </si>
  <si>
    <t>08FT-9019</t>
  </si>
  <si>
    <t>08FT9019</t>
  </si>
  <si>
    <t>EJ905出口流量</t>
  </si>
  <si>
    <t>0~830</t>
  </si>
  <si>
    <t>08FI-9019</t>
  </si>
  <si>
    <t>08LT-2031</t>
  </si>
  <si>
    <t>08LT2031</t>
  </si>
  <si>
    <t>08LIC-2031</t>
  </si>
  <si>
    <t>08LT-6111</t>
  </si>
  <si>
    <t>08LT6111</t>
  </si>
  <si>
    <t>凝液罐VE601液位</t>
  </si>
  <si>
    <t>08LI-6111</t>
  </si>
  <si>
    <t>F02N6S59</t>
  </si>
  <si>
    <t>F02N6S510</t>
  </si>
  <si>
    <t>08PT-9060A</t>
  </si>
  <si>
    <t>08PU906A机封系统压力</t>
  </si>
  <si>
    <t>08PT-9060S</t>
  </si>
  <si>
    <t>08PU906S机封系统压力</t>
  </si>
  <si>
    <t>08PT-9120A</t>
  </si>
  <si>
    <t>泵08PU912A机封系统压力</t>
  </si>
  <si>
    <t>08PT-9120S</t>
  </si>
  <si>
    <t>泵08PU912S机封系统压力</t>
  </si>
  <si>
    <t>F02N6S515</t>
  </si>
  <si>
    <t>F02N6S516</t>
  </si>
  <si>
    <t>08LT-6203</t>
  </si>
  <si>
    <t>08LT6203</t>
  </si>
  <si>
    <t>08LI-6203</t>
  </si>
  <si>
    <t>08LT-7007</t>
  </si>
  <si>
    <t>08LT7007</t>
  </si>
  <si>
    <t>HCl中和槽TK717液位</t>
  </si>
  <si>
    <t>08LIC-7007</t>
  </si>
  <si>
    <t>08LT-7011</t>
  </si>
  <si>
    <t>08LT7011</t>
  </si>
  <si>
    <t>VCM产品储槽TK706A液位</t>
  </si>
  <si>
    <t>08LI-7011</t>
  </si>
  <si>
    <t>08LT-7033</t>
  </si>
  <si>
    <t>08LT7033</t>
  </si>
  <si>
    <t>干粗EDC储槽TK702液位</t>
  </si>
  <si>
    <t>08LI-7033</t>
  </si>
  <si>
    <t>08LT-7048</t>
  </si>
  <si>
    <t>08LT7048</t>
  </si>
  <si>
    <t>重副产品储槽TK731液位</t>
  </si>
  <si>
    <t>08LI-7048</t>
  </si>
  <si>
    <t>08LT-7059</t>
  </si>
  <si>
    <t>08LT7059</t>
  </si>
  <si>
    <t>VCM产品储槽TK706B液位</t>
  </si>
  <si>
    <t>08LI-7059</t>
  </si>
  <si>
    <t>08LT-7207</t>
  </si>
  <si>
    <t>08LT7207</t>
  </si>
  <si>
    <t>20%碱罐TK713液位</t>
  </si>
  <si>
    <t>08LI-7207</t>
  </si>
  <si>
    <t>08LT-7208</t>
  </si>
  <si>
    <t>08LT7208</t>
  </si>
  <si>
    <t>08LI-7208</t>
  </si>
  <si>
    <t>08LT-8015</t>
  </si>
  <si>
    <t>08LT8015</t>
  </si>
  <si>
    <t>污水贮槽TK802液位</t>
  </si>
  <si>
    <t>08LI-8015</t>
  </si>
  <si>
    <t>08LT-8028</t>
  </si>
  <si>
    <t>08LT8028</t>
  </si>
  <si>
    <t>中和缓冲罐VE801液位</t>
  </si>
  <si>
    <t>08LIC-8028</t>
  </si>
  <si>
    <t>08LT-2030A</t>
  </si>
  <si>
    <t>08PU203A机封系统液位</t>
  </si>
  <si>
    <t>08LT-2030S</t>
  </si>
  <si>
    <t>08PU203S机封系统液位</t>
  </si>
  <si>
    <t>F02N6S613</t>
  </si>
  <si>
    <t>F02N6S614</t>
  </si>
  <si>
    <t>F02N6S615</t>
  </si>
  <si>
    <t>F02N6S616</t>
  </si>
  <si>
    <t>08LSW-8033</t>
  </si>
  <si>
    <t>08LSW8033</t>
  </si>
  <si>
    <t>08LAHH-8033</t>
  </si>
  <si>
    <t>08LT-8071</t>
  </si>
  <si>
    <t>08LT8071</t>
  </si>
  <si>
    <t>工艺废水罐VE803液位</t>
  </si>
  <si>
    <t>08LI-8071</t>
  </si>
  <si>
    <t>08LT-8074</t>
  </si>
  <si>
    <t>08LT8074</t>
  </si>
  <si>
    <t>污水罐VE810液位</t>
  </si>
  <si>
    <t>08LI-8074</t>
  </si>
  <si>
    <t>08LT-8075</t>
  </si>
  <si>
    <t>08LT8075</t>
  </si>
  <si>
    <t>08LI-8075</t>
  </si>
  <si>
    <t>08LT-8085</t>
  </si>
  <si>
    <t>08LT8085</t>
  </si>
  <si>
    <t>08LI-8085</t>
  </si>
  <si>
    <t>08LT-9006</t>
  </si>
  <si>
    <t>08LT9006</t>
  </si>
  <si>
    <t>干排气分离罐VE902液位</t>
  </si>
  <si>
    <t>08LIC-9006</t>
  </si>
  <si>
    <t>08LT-9009</t>
  </si>
  <si>
    <t>08LT9009</t>
  </si>
  <si>
    <t>湿排气分离罐VE903液位</t>
  </si>
  <si>
    <t>08LI-9009</t>
  </si>
  <si>
    <t>08LT-9012</t>
  </si>
  <si>
    <t>08LT9012</t>
  </si>
  <si>
    <t>低压排气分离罐VE905液位</t>
  </si>
  <si>
    <t>08LI-9012</t>
  </si>
  <si>
    <t>08LT-9704</t>
  </si>
  <si>
    <t>08LT9704</t>
  </si>
  <si>
    <t>排气洗涤塔VE901液位</t>
  </si>
  <si>
    <t>08LIC-9704</t>
  </si>
  <si>
    <t>08LT-9709</t>
  </si>
  <si>
    <t>08LT9709</t>
  </si>
  <si>
    <t>密封排气分离罐VE911液位</t>
  </si>
  <si>
    <t>08LI-9709</t>
  </si>
  <si>
    <t>F02N6S711</t>
  </si>
  <si>
    <t>F02N6S712</t>
  </si>
  <si>
    <t>F02N6S713</t>
  </si>
  <si>
    <t>F02N6S714</t>
  </si>
  <si>
    <t>F02N6S715</t>
  </si>
  <si>
    <t>F02N6S716</t>
  </si>
  <si>
    <t>08LT-9710</t>
  </si>
  <si>
    <t>08LT9710</t>
  </si>
  <si>
    <t>安全泄放分离罐VE912液位</t>
  </si>
  <si>
    <t>08LI-9710</t>
  </si>
  <si>
    <t>08PT-1009</t>
  </si>
  <si>
    <t>08PT1009</t>
  </si>
  <si>
    <t>加氢反应器RC105压力</t>
  </si>
  <si>
    <t>08PI-1009</t>
  </si>
  <si>
    <t>08PT-2011</t>
  </si>
  <si>
    <t>08PT2011</t>
  </si>
  <si>
    <t>碱洗罐VE201压力</t>
  </si>
  <si>
    <t>08PI2011</t>
  </si>
  <si>
    <t>08PT-6005</t>
  </si>
  <si>
    <t>08PT6005</t>
  </si>
  <si>
    <t>低低压蒸汽管网压力</t>
  </si>
  <si>
    <t>08PI-6005</t>
  </si>
  <si>
    <t>08PT-6103</t>
  </si>
  <si>
    <t>08PT6103</t>
  </si>
  <si>
    <t>来自界区2.0MPaG蒸汽压力</t>
  </si>
  <si>
    <t>08PI-6103</t>
  </si>
  <si>
    <t>08PT-6110</t>
  </si>
  <si>
    <t>08PT6110</t>
  </si>
  <si>
    <t>中压蒸汽凝液罐VE601压力</t>
  </si>
  <si>
    <t>08PI-6110</t>
  </si>
  <si>
    <t>08PT-6207</t>
  </si>
  <si>
    <t>08PT6207</t>
  </si>
  <si>
    <t>08PI-6207</t>
  </si>
  <si>
    <t>08PT-6403</t>
  </si>
  <si>
    <t>08PT6403</t>
  </si>
  <si>
    <t>来自界区循工厂水压力</t>
  </si>
  <si>
    <t>08PI-6403</t>
  </si>
  <si>
    <t>08PT-6503</t>
  </si>
  <si>
    <t>08PT6503</t>
  </si>
  <si>
    <t>来自界区氮气压力</t>
  </si>
  <si>
    <t>08PI-6503</t>
  </si>
  <si>
    <t>08PT-6601</t>
  </si>
  <si>
    <t>08PT6601</t>
  </si>
  <si>
    <t>来自界区仪表空气压力</t>
  </si>
  <si>
    <t>08PI-6601</t>
  </si>
  <si>
    <t>F02N7S111</t>
  </si>
  <si>
    <t>F02N7S112</t>
  </si>
  <si>
    <t>F02N7S113</t>
  </si>
  <si>
    <t>F02N7S114</t>
  </si>
  <si>
    <t>F02N7S115</t>
  </si>
  <si>
    <t>F02N7S116</t>
  </si>
  <si>
    <t>08PT-6029</t>
  </si>
  <si>
    <t>08PT6029</t>
  </si>
  <si>
    <t>来自界区工厂空气压力</t>
  </si>
  <si>
    <t>08PI-6029</t>
  </si>
  <si>
    <t>08PT-7002</t>
  </si>
  <si>
    <t>08PT7002</t>
  </si>
  <si>
    <t>中和槽阻火器ZX705S压力</t>
  </si>
  <si>
    <t>0~0.05</t>
  </si>
  <si>
    <t>08PI-7002</t>
  </si>
  <si>
    <t>08PT-7003</t>
  </si>
  <si>
    <t>08PT7003</t>
  </si>
  <si>
    <t>中和槽阻火器ZX705A压力</t>
  </si>
  <si>
    <t>08PI-7003</t>
  </si>
  <si>
    <t>08PT-7011</t>
  </si>
  <si>
    <t>08PT7011</t>
  </si>
  <si>
    <t>TK717去VE718压力</t>
  </si>
  <si>
    <t>08PI-7011</t>
  </si>
  <si>
    <t>08PT-7029</t>
  </si>
  <si>
    <t>08PT7029</t>
  </si>
  <si>
    <t>ZX705A/S去焚烧管线压力</t>
  </si>
  <si>
    <t>0~0.10</t>
  </si>
  <si>
    <t>08PI-7029</t>
  </si>
  <si>
    <t>08PDT-7100</t>
  </si>
  <si>
    <t>08PDT7100</t>
  </si>
  <si>
    <t>FA0704A进出口压差</t>
  </si>
  <si>
    <t>0~1.6</t>
  </si>
  <si>
    <t>08PDI-7100</t>
  </si>
  <si>
    <t>08PDT-7101</t>
  </si>
  <si>
    <t>08PDT7101</t>
  </si>
  <si>
    <t>FA0704B进出口压差</t>
  </si>
  <si>
    <t>08PDI-7101</t>
  </si>
  <si>
    <t>08PT-7102</t>
  </si>
  <si>
    <t>08PT7102</t>
  </si>
  <si>
    <t>TK706A罐顶压力</t>
  </si>
  <si>
    <t>08PI-7102</t>
  </si>
  <si>
    <t>08PT-7103</t>
  </si>
  <si>
    <t>08PT7103</t>
  </si>
  <si>
    <t>TK706B罐顶压力</t>
  </si>
  <si>
    <t>08PI-7103</t>
  </si>
  <si>
    <t>08PT-2030A</t>
  </si>
  <si>
    <t>08PU203A机封系统压力</t>
  </si>
  <si>
    <t>08PT-2030S</t>
  </si>
  <si>
    <t>08PU203S机封系统压力</t>
  </si>
  <si>
    <t>08PT-2050A</t>
  </si>
  <si>
    <t>08PU205A机封系统压力</t>
  </si>
  <si>
    <t>08PT-2050S</t>
  </si>
  <si>
    <t>08PU205S机封系统压力</t>
  </si>
  <si>
    <t>F02N7S214</t>
  </si>
  <si>
    <t>F02N7S215</t>
  </si>
  <si>
    <t>F02N7S216</t>
  </si>
  <si>
    <t>08PDT-8056</t>
  </si>
  <si>
    <t>08PDT8056</t>
  </si>
  <si>
    <t>CL801顶底部压差</t>
  </si>
  <si>
    <t>08PDI-8056</t>
  </si>
  <si>
    <t>08PT-9038</t>
  </si>
  <si>
    <t>08PT9038</t>
  </si>
  <si>
    <t>干排气分离罐VE902压力</t>
  </si>
  <si>
    <t>0~0.03</t>
  </si>
  <si>
    <t>08PI-9038</t>
  </si>
  <si>
    <t>08PT-9040</t>
  </si>
  <si>
    <t>08PT9040</t>
  </si>
  <si>
    <t>分离罐VE903入口压力</t>
  </si>
  <si>
    <t>08PI-9040</t>
  </si>
  <si>
    <t>08PDT-9044</t>
  </si>
  <si>
    <t>08PDT9044</t>
  </si>
  <si>
    <t>ZX905A/S压差</t>
  </si>
  <si>
    <t>0~6</t>
  </si>
  <si>
    <t>08PDI-9044</t>
  </si>
  <si>
    <t>08PDT-9045</t>
  </si>
  <si>
    <t>08PDT9045</t>
  </si>
  <si>
    <t>ZX904A/S入口压力</t>
  </si>
  <si>
    <t>08PDI-9045</t>
  </si>
  <si>
    <t>08PT-9047</t>
  </si>
  <si>
    <t>08PT9047</t>
  </si>
  <si>
    <t>分离罐VE905入口压力</t>
  </si>
  <si>
    <t>-12~4</t>
  </si>
  <si>
    <t>08PI-9047</t>
  </si>
  <si>
    <t>08PT-9701</t>
  </si>
  <si>
    <t>08PT9701</t>
  </si>
  <si>
    <t>分离罐VE911罐顶压力</t>
  </si>
  <si>
    <t>08PI-9701</t>
  </si>
  <si>
    <t>08PT-9702</t>
  </si>
  <si>
    <t>08PT9702</t>
  </si>
  <si>
    <t>VE912罐顶压力</t>
  </si>
  <si>
    <t>08PI-9702</t>
  </si>
  <si>
    <t>08TT-1143</t>
  </si>
  <si>
    <t>08TT1143</t>
  </si>
  <si>
    <t>加氢反应器RC105温度</t>
  </si>
  <si>
    <t>0~350</t>
  </si>
  <si>
    <t>08TI-1143</t>
  </si>
  <si>
    <t>08TT-1144</t>
  </si>
  <si>
    <t>08TT1144</t>
  </si>
  <si>
    <t>08TI-1144</t>
  </si>
  <si>
    <t>F02N7S511</t>
  </si>
  <si>
    <t>F02N7S512</t>
  </si>
  <si>
    <t>F02N7S513</t>
  </si>
  <si>
    <t>F02N7S514</t>
  </si>
  <si>
    <t>F02N7S515</t>
  </si>
  <si>
    <t>F02N7S516</t>
  </si>
  <si>
    <t>08TT-6002</t>
  </si>
  <si>
    <t>08TT6002</t>
  </si>
  <si>
    <t>S2.5总管温度</t>
  </si>
  <si>
    <t>08TI-6002</t>
  </si>
  <si>
    <t>08TT-6104</t>
  </si>
  <si>
    <t>08TT6104</t>
  </si>
  <si>
    <t>界外中压蒸汽温度</t>
  </si>
  <si>
    <t>08TI-6104</t>
  </si>
  <si>
    <t>08TT-6105</t>
  </si>
  <si>
    <t>08TT6105</t>
  </si>
  <si>
    <t>S6.5自界外温度</t>
  </si>
  <si>
    <t>08TI-6105</t>
  </si>
  <si>
    <t>08TT-6112</t>
  </si>
  <si>
    <t>08TT6112</t>
  </si>
  <si>
    <t>中压蒸汽凝液罐VE601温度</t>
  </si>
  <si>
    <t>08TI-6112</t>
  </si>
  <si>
    <t>08TT-6114</t>
  </si>
  <si>
    <t>08TT6114</t>
  </si>
  <si>
    <t>磷酸盐配制罐VE603温度</t>
  </si>
  <si>
    <t>08TI-6114</t>
  </si>
  <si>
    <t>08TT-6116</t>
  </si>
  <si>
    <t>08TT6116</t>
  </si>
  <si>
    <t>水合肼配制罐VE604温度</t>
  </si>
  <si>
    <t>08TI-6116</t>
  </si>
  <si>
    <t>08TT-6202</t>
  </si>
  <si>
    <t>08TT6202</t>
  </si>
  <si>
    <t>HE603排污水出口温度</t>
  </si>
  <si>
    <t>08TIC-6202</t>
  </si>
  <si>
    <t>08TT-6208</t>
  </si>
  <si>
    <t>08TT6208</t>
  </si>
  <si>
    <t>低压蒸汽凝罐VE602温度</t>
  </si>
  <si>
    <t>08TI-6208</t>
  </si>
  <si>
    <t>08TT-6404</t>
  </si>
  <si>
    <t>08TT6404</t>
  </si>
  <si>
    <t>来自界区工业水温度</t>
  </si>
  <si>
    <t>08TI-6404</t>
  </si>
  <si>
    <t>08TT-6504</t>
  </si>
  <si>
    <t>08TT6504</t>
  </si>
  <si>
    <t>来自界区氮气温度</t>
  </si>
  <si>
    <t>08TI-6504</t>
  </si>
  <si>
    <t>F02N7S611</t>
  </si>
  <si>
    <t>F02N7S612</t>
  </si>
  <si>
    <t>F02N7S613</t>
  </si>
  <si>
    <t>F02N7S614</t>
  </si>
  <si>
    <t>F02N7S615</t>
  </si>
  <si>
    <t>F02N7S616</t>
  </si>
  <si>
    <t>08TT-6601</t>
  </si>
  <si>
    <t>08TT6601</t>
  </si>
  <si>
    <t>来自界区仪表空气温度</t>
  </si>
  <si>
    <t>08TI-6601</t>
  </si>
  <si>
    <t>08TT-7027</t>
  </si>
  <si>
    <t>08TT7027</t>
  </si>
  <si>
    <t>HE701出口EDC温度</t>
  </si>
  <si>
    <t>08TI-7027</t>
  </si>
  <si>
    <t>08TT-7029</t>
  </si>
  <si>
    <t>08TT7029</t>
  </si>
  <si>
    <t>HCl中和槽TK717温度</t>
  </si>
  <si>
    <t>08TI-7029</t>
  </si>
  <si>
    <t>08TT-7030</t>
  </si>
  <si>
    <t>08TT7030</t>
  </si>
  <si>
    <t>EDC储槽TK703A温度</t>
  </si>
  <si>
    <t>08TI-7030</t>
  </si>
  <si>
    <t>08TT-7031</t>
  </si>
  <si>
    <t>08TT7031</t>
  </si>
  <si>
    <t>EDC储槽TK703B温度</t>
  </si>
  <si>
    <t>08TI-7031</t>
  </si>
  <si>
    <t>08TT-7033</t>
  </si>
  <si>
    <t>08TT7033</t>
  </si>
  <si>
    <t>干粗EDC储槽TK702温度</t>
  </si>
  <si>
    <t>08TI-7033</t>
  </si>
  <si>
    <t>08TT-7038</t>
  </si>
  <si>
    <t>08TT7038</t>
  </si>
  <si>
    <t>重副产品储槽TK731温度</t>
  </si>
  <si>
    <t>08TI-7038</t>
  </si>
  <si>
    <t>08TT-7049</t>
  </si>
  <si>
    <t>08TT7049</t>
  </si>
  <si>
    <t>阻火器去焚烧管线温度</t>
  </si>
  <si>
    <t>08TI-7049</t>
  </si>
  <si>
    <t>08TT-7057</t>
  </si>
  <si>
    <t>08TT7057</t>
  </si>
  <si>
    <t>中和槽阻火器ZX705A温度</t>
  </si>
  <si>
    <t>08TI-7057</t>
  </si>
  <si>
    <t>08TT-7059</t>
  </si>
  <si>
    <t>08TT7059</t>
  </si>
  <si>
    <t>中和槽阻火器ZX705S温度</t>
  </si>
  <si>
    <t>08TI-7059</t>
  </si>
  <si>
    <t>F02N8S111</t>
  </si>
  <si>
    <t>F02N8S112</t>
  </si>
  <si>
    <t>F02N8S113</t>
  </si>
  <si>
    <t>F02N8S114</t>
  </si>
  <si>
    <t>F02N8S115</t>
  </si>
  <si>
    <t>F02N8S116</t>
  </si>
  <si>
    <t>08TT-7235</t>
  </si>
  <si>
    <t>08TT7235</t>
  </si>
  <si>
    <t>20%碱罐TK713温度</t>
  </si>
  <si>
    <t>08TI-7235</t>
  </si>
  <si>
    <t>08TT-8008</t>
  </si>
  <si>
    <t>08TT8008</t>
  </si>
  <si>
    <t>HE802污水出口温度</t>
  </si>
  <si>
    <t>08TI-8008</t>
  </si>
  <si>
    <t>08TT-8010</t>
  </si>
  <si>
    <t>08TT8010</t>
  </si>
  <si>
    <t>污水贮槽TK802温度</t>
  </si>
  <si>
    <t>08TI-8010</t>
  </si>
  <si>
    <t>08TT-8012</t>
  </si>
  <si>
    <t>08TT8012</t>
  </si>
  <si>
    <t>HE803污水入口温度</t>
  </si>
  <si>
    <t>08TI-8012</t>
  </si>
  <si>
    <t>08TT-8018</t>
  </si>
  <si>
    <t>08TT8018</t>
  </si>
  <si>
    <t>HE803污水出口温度</t>
  </si>
  <si>
    <t>08TI-8018</t>
  </si>
  <si>
    <t>08TT-8026</t>
  </si>
  <si>
    <t>08TT8026</t>
  </si>
  <si>
    <t>中和缓冲罐VE801出口温度</t>
  </si>
  <si>
    <t>08TI-8026</t>
  </si>
  <si>
    <t>08TT-8043</t>
  </si>
  <si>
    <t>08TT8043</t>
  </si>
  <si>
    <t>HE801底部出口温度</t>
  </si>
  <si>
    <t>08TI-8043</t>
  </si>
  <si>
    <t>08TT-8045</t>
  </si>
  <si>
    <t>08TT8045</t>
  </si>
  <si>
    <t>CL801底部出口温度</t>
  </si>
  <si>
    <t>08TI-8045</t>
  </si>
  <si>
    <t>08TT-8050</t>
  </si>
  <si>
    <t>08TT8050</t>
  </si>
  <si>
    <t>废水汽提塔CL801底部温度</t>
  </si>
  <si>
    <t>08TI-8050</t>
  </si>
  <si>
    <t>08TT-8053</t>
  </si>
  <si>
    <t>08TT8053</t>
  </si>
  <si>
    <t>CL801第12块塔板温度</t>
  </si>
  <si>
    <t>08TIC-8053</t>
  </si>
  <si>
    <t>08TT-8010A</t>
  </si>
  <si>
    <t>08PU801A机封系统液位</t>
  </si>
  <si>
    <t>08TT-8010S</t>
  </si>
  <si>
    <t>08PU801S机封系统液位</t>
  </si>
  <si>
    <t>F02N8S213</t>
  </si>
  <si>
    <t>F02N8S214</t>
  </si>
  <si>
    <t>F02N8S215</t>
  </si>
  <si>
    <t>F02N8S216</t>
  </si>
  <si>
    <t>08TT-8054</t>
  </si>
  <si>
    <t>08TT8054</t>
  </si>
  <si>
    <t>CL801第23块塔板温度</t>
  </si>
  <si>
    <t>08TI-8054</t>
  </si>
  <si>
    <t>08TT-8055</t>
  </si>
  <si>
    <t>08TT8055</t>
  </si>
  <si>
    <t>CL801顶部温度</t>
  </si>
  <si>
    <t>08TI-8055</t>
  </si>
  <si>
    <t>08TT-8139</t>
  </si>
  <si>
    <t>08TT8139</t>
  </si>
  <si>
    <t>HE801出口温度</t>
  </si>
  <si>
    <t>08TI-8139</t>
  </si>
  <si>
    <t>08TT-9004</t>
  </si>
  <si>
    <t>08TT9004</t>
  </si>
  <si>
    <t>干排气分离罐VE902温度</t>
  </si>
  <si>
    <t>08TI-9004</t>
  </si>
  <si>
    <t>08TT-9005</t>
  </si>
  <si>
    <t>08TT9005</t>
  </si>
  <si>
    <t>阻火器ZX905A出口温度</t>
  </si>
  <si>
    <t>08TI-9005</t>
  </si>
  <si>
    <t>08TT-9006</t>
  </si>
  <si>
    <t>08TT9006</t>
  </si>
  <si>
    <t>阻火器ZX905S出口温度</t>
  </si>
  <si>
    <t>08TI-9006</t>
  </si>
  <si>
    <t>08TT-9007</t>
  </si>
  <si>
    <t>08TT9007</t>
  </si>
  <si>
    <t>分离罐VE903温度</t>
  </si>
  <si>
    <t>08TI-9007</t>
  </si>
  <si>
    <t>08TT-9008</t>
  </si>
  <si>
    <t>08TT9008</t>
  </si>
  <si>
    <t>阻火器ZX904A出口温度</t>
  </si>
  <si>
    <t>08TI-9008</t>
  </si>
  <si>
    <t>08TT-9009</t>
  </si>
  <si>
    <t>08TT9009</t>
  </si>
  <si>
    <t>阻火器ZX904S出口温度</t>
  </si>
  <si>
    <t>08TI-9009</t>
  </si>
  <si>
    <t>08TT-9010</t>
  </si>
  <si>
    <t>08TT9010</t>
  </si>
  <si>
    <t>分离罐VE905温度</t>
  </si>
  <si>
    <t>08TI-9010</t>
  </si>
  <si>
    <t>F02N8S511</t>
  </si>
  <si>
    <t>F02N8S512</t>
  </si>
  <si>
    <t>F02N8S513</t>
  </si>
  <si>
    <t>F02N8S514</t>
  </si>
  <si>
    <t>F02N8S515</t>
  </si>
  <si>
    <t>F02N8S516</t>
  </si>
  <si>
    <t>08TT-9702</t>
  </si>
  <si>
    <t>08TT9702</t>
  </si>
  <si>
    <t>分离罐VE912温度</t>
  </si>
  <si>
    <t>08TI-9702</t>
  </si>
  <si>
    <t>08TT-9703</t>
  </si>
  <si>
    <t>08TT9703</t>
  </si>
  <si>
    <t>分离罐VE911温度</t>
  </si>
  <si>
    <t>08TI-9703</t>
  </si>
  <si>
    <t>08TT-9708</t>
  </si>
  <si>
    <t>08TT9708</t>
  </si>
  <si>
    <t>排气洗涤塔CL901底部温度</t>
  </si>
  <si>
    <t>08TI-9708</t>
  </si>
  <si>
    <t>F02N8S64</t>
  </si>
  <si>
    <t>F02N8S65</t>
  </si>
  <si>
    <t>F02N8S66</t>
  </si>
  <si>
    <t>F02N8S67</t>
  </si>
  <si>
    <t>F02N8S68</t>
  </si>
  <si>
    <t>F02N8S69</t>
  </si>
  <si>
    <t>F02N8S610</t>
  </si>
  <si>
    <t>F02N8S611</t>
  </si>
  <si>
    <t>F02N8S612</t>
  </si>
  <si>
    <t>F02N8S613</t>
  </si>
  <si>
    <t>F02N8S614</t>
  </si>
  <si>
    <t>F02N8S615</t>
  </si>
  <si>
    <t>F02N8S616</t>
  </si>
  <si>
    <t>08AV-8004A</t>
  </si>
  <si>
    <t>08AV8004A</t>
  </si>
  <si>
    <t>20碱去PU804A/S出口调节阀</t>
  </si>
  <si>
    <t>08AV-8004B</t>
  </si>
  <si>
    <t>08AV8004B</t>
  </si>
  <si>
    <t>08AV-8021A</t>
  </si>
  <si>
    <t>08AV8021A</t>
  </si>
  <si>
    <t>20%碱去MX804入口pH调节阀</t>
  </si>
  <si>
    <t>08AV-8021B</t>
  </si>
  <si>
    <t>08AV8021B</t>
  </si>
  <si>
    <t>08AV-8021C</t>
  </si>
  <si>
    <t>08AV8021C</t>
  </si>
  <si>
    <t>盐酸去MX804入口pH调节阀</t>
  </si>
  <si>
    <t>08AV-8037A</t>
  </si>
  <si>
    <t>08AV8037A</t>
  </si>
  <si>
    <t>MX801出口废水pH调节阀</t>
  </si>
  <si>
    <t>08AV-8037B</t>
  </si>
  <si>
    <t>08AV8037B</t>
  </si>
  <si>
    <t>08AV-8037C</t>
  </si>
  <si>
    <t>08AV8037C</t>
  </si>
  <si>
    <t>08AV-8038A</t>
  </si>
  <si>
    <t>08AV8038A</t>
  </si>
  <si>
    <t>盐酸去VE801槽pH调节阀</t>
  </si>
  <si>
    <t>08AV-8038B</t>
  </si>
  <si>
    <t>08AV8038B</t>
  </si>
  <si>
    <t>20%碱去VE801槽pH调节阀</t>
  </si>
  <si>
    <t>08AV-8038C</t>
  </si>
  <si>
    <t>08AV8038C</t>
  </si>
  <si>
    <t>F02N1S312</t>
  </si>
  <si>
    <t>F02N1S313</t>
  </si>
  <si>
    <t>F02N1S314</t>
  </si>
  <si>
    <t>F02N1S315</t>
  </si>
  <si>
    <t>F02N1S316</t>
  </si>
  <si>
    <t>08AV-8065</t>
  </si>
  <si>
    <t>08AV8065</t>
  </si>
  <si>
    <t>HE801出口O2调节阀</t>
  </si>
  <si>
    <t>08FV-1111</t>
  </si>
  <si>
    <t>08FV1111</t>
  </si>
  <si>
    <t>H2去RC105流量调节阀</t>
  </si>
  <si>
    <t>08FIC-Q1111</t>
  </si>
  <si>
    <t>08FV-2036</t>
  </si>
  <si>
    <t>08FV2036</t>
  </si>
  <si>
    <t>去VE201碱液流量调节阀</t>
  </si>
  <si>
    <t>08FV-6109</t>
  </si>
  <si>
    <t>08FV6109</t>
  </si>
  <si>
    <t>STM管网至VE601流量调节阀</t>
  </si>
  <si>
    <t>08FZV-7029</t>
  </si>
  <si>
    <t>08FZV7029</t>
  </si>
  <si>
    <t>不合格VCM去精制流量调阀</t>
  </si>
  <si>
    <t>08FV-7039</t>
  </si>
  <si>
    <t>08FV7039</t>
  </si>
  <si>
    <t>20%碱液去TK717流量调节阀</t>
  </si>
  <si>
    <t>08FV-7041</t>
  </si>
  <si>
    <t>08FV7041</t>
  </si>
  <si>
    <t>生产水去TK717流量调节阀</t>
  </si>
  <si>
    <t>08FV-7042</t>
  </si>
  <si>
    <t>08FV7042</t>
  </si>
  <si>
    <t>PU706A/S出口流量调节阀</t>
  </si>
  <si>
    <t>08FV-7045</t>
  </si>
  <si>
    <t>08FV7045</t>
  </si>
  <si>
    <t>HF401进料泵流量调节阀</t>
  </si>
  <si>
    <t>08FV-7197</t>
  </si>
  <si>
    <t>08FV7197</t>
  </si>
  <si>
    <t>08FV-8003</t>
  </si>
  <si>
    <t>08FV8003</t>
  </si>
  <si>
    <t>PU804A/S出口流量调节阀</t>
  </si>
  <si>
    <t>08PV-7104</t>
  </si>
  <si>
    <t>F02N2S313</t>
  </si>
  <si>
    <t>F02N2S314</t>
  </si>
  <si>
    <t>F02N2S315</t>
  </si>
  <si>
    <t>F02N2S316</t>
  </si>
  <si>
    <t>08FV-8024</t>
  </si>
  <si>
    <t>08FV8024</t>
  </si>
  <si>
    <t>PU801A/S出口流量调节阀</t>
  </si>
  <si>
    <t>08FV-8051</t>
  </si>
  <si>
    <t>08FV8051</t>
  </si>
  <si>
    <t>LS去CL801流量调节阀</t>
  </si>
  <si>
    <t>08FV-9002</t>
  </si>
  <si>
    <t>08FV9002</t>
  </si>
  <si>
    <t>FL906A/B至焚烧流量调节阀</t>
  </si>
  <si>
    <t>08FV-9003</t>
  </si>
  <si>
    <t>08FV9003</t>
  </si>
  <si>
    <t>08FV-9701</t>
  </si>
  <si>
    <t>08FV9701</t>
  </si>
  <si>
    <t>生产水去CL901流量调节阀</t>
  </si>
  <si>
    <t>08FV-9702</t>
  </si>
  <si>
    <t>08FV9702</t>
  </si>
  <si>
    <t>20%碱液去CL901流量调节阀</t>
  </si>
  <si>
    <t>08FV-9703</t>
  </si>
  <si>
    <t>08FV9703</t>
  </si>
  <si>
    <t>CL901去缓冲罐流量调节阀</t>
  </si>
  <si>
    <t>08HV-7004</t>
  </si>
  <si>
    <t>08HV7004</t>
  </si>
  <si>
    <t>界区至20%碱罐手动调节阀</t>
  </si>
  <si>
    <t>08HIC-7004</t>
  </si>
  <si>
    <t>08HZV-7007</t>
  </si>
  <si>
    <t>08HZV7007</t>
  </si>
  <si>
    <t>TK717去RH手动调节阀</t>
  </si>
  <si>
    <t>08HIC-7007</t>
  </si>
  <si>
    <t>08HZV-7031</t>
  </si>
  <si>
    <t>08HZV7031</t>
  </si>
  <si>
    <t>20%碱液去TK717手动调节阀</t>
  </si>
  <si>
    <t>08HIC-7031</t>
  </si>
  <si>
    <t>08HZV-7036</t>
  </si>
  <si>
    <t>08HZV7036</t>
  </si>
  <si>
    <t>阻火器去F0601手动调节阀</t>
  </si>
  <si>
    <t>08HIC-7036</t>
  </si>
  <si>
    <t>04XIC-C0301A</t>
  </si>
  <si>
    <t>04XIC0301A</t>
  </si>
  <si>
    <t>风机04C0301A变频控制</t>
  </si>
  <si>
    <t>04XIC-0301A</t>
  </si>
  <si>
    <t>2020/10/14 IO邮件修改</t>
  </si>
  <si>
    <t>08HV-8039</t>
  </si>
  <si>
    <t>08HV8039</t>
  </si>
  <si>
    <t>碱液至VE801手动调节阀</t>
  </si>
  <si>
    <t>08HIC-8039</t>
  </si>
  <si>
    <t>08HZV-9023</t>
  </si>
  <si>
    <t>08HZV9023</t>
  </si>
  <si>
    <t>干排气阻火器手动调节阀</t>
  </si>
  <si>
    <t>08HIC-9023</t>
  </si>
  <si>
    <t>08HZV-9025</t>
  </si>
  <si>
    <t>08HZV9025</t>
  </si>
  <si>
    <t>阻火器出口手动调节阀</t>
  </si>
  <si>
    <t>08HIC-9025</t>
  </si>
  <si>
    <t>08HZV-9027</t>
  </si>
  <si>
    <t>08HZV9027</t>
  </si>
  <si>
    <t>喷射器出口手动调节阀</t>
  </si>
  <si>
    <t>08HIC-9027</t>
  </si>
  <si>
    <t>08HZV-9080</t>
  </si>
  <si>
    <t>08HZV9080</t>
  </si>
  <si>
    <t>08HIC-9080</t>
  </si>
  <si>
    <t>08HZV-9081</t>
  </si>
  <si>
    <t>08HZV9081</t>
  </si>
  <si>
    <t>08HIC-9081</t>
  </si>
  <si>
    <t>08HZV-9082</t>
  </si>
  <si>
    <t>08HZV9082</t>
  </si>
  <si>
    <t>08HIC-9082</t>
  </si>
  <si>
    <t>08LV-2033</t>
  </si>
  <si>
    <t>08LV2033</t>
  </si>
  <si>
    <t>VE201碱液部分液位调节阀</t>
  </si>
  <si>
    <t>08LV-2041</t>
  </si>
  <si>
    <t>08LV2041</t>
  </si>
  <si>
    <t>VE201EDC部分液位调节阀</t>
  </si>
  <si>
    <t>08LV-6117A</t>
  </si>
  <si>
    <t>08LV6117A</t>
  </si>
  <si>
    <t>VE601液位调节阀</t>
  </si>
  <si>
    <t>08LV-6117B</t>
  </si>
  <si>
    <t>08LV6117B</t>
  </si>
  <si>
    <t>F01N4S312</t>
  </si>
  <si>
    <t>08LV-6201</t>
  </si>
  <si>
    <t>08LV6201</t>
  </si>
  <si>
    <t>VE602液位调节阀</t>
  </si>
  <si>
    <t>08LV-7001</t>
  </si>
  <si>
    <t>08LV7001</t>
  </si>
  <si>
    <t>VE718液位调节阀</t>
  </si>
  <si>
    <t>08LV-7021</t>
  </si>
  <si>
    <t>08LV7021</t>
  </si>
  <si>
    <t>TK703AB液位调节阀</t>
  </si>
  <si>
    <t>08LIC-7021</t>
  </si>
  <si>
    <t>08LV-7024</t>
  </si>
  <si>
    <t>08LV7024</t>
  </si>
  <si>
    <t>VE710液位调节阀</t>
  </si>
  <si>
    <t>08LV-7045</t>
  </si>
  <si>
    <t>08LV7045</t>
  </si>
  <si>
    <t>HE701液位调节阀</t>
  </si>
  <si>
    <t>08LV-7056</t>
  </si>
  <si>
    <t>08LV7056</t>
  </si>
  <si>
    <t>VE719液位调节阀</t>
  </si>
  <si>
    <t>08LV-8041</t>
  </si>
  <si>
    <t>08LV8041</t>
  </si>
  <si>
    <t>HE801液位调节阀</t>
  </si>
  <si>
    <t>08LV-8046</t>
  </si>
  <si>
    <t>08LV8046</t>
  </si>
  <si>
    <t>CL801液位调节阀</t>
  </si>
  <si>
    <t>08PV-1063</t>
  </si>
  <si>
    <t>08PV1063</t>
  </si>
  <si>
    <t>TK717压力调节阀</t>
  </si>
  <si>
    <t>08PZV-1141</t>
  </si>
  <si>
    <t>08PZV1141</t>
  </si>
  <si>
    <t>HCl去RC105压力调节阀</t>
  </si>
  <si>
    <t>08PV-6105</t>
  </si>
  <si>
    <t>08PV6105</t>
  </si>
  <si>
    <t>2MPa蒸汽减温后压力调节阀</t>
  </si>
  <si>
    <t>F01N5S312</t>
  </si>
  <si>
    <t>08PV-6109</t>
  </si>
  <si>
    <t>08PV6109</t>
  </si>
  <si>
    <t>界区0.7MPa蒸汽压力调节阀</t>
  </si>
  <si>
    <t>08PV-6205</t>
  </si>
  <si>
    <t>08PV6205</t>
  </si>
  <si>
    <t>界区0.25MPa蒸汽压力调阀</t>
  </si>
  <si>
    <t>08PV-7005A</t>
  </si>
  <si>
    <t>08PV7005A</t>
  </si>
  <si>
    <t>TK702顶部压力调节阀</t>
  </si>
  <si>
    <t>08PV-7005B</t>
  </si>
  <si>
    <t>08PV7005B</t>
  </si>
  <si>
    <t>08PV-7031A</t>
  </si>
  <si>
    <t>08PV7031A</t>
  </si>
  <si>
    <t>TK703A顶部压力调节阀</t>
  </si>
  <si>
    <t>08PV-7031B</t>
  </si>
  <si>
    <t>08PV7031B</t>
  </si>
  <si>
    <t>08PV-7034A</t>
  </si>
  <si>
    <t>08PV7034A</t>
  </si>
  <si>
    <t>HF401进料槽2顶部压力调阀</t>
  </si>
  <si>
    <t>08PV-7034B</t>
  </si>
  <si>
    <t>08PV7034B</t>
  </si>
  <si>
    <t>08PV-7061A</t>
  </si>
  <si>
    <t>08PV7061A</t>
  </si>
  <si>
    <t>VE710压力调节阀</t>
  </si>
  <si>
    <t>08PV-7061B</t>
  </si>
  <si>
    <t>08PV7061B</t>
  </si>
  <si>
    <t>08PV-7062</t>
  </si>
  <si>
    <t>08PV7062</t>
  </si>
  <si>
    <t>EDC呼吸阀至EJ710压力调阀</t>
  </si>
  <si>
    <t>08FV-3486</t>
  </si>
  <si>
    <t>08FV3486</t>
  </si>
  <si>
    <t>CL303底部出料流量调节阀</t>
  </si>
  <si>
    <t>08PV-7063</t>
  </si>
  <si>
    <t>08PV7063</t>
  </si>
  <si>
    <t>HE701壳程压力调节阀</t>
  </si>
  <si>
    <t>08PV-7069</t>
  </si>
  <si>
    <t>08PV7069</t>
  </si>
  <si>
    <t>EJ710压力调节阀</t>
  </si>
  <si>
    <t>08PV-7082A</t>
  </si>
  <si>
    <t>08PV7082A</t>
  </si>
  <si>
    <t>TK731顶部压力调节阀</t>
  </si>
  <si>
    <t>08PV-7082B</t>
  </si>
  <si>
    <t>08PV7082B</t>
  </si>
  <si>
    <t>08PV-7154A</t>
  </si>
  <si>
    <t>08PV7154A</t>
  </si>
  <si>
    <t>VE719罐顶压力调节阀</t>
  </si>
  <si>
    <t>08PV-7154B</t>
  </si>
  <si>
    <t>08PV7154B</t>
  </si>
  <si>
    <t>08PV-8032A</t>
  </si>
  <si>
    <t>08PV8032A</t>
  </si>
  <si>
    <t>TK802顶部压力调节阀</t>
  </si>
  <si>
    <t>08PV-8032B</t>
  </si>
  <si>
    <t>08PV8032B</t>
  </si>
  <si>
    <t>08PV-8042A</t>
  </si>
  <si>
    <t>08PV8042A</t>
  </si>
  <si>
    <t>HE801顶去分离罐压力调阀</t>
  </si>
  <si>
    <t>08PV-8042B</t>
  </si>
  <si>
    <t>08PV8042B</t>
  </si>
  <si>
    <t>08PV-8081A</t>
  </si>
  <si>
    <t>08PV8081A</t>
  </si>
  <si>
    <t>VE803放空管线压力调节阀</t>
  </si>
  <si>
    <t>08PV-8081B</t>
  </si>
  <si>
    <t>08PV8081B</t>
  </si>
  <si>
    <t>08PV-8086A</t>
  </si>
  <si>
    <t>08PV8086A</t>
  </si>
  <si>
    <t>VE810放空管线压力调节阀</t>
  </si>
  <si>
    <t>08PV-8086B</t>
  </si>
  <si>
    <t>08PV8086B</t>
  </si>
  <si>
    <t>08PV-8093</t>
  </si>
  <si>
    <t>08PV8093</t>
  </si>
  <si>
    <t>VE801出口压力调节阀</t>
  </si>
  <si>
    <t>08TV-1120</t>
  </si>
  <si>
    <t>08TV1120</t>
  </si>
  <si>
    <t>HE104出口温度调节阀</t>
  </si>
  <si>
    <t>08TV-6106</t>
  </si>
  <si>
    <t>08TV6106</t>
  </si>
  <si>
    <t>SP901补充水温度调节阀</t>
  </si>
  <si>
    <t>08TV-6202</t>
  </si>
  <si>
    <t>08TV6202</t>
  </si>
  <si>
    <t>HE603排污水出口温度调阀</t>
  </si>
  <si>
    <t>08TV-8029</t>
  </si>
  <si>
    <t>08TV8029</t>
  </si>
  <si>
    <t>HE825入口温度调节阀</t>
  </si>
  <si>
    <t>08FI-9001A</t>
  </si>
  <si>
    <t>08FI9001A</t>
  </si>
  <si>
    <t>VE905蒸汽流量指示</t>
  </si>
  <si>
    <t>0~430</t>
  </si>
  <si>
    <t>08FI-9001</t>
  </si>
  <si>
    <t>08LI-7007A</t>
  </si>
  <si>
    <t>08LI7007A</t>
  </si>
  <si>
    <t>TK717液位指示</t>
  </si>
  <si>
    <t>08LI-7012A</t>
  </si>
  <si>
    <t>08LI7012A</t>
  </si>
  <si>
    <t>TK706A液位指示</t>
  </si>
  <si>
    <t>F01N8S312</t>
  </si>
  <si>
    <t>08LI-7014A</t>
  </si>
  <si>
    <t>08LI7014A</t>
  </si>
  <si>
    <t>TK706B液位指示</t>
  </si>
  <si>
    <t>08LI-7025A</t>
  </si>
  <si>
    <t>08LI7025A</t>
  </si>
  <si>
    <t>TK703A液位指示</t>
  </si>
  <si>
    <t>08LI-7026A</t>
  </si>
  <si>
    <t>08LI7026A</t>
  </si>
  <si>
    <t>TK703B液位指示</t>
  </si>
  <si>
    <t>08LI-7033A</t>
  </si>
  <si>
    <t>08LI7033A</t>
  </si>
  <si>
    <t>TK702液位指示</t>
  </si>
  <si>
    <t>08LI-7048A</t>
  </si>
  <si>
    <t>08LI7048A</t>
  </si>
  <si>
    <t>TK731液位指示</t>
  </si>
  <si>
    <t>08LI-8015A</t>
  </si>
  <si>
    <t>08LI8015A</t>
  </si>
  <si>
    <t>TK802液位指示</t>
  </si>
  <si>
    <t>08PI-7102A</t>
  </si>
  <si>
    <t>08PI7102A</t>
  </si>
  <si>
    <t>TK706A罐顶压力指示</t>
  </si>
  <si>
    <t>08PI-7103A</t>
  </si>
  <si>
    <t>08PI7103A</t>
  </si>
  <si>
    <t>TK706B罐顶压力指示</t>
  </si>
  <si>
    <t>F01N9S19</t>
  </si>
  <si>
    <t>F01N9S110</t>
  </si>
  <si>
    <t>F01N9S111</t>
  </si>
  <si>
    <t>F01N9S112</t>
  </si>
  <si>
    <t>F01N9S113</t>
  </si>
  <si>
    <t>F01N9S114</t>
  </si>
  <si>
    <t>F01N9S115</t>
  </si>
  <si>
    <t>F01N9S116</t>
  </si>
  <si>
    <t>08LSW-7013</t>
  </si>
  <si>
    <t>ZX705S液位开关</t>
  </si>
  <si>
    <t>08LAH7013</t>
  </si>
  <si>
    <t>08LSW7013</t>
  </si>
  <si>
    <t>08LSW-7017</t>
  </si>
  <si>
    <t>08LAL7017</t>
  </si>
  <si>
    <t>08LSW7017</t>
  </si>
  <si>
    <t>08LSW-7022</t>
  </si>
  <si>
    <t>ZX705A液位开关</t>
  </si>
  <si>
    <t>08LAL7022</t>
  </si>
  <si>
    <t>08LSW7022</t>
  </si>
  <si>
    <t>08LSW-7023</t>
  </si>
  <si>
    <t>08LAH7023</t>
  </si>
  <si>
    <t>08LSW7023</t>
  </si>
  <si>
    <t>08LSW-9705</t>
  </si>
  <si>
    <t>VE911液位开关</t>
  </si>
  <si>
    <t>08LAHH9705</t>
  </si>
  <si>
    <t>08LSW9705</t>
  </si>
  <si>
    <t>08LSW-9706</t>
  </si>
  <si>
    <t>VE912液位开关</t>
  </si>
  <si>
    <t>08LAHH9706</t>
  </si>
  <si>
    <t>08LSW9706</t>
  </si>
  <si>
    <t>08PSH-1042</t>
  </si>
  <si>
    <t>PSE1149/PSV1124压力开关</t>
  </si>
  <si>
    <t>08PAH1042</t>
  </si>
  <si>
    <t>08PSH1042</t>
  </si>
  <si>
    <t>08PSH-1128</t>
  </si>
  <si>
    <t>PSE1147/PSV1125压力开关</t>
  </si>
  <si>
    <t>08PAH1128</t>
  </si>
  <si>
    <t>08PSH1128</t>
  </si>
  <si>
    <t>08PSH-1154</t>
  </si>
  <si>
    <t>PSE1150/PSV1153压力开关</t>
  </si>
  <si>
    <t>08PAH1154</t>
  </si>
  <si>
    <t>08PSH1154</t>
  </si>
  <si>
    <t>08PSH-2084</t>
  </si>
  <si>
    <t>PSE2047/PSV2057压力开关</t>
  </si>
  <si>
    <t>08PAH2084</t>
  </si>
  <si>
    <t>08PSH2084</t>
  </si>
  <si>
    <t>08PSH-2086</t>
  </si>
  <si>
    <t>PSE2046/PSV2088压力开关</t>
  </si>
  <si>
    <t>08PAH2086</t>
  </si>
  <si>
    <t>08PSH2086</t>
  </si>
  <si>
    <t>08PSH-7018</t>
  </si>
  <si>
    <t>PSE7020/PSV7019压力开关</t>
  </si>
  <si>
    <t>08PAH7018</t>
  </si>
  <si>
    <t>08PSH7018</t>
  </si>
  <si>
    <t>08PSH-7027A</t>
  </si>
  <si>
    <t>PE7021A/PSV7017A压力开关</t>
  </si>
  <si>
    <t>08PAH7027A</t>
  </si>
  <si>
    <t>08PSH7027A</t>
  </si>
  <si>
    <t>08PSH-7027B</t>
  </si>
  <si>
    <t>PS7021B/PSV7017B压力开关</t>
  </si>
  <si>
    <t>08PAH7027B</t>
  </si>
  <si>
    <t>08PSH7027B</t>
  </si>
  <si>
    <t>08PSH-7074</t>
  </si>
  <si>
    <t>PSE7072/PSV7073压力开关</t>
  </si>
  <si>
    <t>08PAH7074</t>
  </si>
  <si>
    <t>08PSH7074</t>
  </si>
  <si>
    <t>08PSH-7075</t>
  </si>
  <si>
    <t>PSE7070/PSV7071压力开关</t>
  </si>
  <si>
    <t>08PAH7075</t>
  </si>
  <si>
    <t>08PSH7075</t>
  </si>
  <si>
    <t>08PSH-7126</t>
  </si>
  <si>
    <t>PSE7136/PSV7144压力开关</t>
  </si>
  <si>
    <t>08PAH7126</t>
  </si>
  <si>
    <t>08PSH7126</t>
  </si>
  <si>
    <t>08PSH-7127</t>
  </si>
  <si>
    <t>PSE7139/PSV7145压力开关</t>
  </si>
  <si>
    <t>08PAH7127</t>
  </si>
  <si>
    <t>08PSH7127</t>
  </si>
  <si>
    <t>08PSH-7134</t>
  </si>
  <si>
    <t>PSE7136/PSV7142压力开关</t>
  </si>
  <si>
    <t>08PAH7134</t>
  </si>
  <si>
    <t>08PSH7134</t>
  </si>
  <si>
    <t>08PSH-7135</t>
  </si>
  <si>
    <t>PSE7137/PSV7143压力开关</t>
  </si>
  <si>
    <t>08PAH7135</t>
  </si>
  <si>
    <t>08PSH7135</t>
  </si>
  <si>
    <t>08PSH-7156A</t>
  </si>
  <si>
    <t>PE7158A/PSV7160A压力开关</t>
  </si>
  <si>
    <t>08PAH7156A</t>
  </si>
  <si>
    <t>08PSH7156A</t>
  </si>
  <si>
    <t>08PSH-7156B</t>
  </si>
  <si>
    <t>PE7158B/PSV7160B压力开关</t>
  </si>
  <si>
    <t>08PAH7156B</t>
  </si>
  <si>
    <t>08PSH7156B</t>
  </si>
  <si>
    <t>08PSH-7157</t>
  </si>
  <si>
    <t>PSE7159/PSV7161压力开关</t>
  </si>
  <si>
    <t>08PAH7157</t>
  </si>
  <si>
    <t>08PSH7157</t>
  </si>
  <si>
    <t>08PSH-8005</t>
  </si>
  <si>
    <t>PSE8007/PSV8006压力开关</t>
  </si>
  <si>
    <t>08PAH8005</t>
  </si>
  <si>
    <t>08PSH8005</t>
  </si>
  <si>
    <t>08PSH-8009</t>
  </si>
  <si>
    <t>PSE8011/PSV8010压力开关</t>
  </si>
  <si>
    <t>08PAH8009</t>
  </si>
  <si>
    <t>08PSH8009</t>
  </si>
  <si>
    <t>08PSH-8014</t>
  </si>
  <si>
    <t>PSE8015/PSV8016压力开关</t>
  </si>
  <si>
    <t>08PAH8014</t>
  </si>
  <si>
    <t>08PSH8014</t>
  </si>
  <si>
    <t>08PSH-8024</t>
  </si>
  <si>
    <t>PSE8023/PSV8025压力开关</t>
  </si>
  <si>
    <t>08PAH8024</t>
  </si>
  <si>
    <t>08PSH8024</t>
  </si>
  <si>
    <t>08PSH-8034</t>
  </si>
  <si>
    <t>PSE8031/PSV8036压力开关</t>
  </si>
  <si>
    <t>08PAH8034</t>
  </si>
  <si>
    <t>08PSH8034</t>
  </si>
  <si>
    <t>08PSH-8037</t>
  </si>
  <si>
    <t>PSE8035/PSV8033压力开关</t>
  </si>
  <si>
    <t>08PAH8037</t>
  </si>
  <si>
    <t>08PSH8037</t>
  </si>
  <si>
    <t>08PSH-8070</t>
  </si>
  <si>
    <t>PSE8068/PSV8069压力开关</t>
  </si>
  <si>
    <t>08PAH8070</t>
  </si>
  <si>
    <t>08PSH8070</t>
  </si>
  <si>
    <t>08PSH-8072</t>
  </si>
  <si>
    <t>PSE8067/PSV8071压力开关</t>
  </si>
  <si>
    <t>08PAH8072</t>
  </si>
  <si>
    <t>08PSH8072</t>
  </si>
  <si>
    <t>08PSH-8078</t>
  </si>
  <si>
    <t>PSE8080/PSV8079压力开关</t>
  </si>
  <si>
    <t>08PAH8078</t>
  </si>
  <si>
    <t>08PSH8078</t>
  </si>
  <si>
    <t>08PSH-8084</t>
  </si>
  <si>
    <t>PSE8083/PSV8082压力开关</t>
  </si>
  <si>
    <t>08PAH8084</t>
  </si>
  <si>
    <t>08PSH8084</t>
  </si>
  <si>
    <t>08PSH-8085</t>
  </si>
  <si>
    <t>PSE8095/PSV8087压力开关</t>
  </si>
  <si>
    <t>08PAH8085</t>
  </si>
  <si>
    <t>08PSH8085</t>
  </si>
  <si>
    <t>08PSH-9020</t>
  </si>
  <si>
    <t>PSE-9003/PSV9083压力开关</t>
  </si>
  <si>
    <t>08PAH9020</t>
  </si>
  <si>
    <t>08PSH9020</t>
  </si>
  <si>
    <t>08PSH-9021</t>
  </si>
  <si>
    <t>PSE9008/PSV9037压力开关</t>
  </si>
  <si>
    <t>08PAH9021</t>
  </si>
  <si>
    <t>08PSH9021</t>
  </si>
  <si>
    <t>08PSH-9022</t>
  </si>
  <si>
    <t>PSE9029/PSV9030压力开关</t>
  </si>
  <si>
    <t>08PAH9022</t>
  </si>
  <si>
    <t>08PSH9022</t>
  </si>
  <si>
    <t>08PSH-9024</t>
  </si>
  <si>
    <t>PSE9005/PSV9004压力开关</t>
  </si>
  <si>
    <t>08PAH9024</t>
  </si>
  <si>
    <t>08PSH9024</t>
  </si>
  <si>
    <t>08PSH-9027</t>
  </si>
  <si>
    <t>PSE9026/PSV9025压力开关</t>
  </si>
  <si>
    <t>08PAH9027</t>
  </si>
  <si>
    <t>08PSH9027</t>
  </si>
  <si>
    <t>08PSH-9028</t>
  </si>
  <si>
    <t>PSE9007/PSV9006压力开关</t>
  </si>
  <si>
    <t>08PAH9028</t>
  </si>
  <si>
    <t>08PSH9028</t>
  </si>
  <si>
    <t>08PSH-9034</t>
  </si>
  <si>
    <t>PSE9032/PSV9031压力开关</t>
  </si>
  <si>
    <t>08PAH9034</t>
  </si>
  <si>
    <t>08PSH9034</t>
  </si>
  <si>
    <t>08PSH-9035</t>
  </si>
  <si>
    <t>PSE9090/PSV9089压力开关</t>
  </si>
  <si>
    <t>08PAH9035</t>
  </si>
  <si>
    <t>08PSH9035</t>
  </si>
  <si>
    <t>08XI-PU602A</t>
  </si>
  <si>
    <t>PU602A电机运行状态</t>
  </si>
  <si>
    <t>08XMPU602A</t>
  </si>
  <si>
    <t>08XIPU602A</t>
  </si>
  <si>
    <t>08XI-PU602S</t>
  </si>
  <si>
    <t>PU602S电机运行状态</t>
  </si>
  <si>
    <t>08XMPU602S</t>
  </si>
  <si>
    <t>08XIPU602S</t>
  </si>
  <si>
    <t>08XI-PU603A</t>
  </si>
  <si>
    <t>PU603A电机运行状态</t>
  </si>
  <si>
    <t>08XMPU603A</t>
  </si>
  <si>
    <t>08XIPU603A</t>
  </si>
  <si>
    <t>08XI-PU603S</t>
  </si>
  <si>
    <t>PU603S电机运行状态</t>
  </si>
  <si>
    <t>08XMPU603S</t>
  </si>
  <si>
    <t>08XIPU603S</t>
  </si>
  <si>
    <t>08XI-PU604A</t>
  </si>
  <si>
    <t>PU604A电机运行状态</t>
  </si>
  <si>
    <t>08XMPU604A</t>
  </si>
  <si>
    <t>08XIPU604A</t>
  </si>
  <si>
    <t>08XI-PU604S</t>
  </si>
  <si>
    <t>PU604S电机运行状态</t>
  </si>
  <si>
    <t>08XMPU604S</t>
  </si>
  <si>
    <t>08XIPU604S</t>
  </si>
  <si>
    <t>08XI-PU605A</t>
  </si>
  <si>
    <t>PU605A电机运行状态</t>
  </si>
  <si>
    <t>08XMPU605A</t>
  </si>
  <si>
    <t>08XIPU605A</t>
  </si>
  <si>
    <t>08XI-PU605S</t>
  </si>
  <si>
    <t>PU605S电机运行状态</t>
  </si>
  <si>
    <t>08XMPU605S</t>
  </si>
  <si>
    <t>08XIPU605S</t>
  </si>
  <si>
    <t>08XI-PU702A</t>
  </si>
  <si>
    <t>PU702A电机运行状态</t>
  </si>
  <si>
    <t>08XMPU702A</t>
  </si>
  <si>
    <t>08XIPU702A</t>
  </si>
  <si>
    <t>08XI-PU702S</t>
  </si>
  <si>
    <t>PU702S电机运行状态</t>
  </si>
  <si>
    <t>08XMPU702S</t>
  </si>
  <si>
    <t>08XIPU702S</t>
  </si>
  <si>
    <t>08XI-PU703A</t>
  </si>
  <si>
    <t>PU703A电机运行状态</t>
  </si>
  <si>
    <t>08XMPU703A</t>
  </si>
  <si>
    <t>08XIPU703A</t>
  </si>
  <si>
    <t>08XI-PU703S</t>
  </si>
  <si>
    <t>PU703S电机运行状态</t>
  </si>
  <si>
    <t>08XMPU703S</t>
  </si>
  <si>
    <t>08XIPU703S</t>
  </si>
  <si>
    <t>08XI-PU705</t>
  </si>
  <si>
    <t>PU705电机运行状态</t>
  </si>
  <si>
    <t>08XMPU705</t>
  </si>
  <si>
    <t>08XIPU705</t>
  </si>
  <si>
    <t>08XI-PU706A</t>
  </si>
  <si>
    <t>PU706A电机运行状态</t>
  </si>
  <si>
    <t>08XMPU706A</t>
  </si>
  <si>
    <t>08XIPU706A</t>
  </si>
  <si>
    <t>08XI-PU706S</t>
  </si>
  <si>
    <t>PU706S电机运行状态</t>
  </si>
  <si>
    <t>08XMPU706S</t>
  </si>
  <si>
    <t>08XIPU706S</t>
  </si>
  <si>
    <t>08XI-PU710A</t>
  </si>
  <si>
    <t>PU710A电机运行状态</t>
  </si>
  <si>
    <t>08XMPU710A</t>
  </si>
  <si>
    <t>08XIPU710A</t>
  </si>
  <si>
    <t>08XI-PU710S</t>
  </si>
  <si>
    <t>PU710S电机运行状态</t>
  </si>
  <si>
    <t>08XMPU710S</t>
  </si>
  <si>
    <t>08XIPU710S</t>
  </si>
  <si>
    <t>08XI-PU718A</t>
  </si>
  <si>
    <t>PU718A电机运行状态</t>
  </si>
  <si>
    <t>08XMPU718A</t>
  </si>
  <si>
    <t>08XIPU718A</t>
  </si>
  <si>
    <t>08XI-PU718S</t>
  </si>
  <si>
    <t>PU718S电机运行状态</t>
  </si>
  <si>
    <t>08XMPU718S</t>
  </si>
  <si>
    <t>08XIPU718S</t>
  </si>
  <si>
    <t>08XI-PU719</t>
  </si>
  <si>
    <t>PU719电机运行状态</t>
  </si>
  <si>
    <t>08XMPU719</t>
  </si>
  <si>
    <t>08XIPU719</t>
  </si>
  <si>
    <t>08XI-PU203A</t>
  </si>
  <si>
    <t>08PU203A电机运行状态</t>
  </si>
  <si>
    <t>08XI-PU203S</t>
  </si>
  <si>
    <t>08PU203S电机运行状态</t>
  </si>
  <si>
    <t>08XI-PU205A</t>
  </si>
  <si>
    <t>08PU205A电机运行状态</t>
  </si>
  <si>
    <t>08XI-PU205S</t>
  </si>
  <si>
    <t>08PU205S电机运行状态</t>
  </si>
  <si>
    <t>08XIF-PU604A</t>
  </si>
  <si>
    <t>08PU604A电机运行状态</t>
  </si>
  <si>
    <t>08XIF-PU604S</t>
  </si>
  <si>
    <t>08PU604S电机运行状态</t>
  </si>
  <si>
    <t>08XIF-PU605A</t>
  </si>
  <si>
    <t>08PU605A电机运行状态</t>
  </si>
  <si>
    <t>08XIF-PU605S</t>
  </si>
  <si>
    <t>08PU605S电机运行状态</t>
  </si>
  <si>
    <t>08XI-CM808A</t>
  </si>
  <si>
    <t>M808A电机运行状态</t>
  </si>
  <si>
    <t>08XMCM808A</t>
  </si>
  <si>
    <t>08XICM808A</t>
  </si>
  <si>
    <t>08XI-CM808S</t>
  </si>
  <si>
    <t>M808S电机运行状态</t>
  </si>
  <si>
    <t>08XMCM808S</t>
  </si>
  <si>
    <t>08XICM808S</t>
  </si>
  <si>
    <t>08XI-PU801A</t>
  </si>
  <si>
    <t>PU801A/S1电机运行状态</t>
  </si>
  <si>
    <t>08XMPU801A</t>
  </si>
  <si>
    <t>08XIPU801A</t>
  </si>
  <si>
    <t>08XI-PU801S</t>
  </si>
  <si>
    <t>PU801S/S1电机运行状态</t>
  </si>
  <si>
    <t>08XMPU801S</t>
  </si>
  <si>
    <t>08XIPU801S</t>
  </si>
  <si>
    <t>08XI-PU802A</t>
  </si>
  <si>
    <t>PU802A电机运行状态</t>
  </si>
  <si>
    <t>08XMPU802A</t>
  </si>
  <si>
    <t>08XIPU802A</t>
  </si>
  <si>
    <t>08XI-PU802S</t>
  </si>
  <si>
    <t>PU802S电机运行状态</t>
  </si>
  <si>
    <t>08XMPU802S</t>
  </si>
  <si>
    <t>08XIPU802S</t>
  </si>
  <si>
    <t>08XI-PU803A</t>
  </si>
  <si>
    <t>PU803A电机运行状态</t>
  </si>
  <si>
    <t>08XMPU803A</t>
  </si>
  <si>
    <t>08XIPU803A</t>
  </si>
  <si>
    <t>08XI-PU803S</t>
  </si>
  <si>
    <t>PU803S电机运行状态</t>
  </si>
  <si>
    <t>08XMPU803S</t>
  </si>
  <si>
    <t>08XIPU803S</t>
  </si>
  <si>
    <t>08XI-PU804A</t>
  </si>
  <si>
    <t>PU804A电机运行状态</t>
  </si>
  <si>
    <t>08XMPU804A</t>
  </si>
  <si>
    <t>08XIPU804A</t>
  </si>
  <si>
    <t>08XI-PU804S</t>
  </si>
  <si>
    <t>PU804S电机运行状态</t>
  </si>
  <si>
    <t>08XMPU804S</t>
  </si>
  <si>
    <t>08XIPU804S</t>
  </si>
  <si>
    <t>08XI-PU805A</t>
  </si>
  <si>
    <t>PU805A电机运行状态</t>
  </si>
  <si>
    <t>08XMPU805A</t>
  </si>
  <si>
    <t>08XIPU805A</t>
  </si>
  <si>
    <t>08XI-PU805S</t>
  </si>
  <si>
    <t>PU805S电机运行状态</t>
  </si>
  <si>
    <t>08XMPU805S</t>
  </si>
  <si>
    <t>08XIPU805S</t>
  </si>
  <si>
    <t>08XI-PU806A</t>
  </si>
  <si>
    <t>PU806A电机运行状态</t>
  </si>
  <si>
    <t>08XMPU806A</t>
  </si>
  <si>
    <t>08XIPU806A</t>
  </si>
  <si>
    <t>08XI-PU806S</t>
  </si>
  <si>
    <t>PU806S电机运行状态</t>
  </si>
  <si>
    <t>08XMPU806S</t>
  </si>
  <si>
    <t>08XIPU806S</t>
  </si>
  <si>
    <t>08XI-PU807</t>
  </si>
  <si>
    <t>PU807电机运行状态</t>
  </si>
  <si>
    <t>08XMPU807</t>
  </si>
  <si>
    <t>08XIPU807</t>
  </si>
  <si>
    <t>08XI-PU903</t>
  </si>
  <si>
    <t>PU903电机运行状态</t>
  </si>
  <si>
    <t>08XMPU903</t>
  </si>
  <si>
    <t>08XIPU903</t>
  </si>
  <si>
    <t>08XI-PU906A</t>
  </si>
  <si>
    <t>PU906A电机运行状态</t>
  </si>
  <si>
    <t>08XMPU906A</t>
  </si>
  <si>
    <t>08XIPU906A</t>
  </si>
  <si>
    <t>08XI-PU906S</t>
  </si>
  <si>
    <t>PU906S电机运行状态</t>
  </si>
  <si>
    <t>08XMPU906S</t>
  </si>
  <si>
    <t>08XIPU906S</t>
  </si>
  <si>
    <t>08XI-PU912A</t>
  </si>
  <si>
    <t>PU912A电机运行状态</t>
  </si>
  <si>
    <t>08XMPU912A</t>
  </si>
  <si>
    <t>08XIPU912A</t>
  </si>
  <si>
    <t>08XI-PU912S</t>
  </si>
  <si>
    <t>PU912S电机运行状态</t>
  </si>
  <si>
    <t>08XMPU912S</t>
  </si>
  <si>
    <t>08XIPU912S</t>
  </si>
  <si>
    <t>08XI-PU913A</t>
  </si>
  <si>
    <t>PU913A电机运行状态</t>
  </si>
  <si>
    <t>08XMPU913A</t>
  </si>
  <si>
    <t>08XIPU913A</t>
  </si>
  <si>
    <t>08XI-PU913S</t>
  </si>
  <si>
    <t>PU913S电机运行状态</t>
  </si>
  <si>
    <t>08XMPU913S</t>
  </si>
  <si>
    <t>08XIPU913S</t>
  </si>
  <si>
    <t>08XHS-4606</t>
  </si>
  <si>
    <t>除焦蒸汽切断阀操作按钮</t>
  </si>
  <si>
    <t>08HSH-8071A</t>
  </si>
  <si>
    <t>PU806A远程控制开关</t>
  </si>
  <si>
    <t>08HSO-8071A</t>
  </si>
  <si>
    <t>08HSA-8071A</t>
  </si>
  <si>
    <t>08HSH-8071B</t>
  </si>
  <si>
    <t>PU806B远程控制开关</t>
  </si>
  <si>
    <t>08HSO-8071B</t>
  </si>
  <si>
    <t>08HSA-8071B</t>
  </si>
  <si>
    <t>00XI-P0401A</t>
  </si>
  <si>
    <t>提升水泵00P0401A运行状态</t>
  </si>
  <si>
    <t>00XMP0401A</t>
  </si>
  <si>
    <t>TPC405</t>
  </si>
  <si>
    <t>00XIP0401A</t>
  </si>
  <si>
    <t>00XI-P0401B</t>
  </si>
  <si>
    <t>提升水泵00P0401B运行状态</t>
  </si>
  <si>
    <t>00XMP0401B</t>
  </si>
  <si>
    <t>00XIP0401B</t>
  </si>
  <si>
    <t>00XI-P0402A</t>
  </si>
  <si>
    <t>提升水泵00P0402A运行状态</t>
  </si>
  <si>
    <t>00XMP0402A</t>
  </si>
  <si>
    <t>00XIP0402A</t>
  </si>
  <si>
    <t>00XI-P0402B</t>
  </si>
  <si>
    <t>提升水泵00P0402B运行状态</t>
  </si>
  <si>
    <t>00XMP0402B</t>
  </si>
  <si>
    <t>00XIP0402B</t>
  </si>
  <si>
    <t>04XI-C0301A</t>
  </si>
  <si>
    <t>风机04C0301A运行状态</t>
  </si>
  <si>
    <t>04HSC0301A</t>
  </si>
  <si>
    <t>04XIF-C0301A</t>
  </si>
  <si>
    <t>风机04C0301A故障状态</t>
  </si>
  <si>
    <t>MC</t>
  </si>
  <si>
    <t>04XIFC0301A</t>
  </si>
  <si>
    <t>04XI-P0301A</t>
  </si>
  <si>
    <t>循环水泵04P0301A运行状态</t>
  </si>
  <si>
    <t>04HSP0301A</t>
  </si>
  <si>
    <t>04XIP0301A</t>
  </si>
  <si>
    <t>04XIF-P0301A</t>
  </si>
  <si>
    <t>循环水泵04P0301A故障状态</t>
  </si>
  <si>
    <t>04XIFP0301A</t>
  </si>
  <si>
    <t>04XI-P0301B</t>
  </si>
  <si>
    <t>循环水泵04P0301B运行状态</t>
  </si>
  <si>
    <t>04HSP0301B</t>
  </si>
  <si>
    <t>04XIP0301B</t>
  </si>
  <si>
    <t>04XIF-P0301B</t>
  </si>
  <si>
    <t>循环水泵04P0301B故障状态</t>
  </si>
  <si>
    <t>04XIFP0301B</t>
  </si>
  <si>
    <t>04XI-P0301C</t>
  </si>
  <si>
    <t>循环水泵04P0301C运行状态</t>
  </si>
  <si>
    <t>04HSP0301C</t>
  </si>
  <si>
    <t>04XIP0301C</t>
  </si>
  <si>
    <t>04XIF-P0301C</t>
  </si>
  <si>
    <t>循环水泵04P0301C故障状态</t>
  </si>
  <si>
    <t>04XIFP0301C</t>
  </si>
  <si>
    <t>08XI-MX604</t>
  </si>
  <si>
    <t>08MX604电机运行状态</t>
  </si>
  <si>
    <t>08HSE-6040</t>
  </si>
  <si>
    <t>磷酸盐配置系统就地急停</t>
  </si>
  <si>
    <t>08XIF-MX604</t>
  </si>
  <si>
    <t>08MX604电机故障状态</t>
  </si>
  <si>
    <t>08XI-MX605</t>
  </si>
  <si>
    <t>08MX605电机运行状态</t>
  </si>
  <si>
    <t>08XIF-MX605</t>
  </si>
  <si>
    <t>8MX605电机故障状态</t>
  </si>
  <si>
    <t>08HSE-6050</t>
  </si>
  <si>
    <t>亚硫酸钠配置系统就地急停</t>
  </si>
  <si>
    <t>08HSH-8074A</t>
  </si>
  <si>
    <t>PU805A远程控制开关</t>
  </si>
  <si>
    <t>08HSO-8074A</t>
  </si>
  <si>
    <t>08HSA-8074A</t>
  </si>
  <si>
    <t>08HSH-8074B</t>
  </si>
  <si>
    <t>PU805B远程控制开关</t>
  </si>
  <si>
    <t>08HSO-8074B</t>
  </si>
  <si>
    <t>08HSA-8074B</t>
  </si>
  <si>
    <t>08HSO-7004</t>
  </si>
  <si>
    <t>HV-7004调节阀开信号</t>
  </si>
  <si>
    <t>08HS7004</t>
  </si>
  <si>
    <t>08HSC7004</t>
  </si>
  <si>
    <t>DI安全栅 设计不过</t>
  </si>
  <si>
    <t>08HSC-7004</t>
  </si>
  <si>
    <t>HV-7004调节阀关信号</t>
  </si>
  <si>
    <t>08HSO7004</t>
  </si>
  <si>
    <t>08HSO-7071</t>
  </si>
  <si>
    <t>HV-7071调节阀开信号</t>
  </si>
  <si>
    <t>08HS7071</t>
  </si>
  <si>
    <t>08HSO7036</t>
  </si>
  <si>
    <t>08HSC-7071</t>
  </si>
  <si>
    <t>08HSC7071</t>
  </si>
  <si>
    <t>08HSO-7072</t>
  </si>
  <si>
    <t>HV-7072调节阀开信号</t>
  </si>
  <si>
    <t>08HS7072</t>
  </si>
  <si>
    <t>08HSO7071</t>
  </si>
  <si>
    <t>08HSC-7072</t>
  </si>
  <si>
    <t>08HSC7072</t>
  </si>
  <si>
    <t>08XSO-7001</t>
  </si>
  <si>
    <t>TK706A入口切断阀开</t>
  </si>
  <si>
    <t>08XV7001</t>
  </si>
  <si>
    <t>08HSO7072</t>
  </si>
  <si>
    <t>08XSC-7001</t>
  </si>
  <si>
    <t>TK706A入口切断阀关</t>
  </si>
  <si>
    <t>08HSO9023</t>
  </si>
  <si>
    <t>08XSO-7002</t>
  </si>
  <si>
    <t>TK706A隔离阀开</t>
  </si>
  <si>
    <t>08XV7002</t>
  </si>
  <si>
    <t>08HSO9025</t>
  </si>
  <si>
    <t>08XSC-7002</t>
  </si>
  <si>
    <t>TK706A隔离阀关</t>
  </si>
  <si>
    <t>08HSO9027</t>
  </si>
  <si>
    <t>08XSO-7005</t>
  </si>
  <si>
    <t>TK706B放空切断阀开</t>
  </si>
  <si>
    <t>08XV7005</t>
  </si>
  <si>
    <t>08HSO9080</t>
  </si>
  <si>
    <t>08XSC-7005</t>
  </si>
  <si>
    <t>TK706B放空切断阀关</t>
  </si>
  <si>
    <t>08HSO9081</t>
  </si>
  <si>
    <t>08HSO-9023</t>
  </si>
  <si>
    <t>HV-9023调节阀开信号</t>
  </si>
  <si>
    <t>08HSO9082</t>
  </si>
  <si>
    <t>08HSO-9025</t>
  </si>
  <si>
    <t>HV-9025调节阀开信号</t>
  </si>
  <si>
    <t>08XSO1112</t>
  </si>
  <si>
    <t>08HSO-9027</t>
  </si>
  <si>
    <t>HV-9027调节阀开信号</t>
  </si>
  <si>
    <t>08XSO1113</t>
  </si>
  <si>
    <t>08HSO-9080</t>
  </si>
  <si>
    <t>HV-9080调节阀开信号</t>
  </si>
  <si>
    <t>08XSO1114</t>
  </si>
  <si>
    <t>08HSO-9081</t>
  </si>
  <si>
    <t>HV-9081调节阀开信号</t>
  </si>
  <si>
    <t>08XSO1406</t>
  </si>
  <si>
    <t>08HSO-9082</t>
  </si>
  <si>
    <t>HV-9082调节阀开信号</t>
  </si>
  <si>
    <t>08XSC7001</t>
  </si>
  <si>
    <t>08XSO-1112</t>
  </si>
  <si>
    <t>RC105加氢切断阀开信号</t>
  </si>
  <si>
    <t>08XSO7001</t>
  </si>
  <si>
    <t>08XSO-1113</t>
  </si>
  <si>
    <t>RC105加氢放空阀开信号</t>
  </si>
  <si>
    <t>08XSC7002</t>
  </si>
  <si>
    <t>08XSO-1114</t>
  </si>
  <si>
    <t>08XSO7002</t>
  </si>
  <si>
    <t>08XSO-1406</t>
  </si>
  <si>
    <t>08XSC7005</t>
  </si>
  <si>
    <t>08HSO-7036</t>
  </si>
  <si>
    <t>HV-7036调节阀开信号</t>
  </si>
  <si>
    <t>08XSO7005</t>
  </si>
  <si>
    <t>08XSO-7007</t>
  </si>
  <si>
    <t>阻火器出口管线切断阀开</t>
  </si>
  <si>
    <t>08XV7007</t>
  </si>
  <si>
    <t>08XSC7007</t>
  </si>
  <si>
    <t>08XSC-7007</t>
  </si>
  <si>
    <t>阻火器出口管线切断阀关</t>
  </si>
  <si>
    <t>08XSO7007</t>
  </si>
  <si>
    <t>08XSO-7008</t>
  </si>
  <si>
    <t>N2至阻火器出口切断阀开</t>
  </si>
  <si>
    <t>08XV7008</t>
  </si>
  <si>
    <t>08XSC7008</t>
  </si>
  <si>
    <t>08XSC-7008</t>
  </si>
  <si>
    <t>N2至阻火器出口切断阀关</t>
  </si>
  <si>
    <t>08XSO7008</t>
  </si>
  <si>
    <t>08XSO-7022</t>
  </si>
  <si>
    <t>TK706A外卖切断阀开</t>
  </si>
  <si>
    <t>08XV7022</t>
  </si>
  <si>
    <t>08XSC7022</t>
  </si>
  <si>
    <t>08XSC-7022</t>
  </si>
  <si>
    <t>TK706A外卖切断阀关</t>
  </si>
  <si>
    <t>08XSO7022</t>
  </si>
  <si>
    <t>08XSO-7023</t>
  </si>
  <si>
    <t>TK706B外卖切断阀开</t>
  </si>
  <si>
    <t>08XV7023</t>
  </si>
  <si>
    <t>08XSC7023</t>
  </si>
  <si>
    <t>08XSC-7023</t>
  </si>
  <si>
    <t>TK706B外卖切断阀关</t>
  </si>
  <si>
    <t>08XSO7023</t>
  </si>
  <si>
    <t>08XSO-7025</t>
  </si>
  <si>
    <t>TK706B回流切断阀开</t>
  </si>
  <si>
    <t>08XV7025</t>
  </si>
  <si>
    <t>08XSC7025</t>
  </si>
  <si>
    <t>08XSC-7025</t>
  </si>
  <si>
    <t>TK706B回流切断阀关</t>
  </si>
  <si>
    <t>08XSO7025</t>
  </si>
  <si>
    <t>08XSO-7029</t>
  </si>
  <si>
    <t>TK706A放空切断阀开</t>
  </si>
  <si>
    <t>08XV7029</t>
  </si>
  <si>
    <t>08XSC7029</t>
  </si>
  <si>
    <t>08XSC-7029</t>
  </si>
  <si>
    <t>TK706A放空切断阀关</t>
  </si>
  <si>
    <t>08XSO7029</t>
  </si>
  <si>
    <t>08XSO-7032</t>
  </si>
  <si>
    <t>TK706A出料切断阀开</t>
  </si>
  <si>
    <t>08XV7032</t>
  </si>
  <si>
    <t>08XSC7032</t>
  </si>
  <si>
    <t>08XSC-7032</t>
  </si>
  <si>
    <t>TK706A出料切断阀关</t>
  </si>
  <si>
    <t>08XSO7032</t>
  </si>
  <si>
    <t>08XSO-7033</t>
  </si>
  <si>
    <t>TK706B出料切断阀开</t>
  </si>
  <si>
    <t>08XV7033</t>
  </si>
  <si>
    <t>08XSC7033</t>
  </si>
  <si>
    <t>08XSC-7033</t>
  </si>
  <si>
    <t>TK706B出料切断阀关</t>
  </si>
  <si>
    <t>08XSO7033</t>
  </si>
  <si>
    <t>08XSO-7036</t>
  </si>
  <si>
    <t>TK706A回流切断阀开</t>
  </si>
  <si>
    <t>08XV7036</t>
  </si>
  <si>
    <t>08XSC7036</t>
  </si>
  <si>
    <t>08XSC-7036</t>
  </si>
  <si>
    <t>TK706A回流切断阀关</t>
  </si>
  <si>
    <t>08XSO7036</t>
  </si>
  <si>
    <t>08XSO-7038</t>
  </si>
  <si>
    <t>08XV7038</t>
  </si>
  <si>
    <t>08XSC7038</t>
  </si>
  <si>
    <t>08XSC-7038</t>
  </si>
  <si>
    <t>08XSO7038</t>
  </si>
  <si>
    <t>08XSO-7051</t>
  </si>
  <si>
    <t>TK703A进料切断阀开</t>
  </si>
  <si>
    <t>08XV7051</t>
  </si>
  <si>
    <t>08XSC7051</t>
  </si>
  <si>
    <t>08XSC-7051</t>
  </si>
  <si>
    <t>TK703A进料切断阀关</t>
  </si>
  <si>
    <t>08XSO7051</t>
  </si>
  <si>
    <t>08XSO-7052</t>
  </si>
  <si>
    <t>TK703A出料切断阀开</t>
  </si>
  <si>
    <t>08XV7052</t>
  </si>
  <si>
    <t>08XSC7052</t>
  </si>
  <si>
    <t>08XSC-7052</t>
  </si>
  <si>
    <t>TK703A出料切断阀关</t>
  </si>
  <si>
    <t>08XSO7052</t>
  </si>
  <si>
    <t>08XSO-7053</t>
  </si>
  <si>
    <t>TK703B进料切断阀开</t>
  </si>
  <si>
    <t>08XV7053</t>
  </si>
  <si>
    <t>08XSC7053</t>
  </si>
  <si>
    <t>08XSC-7053</t>
  </si>
  <si>
    <t>TK703B进料切断阀关</t>
  </si>
  <si>
    <t>08XSO7053</t>
  </si>
  <si>
    <t>08XSO-7054</t>
  </si>
  <si>
    <t>TK703B出料切断阀开</t>
  </si>
  <si>
    <t>08XV7054</t>
  </si>
  <si>
    <t>08XSC7054</t>
  </si>
  <si>
    <t>08XSC-7054</t>
  </si>
  <si>
    <t>TK703B出料切断阀关</t>
  </si>
  <si>
    <t>08XSO7054</t>
  </si>
  <si>
    <t>08XSO-7055</t>
  </si>
  <si>
    <t>TK703A原装置进料切断阀开</t>
  </si>
  <si>
    <t>08XV7055</t>
  </si>
  <si>
    <t>08XSC7055</t>
  </si>
  <si>
    <t>08XSC-7055</t>
  </si>
  <si>
    <t>TK703A原装置进料切断阀关</t>
  </si>
  <si>
    <t>08XSO7055</t>
  </si>
  <si>
    <t>08XSO-7056</t>
  </si>
  <si>
    <t>TK703B原装置进料切断阀开</t>
  </si>
  <si>
    <t>08XV7056</t>
  </si>
  <si>
    <t>08XSC7056</t>
  </si>
  <si>
    <t>08XSC-7056</t>
  </si>
  <si>
    <t>TK703B原装置进料切断阀关</t>
  </si>
  <si>
    <t>08XSO7056</t>
  </si>
  <si>
    <t>08XSO-7057</t>
  </si>
  <si>
    <t>TK702进料切断阀开</t>
  </si>
  <si>
    <t>08XV7057</t>
  </si>
  <si>
    <t>08XSC7057</t>
  </si>
  <si>
    <t>08XSC-7057</t>
  </si>
  <si>
    <t>TK702进料切断阀关</t>
  </si>
  <si>
    <t>08XSO7057</t>
  </si>
  <si>
    <t>08XSO-7058</t>
  </si>
  <si>
    <t>TK702出料切断阀开</t>
  </si>
  <si>
    <t>08XV7058</t>
  </si>
  <si>
    <t>08XSC7058</t>
  </si>
  <si>
    <t>08XSC-7058</t>
  </si>
  <si>
    <t>TK702出料切断阀关</t>
  </si>
  <si>
    <t>08XSO7058</t>
  </si>
  <si>
    <t>08XSO-7063</t>
  </si>
  <si>
    <t>TK731进料切断阀开</t>
  </si>
  <si>
    <t>08XV7063</t>
  </si>
  <si>
    <t>08XSC7063</t>
  </si>
  <si>
    <t>08XSC-7063</t>
  </si>
  <si>
    <t>TK731进料切断阀关</t>
  </si>
  <si>
    <t>08XSO7063</t>
  </si>
  <si>
    <t>08XSO-7064</t>
  </si>
  <si>
    <t>TK731出料切断阀开</t>
  </si>
  <si>
    <t>08XV7064</t>
  </si>
  <si>
    <t>08XSC7064</t>
  </si>
  <si>
    <t>08XSC-7064</t>
  </si>
  <si>
    <t>TK731出料切断阀关</t>
  </si>
  <si>
    <t>08XSO7064</t>
  </si>
  <si>
    <t>08XSO-7079</t>
  </si>
  <si>
    <t>至VCM鹤管L702AB切断阀开</t>
  </si>
  <si>
    <t>08XV7079</t>
  </si>
  <si>
    <t>08XSC7079</t>
  </si>
  <si>
    <t>08XSC-7079</t>
  </si>
  <si>
    <t>至VCM鹤管L702AB切断阀关</t>
  </si>
  <si>
    <t>08XSO7079</t>
  </si>
  <si>
    <t>08XSO-7080</t>
  </si>
  <si>
    <t>鹤管L702AB返回线切断阀开</t>
  </si>
  <si>
    <t>08XV7080</t>
  </si>
  <si>
    <t>08XSC7080</t>
  </si>
  <si>
    <t>08XSC-7080</t>
  </si>
  <si>
    <t>鹤管L702AB返回线切断阀关</t>
  </si>
  <si>
    <t>08XSO7080</t>
  </si>
  <si>
    <t>08XSO-7301</t>
  </si>
  <si>
    <t>VCM产品至TK706B切断阀开</t>
  </si>
  <si>
    <t>08XV7301</t>
  </si>
  <si>
    <t>08XSC7301</t>
  </si>
  <si>
    <t>08XSC-7301</t>
  </si>
  <si>
    <t>VCM产品至TK706B切断阀关</t>
  </si>
  <si>
    <t>08XSO7301</t>
  </si>
  <si>
    <t>04XSO-3001</t>
  </si>
  <si>
    <t>循环水排污切断阀开信号</t>
  </si>
  <si>
    <t>04XSC-3001</t>
  </si>
  <si>
    <t>循环水排污切断阀关信号</t>
  </si>
  <si>
    <t>04XSO-3002</t>
  </si>
  <si>
    <t>吸水池补充水切断阀开信号</t>
  </si>
  <si>
    <t>04XSC-3002</t>
  </si>
  <si>
    <t>吸水池补充水切断阀关信号</t>
  </si>
  <si>
    <t>08XSO-7302</t>
  </si>
  <si>
    <t>TK706B隔离阀开</t>
  </si>
  <si>
    <t>08XV7302</t>
  </si>
  <si>
    <t>08XSC7302</t>
  </si>
  <si>
    <t>08XSC-7302</t>
  </si>
  <si>
    <t>TK706B隔离阀关</t>
  </si>
  <si>
    <t>08XSO7302</t>
  </si>
  <si>
    <t>08XSO-8001</t>
  </si>
  <si>
    <t>MX804至TK802切断阀开</t>
  </si>
  <si>
    <t>08XV8001</t>
  </si>
  <si>
    <t>08XSC8001</t>
  </si>
  <si>
    <t>08XSC-8001</t>
  </si>
  <si>
    <t>MX804至TK802切断阀关</t>
  </si>
  <si>
    <t>08XSO8001</t>
  </si>
  <si>
    <t>08XSO-8002</t>
  </si>
  <si>
    <t>MX804至界区切断阀开</t>
  </si>
  <si>
    <t>08XV8002</t>
  </si>
  <si>
    <t>08XSC8002</t>
  </si>
  <si>
    <t>08XSC-8002</t>
  </si>
  <si>
    <t>MX804至界区切断阀关</t>
  </si>
  <si>
    <t>08XSO8002</t>
  </si>
  <si>
    <t>08XSO-8022</t>
  </si>
  <si>
    <t>VE801去TK802切断阀开</t>
  </si>
  <si>
    <t>08XV8022</t>
  </si>
  <si>
    <t>08XSC8022</t>
  </si>
  <si>
    <t>08XSC-8022</t>
  </si>
  <si>
    <t>VE801去TK802切断阀关</t>
  </si>
  <si>
    <t>08XSO8022</t>
  </si>
  <si>
    <t>08XSO-8023</t>
  </si>
  <si>
    <t>08XV8023</t>
  </si>
  <si>
    <t>08XSC8023</t>
  </si>
  <si>
    <t>08XSC-8023</t>
  </si>
  <si>
    <t>08XSO8023</t>
  </si>
  <si>
    <t>08XSO-9006</t>
  </si>
  <si>
    <t>湿排气阻火器出口切断阀开</t>
  </si>
  <si>
    <t>08XV9006</t>
  </si>
  <si>
    <t>08XSO9005</t>
  </si>
  <si>
    <t>08XSC-9006</t>
  </si>
  <si>
    <t>湿排气阻火器出口切断阀关</t>
  </si>
  <si>
    <t>08XSC9006</t>
  </si>
  <si>
    <t>08XSO-9012</t>
  </si>
  <si>
    <t>干排气阻火器出口切断阀开</t>
  </si>
  <si>
    <t>08XV9012</t>
  </si>
  <si>
    <t>08XSO9006</t>
  </si>
  <si>
    <t>08XSC-9012</t>
  </si>
  <si>
    <t>干排气阻火器出口切断阀关</t>
  </si>
  <si>
    <t>08XSC9012</t>
  </si>
  <si>
    <t>08XSO-9013</t>
  </si>
  <si>
    <t>EJ905入口切断阀开</t>
  </si>
  <si>
    <t>08XV9013</t>
  </si>
  <si>
    <t>08XSO9012</t>
  </si>
  <si>
    <t>08XSC-9013</t>
  </si>
  <si>
    <t>EJ905入口切断阀关</t>
  </si>
  <si>
    <t>08XSC9013</t>
  </si>
  <si>
    <t>08XSO-9015</t>
  </si>
  <si>
    <t>08XV9015</t>
  </si>
  <si>
    <t>08XSO9013</t>
  </si>
  <si>
    <t>08XSC-9015</t>
  </si>
  <si>
    <t>08XSC9015</t>
  </si>
  <si>
    <t>08XSO-9016</t>
  </si>
  <si>
    <t>低压排气喷射器出切断阀开</t>
  </si>
  <si>
    <t>08XV9016</t>
  </si>
  <si>
    <t>08XSO9015</t>
  </si>
  <si>
    <t>08XSC-9016</t>
  </si>
  <si>
    <t>低压排气喷射器出切断阀关</t>
  </si>
  <si>
    <t>08XSC9016</t>
  </si>
  <si>
    <t>08XSO-9021</t>
  </si>
  <si>
    <t>08XV9021</t>
  </si>
  <si>
    <t>08XSO9021</t>
  </si>
  <si>
    <t>20201016修改错误</t>
  </si>
  <si>
    <t>08XSC-9021</t>
  </si>
  <si>
    <t>08XSC9021</t>
  </si>
  <si>
    <t>08XSO-9024</t>
  </si>
  <si>
    <t>08XSO9024</t>
  </si>
  <si>
    <t>08XSO-9005</t>
  </si>
  <si>
    <t>08XSO-9033</t>
  </si>
  <si>
    <t>08XSO9033</t>
  </si>
  <si>
    <t>08XSC-9033</t>
  </si>
  <si>
    <t>08XSC9033</t>
  </si>
  <si>
    <t>08XSO-9036</t>
  </si>
  <si>
    <t>08XSO9036</t>
  </si>
  <si>
    <t>08XSC-9036</t>
  </si>
  <si>
    <t>08XSC9036</t>
  </si>
  <si>
    <t>08XSO-9037</t>
  </si>
  <si>
    <t>08XSO9037</t>
  </si>
  <si>
    <t>08XSC-9037</t>
  </si>
  <si>
    <t>08XSC9037</t>
  </si>
  <si>
    <t>08XSO-9027</t>
  </si>
  <si>
    <t>08XSO9027</t>
  </si>
  <si>
    <t>08HS-PU602A</t>
  </si>
  <si>
    <t>中压蒸汽凝液泵PU602A停</t>
  </si>
  <si>
    <t>08HSPU602A</t>
  </si>
  <si>
    <t>08HS-PU602S</t>
  </si>
  <si>
    <t>中压蒸汽凝液泵PU602S停</t>
  </si>
  <si>
    <t>08HSPU602S</t>
  </si>
  <si>
    <t>08HS-PU603A</t>
  </si>
  <si>
    <t>低压蒸汽凝液泵PU603A停</t>
  </si>
  <si>
    <t>08HSPU603A</t>
  </si>
  <si>
    <t>08HS-PU603S</t>
  </si>
  <si>
    <t>低压蒸汽凝液泵PU603S停</t>
  </si>
  <si>
    <t>08HSPU603S</t>
  </si>
  <si>
    <t>08HS-PU203A</t>
  </si>
  <si>
    <t>碱洗循环泵08PU203A停</t>
  </si>
  <si>
    <t>08HS-PU203S</t>
  </si>
  <si>
    <t>碱洗循环泵08PU203S停</t>
  </si>
  <si>
    <t>08HS-PU205A</t>
  </si>
  <si>
    <t>碱洗EDC输送泵08PU205A停</t>
  </si>
  <si>
    <t>08HS-PU205S</t>
  </si>
  <si>
    <t>碱洗EDC输送泵08PU205S停</t>
  </si>
  <si>
    <t>08HS-PU702A</t>
  </si>
  <si>
    <t>干粗EDC输送泵PU702A停</t>
  </si>
  <si>
    <t>08HSPU702A</t>
  </si>
  <si>
    <t>08HS-PU702S</t>
  </si>
  <si>
    <t>干粗EDC输送泵PU702S停</t>
  </si>
  <si>
    <t>08HSPU702S</t>
  </si>
  <si>
    <t>08HS-PU703A</t>
  </si>
  <si>
    <t>裂解炉进料泵PU703A停命令</t>
  </si>
  <si>
    <t>08HSPU703A</t>
  </si>
  <si>
    <t>08HS-PU703S</t>
  </si>
  <si>
    <t>裂解炉进料泵PU703S停命令</t>
  </si>
  <si>
    <t>08HSPU703S</t>
  </si>
  <si>
    <t>08HS-PU705</t>
  </si>
  <si>
    <t>不合格VCM泵PU705停命令</t>
  </si>
  <si>
    <t>08HSPU705</t>
  </si>
  <si>
    <t>08HS-PU706A</t>
  </si>
  <si>
    <t>VCM输送泵PU706A停命令</t>
  </si>
  <si>
    <t>08HSPU706A</t>
  </si>
  <si>
    <t>08HS-PU706S</t>
  </si>
  <si>
    <t>VCM输送泵PU706S停命令</t>
  </si>
  <si>
    <t>08HSPU706S</t>
  </si>
  <si>
    <t>08HS-PU710A</t>
  </si>
  <si>
    <t>EDC排气分离罐泵PU710A停</t>
  </si>
  <si>
    <t>08HSPU710A</t>
  </si>
  <si>
    <t>08HS-PU710S</t>
  </si>
  <si>
    <t>EDC排气分离罐泵PU710S停</t>
  </si>
  <si>
    <t>08HSPU710S</t>
  </si>
  <si>
    <t>08HS-PU718A</t>
  </si>
  <si>
    <t>中和槽溢流泵PU718A停命令</t>
  </si>
  <si>
    <t>08HSPU718A</t>
  </si>
  <si>
    <t>08HS-PU718S</t>
  </si>
  <si>
    <t>中和槽溢流泵PU718S停命令</t>
  </si>
  <si>
    <t>08HSPU718S</t>
  </si>
  <si>
    <t>08HS-PU719</t>
  </si>
  <si>
    <t>泄放凝液泵PU719停命令</t>
  </si>
  <si>
    <t>08HSPU719</t>
  </si>
  <si>
    <t>08HS-CM808A</t>
  </si>
  <si>
    <t>污染区风机M808A停命令</t>
  </si>
  <si>
    <t>08HSCM808A</t>
  </si>
  <si>
    <t>08HS-CM808S</t>
  </si>
  <si>
    <t>污染区风机M808S停命令</t>
  </si>
  <si>
    <t>08HSCM808S</t>
  </si>
  <si>
    <t>08HS-PU801A</t>
  </si>
  <si>
    <t>汽提塔进料泵PU801A停命令</t>
  </si>
  <si>
    <t>08HSPU801A</t>
  </si>
  <si>
    <t>08HS-PU801S</t>
  </si>
  <si>
    <t>汽提塔进料泵PU801S停命令</t>
  </si>
  <si>
    <t>08HSPU801S</t>
  </si>
  <si>
    <t>08HS-PU802A</t>
  </si>
  <si>
    <t>汽提塔底料泵PU802A停命令</t>
  </si>
  <si>
    <t>08HSPU802A</t>
  </si>
  <si>
    <t>08HS-PU802S</t>
  </si>
  <si>
    <t>汽提塔底料泵PU802S停命令</t>
  </si>
  <si>
    <t>08HSPU802S</t>
  </si>
  <si>
    <t>08HS-PU803A</t>
  </si>
  <si>
    <t>汽提塔顶料泵PU803A停命令</t>
  </si>
  <si>
    <t>08HSPU803A</t>
  </si>
  <si>
    <t>08HS-PU803S</t>
  </si>
  <si>
    <t>汽提塔顶料泵PU803S停命令</t>
  </si>
  <si>
    <t>08HSPU803S</t>
  </si>
  <si>
    <t>08HS-PU804A</t>
  </si>
  <si>
    <t>污水泵PU804A停命令</t>
  </si>
  <si>
    <t>08HSPU804A</t>
  </si>
  <si>
    <t>08HS-PU804S</t>
  </si>
  <si>
    <t>污水泵PU804S停命令</t>
  </si>
  <si>
    <t>08HSPU804S</t>
  </si>
  <si>
    <t>08HSC-PU805A</t>
  </si>
  <si>
    <t>污水罐泵PU805A停命令</t>
  </si>
  <si>
    <t>08HSPU805A</t>
  </si>
  <si>
    <t>08HSC-PU805S</t>
  </si>
  <si>
    <t>污水罐泵PU805S停命令</t>
  </si>
  <si>
    <t>08HSPU805S</t>
  </si>
  <si>
    <t>08HSC-PU806A</t>
  </si>
  <si>
    <t>工艺废水罐泵PU806A停命令</t>
  </si>
  <si>
    <t>08HSPU806A</t>
  </si>
  <si>
    <t>08HSC-PU806S</t>
  </si>
  <si>
    <t>工艺废水罐泵PU806S停命令</t>
  </si>
  <si>
    <t>08HSPU806S</t>
  </si>
  <si>
    <t>08HS-PU807</t>
  </si>
  <si>
    <t>污染区雨水泵PU807停命令</t>
  </si>
  <si>
    <t>08HSPU807</t>
  </si>
  <si>
    <t>08HS-PU903</t>
  </si>
  <si>
    <t>排污泵PU903停命令</t>
  </si>
  <si>
    <t>08HSPU903</t>
  </si>
  <si>
    <t>08HS-PU906A</t>
  </si>
  <si>
    <t>废液进料泵PU906A停命令</t>
  </si>
  <si>
    <t>08HSPU906A</t>
  </si>
  <si>
    <t>08HS-PU906S</t>
  </si>
  <si>
    <t>废液进料泵PU906S停命令</t>
  </si>
  <si>
    <t>08HSPU906S</t>
  </si>
  <si>
    <t>08HS-PU912A</t>
  </si>
  <si>
    <t>排气分离罐泵PU912A停命令</t>
  </si>
  <si>
    <t>08HSPU912A</t>
  </si>
  <si>
    <t>08HS-PU912S</t>
  </si>
  <si>
    <t>排气分离罐泵PU912S停命令</t>
  </si>
  <si>
    <t>08HSPU912S</t>
  </si>
  <si>
    <t>08HS-PU913A</t>
  </si>
  <si>
    <t>排气洗涤塔循环泵PU913A停</t>
  </si>
  <si>
    <t>08HSPU913A</t>
  </si>
  <si>
    <t>08HS-PU913S</t>
  </si>
  <si>
    <t>排气洗涤塔循环泵PU913S停</t>
  </si>
  <si>
    <t>08HSPU913S</t>
  </si>
  <si>
    <t>00HSO-P0401A</t>
  </si>
  <si>
    <t>提升水泵00P0401A启动</t>
  </si>
  <si>
    <t>00HSOP0401A</t>
  </si>
  <si>
    <t>00HSC-P0401A</t>
  </si>
  <si>
    <t>提升水泵00P0401A停止</t>
  </si>
  <si>
    <t>00HSCP0401A</t>
  </si>
  <si>
    <t>00HSO-P0401B</t>
  </si>
  <si>
    <t>提升水泵00P0401B启动</t>
  </si>
  <si>
    <t>00HSOP0401B</t>
  </si>
  <si>
    <t>00HSC-P0401B</t>
  </si>
  <si>
    <t>提升水泵00P0401B停止</t>
  </si>
  <si>
    <t>00HSCP0401B</t>
  </si>
  <si>
    <t>00HSO-P0402A</t>
  </si>
  <si>
    <t>提升水泵00P0402A启动</t>
  </si>
  <si>
    <t>00HSOP0402A</t>
  </si>
  <si>
    <t>00HSC-P0402A</t>
  </si>
  <si>
    <t>提升水泵00P0402A停止</t>
  </si>
  <si>
    <t>00HSCP0402A</t>
  </si>
  <si>
    <t>00HSO-P0402B</t>
  </si>
  <si>
    <t>提升水泵00P0402B启动</t>
  </si>
  <si>
    <t>00HSOP0402B</t>
  </si>
  <si>
    <t>00HSC-P0402B</t>
  </si>
  <si>
    <t>提升水泵00P0402B停止</t>
  </si>
  <si>
    <t>00HSCP0402B</t>
  </si>
  <si>
    <t>04HSC-C0301A</t>
  </si>
  <si>
    <t>风机04C0301A停止命令</t>
  </si>
  <si>
    <t>04HSCC0301A</t>
  </si>
  <si>
    <t>04HSC-P0301A</t>
  </si>
  <si>
    <t>循环水泵04P0301A停止命令</t>
  </si>
  <si>
    <t>04HSCP0301A</t>
  </si>
  <si>
    <t>04HSC-P0301B</t>
  </si>
  <si>
    <t>循环水泵04P0301B停止命令</t>
  </si>
  <si>
    <t>04HSCP0301B</t>
  </si>
  <si>
    <t>04HSC-P0301C</t>
  </si>
  <si>
    <t>循环水泵04P0301C停止命令</t>
  </si>
  <si>
    <t>04HSCP0301C</t>
  </si>
  <si>
    <t>08HSO-PU805A</t>
  </si>
  <si>
    <t>污水罐泵PU805A开命令</t>
  </si>
  <si>
    <t>08HSO-PU805S</t>
  </si>
  <si>
    <t>污水罐泵PU805S开命令</t>
  </si>
  <si>
    <t>08HSO-PU806A</t>
  </si>
  <si>
    <t>工艺废水罐泵PU806A开命令</t>
  </si>
  <si>
    <t>08HSO-PU806S</t>
  </si>
  <si>
    <t>工艺废水罐泵PU806S开命令</t>
  </si>
  <si>
    <t>08FSOV-8051</t>
  </si>
  <si>
    <t>LS去CL801调节阀电磁阀</t>
  </si>
  <si>
    <t>08FSOV8051</t>
  </si>
  <si>
    <t>08HSOV-7004</t>
  </si>
  <si>
    <t>界区至碱罐调节阀电磁阀</t>
  </si>
  <si>
    <t>08HSOV7004</t>
  </si>
  <si>
    <t>08HSOV-7071</t>
  </si>
  <si>
    <t>TK706A注水切断阀电磁阀</t>
  </si>
  <si>
    <t>08HSOV7071</t>
  </si>
  <si>
    <t>08HSOV-7072</t>
  </si>
  <si>
    <t>TK706B注水切断阀电磁阀</t>
  </si>
  <si>
    <t>08HSOV7072</t>
  </si>
  <si>
    <t>08XSOV-7052A</t>
  </si>
  <si>
    <t>TK703A出料切断阀电磁阀</t>
  </si>
  <si>
    <t>08XSOV7052A</t>
  </si>
  <si>
    <t>08XSOV-7052B</t>
  </si>
  <si>
    <t>08XSOV7052B</t>
  </si>
  <si>
    <t>08XSOV-7054A</t>
  </si>
  <si>
    <t>TK703B出料切断阀电磁阀</t>
  </si>
  <si>
    <t>08XSOV7054A</t>
  </si>
  <si>
    <t>08XSOV-7054B</t>
  </si>
  <si>
    <t>08XSOV7054B</t>
  </si>
  <si>
    <t>08XSOV-7058A</t>
  </si>
  <si>
    <t>TK702出料切断阀电磁阀</t>
  </si>
  <si>
    <t>08XSOV7058A</t>
  </si>
  <si>
    <t>08XSOV-7058B</t>
  </si>
  <si>
    <t>08XSOV7058B</t>
  </si>
  <si>
    <t>08XSOV-7064A</t>
  </si>
  <si>
    <t>TK731出料切断阀电磁阀</t>
  </si>
  <si>
    <t>08XSOV7064A</t>
  </si>
  <si>
    <t>08XSOV-7064B</t>
  </si>
  <si>
    <t>08XSOV7064B</t>
  </si>
  <si>
    <t>08XSOV-7079A</t>
  </si>
  <si>
    <t>至08L702AB切断阀电磁阀</t>
  </si>
  <si>
    <t>08XSOV7079A</t>
  </si>
  <si>
    <t>08XSOV-7079B</t>
  </si>
  <si>
    <t>08XSOV7079B</t>
  </si>
  <si>
    <t>08XSOV-7080A</t>
  </si>
  <si>
    <t>L702AB返回线切断阀电磁阀</t>
  </si>
  <si>
    <t>08XSOV7080A</t>
  </si>
  <si>
    <t>08XSOV-7080B</t>
  </si>
  <si>
    <t>08XSOV7080B</t>
  </si>
  <si>
    <t>08XSOV-8001</t>
  </si>
  <si>
    <t>MX804至TK802切断阀电磁阀</t>
  </si>
  <si>
    <t>08XSOV8001</t>
  </si>
  <si>
    <t>08XSOV-8002</t>
  </si>
  <si>
    <t>MX804至界区切断阀电磁阀</t>
  </si>
  <si>
    <t>08XSOV8002</t>
  </si>
  <si>
    <t>04XSOV-3001</t>
  </si>
  <si>
    <t>循环水排污切断阀电磁阀</t>
  </si>
  <si>
    <t>04XV3001</t>
  </si>
  <si>
    <t>04XSOV3001</t>
  </si>
  <si>
    <t>04XSOV-3002</t>
  </si>
  <si>
    <t>吸水池补充水切断阀电磁阀</t>
  </si>
  <si>
    <t>04XV3002</t>
  </si>
  <si>
    <t>04XSOV3002</t>
  </si>
  <si>
    <t>08LAH-6113</t>
  </si>
  <si>
    <t>磷酸盐配制罐08VE604液位高</t>
  </si>
  <si>
    <t>08LAL-6113</t>
  </si>
  <si>
    <t>磷酸盐配制罐08VE604液位低</t>
  </si>
  <si>
    <t>08LAH-6115</t>
  </si>
  <si>
    <t>亚硫酸钠配制罐08VE605液位高</t>
  </si>
  <si>
    <t>08LAL-6115</t>
  </si>
  <si>
    <t>亚硫酸钠配制罐08VE605液位低</t>
  </si>
  <si>
    <t>1）00XII-P0402A 注释为电流 但点性质为DI 需要确认一下?</t>
  </si>
  <si>
    <t>2）</t>
  </si>
  <si>
    <t>为DO点。注释中为标注那个点为开那个为关？需要确认？还有其他类似阀是否一致处理？</t>
  </si>
  <si>
    <t>2，为均衡1#站空插槽数，现将2#站9#NODE上原有卡件移动走，将空NODE移动至1#站，修改后1#站为9个NODE，2#站为8个NODE</t>
  </si>
  <si>
    <t>2020.10.10</t>
  </si>
  <si>
    <t>FCS0302-N9-S1,2移动至FCS0302-N1-S5,6</t>
  </si>
  <si>
    <t>FCS0302-N9-S3移动至FCS0302-N7-S8</t>
  </si>
  <si>
    <t>FCS0302-N9-S4移动至FCS0302-N8-S8</t>
  </si>
  <si>
    <t>FCS0301-N1-S5,6移动至FCS0301-N9-S1,2</t>
  </si>
  <si>
    <t>编号</t>
  </si>
  <si>
    <t>变更时间</t>
  </si>
  <si>
    <t>变更内容</t>
  </si>
  <si>
    <t>变更依据</t>
  </si>
  <si>
    <t>00XII-P0402A 为多余点，删除</t>
  </si>
  <si>
    <t>删除前通道地址：FCS0302-N6-S8-CH4</t>
  </si>
  <si>
    <t>增加了机柜间内的空调系统联锁IO点</t>
  </si>
  <si>
    <t>新增在FCS0301中</t>
  </si>
  <si>
    <t>DO</t>
  </si>
  <si>
    <t>DI</t>
  </si>
  <si>
    <t>点数新增与删除</t>
  </si>
  <si>
    <t>变更依据与2同</t>
  </si>
  <si>
    <t>删除:</t>
  </si>
  <si>
    <t xml:space="preserve">08PDT-7194  </t>
  </si>
  <si>
    <t>FCS0302-N7-S2-CH10</t>
  </si>
  <si>
    <t>新增:</t>
  </si>
  <si>
    <t>08PT-7104</t>
  </si>
  <si>
    <t>FCS0302-N4-S1-CH11</t>
  </si>
  <si>
    <t>FCS0302-N7-S2-CH11</t>
  </si>
  <si>
    <t>FCS0302-N7-S2-CH12</t>
  </si>
  <si>
    <t>FCS0302-N7-S2-CH13</t>
  </si>
  <si>
    <t>FCS0301-N5-S5-CH11</t>
  </si>
  <si>
    <t>FCS0301-N5-S5-CH12</t>
  </si>
  <si>
    <t>FCS0301-N5-S5-CH13</t>
  </si>
  <si>
    <t>FCS0301-N5-S5-CH14</t>
  </si>
  <si>
    <t>FCS0302-N5-S5-CH11</t>
  </si>
  <si>
    <t>FCS0302-N5-S5-CH12</t>
  </si>
  <si>
    <t>FCS0302-N5-S5-CH13</t>
  </si>
  <si>
    <t>FCS0302-N5-S5-CH14</t>
  </si>
  <si>
    <t>FCS0302-N5-S5-CH15</t>
  </si>
  <si>
    <t>FCS0302-N5-S6-CH11</t>
  </si>
  <si>
    <t>FCS0302-N5-S6-CH12</t>
  </si>
  <si>
    <t>FCS0302-N5-S6-CH13</t>
  </si>
  <si>
    <t>FCS0302-N5-S6-CH14</t>
  </si>
  <si>
    <t>FCS0302-N5-S6-CH15</t>
  </si>
  <si>
    <t>FCS0302-N6-S5-CH11</t>
  </si>
  <si>
    <t>FCS0302-N6-S5-CH12</t>
  </si>
  <si>
    <t>FCS0302-N6-S5-CH13</t>
  </si>
  <si>
    <t>FCS0302-N6-S5-CH14</t>
  </si>
  <si>
    <t>FCS0302-N8-S2-CH11</t>
  </si>
  <si>
    <t>FCS0302-N8-S2-CH12</t>
  </si>
  <si>
    <t>FCS0301-N5-S1-CH11</t>
  </si>
  <si>
    <t>FCS0301-N7-S2-CH4</t>
  </si>
  <si>
    <t>FCS0301-N7-S2-CH5</t>
  </si>
  <si>
    <t>FCS0301-N7-S2-CH6</t>
  </si>
  <si>
    <t>FCS0301-N7-S2-CH7</t>
  </si>
  <si>
    <t>FCS0301-N2-S5-CH8</t>
  </si>
  <si>
    <t>FCS0301-N2-S5-CH9</t>
  </si>
  <si>
    <t>FCS0301-N2-S5-CH10</t>
  </si>
  <si>
    <t>FCS0301-N2-S5-CH11</t>
  </si>
  <si>
    <t>FCS0301-N2-S5-CH12</t>
  </si>
  <si>
    <t>FCS0301-N2-S5-CH13</t>
  </si>
  <si>
    <t>FCS0301-N2-S5-CH14</t>
  </si>
  <si>
    <t>FCS0301-N2-S5-CH15</t>
  </si>
  <si>
    <t>FCS0301-N2-S6-CH10</t>
  </si>
  <si>
    <t>FCS0301-N2-S6-CH11</t>
  </si>
  <si>
    <t>FCS0301-N2-S6-CH12</t>
  </si>
  <si>
    <t>FCS0301-N2-S6-CH13</t>
  </si>
  <si>
    <t>FCS0301-N2-S6-CH14</t>
  </si>
  <si>
    <t>FCS0302-N2-S5-CH10</t>
  </si>
  <si>
    <t>FCS0302-N2-S5-CH11</t>
  </si>
  <si>
    <t>FCS0302-N2-S5-CH12</t>
  </si>
  <si>
    <t>FCS0302-N2-S5-CH13</t>
  </si>
  <si>
    <t>FCS0302-N2-S5-CH14</t>
  </si>
  <si>
    <t>FCS0302-N2-S5-CH15</t>
  </si>
  <si>
    <t>FCS0302-N2-S6-CH14</t>
  </si>
  <si>
    <t>FCS0302-N3-S6-CH12</t>
  </si>
  <si>
    <t>FCS0302-N3-S6-CH13</t>
  </si>
  <si>
    <t>FCS0302-N3-S6-CH14</t>
  </si>
  <si>
    <t>FCS0302-N3-S6-CH15</t>
  </si>
  <si>
    <t>FCS0301-N1-S3-CH7</t>
  </si>
  <si>
    <t>FCS0302-N2-S3-CH12</t>
  </si>
  <si>
    <t>FCS0301-N6-S3-CH10</t>
  </si>
  <si>
    <t>08HS-PU604A</t>
  </si>
  <si>
    <t>FCS0302-N2-S8-CH5</t>
  </si>
  <si>
    <t>08HS-PU604S</t>
  </si>
  <si>
    <t>FCS0302-N2-S8-CH6</t>
  </si>
  <si>
    <t>08HS-PU605A</t>
  </si>
  <si>
    <t>FCS0302-N2-S8-CH7</t>
  </si>
  <si>
    <t>08HS-PU605S</t>
  </si>
  <si>
    <t>FCS0302-N2-S8-CH8</t>
  </si>
  <si>
    <t>FCS0302-N4-S7-CH21</t>
  </si>
  <si>
    <t>FCS0302-N4-S7-CH22</t>
  </si>
  <si>
    <t>FCS0302-N4-S7-CH23</t>
  </si>
  <si>
    <t>FCS0302-N4-S7-CH24</t>
  </si>
  <si>
    <t>FCS0302-N4-S7-CH25</t>
  </si>
  <si>
    <t>FCS0302-N4-S7-CH26</t>
  </si>
  <si>
    <t>FCS0302-N4-S7-CH27</t>
  </si>
  <si>
    <t>FCS0302-N4-S7-CH28</t>
  </si>
  <si>
    <t>FCS0301-N2-S8-CH27</t>
  </si>
  <si>
    <t>FCS0301-N2-S8-CH28</t>
  </si>
  <si>
    <t>FCS0301-N5-S8-CH27</t>
  </si>
  <si>
    <t>FCS0301-N5-S8-CH28</t>
  </si>
  <si>
    <t>FCS0301-N5-S8-CH29</t>
  </si>
  <si>
    <t>位号变化：</t>
  </si>
  <si>
    <t xml:space="preserve">08HSC-PU805A 变化前08HS-PU805A </t>
  </si>
  <si>
    <t>FCS0302-N3-S8-CH1</t>
  </si>
  <si>
    <t>08HSC-PU805S 变化前08HS-PU805S</t>
  </si>
  <si>
    <t>FCS0302-N3-S8-CH2</t>
  </si>
  <si>
    <t>08HSC-PU806A 变化前08HS-PU806A</t>
  </si>
  <si>
    <t>FCS0302-N3-S8-CH3</t>
  </si>
  <si>
    <t xml:space="preserve">08HSC-PU806S 变化前08HS-PU806S </t>
  </si>
  <si>
    <t>FCS0302-N3-S8-CH4</t>
  </si>
  <si>
    <t>FCS0302-N3-S8-CH25</t>
  </si>
  <si>
    <t>FCS0302-N3-S8-CH26</t>
  </si>
  <si>
    <t>FCS0302-N3-S8-CH27</t>
  </si>
  <si>
    <t>FCS0302-N3-S8-CH28</t>
  </si>
  <si>
    <t>FCS0302-N6-S8-CH14</t>
  </si>
  <si>
    <t>FCS0302-N6-S8-CH15</t>
  </si>
  <si>
    <t>FCS0302-N6-S8-CH16</t>
  </si>
  <si>
    <t>FCS0302-N6-S8-CH17</t>
  </si>
  <si>
    <t>FCS0302-N6-S8-CH18</t>
  </si>
  <si>
    <t>FCS0302-N6-S8-CH19</t>
  </si>
  <si>
    <t>FCS0302-N6-S8-CH20</t>
  </si>
  <si>
    <t>FCS0302-N6-S8-CH21</t>
  </si>
  <si>
    <t>FCS0302-N6-S8-CH22</t>
  </si>
  <si>
    <t>FCS0302-N6-S8-CH23</t>
  </si>
  <si>
    <t>FCS0302-N6-S6-CH11</t>
  </si>
  <si>
    <t>FCS0302-N6-S6-CH12</t>
  </si>
  <si>
    <t>新增</t>
  </si>
  <si>
    <t>AO</t>
  </si>
  <si>
    <t>删除</t>
  </si>
  <si>
    <t>08FT-6109重复</t>
  </si>
  <si>
    <t>因重复删除</t>
  </si>
  <si>
    <t>根据用户意见 电流数据应接入有隔离器的4线通道</t>
  </si>
  <si>
    <t>移动前</t>
  </si>
  <si>
    <t>101</t>
  </si>
  <si>
    <t>移动后</t>
  </si>
  <si>
    <t>根据2020/10/17邮件资料 更新</t>
  </si>
  <si>
    <t>15</t>
  </si>
  <si>
    <t>50</t>
  </si>
  <si>
    <t>10</t>
  </si>
  <si>
    <t>20</t>
  </si>
  <si>
    <t>5</t>
  </si>
  <si>
    <t>25</t>
  </si>
  <si>
    <t>4.5</t>
  </si>
  <si>
    <t>7000</t>
  </si>
  <si>
    <t>1400</t>
  </si>
  <si>
    <t>根据2020/10/20邮件资料 更新</t>
  </si>
  <si>
    <t>DI变为DO</t>
  </si>
  <si>
    <t>电控柜接点</t>
  </si>
  <si>
    <t>配置卡件数</t>
  </si>
  <si>
    <t>提供通道数</t>
  </si>
  <si>
    <t>空通道数</t>
  </si>
  <si>
    <t>实际备用量%</t>
  </si>
  <si>
    <t>安全栅使用数量</t>
  </si>
  <si>
    <t>AI+端子</t>
  </si>
  <si>
    <t>其中有52通道为配置DI安全栅的通道，详见点表</t>
  </si>
  <si>
    <t>合计：</t>
  </si>
  <si>
    <t>协议数量</t>
  </si>
  <si>
    <t>AI安全栅使用数量：</t>
  </si>
  <si>
    <t>AI隔离栅使用数量：</t>
  </si>
  <si>
    <t>AO安全栅使用数量：</t>
  </si>
  <si>
    <t>DI安全栅使用数量：</t>
  </si>
  <si>
    <t>AI卡件使用数量：</t>
  </si>
  <si>
    <t>AO卡件使用数量：</t>
  </si>
  <si>
    <t>DI卡件使用数量：</t>
  </si>
  <si>
    <t>DO卡件使用数量：</t>
  </si>
  <si>
    <t>ARM15A使用数量：</t>
  </si>
  <si>
    <t>AED5D使用数量：</t>
  </si>
  <si>
    <t>ARM55D使用数量：</t>
  </si>
  <si>
    <t>DCS IO 表</t>
  </si>
  <si>
    <t>项目名称
Project</t>
  </si>
  <si>
    <t>上海氯碱化工股份有限公司20万吨/年氯乙烯项目</t>
  </si>
  <si>
    <t>分项名称
Subproject</t>
  </si>
  <si>
    <t>氯乙烯装置/总体/总体</t>
  </si>
  <si>
    <t>2A</t>
  </si>
  <si>
    <t>供施工</t>
  </si>
  <si>
    <t>顾兴海</t>
  </si>
  <si>
    <t>罗倩</t>
  </si>
  <si>
    <t>李宗勇</t>
  </si>
  <si>
    <t>图号
Dwg.No.</t>
  </si>
  <si>
    <t>08-50-0000-28-002</t>
  </si>
  <si>
    <t>版次</t>
  </si>
  <si>
    <t>描述</t>
  </si>
  <si>
    <t>设计</t>
  </si>
  <si>
    <t>校核</t>
  </si>
  <si>
    <t>审核</t>
  </si>
  <si>
    <t>日期</t>
  </si>
  <si>
    <t>项目代码</t>
  </si>
  <si>
    <t>E18005</t>
  </si>
  <si>
    <t>设计阶段</t>
  </si>
  <si>
    <t>详细设计</t>
  </si>
  <si>
    <t>Rev.</t>
  </si>
  <si>
    <t>Description</t>
  </si>
  <si>
    <t>Design</t>
  </si>
  <si>
    <t>Checked</t>
  </si>
  <si>
    <t>Approved</t>
  </si>
  <si>
    <t>Date</t>
  </si>
  <si>
    <t>Job No.</t>
  </si>
  <si>
    <t>Stage</t>
  </si>
  <si>
    <t>仪表位号</t>
  </si>
  <si>
    <t>仪表名称</t>
  </si>
  <si>
    <t>安装位置</t>
  </si>
  <si>
    <t>信号类型</t>
  </si>
  <si>
    <t>信号规格</t>
  </si>
  <si>
    <t>安全栅/继电器</t>
  </si>
  <si>
    <t>IO冗余要求</t>
  </si>
  <si>
    <t>IO卡端信号类型</t>
  </si>
  <si>
    <t>IO卡端信号规格</t>
  </si>
  <si>
    <t>备注</t>
  </si>
  <si>
    <t>Tag No.</t>
  </si>
  <si>
    <t>Instrument type</t>
  </si>
  <si>
    <t>Location</t>
  </si>
  <si>
    <t>I/O type</t>
  </si>
  <si>
    <t>Signal type</t>
  </si>
  <si>
    <t>Ext.power</t>
  </si>
  <si>
    <t>S.B./ Relay</t>
  </si>
  <si>
    <t>Redundancy</t>
  </si>
  <si>
    <t>IO card side I/O type</t>
  </si>
  <si>
    <t>IO card side signal type</t>
  </si>
  <si>
    <t>Remark</t>
  </si>
  <si>
    <t>色谱分析仪</t>
  </si>
  <si>
    <t>分析小屋</t>
  </si>
  <si>
    <t>DCS-AI</t>
  </si>
  <si>
    <t>4-20 mA DC</t>
  </si>
  <si>
    <t>-</t>
  </si>
  <si>
    <t>No</t>
  </si>
  <si>
    <t>VINYL CHLORIDE</t>
  </si>
  <si>
    <t>ACETYLENE</t>
  </si>
  <si>
    <t>ETHYLENE</t>
  </si>
  <si>
    <t>ETHANE</t>
  </si>
  <si>
    <t>红外分析仪</t>
  </si>
  <si>
    <t>现场</t>
  </si>
  <si>
    <t>氧分析仪</t>
  </si>
  <si>
    <t>pH计</t>
  </si>
  <si>
    <t>4~20mA DC+HART</t>
  </si>
  <si>
    <t>输入安全栅</t>
  </si>
  <si>
    <t>HCL分析仪</t>
  </si>
  <si>
    <t>溶解电导率法测量</t>
  </si>
  <si>
    <t xml:space="preserve">可燃气体检测报警器 </t>
  </si>
  <si>
    <t>裂解炉</t>
  </si>
  <si>
    <t>裂解炉，艾默生双参数氧化锆</t>
  </si>
  <si>
    <t>1,3 BUTADIENE</t>
  </si>
  <si>
    <t>METHYL CHLORIDE</t>
  </si>
  <si>
    <t>ETHYL CHLORIDE</t>
  </si>
  <si>
    <t>MONOVINYL ACETYLENE</t>
  </si>
  <si>
    <t>EDC</t>
  </si>
  <si>
    <t>溶解测量pH,探头采用纯水级，三个流路。</t>
  </si>
  <si>
    <t>电导率分析仪</t>
  </si>
  <si>
    <t>TOC分析仪</t>
  </si>
  <si>
    <t>Yes</t>
  </si>
  <si>
    <t>24V DC(4线制)</t>
  </si>
  <si>
    <t>insitu TDL(原位激光分析法)</t>
  </si>
  <si>
    <t xml:space="preserve"> 差压变送器 (流量) </t>
  </si>
  <si>
    <t>电磁流量计</t>
  </si>
  <si>
    <t>220V AC供电</t>
  </si>
  <si>
    <t>涡街流量计</t>
  </si>
  <si>
    <t>伴热</t>
  </si>
  <si>
    <t xml:space="preserve"> Coriolis质量流量计</t>
  </si>
  <si>
    <t>220V AC外供电,信号来自：08TIC-3488</t>
  </si>
  <si>
    <t>220V AC 供电</t>
  </si>
  <si>
    <t>隔膜差压变送器(液位)</t>
  </si>
  <si>
    <t xml:space="preserve"> 电容式液位开关</t>
  </si>
  <si>
    <t xml:space="preserve">差压变送器 (液位) </t>
  </si>
  <si>
    <t>信号去08HS-5024</t>
  </si>
  <si>
    <t xml:space="preserve">隔膜差压变送器(液位) </t>
  </si>
  <si>
    <t>电容式液位开关</t>
  </si>
  <si>
    <t>隔膜压力变送器</t>
  </si>
  <si>
    <t xml:space="preserve">隔膜差压变送器(压力) </t>
  </si>
  <si>
    <t>压力变送器</t>
  </si>
  <si>
    <t xml:space="preserve">差压变送器 (压力) </t>
  </si>
  <si>
    <t>差压变送器 (压力)</t>
  </si>
  <si>
    <t xml:space="preserve">20200930更新 </t>
  </si>
  <si>
    <t>08PDT-7194</t>
  </si>
  <si>
    <t>泵机封成套</t>
  </si>
  <si>
    <t>点位重复</t>
  </si>
  <si>
    <t>删掉重复的保留一组就行</t>
  </si>
  <si>
    <t>液位变送器</t>
  </si>
  <si>
    <t>温度变送器</t>
  </si>
  <si>
    <t>磁翻板液位计带远传变送器</t>
  </si>
  <si>
    <t>现场电控柜</t>
  </si>
  <si>
    <t>加药系统成套</t>
  </si>
  <si>
    <t>一体化温度变送器</t>
  </si>
  <si>
    <t>裂解炉厂商供货，4~20mADC,本安信号</t>
  </si>
  <si>
    <t>氯气压缩机成套，4~20mADC,本安信号</t>
  </si>
  <si>
    <t>20200930 更新</t>
  </si>
  <si>
    <t>气动调节阀 (Globe)</t>
  </si>
  <si>
    <t>DCS-AO</t>
  </si>
  <si>
    <t>输出安全栅</t>
  </si>
  <si>
    <t>位置变送器</t>
  </si>
  <si>
    <t>气动调节阀 (偏心旋转阀)</t>
  </si>
  <si>
    <t>气动调节阀 (蝶阀)</t>
  </si>
  <si>
    <t>气动风门</t>
  </si>
  <si>
    <t>现场指示表</t>
  </si>
  <si>
    <t>分析仪开关</t>
  </si>
  <si>
    <t>AH-03分析小屋</t>
  </si>
  <si>
    <t>DCS-DI</t>
  </si>
  <si>
    <t>无源接点</t>
  </si>
  <si>
    <t>音叉开关</t>
  </si>
  <si>
    <t>NAMUR</t>
  </si>
  <si>
    <t>压力开关</t>
  </si>
  <si>
    <t>08XI   -PU203A</t>
  </si>
  <si>
    <t>电气接触器接点</t>
  </si>
  <si>
    <t>24V DC</t>
  </si>
  <si>
    <t>碱洗循环泵08PU203A电机</t>
  </si>
  <si>
    <t>08XI   -PU203S</t>
  </si>
  <si>
    <t>碱洗循环泵08PU203S电机</t>
  </si>
  <si>
    <t>08XI   -PU205A</t>
  </si>
  <si>
    <t>碱洗EDC输送泵08PU205A电机</t>
  </si>
  <si>
    <t>08XI   -PU205S</t>
  </si>
  <si>
    <t>碱洗EDC输送泵08PU205S电机</t>
  </si>
  <si>
    <t>08XI   -PU303A</t>
  </si>
  <si>
    <t>高沸塔底料泵08PU303A电机</t>
  </si>
  <si>
    <t>08XI   -PU303S</t>
  </si>
  <si>
    <t>高沸塔底料泵08PU303S电机</t>
  </si>
  <si>
    <t>08XI   -PU304A</t>
  </si>
  <si>
    <t>高沸塔回流泵08PU304A电机</t>
  </si>
  <si>
    <t>08XI   -PU304S</t>
  </si>
  <si>
    <t>高沸塔回流泵08PU304S电机</t>
  </si>
  <si>
    <t>08XI   -PU306A</t>
  </si>
  <si>
    <t>真空塔底料泵08PU306A电机</t>
  </si>
  <si>
    <t>08XI   -PU306S</t>
  </si>
  <si>
    <t>真空塔底料泵08PU306S电机</t>
  </si>
  <si>
    <t>08XI   -PU307A</t>
  </si>
  <si>
    <t>真空塔回流泵08PU307A电机</t>
  </si>
  <si>
    <t>08XI   -PU307S</t>
  </si>
  <si>
    <t>真空塔回流泵08PU307S电机</t>
  </si>
  <si>
    <t>08XI   -PU310A</t>
  </si>
  <si>
    <t>喷射器循环泵08PU310A电机</t>
  </si>
  <si>
    <t>08XI   -PU310S</t>
  </si>
  <si>
    <t>喷射器循环泵08PU310S电机</t>
  </si>
  <si>
    <t>08XI   -PU320A</t>
  </si>
  <si>
    <t>高沸塔侧采泵08PU320A电机</t>
  </si>
  <si>
    <t>08XI   -PU320S</t>
  </si>
  <si>
    <t>高沸塔侧采泵08PU320S电机</t>
  </si>
  <si>
    <t>08XI   -PU402A</t>
  </si>
  <si>
    <t>急冷洗涤塔回流泵08PU402A电机</t>
  </si>
  <si>
    <t>08XI   -PU402S</t>
  </si>
  <si>
    <t>急冷洗涤塔回流泵08PU402S电机</t>
  </si>
  <si>
    <t>08XI   -PU403A</t>
  </si>
  <si>
    <t>急冷洗涤塔循环泵08PU403A电机</t>
  </si>
  <si>
    <t>08XI   -PU403S</t>
  </si>
  <si>
    <t>急冷洗涤塔循环泵08PU403S电机</t>
  </si>
  <si>
    <t>08XI   -CM401</t>
  </si>
  <si>
    <t>清焦空气压缩机08CM401电机</t>
  </si>
  <si>
    <t>08XI   -PU501A</t>
  </si>
  <si>
    <t>氯化氢塔回流泵PU501A电机</t>
  </si>
  <si>
    <t>08XI   -PU501S</t>
  </si>
  <si>
    <t>氯化氢塔回流泵PU501S电机</t>
  </si>
  <si>
    <t>08XI   -PU502</t>
  </si>
  <si>
    <t>VCM 塔进料泵08PU502电机</t>
  </si>
  <si>
    <t>08XI   -PU503A</t>
  </si>
  <si>
    <t>VCM塔回流泵08PU503A电机</t>
  </si>
  <si>
    <t>08XI   -PU503S</t>
  </si>
  <si>
    <t>VCM塔回流泵08PU503S电机</t>
  </si>
  <si>
    <t>08XI   -PU512</t>
  </si>
  <si>
    <t>碱液增压泵08PU512电机</t>
  </si>
  <si>
    <t>08XI   -PU520A</t>
  </si>
  <si>
    <t>VCM汽提塔回流泵08PU520A电机</t>
  </si>
  <si>
    <t>08XI   -PU520S</t>
  </si>
  <si>
    <t>VCM汽提塔回流泵08PU520S电机</t>
  </si>
  <si>
    <t>08XI   -GR501</t>
  </si>
  <si>
    <t>冷冻单元08GR501电机</t>
  </si>
  <si>
    <t>08XI   -PU602A</t>
  </si>
  <si>
    <t>中压蒸汽凝液泵08PU602A电机</t>
  </si>
  <si>
    <t>08XI   -PU602S</t>
  </si>
  <si>
    <t>中压蒸汽凝液泵08PU602S电机</t>
  </si>
  <si>
    <t>08XI   -PU603A</t>
  </si>
  <si>
    <t>低压蒸汽凝液泵08PU603A电机</t>
  </si>
  <si>
    <t>08XI   -PU603S</t>
  </si>
  <si>
    <t>低压蒸汽凝液泵08PU603S电机</t>
  </si>
  <si>
    <t>08XI   -PU604A</t>
  </si>
  <si>
    <t>磷酸盐加药泵08PU604A电机运行</t>
  </si>
  <si>
    <t>08XIF  -PU604A</t>
  </si>
  <si>
    <t>磷酸盐加药泵08PU604A电机故障</t>
  </si>
  <si>
    <t>08XI   -PU604S</t>
  </si>
  <si>
    <t>磷酸盐加药泵08PU604S电机运行</t>
  </si>
  <si>
    <t>08XIF  -PU604S</t>
  </si>
  <si>
    <t>磷酸盐加药泵08PU604S电机故障</t>
  </si>
  <si>
    <t>08XI   -MX604</t>
  </si>
  <si>
    <t>磷酸盐加药搅拌器08MX604电机运行</t>
  </si>
  <si>
    <t>亚硫酸钠配置系统就地急停按钮</t>
  </si>
  <si>
    <t>08XIF   -MX604</t>
  </si>
  <si>
    <t>磷酸盐加药搅拌器08MX604电机故障</t>
  </si>
  <si>
    <t>08XI   -PU605A</t>
  </si>
  <si>
    <t>亚硫酸钠加药泵08PU605A电机运行</t>
  </si>
  <si>
    <t>08XIF  -PU605A</t>
  </si>
  <si>
    <t>亚硫酸钠加药泵08PU605A电机故障</t>
  </si>
  <si>
    <t>08XI   -PU605S</t>
  </si>
  <si>
    <t>亚硫酸钠加药泵08PU605S电机运行</t>
  </si>
  <si>
    <t>08XIF  -PU605S</t>
  </si>
  <si>
    <t>亚硫酸钠加药泵08PU605S电机故障</t>
  </si>
  <si>
    <t>08XI   -MX605</t>
  </si>
  <si>
    <t>亚硫酸钠加药搅拌器08MX604电机运行</t>
  </si>
  <si>
    <t>08XIF   -MX605</t>
  </si>
  <si>
    <t>亚硫酸钠加药搅拌器08MX604电机故障</t>
  </si>
  <si>
    <t>08XI   -PU702A</t>
  </si>
  <si>
    <t>干粗EDC输送泵08PU702A电机</t>
  </si>
  <si>
    <t>08XI   -PU702S</t>
  </si>
  <si>
    <t>干粗EDC输送泵08PU702S电机</t>
  </si>
  <si>
    <t>08XI   -PU703A</t>
  </si>
  <si>
    <t>EDC裂解炉进料泵08PU703A电机</t>
  </si>
  <si>
    <t>08XI   -PU703S</t>
  </si>
  <si>
    <t>EDC裂解炉进料泵08PU703S电机</t>
  </si>
  <si>
    <t>08XI   -PU705</t>
  </si>
  <si>
    <t>不合格VCM泵08PU705电机</t>
  </si>
  <si>
    <t>08XI   -PU706A</t>
  </si>
  <si>
    <t>产品VCM输送泵08PU706A电机</t>
  </si>
  <si>
    <t>08XI   -PU706S</t>
  </si>
  <si>
    <t>产品VCM输送泵08PU706S电机</t>
  </si>
  <si>
    <t>08XI   -PU710A</t>
  </si>
  <si>
    <t>EDC排气分离罐泵08PU710A电机</t>
  </si>
  <si>
    <t>08XI   -PU710S</t>
  </si>
  <si>
    <t>EDC排气分离罐泵08PU710S电机</t>
  </si>
  <si>
    <t>08XI   -PU718A</t>
  </si>
  <si>
    <t>中和槽溢流泵08PU718A电机</t>
  </si>
  <si>
    <t>08XI   -PU718S</t>
  </si>
  <si>
    <t>中和槽溢流泵08PU718S电机</t>
  </si>
  <si>
    <t>08XI   -PU719</t>
  </si>
  <si>
    <t>泄放凝液泵08PU719电机</t>
  </si>
  <si>
    <t>08XI   -CM808A</t>
  </si>
  <si>
    <t>污染区风机08M808A电机</t>
  </si>
  <si>
    <t>08XI   -CM808S</t>
  </si>
  <si>
    <t>08XI   -PU801A</t>
  </si>
  <si>
    <t>汽提塔进料泵08PU801A/S1电机</t>
  </si>
  <si>
    <t>08XI   -PU801S</t>
  </si>
  <si>
    <t>汽提塔进料泵08PU801S/S1电机</t>
  </si>
  <si>
    <t>08XI   -PU802A</t>
  </si>
  <si>
    <t>汽提塔底料泵08PU802A电机</t>
  </si>
  <si>
    <t>08XI   -PU802S</t>
  </si>
  <si>
    <t>汽提塔底料泵08PU802S电机</t>
  </si>
  <si>
    <t>08XI   -PU803A</t>
  </si>
  <si>
    <t>汽提塔顶料泵08PU803A电机</t>
  </si>
  <si>
    <t>08XI   -PU803S</t>
  </si>
  <si>
    <t>汽提塔顶料泵08PU803B电机</t>
  </si>
  <si>
    <t>08XI   -PU804A</t>
  </si>
  <si>
    <t>污水泵08PU804A电机</t>
  </si>
  <si>
    <t>08XI   -PU804S</t>
  </si>
  <si>
    <t>污水泵08PU804S电机</t>
  </si>
  <si>
    <t>08XI   -PU805A</t>
  </si>
  <si>
    <t>污水罐泵08PU805A电机</t>
  </si>
  <si>
    <t>08XI   -PU805S</t>
  </si>
  <si>
    <t>污水罐泵08PU805S电机</t>
  </si>
  <si>
    <t>08XI   -PU806A</t>
  </si>
  <si>
    <t>工艺废水罐泵08PU806A电机</t>
  </si>
  <si>
    <t>08XI   -PU806S</t>
  </si>
  <si>
    <t>工艺废水罐泵08PU806S电机</t>
  </si>
  <si>
    <t>08XI   -PU807</t>
  </si>
  <si>
    <t>污染区雨水泵08PU807电机</t>
  </si>
  <si>
    <t>08XI   -PU903</t>
  </si>
  <si>
    <t>排污泵08PU903电机</t>
  </si>
  <si>
    <t>08XI   -PU906A</t>
  </si>
  <si>
    <t>废液进料泵08PU906A电机</t>
  </si>
  <si>
    <t>08XI   -PU906S</t>
  </si>
  <si>
    <t>废液进料泵08PU906S电机</t>
  </si>
  <si>
    <t>08XI   -PU912A</t>
  </si>
  <si>
    <t>排气分离罐泵08PU912A电机</t>
  </si>
  <si>
    <t>08XI   -PU912S</t>
  </si>
  <si>
    <t>排气分离罐泵08PU912S电机</t>
  </si>
  <si>
    <t>08XI   -PU913A</t>
  </si>
  <si>
    <t>排气洗涤塔循环泵08PU913A电机</t>
  </si>
  <si>
    <t>08XI   -PU913S</t>
  </si>
  <si>
    <t>排气洗涤塔循环泵08PU913S电机</t>
  </si>
  <si>
    <t>08XI   -CM501</t>
  </si>
  <si>
    <t>现场启动柜</t>
  </si>
  <si>
    <t>氯气压缩机成套启动柜，运行状态</t>
  </si>
  <si>
    <t>08XA   -CM501</t>
  </si>
  <si>
    <t>氯气压缩机成套启动柜，故障状态</t>
  </si>
  <si>
    <t>08HSE   -CM501</t>
  </si>
  <si>
    <t>氯气压缩机成套启动柜急停按钮指示</t>
  </si>
  <si>
    <t>加药系统成套电控柜</t>
  </si>
  <si>
    <t xml:space="preserve">阀位开关 </t>
  </si>
  <si>
    <t>选择开关</t>
  </si>
  <si>
    <t>就地远程冰机吸入口压力控制选择</t>
  </si>
  <si>
    <t>远程控制开关</t>
  </si>
  <si>
    <t>污水泵08PU806A 远程控制开关(HOA)</t>
  </si>
  <si>
    <t>污水泵08PU806B 远程控制开关(HOA)</t>
  </si>
  <si>
    <t>污水泵08PU805A 远程控制开关(HOA)</t>
  </si>
  <si>
    <t>污水泵08PU805B 远程控制开关(HOA)</t>
  </si>
  <si>
    <t>按钮开关</t>
  </si>
  <si>
    <t>电磁阀</t>
  </si>
  <si>
    <t>DCS-DO</t>
  </si>
  <si>
    <t>是</t>
  </si>
  <si>
    <t>有源接点</t>
  </si>
  <si>
    <t>08HS   -PU203A</t>
  </si>
  <si>
    <t>220V AC</t>
  </si>
  <si>
    <t>08HS   -PU203S</t>
  </si>
  <si>
    <t>08HS   -PU205A</t>
  </si>
  <si>
    <t>08HS   -PU205S</t>
  </si>
  <si>
    <t>08HS   -PU303A</t>
  </si>
  <si>
    <t>08HS   -PU303S</t>
  </si>
  <si>
    <t>08HS   -PU304A</t>
  </si>
  <si>
    <t>08HS   -PU304S</t>
  </si>
  <si>
    <t>08HS   -PU306A</t>
  </si>
  <si>
    <t>08HS   -PU306S</t>
  </si>
  <si>
    <t>08HS   -PU307A</t>
  </si>
  <si>
    <t>08HS   -PU307S</t>
  </si>
  <si>
    <t>08HS   -PU310A</t>
  </si>
  <si>
    <t>08HS   -PU310S</t>
  </si>
  <si>
    <t>08HS   -PU320A</t>
  </si>
  <si>
    <t>08HS   -PU320S</t>
  </si>
  <si>
    <t>08HS   -PU402A</t>
  </si>
  <si>
    <t>08HS   -PU402S</t>
  </si>
  <si>
    <t>08HS   -PU403A</t>
  </si>
  <si>
    <t>08HS   -PU403S</t>
  </si>
  <si>
    <t>08HS   -CM401</t>
  </si>
  <si>
    <t>08HS   -PU501A</t>
  </si>
  <si>
    <t>08HS   -PU501S</t>
  </si>
  <si>
    <t>08HS   -PU502</t>
  </si>
  <si>
    <t>08HS   -PU503A</t>
  </si>
  <si>
    <t>08HS   -PU503S</t>
  </si>
  <si>
    <t>08HS   -PU512</t>
  </si>
  <si>
    <t>08HS   -PU520A</t>
  </si>
  <si>
    <t>08HS   -PU520S</t>
  </si>
  <si>
    <t>08HS   -GR501</t>
  </si>
  <si>
    <t>08HS   -PU602A</t>
  </si>
  <si>
    <t>08HS   -PU602S</t>
  </si>
  <si>
    <t>08HS   -PU603A</t>
  </si>
  <si>
    <t>08HS   -PU603S</t>
  </si>
  <si>
    <t>08HS   -PU604A</t>
  </si>
  <si>
    <t>08HS   -PU604S</t>
  </si>
  <si>
    <t>08HS   -PU605A</t>
  </si>
  <si>
    <t>08HS   -PU605S</t>
  </si>
  <si>
    <t>08HS   -PU702A</t>
  </si>
  <si>
    <t>08HS   -PU702S</t>
  </si>
  <si>
    <t>08HS   -PU703A</t>
  </si>
  <si>
    <t>08HS   -PU703S</t>
  </si>
  <si>
    <t>08HS   -PU705</t>
  </si>
  <si>
    <t>08HS   -PU706A</t>
  </si>
  <si>
    <t>08HS   -PU706S</t>
  </si>
  <si>
    <t>08HS   -PU710A</t>
  </si>
  <si>
    <t>08HS   -PU710S</t>
  </si>
  <si>
    <t>08HS   -PU718A</t>
  </si>
  <si>
    <t>08HS   -PU718S</t>
  </si>
  <si>
    <t>08HS   -PU719</t>
  </si>
  <si>
    <t>08HS   -CM808A</t>
  </si>
  <si>
    <t>08HS   -CM808S</t>
  </si>
  <si>
    <t>08HS   -PU801A</t>
  </si>
  <si>
    <t>08HS   -PU801S</t>
  </si>
  <si>
    <t>08HS   -PU802A</t>
  </si>
  <si>
    <t>08HS   -PU802S</t>
  </si>
  <si>
    <t>08HS   -PU803A</t>
  </si>
  <si>
    <t>08HS   -PU803S</t>
  </si>
  <si>
    <t>08HS   -PU804A</t>
  </si>
  <si>
    <t>08HS   -PU804S</t>
  </si>
  <si>
    <t>08HSO   -PU805A</t>
  </si>
  <si>
    <t>08HSC   -PU805A</t>
  </si>
  <si>
    <t>08HSO   -PU805S</t>
  </si>
  <si>
    <t>08HSC   -PU805S</t>
  </si>
  <si>
    <t>08HSO   -PU806A</t>
  </si>
  <si>
    <t>08HSC   -PU806A</t>
  </si>
  <si>
    <t>08HSO   -PU806S</t>
  </si>
  <si>
    <t>08HSC   -PU806S</t>
  </si>
  <si>
    <t>08HS   -PU807</t>
  </si>
  <si>
    <t>08HS   -PU903</t>
  </si>
  <si>
    <t>08HS   -PU906A</t>
  </si>
  <si>
    <t>08HS   -PU906S</t>
  </si>
  <si>
    <t>08HS   -PU912A</t>
  </si>
  <si>
    <t>08HS   -PU912S</t>
  </si>
  <si>
    <t>08HS   -PU913A</t>
  </si>
  <si>
    <t>08HS   -PU913S</t>
  </si>
  <si>
    <t>08HSO   -CM501</t>
  </si>
  <si>
    <t>氯气压缩机成套启动柜启动</t>
  </si>
  <si>
    <t>08HSC   -CM501</t>
  </si>
  <si>
    <t>氯气压缩机成套启动柜停止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</si>
</sst>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5">
    <numFmt numFmtId="42" formatCode="_ &quot;¥&quot;* #,##0_ ;_ &quot;¥&quot;* \-#,##0_ ;_ &quot;¥&quot;* &quot;-&quot;_ ;_ @_ "/>
    <numFmt numFmtId="41" formatCode="_ * #,##0_ ;_ * \-#,##0_ ;_ * &quot;-&quot;_ ;_ @_ "/>
    <numFmt numFmtId="43" formatCode="_ * #,##0.00_ ;_ * \-#,##0.00_ ;_ * &quot;-&quot;??_ ;_ @_ "/>
    <numFmt numFmtId="176" formatCode="0.0_ "/>
    <numFmt numFmtId="177" formatCode="0.000"/>
    <numFmt numFmtId="178" formatCode="0.00_)"/>
    <numFmt numFmtId="179" formatCode="_ &quot;$&quot;\ * #,##0.00_ ;_ &quot;$&quot;\ * \-#,##0.00_ ;_ &quot;$&quot;\ * &quot;-&quot;??_ ;_ @_ "/>
    <numFmt numFmtId="180" formatCode="#,##0\ &quot;F&quot;;[Red]\-#,##0\ &quot;F&quot;"/>
    <numFmt numFmtId="181" formatCode="_ &quot;$&quot;\ * #,##0_ ;_ &quot;$&quot;\ * \-#,##0_ ;_ &quot;$&quot;\ * &quot;-&quot;_ ;_ @_ "/>
    <numFmt numFmtId="182" formatCode="General_)"/>
    <numFmt numFmtId="183" formatCode="_([$€-2]* #,##0.00_);_([$€-2]* \(#,##0.00\);_([$€-2]* &quot;-&quot;??_)"/>
    <numFmt numFmtId="184" formatCode="_-[$€-2]* #,##0.00_-;\-[$€-2]* #,##0.00_-;_-[$€-2]* &quot;-&quot;??_-"/>
    <numFmt numFmtId="185" formatCode="#,##0.00\ &quot;F&quot;;[Red]\-#,##0.00\ &quot;F&quot;"/>
    <numFmt numFmtId="186" formatCode="_(&quot;$&quot;* #,##0.00_);_(&quot;$&quot;* \(#,##0.00\);_(&quot;$&quot;* &quot;-&quot;??_);_(@_)"/>
    <numFmt numFmtId="187" formatCode="&quot;$&quot;#,##0_);[Red]\(&quot;$&quot;#,##0\)"/>
  </numFmts>
  <fonts count="113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3"/>
      <charset val="134"/>
    </font>
    <font>
      <sz val="11"/>
      <name val="宋体"/>
      <family val="3"/>
      <charset val="134"/>
      <scheme val="major"/>
    </font>
    <font>
      <sz val="10"/>
      <name val="MS Sans Serif"/>
      <family val="2"/>
    </font>
    <font>
      <sz val="11"/>
      <name val="宋体"/>
      <family val="3"/>
      <charset val="134"/>
    </font>
    <font>
      <sz val="14"/>
      <name val="MS Sans Serif"/>
      <family val="2"/>
    </font>
    <font>
      <b/>
      <sz val="11"/>
      <color indexed="8"/>
      <name val="宋体"/>
      <family val="3"/>
      <charset val="134"/>
    </font>
    <font>
      <sz val="10"/>
      <name val="Arial"/>
      <family val="2"/>
    </font>
    <font>
      <sz val="12"/>
      <name val="宋体"/>
      <family val="3"/>
      <charset val="134"/>
    </font>
    <font>
      <b/>
      <sz val="20"/>
      <name val="Arial"/>
      <family val="2"/>
    </font>
    <font>
      <b/>
      <sz val="20"/>
      <name val="宋体"/>
      <family val="3"/>
      <charset val="134"/>
    </font>
    <font>
      <sz val="16"/>
      <name val="Arial"/>
      <family val="2"/>
    </font>
    <font>
      <sz val="12"/>
      <name val="Arial"/>
      <family val="2"/>
    </font>
    <font>
      <b/>
      <sz val="20"/>
      <color indexed="12"/>
      <name val="宋体"/>
      <family val="3"/>
      <charset val="134"/>
    </font>
    <font>
      <b/>
      <sz val="20"/>
      <color indexed="12"/>
      <name val="Arial"/>
      <family val="2"/>
    </font>
    <font>
      <b/>
      <sz val="20"/>
      <color rgb="FFFF0000"/>
      <name val="Arial"/>
      <family val="2"/>
    </font>
    <font>
      <b/>
      <sz val="18"/>
      <color rgb="FF0000FF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4"/>
      <color rgb="FFFF0000"/>
      <name val="Arial"/>
      <family val="2"/>
    </font>
    <font>
      <sz val="14"/>
      <name val="宋体"/>
      <family val="3"/>
      <charset val="134"/>
    </font>
    <font>
      <b/>
      <sz val="16"/>
      <name val="Arial"/>
      <family val="2"/>
    </font>
    <font>
      <b/>
      <sz val="18"/>
      <name val="Arial"/>
      <family val="2"/>
    </font>
    <font>
      <sz val="18"/>
      <name val="Arial"/>
      <family val="2"/>
    </font>
    <font>
      <sz val="11"/>
      <color indexed="62"/>
      <name val="宋体"/>
      <family val="3"/>
      <charset val="134"/>
    </font>
    <font>
      <sz val="11"/>
      <color indexed="17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1"/>
      <color indexed="63"/>
      <name val="宋体"/>
      <family val="3"/>
      <charset val="134"/>
    </font>
    <font>
      <b/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sz val="11"/>
      <color indexed="20"/>
      <name val="宋体"/>
      <family val="3"/>
      <charset val="134"/>
    </font>
    <font>
      <sz val="8"/>
      <name val="Arial"/>
      <family val="2"/>
    </font>
    <font>
      <b/>
      <sz val="13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color indexed="42"/>
      <name val="宋体"/>
      <family val="3"/>
      <charset val="134"/>
    </font>
    <font>
      <sz val="8"/>
      <name val="宋体"/>
      <family val="3"/>
      <charset val="134"/>
    </font>
    <font>
      <sz val="9"/>
      <name val="宋体"/>
      <family val="3"/>
      <charset val="134"/>
    </font>
    <font>
      <sz val="12"/>
      <name val="Times New Roman"/>
      <family val="1"/>
    </font>
    <font>
      <b/>
      <sz val="11"/>
      <color indexed="62"/>
      <name val="宋体"/>
      <family val="3"/>
      <charset val="134"/>
    </font>
    <font>
      <sz val="11"/>
      <color indexed="60"/>
      <name val="宋体"/>
      <family val="3"/>
      <charset val="134"/>
    </font>
    <font>
      <sz val="8"/>
      <name val="仿宋体"/>
      <family val="2"/>
    </font>
    <font>
      <sz val="10"/>
      <name val="Times New Roman Cyr"/>
      <charset val="204"/>
    </font>
    <font>
      <b/>
      <sz val="12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3"/>
      <color indexed="62"/>
      <name val="宋体"/>
      <family val="3"/>
      <charset val="134"/>
    </font>
    <font>
      <b/>
      <sz val="15"/>
      <color indexed="62"/>
      <name val="宋体"/>
      <family val="3"/>
      <charset val="134"/>
    </font>
    <font>
      <b/>
      <i/>
      <sz val="16"/>
      <name val="Helv"/>
      <family val="2"/>
    </font>
    <font>
      <sz val="11"/>
      <color indexed="19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Helv"/>
      <family val="2"/>
    </font>
    <font>
      <b/>
      <sz val="11"/>
      <color indexed="9"/>
      <name val="宋体"/>
      <family val="3"/>
      <charset val="134"/>
    </font>
    <font>
      <sz val="10"/>
      <name val="Book Antiqua"/>
      <family val="1"/>
    </font>
    <font>
      <sz val="14"/>
      <name val="黑体"/>
      <family val="3"/>
      <charset val="134"/>
    </font>
    <font>
      <sz val="7"/>
      <name val="Small Fonts"/>
      <family val="2"/>
    </font>
    <font>
      <i/>
      <sz val="11"/>
      <color indexed="23"/>
      <name val="宋体"/>
      <family val="3"/>
      <charset val="134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Times New Roman"/>
      <family val="1"/>
    </font>
    <font>
      <b/>
      <sz val="10"/>
      <name val="CG Omega"/>
      <family val="1"/>
    </font>
    <font>
      <b/>
      <sz val="11"/>
      <color indexed="42"/>
      <name val="宋体"/>
      <family val="3"/>
      <charset val="134"/>
    </font>
    <font>
      <sz val="11"/>
      <name val="ＭＳ Ｐゴシック"/>
      <charset val="134"/>
    </font>
    <font>
      <sz val="11"/>
      <color theme="1"/>
      <name val="ＭＳ ゴシック"/>
      <charset val="134"/>
    </font>
    <font>
      <u/>
      <sz val="10"/>
      <color indexed="12"/>
      <name val="Arial"/>
      <family val="2"/>
    </font>
    <font>
      <sz val="10"/>
      <name val="Courier New"/>
      <family val="3"/>
    </font>
    <font>
      <sz val="10"/>
      <name val="Helv"/>
      <family val="2"/>
    </font>
    <font>
      <b/>
      <sz val="10"/>
      <name val="Book Antiqua"/>
      <family val="1"/>
    </font>
    <font>
      <sz val="12"/>
      <name val="돋움체"/>
      <family val="3"/>
    </font>
    <font>
      <u/>
      <sz val="10"/>
      <color indexed="36"/>
      <name val="Arial"/>
      <family val="2"/>
    </font>
    <font>
      <b/>
      <sz val="18"/>
      <color indexed="62"/>
      <name val="宋体"/>
      <family val="3"/>
      <charset val="134"/>
    </font>
    <font>
      <b/>
      <sz val="11"/>
      <name val="Times New Roman"/>
      <family val="1"/>
    </font>
    <font>
      <sz val="11"/>
      <color indexed="62"/>
      <name val="Calibri"/>
      <family val="2"/>
    </font>
    <font>
      <sz val="11"/>
      <color indexed="10"/>
      <name val="宋体"/>
      <family val="3"/>
      <charset val="134"/>
    </font>
    <font>
      <sz val="12"/>
      <name val="等幅明朝"/>
      <charset val="136"/>
    </font>
    <font>
      <sz val="8"/>
      <name val="Helv"/>
      <family val="2"/>
    </font>
    <font>
      <sz val="10"/>
      <color indexed="8"/>
      <name val="MS Sans Serif"/>
      <family val="2"/>
    </font>
    <font>
      <u/>
      <sz val="11"/>
      <color indexed="12"/>
      <name val="ＭＳ Ｐゴシック"/>
      <charset val="134"/>
    </font>
    <font>
      <u/>
      <sz val="11"/>
      <color indexed="36"/>
      <name val="ＭＳ Ｐゴシック"/>
      <charset val="134"/>
    </font>
    <font>
      <sz val="10"/>
      <name val="宋体"/>
      <family val="3"/>
      <charset val="134"/>
    </font>
    <font>
      <sz val="12"/>
      <color theme="1"/>
      <name val="宋体"/>
      <family val="3"/>
      <charset val="134"/>
    </font>
    <font>
      <i/>
      <sz val="11"/>
      <color rgb="FF7F7F7F"/>
      <name val="宋体"/>
      <family val="3"/>
      <charset val="134"/>
      <scheme val="minor"/>
    </font>
    <font>
      <sz val="11"/>
      <name val="俵俽 柧挬"/>
      <charset val="134"/>
    </font>
    <font>
      <b/>
      <sz val="1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0"/>
      <color indexed="10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9"/>
      <color indexed="10"/>
      <name val="Times New Roman"/>
      <family val="1"/>
    </font>
    <font>
      <sz val="8"/>
      <name val="Times New Roman"/>
      <family val="1"/>
    </font>
    <font>
      <sz val="6"/>
      <name val="Times New Roman"/>
      <family val="1"/>
    </font>
    <font>
      <sz val="10"/>
      <color theme="1"/>
      <name val="Times New Roman"/>
      <family val="1"/>
    </font>
    <font>
      <sz val="10"/>
      <color rgb="FFFF0000"/>
      <name val="Times New Roman"/>
      <family val="1"/>
    </font>
    <font>
      <sz val="10"/>
      <color indexed="56"/>
      <name val="Times New Roman"/>
      <family val="1"/>
    </font>
    <font>
      <sz val="11"/>
      <name val="Times New Roman"/>
      <family val="1"/>
    </font>
    <font>
      <b/>
      <sz val="9"/>
      <color theme="1"/>
      <name val="Times New Roman"/>
      <family val="1"/>
    </font>
    <font>
      <sz val="11"/>
      <name val="Arial"/>
      <family val="2"/>
    </font>
    <font>
      <sz val="11"/>
      <name val="宋体"/>
      <family val="2"/>
      <charset val="134"/>
      <scheme val="minor"/>
    </font>
    <font>
      <sz val="8"/>
      <color rgb="FFFF0000"/>
      <name val="宋体"/>
      <family val="3"/>
      <charset val="134"/>
    </font>
    <font>
      <sz val="6"/>
      <name val="Arial"/>
      <family val="2"/>
    </font>
    <font>
      <sz val="8"/>
      <color rgb="FFFF0000"/>
      <name val="Arial"/>
      <family val="2"/>
    </font>
    <font>
      <sz val="7"/>
      <name val="Arial"/>
      <family val="2"/>
    </font>
    <font>
      <strike/>
      <sz val="8"/>
      <name val="宋体"/>
      <family val="3"/>
      <charset val="134"/>
    </font>
    <font>
      <strike/>
      <sz val="6"/>
      <name val="宋体"/>
      <family val="3"/>
      <charset val="134"/>
    </font>
    <font>
      <sz val="6"/>
      <name val="宋体"/>
      <family val="3"/>
      <charset val="134"/>
    </font>
    <font>
      <strike/>
      <sz val="8"/>
      <name val="Arial"/>
      <family val="2"/>
    </font>
    <font>
      <strike/>
      <sz val="8"/>
      <color rgb="FFFF0000"/>
      <name val="宋体"/>
      <family val="3"/>
      <charset val="134"/>
    </font>
    <font>
      <strike/>
      <sz val="6"/>
      <name val="Arial"/>
      <family val="2"/>
    </font>
    <font>
      <strike/>
      <sz val="11"/>
      <name val="宋体"/>
      <family val="2"/>
      <charset val="134"/>
      <scheme val="minor"/>
    </font>
    <font>
      <strike/>
      <sz val="11"/>
      <color theme="1"/>
      <name val="宋体"/>
      <family val="3"/>
      <charset val="134"/>
      <scheme val="minor"/>
    </font>
    <font>
      <sz val="11"/>
      <name val="ＭＳ Ｐゴシック"/>
      <family val="2"/>
    </font>
  </fonts>
  <fills count="4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6"/>
        <bgColor indexed="64"/>
      </patternFill>
    </fill>
    <fill>
      <patternFill patternType="gray0625"/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rgb="FFEEECE1"/>
        <bgColor indexed="64"/>
      </patternFill>
    </fill>
    <fill>
      <patternFill patternType="solid">
        <fgColor rgb="FF00FFFF"/>
      </patternFill>
    </fill>
    <fill>
      <patternFill patternType="solid">
        <fgColor rgb="FF00FFFF"/>
      </patternFill>
    </fill>
    <fill>
      <patternFill patternType="solid">
        <fgColor rgb="FF00FFFF"/>
      </patternFill>
    </fill>
    <fill>
      <patternFill patternType="solid">
        <fgColor rgb="FFFF0000"/>
        <bgColor indexed="64"/>
      </patternFill>
    </fill>
    <fill>
      <patternFill patternType="solid">
        <fgColor rgb="FFFF00FF"/>
      </patternFill>
    </fill>
    <fill>
      <patternFill patternType="solid">
        <fgColor rgb="FF00B0F0"/>
        <bgColor indexed="64"/>
      </patternFill>
    </fill>
  </fills>
  <borders count="8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49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indexed="27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ck">
        <color indexed="49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double">
        <color indexed="1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/>
      <diagonal/>
    </border>
  </borders>
  <cellStyleXfs count="22587">
    <xf numFmtId="0" fontId="0" fillId="0" borderId="0">
      <alignment vertical="center"/>
    </xf>
    <xf numFmtId="0" fontId="28" fillId="10" borderId="30">
      <alignment vertical="center"/>
    </xf>
    <xf numFmtId="0" fontId="39" fillId="0" borderId="0"/>
    <xf numFmtId="0" fontId="27" fillId="10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27" fillId="7" borderId="0">
      <alignment vertical="center"/>
    </xf>
    <xf numFmtId="0" fontId="31" fillId="16" borderId="0">
      <alignment vertical="center"/>
    </xf>
    <xf numFmtId="0" fontId="29" fillId="11" borderId="29">
      <alignment vertical="center"/>
    </xf>
    <xf numFmtId="0" fontId="31" fillId="16" borderId="0">
      <alignment vertical="center"/>
    </xf>
    <xf numFmtId="0" fontId="85" fillId="0" borderId="0"/>
    <xf numFmtId="0" fontId="27" fillId="7" borderId="0">
      <alignment vertical="center"/>
    </xf>
    <xf numFmtId="0" fontId="37" fillId="19" borderId="0">
      <alignment vertical="center"/>
    </xf>
    <xf numFmtId="0" fontId="28" fillId="11" borderId="30">
      <alignment vertical="center"/>
    </xf>
    <xf numFmtId="0" fontId="27" fillId="15" borderId="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27" fillId="7" borderId="0">
      <alignment vertical="center"/>
    </xf>
    <xf numFmtId="0" fontId="28" fillId="10" borderId="30">
      <alignment vertical="center"/>
    </xf>
    <xf numFmtId="0" fontId="29" fillId="11" borderId="29">
      <alignment vertical="center"/>
    </xf>
    <xf numFmtId="0" fontId="31" fillId="14" borderId="0">
      <alignment vertical="center"/>
    </xf>
    <xf numFmtId="0" fontId="27" fillId="21" borderId="0">
      <alignment vertical="center"/>
    </xf>
    <xf numFmtId="0" fontId="7" fillId="0" borderId="34">
      <alignment vertical="center"/>
    </xf>
    <xf numFmtId="10" fontId="32" fillId="12" borderId="62"/>
    <xf numFmtId="0" fontId="25" fillId="7" borderId="29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7" fillId="9" borderId="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26" fillId="13" borderId="0">
      <alignment vertical="center"/>
    </xf>
    <xf numFmtId="0" fontId="7" fillId="0" borderId="32">
      <alignment vertical="center"/>
    </xf>
    <xf numFmtId="0" fontId="27" fillId="10" borderId="0">
      <alignment vertical="center"/>
    </xf>
    <xf numFmtId="0" fontId="38" fillId="0" borderId="8">
      <alignment horizontal="centerContinuous"/>
    </xf>
    <xf numFmtId="0" fontId="7" fillId="0" borderId="34">
      <alignment vertical="center"/>
    </xf>
    <xf numFmtId="0" fontId="27" fillId="7" borderId="0">
      <alignment vertical="center"/>
    </xf>
    <xf numFmtId="0" fontId="8" fillId="12" borderId="31">
      <alignment vertical="center"/>
    </xf>
    <xf numFmtId="0" fontId="29" fillId="11" borderId="29">
      <alignment vertical="center"/>
    </xf>
    <xf numFmtId="0" fontId="27" fillId="17" borderId="0">
      <alignment vertical="center"/>
    </xf>
    <xf numFmtId="0" fontId="27" fillId="7" borderId="0">
      <alignment vertical="center"/>
    </xf>
    <xf numFmtId="0" fontId="36" fillId="9" borderId="0">
      <alignment vertical="center"/>
    </xf>
    <xf numFmtId="0" fontId="31" fillId="14" borderId="0">
      <alignment vertical="center"/>
    </xf>
    <xf numFmtId="0" fontId="27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7" fillId="17" borderId="0">
      <alignment vertical="center"/>
    </xf>
    <xf numFmtId="0" fontId="27" fillId="10" borderId="0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40" fillId="0" borderId="0"/>
    <xf numFmtId="0" fontId="29" fillId="11" borderId="29">
      <alignment vertical="center"/>
    </xf>
    <xf numFmtId="0" fontId="40" fillId="12" borderId="31">
      <alignment vertical="center"/>
    </xf>
    <xf numFmtId="0" fontId="29" fillId="11" borderId="29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27" fillId="16" borderId="0">
      <alignment vertical="center"/>
    </xf>
    <xf numFmtId="0" fontId="9" fillId="12" borderId="31">
      <alignment vertical="center"/>
    </xf>
    <xf numFmtId="0" fontId="34" fillId="0" borderId="36">
      <alignment vertical="center"/>
    </xf>
    <xf numFmtId="0" fontId="7" fillId="0" borderId="33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27" fillId="7" borderId="0">
      <alignment vertical="center"/>
    </xf>
    <xf numFmtId="0" fontId="31" fillId="14" borderId="0">
      <alignment vertical="center"/>
    </xf>
    <xf numFmtId="0" fontId="27" fillId="8" borderId="0">
      <alignment vertical="center"/>
    </xf>
    <xf numFmtId="0" fontId="30" fillId="11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7" fillId="16" borderId="0">
      <alignment vertical="center"/>
    </xf>
    <xf numFmtId="0" fontId="27" fillId="8" borderId="0">
      <alignment vertical="center"/>
    </xf>
    <xf numFmtId="0" fontId="29" fillId="11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7" fillId="10" borderId="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7" fillId="24" borderId="0">
      <alignment vertical="center"/>
    </xf>
    <xf numFmtId="0" fontId="28" fillId="11" borderId="30">
      <alignment vertical="center"/>
    </xf>
    <xf numFmtId="0" fontId="27" fillId="14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27" fillId="17" borderId="0">
      <alignment vertical="center"/>
    </xf>
    <xf numFmtId="0" fontId="27" fillId="13" borderId="0">
      <alignment vertical="center"/>
    </xf>
    <xf numFmtId="0" fontId="36" fillId="27" borderId="0">
      <alignment vertical="center"/>
    </xf>
    <xf numFmtId="0" fontId="27" fillId="16" borderId="0">
      <alignment vertical="center"/>
    </xf>
    <xf numFmtId="0" fontId="9" fillId="12" borderId="31">
      <alignment vertical="center"/>
    </xf>
    <xf numFmtId="0" fontId="46" fillId="0" borderId="38">
      <alignment vertical="center"/>
    </xf>
    <xf numFmtId="0" fontId="25" fillId="7" borderId="29">
      <alignment vertical="center"/>
    </xf>
    <xf numFmtId="0" fontId="27" fillId="7" borderId="0">
      <alignment vertical="center"/>
    </xf>
    <xf numFmtId="0" fontId="27" fillId="13" borderId="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27" fillId="16" borderId="0">
      <alignment vertical="center"/>
    </xf>
    <xf numFmtId="0" fontId="36" fillId="9" borderId="0">
      <alignment vertical="center"/>
    </xf>
    <xf numFmtId="0" fontId="27" fillId="28" borderId="0">
      <alignment vertical="center"/>
    </xf>
    <xf numFmtId="0" fontId="27" fillId="8" borderId="0">
      <alignment vertical="center"/>
    </xf>
    <xf numFmtId="0" fontId="31" fillId="14" borderId="0">
      <alignment vertical="center"/>
    </xf>
    <xf numFmtId="0" fontId="27" fillId="0" borderId="0"/>
    <xf numFmtId="0" fontId="31" fillId="16" borderId="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7" fillId="7" borderId="0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10" fontId="32" fillId="12" borderId="62"/>
    <xf numFmtId="0" fontId="25" fillId="7" borderId="29">
      <alignment vertical="center"/>
    </xf>
    <xf numFmtId="0" fontId="31" fillId="14" borderId="0">
      <alignment vertical="center"/>
    </xf>
    <xf numFmtId="0" fontId="27" fillId="9" borderId="0">
      <alignment vertical="center"/>
    </xf>
    <xf numFmtId="0" fontId="27" fillId="9" borderId="0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40" fillId="0" borderId="0"/>
    <xf numFmtId="0" fontId="28" fillId="11" borderId="30">
      <alignment vertical="center"/>
    </xf>
    <xf numFmtId="0" fontId="27" fillId="12" borderId="0">
      <alignment vertical="center"/>
    </xf>
    <xf numFmtId="0" fontId="27" fillId="12" borderId="0">
      <alignment vertical="center"/>
    </xf>
    <xf numFmtId="0" fontId="37" fillId="19" borderId="0">
      <alignment vertical="center"/>
    </xf>
    <xf numFmtId="0" fontId="28" fillId="11" borderId="30">
      <alignment vertical="center"/>
    </xf>
    <xf numFmtId="0" fontId="27" fillId="16" borderId="0">
      <alignment vertical="center"/>
    </xf>
    <xf numFmtId="0" fontId="9" fillId="12" borderId="31">
      <alignment vertical="center"/>
    </xf>
    <xf numFmtId="0" fontId="39" fillId="0" borderId="0"/>
    <xf numFmtId="0" fontId="30" fillId="10" borderId="29">
      <alignment vertical="center"/>
    </xf>
    <xf numFmtId="0" fontId="28" fillId="10" borderId="30">
      <alignment vertical="center"/>
    </xf>
    <xf numFmtId="0" fontId="27" fillId="16" borderId="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30" fillId="11" borderId="29">
      <alignment vertical="center"/>
    </xf>
    <xf numFmtId="0" fontId="29" fillId="11" borderId="29">
      <alignment vertical="center"/>
    </xf>
    <xf numFmtId="0" fontId="27" fillId="14" borderId="0">
      <alignment vertical="center"/>
    </xf>
    <xf numFmtId="0" fontId="29" fillId="11" borderId="29">
      <alignment vertical="center"/>
    </xf>
    <xf numFmtId="0" fontId="31" fillId="16" borderId="0">
      <alignment vertical="center"/>
    </xf>
    <xf numFmtId="0" fontId="27" fillId="7" borderId="0">
      <alignment vertical="center"/>
    </xf>
    <xf numFmtId="0" fontId="27" fillId="13" borderId="0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27" fillId="8" borderId="0">
      <alignment vertical="center"/>
    </xf>
    <xf numFmtId="0" fontId="35" fillId="0" borderId="0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33" fillId="0" borderId="35">
      <alignment vertical="center"/>
    </xf>
    <xf numFmtId="1" fontId="8" fillId="0" borderId="62">
      <alignment horizontal="center"/>
    </xf>
    <xf numFmtId="0" fontId="26" fillId="8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3">
      <alignment vertical="center"/>
    </xf>
    <xf numFmtId="0" fontId="8" fillId="12" borderId="31">
      <alignment vertical="center"/>
    </xf>
    <xf numFmtId="0" fontId="27" fillId="17" borderId="0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36" fillId="29" borderId="0">
      <alignment vertical="center"/>
    </xf>
    <xf numFmtId="1" fontId="8" fillId="0" borderId="62">
      <alignment horizontal="center"/>
    </xf>
    <xf numFmtId="0" fontId="26" fillId="8" borderId="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30" fillId="11" borderId="29">
      <alignment vertical="center"/>
    </xf>
    <xf numFmtId="0" fontId="36" fillId="29" borderId="0">
      <alignment vertical="center"/>
    </xf>
    <xf numFmtId="0" fontId="42" fillId="21" borderId="0">
      <alignment vertical="center"/>
    </xf>
    <xf numFmtId="1" fontId="8" fillId="0" borderId="62">
      <alignment horizontal="center"/>
    </xf>
    <xf numFmtId="0" fontId="27" fillId="12" borderId="31">
      <alignment vertical="center"/>
    </xf>
    <xf numFmtId="0" fontId="85" fillId="0" borderId="0">
      <alignment vertical="center"/>
    </xf>
    <xf numFmtId="0" fontId="27" fillId="12" borderId="0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33" fillId="0" borderId="35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40" fillId="0" borderId="0"/>
    <xf numFmtId="0" fontId="31" fillId="16" borderId="0">
      <alignment vertical="center"/>
    </xf>
    <xf numFmtId="1" fontId="8" fillId="0" borderId="62">
      <alignment horizontal="center"/>
    </xf>
    <xf numFmtId="0" fontId="27" fillId="12" borderId="31">
      <alignment vertical="center"/>
    </xf>
    <xf numFmtId="4" fontId="44" fillId="0" borderId="0">
      <alignment vertical="center"/>
    </xf>
    <xf numFmtId="0" fontId="9" fillId="12" borderId="31">
      <alignment vertical="center"/>
    </xf>
    <xf numFmtId="0" fontId="27" fillId="7" borderId="0">
      <alignment vertical="center"/>
    </xf>
    <xf numFmtId="0" fontId="27" fillId="12" borderId="31">
      <alignment vertical="center"/>
    </xf>
    <xf numFmtId="0" fontId="29" fillId="11" borderId="29">
      <alignment vertical="center"/>
    </xf>
    <xf numFmtId="0" fontId="27" fillId="16" borderId="0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27" fillId="8" borderId="0">
      <alignment vertical="center"/>
    </xf>
    <xf numFmtId="0" fontId="27" fillId="8" borderId="0">
      <alignment vertical="center"/>
    </xf>
    <xf numFmtId="0" fontId="7" fillId="0" borderId="32">
      <alignment vertical="center"/>
    </xf>
    <xf numFmtId="0" fontId="27" fillId="9" borderId="0">
      <alignment vertical="center"/>
    </xf>
    <xf numFmtId="0" fontId="27" fillId="7" borderId="0">
      <alignment vertical="center"/>
    </xf>
    <xf numFmtId="0" fontId="36" fillId="19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27" fillId="8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7" fillId="12" borderId="0">
      <alignment vertical="center"/>
    </xf>
    <xf numFmtId="0" fontId="27" fillId="7" borderId="0">
      <alignment vertical="center"/>
    </xf>
    <xf numFmtId="0" fontId="7" fillId="0" borderId="32">
      <alignment vertical="center"/>
    </xf>
    <xf numFmtId="0" fontId="27" fillId="9" borderId="0">
      <alignment vertical="center"/>
    </xf>
    <xf numFmtId="0" fontId="36" fillId="19" borderId="0">
      <alignment vertical="center"/>
    </xf>
    <xf numFmtId="0" fontId="31" fillId="14" borderId="0">
      <alignment vertical="center"/>
    </xf>
    <xf numFmtId="0" fontId="27" fillId="8" borderId="0">
      <alignment vertical="center"/>
    </xf>
    <xf numFmtId="0" fontId="9" fillId="12" borderId="31">
      <alignment vertical="center"/>
    </xf>
    <xf numFmtId="0" fontId="8" fillId="0" borderId="0"/>
    <xf numFmtId="0" fontId="31" fillId="14" borderId="0">
      <alignment vertical="center"/>
    </xf>
    <xf numFmtId="0" fontId="27" fillId="7" borderId="0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27" fillId="12" borderId="0">
      <alignment vertical="center"/>
    </xf>
    <xf numFmtId="0" fontId="36" fillId="26" borderId="0">
      <alignment vertical="center"/>
    </xf>
    <xf numFmtId="0" fontId="27" fillId="8" borderId="0">
      <alignment vertical="center"/>
    </xf>
    <xf numFmtId="0" fontId="27" fillId="28" borderId="0">
      <alignment vertical="center"/>
    </xf>
    <xf numFmtId="0" fontId="27" fillId="11" borderId="0">
      <alignment vertical="center"/>
    </xf>
    <xf numFmtId="0" fontId="37" fillId="19" borderId="0">
      <alignment vertical="center"/>
    </xf>
    <xf numFmtId="0" fontId="31" fillId="14" borderId="0">
      <alignment vertical="center"/>
    </xf>
    <xf numFmtId="0" fontId="27" fillId="8" borderId="0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27" fillId="28" borderId="0">
      <alignment vertical="center"/>
    </xf>
    <xf numFmtId="0" fontId="7" fillId="0" borderId="34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7" fillId="12" borderId="0">
      <alignment vertical="center"/>
    </xf>
    <xf numFmtId="0" fontId="7" fillId="0" borderId="32">
      <alignment vertical="center"/>
    </xf>
    <xf numFmtId="0" fontId="31" fillId="14" borderId="0">
      <alignment vertical="center"/>
    </xf>
    <xf numFmtId="0" fontId="40" fillId="0" borderId="0"/>
    <xf numFmtId="0" fontId="7" fillId="0" borderId="32">
      <alignment vertical="center"/>
    </xf>
    <xf numFmtId="0" fontId="28" fillId="10" borderId="30">
      <alignment vertical="center"/>
    </xf>
    <xf numFmtId="0" fontId="27" fillId="11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28" borderId="0">
      <alignment vertical="center"/>
    </xf>
    <xf numFmtId="0" fontId="37" fillId="19" borderId="0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27" fillId="12" borderId="0">
      <alignment vertical="center"/>
    </xf>
    <xf numFmtId="0" fontId="31" fillId="14" borderId="0">
      <alignment vertical="center"/>
    </xf>
    <xf numFmtId="0" fontId="27" fillId="7" borderId="0">
      <alignment vertical="center"/>
    </xf>
    <xf numFmtId="0" fontId="27" fillId="11" borderId="0">
      <alignment vertical="center"/>
    </xf>
    <xf numFmtId="0" fontId="28" fillId="11" borderId="30">
      <alignment vertical="center"/>
    </xf>
    <xf numFmtId="0" fontId="27" fillId="11" borderId="0">
      <alignment vertical="center"/>
    </xf>
    <xf numFmtId="0" fontId="31" fillId="14" borderId="0">
      <alignment vertical="center"/>
    </xf>
    <xf numFmtId="0" fontId="27" fillId="7" borderId="0">
      <alignment vertical="center"/>
    </xf>
    <xf numFmtId="0" fontId="27" fillId="11" borderId="0">
      <alignment vertical="center"/>
    </xf>
    <xf numFmtId="0" fontId="30" fillId="10" borderId="29">
      <alignment vertical="center"/>
    </xf>
    <xf numFmtId="0" fontId="27" fillId="17" borderId="0">
      <alignment vertical="center"/>
    </xf>
    <xf numFmtId="0" fontId="30" fillId="10" borderId="29">
      <alignment vertical="center"/>
    </xf>
    <xf numFmtId="0" fontId="31" fillId="16" borderId="0">
      <alignment vertical="center"/>
    </xf>
    <xf numFmtId="0" fontId="36" fillId="27" borderId="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28" borderId="0">
      <alignment vertical="center"/>
    </xf>
    <xf numFmtId="0" fontId="26" fillId="8" borderId="0">
      <alignment vertical="center"/>
    </xf>
    <xf numFmtId="0" fontId="27" fillId="7" borderId="0">
      <alignment vertical="center"/>
    </xf>
    <xf numFmtId="0" fontId="27" fillId="13" borderId="0">
      <alignment vertical="center"/>
    </xf>
    <xf numFmtId="0" fontId="31" fillId="14" borderId="0">
      <alignment vertical="center"/>
    </xf>
    <xf numFmtId="0" fontId="27" fillId="11" borderId="0">
      <alignment vertical="center"/>
    </xf>
    <xf numFmtId="0" fontId="27" fillId="10" borderId="0">
      <alignment vertical="center"/>
    </xf>
    <xf numFmtId="0" fontId="27" fillId="11" borderId="0">
      <alignment vertical="center"/>
    </xf>
    <xf numFmtId="0" fontId="29" fillId="11" borderId="29">
      <alignment vertical="center"/>
    </xf>
    <xf numFmtId="0" fontId="27" fillId="11" borderId="0">
      <alignment vertical="center"/>
    </xf>
    <xf numFmtId="0" fontId="31" fillId="14" borderId="0">
      <alignment vertical="center"/>
    </xf>
    <xf numFmtId="0" fontId="27" fillId="11" borderId="0">
      <alignment vertical="center"/>
    </xf>
    <xf numFmtId="0" fontId="27" fillId="11" borderId="0">
      <alignment vertical="center"/>
    </xf>
    <xf numFmtId="0" fontId="31" fillId="14" borderId="0">
      <alignment vertical="center"/>
    </xf>
    <xf numFmtId="0" fontId="35" fillId="0" borderId="0">
      <alignment vertical="center"/>
    </xf>
    <xf numFmtId="0" fontId="7" fillId="0" borderId="32">
      <alignment vertical="center"/>
    </xf>
    <xf numFmtId="0" fontId="27" fillId="13" borderId="0">
      <alignment vertical="center"/>
    </xf>
    <xf numFmtId="0" fontId="28" fillId="10" borderId="30">
      <alignment vertical="center"/>
    </xf>
    <xf numFmtId="0" fontId="36" fillId="8" borderId="0">
      <alignment vertical="center"/>
    </xf>
    <xf numFmtId="0" fontId="27" fillId="17" borderId="0">
      <alignment vertical="center"/>
    </xf>
    <xf numFmtId="0" fontId="29" fillId="11" borderId="29">
      <alignment vertical="center"/>
    </xf>
    <xf numFmtId="0" fontId="27" fillId="9" borderId="0">
      <alignment vertical="center"/>
    </xf>
    <xf numFmtId="0" fontId="27" fillId="17" borderId="0">
      <alignment vertical="center"/>
    </xf>
    <xf numFmtId="0" fontId="27" fillId="9" borderId="0">
      <alignment vertical="center"/>
    </xf>
    <xf numFmtId="0" fontId="31" fillId="14" borderId="0">
      <alignment vertical="center"/>
    </xf>
    <xf numFmtId="0" fontId="27" fillId="11" borderId="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27" fillId="10" borderId="0">
      <alignment vertical="center"/>
    </xf>
    <xf numFmtId="0" fontId="30" fillId="11" borderId="29">
      <alignment vertical="center"/>
    </xf>
    <xf numFmtId="0" fontId="27" fillId="14" borderId="0">
      <alignment vertical="center"/>
    </xf>
    <xf numFmtId="0" fontId="36" fillId="33" borderId="0">
      <alignment vertical="center"/>
    </xf>
    <xf numFmtId="0" fontId="27" fillId="14" borderId="0">
      <alignment vertical="center"/>
    </xf>
    <xf numFmtId="0" fontId="27" fillId="16" borderId="0">
      <alignment vertical="center"/>
    </xf>
    <xf numFmtId="0" fontId="9" fillId="12" borderId="31">
      <alignment vertical="center"/>
    </xf>
    <xf numFmtId="0" fontId="27" fillId="9" borderId="0">
      <alignment vertical="center"/>
    </xf>
    <xf numFmtId="0" fontId="31" fillId="14" borderId="0">
      <alignment vertical="center"/>
    </xf>
    <xf numFmtId="0" fontId="27" fillId="11" borderId="0">
      <alignment vertical="center"/>
    </xf>
    <xf numFmtId="0" fontId="27" fillId="10" borderId="0">
      <alignment vertical="center"/>
    </xf>
    <xf numFmtId="0" fontId="30" fillId="11" borderId="29">
      <alignment vertical="center"/>
    </xf>
    <xf numFmtId="0" fontId="27" fillId="16" borderId="0">
      <alignment vertical="center"/>
    </xf>
    <xf numFmtId="0" fontId="9" fillId="12" borderId="31">
      <alignment vertical="center"/>
    </xf>
    <xf numFmtId="0" fontId="27" fillId="9" borderId="0">
      <alignment vertical="center"/>
    </xf>
    <xf numFmtId="0" fontId="31" fillId="14" borderId="0">
      <alignment vertical="center"/>
    </xf>
    <xf numFmtId="0" fontId="27" fillId="28" borderId="0">
      <alignment vertical="center"/>
    </xf>
    <xf numFmtId="0" fontId="27" fillId="16" borderId="0">
      <alignment vertical="center"/>
    </xf>
    <xf numFmtId="0" fontId="30" fillId="11" borderId="29">
      <alignment vertical="center"/>
    </xf>
    <xf numFmtId="0" fontId="27" fillId="12" borderId="0">
      <alignment vertical="center"/>
    </xf>
    <xf numFmtId="0" fontId="27" fillId="16" borderId="0">
      <alignment vertical="center"/>
    </xf>
    <xf numFmtId="0" fontId="9" fillId="12" borderId="31">
      <alignment vertical="center"/>
    </xf>
    <xf numFmtId="0" fontId="27" fillId="9" borderId="0">
      <alignment vertical="center"/>
    </xf>
    <xf numFmtId="0" fontId="27" fillId="16" borderId="0">
      <alignment vertical="center"/>
    </xf>
    <xf numFmtId="0" fontId="27" fillId="11" borderId="0">
      <alignment vertical="center"/>
    </xf>
    <xf numFmtId="0" fontId="27" fillId="12" borderId="0">
      <alignment vertical="center"/>
    </xf>
    <xf numFmtId="0" fontId="27" fillId="9" borderId="0">
      <alignment vertical="center"/>
    </xf>
    <xf numFmtId="0" fontId="27" fillId="14" borderId="0">
      <alignment vertical="center"/>
    </xf>
    <xf numFmtId="0" fontId="27" fillId="11" borderId="0">
      <alignment vertical="center"/>
    </xf>
    <xf numFmtId="0" fontId="27" fillId="13" borderId="0">
      <alignment vertical="center"/>
    </xf>
    <xf numFmtId="0" fontId="27" fillId="9" borderId="0">
      <alignment vertical="center"/>
    </xf>
    <xf numFmtId="0" fontId="28" fillId="10" borderId="30">
      <alignment vertical="center"/>
    </xf>
    <xf numFmtId="0" fontId="27" fillId="11" borderId="0">
      <alignment vertical="center"/>
    </xf>
    <xf numFmtId="0" fontId="30" fillId="11" borderId="29">
      <alignment vertical="center"/>
    </xf>
    <xf numFmtId="0" fontId="37" fillId="19" borderId="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27" fillId="11" borderId="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27" fillId="11" borderId="0">
      <alignment vertical="center"/>
    </xf>
    <xf numFmtId="0" fontId="29" fillId="11" borderId="29">
      <alignment vertical="center"/>
    </xf>
    <xf numFmtId="0" fontId="27" fillId="9" borderId="0">
      <alignment vertical="center"/>
    </xf>
    <xf numFmtId="0" fontId="31" fillId="14" borderId="0">
      <alignment vertical="center"/>
    </xf>
    <xf numFmtId="10" fontId="32" fillId="12" borderId="62"/>
    <xf numFmtId="0" fontId="28" fillId="11" borderId="30">
      <alignment vertical="center"/>
    </xf>
    <xf numFmtId="0" fontId="27" fillId="11" borderId="0">
      <alignment vertical="center"/>
    </xf>
    <xf numFmtId="0" fontId="31" fillId="14" borderId="0">
      <alignment vertical="center"/>
    </xf>
    <xf numFmtId="0" fontId="27" fillId="8" borderId="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10" fontId="32" fillId="12" borderId="62"/>
    <xf numFmtId="0" fontId="27" fillId="11" borderId="0">
      <alignment vertical="center"/>
    </xf>
    <xf numFmtId="0" fontId="27" fillId="11" borderId="0">
      <alignment vertical="center"/>
    </xf>
    <xf numFmtId="0" fontId="31" fillId="14" borderId="0">
      <alignment vertical="center"/>
    </xf>
    <xf numFmtId="0" fontId="27" fillId="11" borderId="0">
      <alignment vertical="center"/>
    </xf>
    <xf numFmtId="0" fontId="28" fillId="10" borderId="30">
      <alignment vertical="center"/>
    </xf>
    <xf numFmtId="0" fontId="27" fillId="17" borderId="0">
      <alignment vertical="center"/>
    </xf>
    <xf numFmtId="0" fontId="37" fillId="19" borderId="0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27" fillId="17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27" fillId="17" borderId="0">
      <alignment vertical="center"/>
    </xf>
    <xf numFmtId="0" fontId="31" fillId="14" borderId="0">
      <alignment vertical="center"/>
    </xf>
    <xf numFmtId="0" fontId="27" fillId="17" borderId="0">
      <alignment vertical="center"/>
    </xf>
    <xf numFmtId="0" fontId="29" fillId="11" borderId="29">
      <alignment vertical="center"/>
    </xf>
    <xf numFmtId="0" fontId="27" fillId="9" borderId="0">
      <alignment vertical="center"/>
    </xf>
    <xf numFmtId="0" fontId="31" fillId="14" borderId="0">
      <alignment vertical="center"/>
    </xf>
    <xf numFmtId="0" fontId="27" fillId="17" borderId="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36" fillId="15" borderId="0">
      <alignment vertical="center"/>
    </xf>
    <xf numFmtId="0" fontId="28" fillId="11" borderId="30">
      <alignment vertical="center"/>
    </xf>
    <xf numFmtId="0" fontId="27" fillId="17" borderId="0">
      <alignment vertical="center"/>
    </xf>
    <xf numFmtId="0" fontId="31" fillId="14" borderId="0">
      <alignment vertical="center"/>
    </xf>
    <xf numFmtId="0" fontId="27" fillId="8" borderId="0">
      <alignment vertical="center"/>
    </xf>
    <xf numFmtId="0" fontId="31" fillId="14" borderId="0">
      <alignment vertical="center"/>
    </xf>
    <xf numFmtId="0" fontId="27" fillId="17" borderId="0">
      <alignment vertical="center"/>
    </xf>
    <xf numFmtId="0" fontId="36" fillId="15" borderId="0">
      <alignment vertical="center"/>
    </xf>
    <xf numFmtId="0" fontId="28" fillId="11" borderId="30">
      <alignment vertical="center"/>
    </xf>
    <xf numFmtId="0" fontId="27" fillId="8" borderId="0">
      <alignment vertical="center"/>
    </xf>
    <xf numFmtId="0" fontId="36" fillId="15" borderId="0">
      <alignment vertical="center"/>
    </xf>
    <xf numFmtId="0" fontId="28" fillId="11" borderId="30">
      <alignment vertical="center"/>
    </xf>
    <xf numFmtId="0" fontId="27" fillId="17" borderId="0">
      <alignment vertical="center"/>
    </xf>
    <xf numFmtId="0" fontId="27" fillId="7" borderId="0">
      <alignment vertical="center"/>
    </xf>
    <xf numFmtId="0" fontId="28" fillId="11" borderId="30">
      <alignment vertical="center"/>
    </xf>
    <xf numFmtId="0" fontId="36" fillId="29" borderId="0">
      <alignment vertical="center"/>
    </xf>
    <xf numFmtId="0" fontId="27" fillId="8" borderId="0">
      <alignment vertical="center"/>
    </xf>
    <xf numFmtId="0" fontId="27" fillId="17" borderId="0">
      <alignment vertical="center"/>
    </xf>
    <xf numFmtId="0" fontId="28" fillId="11" borderId="30">
      <alignment vertical="center"/>
    </xf>
    <xf numFmtId="0" fontId="36" fillId="23" borderId="0">
      <alignment vertical="center"/>
    </xf>
    <xf numFmtId="0" fontId="28" fillId="11" borderId="30">
      <alignment vertical="center"/>
    </xf>
    <xf numFmtId="0" fontId="27" fillId="17" borderId="0">
      <alignment vertical="center"/>
    </xf>
    <xf numFmtId="0" fontId="28" fillId="11" borderId="30">
      <alignment vertical="center"/>
    </xf>
    <xf numFmtId="0" fontId="27" fillId="7" borderId="0">
      <alignment vertical="center"/>
    </xf>
    <xf numFmtId="0" fontId="31" fillId="16" borderId="0">
      <alignment vertical="center"/>
    </xf>
    <xf numFmtId="0" fontId="27" fillId="17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0" fillId="10" borderId="29">
      <alignment vertical="center"/>
    </xf>
    <xf numFmtId="0" fontId="27" fillId="11" borderId="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2" fillId="10" borderId="0">
      <alignment vertical="center"/>
    </xf>
    <xf numFmtId="0" fontId="25" fillId="7" borderId="29">
      <alignment vertical="center"/>
    </xf>
    <xf numFmtId="0" fontId="27" fillId="11" borderId="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36" fillId="23" borderId="0">
      <alignment vertical="center"/>
    </xf>
    <xf numFmtId="0" fontId="27" fillId="17" borderId="0">
      <alignment vertical="center"/>
    </xf>
    <xf numFmtId="0" fontId="27" fillId="21" borderId="0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36" fillId="23" borderId="0">
      <alignment vertical="center"/>
    </xf>
    <xf numFmtId="0" fontId="25" fillId="7" borderId="29">
      <alignment vertical="center"/>
    </xf>
    <xf numFmtId="0" fontId="27" fillId="17" borderId="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27" fillId="17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7" fillId="17" borderId="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36" fillId="9" borderId="0">
      <alignment vertical="center"/>
    </xf>
    <xf numFmtId="0" fontId="26" fillId="8" borderId="0">
      <alignment vertical="center"/>
    </xf>
    <xf numFmtId="0" fontId="27" fillId="17" borderId="0">
      <alignment vertical="center"/>
    </xf>
    <xf numFmtId="0" fontId="31" fillId="16" borderId="0">
      <alignment vertical="center"/>
    </xf>
    <xf numFmtId="0" fontId="27" fillId="12" borderId="0">
      <alignment vertical="center"/>
    </xf>
    <xf numFmtId="0" fontId="30" fillId="11" borderId="29">
      <alignment vertical="center"/>
    </xf>
    <xf numFmtId="0" fontId="31" fillId="14" borderId="0">
      <alignment vertical="center"/>
    </xf>
    <xf numFmtId="0" fontId="27" fillId="17" borderId="0">
      <alignment vertical="center"/>
    </xf>
    <xf numFmtId="0" fontId="27" fillId="8" borderId="0">
      <alignment vertical="center"/>
    </xf>
    <xf numFmtId="0" fontId="27" fillId="17" borderId="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36" fillId="23" borderId="0">
      <alignment vertical="center"/>
    </xf>
    <xf numFmtId="0" fontId="27" fillId="11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48" fillId="0" borderId="4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1" borderId="0">
      <alignment vertical="center"/>
    </xf>
    <xf numFmtId="0" fontId="26" fillId="13" borderId="0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7" fillId="11" borderId="0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7" fillId="11" borderId="0">
      <alignment vertical="center"/>
    </xf>
    <xf numFmtId="0" fontId="7" fillId="0" borderId="33">
      <alignment vertical="center"/>
    </xf>
    <xf numFmtId="0" fontId="31" fillId="16" borderId="0">
      <alignment vertical="center"/>
    </xf>
    <xf numFmtId="0" fontId="26" fillId="13" borderId="0">
      <alignment vertical="center"/>
    </xf>
    <xf numFmtId="0" fontId="27" fillId="11" borderId="0">
      <alignment vertical="center"/>
    </xf>
    <xf numFmtId="0" fontId="7" fillId="0" borderId="33">
      <alignment vertical="center"/>
    </xf>
    <xf numFmtId="0" fontId="28" fillId="11" borderId="30">
      <alignment vertical="center"/>
    </xf>
    <xf numFmtId="0" fontId="27" fillId="8" borderId="0">
      <alignment vertical="center"/>
    </xf>
    <xf numFmtId="0" fontId="27" fillId="18" borderId="0">
      <alignment vertical="center"/>
    </xf>
    <xf numFmtId="0" fontId="27" fillId="11" borderId="0">
      <alignment vertical="center"/>
    </xf>
    <xf numFmtId="0" fontId="31" fillId="16" borderId="0">
      <alignment vertical="center"/>
    </xf>
    <xf numFmtId="0" fontId="26" fillId="13" borderId="0">
      <alignment vertical="center"/>
    </xf>
    <xf numFmtId="0" fontId="27" fillId="11" borderId="0">
      <alignment vertical="center"/>
    </xf>
    <xf numFmtId="0" fontId="30" fillId="10" borderId="29">
      <alignment vertical="center"/>
    </xf>
    <xf numFmtId="0" fontId="31" fillId="14" borderId="0">
      <alignment vertical="center"/>
    </xf>
    <xf numFmtId="0" fontId="27" fillId="8" borderId="0">
      <alignment vertical="center"/>
    </xf>
    <xf numFmtId="0" fontId="26" fillId="13" borderId="0">
      <alignment vertical="center"/>
    </xf>
    <xf numFmtId="0" fontId="27" fillId="11" borderId="0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27" fillId="9" borderId="0">
      <alignment vertical="center"/>
    </xf>
    <xf numFmtId="0" fontId="31" fillId="14" borderId="0">
      <alignment vertical="center"/>
    </xf>
    <xf numFmtId="0" fontId="26" fillId="13" borderId="0">
      <alignment vertical="center"/>
    </xf>
    <xf numFmtId="0" fontId="27" fillId="11" borderId="0">
      <alignment vertical="center"/>
    </xf>
    <xf numFmtId="0" fontId="27" fillId="7" borderId="0">
      <alignment vertical="center"/>
    </xf>
    <xf numFmtId="0" fontId="27" fillId="7" borderId="0">
      <alignment vertical="center"/>
    </xf>
    <xf numFmtId="0" fontId="27" fillId="17" borderId="0">
      <alignment vertical="center"/>
    </xf>
    <xf numFmtId="0" fontId="18" fillId="0" borderId="8">
      <alignment horizontal="left" vertical="center"/>
    </xf>
    <xf numFmtId="0" fontId="28" fillId="10" borderId="30">
      <alignment vertical="center"/>
    </xf>
    <xf numFmtId="0" fontId="28" fillId="11" borderId="30">
      <alignment vertical="center"/>
    </xf>
    <xf numFmtId="0" fontId="27" fillId="17" borderId="0">
      <alignment vertical="center"/>
    </xf>
    <xf numFmtId="0" fontId="47" fillId="0" borderId="39">
      <alignment vertical="center"/>
    </xf>
    <xf numFmtId="0" fontId="31" fillId="14" borderId="0">
      <alignment vertical="center"/>
    </xf>
    <xf numFmtId="0" fontId="27" fillId="17" borderId="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7" borderId="0">
      <alignment vertical="center"/>
    </xf>
    <xf numFmtId="0" fontId="30" fillId="11" borderId="29">
      <alignment vertical="center"/>
    </xf>
    <xf numFmtId="0" fontId="27" fillId="16" borderId="0">
      <alignment vertical="center"/>
    </xf>
    <xf numFmtId="0" fontId="28" fillId="10" borderId="30">
      <alignment vertical="center"/>
    </xf>
    <xf numFmtId="0" fontId="27" fillId="7" borderId="0">
      <alignment vertical="center"/>
    </xf>
    <xf numFmtId="0" fontId="27" fillId="15" borderId="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30" fillId="11" borderId="29">
      <alignment vertical="center"/>
    </xf>
    <xf numFmtId="0" fontId="26" fillId="8" borderId="0">
      <alignment vertical="center"/>
    </xf>
    <xf numFmtId="0" fontId="27" fillId="11" borderId="0">
      <alignment vertical="center"/>
    </xf>
    <xf numFmtId="0" fontId="28" fillId="10" borderId="30">
      <alignment vertical="center"/>
    </xf>
    <xf numFmtId="0" fontId="27" fillId="14" borderId="0">
      <alignment vertical="center"/>
    </xf>
    <xf numFmtId="0" fontId="27" fillId="21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7" fillId="8" borderId="0">
      <alignment vertical="center"/>
    </xf>
    <xf numFmtId="0" fontId="27" fillId="14" borderId="0">
      <alignment vertical="center"/>
    </xf>
    <xf numFmtId="0" fontId="46" fillId="0" borderId="0">
      <alignment vertical="center"/>
    </xf>
    <xf numFmtId="0" fontId="27" fillId="9" borderId="0">
      <alignment vertical="center"/>
    </xf>
    <xf numFmtId="0" fontId="27" fillId="7" borderId="0">
      <alignment vertical="center"/>
    </xf>
    <xf numFmtId="0" fontId="27" fillId="7" borderId="0">
      <alignment vertical="center"/>
    </xf>
    <xf numFmtId="0" fontId="27" fillId="7" borderId="0">
      <alignment vertical="center"/>
    </xf>
    <xf numFmtId="0" fontId="31" fillId="14" borderId="0">
      <alignment vertical="center"/>
    </xf>
    <xf numFmtId="0" fontId="27" fillId="7" borderId="0">
      <alignment vertical="center"/>
    </xf>
    <xf numFmtId="0" fontId="18" fillId="0" borderId="8">
      <alignment horizontal="left" vertical="center"/>
    </xf>
    <xf numFmtId="0" fontId="25" fillId="7" borderId="29">
      <alignment vertical="center"/>
    </xf>
    <xf numFmtId="0" fontId="27" fillId="14" borderId="0">
      <alignment vertical="center"/>
    </xf>
    <xf numFmtId="0" fontId="28" fillId="11" borderId="30">
      <alignment vertical="center"/>
    </xf>
    <xf numFmtId="0" fontId="27" fillId="12" borderId="0">
      <alignment vertical="center"/>
    </xf>
    <xf numFmtId="178" fontId="49" fillId="0" borderId="0"/>
    <xf numFmtId="0" fontId="27" fillId="14" borderId="0">
      <alignment vertical="center"/>
    </xf>
    <xf numFmtId="0" fontId="36" fillId="23" borderId="0">
      <alignment vertical="center"/>
    </xf>
    <xf numFmtId="0" fontId="28" fillId="11" borderId="30">
      <alignment vertical="center"/>
    </xf>
    <xf numFmtId="0" fontId="27" fillId="7" borderId="0">
      <alignment vertical="center"/>
    </xf>
    <xf numFmtId="0" fontId="30" fillId="11" borderId="29">
      <alignment vertical="center"/>
    </xf>
    <xf numFmtId="0" fontId="18" fillId="0" borderId="8">
      <alignment horizontal="left" vertical="center"/>
    </xf>
    <xf numFmtId="0" fontId="27" fillId="14" borderId="0">
      <alignment vertical="center"/>
    </xf>
    <xf numFmtId="0" fontId="27" fillId="12" borderId="0">
      <alignment vertical="center"/>
    </xf>
    <xf numFmtId="0" fontId="27" fillId="14" borderId="0">
      <alignment vertical="center"/>
    </xf>
    <xf numFmtId="0" fontId="18" fillId="0" borderId="8">
      <alignment horizontal="left" vertical="center"/>
    </xf>
    <xf numFmtId="0" fontId="9" fillId="12" borderId="31">
      <alignment vertical="center"/>
    </xf>
    <xf numFmtId="0" fontId="27" fillId="8" borderId="0">
      <alignment vertical="center"/>
    </xf>
    <xf numFmtId="0" fontId="27" fillId="7" borderId="0">
      <alignment vertical="center"/>
    </xf>
    <xf numFmtId="0" fontId="31" fillId="14" borderId="0">
      <alignment vertical="center"/>
    </xf>
    <xf numFmtId="0" fontId="27" fillId="11" borderId="0">
      <alignment vertical="center"/>
    </xf>
    <xf numFmtId="0" fontId="28" fillId="11" borderId="30">
      <alignment vertical="center"/>
    </xf>
    <xf numFmtId="0" fontId="27" fillId="7" borderId="0">
      <alignment vertical="center"/>
    </xf>
    <xf numFmtId="0" fontId="26" fillId="13" borderId="0">
      <alignment vertical="center"/>
    </xf>
    <xf numFmtId="0" fontId="18" fillId="0" borderId="8">
      <alignment horizontal="left" vertical="center"/>
    </xf>
    <xf numFmtId="0" fontId="27" fillId="9" borderId="0">
      <alignment vertical="center"/>
    </xf>
    <xf numFmtId="0" fontId="27" fillId="28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7" borderId="0">
      <alignment vertical="center"/>
    </xf>
    <xf numFmtId="0" fontId="27" fillId="7" borderId="0">
      <alignment vertical="center"/>
    </xf>
    <xf numFmtId="0" fontId="31" fillId="16" borderId="0">
      <alignment vertical="center"/>
    </xf>
    <xf numFmtId="0" fontId="40" fillId="0" borderId="0"/>
    <xf numFmtId="0" fontId="40" fillId="0" borderId="0"/>
    <xf numFmtId="0" fontId="27" fillId="7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27" fillId="7" borderId="0">
      <alignment vertical="center"/>
    </xf>
    <xf numFmtId="0" fontId="27" fillId="7" borderId="0">
      <alignment vertical="center"/>
    </xf>
    <xf numFmtId="0" fontId="27" fillId="12" borderId="31">
      <alignment vertical="center"/>
    </xf>
    <xf numFmtId="1" fontId="8" fillId="0" borderId="62">
      <alignment horizontal="center"/>
    </xf>
    <xf numFmtId="0" fontId="31" fillId="16" borderId="0">
      <alignment vertical="center"/>
    </xf>
    <xf numFmtId="0" fontId="7" fillId="0" borderId="34">
      <alignment vertical="center"/>
    </xf>
    <xf numFmtId="0" fontId="27" fillId="10" borderId="0">
      <alignment vertical="center"/>
    </xf>
    <xf numFmtId="0" fontId="7" fillId="0" borderId="33">
      <alignment vertical="center"/>
    </xf>
    <xf numFmtId="0" fontId="30" fillId="11" borderId="29">
      <alignment vertical="center"/>
    </xf>
    <xf numFmtId="0" fontId="27" fillId="7" borderId="0">
      <alignment vertical="center"/>
    </xf>
    <xf numFmtId="0" fontId="31" fillId="16" borderId="0">
      <alignment vertical="center"/>
    </xf>
    <xf numFmtId="0" fontId="37" fillId="19" borderId="0">
      <alignment vertical="center"/>
    </xf>
    <xf numFmtId="0" fontId="40" fillId="0" borderId="0"/>
    <xf numFmtId="0" fontId="28" fillId="11" borderId="30">
      <alignment vertical="center"/>
    </xf>
    <xf numFmtId="0" fontId="27" fillId="10" borderId="0">
      <alignment vertical="center"/>
    </xf>
    <xf numFmtId="0" fontId="29" fillId="11" borderId="29">
      <alignment vertical="center"/>
    </xf>
    <xf numFmtId="0" fontId="30" fillId="11" borderId="29">
      <alignment vertical="center"/>
    </xf>
    <xf numFmtId="0" fontId="27" fillId="7" borderId="0">
      <alignment vertical="center"/>
    </xf>
    <xf numFmtId="0" fontId="27" fillId="28" borderId="0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27" fillId="7" borderId="0">
      <alignment vertical="center"/>
    </xf>
    <xf numFmtId="0" fontId="40" fillId="0" borderId="0"/>
    <xf numFmtId="0" fontId="27" fillId="14" borderId="0">
      <alignment vertical="center"/>
    </xf>
    <xf numFmtId="0" fontId="30" fillId="11" borderId="29">
      <alignment vertical="center"/>
    </xf>
    <xf numFmtId="0" fontId="27" fillId="14" borderId="0">
      <alignment vertical="center"/>
    </xf>
    <xf numFmtId="0" fontId="27" fillId="14" borderId="0">
      <alignment vertical="center"/>
    </xf>
    <xf numFmtId="0" fontId="31" fillId="14" borderId="0">
      <alignment vertical="center"/>
    </xf>
    <xf numFmtId="0" fontId="27" fillId="14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27" fillId="14" borderId="0">
      <alignment vertical="center"/>
    </xf>
    <xf numFmtId="0" fontId="31" fillId="14" borderId="0">
      <alignment vertical="center"/>
    </xf>
    <xf numFmtId="0" fontId="27" fillId="14" borderId="0">
      <alignment vertical="center"/>
    </xf>
    <xf numFmtId="0" fontId="31" fillId="14" borderId="0">
      <alignment vertical="center"/>
    </xf>
    <xf numFmtId="0" fontId="27" fillId="12" borderId="0">
      <alignment vertical="center"/>
    </xf>
    <xf numFmtId="0" fontId="27" fillId="14" borderId="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27" fillId="14" borderId="0">
      <alignment vertical="center"/>
    </xf>
    <xf numFmtId="0" fontId="31" fillId="14" borderId="0">
      <alignment vertical="center"/>
    </xf>
    <xf numFmtId="0" fontId="27" fillId="14" borderId="0">
      <alignment vertical="center"/>
    </xf>
    <xf numFmtId="0" fontId="31" fillId="14" borderId="0">
      <alignment vertical="center"/>
    </xf>
    <xf numFmtId="0" fontId="27" fillId="14" borderId="0">
      <alignment vertical="center"/>
    </xf>
    <xf numFmtId="0" fontId="31" fillId="14" borderId="0">
      <alignment vertical="center"/>
    </xf>
    <xf numFmtId="0" fontId="27" fillId="14" borderId="0">
      <alignment vertical="center"/>
    </xf>
    <xf numFmtId="0" fontId="28" fillId="11" borderId="30">
      <alignment vertical="center"/>
    </xf>
    <xf numFmtId="0" fontId="27" fillId="14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27" fillId="16" borderId="0">
      <alignment vertical="center"/>
    </xf>
    <xf numFmtId="0" fontId="27" fillId="14" borderId="0">
      <alignment vertical="center"/>
    </xf>
    <xf numFmtId="0" fontId="27" fillId="14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27" fillId="14" borderId="0">
      <alignment vertical="center"/>
    </xf>
    <xf numFmtId="0" fontId="27" fillId="14" borderId="0">
      <alignment vertical="center"/>
    </xf>
    <xf numFmtId="0" fontId="29" fillId="11" borderId="29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7" fillId="14" borderId="0">
      <alignment vertical="center"/>
    </xf>
    <xf numFmtId="0" fontId="36" fillId="27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27" fillId="8" borderId="0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3">
      <alignment vertical="center"/>
    </xf>
    <xf numFmtId="0" fontId="27" fillId="14" borderId="0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27" fillId="14" borderId="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27" fillId="7" borderId="0">
      <alignment vertical="center"/>
    </xf>
    <xf numFmtId="4" fontId="44" fillId="0" borderId="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7" fillId="13" borderId="0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36" fillId="18" borderId="0">
      <alignment vertical="center"/>
    </xf>
    <xf numFmtId="9" fontId="4" fillId="0" borderId="0"/>
    <xf numFmtId="0" fontId="27" fillId="7" borderId="0">
      <alignment vertical="center"/>
    </xf>
    <xf numFmtId="0" fontId="45" fillId="0" borderId="37">
      <alignment horizontal="center" vertical="center"/>
    </xf>
    <xf numFmtId="0" fontId="28" fillId="11" borderId="30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27" fillId="9" borderId="0">
      <alignment vertical="center"/>
    </xf>
    <xf numFmtId="0" fontId="27" fillId="7" borderId="0">
      <alignment vertical="center"/>
    </xf>
    <xf numFmtId="0" fontId="37" fillId="24" borderId="0">
      <alignment vertical="center"/>
    </xf>
    <xf numFmtId="0" fontId="27" fillId="7" borderId="0">
      <alignment vertical="center"/>
    </xf>
    <xf numFmtId="0" fontId="27" fillId="9" borderId="0">
      <alignment vertical="center"/>
    </xf>
    <xf numFmtId="0" fontId="27" fillId="13" borderId="0">
      <alignment vertical="center"/>
    </xf>
    <xf numFmtId="0" fontId="31" fillId="14" borderId="0">
      <alignment vertical="center"/>
    </xf>
    <xf numFmtId="0" fontId="27" fillId="9" borderId="0">
      <alignment vertical="center"/>
    </xf>
    <xf numFmtId="0" fontId="26" fillId="13" borderId="0">
      <alignment vertical="center"/>
    </xf>
    <xf numFmtId="0" fontId="27" fillId="12" borderId="0">
      <alignment vertical="center"/>
    </xf>
    <xf numFmtId="0" fontId="27" fillId="12" borderId="31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27" fillId="12" borderId="0">
      <alignment vertical="center"/>
    </xf>
    <xf numFmtId="0" fontId="28" fillId="11" borderId="30">
      <alignment vertical="center"/>
    </xf>
    <xf numFmtId="0" fontId="9" fillId="0" borderId="0"/>
    <xf numFmtId="0" fontId="27" fillId="12" borderId="0">
      <alignment vertical="center"/>
    </xf>
    <xf numFmtId="0" fontId="28" fillId="11" borderId="30">
      <alignment vertical="center"/>
    </xf>
    <xf numFmtId="0" fontId="9" fillId="0" borderId="0"/>
    <xf numFmtId="0" fontId="27" fillId="12" borderId="0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27" fillId="12" borderId="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7" fillId="0" borderId="33">
      <alignment vertical="center"/>
    </xf>
    <xf numFmtId="0" fontId="31" fillId="14" borderId="0">
      <alignment vertical="center"/>
    </xf>
    <xf numFmtId="0" fontId="27" fillId="13" borderId="0">
      <alignment vertical="center"/>
    </xf>
    <xf numFmtId="0" fontId="27" fillId="13" borderId="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7" borderId="0">
      <alignment vertical="center"/>
    </xf>
    <xf numFmtId="0" fontId="27" fillId="12" borderId="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7" fillId="12" borderId="0">
      <alignment vertical="center"/>
    </xf>
    <xf numFmtId="0" fontId="27" fillId="12" borderId="0">
      <alignment vertical="center"/>
    </xf>
    <xf numFmtId="0" fontId="31" fillId="16" borderId="0">
      <alignment vertical="center"/>
    </xf>
    <xf numFmtId="0" fontId="27" fillId="10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0">
      <alignment vertical="center"/>
    </xf>
    <xf numFmtId="0" fontId="27" fillId="12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27" fillId="12" borderId="0">
      <alignment vertical="center"/>
    </xf>
    <xf numFmtId="0" fontId="31" fillId="16" borderId="0">
      <alignment vertical="center"/>
    </xf>
    <xf numFmtId="0" fontId="27" fillId="12" borderId="0">
      <alignment vertical="center"/>
    </xf>
    <xf numFmtId="0" fontId="31" fillId="16" borderId="0">
      <alignment vertical="center"/>
    </xf>
    <xf numFmtId="0" fontId="30" fillId="11" borderId="29">
      <alignment vertical="center"/>
    </xf>
    <xf numFmtId="0" fontId="27" fillId="12" borderId="0">
      <alignment vertical="center"/>
    </xf>
    <xf numFmtId="0" fontId="7" fillId="0" borderId="34">
      <alignment vertical="center"/>
    </xf>
    <xf numFmtId="0" fontId="27" fillId="8" borderId="0">
      <alignment vertical="center"/>
    </xf>
    <xf numFmtId="0" fontId="27" fillId="18" borderId="0">
      <alignment vertical="center"/>
    </xf>
    <xf numFmtId="0" fontId="27" fillId="11" borderId="0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27" fillId="12" borderId="0">
      <alignment vertical="center"/>
    </xf>
    <xf numFmtId="0" fontId="28" fillId="10" borderId="30">
      <alignment vertical="center"/>
    </xf>
    <xf numFmtId="0" fontId="27" fillId="10" borderId="0">
      <alignment vertical="center"/>
    </xf>
    <xf numFmtId="0" fontId="27" fillId="13" borderId="0">
      <alignment vertical="center"/>
    </xf>
    <xf numFmtId="0" fontId="9" fillId="0" borderId="0">
      <alignment vertical="center"/>
    </xf>
    <xf numFmtId="0" fontId="28" fillId="10" borderId="30">
      <alignment vertical="center"/>
    </xf>
    <xf numFmtId="0" fontId="27" fillId="10" borderId="0">
      <alignment vertical="center"/>
    </xf>
    <xf numFmtId="0" fontId="9" fillId="12" borderId="31">
      <alignment vertical="center"/>
    </xf>
    <xf numFmtId="0" fontId="27" fillId="13" borderId="0">
      <alignment vertical="center"/>
    </xf>
    <xf numFmtId="0" fontId="27" fillId="13" borderId="0">
      <alignment vertical="center"/>
    </xf>
    <xf numFmtId="0" fontId="31" fillId="14" borderId="0">
      <alignment vertical="center"/>
    </xf>
    <xf numFmtId="0" fontId="30" fillId="11" borderId="29">
      <alignment vertical="center"/>
    </xf>
    <xf numFmtId="0" fontId="27" fillId="13" borderId="0">
      <alignment vertical="center"/>
    </xf>
    <xf numFmtId="0" fontId="28" fillId="10" borderId="30">
      <alignment vertical="center"/>
    </xf>
    <xf numFmtId="0" fontId="27" fillId="10" borderId="0">
      <alignment vertical="center"/>
    </xf>
    <xf numFmtId="0" fontId="27" fillId="13" borderId="0">
      <alignment vertical="center"/>
    </xf>
    <xf numFmtId="0" fontId="27" fillId="13" borderId="0">
      <alignment vertical="center"/>
    </xf>
    <xf numFmtId="0" fontId="27" fillId="13" borderId="0">
      <alignment vertical="center"/>
    </xf>
    <xf numFmtId="0" fontId="27" fillId="11" borderId="0">
      <alignment vertical="center"/>
    </xf>
    <xf numFmtId="0" fontId="36" fillId="27" borderId="0">
      <alignment vertical="center"/>
    </xf>
    <xf numFmtId="0" fontId="27" fillId="13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1" fillId="16" borderId="0">
      <alignment vertical="center"/>
    </xf>
    <xf numFmtId="0" fontId="27" fillId="0" borderId="0"/>
    <xf numFmtId="0" fontId="27" fillId="13" borderId="0">
      <alignment vertical="center"/>
    </xf>
    <xf numFmtId="0" fontId="28" fillId="11" borderId="30">
      <alignment vertical="center"/>
    </xf>
    <xf numFmtId="179" fontId="54" fillId="0" borderId="0"/>
    <xf numFmtId="0" fontId="27" fillId="13" borderId="0">
      <alignment vertical="center"/>
    </xf>
    <xf numFmtId="0" fontId="36" fillId="27" borderId="0">
      <alignment vertical="center"/>
    </xf>
    <xf numFmtId="0" fontId="31" fillId="14" borderId="0">
      <alignment vertical="center"/>
    </xf>
    <xf numFmtId="0" fontId="27" fillId="13" borderId="0">
      <alignment vertical="center"/>
    </xf>
    <xf numFmtId="0" fontId="28" fillId="11" borderId="30">
      <alignment vertical="center"/>
    </xf>
    <xf numFmtId="0" fontId="27" fillId="11" borderId="0">
      <alignment vertical="center"/>
    </xf>
    <xf numFmtId="0" fontId="27" fillId="13" borderId="0">
      <alignment vertical="center"/>
    </xf>
    <xf numFmtId="0" fontId="27" fillId="12" borderId="0">
      <alignment vertical="center"/>
    </xf>
    <xf numFmtId="0" fontId="55" fillId="0" borderId="0"/>
    <xf numFmtId="0" fontId="25" fillId="7" borderId="29">
      <alignment vertical="center"/>
    </xf>
    <xf numFmtId="0" fontId="27" fillId="8" borderId="0">
      <alignment vertical="center"/>
    </xf>
    <xf numFmtId="0" fontId="31" fillId="16" borderId="0">
      <alignment vertical="center"/>
    </xf>
    <xf numFmtId="0" fontId="27" fillId="13" borderId="0">
      <alignment vertical="center"/>
    </xf>
    <xf numFmtId="0" fontId="28" fillId="11" borderId="30">
      <alignment vertical="center"/>
    </xf>
    <xf numFmtId="0" fontId="27" fillId="13" borderId="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27" fillId="13" borderId="0">
      <alignment vertical="center"/>
    </xf>
    <xf numFmtId="0" fontId="43" fillId="0" borderId="8">
      <alignment horizontal="centerContinuous"/>
    </xf>
    <xf numFmtId="0" fontId="31" fillId="14" borderId="0">
      <alignment vertical="center"/>
    </xf>
    <xf numFmtId="0" fontId="7" fillId="0" borderId="32">
      <alignment vertical="center"/>
    </xf>
    <xf numFmtId="0" fontId="27" fillId="13" borderId="0">
      <alignment vertical="center"/>
    </xf>
    <xf numFmtId="0" fontId="29" fillId="11" borderId="29">
      <alignment vertical="center"/>
    </xf>
    <xf numFmtId="0" fontId="31" fillId="14" borderId="0">
      <alignment vertical="center"/>
    </xf>
    <xf numFmtId="0" fontId="40" fillId="12" borderId="31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9" fillId="0" borderId="0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27" fillId="8" borderId="0">
      <alignment vertical="center"/>
    </xf>
    <xf numFmtId="0" fontId="36" fillId="27" borderId="0">
      <alignment vertical="center"/>
    </xf>
    <xf numFmtId="0" fontId="26" fillId="13" borderId="0">
      <alignment vertical="center"/>
    </xf>
    <xf numFmtId="0" fontId="27" fillId="13" borderId="0">
      <alignment vertical="center"/>
    </xf>
    <xf numFmtId="0" fontId="43" fillId="0" borderId="8">
      <alignment horizontal="centerContinuous"/>
    </xf>
    <xf numFmtId="0" fontId="31" fillId="14" borderId="0">
      <alignment vertical="center"/>
    </xf>
    <xf numFmtId="0" fontId="27" fillId="13" borderId="0">
      <alignment vertical="center"/>
    </xf>
    <xf numFmtId="0" fontId="31" fillId="14" borderId="0">
      <alignment vertical="center"/>
    </xf>
    <xf numFmtId="0" fontId="27" fillId="12" borderId="0">
      <alignment vertical="center"/>
    </xf>
    <xf numFmtId="0" fontId="28" fillId="11" borderId="30">
      <alignment vertical="center"/>
    </xf>
    <xf numFmtId="0" fontId="27" fillId="12" borderId="0">
      <alignment vertical="center"/>
    </xf>
    <xf numFmtId="0" fontId="25" fillId="7" borderId="29">
      <alignment vertical="center"/>
    </xf>
    <xf numFmtId="0" fontId="27" fillId="14" borderId="0">
      <alignment vertical="center"/>
    </xf>
    <xf numFmtId="0" fontId="27" fillId="12" borderId="0">
      <alignment vertical="center"/>
    </xf>
    <xf numFmtId="178" fontId="49" fillId="0" borderId="0"/>
    <xf numFmtId="0" fontId="25" fillId="7" borderId="29">
      <alignment vertical="center"/>
    </xf>
    <xf numFmtId="0" fontId="30" fillId="11" borderId="29">
      <alignment vertical="center"/>
    </xf>
    <xf numFmtId="0" fontId="27" fillId="8" borderId="0">
      <alignment vertical="center"/>
    </xf>
    <xf numFmtId="0" fontId="27" fillId="12" borderId="0">
      <alignment vertical="center"/>
    </xf>
    <xf numFmtId="0" fontId="28" fillId="10" borderId="30">
      <alignment vertical="center"/>
    </xf>
    <xf numFmtId="0" fontId="9" fillId="0" borderId="0"/>
    <xf numFmtId="0" fontId="27" fillId="12" borderId="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27" fillId="7" borderId="0">
      <alignment vertical="center"/>
    </xf>
    <xf numFmtId="0" fontId="37" fillId="24" borderId="0">
      <alignment vertical="center"/>
    </xf>
    <xf numFmtId="0" fontId="27" fillId="12" borderId="0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27" fillId="12" borderId="0">
      <alignment vertical="center"/>
    </xf>
    <xf numFmtId="0" fontId="27" fillId="12" borderId="0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85" fillId="0" borderId="0">
      <alignment vertical="center"/>
    </xf>
    <xf numFmtId="0" fontId="27" fillId="7" borderId="0">
      <alignment vertical="center"/>
    </xf>
    <xf numFmtId="0" fontId="27" fillId="11" borderId="0">
      <alignment vertical="center"/>
    </xf>
    <xf numFmtId="0" fontId="31" fillId="16" borderId="0">
      <alignment vertical="center"/>
    </xf>
    <xf numFmtId="0" fontId="27" fillId="7" borderId="0">
      <alignment vertical="center"/>
    </xf>
    <xf numFmtId="0" fontId="18" fillId="0" borderId="8">
      <alignment horizontal="left" vertical="center"/>
    </xf>
    <xf numFmtId="0" fontId="7" fillId="0" borderId="34">
      <alignment vertical="center"/>
    </xf>
    <xf numFmtId="10" fontId="32" fillId="12" borderId="62"/>
    <xf numFmtId="0" fontId="27" fillId="11" borderId="0">
      <alignment vertical="center"/>
    </xf>
    <xf numFmtId="0" fontId="30" fillId="11" borderId="29">
      <alignment vertical="center"/>
    </xf>
    <xf numFmtId="0" fontId="31" fillId="14" borderId="0">
      <alignment vertical="center"/>
    </xf>
    <xf numFmtId="0" fontId="27" fillId="7" borderId="0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7" fillId="0" borderId="34">
      <alignment vertical="center"/>
    </xf>
    <xf numFmtId="0" fontId="27" fillId="16" borderId="0">
      <alignment vertical="center"/>
    </xf>
    <xf numFmtId="0" fontId="27" fillId="7" borderId="0">
      <alignment vertical="center"/>
    </xf>
    <xf numFmtId="0" fontId="18" fillId="0" borderId="8">
      <alignment horizontal="left" vertical="center"/>
    </xf>
    <xf numFmtId="0" fontId="27" fillId="16" borderId="0">
      <alignment vertical="center"/>
    </xf>
    <xf numFmtId="0" fontId="27" fillId="7" borderId="0">
      <alignment vertical="center"/>
    </xf>
    <xf numFmtId="0" fontId="27" fillId="7" borderId="0">
      <alignment vertical="center"/>
    </xf>
    <xf numFmtId="0" fontId="27" fillId="11" borderId="0">
      <alignment vertical="center"/>
    </xf>
    <xf numFmtId="0" fontId="27" fillId="11" borderId="0">
      <alignment vertical="center"/>
    </xf>
    <xf numFmtId="0" fontId="26" fillId="8" borderId="0">
      <alignment vertical="center"/>
    </xf>
    <xf numFmtId="0" fontId="27" fillId="11" borderId="0">
      <alignment vertical="center"/>
    </xf>
    <xf numFmtId="0" fontId="27" fillId="16" borderId="0">
      <alignment vertical="center"/>
    </xf>
    <xf numFmtId="0" fontId="27" fillId="16" borderId="0">
      <alignment vertical="center"/>
    </xf>
    <xf numFmtId="0" fontId="27" fillId="11" borderId="0">
      <alignment vertical="center"/>
    </xf>
    <xf numFmtId="0" fontId="27" fillId="7" borderId="0">
      <alignment vertical="center"/>
    </xf>
    <xf numFmtId="0" fontId="27" fillId="11" borderId="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26" fillId="8" borderId="0">
      <alignment vertical="center"/>
    </xf>
    <xf numFmtId="0" fontId="27" fillId="11" borderId="0">
      <alignment vertical="center"/>
    </xf>
    <xf numFmtId="0" fontId="27" fillId="11" borderId="0">
      <alignment vertical="center"/>
    </xf>
    <xf numFmtId="0" fontId="31" fillId="14" borderId="0">
      <alignment vertical="center"/>
    </xf>
    <xf numFmtId="0" fontId="27" fillId="16" borderId="0">
      <alignment vertical="center"/>
    </xf>
    <xf numFmtId="0" fontId="27" fillId="11" borderId="0">
      <alignment vertical="center"/>
    </xf>
    <xf numFmtId="0" fontId="27" fillId="11" borderId="0">
      <alignment vertical="center"/>
    </xf>
    <xf numFmtId="0" fontId="30" fillId="11" borderId="29">
      <alignment vertical="center"/>
    </xf>
    <xf numFmtId="0" fontId="26" fillId="8" borderId="0">
      <alignment vertical="center"/>
    </xf>
    <xf numFmtId="0" fontId="27" fillId="11" borderId="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27" fillId="10" borderId="0">
      <alignment vertical="center"/>
    </xf>
    <xf numFmtId="0" fontId="27" fillId="16" borderId="0">
      <alignment vertical="center"/>
    </xf>
    <xf numFmtId="0" fontId="31" fillId="14" borderId="0">
      <alignment vertical="center"/>
    </xf>
    <xf numFmtId="0" fontId="27" fillId="16" borderId="0">
      <alignment vertical="center"/>
    </xf>
    <xf numFmtId="0" fontId="27" fillId="7" borderId="0">
      <alignment vertical="center"/>
    </xf>
    <xf numFmtId="0" fontId="27" fillId="16" borderId="0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27" fillId="16" borderId="0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27" fillId="16" borderId="0">
      <alignment vertical="center"/>
    </xf>
    <xf numFmtId="0" fontId="42" fillId="21" borderId="0">
      <alignment vertical="center"/>
    </xf>
    <xf numFmtId="0" fontId="27" fillId="16" borderId="0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27" fillId="11" borderId="0">
      <alignment vertical="center"/>
    </xf>
    <xf numFmtId="0" fontId="25" fillId="7" borderId="29">
      <alignment vertical="center"/>
    </xf>
    <xf numFmtId="0" fontId="27" fillId="12" borderId="0">
      <alignment vertical="center"/>
    </xf>
    <xf numFmtId="0" fontId="27" fillId="16" borderId="0">
      <alignment vertical="center"/>
    </xf>
    <xf numFmtId="0" fontId="28" fillId="11" borderId="30">
      <alignment vertical="center"/>
    </xf>
    <xf numFmtId="0" fontId="27" fillId="8" borderId="0">
      <alignment vertical="center"/>
    </xf>
    <xf numFmtId="0" fontId="9" fillId="12" borderId="31">
      <alignment vertical="center"/>
    </xf>
    <xf numFmtId="0" fontId="27" fillId="16" borderId="0">
      <alignment vertical="center"/>
    </xf>
    <xf numFmtId="0" fontId="38" fillId="0" borderId="8">
      <alignment horizontal="centerContinuous"/>
    </xf>
    <xf numFmtId="0" fontId="27" fillId="8" borderId="0">
      <alignment vertical="center"/>
    </xf>
    <xf numFmtId="0" fontId="9" fillId="12" borderId="31">
      <alignment vertical="center"/>
    </xf>
    <xf numFmtId="0" fontId="27" fillId="16" borderId="0">
      <alignment vertical="center"/>
    </xf>
    <xf numFmtId="0" fontId="27" fillId="7" borderId="0">
      <alignment vertical="center"/>
    </xf>
    <xf numFmtId="0" fontId="9" fillId="12" borderId="31">
      <alignment vertical="center"/>
    </xf>
    <xf numFmtId="0" fontId="27" fillId="16" borderId="0">
      <alignment vertical="center"/>
    </xf>
    <xf numFmtId="0" fontId="38" fillId="0" borderId="8">
      <alignment horizontal="centerContinuous"/>
    </xf>
    <xf numFmtId="0" fontId="9" fillId="12" borderId="31">
      <alignment vertical="center"/>
    </xf>
    <xf numFmtId="0" fontId="27" fillId="16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7" fillId="0" borderId="33">
      <alignment vertical="center"/>
    </xf>
    <xf numFmtId="0" fontId="27" fillId="11" borderId="0">
      <alignment vertical="center"/>
    </xf>
    <xf numFmtId="0" fontId="28" fillId="11" borderId="30">
      <alignment vertical="center"/>
    </xf>
    <xf numFmtId="0" fontId="27" fillId="10" borderId="0">
      <alignment vertical="center"/>
    </xf>
    <xf numFmtId="0" fontId="27" fillId="12" borderId="31">
      <alignment vertical="center"/>
    </xf>
    <xf numFmtId="0" fontId="27" fillId="0" borderId="0">
      <alignment vertical="center"/>
    </xf>
    <xf numFmtId="0" fontId="27" fillId="12" borderId="31">
      <alignment vertical="center"/>
    </xf>
    <xf numFmtId="0" fontId="27" fillId="11" borderId="0">
      <alignment vertical="center"/>
    </xf>
    <xf numFmtId="0" fontId="27" fillId="10" borderId="0">
      <alignment vertical="center"/>
    </xf>
    <xf numFmtId="0" fontId="28" fillId="11" borderId="30">
      <alignment vertical="center"/>
    </xf>
    <xf numFmtId="0" fontId="27" fillId="0" borderId="0">
      <alignment vertical="center"/>
    </xf>
    <xf numFmtId="0" fontId="27" fillId="12" borderId="31">
      <alignment vertical="center"/>
    </xf>
    <xf numFmtId="0" fontId="27" fillId="11" borderId="0">
      <alignment vertical="center"/>
    </xf>
    <xf numFmtId="0" fontId="38" fillId="0" borderId="0"/>
    <xf numFmtId="0" fontId="27" fillId="10" borderId="0">
      <alignment vertical="center"/>
    </xf>
    <xf numFmtId="0" fontId="37" fillId="10" borderId="0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7" fillId="7" borderId="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1" borderId="0">
      <alignment vertical="center"/>
    </xf>
    <xf numFmtId="0" fontId="38" fillId="0" borderId="0"/>
    <xf numFmtId="0" fontId="27" fillId="10" borderId="0">
      <alignment vertical="center"/>
    </xf>
    <xf numFmtId="0" fontId="27" fillId="12" borderId="31">
      <alignment vertical="center"/>
    </xf>
    <xf numFmtId="0" fontId="27" fillId="11" borderId="0">
      <alignment vertical="center"/>
    </xf>
    <xf numFmtId="0" fontId="38" fillId="0" borderId="0"/>
    <xf numFmtId="0" fontId="43" fillId="0" borderId="8">
      <alignment horizontal="centerContinuous"/>
    </xf>
    <xf numFmtId="0" fontId="27" fillId="28" borderId="0">
      <alignment vertical="center"/>
    </xf>
    <xf numFmtId="0" fontId="40" fillId="0" borderId="0"/>
    <xf numFmtId="0" fontId="27" fillId="12" borderId="31">
      <alignment vertical="center"/>
    </xf>
    <xf numFmtId="0" fontId="27" fillId="11" borderId="0">
      <alignment vertical="center"/>
    </xf>
    <xf numFmtId="0" fontId="27" fillId="28" borderId="0">
      <alignment vertical="center"/>
    </xf>
    <xf numFmtId="0" fontId="28" fillId="11" borderId="30">
      <alignment vertical="center"/>
    </xf>
    <xf numFmtId="0" fontId="27" fillId="0" borderId="0">
      <alignment vertical="center"/>
    </xf>
    <xf numFmtId="0" fontId="27" fillId="12" borderId="31">
      <alignment vertical="center"/>
    </xf>
    <xf numFmtId="0" fontId="27" fillId="11" borderId="0">
      <alignment vertical="center"/>
    </xf>
    <xf numFmtId="0" fontId="38" fillId="0" borderId="0"/>
    <xf numFmtId="0" fontId="28" fillId="10" borderId="30">
      <alignment vertical="center"/>
    </xf>
    <xf numFmtId="0" fontId="27" fillId="28" borderId="0">
      <alignment vertical="center"/>
    </xf>
    <xf numFmtId="0" fontId="27" fillId="0" borderId="0">
      <alignment vertical="center"/>
    </xf>
    <xf numFmtId="0" fontId="27" fillId="12" borderId="31">
      <alignment vertical="center"/>
    </xf>
    <xf numFmtId="0" fontId="27" fillId="11" borderId="0">
      <alignment vertical="center"/>
    </xf>
    <xf numFmtId="0" fontId="27" fillId="8" borderId="0">
      <alignment vertical="center"/>
    </xf>
    <xf numFmtId="0" fontId="7" fillId="0" borderId="32">
      <alignment vertical="center"/>
    </xf>
    <xf numFmtId="0" fontId="27" fillId="9" borderId="0">
      <alignment vertical="center"/>
    </xf>
    <xf numFmtId="0" fontId="27" fillId="8" borderId="0">
      <alignment vertical="center"/>
    </xf>
    <xf numFmtId="0" fontId="25" fillId="7" borderId="29">
      <alignment vertical="center"/>
    </xf>
    <xf numFmtId="0" fontId="27" fillId="8" borderId="0">
      <alignment vertical="center"/>
    </xf>
    <xf numFmtId="0" fontId="7" fillId="0" borderId="32">
      <alignment vertical="center"/>
    </xf>
    <xf numFmtId="0" fontId="27" fillId="9" borderId="0">
      <alignment vertical="center"/>
    </xf>
    <xf numFmtId="0" fontId="7" fillId="0" borderId="32">
      <alignment vertical="center"/>
    </xf>
    <xf numFmtId="0" fontId="27" fillId="28" borderId="0">
      <alignment vertical="center"/>
    </xf>
    <xf numFmtId="0" fontId="27" fillId="8" borderId="0">
      <alignment vertical="center"/>
    </xf>
    <xf numFmtId="0" fontId="7" fillId="0" borderId="32">
      <alignment vertical="center"/>
    </xf>
    <xf numFmtId="0" fontId="27" fillId="9" borderId="0">
      <alignment vertical="center"/>
    </xf>
    <xf numFmtId="0" fontId="27" fillId="8" borderId="0">
      <alignment vertical="center"/>
    </xf>
    <xf numFmtId="0" fontId="27" fillId="8" borderId="0">
      <alignment vertical="center"/>
    </xf>
    <xf numFmtId="0" fontId="7" fillId="0" borderId="32">
      <alignment vertical="center"/>
    </xf>
    <xf numFmtId="0" fontId="27" fillId="15" borderId="0">
      <alignment vertical="center"/>
    </xf>
    <xf numFmtId="0" fontId="27" fillId="8" borderId="0">
      <alignment vertical="center"/>
    </xf>
    <xf numFmtId="0" fontId="27" fillId="12" borderId="0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27" fillId="8" borderId="0">
      <alignment vertical="center"/>
    </xf>
    <xf numFmtId="0" fontId="7" fillId="0" borderId="32">
      <alignment vertical="center"/>
    </xf>
    <xf numFmtId="0" fontId="27" fillId="16" borderId="0">
      <alignment vertical="center"/>
    </xf>
    <xf numFmtId="0" fontId="27" fillId="8" borderId="0">
      <alignment vertical="center"/>
    </xf>
    <xf numFmtId="0" fontId="25" fillId="7" borderId="29">
      <alignment vertical="center"/>
    </xf>
    <xf numFmtId="0" fontId="27" fillId="9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8" borderId="0">
      <alignment vertical="center"/>
    </xf>
    <xf numFmtId="0" fontId="27" fillId="28" borderId="0">
      <alignment vertical="center"/>
    </xf>
    <xf numFmtId="0" fontId="7" fillId="0" borderId="32">
      <alignment vertical="center"/>
    </xf>
    <xf numFmtId="0" fontId="27" fillId="8" borderId="0">
      <alignment vertical="center"/>
    </xf>
    <xf numFmtId="0" fontId="31" fillId="14" borderId="0">
      <alignment vertical="center"/>
    </xf>
    <xf numFmtId="0" fontId="27" fillId="8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27" fillId="7" borderId="0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27" fillId="8" borderId="0">
      <alignment vertical="center"/>
    </xf>
    <xf numFmtId="0" fontId="27" fillId="8" borderId="0">
      <alignment vertical="center"/>
    </xf>
    <xf numFmtId="0" fontId="7" fillId="0" borderId="32">
      <alignment vertical="center"/>
    </xf>
    <xf numFmtId="0" fontId="27" fillId="8" borderId="0">
      <alignment vertical="center"/>
    </xf>
    <xf numFmtId="0" fontId="31" fillId="14" borderId="0">
      <alignment vertical="center"/>
    </xf>
    <xf numFmtId="0" fontId="27" fillId="8" borderId="0">
      <alignment vertical="center"/>
    </xf>
    <xf numFmtId="0" fontId="27" fillId="7" borderId="0">
      <alignment vertical="center"/>
    </xf>
    <xf numFmtId="0" fontId="36" fillId="15" borderId="0">
      <alignment vertical="center"/>
    </xf>
    <xf numFmtId="0" fontId="27" fillId="8" borderId="0">
      <alignment vertical="center"/>
    </xf>
    <xf numFmtId="0" fontId="27" fillId="8" borderId="0">
      <alignment vertical="center"/>
    </xf>
    <xf numFmtId="0" fontId="27" fillId="8" borderId="0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7" fillId="8" borderId="0">
      <alignment vertical="center"/>
    </xf>
    <xf numFmtId="0" fontId="27" fillId="8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8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8" borderId="0">
      <alignment vertical="center"/>
    </xf>
    <xf numFmtId="0" fontId="31" fillId="14" borderId="0">
      <alignment vertical="center"/>
    </xf>
    <xf numFmtId="0" fontId="27" fillId="10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7" fillId="8" borderId="0">
      <alignment vertical="center"/>
    </xf>
    <xf numFmtId="0" fontId="7" fillId="0" borderId="32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8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7" fillId="8" borderId="0">
      <alignment vertical="center"/>
    </xf>
    <xf numFmtId="0" fontId="27" fillId="8" borderId="0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3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7" fillId="8" borderId="0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3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7" fillId="8" borderId="0">
      <alignment vertical="center"/>
    </xf>
    <xf numFmtId="0" fontId="33" fillId="0" borderId="35">
      <alignment vertical="center"/>
    </xf>
    <xf numFmtId="0" fontId="9" fillId="12" borderId="31">
      <alignment vertical="center"/>
    </xf>
    <xf numFmtId="0" fontId="27" fillId="8" borderId="0">
      <alignment vertical="center"/>
    </xf>
    <xf numFmtId="0" fontId="7" fillId="0" borderId="33">
      <alignment vertical="center"/>
    </xf>
    <xf numFmtId="0" fontId="33" fillId="0" borderId="35">
      <alignment vertical="center"/>
    </xf>
    <xf numFmtId="0" fontId="9" fillId="12" borderId="31">
      <alignment vertical="center"/>
    </xf>
    <xf numFmtId="0" fontId="27" fillId="8" borderId="0">
      <alignment vertical="center"/>
    </xf>
    <xf numFmtId="0" fontId="47" fillId="0" borderId="35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7" fillId="8" borderId="0">
      <alignment vertical="center"/>
    </xf>
    <xf numFmtId="0" fontId="9" fillId="12" borderId="31">
      <alignment vertical="center"/>
    </xf>
    <xf numFmtId="0" fontId="27" fillId="8" borderId="0">
      <alignment vertical="center"/>
    </xf>
    <xf numFmtId="0" fontId="46" fillId="0" borderId="38">
      <alignment vertical="center"/>
    </xf>
    <xf numFmtId="0" fontId="27" fillId="10" borderId="0">
      <alignment vertical="center"/>
    </xf>
    <xf numFmtId="0" fontId="37" fillId="21" borderId="0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7" fillId="8" borderId="0">
      <alignment vertical="center"/>
    </xf>
    <xf numFmtId="0" fontId="27" fillId="7" borderId="0">
      <alignment vertical="center"/>
    </xf>
    <xf numFmtId="0" fontId="27" fillId="7" borderId="0">
      <alignment vertical="center"/>
    </xf>
    <xf numFmtId="0" fontId="28" fillId="10" borderId="30">
      <alignment vertical="center"/>
    </xf>
    <xf numFmtId="0" fontId="8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7" borderId="0">
      <alignment vertical="center"/>
    </xf>
    <xf numFmtId="0" fontId="25" fillId="7" borderId="29">
      <alignment vertical="center"/>
    </xf>
    <xf numFmtId="0" fontId="27" fillId="7" borderId="0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27" fillId="7" borderId="0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27" fillId="7" borderId="0">
      <alignment vertical="center"/>
    </xf>
    <xf numFmtId="0" fontId="8" fillId="12" borderId="31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27" fillId="7" borderId="0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27" fillId="7" borderId="0">
      <alignment vertical="center"/>
    </xf>
    <xf numFmtId="0" fontId="8" fillId="12" borderId="31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27" fillId="28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7" borderId="0">
      <alignment vertical="center"/>
    </xf>
    <xf numFmtId="0" fontId="27" fillId="7" borderId="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7" fillId="7" borderId="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27" fillId="7" borderId="0">
      <alignment vertical="center"/>
    </xf>
    <xf numFmtId="37" fontId="56" fillId="0" borderId="0"/>
    <xf numFmtId="0" fontId="28" fillId="11" borderId="30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27" fillId="7" borderId="0">
      <alignment vertical="center"/>
    </xf>
    <xf numFmtId="0" fontId="38" fillId="0" borderId="8">
      <alignment horizontal="centerContinuous"/>
    </xf>
    <xf numFmtId="0" fontId="31" fillId="16" borderId="0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27" fillId="7" borderId="0">
      <alignment vertical="center"/>
    </xf>
    <xf numFmtId="0" fontId="31" fillId="14" borderId="0">
      <alignment vertical="center"/>
    </xf>
    <xf numFmtId="0" fontId="27" fillId="7" borderId="0">
      <alignment vertical="center"/>
    </xf>
    <xf numFmtId="0" fontId="27" fillId="7" borderId="0">
      <alignment vertical="center"/>
    </xf>
    <xf numFmtId="0" fontId="27" fillId="7" borderId="0">
      <alignment vertical="center"/>
    </xf>
    <xf numFmtId="0" fontId="27" fillId="7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7" fillId="21" borderId="0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7" fillId="7" borderId="0">
      <alignment vertical="center"/>
    </xf>
    <xf numFmtId="0" fontId="27" fillId="7" borderId="0">
      <alignment vertical="center"/>
    </xf>
    <xf numFmtId="0" fontId="27" fillId="15" borderId="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7" borderId="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7" borderId="0">
      <alignment vertical="center"/>
    </xf>
    <xf numFmtId="0" fontId="27" fillId="12" borderId="31">
      <alignment vertical="center"/>
    </xf>
    <xf numFmtId="0" fontId="26" fillId="8" borderId="0">
      <alignment vertical="center"/>
    </xf>
    <xf numFmtId="0" fontId="27" fillId="7" borderId="0">
      <alignment vertical="center"/>
    </xf>
    <xf numFmtId="0" fontId="27" fillId="7" borderId="0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3">
      <alignment vertical="center"/>
    </xf>
    <xf numFmtId="0" fontId="47" fillId="0" borderId="35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7" borderId="0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47" fillId="0" borderId="35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7" borderId="0">
      <alignment vertical="center"/>
    </xf>
    <xf numFmtId="0" fontId="9" fillId="12" borderId="31">
      <alignment vertical="center"/>
    </xf>
    <xf numFmtId="0" fontId="27" fillId="7" borderId="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7" borderId="0">
      <alignment vertical="center"/>
    </xf>
    <xf numFmtId="0" fontId="27" fillId="7" borderId="0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47" fillId="0" borderId="35">
      <alignment vertical="center"/>
    </xf>
    <xf numFmtId="0" fontId="25" fillId="7" borderId="29">
      <alignment vertical="center"/>
    </xf>
    <xf numFmtId="0" fontId="27" fillId="9" borderId="0">
      <alignment vertical="center"/>
    </xf>
    <xf numFmtId="0" fontId="25" fillId="7" borderId="29">
      <alignment vertical="center"/>
    </xf>
    <xf numFmtId="0" fontId="27" fillId="12" borderId="0">
      <alignment vertical="center"/>
    </xf>
    <xf numFmtId="0" fontId="27" fillId="10" borderId="0">
      <alignment vertical="center"/>
    </xf>
    <xf numFmtId="0" fontId="26" fillId="13" borderId="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27" fillId="28" borderId="0">
      <alignment vertical="center"/>
    </xf>
    <xf numFmtId="0" fontId="27" fillId="8" borderId="0">
      <alignment vertical="center"/>
    </xf>
    <xf numFmtId="0" fontId="27" fillId="10" borderId="0">
      <alignment vertical="center"/>
    </xf>
    <xf numFmtId="0" fontId="27" fillId="10" borderId="0">
      <alignment vertical="center"/>
    </xf>
    <xf numFmtId="0" fontId="27" fillId="10" borderId="0">
      <alignment vertical="center"/>
    </xf>
    <xf numFmtId="0" fontId="27" fillId="10" borderId="0">
      <alignment vertical="center"/>
    </xf>
    <xf numFmtId="0" fontId="7" fillId="0" borderId="34">
      <alignment vertical="center"/>
    </xf>
    <xf numFmtId="0" fontId="27" fillId="28" borderId="0">
      <alignment vertical="center"/>
    </xf>
    <xf numFmtId="0" fontId="28" fillId="11" borderId="30">
      <alignment vertical="center"/>
    </xf>
    <xf numFmtId="0" fontId="27" fillId="10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7" fillId="8" borderId="0">
      <alignment vertical="center"/>
    </xf>
    <xf numFmtId="0" fontId="31" fillId="16" borderId="0">
      <alignment vertical="center"/>
    </xf>
    <xf numFmtId="0" fontId="27" fillId="10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27" fillId="10" borderId="0">
      <alignment vertical="center"/>
    </xf>
    <xf numFmtId="0" fontId="9" fillId="12" borderId="31">
      <alignment vertical="center"/>
    </xf>
    <xf numFmtId="0" fontId="8" fillId="12" borderId="31">
      <alignment vertical="center"/>
    </xf>
    <xf numFmtId="0" fontId="27" fillId="28" borderId="0">
      <alignment vertical="center"/>
    </xf>
    <xf numFmtId="0" fontId="37" fillId="24" borderId="0">
      <alignment vertical="center"/>
    </xf>
    <xf numFmtId="0" fontId="27" fillId="28" borderId="0">
      <alignment vertical="center"/>
    </xf>
    <xf numFmtId="0" fontId="28" fillId="10" borderId="30">
      <alignment vertical="center"/>
    </xf>
    <xf numFmtId="0" fontId="27" fillId="28" borderId="0">
      <alignment vertical="center"/>
    </xf>
    <xf numFmtId="0" fontId="27" fillId="28" borderId="0">
      <alignment vertical="center"/>
    </xf>
    <xf numFmtId="0" fontId="28" fillId="10" borderId="30">
      <alignment vertical="center"/>
    </xf>
    <xf numFmtId="0" fontId="37" fillId="7" borderId="0">
      <alignment vertical="center"/>
    </xf>
    <xf numFmtId="0" fontId="27" fillId="9" borderId="0">
      <alignment vertical="center"/>
    </xf>
    <xf numFmtId="0" fontId="28" fillId="11" borderId="30">
      <alignment vertical="center"/>
    </xf>
    <xf numFmtId="0" fontId="29" fillId="11" borderId="29">
      <alignment vertical="center"/>
    </xf>
    <xf numFmtId="0" fontId="25" fillId="7" borderId="29">
      <alignment vertical="center"/>
    </xf>
    <xf numFmtId="0" fontId="29" fillId="11" borderId="29">
      <alignment vertical="center"/>
    </xf>
    <xf numFmtId="0" fontId="27" fillId="28" borderId="0">
      <alignment vertical="center"/>
    </xf>
    <xf numFmtId="0" fontId="31" fillId="14" borderId="0">
      <alignment vertical="center"/>
    </xf>
    <xf numFmtId="0" fontId="27" fillId="9" borderId="0">
      <alignment vertical="center"/>
    </xf>
    <xf numFmtId="0" fontId="27" fillId="28" borderId="0">
      <alignment vertical="center"/>
    </xf>
    <xf numFmtId="0" fontId="57" fillId="0" borderId="0">
      <alignment vertical="center"/>
    </xf>
    <xf numFmtId="0" fontId="27" fillId="9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3">
      <alignment vertical="center"/>
    </xf>
    <xf numFmtId="0" fontId="34" fillId="0" borderId="36">
      <alignment vertical="center"/>
    </xf>
    <xf numFmtId="0" fontId="27" fillId="28" borderId="0">
      <alignment vertical="center"/>
    </xf>
    <xf numFmtId="0" fontId="27" fillId="12" borderId="31">
      <alignment vertical="center"/>
    </xf>
    <xf numFmtId="0" fontId="27" fillId="18" borderId="0">
      <alignment vertical="center"/>
    </xf>
    <xf numFmtId="0" fontId="27" fillId="12" borderId="31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7" fillId="10" borderId="0">
      <alignment vertical="center"/>
    </xf>
    <xf numFmtId="0" fontId="7" fillId="0" borderId="32">
      <alignment vertical="center"/>
    </xf>
    <xf numFmtId="0" fontId="27" fillId="10" borderId="0">
      <alignment vertical="center"/>
    </xf>
    <xf numFmtId="0" fontId="31" fillId="16" borderId="0">
      <alignment vertical="center"/>
    </xf>
    <xf numFmtId="0" fontId="27" fillId="10" borderId="0">
      <alignment vertical="center"/>
    </xf>
    <xf numFmtId="0" fontId="7" fillId="0" borderId="32">
      <alignment vertical="center"/>
    </xf>
    <xf numFmtId="0" fontId="27" fillId="28" borderId="0">
      <alignment vertical="center"/>
    </xf>
    <xf numFmtId="0" fontId="7" fillId="0" borderId="32">
      <alignment vertical="center"/>
    </xf>
    <xf numFmtId="0" fontId="27" fillId="28" borderId="0">
      <alignment vertical="center"/>
    </xf>
    <xf numFmtId="0" fontId="27" fillId="28" borderId="0">
      <alignment vertical="center"/>
    </xf>
    <xf numFmtId="0" fontId="28" fillId="11" borderId="30">
      <alignment vertical="center"/>
    </xf>
    <xf numFmtId="0" fontId="27" fillId="28" borderId="0">
      <alignment vertical="center"/>
    </xf>
    <xf numFmtId="0" fontId="7" fillId="0" borderId="32">
      <alignment vertical="center"/>
    </xf>
    <xf numFmtId="0" fontId="27" fillId="28" borderId="0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27" fillId="28" borderId="0">
      <alignment vertical="center"/>
    </xf>
    <xf numFmtId="0" fontId="27" fillId="28" borderId="0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26" fillId="8" borderId="0">
      <alignment vertical="center"/>
    </xf>
    <xf numFmtId="0" fontId="27" fillId="9" borderId="0">
      <alignment vertical="center"/>
    </xf>
    <xf numFmtId="0" fontId="29" fillId="11" borderId="29">
      <alignment vertical="center"/>
    </xf>
    <xf numFmtId="0" fontId="7" fillId="0" borderId="32">
      <alignment vertical="center"/>
    </xf>
    <xf numFmtId="0" fontId="27" fillId="28" borderId="0">
      <alignment vertical="center"/>
    </xf>
    <xf numFmtId="0" fontId="28" fillId="10" borderId="30">
      <alignment vertical="center"/>
    </xf>
    <xf numFmtId="0" fontId="27" fillId="28" borderId="0">
      <alignment vertical="center"/>
    </xf>
    <xf numFmtId="0" fontId="27" fillId="28" borderId="0">
      <alignment vertical="center"/>
    </xf>
    <xf numFmtId="0" fontId="31" fillId="14" borderId="0">
      <alignment vertical="center"/>
    </xf>
    <xf numFmtId="0" fontId="26" fillId="13" borderId="0">
      <alignment vertical="center"/>
    </xf>
    <xf numFmtId="0" fontId="27" fillId="9" borderId="0">
      <alignment vertical="center"/>
    </xf>
    <xf numFmtId="0" fontId="26" fillId="13" borderId="0">
      <alignment vertical="center"/>
    </xf>
    <xf numFmtId="0" fontId="27" fillId="9" borderId="0">
      <alignment vertical="center"/>
    </xf>
    <xf numFmtId="0" fontId="28" fillId="11" borderId="30">
      <alignment vertical="center"/>
    </xf>
    <xf numFmtId="0" fontId="9" fillId="0" borderId="0">
      <alignment vertical="center"/>
    </xf>
    <xf numFmtId="0" fontId="26" fillId="13" borderId="0">
      <alignment vertical="center"/>
    </xf>
    <xf numFmtId="0" fontId="27" fillId="9" borderId="0">
      <alignment vertical="center"/>
    </xf>
    <xf numFmtId="0" fontId="25" fillId="7" borderId="29">
      <alignment vertical="center"/>
    </xf>
    <xf numFmtId="0" fontId="34" fillId="0" borderId="36">
      <alignment vertical="center"/>
    </xf>
    <xf numFmtId="0" fontId="27" fillId="9" borderId="0">
      <alignment vertical="center"/>
    </xf>
    <xf numFmtId="0" fontId="26" fillId="13" borderId="0">
      <alignment vertical="center"/>
    </xf>
    <xf numFmtId="0" fontId="27" fillId="9" borderId="0">
      <alignment vertical="center"/>
    </xf>
    <xf numFmtId="0" fontId="29" fillId="11" borderId="29">
      <alignment vertical="center"/>
    </xf>
    <xf numFmtId="0" fontId="26" fillId="13" borderId="0">
      <alignment vertical="center"/>
    </xf>
    <xf numFmtId="0" fontId="27" fillId="9" borderId="0">
      <alignment vertical="center"/>
    </xf>
    <xf numFmtId="0" fontId="29" fillId="11" borderId="29">
      <alignment vertical="center"/>
    </xf>
    <xf numFmtId="0" fontId="29" fillId="11" borderId="29">
      <alignment vertical="center"/>
    </xf>
    <xf numFmtId="0" fontId="31" fillId="16" borderId="0">
      <alignment vertical="center"/>
    </xf>
    <xf numFmtId="0" fontId="27" fillId="9" borderId="0">
      <alignment vertical="center"/>
    </xf>
    <xf numFmtId="0" fontId="25" fillId="7" borderId="29">
      <alignment vertical="center"/>
    </xf>
    <xf numFmtId="0" fontId="29" fillId="11" borderId="29">
      <alignment vertical="center"/>
    </xf>
    <xf numFmtId="0" fontId="31" fillId="16" borderId="0">
      <alignment vertical="center"/>
    </xf>
    <xf numFmtId="0" fontId="37" fillId="35" borderId="0">
      <alignment vertical="center"/>
    </xf>
    <xf numFmtId="0" fontId="27" fillId="9" borderId="0">
      <alignment vertical="center"/>
    </xf>
    <xf numFmtId="0" fontId="25" fillId="7" borderId="29">
      <alignment vertical="center"/>
    </xf>
    <xf numFmtId="0" fontId="29" fillId="11" borderId="29">
      <alignment vertical="center"/>
    </xf>
    <xf numFmtId="0" fontId="27" fillId="9" borderId="0">
      <alignment vertical="center"/>
    </xf>
    <xf numFmtId="0" fontId="27" fillId="9" borderId="0">
      <alignment vertical="center"/>
    </xf>
    <xf numFmtId="0" fontId="29" fillId="11" borderId="29">
      <alignment vertical="center"/>
    </xf>
    <xf numFmtId="0" fontId="27" fillId="9" borderId="0">
      <alignment vertical="center"/>
    </xf>
    <xf numFmtId="0" fontId="27" fillId="9" borderId="0">
      <alignment vertical="center"/>
    </xf>
    <xf numFmtId="0" fontId="27" fillId="9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3">
      <alignment vertical="center"/>
    </xf>
    <xf numFmtId="0" fontId="31" fillId="14" borderId="0">
      <alignment vertical="center"/>
    </xf>
    <xf numFmtId="0" fontId="27" fillId="9" borderId="0">
      <alignment vertical="center"/>
    </xf>
    <xf numFmtId="0" fontId="27" fillId="12" borderId="31">
      <alignment vertical="center"/>
    </xf>
    <xf numFmtId="0" fontId="27" fillId="7" borderId="0">
      <alignment vertical="center"/>
    </xf>
    <xf numFmtId="0" fontId="29" fillId="11" borderId="29">
      <alignment vertical="center"/>
    </xf>
    <xf numFmtId="0" fontId="27" fillId="9" borderId="0">
      <alignment vertical="center"/>
    </xf>
    <xf numFmtId="0" fontId="27" fillId="9" borderId="0">
      <alignment vertical="center"/>
    </xf>
    <xf numFmtId="0" fontId="27" fillId="9" borderId="0">
      <alignment vertical="center"/>
    </xf>
    <xf numFmtId="0" fontId="27" fillId="9" borderId="0">
      <alignment vertical="center"/>
    </xf>
    <xf numFmtId="0" fontId="27" fillId="9" borderId="0">
      <alignment vertical="center"/>
    </xf>
    <xf numFmtId="0" fontId="27" fillId="9" borderId="0">
      <alignment vertical="center"/>
    </xf>
    <xf numFmtId="0" fontId="9" fillId="0" borderId="0">
      <alignment vertical="center"/>
    </xf>
    <xf numFmtId="0" fontId="27" fillId="9" borderId="0">
      <alignment vertical="center"/>
    </xf>
    <xf numFmtId="0" fontId="31" fillId="16" borderId="0">
      <alignment vertical="center"/>
    </xf>
    <xf numFmtId="0" fontId="27" fillId="9" borderId="0">
      <alignment vertical="center"/>
    </xf>
    <xf numFmtId="0" fontId="7" fillId="0" borderId="32">
      <alignment vertical="center"/>
    </xf>
    <xf numFmtId="0" fontId="34" fillId="0" borderId="36">
      <alignment vertical="center"/>
    </xf>
    <xf numFmtId="0" fontId="28" fillId="10" borderId="30">
      <alignment vertical="center"/>
    </xf>
    <xf numFmtId="0" fontId="27" fillId="9" borderId="0">
      <alignment vertical="center"/>
    </xf>
    <xf numFmtId="0" fontId="7" fillId="0" borderId="32">
      <alignment vertical="center"/>
    </xf>
    <xf numFmtId="0" fontId="34" fillId="0" borderId="36">
      <alignment vertical="center"/>
    </xf>
    <xf numFmtId="0" fontId="28" fillId="10" borderId="30">
      <alignment vertical="center"/>
    </xf>
    <xf numFmtId="0" fontId="27" fillId="9" borderId="0">
      <alignment vertical="center"/>
    </xf>
    <xf numFmtId="0" fontId="26" fillId="8" borderId="0">
      <alignment vertical="center"/>
    </xf>
    <xf numFmtId="0" fontId="34" fillId="0" borderId="36">
      <alignment vertical="center"/>
    </xf>
    <xf numFmtId="0" fontId="28" fillId="10" borderId="30">
      <alignment vertical="center"/>
    </xf>
    <xf numFmtId="0" fontId="27" fillId="9" borderId="0">
      <alignment vertical="center"/>
    </xf>
    <xf numFmtId="0" fontId="34" fillId="0" borderId="36">
      <alignment vertical="center"/>
    </xf>
    <xf numFmtId="0" fontId="7" fillId="0" borderId="34">
      <alignment vertical="center"/>
    </xf>
    <xf numFmtId="0" fontId="27" fillId="9" borderId="0">
      <alignment vertical="center"/>
    </xf>
    <xf numFmtId="0" fontId="7" fillId="0" borderId="32">
      <alignment vertical="center"/>
    </xf>
    <xf numFmtId="0" fontId="26" fillId="13" borderId="0">
      <alignment vertical="center"/>
    </xf>
    <xf numFmtId="0" fontId="34" fillId="0" borderId="36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27" fillId="9" borderId="0">
      <alignment vertical="center"/>
    </xf>
    <xf numFmtId="0" fontId="34" fillId="0" borderId="36">
      <alignment vertical="center"/>
    </xf>
    <xf numFmtId="0" fontId="27" fillId="9" borderId="0">
      <alignment vertical="center"/>
    </xf>
    <xf numFmtId="0" fontId="34" fillId="0" borderId="36">
      <alignment vertical="center"/>
    </xf>
    <xf numFmtId="0" fontId="31" fillId="16" borderId="0">
      <alignment vertical="center"/>
    </xf>
    <xf numFmtId="0" fontId="27" fillId="9" borderId="0">
      <alignment vertical="center"/>
    </xf>
    <xf numFmtId="0" fontId="28" fillId="11" borderId="30">
      <alignment vertical="center"/>
    </xf>
    <xf numFmtId="0" fontId="60" fillId="0" borderId="46">
      <protection locked="0"/>
    </xf>
    <xf numFmtId="0" fontId="27" fillId="9" borderId="0">
      <alignment vertical="center"/>
    </xf>
    <xf numFmtId="0" fontId="7" fillId="0" borderId="32">
      <alignment vertical="center"/>
    </xf>
    <xf numFmtId="0" fontId="33" fillId="0" borderId="35">
      <alignment vertical="center"/>
    </xf>
    <xf numFmtId="0" fontId="27" fillId="21" borderId="0">
      <alignment vertical="center"/>
    </xf>
    <xf numFmtId="0" fontId="31" fillId="16" borderId="0">
      <alignment vertical="center"/>
    </xf>
    <xf numFmtId="0" fontId="27" fillId="21" borderId="0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27" fillId="21" borderId="0">
      <alignment vertical="center"/>
    </xf>
    <xf numFmtId="0" fontId="26" fillId="8" borderId="0">
      <alignment vertical="center"/>
    </xf>
    <xf numFmtId="0" fontId="27" fillId="21" borderId="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8" borderId="0">
      <alignment vertical="center"/>
    </xf>
    <xf numFmtId="0" fontId="27" fillId="21" borderId="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8" borderId="0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27" fillId="21" borderId="0">
      <alignment vertical="center"/>
    </xf>
    <xf numFmtId="0" fontId="27" fillId="12" borderId="31">
      <alignment vertical="center"/>
    </xf>
    <xf numFmtId="0" fontId="27" fillId="18" borderId="0">
      <alignment vertical="center"/>
    </xf>
    <xf numFmtId="0" fontId="27" fillId="21" borderId="0">
      <alignment vertical="center"/>
    </xf>
    <xf numFmtId="0" fontId="27" fillId="12" borderId="31">
      <alignment vertical="center"/>
    </xf>
    <xf numFmtId="0" fontId="27" fillId="18" borderId="0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33" fillId="0" borderId="35">
      <alignment vertical="center"/>
    </xf>
    <xf numFmtId="0" fontId="7" fillId="0" borderId="34">
      <alignment vertical="center"/>
    </xf>
    <xf numFmtId="0" fontId="27" fillId="15" borderId="0">
      <alignment vertical="center"/>
    </xf>
    <xf numFmtId="0" fontId="7" fillId="0" borderId="34">
      <alignment vertical="center"/>
    </xf>
    <xf numFmtId="0" fontId="27" fillId="15" borderId="0">
      <alignment vertical="center"/>
    </xf>
    <xf numFmtId="0" fontId="29" fillId="11" borderId="29">
      <alignment vertical="center"/>
    </xf>
    <xf numFmtId="0" fontId="7" fillId="0" borderId="34">
      <alignment vertical="center"/>
    </xf>
    <xf numFmtId="0" fontId="27" fillId="21" borderId="0">
      <alignment vertical="center"/>
    </xf>
    <xf numFmtId="0" fontId="7" fillId="0" borderId="34">
      <alignment vertical="center"/>
    </xf>
    <xf numFmtId="0" fontId="27" fillId="21" borderId="0">
      <alignment vertical="center"/>
    </xf>
    <xf numFmtId="0" fontId="27" fillId="12" borderId="31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27" fillId="21" borderId="0">
      <alignment vertical="center"/>
    </xf>
    <xf numFmtId="0" fontId="28" fillId="11" borderId="30">
      <alignment vertical="center"/>
    </xf>
    <xf numFmtId="0" fontId="27" fillId="21" borderId="0">
      <alignment vertical="center"/>
    </xf>
    <xf numFmtId="0" fontId="28" fillId="11" borderId="30">
      <alignment vertical="center"/>
    </xf>
    <xf numFmtId="0" fontId="27" fillId="21" borderId="0">
      <alignment vertical="center"/>
    </xf>
    <xf numFmtId="0" fontId="31" fillId="14" borderId="0">
      <alignment vertical="center"/>
    </xf>
    <xf numFmtId="0" fontId="27" fillId="21" borderId="0">
      <alignment vertical="center"/>
    </xf>
    <xf numFmtId="0" fontId="9" fillId="12" borderId="31">
      <alignment vertical="center"/>
    </xf>
    <xf numFmtId="0" fontId="7" fillId="0" borderId="34">
      <alignment vertical="center"/>
    </xf>
    <xf numFmtId="0" fontId="38" fillId="0" borderId="8">
      <alignment horizontal="centerContinuous"/>
    </xf>
    <xf numFmtId="0" fontId="27" fillId="21" borderId="0">
      <alignment vertical="center"/>
    </xf>
    <xf numFmtId="0" fontId="7" fillId="0" borderId="34">
      <alignment vertical="center"/>
    </xf>
    <xf numFmtId="0" fontId="38" fillId="0" borderId="8">
      <alignment horizontal="centerContinuous"/>
    </xf>
    <xf numFmtId="0" fontId="28" fillId="11" borderId="30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39" fillId="0" borderId="0"/>
    <xf numFmtId="0" fontId="40" fillId="0" borderId="0"/>
    <xf numFmtId="0" fontId="27" fillId="21" borderId="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21" borderId="0">
      <alignment vertical="center"/>
    </xf>
    <xf numFmtId="0" fontId="31" fillId="14" borderId="0">
      <alignment vertical="center"/>
    </xf>
    <xf numFmtId="0" fontId="27" fillId="21" borderId="0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3">
      <alignment vertical="center"/>
    </xf>
    <xf numFmtId="0" fontId="33" fillId="0" borderId="35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27" fillId="21" borderId="0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39" fillId="0" borderId="0"/>
    <xf numFmtId="0" fontId="40" fillId="0" borderId="0"/>
    <xf numFmtId="0" fontId="7" fillId="0" borderId="34">
      <alignment vertical="center"/>
    </xf>
    <xf numFmtId="0" fontId="27" fillId="21" borderId="0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40" fillId="0" borderId="0"/>
    <xf numFmtId="0" fontId="40" fillId="0" borderId="0"/>
    <xf numFmtId="0" fontId="27" fillId="15" borderId="0">
      <alignment vertical="center"/>
    </xf>
    <xf numFmtId="0" fontId="7" fillId="0" borderId="34">
      <alignment vertical="center"/>
    </xf>
    <xf numFmtId="0" fontId="38" fillId="0" borderId="8">
      <alignment horizontal="centerContinuous"/>
    </xf>
    <xf numFmtId="0" fontId="27" fillId="15" borderId="0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27" fillId="15" borderId="0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27" fillId="15" borderId="0">
      <alignment vertical="center"/>
    </xf>
    <xf numFmtId="0" fontId="26" fillId="8" borderId="0">
      <alignment vertical="center"/>
    </xf>
    <xf numFmtId="0" fontId="27" fillId="15" borderId="0">
      <alignment vertical="center"/>
    </xf>
    <xf numFmtId="0" fontId="27" fillId="15" borderId="0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27" fillId="15" borderId="0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7" fillId="0" borderId="33">
      <alignment vertical="center"/>
    </xf>
    <xf numFmtId="0" fontId="27" fillId="15" borderId="0">
      <alignment vertical="center"/>
    </xf>
    <xf numFmtId="0" fontId="31" fillId="16" borderId="0">
      <alignment vertical="center"/>
    </xf>
    <xf numFmtId="0" fontId="7" fillId="0" borderId="34">
      <alignment vertical="center"/>
    </xf>
    <xf numFmtId="0" fontId="27" fillId="15" borderId="0">
      <alignment vertical="center"/>
    </xf>
    <xf numFmtId="0" fontId="27" fillId="15" borderId="0">
      <alignment vertical="center"/>
    </xf>
    <xf numFmtId="0" fontId="31" fillId="16" borderId="0">
      <alignment vertical="center"/>
    </xf>
    <xf numFmtId="0" fontId="27" fillId="15" borderId="0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33" fillId="0" borderId="35">
      <alignment vertical="center"/>
    </xf>
    <xf numFmtId="0" fontId="26" fillId="8" borderId="0">
      <alignment vertical="center"/>
    </xf>
    <xf numFmtId="0" fontId="27" fillId="21" borderId="0">
      <alignment vertical="center"/>
    </xf>
    <xf numFmtId="0" fontId="27" fillId="21" borderId="0">
      <alignment vertical="center"/>
    </xf>
    <xf numFmtId="0" fontId="7" fillId="0" borderId="32">
      <alignment vertical="center"/>
    </xf>
    <xf numFmtId="0" fontId="27" fillId="15" borderId="0">
      <alignment vertical="center"/>
    </xf>
    <xf numFmtId="0" fontId="27" fillId="15" borderId="0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27" fillId="15" borderId="0">
      <alignment vertical="center"/>
    </xf>
    <xf numFmtId="0" fontId="7" fillId="0" borderId="34">
      <alignment vertical="center"/>
    </xf>
    <xf numFmtId="0" fontId="27" fillId="15" borderId="0">
      <alignment vertical="center"/>
    </xf>
    <xf numFmtId="0" fontId="27" fillId="15" borderId="0">
      <alignment vertical="center"/>
    </xf>
    <xf numFmtId="0" fontId="27" fillId="15" borderId="0">
      <alignment vertical="center"/>
    </xf>
    <xf numFmtId="0" fontId="27" fillId="15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27" fillId="21" borderId="0">
      <alignment vertical="center"/>
    </xf>
    <xf numFmtId="0" fontId="27" fillId="21" borderId="0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41" fillId="0" borderId="0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41" fillId="0" borderId="0">
      <alignment vertical="center"/>
    </xf>
    <xf numFmtId="0" fontId="28" fillId="10" borderId="30">
      <alignment vertical="center"/>
    </xf>
    <xf numFmtId="0" fontId="27" fillId="21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41" fillId="0" borderId="47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21" borderId="0">
      <alignment vertical="center"/>
    </xf>
    <xf numFmtId="0" fontId="31" fillId="16" borderId="0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7" fillId="21" borderId="0">
      <alignment vertical="center"/>
    </xf>
    <xf numFmtId="0" fontId="31" fillId="16" borderId="0">
      <alignment vertical="center"/>
    </xf>
    <xf numFmtId="0" fontId="27" fillId="21" borderId="0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27" fillId="21" borderId="0">
      <alignment vertical="center"/>
    </xf>
    <xf numFmtId="0" fontId="31" fillId="16" borderId="0">
      <alignment vertical="center"/>
    </xf>
    <xf numFmtId="0" fontId="27" fillId="21" borderId="0">
      <alignment vertical="center"/>
    </xf>
    <xf numFmtId="0" fontId="31" fillId="16" borderId="0">
      <alignment vertical="center"/>
    </xf>
    <xf numFmtId="0" fontId="27" fillId="15" borderId="0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27" fillId="15" borderId="0">
      <alignment vertical="center"/>
    </xf>
    <xf numFmtId="0" fontId="28" fillId="10" borderId="30">
      <alignment vertical="center"/>
    </xf>
    <xf numFmtId="0" fontId="27" fillId="15" borderId="0">
      <alignment vertical="center"/>
    </xf>
    <xf numFmtId="0" fontId="27" fillId="15" borderId="0">
      <alignment vertical="center"/>
    </xf>
    <xf numFmtId="0" fontId="30" fillId="10" borderId="29">
      <alignment vertical="center"/>
    </xf>
    <xf numFmtId="0" fontId="27" fillId="10" borderId="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6" fillId="8" borderId="0">
      <alignment vertical="center"/>
    </xf>
    <xf numFmtId="1" fontId="8" fillId="0" borderId="62">
      <alignment horizontal="center"/>
    </xf>
    <xf numFmtId="0" fontId="30" fillId="10" borderId="29">
      <alignment vertical="center"/>
    </xf>
    <xf numFmtId="0" fontId="27" fillId="10" borderId="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1" fontId="8" fillId="0" borderId="62">
      <alignment horizontal="center"/>
    </xf>
    <xf numFmtId="0" fontId="30" fillId="10" borderId="29">
      <alignment vertical="center"/>
    </xf>
    <xf numFmtId="0" fontId="27" fillId="10" borderId="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1" fontId="8" fillId="0" borderId="62">
      <alignment horizontal="center"/>
    </xf>
    <xf numFmtId="0" fontId="27" fillId="12" borderId="31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27" fillId="10" borderId="0">
      <alignment vertical="center"/>
    </xf>
    <xf numFmtId="0" fontId="30" fillId="10" borderId="29">
      <alignment vertical="center"/>
    </xf>
    <xf numFmtId="0" fontId="27" fillId="10" borderId="0">
      <alignment vertical="center"/>
    </xf>
    <xf numFmtId="0" fontId="25" fillId="7" borderId="29">
      <alignment vertical="center"/>
    </xf>
    <xf numFmtId="0" fontId="46" fillId="0" borderId="38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27" fillId="16" borderId="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1" fontId="8" fillId="0" borderId="62">
      <alignment horizontal="center"/>
    </xf>
    <xf numFmtId="0" fontId="30" fillId="10" borderId="29">
      <alignment vertical="center"/>
    </xf>
    <xf numFmtId="0" fontId="7" fillId="0" borderId="34">
      <alignment vertical="center"/>
    </xf>
    <xf numFmtId="0" fontId="27" fillId="10" borderId="0">
      <alignment vertical="center"/>
    </xf>
    <xf numFmtId="0" fontId="27" fillId="10" borderId="0">
      <alignment vertical="center"/>
    </xf>
    <xf numFmtId="0" fontId="28" fillId="11" borderId="30">
      <alignment vertical="center"/>
    </xf>
    <xf numFmtId="0" fontId="27" fillId="14" borderId="0">
      <alignment vertical="center"/>
    </xf>
    <xf numFmtId="0" fontId="30" fillId="10" borderId="29">
      <alignment vertical="center"/>
    </xf>
    <xf numFmtId="0" fontId="61" fillId="0" borderId="48">
      <alignment horizontal="left" vertical="center"/>
      <protection locked="0"/>
    </xf>
    <xf numFmtId="0" fontId="28" fillId="11" borderId="30">
      <alignment vertical="center"/>
    </xf>
    <xf numFmtId="0" fontId="27" fillId="10" borderId="0">
      <alignment vertical="center"/>
    </xf>
    <xf numFmtId="0" fontId="28" fillId="11" borderId="30">
      <alignment vertical="center"/>
    </xf>
    <xf numFmtId="0" fontId="27" fillId="10" borderId="0">
      <alignment vertical="center"/>
    </xf>
    <xf numFmtId="0" fontId="30" fillId="10" borderId="29">
      <alignment vertical="center"/>
    </xf>
    <xf numFmtId="0" fontId="27" fillId="10" borderId="0">
      <alignment vertical="center"/>
    </xf>
    <xf numFmtId="0" fontId="9" fillId="12" borderId="31">
      <alignment vertical="center"/>
    </xf>
    <xf numFmtId="0" fontId="7" fillId="0" borderId="34">
      <alignment vertical="center"/>
    </xf>
    <xf numFmtId="0" fontId="38" fillId="0" borderId="8">
      <alignment horizontal="centerContinuous"/>
    </xf>
    <xf numFmtId="0" fontId="27" fillId="12" borderId="31">
      <alignment vertical="center"/>
    </xf>
    <xf numFmtId="1" fontId="8" fillId="0" borderId="62">
      <alignment horizontal="center"/>
    </xf>
    <xf numFmtId="0" fontId="30" fillId="10" borderId="29">
      <alignment vertical="center"/>
    </xf>
    <xf numFmtId="0" fontId="27" fillId="10" borderId="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1" fontId="8" fillId="0" borderId="62">
      <alignment horizontal="center"/>
    </xf>
    <xf numFmtId="0" fontId="30" fillId="10" borderId="29">
      <alignment vertical="center"/>
    </xf>
    <xf numFmtId="0" fontId="27" fillId="10" borderId="0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27" fillId="10" borderId="0">
      <alignment vertical="center"/>
    </xf>
    <xf numFmtId="0" fontId="30" fillId="10" borderId="29">
      <alignment vertical="center"/>
    </xf>
    <xf numFmtId="0" fontId="27" fillId="10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46" fillId="0" borderId="38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27" fillId="10" borderId="0">
      <alignment vertical="center"/>
    </xf>
    <xf numFmtId="0" fontId="30" fillId="10" borderId="29">
      <alignment vertical="center"/>
    </xf>
    <xf numFmtId="0" fontId="27" fillId="10" borderId="0">
      <alignment vertical="center"/>
    </xf>
    <xf numFmtId="0" fontId="30" fillId="10" borderId="29">
      <alignment vertical="center"/>
    </xf>
    <xf numFmtId="0" fontId="27" fillId="10" borderId="0">
      <alignment vertical="center"/>
    </xf>
    <xf numFmtId="0" fontId="29" fillId="11" borderId="29">
      <alignment vertical="center"/>
    </xf>
    <xf numFmtId="0" fontId="30" fillId="10" borderId="29">
      <alignment vertical="center"/>
    </xf>
    <xf numFmtId="0" fontId="27" fillId="16" borderId="0">
      <alignment vertical="center"/>
    </xf>
    <xf numFmtId="0" fontId="27" fillId="12" borderId="31">
      <alignment vertical="center"/>
    </xf>
    <xf numFmtId="1" fontId="8" fillId="0" borderId="62">
      <alignment horizontal="center"/>
    </xf>
    <xf numFmtId="0" fontId="30" fillId="10" borderId="29">
      <alignment vertical="center"/>
    </xf>
    <xf numFmtId="0" fontId="27" fillId="16" borderId="0">
      <alignment vertical="center"/>
    </xf>
    <xf numFmtId="0" fontId="30" fillId="10" borderId="29">
      <alignment vertical="center"/>
    </xf>
    <xf numFmtId="0" fontId="27" fillId="16" borderId="0">
      <alignment vertical="center"/>
    </xf>
    <xf numFmtId="0" fontId="30" fillId="10" borderId="29">
      <alignment vertical="center"/>
    </xf>
    <xf numFmtId="0" fontId="27" fillId="16" borderId="0">
      <alignment vertical="center"/>
    </xf>
    <xf numFmtId="0" fontId="30" fillId="10" borderId="29">
      <alignment vertical="center"/>
    </xf>
    <xf numFmtId="0" fontId="26" fillId="8" borderId="0">
      <alignment vertical="center"/>
    </xf>
    <xf numFmtId="0" fontId="27" fillId="16" borderId="0">
      <alignment vertical="center"/>
    </xf>
    <xf numFmtId="0" fontId="30" fillId="10" borderId="29">
      <alignment vertical="center"/>
    </xf>
    <xf numFmtId="0" fontId="27" fillId="16" borderId="0">
      <alignment vertical="center"/>
    </xf>
    <xf numFmtId="0" fontId="30" fillId="10" borderId="29">
      <alignment vertical="center"/>
    </xf>
    <xf numFmtId="0" fontId="27" fillId="16" borderId="0">
      <alignment vertical="center"/>
    </xf>
    <xf numFmtId="0" fontId="27" fillId="16" borderId="0">
      <alignment vertical="center"/>
    </xf>
    <xf numFmtId="0" fontId="29" fillId="11" borderId="29">
      <alignment vertical="center"/>
    </xf>
    <xf numFmtId="0" fontId="27" fillId="16" borderId="0">
      <alignment vertical="center"/>
    </xf>
    <xf numFmtId="0" fontId="30" fillId="10" borderId="29">
      <alignment vertical="center"/>
    </xf>
    <xf numFmtId="0" fontId="27" fillId="16" borderId="0">
      <alignment vertical="center"/>
    </xf>
    <xf numFmtId="0" fontId="27" fillId="12" borderId="31">
      <alignment vertical="center"/>
    </xf>
    <xf numFmtId="0" fontId="31" fillId="16" borderId="0">
      <alignment vertical="center"/>
    </xf>
    <xf numFmtId="0" fontId="62" fillId="34" borderId="42">
      <alignment vertical="center"/>
    </xf>
    <xf numFmtId="0" fontId="27" fillId="16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27" fillId="16" borderId="0">
      <alignment vertical="center"/>
    </xf>
    <xf numFmtId="0" fontId="30" fillId="10" borderId="29">
      <alignment vertical="center"/>
    </xf>
    <xf numFmtId="0" fontId="27" fillId="10" borderId="0">
      <alignment vertical="center"/>
    </xf>
    <xf numFmtId="0" fontId="31" fillId="14" borderId="0">
      <alignment vertical="center"/>
    </xf>
    <xf numFmtId="0" fontId="30" fillId="10" borderId="29">
      <alignment vertical="center"/>
    </xf>
    <xf numFmtId="0" fontId="27" fillId="10" borderId="0">
      <alignment vertical="center"/>
    </xf>
    <xf numFmtId="0" fontId="27" fillId="16" borderId="0">
      <alignment vertical="center"/>
    </xf>
    <xf numFmtId="0" fontId="27" fillId="16" borderId="0">
      <alignment vertical="center"/>
    </xf>
    <xf numFmtId="0" fontId="28" fillId="10" borderId="30">
      <alignment vertical="center"/>
    </xf>
    <xf numFmtId="0" fontId="27" fillId="16" borderId="0">
      <alignment vertical="center"/>
    </xf>
    <xf numFmtId="0" fontId="27" fillId="16" borderId="0">
      <alignment vertical="center"/>
    </xf>
    <xf numFmtId="0" fontId="27" fillId="16" borderId="0">
      <alignment vertical="center"/>
    </xf>
    <xf numFmtId="0" fontId="27" fillId="16" borderId="0">
      <alignment vertical="center"/>
    </xf>
    <xf numFmtId="0" fontId="27" fillId="16" borderId="0">
      <alignment vertical="center"/>
    </xf>
    <xf numFmtId="0" fontId="27" fillId="10" borderId="0">
      <alignment vertical="center"/>
    </xf>
    <xf numFmtId="0" fontId="27" fillId="10" borderId="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27" fillId="10" borderId="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7" fillId="10" borderId="0">
      <alignment vertical="center"/>
    </xf>
    <xf numFmtId="0" fontId="28" fillId="11" borderId="30">
      <alignment vertical="center"/>
    </xf>
    <xf numFmtId="0" fontId="27" fillId="10" borderId="0">
      <alignment vertical="center"/>
    </xf>
    <xf numFmtId="0" fontId="27" fillId="10" borderId="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27" fillId="10" borderId="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7" fillId="10" borderId="0">
      <alignment vertical="center"/>
    </xf>
    <xf numFmtId="0" fontId="27" fillId="16" borderId="0">
      <alignment vertical="center"/>
    </xf>
    <xf numFmtId="0" fontId="27" fillId="16" borderId="0">
      <alignment vertical="center"/>
    </xf>
    <xf numFmtId="0" fontId="28" fillId="11" borderId="30">
      <alignment vertical="center"/>
    </xf>
    <xf numFmtId="0" fontId="27" fillId="16" borderId="0">
      <alignment vertical="center"/>
    </xf>
    <xf numFmtId="0" fontId="29" fillId="11" borderId="29">
      <alignment vertical="center"/>
    </xf>
    <xf numFmtId="0" fontId="27" fillId="16" borderId="0">
      <alignment vertical="center"/>
    </xf>
    <xf numFmtId="0" fontId="7" fillId="0" borderId="32">
      <alignment vertical="center"/>
    </xf>
    <xf numFmtId="0" fontId="47" fillId="0" borderId="35">
      <alignment vertical="center"/>
    </xf>
    <xf numFmtId="0" fontId="30" fillId="10" borderId="29">
      <alignment vertical="center"/>
    </xf>
    <xf numFmtId="0" fontId="27" fillId="28" borderId="0">
      <alignment vertical="center"/>
    </xf>
    <xf numFmtId="0" fontId="27" fillId="12" borderId="31">
      <alignment vertical="center"/>
    </xf>
    <xf numFmtId="1" fontId="8" fillId="0" borderId="62">
      <alignment horizontal="center"/>
    </xf>
    <xf numFmtId="0" fontId="26" fillId="13" borderId="0">
      <alignment vertical="center"/>
    </xf>
    <xf numFmtId="0" fontId="30" fillId="10" borderId="29">
      <alignment vertical="center"/>
    </xf>
    <xf numFmtId="0" fontId="27" fillId="28" borderId="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1" fontId="8" fillId="0" borderId="62">
      <alignment horizontal="center"/>
    </xf>
    <xf numFmtId="0" fontId="26" fillId="13" borderId="0">
      <alignment vertical="center"/>
    </xf>
    <xf numFmtId="0" fontId="30" fillId="10" borderId="29">
      <alignment vertical="center"/>
    </xf>
    <xf numFmtId="0" fontId="27" fillId="28" borderId="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1" fontId="8" fillId="0" borderId="62">
      <alignment horizont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29" fillId="11" borderId="29">
      <alignment vertical="center"/>
    </xf>
    <xf numFmtId="0" fontId="27" fillId="28" borderId="0">
      <alignment vertical="center"/>
    </xf>
    <xf numFmtId="0" fontId="30" fillId="10" borderId="29">
      <alignment vertical="center"/>
    </xf>
    <xf numFmtId="0" fontId="27" fillId="28" borderId="0">
      <alignment vertical="center"/>
    </xf>
    <xf numFmtId="0" fontId="46" fillId="0" borderId="0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27" fillId="28" borderId="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1" fontId="8" fillId="0" borderId="62">
      <alignment horizontal="center"/>
    </xf>
    <xf numFmtId="0" fontId="31" fillId="14" borderId="0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27" fillId="28" borderId="0">
      <alignment vertical="center"/>
    </xf>
    <xf numFmtId="0" fontId="28" fillId="11" borderId="30">
      <alignment vertical="center"/>
    </xf>
    <xf numFmtId="0" fontId="27" fillId="0" borderId="0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27" fillId="28" borderId="0">
      <alignment vertical="center"/>
    </xf>
    <xf numFmtId="0" fontId="27" fillId="12" borderId="31">
      <alignment vertical="center"/>
    </xf>
    <xf numFmtId="0" fontId="27" fillId="28" borderId="0">
      <alignment vertical="center"/>
    </xf>
    <xf numFmtId="0" fontId="28" fillId="11" borderId="30">
      <alignment vertical="center"/>
    </xf>
    <xf numFmtId="0" fontId="85" fillId="0" borderId="0">
      <alignment vertical="center"/>
    </xf>
    <xf numFmtId="0" fontId="28" fillId="11" borderId="30">
      <alignment vertical="center"/>
    </xf>
    <xf numFmtId="0" fontId="27" fillId="8" borderId="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28" borderId="0">
      <alignment vertical="center"/>
    </xf>
    <xf numFmtId="0" fontId="28" fillId="11" borderId="30">
      <alignment vertical="center"/>
    </xf>
    <xf numFmtId="0" fontId="27" fillId="28" borderId="0">
      <alignment vertical="center"/>
    </xf>
    <xf numFmtId="0" fontId="31" fillId="14" borderId="0">
      <alignment vertical="center"/>
    </xf>
    <xf numFmtId="0" fontId="30" fillId="10" borderId="29">
      <alignment vertical="center"/>
    </xf>
    <xf numFmtId="0" fontId="27" fillId="28" borderId="0">
      <alignment vertical="center"/>
    </xf>
    <xf numFmtId="0" fontId="27" fillId="12" borderId="31">
      <alignment vertical="center"/>
    </xf>
    <xf numFmtId="1" fontId="8" fillId="0" borderId="62">
      <alignment horizontal="center"/>
    </xf>
    <xf numFmtId="0" fontId="28" fillId="11" borderId="30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7" fillId="28" borderId="0">
      <alignment vertical="center"/>
    </xf>
    <xf numFmtId="0" fontId="27" fillId="12" borderId="31">
      <alignment vertical="center"/>
    </xf>
    <xf numFmtId="1" fontId="8" fillId="0" borderId="62">
      <alignment horizontal="center"/>
    </xf>
    <xf numFmtId="0" fontId="28" fillId="11" borderId="30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7" fillId="28" borderId="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7" fillId="28" borderId="0">
      <alignment vertical="center"/>
    </xf>
    <xf numFmtId="0" fontId="27" fillId="28" borderId="0">
      <alignment vertical="center"/>
    </xf>
    <xf numFmtId="0" fontId="36" fillId="23" borderId="0">
      <alignment vertical="center"/>
    </xf>
    <xf numFmtId="0" fontId="26" fillId="13" borderId="0">
      <alignment vertical="center"/>
    </xf>
    <xf numFmtId="0" fontId="57" fillId="0" borderId="0">
      <alignment vertical="center"/>
    </xf>
    <xf numFmtId="0" fontId="46" fillId="0" borderId="0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27" fillId="28" borderId="0">
      <alignment vertical="center"/>
    </xf>
    <xf numFmtId="0" fontId="27" fillId="12" borderId="31">
      <alignment vertical="center"/>
    </xf>
    <xf numFmtId="0" fontId="27" fillId="28" borderId="0">
      <alignment vertical="center"/>
    </xf>
    <xf numFmtId="0" fontId="27" fillId="28" borderId="0">
      <alignment vertical="center"/>
    </xf>
    <xf numFmtId="0" fontId="31" fillId="16" borderId="0">
      <alignment vertical="center"/>
    </xf>
    <xf numFmtId="0" fontId="30" fillId="10" borderId="29">
      <alignment vertical="center"/>
    </xf>
    <xf numFmtId="0" fontId="27" fillId="28" borderId="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1" fontId="8" fillId="0" borderId="62">
      <alignment horizontal="center"/>
    </xf>
    <xf numFmtId="0" fontId="28" fillId="11" borderId="30">
      <alignment vertical="center"/>
    </xf>
    <xf numFmtId="0" fontId="26" fillId="8" borderId="0">
      <alignment vertical="center"/>
    </xf>
    <xf numFmtId="0" fontId="30" fillId="10" borderId="29">
      <alignment vertical="center"/>
    </xf>
    <xf numFmtId="0" fontId="27" fillId="28" borderId="0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7" fillId="28" borderId="0">
      <alignment vertical="center"/>
    </xf>
    <xf numFmtId="0" fontId="30" fillId="10" borderId="29">
      <alignment vertical="center"/>
    </xf>
    <xf numFmtId="0" fontId="27" fillId="28" borderId="0">
      <alignment vertical="center"/>
    </xf>
    <xf numFmtId="0" fontId="7" fillId="0" borderId="32">
      <alignment vertical="center"/>
    </xf>
    <xf numFmtId="0" fontId="63" fillId="0" borderId="0"/>
    <xf numFmtId="0" fontId="30" fillId="10" borderId="29">
      <alignment vertical="center"/>
    </xf>
    <xf numFmtId="0" fontId="26" fillId="13" borderId="0">
      <alignment vertical="center"/>
    </xf>
    <xf numFmtId="0" fontId="27" fillId="28" borderId="0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7" fillId="28" borderId="0">
      <alignment vertical="center"/>
    </xf>
    <xf numFmtId="0" fontId="27" fillId="28" borderId="0">
      <alignment vertical="center"/>
    </xf>
    <xf numFmtId="0" fontId="9" fillId="12" borderId="31">
      <alignment vertical="center"/>
    </xf>
    <xf numFmtId="0" fontId="27" fillId="28" borderId="0">
      <alignment vertical="center"/>
    </xf>
    <xf numFmtId="0" fontId="7" fillId="0" borderId="32">
      <alignment vertical="center"/>
    </xf>
    <xf numFmtId="0" fontId="38" fillId="0" borderId="0"/>
    <xf numFmtId="0" fontId="27" fillId="28" borderId="0">
      <alignment vertical="center"/>
    </xf>
    <xf numFmtId="0" fontId="27" fillId="28" borderId="0">
      <alignment vertical="center"/>
    </xf>
    <xf numFmtId="0" fontId="64" fillId="0" borderId="0">
      <alignment vertical="center"/>
    </xf>
    <xf numFmtId="0" fontId="27" fillId="28" borderId="0">
      <alignment vertical="center"/>
    </xf>
    <xf numFmtId="0" fontId="27" fillId="12" borderId="31">
      <alignment vertical="center"/>
    </xf>
    <xf numFmtId="0" fontId="36" fillId="35" borderId="0">
      <alignment vertical="center"/>
    </xf>
    <xf numFmtId="0" fontId="27" fillId="28" borderId="0">
      <alignment vertical="center"/>
    </xf>
    <xf numFmtId="0" fontId="26" fillId="13" borderId="0">
      <alignment vertical="center"/>
    </xf>
    <xf numFmtId="0" fontId="31" fillId="16" borderId="0">
      <alignment vertical="center"/>
    </xf>
    <xf numFmtId="0" fontId="30" fillId="10" borderId="29">
      <alignment vertical="center"/>
    </xf>
    <xf numFmtId="0" fontId="27" fillId="28" borderId="0">
      <alignment vertical="center"/>
    </xf>
    <xf numFmtId="0" fontId="36" fillId="9" borderId="0">
      <alignment vertical="center"/>
    </xf>
    <xf numFmtId="0" fontId="27" fillId="28" borderId="0">
      <alignment vertical="center"/>
    </xf>
    <xf numFmtId="0" fontId="36" fillId="9" borderId="0">
      <alignment vertical="center"/>
    </xf>
    <xf numFmtId="0" fontId="27" fillId="28" borderId="0">
      <alignment vertical="center"/>
    </xf>
    <xf numFmtId="0" fontId="27" fillId="28" borderId="0">
      <alignment vertical="center"/>
    </xf>
    <xf numFmtId="0" fontId="27" fillId="0" borderId="0"/>
    <xf numFmtId="0" fontId="9" fillId="12" borderId="31">
      <alignment vertical="center"/>
    </xf>
    <xf numFmtId="0" fontId="27" fillId="28" borderId="0">
      <alignment vertical="center"/>
    </xf>
    <xf numFmtId="0" fontId="27" fillId="0" borderId="0"/>
    <xf numFmtId="0" fontId="27" fillId="28" borderId="0">
      <alignment vertical="center"/>
    </xf>
    <xf numFmtId="0" fontId="85" fillId="0" borderId="0"/>
    <xf numFmtId="0" fontId="31" fillId="14" borderId="0">
      <alignment vertical="center"/>
    </xf>
    <xf numFmtId="0" fontId="27" fillId="28" borderId="0">
      <alignment vertical="center"/>
    </xf>
    <xf numFmtId="0" fontId="27" fillId="28" borderId="0">
      <alignment vertical="center"/>
    </xf>
    <xf numFmtId="0" fontId="27" fillId="28" borderId="0">
      <alignment vertical="center"/>
    </xf>
    <xf numFmtId="0" fontId="27" fillId="28" borderId="0">
      <alignment vertical="center"/>
    </xf>
    <xf numFmtId="0" fontId="31" fillId="14" borderId="0">
      <alignment vertical="center"/>
    </xf>
    <xf numFmtId="0" fontId="27" fillId="28" borderId="0">
      <alignment vertical="center"/>
    </xf>
    <xf numFmtId="0" fontId="28" fillId="10" borderId="30">
      <alignment vertical="center"/>
    </xf>
    <xf numFmtId="0" fontId="27" fillId="28" borderId="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28" borderId="0">
      <alignment vertical="center"/>
    </xf>
    <xf numFmtId="0" fontId="28" fillId="10" borderId="30">
      <alignment vertical="center"/>
    </xf>
    <xf numFmtId="0" fontId="27" fillId="28" borderId="0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1" fillId="14" borderId="0">
      <alignment vertical="center"/>
    </xf>
    <xf numFmtId="0" fontId="27" fillId="28" borderId="0">
      <alignment vertical="center"/>
    </xf>
    <xf numFmtId="0" fontId="28" fillId="10" borderId="30">
      <alignment vertical="center"/>
    </xf>
    <xf numFmtId="0" fontId="27" fillId="28" borderId="0">
      <alignment vertical="center"/>
    </xf>
    <xf numFmtId="0" fontId="27" fillId="28" borderId="0">
      <alignment vertical="center"/>
    </xf>
    <xf numFmtId="0" fontId="45" fillId="0" borderId="37">
      <alignment horizontal="center" vertical="center"/>
    </xf>
    <xf numFmtId="0" fontId="27" fillId="28" borderId="0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7" fillId="28" borderId="0">
      <alignment vertical="center"/>
    </xf>
    <xf numFmtId="0" fontId="7" fillId="0" borderId="34">
      <alignment vertical="center"/>
    </xf>
    <xf numFmtId="0" fontId="27" fillId="7" borderId="0">
      <alignment vertical="center"/>
    </xf>
    <xf numFmtId="0" fontId="31" fillId="16" borderId="0">
      <alignment vertical="center"/>
    </xf>
    <xf numFmtId="0" fontId="27" fillId="7" borderId="0">
      <alignment vertical="center"/>
    </xf>
    <xf numFmtId="0" fontId="25" fillId="7" borderId="29">
      <alignment vertical="center"/>
    </xf>
    <xf numFmtId="0" fontId="27" fillId="12" borderId="0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27" fillId="7" borderId="0">
      <alignment vertical="center"/>
    </xf>
    <xf numFmtId="0" fontId="27" fillId="12" borderId="31">
      <alignment vertical="center"/>
    </xf>
    <xf numFmtId="1" fontId="8" fillId="0" borderId="62">
      <alignment horizontal="center"/>
    </xf>
    <xf numFmtId="0" fontId="26" fillId="13" borderId="0">
      <alignment vertical="center"/>
    </xf>
    <xf numFmtId="0" fontId="30" fillId="10" borderId="29">
      <alignment vertical="center"/>
    </xf>
    <xf numFmtId="0" fontId="27" fillId="7" borderId="0">
      <alignment vertical="center"/>
    </xf>
    <xf numFmtId="0" fontId="27" fillId="12" borderId="31">
      <alignment vertical="center"/>
    </xf>
    <xf numFmtId="1" fontId="8" fillId="0" borderId="62">
      <alignment horizontal="center"/>
    </xf>
    <xf numFmtId="0" fontId="28" fillId="10" borderId="30">
      <alignment vertical="center"/>
    </xf>
    <xf numFmtId="0" fontId="30" fillId="10" borderId="29">
      <alignment vertical="center"/>
    </xf>
    <xf numFmtId="0" fontId="27" fillId="7" borderId="0">
      <alignment vertical="center"/>
    </xf>
    <xf numFmtId="0" fontId="29" fillId="11" borderId="29">
      <alignment vertical="center"/>
    </xf>
    <xf numFmtId="0" fontId="40" fillId="12" borderId="31">
      <alignment vertical="center"/>
    </xf>
    <xf numFmtId="0" fontId="31" fillId="16" borderId="0">
      <alignment vertical="center"/>
    </xf>
    <xf numFmtId="0" fontId="40" fillId="0" borderId="0"/>
    <xf numFmtId="0" fontId="27" fillId="12" borderId="31">
      <alignment vertical="center"/>
    </xf>
    <xf numFmtId="0" fontId="28" fillId="10" borderId="30">
      <alignment vertical="center"/>
    </xf>
    <xf numFmtId="0" fontId="27" fillId="7" borderId="0">
      <alignment vertical="center"/>
    </xf>
    <xf numFmtId="0" fontId="28" fillId="10" borderId="30">
      <alignment vertical="center"/>
    </xf>
    <xf numFmtId="0" fontId="9" fillId="0" borderId="0">
      <alignment vertical="center"/>
    </xf>
    <xf numFmtId="0" fontId="28" fillId="10" borderId="30">
      <alignment vertical="center"/>
    </xf>
    <xf numFmtId="0" fontId="27" fillId="7" borderId="0">
      <alignment vertical="center"/>
    </xf>
    <xf numFmtId="0" fontId="39" fillId="0" borderId="0"/>
    <xf numFmtId="0" fontId="30" fillId="10" borderId="29">
      <alignment vertical="center"/>
    </xf>
    <xf numFmtId="0" fontId="27" fillId="18" borderId="0">
      <alignment vertical="center"/>
    </xf>
    <xf numFmtId="0" fontId="28" fillId="10" borderId="30">
      <alignment vertical="center"/>
    </xf>
    <xf numFmtId="0" fontId="27" fillId="18" borderId="0">
      <alignment vertical="center"/>
    </xf>
    <xf numFmtId="0" fontId="9" fillId="0" borderId="0"/>
    <xf numFmtId="0" fontId="27" fillId="7" borderId="0">
      <alignment vertical="center"/>
    </xf>
    <xf numFmtId="0" fontId="27" fillId="7" borderId="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9" fillId="0" borderId="0"/>
    <xf numFmtId="0" fontId="28" fillId="11" borderId="30">
      <alignment vertical="center"/>
    </xf>
    <xf numFmtId="0" fontId="27" fillId="12" borderId="0">
      <alignment vertical="center"/>
    </xf>
    <xf numFmtId="0" fontId="26" fillId="8" borderId="0">
      <alignment vertical="center"/>
    </xf>
    <xf numFmtId="0" fontId="27" fillId="7" borderId="0">
      <alignment vertical="center"/>
    </xf>
    <xf numFmtId="0" fontId="27" fillId="7" borderId="0">
      <alignment vertical="center"/>
    </xf>
    <xf numFmtId="0" fontId="30" fillId="10" borderId="29">
      <alignment vertical="center"/>
    </xf>
    <xf numFmtId="0" fontId="27" fillId="7" borderId="0">
      <alignment vertical="center"/>
    </xf>
    <xf numFmtId="0" fontId="27" fillId="12" borderId="31">
      <alignment vertical="center"/>
    </xf>
    <xf numFmtId="1" fontId="8" fillId="0" borderId="62">
      <alignment horizontal="center"/>
    </xf>
    <xf numFmtId="0" fontId="30" fillId="10" borderId="29">
      <alignment vertical="center"/>
    </xf>
    <xf numFmtId="0" fontId="27" fillId="7" borderId="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30" fillId="10" borderId="29">
      <alignment vertical="center"/>
    </xf>
    <xf numFmtId="0" fontId="27" fillId="7" borderId="0">
      <alignment vertical="center"/>
    </xf>
    <xf numFmtId="0" fontId="29" fillId="11" borderId="29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7" borderId="0">
      <alignment vertical="center"/>
    </xf>
    <xf numFmtId="0" fontId="28" fillId="10" borderId="30">
      <alignment vertical="center"/>
    </xf>
    <xf numFmtId="0" fontId="27" fillId="7" borderId="0">
      <alignment vertical="center"/>
    </xf>
    <xf numFmtId="0" fontId="30" fillId="10" borderId="29">
      <alignment vertical="center"/>
    </xf>
    <xf numFmtId="0" fontId="27" fillId="7" borderId="0">
      <alignment vertical="center"/>
    </xf>
    <xf numFmtId="0" fontId="28" fillId="10" borderId="30">
      <alignment vertical="center"/>
    </xf>
    <xf numFmtId="0" fontId="27" fillId="7" borderId="0">
      <alignment vertical="center"/>
    </xf>
    <xf numFmtId="0" fontId="43" fillId="0" borderId="8">
      <alignment horizontal="centerContinuous"/>
    </xf>
    <xf numFmtId="0" fontId="7" fillId="0" borderId="32">
      <alignment vertical="center"/>
    </xf>
    <xf numFmtId="0" fontId="7" fillId="0" borderId="32">
      <alignment vertical="center"/>
    </xf>
    <xf numFmtId="0" fontId="27" fillId="7" borderId="0">
      <alignment vertical="center"/>
    </xf>
    <xf numFmtId="0" fontId="30" fillId="10" borderId="29">
      <alignment vertical="center"/>
    </xf>
    <xf numFmtId="0" fontId="27" fillId="18" borderId="0">
      <alignment vertical="center"/>
    </xf>
    <xf numFmtId="0" fontId="28" fillId="10" borderId="30">
      <alignment vertical="center"/>
    </xf>
    <xf numFmtId="0" fontId="37" fillId="10" borderId="0">
      <alignment vertical="center"/>
    </xf>
    <xf numFmtId="0" fontId="30" fillId="10" borderId="29">
      <alignment vertical="center"/>
    </xf>
    <xf numFmtId="0" fontId="27" fillId="18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37" fillId="10" borderId="0">
      <alignment vertical="center"/>
    </xf>
    <xf numFmtId="0" fontId="28" fillId="10" borderId="30">
      <alignment vertical="center"/>
    </xf>
    <xf numFmtId="0" fontId="27" fillId="18" borderId="0">
      <alignment vertical="center"/>
    </xf>
    <xf numFmtId="0" fontId="37" fillId="10" borderId="0">
      <alignment vertical="center"/>
    </xf>
    <xf numFmtId="0" fontId="27" fillId="18" borderId="0">
      <alignment vertical="center"/>
    </xf>
    <xf numFmtId="0" fontId="37" fillId="10" borderId="0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27" fillId="18" borderId="0">
      <alignment vertical="center"/>
    </xf>
    <xf numFmtId="0" fontId="36" fillId="23" borderId="0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8" borderId="0">
      <alignment vertical="center"/>
    </xf>
    <xf numFmtId="0" fontId="36" fillId="23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8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8" borderId="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8" borderId="0">
      <alignment vertical="center"/>
    </xf>
    <xf numFmtId="0" fontId="27" fillId="12" borderId="31">
      <alignment vertical="center"/>
    </xf>
    <xf numFmtId="0" fontId="27" fillId="18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8" borderId="0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27" fillId="18" borderId="0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7" borderId="0">
      <alignment vertical="center"/>
    </xf>
    <xf numFmtId="0" fontId="36" fillId="9" borderId="0">
      <alignment vertical="center"/>
    </xf>
    <xf numFmtId="0" fontId="36" fillId="14" borderId="0">
      <alignment vertical="center"/>
    </xf>
    <xf numFmtId="0" fontId="27" fillId="12" borderId="31">
      <alignment vertical="center"/>
    </xf>
    <xf numFmtId="0" fontId="27" fillId="7" borderId="0">
      <alignment vertical="center"/>
    </xf>
    <xf numFmtId="0" fontId="37" fillId="10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27" fillId="18" borderId="0">
      <alignment vertical="center"/>
    </xf>
    <xf numFmtId="0" fontId="37" fillId="10" borderId="0">
      <alignment vertical="center"/>
    </xf>
    <xf numFmtId="0" fontId="27" fillId="12" borderId="31">
      <alignment vertical="center"/>
    </xf>
    <xf numFmtId="0" fontId="27" fillId="18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27" fillId="18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27" fillId="18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27" fillId="18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27" fillId="18" borderId="0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8" borderId="0">
      <alignment vertical="center"/>
    </xf>
    <xf numFmtId="0" fontId="27" fillId="12" borderId="31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27" fillId="7" borderId="0">
      <alignment vertical="center"/>
    </xf>
    <xf numFmtId="0" fontId="27" fillId="12" borderId="31">
      <alignment vertical="center"/>
    </xf>
    <xf numFmtId="0" fontId="27" fillId="7" borderId="0">
      <alignment vertical="center"/>
    </xf>
    <xf numFmtId="0" fontId="29" fillId="11" borderId="29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7" borderId="0">
      <alignment vertical="center"/>
    </xf>
    <xf numFmtId="0" fontId="29" fillId="11" borderId="29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7" borderId="0">
      <alignment vertical="center"/>
    </xf>
    <xf numFmtId="0" fontId="27" fillId="12" borderId="31">
      <alignment vertical="center"/>
    </xf>
    <xf numFmtId="0" fontId="29" fillId="11" borderId="29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7" borderId="0">
      <alignment vertical="center"/>
    </xf>
    <xf numFmtId="0" fontId="29" fillId="11" borderId="29">
      <alignment vertical="center"/>
    </xf>
    <xf numFmtId="0" fontId="27" fillId="12" borderId="31">
      <alignment vertical="center"/>
    </xf>
    <xf numFmtId="0" fontId="27" fillId="7" borderId="0">
      <alignment vertical="center"/>
    </xf>
    <xf numFmtId="0" fontId="29" fillId="11" borderId="29">
      <alignment vertical="center"/>
    </xf>
    <xf numFmtId="0" fontId="27" fillId="12" borderId="31">
      <alignment vertical="center"/>
    </xf>
    <xf numFmtId="0" fontId="27" fillId="7" borderId="0">
      <alignment vertical="center"/>
    </xf>
    <xf numFmtId="0" fontId="28" fillId="11" borderId="30">
      <alignment vertical="center"/>
    </xf>
    <xf numFmtId="0" fontId="36" fillId="8" borderId="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36" fillId="8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36" fillId="26" borderId="0">
      <alignment vertical="center"/>
    </xf>
    <xf numFmtId="0" fontId="31" fillId="16" borderId="0">
      <alignment vertical="center"/>
    </xf>
    <xf numFmtId="0" fontId="7" fillId="0" borderId="34">
      <alignment vertical="center"/>
    </xf>
    <xf numFmtId="0" fontId="36" fillId="26" borderId="0">
      <alignment vertical="center"/>
    </xf>
    <xf numFmtId="0" fontId="36" fillId="18" borderId="0">
      <alignment vertical="center"/>
    </xf>
    <xf numFmtId="0" fontId="7" fillId="0" borderId="34">
      <alignment vertical="center"/>
    </xf>
    <xf numFmtId="0" fontId="36" fillId="18" borderId="0">
      <alignment vertical="center"/>
    </xf>
    <xf numFmtId="0" fontId="36" fillId="14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36" fillId="14" borderId="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36" fillId="8" borderId="0">
      <alignment vertical="center"/>
    </xf>
    <xf numFmtId="0" fontId="36" fillId="8" borderId="0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36" fillId="9" borderId="0">
      <alignment vertical="center"/>
    </xf>
    <xf numFmtId="0" fontId="36" fillId="9" borderId="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36" fillId="8" borderId="0">
      <alignment vertical="center"/>
    </xf>
    <xf numFmtId="0" fontId="28" fillId="11" borderId="30">
      <alignment vertical="center"/>
    </xf>
    <xf numFmtId="0" fontId="37" fillId="24" borderId="0">
      <alignment vertical="center"/>
    </xf>
    <xf numFmtId="0" fontId="28" fillId="11" borderId="30">
      <alignment vertical="center"/>
    </xf>
    <xf numFmtId="0" fontId="37" fillId="24" borderId="0">
      <alignment vertical="center"/>
    </xf>
    <xf numFmtId="0" fontId="37" fillId="24" borderId="0">
      <alignment vertical="center"/>
    </xf>
    <xf numFmtId="0" fontId="37" fillId="24" borderId="0">
      <alignment vertical="center"/>
    </xf>
    <xf numFmtId="0" fontId="37" fillId="24" borderId="0">
      <alignment vertical="center"/>
    </xf>
    <xf numFmtId="0" fontId="36" fillId="27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36" fillId="8" borderId="0">
      <alignment vertical="center"/>
    </xf>
    <xf numFmtId="0" fontId="37" fillId="24" borderId="0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36" fillId="27" borderId="0">
      <alignment vertical="center"/>
    </xf>
    <xf numFmtId="0" fontId="36" fillId="27" borderId="0">
      <alignment vertical="center"/>
    </xf>
    <xf numFmtId="0" fontId="36" fillId="27" borderId="0">
      <alignment vertical="center"/>
    </xf>
    <xf numFmtId="0" fontId="36" fillId="27" borderId="0">
      <alignment vertical="center"/>
    </xf>
    <xf numFmtId="0" fontId="25" fillId="7" borderId="29">
      <alignment vertical="center"/>
    </xf>
    <xf numFmtId="0" fontId="9" fillId="0" borderId="0">
      <alignment vertical="center"/>
    </xf>
    <xf numFmtId="0" fontId="36" fillId="27" borderId="0">
      <alignment vertical="center"/>
    </xf>
    <xf numFmtId="0" fontId="31" fillId="16" borderId="0">
      <alignment vertical="center"/>
    </xf>
    <xf numFmtId="0" fontId="36" fillId="27" borderId="0">
      <alignment vertical="center"/>
    </xf>
    <xf numFmtId="0" fontId="36" fillId="27" borderId="0">
      <alignment vertical="center"/>
    </xf>
    <xf numFmtId="0" fontId="36" fillId="27" borderId="0">
      <alignment vertical="center"/>
    </xf>
    <xf numFmtId="0" fontId="9" fillId="12" borderId="31">
      <alignment vertical="center"/>
    </xf>
    <xf numFmtId="0" fontId="36" fillId="27" borderId="0">
      <alignment vertical="center"/>
    </xf>
    <xf numFmtId="0" fontId="9" fillId="12" borderId="31">
      <alignment vertical="center"/>
    </xf>
    <xf numFmtId="0" fontId="36" fillId="27" borderId="0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36" fillId="27" borderId="0">
      <alignment vertical="center"/>
    </xf>
    <xf numFmtId="0" fontId="36" fillId="27" borderId="0">
      <alignment vertical="center"/>
    </xf>
    <xf numFmtId="0" fontId="36" fillId="27" borderId="0">
      <alignment vertical="center"/>
    </xf>
    <xf numFmtId="0" fontId="36" fillId="27" borderId="0">
      <alignment vertical="center"/>
    </xf>
    <xf numFmtId="0" fontId="36" fillId="27" borderId="0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36" fillId="27" borderId="0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36" fillId="27" borderId="0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36" fillId="27" borderId="0">
      <alignment vertical="center"/>
    </xf>
    <xf numFmtId="0" fontId="30" fillId="10" borderId="29">
      <alignment vertical="center"/>
    </xf>
    <xf numFmtId="0" fontId="36" fillId="27" borderId="0">
      <alignment vertical="center"/>
    </xf>
    <xf numFmtId="0" fontId="30" fillId="10" borderId="29">
      <alignment vertical="center"/>
    </xf>
    <xf numFmtId="0" fontId="36" fillId="27" borderId="0">
      <alignment vertical="center"/>
    </xf>
    <xf numFmtId="0" fontId="37" fillId="24" borderId="0">
      <alignment vertical="center"/>
    </xf>
    <xf numFmtId="0" fontId="37" fillId="24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37" fillId="24" borderId="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37" fillId="24" borderId="0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37" fillId="24" borderId="0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7" fillId="24" borderId="0">
      <alignment vertical="center"/>
    </xf>
    <xf numFmtId="0" fontId="7" fillId="0" borderId="34">
      <alignment vertical="center"/>
    </xf>
    <xf numFmtId="0" fontId="37" fillId="24" borderId="0">
      <alignment vertical="center"/>
    </xf>
    <xf numFmtId="0" fontId="28" fillId="10" borderId="30">
      <alignment vertical="center"/>
    </xf>
    <xf numFmtId="0" fontId="36" fillId="27" borderId="0">
      <alignment vertical="center"/>
    </xf>
    <xf numFmtId="0" fontId="46" fillId="0" borderId="38">
      <alignment vertical="center"/>
    </xf>
    <xf numFmtId="0" fontId="36" fillId="27" borderId="0">
      <alignment vertical="center"/>
    </xf>
    <xf numFmtId="0" fontId="46" fillId="0" borderId="38">
      <alignment vertical="center"/>
    </xf>
    <xf numFmtId="0" fontId="7" fillId="0" borderId="34">
      <alignment vertical="center"/>
    </xf>
    <xf numFmtId="0" fontId="36" fillId="27" borderId="0">
      <alignment vertical="center"/>
    </xf>
    <xf numFmtId="0" fontId="38" fillId="0" borderId="8">
      <alignment horizontal="centerContinuous"/>
    </xf>
    <xf numFmtId="0" fontId="26" fillId="13" borderId="0">
      <alignment vertical="center"/>
    </xf>
    <xf numFmtId="0" fontId="37" fillId="24" borderId="0">
      <alignment vertical="center"/>
    </xf>
    <xf numFmtId="0" fontId="46" fillId="0" borderId="38">
      <alignment vertical="center"/>
    </xf>
    <xf numFmtId="0" fontId="31" fillId="14" borderId="0">
      <alignment vertical="center"/>
    </xf>
    <xf numFmtId="0" fontId="37" fillId="24" borderId="0">
      <alignment vertical="center"/>
    </xf>
    <xf numFmtId="0" fontId="31" fillId="14" borderId="0">
      <alignment vertical="center"/>
    </xf>
    <xf numFmtId="0" fontId="36" fillId="27" borderId="0">
      <alignment vertical="center"/>
    </xf>
    <xf numFmtId="0" fontId="31" fillId="14" borderId="0">
      <alignment vertical="center"/>
    </xf>
    <xf numFmtId="0" fontId="36" fillId="27" borderId="0">
      <alignment vertical="center"/>
    </xf>
    <xf numFmtId="0" fontId="36" fillId="26" borderId="0">
      <alignment vertical="center"/>
    </xf>
    <xf numFmtId="0" fontId="25" fillId="7" borderId="29">
      <alignment vertical="center"/>
    </xf>
    <xf numFmtId="0" fontId="37" fillId="9" borderId="0">
      <alignment vertical="center"/>
    </xf>
    <xf numFmtId="0" fontId="28" fillId="11" borderId="30">
      <alignment vertical="center"/>
    </xf>
    <xf numFmtId="0" fontId="37" fillId="9" borderId="0">
      <alignment vertical="center"/>
    </xf>
    <xf numFmtId="0" fontId="37" fillId="9" borderId="0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37" fillId="9" borderId="0">
      <alignment vertical="center"/>
    </xf>
    <xf numFmtId="0" fontId="8" fillId="12" borderId="31">
      <alignment vertical="center"/>
    </xf>
    <xf numFmtId="0" fontId="31" fillId="14" borderId="0">
      <alignment vertical="center"/>
    </xf>
    <xf numFmtId="0" fontId="37" fillId="9" borderId="0">
      <alignment vertical="center"/>
    </xf>
    <xf numFmtId="0" fontId="31" fillId="14" borderId="0">
      <alignment vertical="center"/>
    </xf>
    <xf numFmtId="0" fontId="36" fillId="9" borderId="0">
      <alignment vertical="center"/>
    </xf>
    <xf numFmtId="0" fontId="36" fillId="23" borderId="0">
      <alignment vertical="center"/>
    </xf>
    <xf numFmtId="0" fontId="36" fillId="9" borderId="0">
      <alignment vertical="center"/>
    </xf>
    <xf numFmtId="0" fontId="36" fillId="18" borderId="0">
      <alignment vertical="center"/>
    </xf>
    <xf numFmtId="0" fontId="36" fillId="26" borderId="0">
      <alignment vertical="center"/>
    </xf>
    <xf numFmtId="0" fontId="37" fillId="9" borderId="0">
      <alignment vertical="center"/>
    </xf>
    <xf numFmtId="0" fontId="36" fillId="15" borderId="0">
      <alignment vertical="center"/>
    </xf>
    <xf numFmtId="0" fontId="37" fillId="9" borderId="0">
      <alignment vertical="center"/>
    </xf>
    <xf numFmtId="0" fontId="36" fillId="9" borderId="0">
      <alignment vertical="center"/>
    </xf>
    <xf numFmtId="0" fontId="31" fillId="14" borderId="0">
      <alignment vertical="center"/>
    </xf>
    <xf numFmtId="0" fontId="36" fillId="9" borderId="0">
      <alignment vertical="center"/>
    </xf>
    <xf numFmtId="0" fontId="36" fillId="9" borderId="0">
      <alignment vertical="center"/>
    </xf>
    <xf numFmtId="0" fontId="36" fillId="9" borderId="0">
      <alignment vertical="center"/>
    </xf>
    <xf numFmtId="0" fontId="36" fillId="9" borderId="0">
      <alignment vertical="center"/>
    </xf>
    <xf numFmtId="0" fontId="36" fillId="9" borderId="0">
      <alignment vertical="center"/>
    </xf>
    <xf numFmtId="0" fontId="30" fillId="11" borderId="29">
      <alignment vertical="center"/>
    </xf>
    <xf numFmtId="0" fontId="36" fillId="9" borderId="0">
      <alignment vertical="center"/>
    </xf>
    <xf numFmtId="0" fontId="36" fillId="9" borderId="0">
      <alignment vertical="center"/>
    </xf>
    <xf numFmtId="0" fontId="36" fillId="9" borderId="0">
      <alignment vertical="center"/>
    </xf>
    <xf numFmtId="0" fontId="36" fillId="9" borderId="0">
      <alignment vertical="center"/>
    </xf>
    <xf numFmtId="0" fontId="36" fillId="8" borderId="0">
      <alignment vertical="center"/>
    </xf>
    <xf numFmtId="0" fontId="36" fillId="9" borderId="0">
      <alignment vertical="center"/>
    </xf>
    <xf numFmtId="0" fontId="36" fillId="9" borderId="0">
      <alignment vertical="center"/>
    </xf>
    <xf numFmtId="0" fontId="36" fillId="9" borderId="0">
      <alignment vertical="center"/>
    </xf>
    <xf numFmtId="0" fontId="25" fillId="7" borderId="29">
      <alignment vertical="center"/>
    </xf>
    <xf numFmtId="0" fontId="36" fillId="9" borderId="0">
      <alignment vertical="center"/>
    </xf>
    <xf numFmtId="0" fontId="31" fillId="16" borderId="0">
      <alignment vertical="center"/>
    </xf>
    <xf numFmtId="0" fontId="36" fillId="9" borderId="0">
      <alignment vertical="center"/>
    </xf>
    <xf numFmtId="0" fontId="36" fillId="9" borderId="0">
      <alignment vertical="center"/>
    </xf>
    <xf numFmtId="0" fontId="30" fillId="10" borderId="29">
      <alignment vertical="center"/>
    </xf>
    <xf numFmtId="0" fontId="36" fillId="9" borderId="0">
      <alignment vertical="center"/>
    </xf>
    <xf numFmtId="0" fontId="30" fillId="10" borderId="29">
      <alignment vertical="center"/>
    </xf>
    <xf numFmtId="0" fontId="36" fillId="9" borderId="0">
      <alignment vertical="center"/>
    </xf>
    <xf numFmtId="0" fontId="36" fillId="9" borderId="0">
      <alignment vertical="center"/>
    </xf>
    <xf numFmtId="0" fontId="30" fillId="10" borderId="29">
      <alignment vertical="center"/>
    </xf>
    <xf numFmtId="0" fontId="36" fillId="9" borderId="0">
      <alignment vertical="center"/>
    </xf>
    <xf numFmtId="0" fontId="37" fillId="9" borderId="0">
      <alignment vertical="center"/>
    </xf>
    <xf numFmtId="0" fontId="37" fillId="9" borderId="0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37" fillId="9" borderId="0">
      <alignment vertical="center"/>
    </xf>
    <xf numFmtId="0" fontId="31" fillId="16" borderId="0">
      <alignment vertical="center"/>
    </xf>
    <xf numFmtId="0" fontId="37" fillId="9" borderId="0">
      <alignment vertical="center"/>
    </xf>
    <xf numFmtId="0" fontId="37" fillId="9" borderId="0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7" fillId="9" borderId="0">
      <alignment vertical="center"/>
    </xf>
    <xf numFmtId="0" fontId="9" fillId="12" borderId="31">
      <alignment vertical="center"/>
    </xf>
    <xf numFmtId="0" fontId="7" fillId="0" borderId="34">
      <alignment vertical="center"/>
    </xf>
    <xf numFmtId="0" fontId="37" fillId="9" borderId="0">
      <alignment vertical="center"/>
    </xf>
    <xf numFmtId="0" fontId="7" fillId="0" borderId="34">
      <alignment vertical="center"/>
    </xf>
    <xf numFmtId="0" fontId="37" fillId="9" borderId="0">
      <alignment vertical="center"/>
    </xf>
    <xf numFmtId="0" fontId="36" fillId="9" borderId="0">
      <alignment vertical="center"/>
    </xf>
    <xf numFmtId="0" fontId="36" fillId="9" borderId="0">
      <alignment vertical="center"/>
    </xf>
    <xf numFmtId="0" fontId="36" fillId="9" borderId="0">
      <alignment vertical="center"/>
    </xf>
    <xf numFmtId="0" fontId="7" fillId="0" borderId="34">
      <alignment vertical="center"/>
    </xf>
    <xf numFmtId="0" fontId="36" fillId="9" borderId="0">
      <alignment vertical="center"/>
    </xf>
    <xf numFmtId="0" fontId="38" fillId="0" borderId="8">
      <alignment horizontal="centerContinuous"/>
    </xf>
    <xf numFmtId="0" fontId="37" fillId="9" borderId="0">
      <alignment vertical="center"/>
    </xf>
    <xf numFmtId="0" fontId="37" fillId="9" borderId="0">
      <alignment vertical="center"/>
    </xf>
    <xf numFmtId="0" fontId="31" fillId="14" borderId="0">
      <alignment vertical="center"/>
    </xf>
    <xf numFmtId="0" fontId="36" fillId="9" borderId="0">
      <alignment vertical="center"/>
    </xf>
    <xf numFmtId="0" fontId="36" fillId="9" borderId="0">
      <alignment vertical="center"/>
    </xf>
    <xf numFmtId="0" fontId="37" fillId="21" borderId="0">
      <alignment vertical="center"/>
    </xf>
    <xf numFmtId="0" fontId="7" fillId="0" borderId="32">
      <alignment vertical="center"/>
    </xf>
    <xf numFmtId="0" fontId="31" fillId="16" borderId="0">
      <alignment vertical="center"/>
    </xf>
    <xf numFmtId="0" fontId="37" fillId="21" borderId="0">
      <alignment vertical="center"/>
    </xf>
    <xf numFmtId="0" fontId="7" fillId="0" borderId="32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7" fillId="21" borderId="0">
      <alignment vertical="center"/>
    </xf>
    <xf numFmtId="0" fontId="30" fillId="11" borderId="29">
      <alignment vertical="center"/>
    </xf>
    <xf numFmtId="0" fontId="37" fillId="21" borderId="0">
      <alignment vertical="center"/>
    </xf>
    <xf numFmtId="0" fontId="37" fillId="21" borderId="0">
      <alignment vertical="center"/>
    </xf>
    <xf numFmtId="0" fontId="36" fillId="15" borderId="0">
      <alignment vertical="center"/>
    </xf>
    <xf numFmtId="0" fontId="25" fillId="7" borderId="29">
      <alignment vertical="center"/>
    </xf>
    <xf numFmtId="0" fontId="36" fillId="15" borderId="0">
      <alignment vertical="center"/>
    </xf>
    <xf numFmtId="0" fontId="37" fillId="21" borderId="0">
      <alignment vertical="center"/>
    </xf>
    <xf numFmtId="0" fontId="8" fillId="12" borderId="31">
      <alignment vertical="center"/>
    </xf>
    <xf numFmtId="0" fontId="37" fillId="21" borderId="0">
      <alignment vertical="center"/>
    </xf>
    <xf numFmtId="0" fontId="25" fillId="7" borderId="29">
      <alignment vertical="center"/>
    </xf>
    <xf numFmtId="0" fontId="36" fillId="15" borderId="0">
      <alignment vertical="center"/>
    </xf>
    <xf numFmtId="0" fontId="8" fillId="12" borderId="31">
      <alignment vertical="center"/>
    </xf>
    <xf numFmtId="0" fontId="31" fillId="14" borderId="0">
      <alignment vertical="center"/>
    </xf>
    <xf numFmtId="0" fontId="30" fillId="11" borderId="29">
      <alignment vertical="center"/>
    </xf>
    <xf numFmtId="0" fontId="36" fillId="15" borderId="0">
      <alignment vertical="center"/>
    </xf>
    <xf numFmtId="0" fontId="36" fillId="15" borderId="0">
      <alignment vertical="center"/>
    </xf>
    <xf numFmtId="0" fontId="36" fillId="15" borderId="0">
      <alignment vertical="center"/>
    </xf>
    <xf numFmtId="0" fontId="8" fillId="12" borderId="31">
      <alignment vertical="center"/>
    </xf>
    <xf numFmtId="0" fontId="31" fillId="14" borderId="0">
      <alignment vertical="center"/>
    </xf>
    <xf numFmtId="0" fontId="36" fillId="15" borderId="0">
      <alignment vertical="center"/>
    </xf>
    <xf numFmtId="0" fontId="36" fillId="15" borderId="0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6" fillId="15" borderId="0">
      <alignment vertical="center"/>
    </xf>
    <xf numFmtId="0" fontId="36" fillId="15" borderId="0">
      <alignment vertical="center"/>
    </xf>
    <xf numFmtId="0" fontId="28" fillId="10" borderId="30">
      <alignment vertical="center"/>
    </xf>
    <xf numFmtId="0" fontId="51" fillId="0" borderId="41">
      <alignment vertical="center"/>
    </xf>
    <xf numFmtId="0" fontId="31" fillId="14" borderId="0">
      <alignment vertical="center"/>
    </xf>
    <xf numFmtId="0" fontId="36" fillId="15" borderId="0">
      <alignment vertical="center"/>
    </xf>
    <xf numFmtId="0" fontId="36" fillId="15" borderId="0">
      <alignment vertical="center"/>
    </xf>
    <xf numFmtId="0" fontId="36" fillId="15" borderId="0">
      <alignment vertical="center"/>
    </xf>
    <xf numFmtId="0" fontId="36" fillId="15" borderId="0">
      <alignment vertical="center"/>
    </xf>
    <xf numFmtId="0" fontId="36" fillId="15" borderId="0">
      <alignment vertical="center"/>
    </xf>
    <xf numFmtId="0" fontId="36" fillId="15" borderId="0">
      <alignment vertical="center"/>
    </xf>
    <xf numFmtId="0" fontId="26" fillId="8" borderId="0">
      <alignment vertical="center"/>
    </xf>
    <xf numFmtId="42" fontId="8" fillId="0" borderId="0"/>
    <xf numFmtId="0" fontId="30" fillId="10" borderId="29">
      <alignment vertical="center"/>
    </xf>
    <xf numFmtId="0" fontId="7" fillId="0" borderId="32">
      <alignment vertical="center"/>
    </xf>
    <xf numFmtId="0" fontId="36" fillId="15" borderId="0">
      <alignment vertical="center"/>
    </xf>
    <xf numFmtId="0" fontId="31" fillId="16" borderId="0">
      <alignment vertical="center"/>
    </xf>
    <xf numFmtId="0" fontId="36" fillId="15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30" fillId="10" borderId="29">
      <alignment vertical="center"/>
    </xf>
    <xf numFmtId="0" fontId="36" fillId="15" borderId="0">
      <alignment vertical="center"/>
    </xf>
    <xf numFmtId="0" fontId="36" fillId="15" borderId="0">
      <alignment vertical="center"/>
    </xf>
    <xf numFmtId="0" fontId="31" fillId="16" borderId="0">
      <alignment vertical="center"/>
    </xf>
    <xf numFmtId="0" fontId="36" fillId="15" borderId="0">
      <alignment vertical="center"/>
    </xf>
    <xf numFmtId="0" fontId="37" fillId="21" borderId="0">
      <alignment vertical="center"/>
    </xf>
    <xf numFmtId="0" fontId="37" fillId="21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37" fillId="21" borderId="0">
      <alignment vertical="center"/>
    </xf>
    <xf numFmtId="0" fontId="18" fillId="0" borderId="8">
      <alignment horizontal="left" vertical="center"/>
    </xf>
    <xf numFmtId="0" fontId="30" fillId="10" borderId="29">
      <alignment vertical="center"/>
    </xf>
    <xf numFmtId="0" fontId="7" fillId="0" borderId="34">
      <alignment vertical="center"/>
    </xf>
    <xf numFmtId="0" fontId="37" fillId="21" borderId="0">
      <alignment vertical="center"/>
    </xf>
    <xf numFmtId="0" fontId="37" fillId="21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37" fillId="21" borderId="0">
      <alignment vertical="center"/>
    </xf>
    <xf numFmtId="0" fontId="37" fillId="21" borderId="0">
      <alignment vertical="center"/>
    </xf>
    <xf numFmtId="0" fontId="31" fillId="14" borderId="0">
      <alignment vertical="center"/>
    </xf>
    <xf numFmtId="0" fontId="36" fillId="15" borderId="0">
      <alignment vertical="center"/>
    </xf>
    <xf numFmtId="0" fontId="36" fillId="15" borderId="0">
      <alignment vertical="center"/>
    </xf>
    <xf numFmtId="0" fontId="36" fillId="15" borderId="0">
      <alignment vertical="center"/>
    </xf>
    <xf numFmtId="0" fontId="9" fillId="0" borderId="0"/>
    <xf numFmtId="0" fontId="36" fillId="15" borderId="0">
      <alignment vertical="center"/>
    </xf>
    <xf numFmtId="0" fontId="38" fillId="0" borderId="8">
      <alignment horizontal="centerContinuous"/>
    </xf>
    <xf numFmtId="0" fontId="37" fillId="21" borderId="0">
      <alignment vertical="center"/>
    </xf>
    <xf numFmtId="0" fontId="37" fillId="21" borderId="0">
      <alignment vertical="center"/>
    </xf>
    <xf numFmtId="0" fontId="28" fillId="10" borderId="30">
      <alignment vertical="center"/>
    </xf>
    <xf numFmtId="0" fontId="36" fillId="15" borderId="0">
      <alignment vertical="center"/>
    </xf>
    <xf numFmtId="0" fontId="43" fillId="0" borderId="0"/>
    <xf numFmtId="0" fontId="28" fillId="10" borderId="30">
      <alignment vertical="center"/>
    </xf>
    <xf numFmtId="0" fontId="28" fillId="10" borderId="30">
      <alignment vertical="center"/>
    </xf>
    <xf numFmtId="0" fontId="36" fillId="15" borderId="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36" fillId="14" borderId="0">
      <alignment vertical="center"/>
    </xf>
    <xf numFmtId="0" fontId="37" fillId="10" borderId="0">
      <alignment vertical="center"/>
    </xf>
    <xf numFmtId="0" fontId="36" fillId="23" borderId="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85" fillId="0" borderId="0">
      <alignment vertical="center"/>
    </xf>
    <xf numFmtId="0" fontId="39" fillId="0" borderId="0"/>
    <xf numFmtId="0" fontId="36" fillId="23" borderId="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85" fillId="0" borderId="0">
      <alignment vertical="center"/>
    </xf>
    <xf numFmtId="0" fontId="39" fillId="0" borderId="0"/>
    <xf numFmtId="0" fontId="36" fillId="23" borderId="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36" fillId="23" borderId="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85" fillId="0" borderId="0">
      <alignment vertical="center"/>
    </xf>
    <xf numFmtId="0" fontId="36" fillId="23" borderId="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85" fillId="0" borderId="0">
      <alignment vertical="center"/>
    </xf>
    <xf numFmtId="0" fontId="39" fillId="0" borderId="0"/>
    <xf numFmtId="0" fontId="36" fillId="23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85" fillId="0" borderId="0">
      <alignment vertical="center"/>
    </xf>
    <xf numFmtId="0" fontId="39" fillId="0" borderId="0"/>
    <xf numFmtId="0" fontId="36" fillId="23" borderId="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85" fillId="0" borderId="0">
      <alignment vertical="center"/>
    </xf>
    <xf numFmtId="0" fontId="39" fillId="0" borderId="0"/>
    <xf numFmtId="0" fontId="25" fillId="7" borderId="29">
      <alignment vertical="center"/>
    </xf>
    <xf numFmtId="0" fontId="36" fillId="23" borderId="0">
      <alignment vertical="center"/>
    </xf>
    <xf numFmtId="0" fontId="25" fillId="7" borderId="29">
      <alignment vertical="center"/>
    </xf>
    <xf numFmtId="0" fontId="36" fillId="23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36" fillId="23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36" fillId="23" borderId="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36" fillId="23" borderId="0">
      <alignment vertical="center"/>
    </xf>
    <xf numFmtId="0" fontId="36" fillId="23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36" fillId="23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36" fillId="23" borderId="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31" fillId="16" borderId="0">
      <alignment vertical="center"/>
    </xf>
    <xf numFmtId="0" fontId="30" fillId="10" borderId="29">
      <alignment vertical="center"/>
    </xf>
    <xf numFmtId="0" fontId="36" fillId="23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36" fillId="23" borderId="0">
      <alignment vertical="center"/>
    </xf>
    <xf numFmtId="0" fontId="36" fillId="23" borderId="0">
      <alignment vertical="center"/>
    </xf>
    <xf numFmtId="0" fontId="37" fillId="10" borderId="0">
      <alignment vertical="center"/>
    </xf>
    <xf numFmtId="0" fontId="37" fillId="10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37" fillId="10" borderId="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7" fillId="0" borderId="33">
      <alignment vertical="center"/>
    </xf>
    <xf numFmtId="0" fontId="7" fillId="0" borderId="32">
      <alignment vertical="center"/>
    </xf>
    <xf numFmtId="0" fontId="37" fillId="10" borderId="0">
      <alignment vertical="center"/>
    </xf>
    <xf numFmtId="0" fontId="37" fillId="10" borderId="0">
      <alignment vertical="center"/>
    </xf>
    <xf numFmtId="0" fontId="8" fillId="12" borderId="31">
      <alignment vertical="center"/>
    </xf>
    <xf numFmtId="0" fontId="37" fillId="10" borderId="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37" fillId="10" borderId="0">
      <alignment vertical="center"/>
    </xf>
    <xf numFmtId="0" fontId="36" fillId="23" borderId="0">
      <alignment vertical="center"/>
    </xf>
    <xf numFmtId="0" fontId="36" fillId="23" borderId="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36" fillId="23" borderId="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36" fillId="23" borderId="0">
      <alignment vertical="center"/>
    </xf>
    <xf numFmtId="0" fontId="38" fillId="0" borderId="8">
      <alignment horizontal="centerContinuous"/>
    </xf>
    <xf numFmtId="0" fontId="37" fillId="10" borderId="0">
      <alignment vertical="center"/>
    </xf>
    <xf numFmtId="0" fontId="8" fillId="12" borderId="31">
      <alignment vertical="center"/>
    </xf>
    <xf numFmtId="0" fontId="37" fillId="10" borderId="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36" fillId="23" borderId="0">
      <alignment vertical="center"/>
    </xf>
    <xf numFmtId="0" fontId="28" fillId="10" borderId="30">
      <alignment vertical="center"/>
    </xf>
    <xf numFmtId="0" fontId="36" fillId="23" borderId="0">
      <alignment vertical="center"/>
    </xf>
    <xf numFmtId="0" fontId="37" fillId="24" borderId="0">
      <alignment vertical="center"/>
    </xf>
    <xf numFmtId="0" fontId="28" fillId="10" borderId="30">
      <alignment vertical="center"/>
    </xf>
    <xf numFmtId="0" fontId="37" fillId="24" borderId="0">
      <alignment vertical="center"/>
    </xf>
    <xf numFmtId="0" fontId="31" fillId="14" borderId="0">
      <alignment vertical="center"/>
    </xf>
    <xf numFmtId="0" fontId="37" fillId="24" borderId="0">
      <alignment vertical="center"/>
    </xf>
    <xf numFmtId="0" fontId="37" fillId="24" borderId="0">
      <alignment vertical="center"/>
    </xf>
    <xf numFmtId="0" fontId="18" fillId="0" borderId="8">
      <alignment horizontal="left"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42" fillId="21" borderId="0">
      <alignment vertical="center"/>
    </xf>
    <xf numFmtId="0" fontId="31" fillId="14" borderId="0">
      <alignment vertical="center"/>
    </xf>
    <xf numFmtId="0" fontId="37" fillId="24" borderId="0">
      <alignment vertical="center"/>
    </xf>
    <xf numFmtId="0" fontId="26" fillId="8" borderId="0">
      <alignment vertical="center"/>
    </xf>
    <xf numFmtId="0" fontId="36" fillId="24" borderId="0">
      <alignment vertical="center"/>
    </xf>
    <xf numFmtId="0" fontId="30" fillId="10" borderId="29">
      <alignment vertical="center"/>
    </xf>
    <xf numFmtId="0" fontId="36" fillId="24" borderId="0">
      <alignment vertical="center"/>
    </xf>
    <xf numFmtId="0" fontId="30" fillId="10" borderId="29">
      <alignment vertical="center"/>
    </xf>
    <xf numFmtId="0" fontId="37" fillId="24" borderId="0">
      <alignment vertical="center"/>
    </xf>
    <xf numFmtId="0" fontId="25" fillId="7" borderId="29">
      <alignment vertical="center"/>
    </xf>
    <xf numFmtId="0" fontId="37" fillId="24" borderId="0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36" fillId="24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36" fillId="24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6" fillId="24" borderId="0">
      <alignment vertical="center"/>
    </xf>
    <xf numFmtId="0" fontId="7" fillId="0" borderId="34">
      <alignment vertical="center"/>
    </xf>
    <xf numFmtId="0" fontId="38" fillId="0" borderId="8">
      <alignment horizontal="centerContinuous"/>
    </xf>
    <xf numFmtId="0" fontId="31" fillId="16" borderId="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31" fillId="16" borderId="0">
      <alignment vertical="center"/>
    </xf>
    <xf numFmtId="0" fontId="36" fillId="24" borderId="0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36" fillId="24" borderId="0">
      <alignment vertical="center"/>
    </xf>
    <xf numFmtId="0" fontId="31" fillId="16" borderId="0">
      <alignment vertical="center"/>
    </xf>
    <xf numFmtId="0" fontId="36" fillId="24" borderId="0">
      <alignment vertical="center"/>
    </xf>
    <xf numFmtId="0" fontId="25" fillId="7" borderId="29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29" fillId="11" borderId="29">
      <alignment vertical="center"/>
    </xf>
    <xf numFmtId="0" fontId="31" fillId="16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31" fillId="16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27" fillId="12" borderId="31">
      <alignment vertical="center"/>
    </xf>
    <xf numFmtId="0" fontId="36" fillId="24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36" fillId="24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36" fillId="24" borderId="0">
      <alignment vertical="center"/>
    </xf>
    <xf numFmtId="0" fontId="31" fillId="16" borderId="0">
      <alignment vertical="center"/>
    </xf>
    <xf numFmtId="0" fontId="36" fillId="24" borderId="0">
      <alignment vertical="center"/>
    </xf>
    <xf numFmtId="0" fontId="25" fillId="7" borderId="29">
      <alignment vertical="center"/>
    </xf>
    <xf numFmtId="0" fontId="47" fillId="0" borderId="35">
      <alignment vertical="center"/>
    </xf>
    <xf numFmtId="0" fontId="27" fillId="12" borderId="31">
      <alignment vertical="center"/>
    </xf>
    <xf numFmtId="0" fontId="36" fillId="24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6" fillId="24" borderId="0">
      <alignment vertical="center"/>
    </xf>
    <xf numFmtId="0" fontId="37" fillId="24" borderId="0">
      <alignment vertical="center"/>
    </xf>
    <xf numFmtId="0" fontId="37" fillId="24" borderId="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37" fillId="24" borderId="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37" fillId="24" borderId="0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37" fillId="24" borderId="0">
      <alignment vertical="center"/>
    </xf>
    <xf numFmtId="0" fontId="37" fillId="24" borderId="0">
      <alignment vertical="center"/>
    </xf>
    <xf numFmtId="0" fontId="43" fillId="0" borderId="8">
      <alignment horizontal="centerContinuous"/>
    </xf>
    <xf numFmtId="0" fontId="25" fillId="7" borderId="29">
      <alignment vertical="center"/>
    </xf>
    <xf numFmtId="0" fontId="41" fillId="0" borderId="43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37" fillId="24" borderId="0">
      <alignment vertical="center"/>
    </xf>
    <xf numFmtId="0" fontId="31" fillId="16" borderId="0">
      <alignment vertical="center"/>
    </xf>
    <xf numFmtId="0" fontId="26" fillId="13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28" fillId="10" borderId="3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37" fillId="24" borderId="0">
      <alignment vertical="center"/>
    </xf>
    <xf numFmtId="0" fontId="25" fillId="7" borderId="29">
      <alignment vertical="center"/>
    </xf>
    <xf numFmtId="0" fontId="37" fillId="24" borderId="0">
      <alignment vertical="center"/>
    </xf>
    <xf numFmtId="0" fontId="28" fillId="10" borderId="30">
      <alignment vertical="center"/>
    </xf>
    <xf numFmtId="0" fontId="36" fillId="24" borderId="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36" fillId="24" borderId="0">
      <alignment vertical="center"/>
    </xf>
    <xf numFmtId="0" fontId="31" fillId="16" borderId="0">
      <alignment vertical="center"/>
    </xf>
    <xf numFmtId="0" fontId="37" fillId="7" borderId="0">
      <alignment vertical="center"/>
    </xf>
    <xf numFmtId="0" fontId="28" fillId="10" borderId="30">
      <alignment vertical="center"/>
    </xf>
    <xf numFmtId="0" fontId="37" fillId="7" borderId="0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31" fillId="14" borderId="0">
      <alignment vertical="center"/>
    </xf>
    <xf numFmtId="0" fontId="37" fillId="7" borderId="0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7" fillId="7" borderId="0">
      <alignment vertical="center"/>
    </xf>
    <xf numFmtId="0" fontId="7" fillId="0" borderId="32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7" fillId="7" borderId="0">
      <alignment vertical="center"/>
    </xf>
    <xf numFmtId="0" fontId="7" fillId="0" borderId="32">
      <alignment vertical="center"/>
    </xf>
    <xf numFmtId="0" fontId="31" fillId="14" borderId="0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43" fillId="0" borderId="8">
      <alignment horizontal="centerContinuous"/>
    </xf>
    <xf numFmtId="0" fontId="31" fillId="14" borderId="0">
      <alignment vertical="center"/>
    </xf>
    <xf numFmtId="0" fontId="36" fillId="29" borderId="0">
      <alignment vertical="center"/>
    </xf>
    <xf numFmtId="0" fontId="31" fillId="16" borderId="0">
      <alignment vertical="center"/>
    </xf>
    <xf numFmtId="0" fontId="36" fillId="29" borderId="0">
      <alignment vertical="center"/>
    </xf>
    <xf numFmtId="0" fontId="37" fillId="7" borderId="0">
      <alignment vertical="center"/>
    </xf>
    <xf numFmtId="0" fontId="37" fillId="7" borderId="0">
      <alignment vertical="center"/>
    </xf>
    <xf numFmtId="0" fontId="36" fillId="29" borderId="0">
      <alignment vertical="center"/>
    </xf>
    <xf numFmtId="0" fontId="31" fillId="16" borderId="0">
      <alignment vertical="center"/>
    </xf>
    <xf numFmtId="0" fontId="36" fillId="29" borderId="0">
      <alignment vertical="center"/>
    </xf>
    <xf numFmtId="0" fontId="36" fillId="29" borderId="0">
      <alignment vertical="center"/>
    </xf>
    <xf numFmtId="0" fontId="36" fillId="29" borderId="0">
      <alignment vertical="center"/>
    </xf>
    <xf numFmtId="0" fontId="43" fillId="0" borderId="8">
      <alignment horizontal="centerContinuous"/>
    </xf>
    <xf numFmtId="0" fontId="31" fillId="16" borderId="0">
      <alignment vertical="center"/>
    </xf>
    <xf numFmtId="0" fontId="36" fillId="29" borderId="0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7" fillId="0" borderId="33">
      <alignment vertical="center"/>
    </xf>
    <xf numFmtId="0" fontId="31" fillId="16" borderId="0">
      <alignment vertical="center"/>
    </xf>
    <xf numFmtId="0" fontId="36" fillId="29" borderId="0">
      <alignment vertical="center"/>
    </xf>
    <xf numFmtId="0" fontId="31" fillId="16" borderId="0">
      <alignment vertical="center"/>
    </xf>
    <xf numFmtId="0" fontId="36" fillId="29" borderId="0">
      <alignment vertical="center"/>
    </xf>
    <xf numFmtId="0" fontId="36" fillId="29" borderId="0">
      <alignment vertical="center"/>
    </xf>
    <xf numFmtId="0" fontId="36" fillId="29" borderId="0">
      <alignment vertical="center"/>
    </xf>
    <xf numFmtId="0" fontId="36" fillId="29" borderId="0">
      <alignment vertical="center"/>
    </xf>
    <xf numFmtId="0" fontId="7" fillId="0" borderId="33">
      <alignment vertical="center"/>
    </xf>
    <xf numFmtId="0" fontId="34" fillId="0" borderId="36">
      <alignment vertical="center"/>
    </xf>
    <xf numFmtId="0" fontId="36" fillId="29" borderId="0">
      <alignment vertical="center"/>
    </xf>
    <xf numFmtId="0" fontId="31" fillId="14" borderId="0">
      <alignment vertical="center"/>
    </xf>
    <xf numFmtId="0" fontId="36" fillId="29" borderId="0">
      <alignment vertical="center"/>
    </xf>
    <xf numFmtId="0" fontId="36" fillId="29" borderId="0">
      <alignment vertical="center"/>
    </xf>
    <xf numFmtId="0" fontId="36" fillId="29" borderId="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1" fillId="16" borderId="0">
      <alignment vertical="center"/>
    </xf>
    <xf numFmtId="0" fontId="36" fillId="29" borderId="0">
      <alignment vertical="center"/>
    </xf>
    <xf numFmtId="0" fontId="36" fillId="29" borderId="0">
      <alignment vertical="center"/>
    </xf>
    <xf numFmtId="0" fontId="27" fillId="12" borderId="31">
      <alignment vertical="center"/>
    </xf>
    <xf numFmtId="0" fontId="36" fillId="29" borderId="0">
      <alignment vertical="center"/>
    </xf>
    <xf numFmtId="0" fontId="27" fillId="12" borderId="31">
      <alignment vertical="center"/>
    </xf>
    <xf numFmtId="0" fontId="36" fillId="29" borderId="0">
      <alignment vertical="center"/>
    </xf>
    <xf numFmtId="0" fontId="18" fillId="0" borderId="45">
      <alignment horizontal="left" vertical="center"/>
    </xf>
    <xf numFmtId="0" fontId="27" fillId="12" borderId="31">
      <alignment vertical="center"/>
    </xf>
    <xf numFmtId="0" fontId="36" fillId="29" borderId="0">
      <alignment vertical="center"/>
    </xf>
    <xf numFmtId="0" fontId="36" fillId="29" borderId="0">
      <alignment vertical="center"/>
    </xf>
    <xf numFmtId="0" fontId="30" fillId="10" borderId="29">
      <alignment vertical="center"/>
    </xf>
    <xf numFmtId="0" fontId="36" fillId="29" borderId="0">
      <alignment vertical="center"/>
    </xf>
    <xf numFmtId="0" fontId="27" fillId="12" borderId="31">
      <alignment vertical="center"/>
    </xf>
    <xf numFmtId="0" fontId="37" fillId="7" borderId="0">
      <alignment vertical="center"/>
    </xf>
    <xf numFmtId="0" fontId="27" fillId="12" borderId="31">
      <alignment vertical="center"/>
    </xf>
    <xf numFmtId="0" fontId="37" fillId="7" borderId="0">
      <alignment vertical="center"/>
    </xf>
    <xf numFmtId="0" fontId="28" fillId="10" borderId="30">
      <alignment vertical="center"/>
    </xf>
    <xf numFmtId="0" fontId="37" fillId="7" borderId="0">
      <alignment vertical="center"/>
    </xf>
    <xf numFmtId="0" fontId="37" fillId="7" borderId="0">
      <alignment vertical="center"/>
    </xf>
    <xf numFmtId="0" fontId="28" fillId="10" borderId="30">
      <alignment vertical="center"/>
    </xf>
    <xf numFmtId="0" fontId="9" fillId="0" borderId="0"/>
    <xf numFmtId="0" fontId="37" fillId="7" borderId="0">
      <alignment vertical="center"/>
    </xf>
    <xf numFmtId="0" fontId="29" fillId="11" borderId="29">
      <alignment vertical="center"/>
    </xf>
    <xf numFmtId="0" fontId="37" fillId="7" borderId="0">
      <alignment vertical="center"/>
    </xf>
    <xf numFmtId="0" fontId="37" fillId="7" borderId="0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36" fillId="29" borderId="0">
      <alignment vertical="center"/>
    </xf>
    <xf numFmtId="0" fontId="30" fillId="11" borderId="29">
      <alignment vertical="center"/>
    </xf>
    <xf numFmtId="0" fontId="36" fillId="29" borderId="0">
      <alignment vertical="center"/>
    </xf>
    <xf numFmtId="0" fontId="28" fillId="10" borderId="30">
      <alignment vertical="center"/>
    </xf>
    <xf numFmtId="0" fontId="36" fillId="29" borderId="0">
      <alignment vertical="center"/>
    </xf>
    <xf numFmtId="0" fontId="27" fillId="12" borderId="31">
      <alignment vertical="center"/>
    </xf>
    <xf numFmtId="0" fontId="31" fillId="16" borderId="0">
      <alignment vertical="center"/>
    </xf>
    <xf numFmtId="0" fontId="36" fillId="29" borderId="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26" fillId="13" borderId="0">
      <alignment vertical="center"/>
    </xf>
    <xf numFmtId="0" fontId="37" fillId="7" borderId="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37" fillId="7" borderId="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36" fillId="29" borderId="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36" fillId="29" borderId="0">
      <alignment vertical="center"/>
    </xf>
    <xf numFmtId="0" fontId="26" fillId="13" borderId="0">
      <alignment vertical="center"/>
    </xf>
    <xf numFmtId="0" fontId="36" fillId="36" borderId="0">
      <alignment vertical="center"/>
    </xf>
    <xf numFmtId="0" fontId="85" fillId="0" borderId="0">
      <alignment vertical="center"/>
    </xf>
    <xf numFmtId="0" fontId="36" fillId="36" borderId="0">
      <alignment vertical="center"/>
    </xf>
    <xf numFmtId="0" fontId="36" fillId="26" borderId="0">
      <alignment vertical="center"/>
    </xf>
    <xf numFmtId="0" fontId="31" fillId="16" borderId="0">
      <alignment vertical="center"/>
    </xf>
    <xf numFmtId="0" fontId="9" fillId="0" borderId="0">
      <alignment vertical="center"/>
    </xf>
    <xf numFmtId="0" fontId="9" fillId="12" borderId="31">
      <alignment vertical="center"/>
    </xf>
    <xf numFmtId="0" fontId="36" fillId="26" borderId="0">
      <alignment vertical="center"/>
    </xf>
    <xf numFmtId="0" fontId="36" fillId="18" borderId="0">
      <alignment vertical="center"/>
    </xf>
    <xf numFmtId="0" fontId="9" fillId="0" borderId="0"/>
    <xf numFmtId="0" fontId="36" fillId="18" borderId="0">
      <alignment vertical="center"/>
    </xf>
    <xf numFmtId="0" fontId="9" fillId="0" borderId="0"/>
    <xf numFmtId="0" fontId="36" fillId="35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31" fillId="14" borderId="0">
      <alignment vertical="center"/>
    </xf>
    <xf numFmtId="0" fontId="7" fillId="0" borderId="32">
      <alignment vertical="center"/>
    </xf>
    <xf numFmtId="0" fontId="31" fillId="16" borderId="0">
      <alignment vertical="center"/>
    </xf>
    <xf numFmtId="0" fontId="36" fillId="19" borderId="0">
      <alignment vertical="center"/>
    </xf>
    <xf numFmtId="0" fontId="36" fillId="19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7" fillId="0" borderId="34">
      <alignment vertical="center"/>
    </xf>
    <xf numFmtId="0" fontId="31" fillId="14" borderId="0">
      <alignment vertical="center"/>
    </xf>
    <xf numFmtId="0" fontId="29" fillId="11" borderId="29">
      <alignment vertical="center"/>
    </xf>
    <xf numFmtId="0" fontId="31" fillId="16" borderId="0">
      <alignment vertical="center"/>
    </xf>
    <xf numFmtId="0" fontId="29" fillId="11" borderId="29">
      <alignment vertical="center"/>
    </xf>
    <xf numFmtId="0" fontId="29" fillId="11" borderId="29">
      <alignment vertical="center"/>
    </xf>
    <xf numFmtId="0" fontId="29" fillId="11" borderId="29">
      <alignment vertical="center"/>
    </xf>
    <xf numFmtId="0" fontId="28" fillId="10" borderId="30">
      <alignment vertical="center"/>
    </xf>
    <xf numFmtId="0" fontId="29" fillId="11" borderId="29">
      <alignment vertical="center"/>
    </xf>
    <xf numFmtId="0" fontId="29" fillId="11" borderId="29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27" fillId="0" borderId="0"/>
    <xf numFmtId="0" fontId="71" fillId="0" borderId="0">
      <alignment vertical="center"/>
    </xf>
    <xf numFmtId="0" fontId="29" fillId="11" borderId="29">
      <alignment vertical="center"/>
    </xf>
    <xf numFmtId="0" fontId="31" fillId="16" borderId="0">
      <alignment vertical="center"/>
    </xf>
    <xf numFmtId="0" fontId="26" fillId="13" borderId="0">
      <alignment vertical="center"/>
    </xf>
    <xf numFmtId="0" fontId="29" fillId="11" borderId="29">
      <alignment vertical="center"/>
    </xf>
    <xf numFmtId="0" fontId="25" fillId="7" borderId="29">
      <alignment vertical="center"/>
    </xf>
    <xf numFmtId="0" fontId="34" fillId="0" borderId="36">
      <alignment vertical="center"/>
    </xf>
    <xf numFmtId="0" fontId="29" fillId="11" borderId="29">
      <alignment vertical="center"/>
    </xf>
    <xf numFmtId="0" fontId="28" fillId="10" borderId="30">
      <alignment vertical="center"/>
    </xf>
    <xf numFmtId="0" fontId="29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31" fillId="16" borderId="0">
      <alignment vertical="center"/>
    </xf>
    <xf numFmtId="0" fontId="29" fillId="11" borderId="29">
      <alignment vertical="center"/>
    </xf>
    <xf numFmtId="0" fontId="40" fillId="12" borderId="31">
      <alignment vertical="center"/>
    </xf>
    <xf numFmtId="0" fontId="31" fillId="16" borderId="0">
      <alignment vertical="center"/>
    </xf>
    <xf numFmtId="0" fontId="9" fillId="0" borderId="0">
      <alignment vertical="center"/>
    </xf>
    <xf numFmtId="0" fontId="29" fillId="11" borderId="29">
      <alignment vertical="center"/>
    </xf>
    <xf numFmtId="0" fontId="29" fillId="11" borderId="29">
      <alignment vertical="center"/>
    </xf>
    <xf numFmtId="0" fontId="29" fillId="11" borderId="29">
      <alignment vertical="center"/>
    </xf>
    <xf numFmtId="0" fontId="28" fillId="10" borderId="30">
      <alignment vertical="center"/>
    </xf>
    <xf numFmtId="0" fontId="29" fillId="11" borderId="29">
      <alignment vertical="center"/>
    </xf>
    <xf numFmtId="0" fontId="7" fillId="0" borderId="32">
      <alignment vertical="center"/>
    </xf>
    <xf numFmtId="0" fontId="29" fillId="11" borderId="29">
      <alignment vertical="center"/>
    </xf>
    <xf numFmtId="0" fontId="31" fillId="14" borderId="0">
      <alignment vertical="center"/>
    </xf>
    <xf numFmtId="0" fontId="26" fillId="13" borderId="0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29" fillId="11" borderId="29">
      <alignment vertical="center"/>
    </xf>
    <xf numFmtId="0" fontId="30" fillId="11" borderId="29">
      <alignment vertical="center"/>
    </xf>
    <xf numFmtId="0" fontId="43" fillId="0" borderId="8">
      <alignment horizontal="centerContinuous"/>
    </xf>
    <xf numFmtId="0" fontId="31" fillId="14" borderId="0">
      <alignment vertical="center"/>
    </xf>
    <xf numFmtId="0" fontId="29" fillId="11" borderId="29">
      <alignment vertical="center"/>
    </xf>
    <xf numFmtId="0" fontId="29" fillId="11" borderId="29">
      <alignment vertical="center"/>
    </xf>
    <xf numFmtId="0" fontId="29" fillId="11" borderId="29">
      <alignment vertical="center"/>
    </xf>
    <xf numFmtId="0" fontId="29" fillId="11" borderId="29">
      <alignment vertical="center"/>
    </xf>
    <xf numFmtId="0" fontId="29" fillId="11" borderId="29">
      <alignment vertical="center"/>
    </xf>
    <xf numFmtId="0" fontId="31" fillId="16" borderId="0">
      <alignment vertical="center"/>
    </xf>
    <xf numFmtId="0" fontId="29" fillId="11" borderId="29">
      <alignment vertical="center"/>
    </xf>
    <xf numFmtId="0" fontId="31" fillId="16" borderId="0">
      <alignment vertical="center"/>
    </xf>
    <xf numFmtId="0" fontId="29" fillId="11" borderId="29">
      <alignment vertical="center"/>
    </xf>
    <xf numFmtId="0" fontId="29" fillId="11" borderId="29">
      <alignment vertical="center"/>
    </xf>
    <xf numFmtId="0" fontId="42" fillId="21" borderId="0">
      <alignment vertical="center"/>
    </xf>
    <xf numFmtId="0" fontId="31" fillId="16" borderId="0">
      <alignment vertical="center"/>
    </xf>
    <xf numFmtId="0" fontId="29" fillId="11" borderId="29">
      <alignment vertical="center"/>
    </xf>
    <xf numFmtId="0" fontId="29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29" fillId="11" borderId="29">
      <alignment vertical="center"/>
    </xf>
    <xf numFmtId="0" fontId="31" fillId="14" borderId="0">
      <alignment vertical="center"/>
    </xf>
    <xf numFmtId="0" fontId="7" fillId="0" borderId="32">
      <alignment vertical="center"/>
    </xf>
    <xf numFmtId="0" fontId="29" fillId="11" borderId="29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29" fillId="11" borderId="29">
      <alignment vertical="center"/>
    </xf>
    <xf numFmtId="0" fontId="29" fillId="11" borderId="29">
      <alignment vertical="center"/>
    </xf>
    <xf numFmtId="0" fontId="29" fillId="11" borderId="29">
      <alignment vertical="center"/>
    </xf>
    <xf numFmtId="0" fontId="28" fillId="10" borderId="30">
      <alignment vertical="center"/>
    </xf>
    <xf numFmtId="0" fontId="29" fillId="11" borderId="29">
      <alignment vertical="center"/>
    </xf>
    <xf numFmtId="0" fontId="27" fillId="12" borderId="31">
      <alignment vertical="center"/>
    </xf>
    <xf numFmtId="0" fontId="31" fillId="16" borderId="0">
      <alignment vertical="center"/>
    </xf>
    <xf numFmtId="0" fontId="29" fillId="11" borderId="29">
      <alignment vertical="center"/>
    </xf>
    <xf numFmtId="0" fontId="26" fillId="8" borderId="0">
      <alignment vertical="center"/>
    </xf>
    <xf numFmtId="0" fontId="29" fillId="11" borderId="29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7" fillId="0" borderId="32">
      <alignment vertical="center"/>
    </xf>
    <xf numFmtId="0" fontId="29" fillId="11" borderId="29">
      <alignment vertical="center"/>
    </xf>
    <xf numFmtId="0" fontId="31" fillId="14" borderId="0">
      <alignment vertical="center"/>
    </xf>
    <xf numFmtId="0" fontId="29" fillId="11" borderId="29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29" fillId="11" borderId="29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9" fillId="11" borderId="29">
      <alignment vertical="center"/>
    </xf>
    <xf numFmtId="0" fontId="31" fillId="14" borderId="0">
      <alignment vertical="center"/>
    </xf>
    <xf numFmtId="0" fontId="29" fillId="11" borderId="29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29" fillId="11" borderId="29">
      <alignment vertical="center"/>
    </xf>
    <xf numFmtId="0" fontId="30" fillId="10" borderId="29">
      <alignment vertical="center"/>
    </xf>
    <xf numFmtId="0" fontId="29" fillId="11" borderId="29">
      <alignment vertical="center"/>
    </xf>
    <xf numFmtId="0" fontId="29" fillId="11" borderId="29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29" fillId="11" borderId="29">
      <alignment vertical="center"/>
    </xf>
    <xf numFmtId="0" fontId="7" fillId="0" borderId="33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9" fillId="11" borderId="29">
      <alignment vertical="center"/>
    </xf>
    <xf numFmtId="0" fontId="29" fillId="11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29" fillId="11" borderId="29">
      <alignment vertical="center"/>
    </xf>
    <xf numFmtId="0" fontId="25" fillId="7" borderId="29">
      <alignment vertical="center"/>
    </xf>
    <xf numFmtId="0" fontId="36" fillId="33" borderId="0">
      <alignment vertical="center"/>
    </xf>
    <xf numFmtId="0" fontId="29" fillId="11" borderId="29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36" fillId="33" borderId="0">
      <alignment vertical="center"/>
    </xf>
    <xf numFmtId="0" fontId="29" fillId="11" borderId="29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36" fillId="33" borderId="0">
      <alignment vertical="center"/>
    </xf>
    <xf numFmtId="0" fontId="29" fillId="11" borderId="29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36" fillId="33" borderId="0">
      <alignment vertical="center"/>
    </xf>
    <xf numFmtId="0" fontId="29" fillId="11" borderId="29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6" fillId="33" borderId="0">
      <alignment vertical="center"/>
    </xf>
    <xf numFmtId="0" fontId="29" fillId="11" borderId="29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6" fillId="33" borderId="0">
      <alignment vertical="center"/>
    </xf>
    <xf numFmtId="0" fontId="29" fillId="11" borderId="29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29" fillId="11" borderId="29">
      <alignment vertical="center"/>
    </xf>
    <xf numFmtId="0" fontId="9" fillId="12" borderId="31">
      <alignment vertical="center"/>
    </xf>
    <xf numFmtId="0" fontId="29" fillId="11" borderId="29">
      <alignment vertical="center"/>
    </xf>
    <xf numFmtId="0" fontId="25" fillId="7" borderId="29">
      <alignment vertical="center"/>
    </xf>
    <xf numFmtId="0" fontId="36" fillId="33" borderId="0">
      <alignment vertical="center"/>
    </xf>
    <xf numFmtId="0" fontId="29" fillId="11" borderId="29">
      <alignment vertical="center"/>
    </xf>
    <xf numFmtId="0" fontId="41" fillId="0" borderId="0">
      <alignment vertical="center"/>
    </xf>
    <xf numFmtId="0" fontId="31" fillId="16" borderId="0">
      <alignment vertical="center"/>
    </xf>
    <xf numFmtId="0" fontId="29" fillId="11" borderId="29">
      <alignment vertical="center"/>
    </xf>
    <xf numFmtId="0" fontId="28" fillId="11" borderId="30">
      <alignment vertical="center"/>
    </xf>
    <xf numFmtId="0" fontId="41" fillId="0" borderId="0">
      <alignment vertical="center"/>
    </xf>
    <xf numFmtId="0" fontId="28" fillId="11" borderId="30">
      <alignment vertical="center"/>
    </xf>
    <xf numFmtId="0" fontId="29" fillId="11" borderId="29">
      <alignment vertical="center"/>
    </xf>
    <xf numFmtId="0" fontId="41" fillId="0" borderId="0">
      <alignment vertical="center"/>
    </xf>
    <xf numFmtId="0" fontId="31" fillId="16" borderId="0">
      <alignment vertical="center"/>
    </xf>
    <xf numFmtId="0" fontId="29" fillId="11" borderId="29">
      <alignment vertical="center"/>
    </xf>
    <xf numFmtId="0" fontId="29" fillId="11" borderId="29">
      <alignment vertical="center"/>
    </xf>
    <xf numFmtId="0" fontId="29" fillId="11" borderId="29">
      <alignment vertical="center"/>
    </xf>
    <xf numFmtId="0" fontId="38" fillId="0" borderId="0"/>
    <xf numFmtId="0" fontId="31" fillId="16" borderId="0">
      <alignment vertical="center"/>
    </xf>
    <xf numFmtId="0" fontId="28" fillId="10" borderId="30">
      <alignment vertical="center"/>
    </xf>
    <xf numFmtId="0" fontId="29" fillId="11" borderId="29">
      <alignment vertical="center"/>
    </xf>
    <xf numFmtId="0" fontId="31" fillId="16" borderId="0">
      <alignment vertical="center"/>
    </xf>
    <xf numFmtId="0" fontId="29" fillId="11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29" fillId="11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31" fillId="16" borderId="0">
      <alignment vertical="center"/>
    </xf>
    <xf numFmtId="0" fontId="29" fillId="11" borderId="29">
      <alignment vertical="center"/>
    </xf>
    <xf numFmtId="0" fontId="29" fillId="11" borderId="29">
      <alignment vertical="center"/>
    </xf>
    <xf numFmtId="0" fontId="18" fillId="0" borderId="8">
      <alignment horizontal="left" vertical="center"/>
    </xf>
    <xf numFmtId="0" fontId="31" fillId="14" borderId="0">
      <alignment vertical="center"/>
    </xf>
    <xf numFmtId="0" fontId="29" fillId="11" borderId="29">
      <alignment vertical="center"/>
    </xf>
    <xf numFmtId="0" fontId="18" fillId="0" borderId="8">
      <alignment horizontal="left" vertical="center"/>
    </xf>
    <xf numFmtId="0" fontId="31" fillId="16" borderId="0">
      <alignment vertical="center"/>
    </xf>
    <xf numFmtId="0" fontId="29" fillId="11" borderId="29">
      <alignment vertical="center"/>
    </xf>
    <xf numFmtId="0" fontId="43" fillId="0" borderId="8">
      <alignment horizontal="centerContinuous"/>
    </xf>
    <xf numFmtId="0" fontId="29" fillId="11" borderId="29">
      <alignment vertical="center"/>
    </xf>
    <xf numFmtId="0" fontId="31" fillId="14" borderId="0">
      <alignment vertical="center"/>
    </xf>
    <xf numFmtId="0" fontId="29" fillId="11" borderId="29">
      <alignment vertical="center"/>
    </xf>
    <xf numFmtId="0" fontId="18" fillId="0" borderId="8">
      <alignment horizontal="left" vertical="center"/>
    </xf>
    <xf numFmtId="0" fontId="29" fillId="11" borderId="29">
      <alignment vertical="center"/>
    </xf>
    <xf numFmtId="0" fontId="31" fillId="16" borderId="0">
      <alignment vertical="center"/>
    </xf>
    <xf numFmtId="0" fontId="29" fillId="11" borderId="29">
      <alignment vertical="center"/>
    </xf>
    <xf numFmtId="180" fontId="4" fillId="0" borderId="0"/>
    <xf numFmtId="0" fontId="29" fillId="11" borderId="29">
      <alignment vertical="center"/>
    </xf>
    <xf numFmtId="0" fontId="29" fillId="11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9" fillId="11" borderId="29">
      <alignment vertical="center"/>
    </xf>
    <xf numFmtId="0" fontId="38" fillId="0" borderId="8">
      <alignment horizontal="centerContinuous"/>
    </xf>
    <xf numFmtId="0" fontId="30" fillId="10" borderId="29">
      <alignment vertical="center"/>
    </xf>
    <xf numFmtId="0" fontId="29" fillId="11" borderId="29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31" fillId="16" borderId="0">
      <alignment vertical="center"/>
    </xf>
    <xf numFmtId="0" fontId="29" fillId="11" borderId="29">
      <alignment vertical="center"/>
    </xf>
    <xf numFmtId="0" fontId="29" fillId="11" borderId="29">
      <alignment vertical="center"/>
    </xf>
    <xf numFmtId="0" fontId="31" fillId="16" borderId="0">
      <alignment vertical="center"/>
    </xf>
    <xf numFmtId="0" fontId="29" fillId="11" borderId="29">
      <alignment vertical="center"/>
    </xf>
    <xf numFmtId="0" fontId="31" fillId="16" borderId="0">
      <alignment vertical="center"/>
    </xf>
    <xf numFmtId="0" fontId="29" fillId="11" borderId="29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6" fillId="33" borderId="0">
      <alignment vertical="center"/>
    </xf>
    <xf numFmtId="0" fontId="29" fillId="11" borderId="29">
      <alignment vertical="center"/>
    </xf>
    <xf numFmtId="0" fontId="25" fillId="7" borderId="29">
      <alignment vertical="center"/>
    </xf>
    <xf numFmtId="0" fontId="36" fillId="33" borderId="0">
      <alignment vertical="center"/>
    </xf>
    <xf numFmtId="0" fontId="29" fillId="11" borderId="29">
      <alignment vertical="center"/>
    </xf>
    <xf numFmtId="10" fontId="8" fillId="0" borderId="0">
      <alignment vertical="center"/>
    </xf>
    <xf numFmtId="0" fontId="36" fillId="33" borderId="0">
      <alignment vertical="center"/>
    </xf>
    <xf numFmtId="0" fontId="29" fillId="11" borderId="29">
      <alignment vertical="center"/>
    </xf>
    <xf numFmtId="0" fontId="9" fillId="12" borderId="31">
      <alignment vertical="center"/>
    </xf>
    <xf numFmtId="0" fontId="36" fillId="33" borderId="0">
      <alignment vertical="center"/>
    </xf>
    <xf numFmtId="0" fontId="29" fillId="11" borderId="29">
      <alignment vertical="center"/>
    </xf>
    <xf numFmtId="0" fontId="25" fillId="7" borderId="29">
      <alignment vertical="center"/>
    </xf>
    <xf numFmtId="0" fontId="36" fillId="33" borderId="0">
      <alignment vertical="center"/>
    </xf>
    <xf numFmtId="0" fontId="29" fillId="11" borderId="29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31" fillId="16" borderId="0">
      <alignment vertical="center"/>
    </xf>
    <xf numFmtId="0" fontId="36" fillId="33" borderId="0">
      <alignment vertical="center"/>
    </xf>
    <xf numFmtId="0" fontId="29" fillId="11" borderId="29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6" fillId="33" borderId="0">
      <alignment vertical="center"/>
    </xf>
    <xf numFmtId="0" fontId="29" fillId="11" borderId="29">
      <alignment vertical="center"/>
    </xf>
    <xf numFmtId="0" fontId="26" fillId="8" borderId="0">
      <alignment vertical="center"/>
    </xf>
    <xf numFmtId="0" fontId="46" fillId="0" borderId="0">
      <alignment vertical="center"/>
    </xf>
    <xf numFmtId="0" fontId="31" fillId="14" borderId="0">
      <alignment vertical="center"/>
    </xf>
    <xf numFmtId="0" fontId="29" fillId="11" borderId="29">
      <alignment vertical="center"/>
    </xf>
    <xf numFmtId="0" fontId="7" fillId="0" borderId="34">
      <alignment vertical="center"/>
    </xf>
    <xf numFmtId="0" fontId="29" fillId="11" borderId="29">
      <alignment vertical="center"/>
    </xf>
    <xf numFmtId="0" fontId="29" fillId="11" borderId="29">
      <alignment vertical="center"/>
    </xf>
    <xf numFmtId="0" fontId="38" fillId="0" borderId="0"/>
    <xf numFmtId="0" fontId="29" fillId="11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9" fillId="0" borderId="0"/>
    <xf numFmtId="0" fontId="29" fillId="11" borderId="29">
      <alignment vertical="center"/>
    </xf>
    <xf numFmtId="0" fontId="26" fillId="13" borderId="0">
      <alignment vertical="center"/>
    </xf>
    <xf numFmtId="0" fontId="48" fillId="0" borderId="49">
      <alignment vertical="center"/>
    </xf>
    <xf numFmtId="0" fontId="29" fillId="11" borderId="29">
      <alignment vertical="center"/>
    </xf>
    <xf numFmtId="0" fontId="18" fillId="0" borderId="8">
      <alignment horizontal="left" vertical="center"/>
    </xf>
    <xf numFmtId="0" fontId="29" fillId="11" borderId="29">
      <alignment vertical="center"/>
    </xf>
    <xf numFmtId="0" fontId="29" fillId="11" borderId="29">
      <alignment vertical="center"/>
    </xf>
    <xf numFmtId="0" fontId="31" fillId="16" borderId="0">
      <alignment vertical="center"/>
    </xf>
    <xf numFmtId="0" fontId="29" fillId="11" borderId="29">
      <alignment vertical="center"/>
    </xf>
    <xf numFmtId="0" fontId="31" fillId="16" borderId="0">
      <alignment vertical="center"/>
    </xf>
    <xf numFmtId="0" fontId="36" fillId="20" borderId="0">
      <alignment vertical="center"/>
    </xf>
    <xf numFmtId="0" fontId="29" fillId="11" borderId="29">
      <alignment vertical="center"/>
    </xf>
    <xf numFmtId="0" fontId="36" fillId="20" borderId="0">
      <alignment vertical="center"/>
    </xf>
    <xf numFmtId="0" fontId="29" fillId="11" borderId="29">
      <alignment vertical="center"/>
    </xf>
    <xf numFmtId="0" fontId="30" fillId="10" borderId="29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27" fillId="0" borderId="0">
      <alignment vertical="center"/>
    </xf>
    <xf numFmtId="0" fontId="36" fillId="20" borderId="0">
      <alignment vertical="center"/>
    </xf>
    <xf numFmtId="0" fontId="29" fillId="11" borderId="29">
      <alignment vertical="center"/>
    </xf>
    <xf numFmtId="0" fontId="29" fillId="11" borderId="29">
      <alignment vertical="center"/>
    </xf>
    <xf numFmtId="0" fontId="36" fillId="23" borderId="0">
      <alignment vertical="center"/>
    </xf>
    <xf numFmtId="0" fontId="29" fillId="11" borderId="29">
      <alignment vertical="center"/>
    </xf>
    <xf numFmtId="0" fontId="29" fillId="11" borderId="29">
      <alignment vertical="center"/>
    </xf>
    <xf numFmtId="0" fontId="29" fillId="11" borderId="29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29" fillId="11" borderId="29">
      <alignment vertical="center"/>
    </xf>
    <xf numFmtId="0" fontId="9" fillId="12" borderId="31">
      <alignment vertical="center"/>
    </xf>
    <xf numFmtId="0" fontId="29" fillId="11" borderId="29">
      <alignment vertical="center"/>
    </xf>
    <xf numFmtId="0" fontId="25" fillId="7" borderId="29">
      <alignment vertical="center"/>
    </xf>
    <xf numFmtId="0" fontId="29" fillId="11" borderId="29">
      <alignment vertical="center"/>
    </xf>
    <xf numFmtId="0" fontId="21" fillId="0" borderId="50">
      <alignment horizontal="center"/>
    </xf>
    <xf numFmtId="0" fontId="25" fillId="7" borderId="29">
      <alignment vertical="center"/>
    </xf>
    <xf numFmtId="0" fontId="31" fillId="16" borderId="0">
      <alignment vertical="center"/>
    </xf>
    <xf numFmtId="0" fontId="38" fillId="0" borderId="8">
      <alignment horizontal="centerContinuous"/>
    </xf>
    <xf numFmtId="0" fontId="31" fillId="16" borderId="0">
      <alignment vertical="center"/>
    </xf>
    <xf numFmtId="0" fontId="21" fillId="0" borderId="50">
      <alignment horizontal="center"/>
    </xf>
    <xf numFmtId="0" fontId="30" fillId="10" borderId="29">
      <alignment vertical="center"/>
    </xf>
    <xf numFmtId="0" fontId="7" fillId="0" borderId="34">
      <alignment vertical="center"/>
    </xf>
    <xf numFmtId="0" fontId="38" fillId="0" borderId="8">
      <alignment horizontal="centerContinuous"/>
    </xf>
    <xf numFmtId="0" fontId="31" fillId="16" borderId="0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31" fillId="16" borderId="0">
      <alignment vertical="center"/>
    </xf>
    <xf numFmtId="41" fontId="54" fillId="0" borderId="0"/>
    <xf numFmtId="43" fontId="54" fillId="0" borderId="0"/>
    <xf numFmtId="181" fontId="54" fillId="0" borderId="0"/>
    <xf numFmtId="182" fontId="60" fillId="0" borderId="0">
      <alignment horizontal="right"/>
    </xf>
    <xf numFmtId="0" fontId="26" fillId="8" borderId="0">
      <alignment vertical="center"/>
    </xf>
    <xf numFmtId="0" fontId="13" fillId="0" borderId="0"/>
    <xf numFmtId="0" fontId="7" fillId="0" borderId="33">
      <alignment vertical="center"/>
    </xf>
    <xf numFmtId="0" fontId="9" fillId="12" borderId="31">
      <alignment vertical="center"/>
    </xf>
    <xf numFmtId="183" fontId="8" fillId="0" borderId="0"/>
    <xf numFmtId="0" fontId="30" fillId="11" borderId="29">
      <alignment vertical="center"/>
    </xf>
    <xf numFmtId="183" fontId="8" fillId="0" borderId="0"/>
    <xf numFmtId="184" fontId="8" fillId="0" borderId="0">
      <alignment vertical="center"/>
    </xf>
    <xf numFmtId="2" fontId="13" fillId="0" borderId="0"/>
    <xf numFmtId="0" fontId="31" fillId="16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70" fillId="0" borderId="0">
      <alignment vertical="top"/>
      <protection locked="0"/>
    </xf>
    <xf numFmtId="0" fontId="28" fillId="11" borderId="30">
      <alignment vertical="center"/>
    </xf>
    <xf numFmtId="0" fontId="60" fillId="0" borderId="46">
      <protection locked="0"/>
    </xf>
    <xf numFmtId="0" fontId="60" fillId="0" borderId="46">
      <alignment vertical="center"/>
      <protection locked="0"/>
    </xf>
    <xf numFmtId="0" fontId="7" fillId="0" borderId="32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1" fillId="14" borderId="0">
      <alignment vertical="center"/>
    </xf>
    <xf numFmtId="0" fontId="85" fillId="0" borderId="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1" fillId="14" borderId="0">
      <alignment vertical="center"/>
    </xf>
    <xf numFmtId="0" fontId="27" fillId="0" borderId="0">
      <alignment vertical="center"/>
    </xf>
    <xf numFmtId="0" fontId="9" fillId="12" borderId="31">
      <alignment vertical="center"/>
    </xf>
    <xf numFmtId="38" fontId="32" fillId="10" borderId="0"/>
    <xf numFmtId="0" fontId="25" fillId="7" borderId="29">
      <alignment vertical="center"/>
    </xf>
    <xf numFmtId="38" fontId="32" fillId="10" borderId="0"/>
    <xf numFmtId="0" fontId="28" fillId="10" borderId="30">
      <alignment vertical="center"/>
    </xf>
    <xf numFmtId="0" fontId="18" fillId="0" borderId="8">
      <alignment horizontal="left" vertical="center"/>
    </xf>
    <xf numFmtId="0" fontId="28" fillId="11" borderId="30">
      <alignment vertical="center"/>
    </xf>
    <xf numFmtId="0" fontId="18" fillId="0" borderId="8">
      <alignment horizontal="left" vertical="center"/>
    </xf>
    <xf numFmtId="0" fontId="18" fillId="0" borderId="8">
      <alignment horizontal="left" vertical="center"/>
    </xf>
    <xf numFmtId="0" fontId="18" fillId="0" borderId="8">
      <alignment horizontal="left" vertical="center"/>
    </xf>
    <xf numFmtId="0" fontId="18" fillId="0" borderId="8">
      <alignment horizontal="left" vertical="center"/>
    </xf>
    <xf numFmtId="0" fontId="18" fillId="0" borderId="8">
      <alignment horizontal="left" vertical="center"/>
    </xf>
    <xf numFmtId="0" fontId="28" fillId="11" borderId="30">
      <alignment vertical="center"/>
    </xf>
    <xf numFmtId="0" fontId="18" fillId="0" borderId="8">
      <alignment horizontal="left"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18" fillId="0" borderId="8">
      <alignment horizontal="left" vertical="center"/>
    </xf>
    <xf numFmtId="0" fontId="63" fillId="0" borderId="0">
      <alignment vertical="center"/>
    </xf>
    <xf numFmtId="0" fontId="18" fillId="0" borderId="8">
      <alignment horizontal="left" vertical="center"/>
    </xf>
    <xf numFmtId="0" fontId="9" fillId="12" borderId="31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9" fillId="0" borderId="0">
      <alignment vertical="center"/>
    </xf>
    <xf numFmtId="0" fontId="18" fillId="0" borderId="8">
      <alignment horizontal="left" vertical="center"/>
    </xf>
    <xf numFmtId="0" fontId="18" fillId="0" borderId="8">
      <alignment horizontal="left" vertical="center"/>
    </xf>
    <xf numFmtId="10" fontId="32" fillId="12" borderId="62"/>
    <xf numFmtId="0" fontId="18" fillId="0" borderId="8">
      <alignment horizontal="left" vertical="center"/>
    </xf>
    <xf numFmtId="10" fontId="32" fillId="12" borderId="62"/>
    <xf numFmtId="0" fontId="18" fillId="0" borderId="8">
      <alignment horizontal="left" vertical="center"/>
    </xf>
    <xf numFmtId="0" fontId="28" fillId="11" borderId="30">
      <alignment vertical="center"/>
    </xf>
    <xf numFmtId="0" fontId="18" fillId="0" borderId="8">
      <alignment horizontal="left" vertical="center"/>
    </xf>
    <xf numFmtId="0" fontId="27" fillId="12" borderId="31">
      <alignment vertical="center"/>
    </xf>
    <xf numFmtId="0" fontId="18" fillId="0" borderId="8">
      <alignment horizontal="left" vertical="center"/>
    </xf>
    <xf numFmtId="0" fontId="18" fillId="0" borderId="8">
      <alignment horizontal="left" vertical="center"/>
    </xf>
    <xf numFmtId="0" fontId="25" fillId="7" borderId="29">
      <alignment vertical="center"/>
    </xf>
    <xf numFmtId="0" fontId="7" fillId="0" borderId="34">
      <alignment vertical="center"/>
    </xf>
    <xf numFmtId="10" fontId="32" fillId="12" borderId="62"/>
    <xf numFmtId="0" fontId="18" fillId="0" borderId="8">
      <alignment horizontal="left" vertical="center"/>
    </xf>
    <xf numFmtId="0" fontId="18" fillId="0" borderId="8">
      <alignment horizontal="left" vertical="center"/>
    </xf>
    <xf numFmtId="0" fontId="31" fillId="16" borderId="0">
      <alignment vertical="center"/>
    </xf>
    <xf numFmtId="0" fontId="18" fillId="0" borderId="8">
      <alignment horizontal="left" vertical="center"/>
    </xf>
    <xf numFmtId="0" fontId="18" fillId="0" borderId="8">
      <alignment horizontal="left" vertical="center"/>
    </xf>
    <xf numFmtId="0" fontId="31" fillId="16" borderId="0">
      <alignment vertical="center"/>
    </xf>
    <xf numFmtId="0" fontId="18" fillId="0" borderId="8">
      <alignment horizontal="left" vertical="center"/>
    </xf>
    <xf numFmtId="0" fontId="18" fillId="0" borderId="8">
      <alignment horizontal="left" vertical="center"/>
    </xf>
    <xf numFmtId="0" fontId="18" fillId="0" borderId="8">
      <alignment horizontal="left" vertical="center"/>
    </xf>
    <xf numFmtId="0" fontId="18" fillId="0" borderId="8">
      <alignment horizontal="left" vertical="center"/>
    </xf>
    <xf numFmtId="0" fontId="31" fillId="16" borderId="0">
      <alignment vertical="center"/>
    </xf>
    <xf numFmtId="0" fontId="18" fillId="0" borderId="8">
      <alignment horizontal="left" vertical="center"/>
    </xf>
    <xf numFmtId="0" fontId="18" fillId="0" borderId="8">
      <alignment horizontal="left" vertical="center"/>
    </xf>
    <xf numFmtId="0" fontId="31" fillId="14" borderId="0">
      <alignment vertical="center"/>
    </xf>
    <xf numFmtId="0" fontId="18" fillId="0" borderId="8">
      <alignment horizontal="left" vertical="center"/>
    </xf>
    <xf numFmtId="0" fontId="31" fillId="14" borderId="0">
      <alignment vertical="center"/>
    </xf>
    <xf numFmtId="0" fontId="18" fillId="0" borderId="8">
      <alignment horizontal="left" vertical="center"/>
    </xf>
    <xf numFmtId="0" fontId="7" fillId="0" borderId="34">
      <alignment vertical="center"/>
    </xf>
    <xf numFmtId="0" fontId="38" fillId="0" borderId="8">
      <alignment horizontal="centerContinuous"/>
    </xf>
    <xf numFmtId="0" fontId="18" fillId="0" borderId="8">
      <alignment horizontal="left" vertical="center"/>
    </xf>
    <xf numFmtId="0" fontId="31" fillId="16" borderId="0">
      <alignment vertical="center"/>
    </xf>
    <xf numFmtId="0" fontId="18" fillId="0" borderId="8">
      <alignment horizontal="left" vertical="center"/>
    </xf>
    <xf numFmtId="10" fontId="32" fillId="12" borderId="62"/>
    <xf numFmtId="0" fontId="31" fillId="14" borderId="0">
      <alignment vertical="center"/>
    </xf>
    <xf numFmtId="0" fontId="18" fillId="0" borderId="8">
      <alignment horizontal="left" vertical="center"/>
    </xf>
    <xf numFmtId="10" fontId="32" fillId="12" borderId="62"/>
    <xf numFmtId="0" fontId="18" fillId="0" borderId="8">
      <alignment horizontal="left" vertical="center"/>
    </xf>
    <xf numFmtId="0" fontId="18" fillId="0" borderId="8">
      <alignment horizontal="left" vertical="center"/>
    </xf>
    <xf numFmtId="0" fontId="31" fillId="14" borderId="0">
      <alignment vertical="center"/>
    </xf>
    <xf numFmtId="0" fontId="18" fillId="0" borderId="8">
      <alignment horizontal="left" vertical="center"/>
    </xf>
    <xf numFmtId="10" fontId="32" fillId="12" borderId="62"/>
    <xf numFmtId="0" fontId="31" fillId="14" borderId="0">
      <alignment vertical="center"/>
    </xf>
    <xf numFmtId="0" fontId="18" fillId="0" borderId="8">
      <alignment horizontal="left" vertical="center"/>
    </xf>
    <xf numFmtId="0" fontId="31" fillId="16" borderId="0">
      <alignment vertical="center"/>
    </xf>
    <xf numFmtId="0" fontId="18" fillId="0" borderId="8">
      <alignment horizontal="left" vertical="center"/>
    </xf>
    <xf numFmtId="0" fontId="31" fillId="14" borderId="0">
      <alignment vertical="center"/>
    </xf>
    <xf numFmtId="0" fontId="18" fillId="0" borderId="8">
      <alignment horizontal="left" vertical="center"/>
    </xf>
    <xf numFmtId="0" fontId="7" fillId="0" borderId="34">
      <alignment vertical="center"/>
    </xf>
    <xf numFmtId="0" fontId="31" fillId="14" borderId="0">
      <alignment vertical="center"/>
    </xf>
    <xf numFmtId="0" fontId="18" fillId="0" borderId="8">
      <alignment horizontal="left" vertical="center"/>
    </xf>
    <xf numFmtId="0" fontId="28" fillId="10" borderId="30">
      <alignment vertical="center"/>
    </xf>
    <xf numFmtId="0" fontId="31" fillId="14" borderId="0">
      <alignment vertical="center"/>
    </xf>
    <xf numFmtId="0" fontId="18" fillId="0" borderId="8">
      <alignment horizontal="left" vertical="center"/>
    </xf>
    <xf numFmtId="0" fontId="18" fillId="0" borderId="8">
      <alignment horizontal="left" vertical="center"/>
    </xf>
    <xf numFmtId="0" fontId="18" fillId="0" borderId="8">
      <alignment horizontal="left" vertical="center"/>
    </xf>
    <xf numFmtId="0" fontId="18" fillId="0" borderId="8">
      <alignment horizontal="left" vertical="center"/>
    </xf>
    <xf numFmtId="0" fontId="31" fillId="14" borderId="0">
      <alignment vertical="center"/>
    </xf>
    <xf numFmtId="0" fontId="18" fillId="0" borderId="8">
      <alignment horizontal="left" vertical="center"/>
    </xf>
    <xf numFmtId="0" fontId="31" fillId="14" borderId="0">
      <alignment vertical="center"/>
    </xf>
    <xf numFmtId="0" fontId="18" fillId="0" borderId="8">
      <alignment horizontal="left" vertical="center"/>
    </xf>
    <xf numFmtId="0" fontId="8" fillId="12" borderId="31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48" fillId="0" borderId="40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47" fillId="0" borderId="39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47" fillId="0" borderId="39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41" fillId="0" borderId="47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41" fillId="0" borderId="47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3" fillId="0" borderId="0"/>
    <xf numFmtId="0" fontId="18" fillId="0" borderId="0"/>
    <xf numFmtId="0" fontId="28" fillId="11" borderId="30">
      <alignment vertical="center"/>
    </xf>
    <xf numFmtId="0" fontId="31" fillId="16" borderId="0">
      <alignment vertical="center"/>
    </xf>
    <xf numFmtId="0" fontId="65" fillId="0" borderId="0">
      <alignment vertical="top"/>
      <protection locked="0"/>
    </xf>
    <xf numFmtId="0" fontId="30" fillId="10" borderId="29">
      <alignment vertical="center"/>
    </xf>
    <xf numFmtId="0" fontId="7" fillId="0" borderId="34">
      <alignment vertical="center"/>
    </xf>
    <xf numFmtId="0" fontId="38" fillId="0" borderId="8">
      <alignment horizontal="centerContinuous"/>
    </xf>
    <xf numFmtId="0" fontId="31" fillId="16" borderId="0">
      <alignment vertical="center"/>
    </xf>
    <xf numFmtId="0" fontId="25" fillId="7" borderId="29">
      <alignment vertical="center"/>
    </xf>
    <xf numFmtId="0" fontId="7" fillId="0" borderId="32">
      <alignment vertical="center"/>
    </xf>
    <xf numFmtId="182" fontId="18" fillId="0" borderId="23">
      <protection locked="0"/>
    </xf>
    <xf numFmtId="0" fontId="28" fillId="11" borderId="30">
      <alignment vertical="center"/>
    </xf>
    <xf numFmtId="10" fontId="32" fillId="12" borderId="62"/>
    <xf numFmtId="10" fontId="32" fillId="12" borderId="62"/>
    <xf numFmtId="10" fontId="32" fillId="12" borderId="62"/>
    <xf numFmtId="0" fontId="7" fillId="0" borderId="33">
      <alignment vertical="center"/>
    </xf>
    <xf numFmtId="10" fontId="32" fillId="12" borderId="62"/>
    <xf numFmtId="0" fontId="31" fillId="14" borderId="0">
      <alignment vertical="center"/>
    </xf>
    <xf numFmtId="0" fontId="26" fillId="13" borderId="0">
      <alignment vertical="center"/>
    </xf>
    <xf numFmtId="10" fontId="32" fillId="12" borderId="62"/>
    <xf numFmtId="0" fontId="26" fillId="13" borderId="0">
      <alignment vertical="center"/>
    </xf>
    <xf numFmtId="10" fontId="32" fillId="12" borderId="62"/>
    <xf numFmtId="0" fontId="26" fillId="13" borderId="0">
      <alignment vertical="center"/>
    </xf>
    <xf numFmtId="10" fontId="32" fillId="12" borderId="62"/>
    <xf numFmtId="0" fontId="28" fillId="11" borderId="30">
      <alignment vertical="center"/>
    </xf>
    <xf numFmtId="0" fontId="31" fillId="14" borderId="0">
      <alignment vertical="center"/>
    </xf>
    <xf numFmtId="10" fontId="32" fillId="12" borderId="62"/>
    <xf numFmtId="10" fontId="32" fillId="12" borderId="62"/>
    <xf numFmtId="0" fontId="25" fillId="7" borderId="29">
      <alignment vertical="center"/>
    </xf>
    <xf numFmtId="10" fontId="32" fillId="12" borderId="62"/>
    <xf numFmtId="10" fontId="32" fillId="12" borderId="62"/>
    <xf numFmtId="0" fontId="31" fillId="14" borderId="0">
      <alignment vertical="center"/>
    </xf>
    <xf numFmtId="10" fontId="32" fillId="12" borderId="62"/>
    <xf numFmtId="10" fontId="32" fillId="12" borderId="62"/>
    <xf numFmtId="0" fontId="31" fillId="16" borderId="0">
      <alignment vertical="center"/>
    </xf>
    <xf numFmtId="10" fontId="32" fillId="12" borderId="62"/>
    <xf numFmtId="0" fontId="31" fillId="16" borderId="0">
      <alignment vertical="center"/>
    </xf>
    <xf numFmtId="10" fontId="32" fillId="12" borderId="62"/>
    <xf numFmtId="10" fontId="32" fillId="12" borderId="62"/>
    <xf numFmtId="10" fontId="32" fillId="12" borderId="62"/>
    <xf numFmtId="0" fontId="31" fillId="16" borderId="0">
      <alignment vertical="center"/>
    </xf>
    <xf numFmtId="10" fontId="32" fillId="12" borderId="62"/>
    <xf numFmtId="10" fontId="32" fillId="12" borderId="62"/>
    <xf numFmtId="10" fontId="32" fillId="12" borderId="62"/>
    <xf numFmtId="10" fontId="32" fillId="12" borderId="62"/>
    <xf numFmtId="0" fontId="30" fillId="10" borderId="29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10" fontId="32" fillId="12" borderId="62"/>
    <xf numFmtId="0" fontId="31" fillId="14" borderId="0">
      <alignment vertical="center"/>
    </xf>
    <xf numFmtId="10" fontId="32" fillId="12" borderId="62"/>
    <xf numFmtId="10" fontId="32" fillId="12" borderId="62"/>
    <xf numFmtId="10" fontId="32" fillId="12" borderId="62"/>
    <xf numFmtId="10" fontId="32" fillId="12" borderId="62"/>
    <xf numFmtId="10" fontId="32" fillId="12" borderId="62"/>
    <xf numFmtId="10" fontId="32" fillId="12" borderId="62"/>
    <xf numFmtId="10" fontId="32" fillId="12" borderId="62"/>
    <xf numFmtId="10" fontId="32" fillId="12" borderId="62"/>
    <xf numFmtId="0" fontId="7" fillId="0" borderId="32">
      <alignment vertical="center"/>
    </xf>
    <xf numFmtId="10" fontId="32" fillId="12" borderId="62"/>
    <xf numFmtId="10" fontId="32" fillId="12" borderId="62"/>
    <xf numFmtId="10" fontId="32" fillId="12" borderId="62"/>
    <xf numFmtId="10" fontId="32" fillId="12" borderId="62"/>
    <xf numFmtId="0" fontId="28" fillId="10" borderId="30">
      <alignment vertical="center"/>
    </xf>
    <xf numFmtId="10" fontId="32" fillId="12" borderId="62"/>
    <xf numFmtId="10" fontId="32" fillId="12" borderId="62"/>
    <xf numFmtId="10" fontId="32" fillId="12" borderId="62"/>
    <xf numFmtId="10" fontId="32" fillId="12" borderId="62"/>
    <xf numFmtId="10" fontId="32" fillId="12" borderId="62"/>
    <xf numFmtId="10" fontId="32" fillId="12" borderId="62"/>
    <xf numFmtId="10" fontId="32" fillId="12" borderId="62"/>
    <xf numFmtId="0" fontId="25" fillId="7" borderId="29">
      <alignment vertical="center"/>
    </xf>
    <xf numFmtId="10" fontId="32" fillId="12" borderId="62"/>
    <xf numFmtId="0" fontId="9" fillId="12" borderId="31">
      <alignment vertical="center"/>
    </xf>
    <xf numFmtId="10" fontId="32" fillId="12" borderId="62"/>
    <xf numFmtId="0" fontId="31" fillId="14" borderId="0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10" fontId="32" fillId="12" borderId="62"/>
    <xf numFmtId="0" fontId="9" fillId="12" borderId="31">
      <alignment vertical="center"/>
    </xf>
    <xf numFmtId="10" fontId="32" fillId="12" borderId="62"/>
    <xf numFmtId="0" fontId="26" fillId="13" borderId="0">
      <alignment vertical="center"/>
    </xf>
    <xf numFmtId="0" fontId="31" fillId="16" borderId="0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10" fontId="32" fillId="12" borderId="62"/>
    <xf numFmtId="10" fontId="32" fillId="12" borderId="62"/>
    <xf numFmtId="0" fontId="31" fillId="14" borderId="0">
      <alignment vertical="center"/>
    </xf>
    <xf numFmtId="0" fontId="26" fillId="8" borderId="0">
      <alignment vertical="center"/>
    </xf>
    <xf numFmtId="0" fontId="32" fillId="12" borderId="62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73" fillId="7" borderId="29"/>
    <xf numFmtId="0" fontId="31" fillId="14" borderId="0">
      <alignment vertical="center"/>
    </xf>
    <xf numFmtId="0" fontId="74" fillId="0" borderId="53">
      <alignment vertical="center"/>
    </xf>
    <xf numFmtId="0" fontId="74" fillId="0" borderId="53">
      <alignment vertical="center"/>
    </xf>
    <xf numFmtId="38" fontId="4" fillId="0" borderId="0"/>
    <xf numFmtId="0" fontId="31" fillId="16" borderId="0">
      <alignment vertical="center"/>
    </xf>
    <xf numFmtId="0" fontId="9" fillId="12" borderId="31">
      <alignment vertical="center"/>
    </xf>
    <xf numFmtId="40" fontId="4" fillId="0" borderId="0"/>
    <xf numFmtId="0" fontId="7" fillId="0" borderId="34">
      <alignment vertical="center"/>
    </xf>
    <xf numFmtId="0" fontId="31" fillId="14" borderId="0">
      <alignment vertical="center"/>
    </xf>
    <xf numFmtId="185" fontId="4" fillId="0" borderId="0"/>
    <xf numFmtId="0" fontId="25" fillId="7" borderId="29">
      <alignment vertical="center"/>
    </xf>
    <xf numFmtId="0" fontId="34" fillId="0" borderId="36">
      <alignment vertical="center"/>
    </xf>
    <xf numFmtId="0" fontId="9" fillId="12" borderId="31">
      <alignment vertical="center"/>
    </xf>
    <xf numFmtId="0" fontId="38" fillId="0" borderId="0"/>
    <xf numFmtId="0" fontId="38" fillId="0" borderId="0"/>
    <xf numFmtId="0" fontId="31" fillId="16" borderId="0">
      <alignment vertical="center"/>
    </xf>
    <xf numFmtId="0" fontId="38" fillId="0" borderId="0"/>
    <xf numFmtId="0" fontId="31" fillId="16" borderId="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8" fillId="0" borderId="0"/>
    <xf numFmtId="0" fontId="28" fillId="10" borderId="30">
      <alignment vertical="center"/>
    </xf>
    <xf numFmtId="0" fontId="31" fillId="16" borderId="0">
      <alignment vertical="center"/>
    </xf>
    <xf numFmtId="0" fontId="38" fillId="0" borderId="0"/>
    <xf numFmtId="0" fontId="31" fillId="16" borderId="0">
      <alignment vertical="center"/>
    </xf>
    <xf numFmtId="0" fontId="38" fillId="0" borderId="0"/>
    <xf numFmtId="0" fontId="31" fillId="16" borderId="0">
      <alignment vertical="center"/>
    </xf>
    <xf numFmtId="0" fontId="38" fillId="0" borderId="0"/>
    <xf numFmtId="0" fontId="31" fillId="16" borderId="0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8" fillId="0" borderId="0"/>
    <xf numFmtId="0" fontId="43" fillId="0" borderId="8">
      <alignment horizontal="centerContinuous"/>
    </xf>
    <xf numFmtId="0" fontId="31" fillId="14" borderId="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38" fillId="0" borderId="0"/>
    <xf numFmtId="0" fontId="31" fillId="16" borderId="0">
      <alignment vertical="center"/>
    </xf>
    <xf numFmtId="0" fontId="38" fillId="0" borderId="0"/>
    <xf numFmtId="0" fontId="38" fillId="0" borderId="0"/>
    <xf numFmtId="0" fontId="7" fillId="0" borderId="32">
      <alignment vertical="center"/>
    </xf>
    <xf numFmtId="0" fontId="7" fillId="0" borderId="32">
      <alignment vertical="center"/>
    </xf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27" fillId="12" borderId="31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50" fillId="21" borderId="0">
      <alignment vertical="center"/>
    </xf>
    <xf numFmtId="178" fontId="49" fillId="0" borderId="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85" fillId="0" borderId="0"/>
    <xf numFmtId="0" fontId="74" fillId="0" borderId="0">
      <alignment vertical="center"/>
    </xf>
    <xf numFmtId="0" fontId="27" fillId="0" borderId="0"/>
    <xf numFmtId="0" fontId="27" fillId="0" borderId="0"/>
    <xf numFmtId="0" fontId="75" fillId="0" borderId="0"/>
    <xf numFmtId="0" fontId="27" fillId="0" borderId="0"/>
    <xf numFmtId="0" fontId="28" fillId="10" borderId="30">
      <alignment vertical="center"/>
    </xf>
    <xf numFmtId="0" fontId="27" fillId="0" borderId="0"/>
    <xf numFmtId="0" fontId="85" fillId="0" borderId="0"/>
    <xf numFmtId="0" fontId="27" fillId="0" borderId="0"/>
    <xf numFmtId="0" fontId="9" fillId="12" borderId="31">
      <alignment vertical="center"/>
    </xf>
    <xf numFmtId="0" fontId="85" fillId="0" borderId="0"/>
    <xf numFmtId="0" fontId="85" fillId="0" borderId="0"/>
    <xf numFmtId="0" fontId="27" fillId="12" borderId="31">
      <alignment vertical="center"/>
    </xf>
    <xf numFmtId="0" fontId="85" fillId="0" borderId="0"/>
    <xf numFmtId="0" fontId="31" fillId="14" borderId="0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4" fillId="0" borderId="0"/>
    <xf numFmtId="0" fontId="28" fillId="10" borderId="30">
      <alignment vertical="center"/>
    </xf>
    <xf numFmtId="0" fontId="30" fillId="10" borderId="29">
      <alignment vertical="center"/>
    </xf>
    <xf numFmtId="0" fontId="4" fillId="0" borderId="0"/>
    <xf numFmtId="0" fontId="7" fillId="0" borderId="34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6" fillId="0" borderId="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31" fillId="16" borderId="0">
      <alignment vertical="center"/>
    </xf>
    <xf numFmtId="0" fontId="8" fillId="0" borderId="0"/>
    <xf numFmtId="0" fontId="25" fillId="7" borderId="29">
      <alignment vertical="center"/>
    </xf>
    <xf numFmtId="0" fontId="77" fillId="0" borderId="0"/>
    <xf numFmtId="0" fontId="31" fillId="14" borderId="0">
      <alignment vertical="center"/>
    </xf>
    <xf numFmtId="0" fontId="8" fillId="12" borderId="31">
      <alignment vertical="center"/>
    </xf>
    <xf numFmtId="0" fontId="7" fillId="0" borderId="33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8" fillId="12" borderId="31">
      <alignment vertical="center"/>
    </xf>
    <xf numFmtId="0" fontId="8" fillId="12" borderId="31">
      <alignment vertical="center"/>
    </xf>
    <xf numFmtId="0" fontId="7" fillId="0" borderId="33">
      <alignment vertical="center"/>
    </xf>
    <xf numFmtId="0" fontId="8" fillId="12" borderId="31">
      <alignment vertical="center"/>
    </xf>
    <xf numFmtId="0" fontId="8" fillId="12" borderId="31">
      <alignment vertical="center"/>
    </xf>
    <xf numFmtId="0" fontId="8" fillId="12" borderId="31">
      <alignment vertical="center"/>
    </xf>
    <xf numFmtId="0" fontId="26" fillId="8" borderId="0">
      <alignment vertical="center"/>
    </xf>
    <xf numFmtId="0" fontId="8" fillId="12" borderId="31">
      <alignment vertical="center"/>
    </xf>
    <xf numFmtId="0" fontId="8" fillId="12" borderId="31">
      <alignment vertical="center"/>
    </xf>
    <xf numFmtId="0" fontId="8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8" fillId="12" borderId="31">
      <alignment vertical="center"/>
    </xf>
    <xf numFmtId="0" fontId="9" fillId="12" borderId="31">
      <alignment vertical="center"/>
    </xf>
    <xf numFmtId="0" fontId="8" fillId="12" borderId="31">
      <alignment vertical="center"/>
    </xf>
    <xf numFmtId="0" fontId="8" fillId="12" borderId="31">
      <alignment vertical="center"/>
    </xf>
    <xf numFmtId="0" fontId="8" fillId="12" borderId="31">
      <alignment vertical="center"/>
    </xf>
    <xf numFmtId="0" fontId="8" fillId="12" borderId="31">
      <alignment vertical="center"/>
    </xf>
    <xf numFmtId="0" fontId="8" fillId="12" borderId="31">
      <alignment vertical="center"/>
    </xf>
    <xf numFmtId="0" fontId="28" fillId="10" borderId="30">
      <alignment vertical="center"/>
    </xf>
    <xf numFmtId="0" fontId="8" fillId="12" borderId="31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8" fillId="12" borderId="31">
      <alignment vertical="center"/>
    </xf>
    <xf numFmtId="0" fontId="9" fillId="12" borderId="31">
      <alignment vertical="center"/>
    </xf>
    <xf numFmtId="0" fontId="8" fillId="12" borderId="31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8" fillId="12" borderId="31">
      <alignment vertical="center"/>
    </xf>
    <xf numFmtId="0" fontId="8" fillId="12" borderId="31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8" fillId="12" borderId="31">
      <alignment vertical="center"/>
    </xf>
    <xf numFmtId="0" fontId="31" fillId="14" borderId="0">
      <alignment vertical="center"/>
    </xf>
    <xf numFmtId="0" fontId="8" fillId="12" borderId="31">
      <alignment vertical="center"/>
    </xf>
    <xf numFmtId="0" fontId="31" fillId="14" borderId="0">
      <alignment vertical="center"/>
    </xf>
    <xf numFmtId="0" fontId="8" fillId="12" borderId="31">
      <alignment vertical="center"/>
    </xf>
    <xf numFmtId="0" fontId="9" fillId="12" borderId="31">
      <alignment vertical="center"/>
    </xf>
    <xf numFmtId="0" fontId="8" fillId="12" borderId="31">
      <alignment vertical="center"/>
    </xf>
    <xf numFmtId="0" fontId="31" fillId="14" borderId="0">
      <alignment vertical="center"/>
    </xf>
    <xf numFmtId="0" fontId="8" fillId="12" borderId="31">
      <alignment vertical="center"/>
    </xf>
    <xf numFmtId="0" fontId="31" fillId="14" borderId="0">
      <alignment vertical="center"/>
    </xf>
    <xf numFmtId="0" fontId="8" fillId="12" borderId="31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8" fillId="12" borderId="31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8" fillId="12" borderId="31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8" fillId="12" borderId="31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8" fillId="12" borderId="31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8" fillId="12" borderId="31">
      <alignment vertical="center"/>
    </xf>
    <xf numFmtId="0" fontId="7" fillId="0" borderId="33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8" fillId="12" borderId="31">
      <alignment vertical="center"/>
    </xf>
    <xf numFmtId="0" fontId="9" fillId="12" borderId="31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8" fillId="12" borderId="31">
      <alignment vertical="center"/>
    </xf>
    <xf numFmtId="0" fontId="7" fillId="0" borderId="33">
      <alignment vertical="center"/>
    </xf>
    <xf numFmtId="0" fontId="31" fillId="14" borderId="0">
      <alignment vertical="center"/>
    </xf>
    <xf numFmtId="0" fontId="8" fillId="12" borderId="31">
      <alignment vertical="center"/>
    </xf>
    <xf numFmtId="0" fontId="26" fillId="13" borderId="0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8" fillId="12" borderId="31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8" fillId="12" borderId="31">
      <alignment vertical="center"/>
    </xf>
    <xf numFmtId="0" fontId="8" fillId="12" borderId="31">
      <alignment vertical="center"/>
    </xf>
    <xf numFmtId="0" fontId="8" fillId="12" borderId="31">
      <alignment vertical="center"/>
    </xf>
    <xf numFmtId="0" fontId="8" fillId="12" borderId="31">
      <alignment vertical="center"/>
    </xf>
    <xf numFmtId="0" fontId="8" fillId="12" borderId="31">
      <alignment vertical="center"/>
    </xf>
    <xf numFmtId="0" fontId="28" fillId="10" borderId="30">
      <alignment vertical="center"/>
    </xf>
    <xf numFmtId="0" fontId="8" fillId="12" borderId="31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8" fillId="12" borderId="31">
      <alignment vertical="center"/>
    </xf>
    <xf numFmtId="0" fontId="7" fillId="0" borderId="32">
      <alignment vertical="center"/>
    </xf>
    <xf numFmtId="0" fontId="8" fillId="12" borderId="31">
      <alignment vertical="center"/>
    </xf>
    <xf numFmtId="0" fontId="8" fillId="12" borderId="31">
      <alignment vertical="center"/>
    </xf>
    <xf numFmtId="0" fontId="8" fillId="12" borderId="31">
      <alignment vertical="center"/>
    </xf>
    <xf numFmtId="0" fontId="31" fillId="14" borderId="0">
      <alignment vertical="center"/>
    </xf>
    <xf numFmtId="0" fontId="8" fillId="12" borderId="31">
      <alignment vertical="center"/>
    </xf>
    <xf numFmtId="0" fontId="8" fillId="12" borderId="31">
      <alignment vertical="center"/>
    </xf>
    <xf numFmtId="0" fontId="8" fillId="12" borderId="31">
      <alignment vertical="center"/>
    </xf>
    <xf numFmtId="0" fontId="28" fillId="11" borderId="30">
      <alignment vertical="center"/>
    </xf>
    <xf numFmtId="0" fontId="8" fillId="12" borderId="31">
      <alignment vertical="center"/>
    </xf>
    <xf numFmtId="0" fontId="8" fillId="12" borderId="31">
      <alignment vertical="center"/>
    </xf>
    <xf numFmtId="0" fontId="8" fillId="12" borderId="31">
      <alignment vertical="center"/>
    </xf>
    <xf numFmtId="0" fontId="8" fillId="12" borderId="31">
      <alignment vertical="center"/>
    </xf>
    <xf numFmtId="0" fontId="31" fillId="16" borderId="0">
      <alignment vertical="center"/>
    </xf>
    <xf numFmtId="0" fontId="53" fillId="34" borderId="42">
      <alignment vertical="center"/>
    </xf>
    <xf numFmtId="0" fontId="8" fillId="12" borderId="31">
      <alignment vertical="center"/>
    </xf>
    <xf numFmtId="0" fontId="8" fillId="12" borderId="31">
      <alignment vertical="center"/>
    </xf>
    <xf numFmtId="0" fontId="31" fillId="14" borderId="0">
      <alignment vertical="center"/>
    </xf>
    <xf numFmtId="0" fontId="8" fillId="12" borderId="31">
      <alignment vertical="center"/>
    </xf>
    <xf numFmtId="0" fontId="31" fillId="16" borderId="0">
      <alignment vertical="center"/>
    </xf>
    <xf numFmtId="0" fontId="8" fillId="12" borderId="31">
      <alignment vertical="center"/>
    </xf>
    <xf numFmtId="0" fontId="8" fillId="12" borderId="31">
      <alignment vertical="center"/>
    </xf>
    <xf numFmtId="0" fontId="31" fillId="14" borderId="0">
      <alignment vertical="center"/>
    </xf>
    <xf numFmtId="0" fontId="8" fillId="12" borderId="31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8" fillId="12" borderId="31">
      <alignment vertical="center"/>
    </xf>
    <xf numFmtId="0" fontId="31" fillId="14" borderId="0">
      <alignment vertical="center"/>
    </xf>
    <xf numFmtId="0" fontId="8" fillId="12" borderId="31">
      <alignment vertical="center"/>
    </xf>
    <xf numFmtId="0" fontId="7" fillId="0" borderId="33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1" fontId="8" fillId="0" borderId="62">
      <alignment horizontal="center"/>
    </xf>
    <xf numFmtId="0" fontId="31" fillId="14" borderId="0">
      <alignment vertical="center"/>
    </xf>
    <xf numFmtId="182" fontId="52" fillId="0" borderId="0"/>
    <xf numFmtId="0" fontId="25" fillId="7" borderId="29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1" fontId="8" fillId="0" borderId="62">
      <alignment horizontal="center"/>
    </xf>
    <xf numFmtId="0" fontId="9" fillId="12" borderId="31">
      <alignment vertical="center"/>
    </xf>
    <xf numFmtId="0" fontId="28" fillId="11" borderId="30">
      <alignment vertical="center"/>
    </xf>
    <xf numFmtId="0" fontId="59" fillId="0" borderId="0"/>
    <xf numFmtId="0" fontId="28" fillId="11" borderId="3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8" fillId="0" borderId="8">
      <alignment horizontal="centerContinuous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7" fillId="0" borderId="33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63" fillId="0" borderId="0"/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31" fillId="14" borderId="0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58" fillId="0" borderId="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7" fillId="0" borderId="32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10" fontId="8" fillId="0" borderId="0"/>
    <xf numFmtId="0" fontId="31" fillId="16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5" fillId="0" borderId="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35" fillId="0" borderId="0">
      <alignment vertical="center"/>
    </xf>
    <xf numFmtId="0" fontId="31" fillId="14" borderId="0">
      <alignment vertical="center"/>
    </xf>
    <xf numFmtId="0" fontId="39" fillId="0" borderId="0"/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71" fillId="0" borderId="0">
      <alignment vertical="center"/>
    </xf>
    <xf numFmtId="0" fontId="30" fillId="11" borderId="29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85" fillId="0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85" fillId="0" borderId="0">
      <alignment vertical="center"/>
    </xf>
    <xf numFmtId="0" fontId="85" fillId="0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1" borderId="29">
      <alignment vertical="center"/>
    </xf>
    <xf numFmtId="0" fontId="85" fillId="0" borderId="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85" fillId="0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85" fillId="0" borderId="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85" fillId="0" borderId="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85" fillId="0" borderId="0">
      <alignment vertical="center"/>
    </xf>
    <xf numFmtId="0" fontId="85" fillId="0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85" fillId="0" borderId="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85" fillId="0" borderId="0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85" fillId="0" borderId="0"/>
    <xf numFmtId="0" fontId="39" fillId="0" borderId="0"/>
    <xf numFmtId="0" fontId="28" fillId="11" borderId="30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85" fillId="0" borderId="0"/>
    <xf numFmtId="0" fontId="26" fillId="8" borderId="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26" fillId="13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43" fillId="0" borderId="8">
      <alignment horizontal="centerContinuous"/>
    </xf>
    <xf numFmtId="0" fontId="7" fillId="0" borderId="32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10" fontId="8" fillId="0" borderId="0"/>
    <xf numFmtId="9" fontId="4" fillId="0" borderId="0"/>
    <xf numFmtId="182" fontId="68" fillId="0" borderId="0">
      <alignment horizontal="center" vertical="top" wrapText="1"/>
      <protection locked="0"/>
    </xf>
    <xf numFmtId="0" fontId="43" fillId="37" borderId="44"/>
    <xf numFmtId="0" fontId="66" fillId="0" borderId="51">
      <alignment horizontal="left"/>
    </xf>
    <xf numFmtId="0" fontId="7" fillId="0" borderId="32">
      <alignment vertical="center"/>
    </xf>
    <xf numFmtId="0" fontId="38" fillId="0" borderId="0"/>
    <xf numFmtId="0" fontId="67" fillId="0" borderId="0"/>
    <xf numFmtId="0" fontId="43" fillId="0" borderId="8">
      <alignment horizontal="centerContinuous"/>
    </xf>
    <xf numFmtId="0" fontId="31" fillId="14" borderId="0">
      <alignment vertical="center"/>
    </xf>
    <xf numFmtId="0" fontId="43" fillId="0" borderId="8">
      <alignment horizontal="centerContinuous"/>
    </xf>
    <xf numFmtId="0" fontId="31" fillId="14" borderId="0">
      <alignment vertical="center"/>
    </xf>
    <xf numFmtId="0" fontId="43" fillId="0" borderId="8">
      <alignment horizontal="centerContinuous"/>
    </xf>
    <xf numFmtId="0" fontId="31" fillId="14" borderId="0">
      <alignment vertical="center"/>
    </xf>
    <xf numFmtId="0" fontId="31" fillId="14" borderId="0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43" fillId="0" borderId="8">
      <alignment horizontal="centerContinuous"/>
    </xf>
    <xf numFmtId="0" fontId="31" fillId="14" borderId="0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43" fillId="0" borderId="8">
      <alignment horizontal="centerContinuous"/>
    </xf>
    <xf numFmtId="0" fontId="31" fillId="14" borderId="0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43" fillId="0" borderId="8">
      <alignment horizontal="centerContinuous"/>
    </xf>
    <xf numFmtId="0" fontId="30" fillId="11" borderId="29">
      <alignment vertical="center"/>
    </xf>
    <xf numFmtId="0" fontId="7" fillId="0" borderId="34">
      <alignment vertical="center"/>
    </xf>
    <xf numFmtId="0" fontId="43" fillId="0" borderId="8">
      <alignment horizontal="centerContinuous"/>
    </xf>
    <xf numFmtId="0" fontId="30" fillId="11" borderId="29">
      <alignment vertical="center"/>
    </xf>
    <xf numFmtId="0" fontId="7" fillId="0" borderId="34">
      <alignment vertical="center"/>
    </xf>
    <xf numFmtId="0" fontId="43" fillId="0" borderId="8">
      <alignment horizontal="centerContinuous"/>
    </xf>
    <xf numFmtId="0" fontId="30" fillId="11" borderId="29">
      <alignment vertical="center"/>
    </xf>
    <xf numFmtId="0" fontId="7" fillId="0" borderId="34">
      <alignment vertical="center"/>
    </xf>
    <xf numFmtId="0" fontId="43" fillId="0" borderId="8">
      <alignment horizontal="centerContinuous"/>
    </xf>
    <xf numFmtId="0" fontId="27" fillId="12" borderId="31">
      <alignment vertical="center"/>
    </xf>
    <xf numFmtId="0" fontId="31" fillId="16" borderId="0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43" fillId="0" borderId="8">
      <alignment horizontal="centerContinuous"/>
    </xf>
    <xf numFmtId="0" fontId="30" fillId="11" borderId="29">
      <alignment vertical="center"/>
    </xf>
    <xf numFmtId="0" fontId="7" fillId="0" borderId="34">
      <alignment vertical="center"/>
    </xf>
    <xf numFmtId="0" fontId="43" fillId="0" borderId="8">
      <alignment horizontal="centerContinuous"/>
    </xf>
    <xf numFmtId="0" fontId="30" fillId="11" borderId="29">
      <alignment vertical="center"/>
    </xf>
    <xf numFmtId="0" fontId="7" fillId="0" borderId="34">
      <alignment vertical="center"/>
    </xf>
    <xf numFmtId="0" fontId="43" fillId="0" borderId="8">
      <alignment horizontal="centerContinuous"/>
    </xf>
    <xf numFmtId="0" fontId="9" fillId="12" borderId="31">
      <alignment vertical="center"/>
    </xf>
    <xf numFmtId="0" fontId="31" fillId="14" borderId="0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43" fillId="0" borderId="8">
      <alignment horizontal="centerContinuous"/>
    </xf>
    <xf numFmtId="0" fontId="30" fillId="11" borderId="29">
      <alignment vertical="center"/>
    </xf>
    <xf numFmtId="0" fontId="7" fillId="0" borderId="34">
      <alignment vertical="center"/>
    </xf>
    <xf numFmtId="0" fontId="43" fillId="0" borderId="8">
      <alignment horizontal="centerContinuous"/>
    </xf>
    <xf numFmtId="0" fontId="43" fillId="0" borderId="8">
      <alignment horizontal="centerContinuous"/>
    </xf>
    <xf numFmtId="0" fontId="38" fillId="0" borderId="8">
      <alignment horizontal="centerContinuous"/>
    </xf>
    <xf numFmtId="0" fontId="30" fillId="11" borderId="29">
      <alignment vertical="center"/>
    </xf>
    <xf numFmtId="0" fontId="7" fillId="0" borderId="34">
      <alignment vertical="center"/>
    </xf>
    <xf numFmtId="0" fontId="43" fillId="0" borderId="8">
      <alignment horizontal="centerContinuous"/>
    </xf>
    <xf numFmtId="0" fontId="43" fillId="0" borderId="8">
      <alignment horizontal="centerContinuous"/>
    </xf>
    <xf numFmtId="0" fontId="43" fillId="0" borderId="8">
      <alignment horizontal="centerContinuous"/>
    </xf>
    <xf numFmtId="0" fontId="30" fillId="11" borderId="29">
      <alignment vertical="center"/>
    </xf>
    <xf numFmtId="0" fontId="7" fillId="0" borderId="34">
      <alignment vertical="center"/>
    </xf>
    <xf numFmtId="0" fontId="43" fillId="0" borderId="8">
      <alignment horizontal="centerContinuous"/>
    </xf>
    <xf numFmtId="0" fontId="31" fillId="14" borderId="0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43" fillId="0" borderId="8">
      <alignment horizontal="centerContinuous"/>
    </xf>
    <xf numFmtId="0" fontId="31" fillId="14" borderId="0">
      <alignment vertical="center"/>
    </xf>
    <xf numFmtId="0" fontId="31" fillId="14" borderId="0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43" fillId="0" borderId="8">
      <alignment horizontal="centerContinuous"/>
    </xf>
    <xf numFmtId="0" fontId="31" fillId="14" borderId="0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43" fillId="0" borderId="8">
      <alignment horizontal="centerContinuous"/>
    </xf>
    <xf numFmtId="0" fontId="31" fillId="14" borderId="0">
      <alignment vertical="center"/>
    </xf>
    <xf numFmtId="0" fontId="43" fillId="0" borderId="8">
      <alignment horizontal="centerContinuous"/>
    </xf>
    <xf numFmtId="0" fontId="31" fillId="16" borderId="0">
      <alignment vertical="center"/>
    </xf>
    <xf numFmtId="0" fontId="43" fillId="0" borderId="8">
      <alignment horizontal="centerContinuous"/>
    </xf>
    <xf numFmtId="0" fontId="7" fillId="0" borderId="32">
      <alignment vertical="center"/>
    </xf>
    <xf numFmtId="0" fontId="31" fillId="14" borderId="0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43" fillId="0" borderId="8">
      <alignment horizontal="centerContinuous"/>
    </xf>
    <xf numFmtId="0" fontId="7" fillId="0" borderId="32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43" fillId="0" borderId="8">
      <alignment horizontal="centerContinuous"/>
    </xf>
    <xf numFmtId="0" fontId="43" fillId="0" borderId="8">
      <alignment horizontal="centerContinuous"/>
    </xf>
    <xf numFmtId="0" fontId="43" fillId="0" borderId="8">
      <alignment horizontal="centerContinuous"/>
    </xf>
    <xf numFmtId="0" fontId="7" fillId="0" borderId="34">
      <alignment vertical="center"/>
    </xf>
    <xf numFmtId="0" fontId="43" fillId="0" borderId="8">
      <alignment horizontal="centerContinuous"/>
    </xf>
    <xf numFmtId="0" fontId="26" fillId="13" borderId="0">
      <alignment vertical="center"/>
    </xf>
    <xf numFmtId="0" fontId="43" fillId="0" borderId="8">
      <alignment horizontal="centerContinuous"/>
    </xf>
    <xf numFmtId="0" fontId="30" fillId="11" borderId="29">
      <alignment vertical="center"/>
    </xf>
    <xf numFmtId="0" fontId="7" fillId="0" borderId="34">
      <alignment vertical="center"/>
    </xf>
    <xf numFmtId="0" fontId="43" fillId="0" borderId="8">
      <alignment horizontal="centerContinuous"/>
    </xf>
    <xf numFmtId="0" fontId="7" fillId="0" borderId="34">
      <alignment vertical="center"/>
    </xf>
    <xf numFmtId="0" fontId="43" fillId="0" borderId="8">
      <alignment horizontal="centerContinuous"/>
    </xf>
    <xf numFmtId="0" fontId="43" fillId="0" borderId="8">
      <alignment horizontal="centerContinuous"/>
    </xf>
    <xf numFmtId="0" fontId="43" fillId="0" borderId="8">
      <alignment horizontal="centerContinuous"/>
    </xf>
    <xf numFmtId="0" fontId="7" fillId="0" borderId="34">
      <alignment vertical="center"/>
    </xf>
    <xf numFmtId="0" fontId="43" fillId="0" borderId="8">
      <alignment horizontal="centerContinuous"/>
    </xf>
    <xf numFmtId="0" fontId="43" fillId="0" borderId="8">
      <alignment horizontal="centerContinuous"/>
    </xf>
    <xf numFmtId="0" fontId="43" fillId="0" borderId="8">
      <alignment horizontal="centerContinuous"/>
    </xf>
    <xf numFmtId="0" fontId="30" fillId="11" borderId="29">
      <alignment vertical="center"/>
    </xf>
    <xf numFmtId="0" fontId="7" fillId="0" borderId="34">
      <alignment vertical="center"/>
    </xf>
    <xf numFmtId="0" fontId="43" fillId="0" borderId="8">
      <alignment horizontal="centerContinuous"/>
    </xf>
    <xf numFmtId="0" fontId="43" fillId="0" borderId="8">
      <alignment horizontal="centerContinuous"/>
    </xf>
    <xf numFmtId="0" fontId="43" fillId="0" borderId="8">
      <alignment horizontal="centerContinuous"/>
    </xf>
    <xf numFmtId="0" fontId="26" fillId="8" borderId="0">
      <alignment vertical="center"/>
    </xf>
    <xf numFmtId="0" fontId="43" fillId="0" borderId="8">
      <alignment horizontal="centerContinuous"/>
    </xf>
    <xf numFmtId="0" fontId="43" fillId="0" borderId="8">
      <alignment horizontal="centerContinuous"/>
    </xf>
    <xf numFmtId="0" fontId="43" fillId="0" borderId="8">
      <alignment horizontal="centerContinuous"/>
    </xf>
    <xf numFmtId="0" fontId="28" fillId="10" borderId="30">
      <alignment vertical="center"/>
    </xf>
    <xf numFmtId="0" fontId="31" fillId="14" borderId="0">
      <alignment vertical="center"/>
    </xf>
    <xf numFmtId="0" fontId="43" fillId="0" borderId="8">
      <alignment horizontal="centerContinuous"/>
    </xf>
    <xf numFmtId="0" fontId="43" fillId="0" borderId="8">
      <alignment horizontal="centerContinuous"/>
    </xf>
    <xf numFmtId="0" fontId="26" fillId="8" borderId="0">
      <alignment vertical="center"/>
    </xf>
    <xf numFmtId="0" fontId="43" fillId="0" borderId="8">
      <alignment horizontal="centerContinuous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8" borderId="0">
      <alignment vertical="center"/>
    </xf>
    <xf numFmtId="1" fontId="8" fillId="0" borderId="62">
      <alignment horizontal="center"/>
    </xf>
    <xf numFmtId="0" fontId="25" fillId="7" borderId="29">
      <alignment vertical="center"/>
    </xf>
    <xf numFmtId="0" fontId="31" fillId="16" borderId="0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38" fillId="0" borderId="8">
      <alignment horizontal="centerContinuous"/>
    </xf>
    <xf numFmtId="0" fontId="31" fillId="16" borderId="0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8" fillId="0" borderId="8">
      <alignment horizontal="centerContinuous"/>
    </xf>
    <xf numFmtId="0" fontId="31" fillId="16" borderId="0">
      <alignment vertical="center"/>
    </xf>
    <xf numFmtId="0" fontId="7" fillId="0" borderId="34">
      <alignment vertical="center"/>
    </xf>
    <xf numFmtId="0" fontId="38" fillId="0" borderId="8">
      <alignment horizontal="centerContinuous"/>
    </xf>
    <xf numFmtId="0" fontId="25" fillId="7" borderId="29">
      <alignment vertical="center"/>
    </xf>
    <xf numFmtId="0" fontId="7" fillId="0" borderId="34">
      <alignment vertical="center"/>
    </xf>
    <xf numFmtId="0" fontId="38" fillId="0" borderId="8">
      <alignment horizontal="centerContinuous"/>
    </xf>
    <xf numFmtId="0" fontId="7" fillId="0" borderId="34">
      <alignment vertical="center"/>
    </xf>
    <xf numFmtId="0" fontId="38" fillId="0" borderId="8">
      <alignment horizontal="centerContinuous"/>
    </xf>
    <xf numFmtId="0" fontId="31" fillId="16" borderId="0">
      <alignment vertical="center"/>
    </xf>
    <xf numFmtId="0" fontId="7" fillId="0" borderId="34">
      <alignment vertical="center"/>
    </xf>
    <xf numFmtId="0" fontId="38" fillId="0" borderId="8">
      <alignment horizontal="centerContinuous"/>
    </xf>
    <xf numFmtId="0" fontId="30" fillId="10" borderId="29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38" fillId="0" borderId="8">
      <alignment horizontal="centerContinuous"/>
    </xf>
    <xf numFmtId="0" fontId="38" fillId="0" borderId="8">
      <alignment horizontal="centerContinuous"/>
    </xf>
    <xf numFmtId="0" fontId="38" fillId="0" borderId="8">
      <alignment horizontal="centerContinuous"/>
    </xf>
    <xf numFmtId="0" fontId="7" fillId="0" borderId="34">
      <alignment vertical="center"/>
    </xf>
    <xf numFmtId="0" fontId="38" fillId="0" borderId="8">
      <alignment horizontal="centerContinuous"/>
    </xf>
    <xf numFmtId="0" fontId="38" fillId="0" borderId="8">
      <alignment horizontal="centerContinuous"/>
    </xf>
    <xf numFmtId="0" fontId="28" fillId="10" borderId="30">
      <alignment vertical="center"/>
    </xf>
    <xf numFmtId="1" fontId="8" fillId="0" borderId="62">
      <alignment horizontal="center"/>
    </xf>
    <xf numFmtId="0" fontId="38" fillId="0" borderId="8">
      <alignment horizontal="centerContinuous"/>
    </xf>
    <xf numFmtId="0" fontId="31" fillId="16" borderId="0">
      <alignment vertical="center"/>
    </xf>
    <xf numFmtId="0" fontId="7" fillId="0" borderId="34">
      <alignment vertical="center"/>
    </xf>
    <xf numFmtId="0" fontId="38" fillId="0" borderId="8">
      <alignment horizontal="centerContinuous"/>
    </xf>
    <xf numFmtId="0" fontId="7" fillId="0" borderId="34">
      <alignment vertical="center"/>
    </xf>
    <xf numFmtId="0" fontId="38" fillId="0" borderId="8">
      <alignment horizontal="centerContinuous"/>
    </xf>
    <xf numFmtId="0" fontId="31" fillId="16" borderId="0">
      <alignment vertical="center"/>
    </xf>
    <xf numFmtId="0" fontId="7" fillId="0" borderId="34">
      <alignment vertical="center"/>
    </xf>
    <xf numFmtId="0" fontId="38" fillId="0" borderId="8">
      <alignment horizontal="centerContinuous"/>
    </xf>
    <xf numFmtId="0" fontId="31" fillId="16" borderId="0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38" fillId="0" borderId="8">
      <alignment horizontal="centerContinuous"/>
    </xf>
    <xf numFmtId="0" fontId="31" fillId="14" borderId="0">
      <alignment vertical="center"/>
    </xf>
    <xf numFmtId="0" fontId="26" fillId="13" borderId="0">
      <alignment vertical="center"/>
    </xf>
    <xf numFmtId="0" fontId="26" fillId="8" borderId="0">
      <alignment vertical="center"/>
    </xf>
    <xf numFmtId="0" fontId="38" fillId="0" borderId="8">
      <alignment horizontal="centerContinuous"/>
    </xf>
    <xf numFmtId="0" fontId="31" fillId="16" borderId="0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31" fillId="16" borderId="0">
      <alignment vertical="center"/>
    </xf>
    <xf numFmtId="0" fontId="38" fillId="0" borderId="8">
      <alignment horizontal="centerContinuous"/>
    </xf>
    <xf numFmtId="0" fontId="31" fillId="16" borderId="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38" fillId="0" borderId="8">
      <alignment horizontal="centerContinuous"/>
    </xf>
    <xf numFmtId="0" fontId="38" fillId="0" borderId="8">
      <alignment horizontal="centerContinuous"/>
    </xf>
    <xf numFmtId="0" fontId="38" fillId="0" borderId="8">
      <alignment horizontal="centerContinuous"/>
    </xf>
    <xf numFmtId="0" fontId="31" fillId="16" borderId="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8" fillId="0" borderId="8">
      <alignment horizontal="centerContinuous"/>
    </xf>
    <xf numFmtId="0" fontId="38" fillId="0" borderId="8">
      <alignment horizontal="centerContinuous"/>
    </xf>
    <xf numFmtId="0" fontId="7" fillId="0" borderId="34">
      <alignment vertical="center"/>
    </xf>
    <xf numFmtId="0" fontId="38" fillId="0" borderId="8">
      <alignment horizontal="centerContinuous"/>
    </xf>
    <xf numFmtId="0" fontId="38" fillId="0" borderId="8">
      <alignment horizontal="centerContinuous"/>
    </xf>
    <xf numFmtId="0" fontId="38" fillId="0" borderId="8">
      <alignment horizontal="centerContinuous"/>
    </xf>
    <xf numFmtId="0" fontId="31" fillId="16" borderId="0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8" fillId="0" borderId="8">
      <alignment horizontal="centerContinuous"/>
    </xf>
    <xf numFmtId="0" fontId="38" fillId="0" borderId="8">
      <alignment horizontal="centerContinuous"/>
    </xf>
    <xf numFmtId="0" fontId="38" fillId="0" borderId="8">
      <alignment horizontal="centerContinuous"/>
    </xf>
    <xf numFmtId="0" fontId="7" fillId="0" borderId="34">
      <alignment vertical="center"/>
    </xf>
    <xf numFmtId="0" fontId="38" fillId="0" borderId="8">
      <alignment horizontal="centerContinuous"/>
    </xf>
    <xf numFmtId="0" fontId="31" fillId="14" borderId="0">
      <alignment vertical="center"/>
    </xf>
    <xf numFmtId="0" fontId="38" fillId="0" borderId="8">
      <alignment horizontal="centerContinuous"/>
    </xf>
    <xf numFmtId="0" fontId="31" fillId="14" borderId="0">
      <alignment vertical="center"/>
    </xf>
    <xf numFmtId="0" fontId="38" fillId="0" borderId="8">
      <alignment horizontal="centerContinuous"/>
    </xf>
    <xf numFmtId="0" fontId="38" fillId="0" borderId="8">
      <alignment horizontal="centerContinuous"/>
    </xf>
    <xf numFmtId="0" fontId="38" fillId="0" borderId="8">
      <alignment horizontal="centerContinuous"/>
    </xf>
    <xf numFmtId="0" fontId="38" fillId="0" borderId="8">
      <alignment horizontal="centerContinuous"/>
    </xf>
    <xf numFmtId="0" fontId="38" fillId="0" borderId="8">
      <alignment horizontal="centerContinuous"/>
    </xf>
    <xf numFmtId="0" fontId="38" fillId="0" borderId="8">
      <alignment horizontal="centerContinuous"/>
    </xf>
    <xf numFmtId="0" fontId="55" fillId="0" borderId="52"/>
    <xf numFmtId="0" fontId="7" fillId="0" borderId="34">
      <alignment vertical="center"/>
    </xf>
    <xf numFmtId="0" fontId="31" fillId="16" borderId="0">
      <alignment vertical="center"/>
    </xf>
    <xf numFmtId="40" fontId="72" fillId="0" borderId="0"/>
    <xf numFmtId="40" fontId="72" fillId="0" borderId="0"/>
    <xf numFmtId="40" fontId="72" fillId="0" borderId="0">
      <alignment vertical="center"/>
    </xf>
    <xf numFmtId="0" fontId="7" fillId="0" borderId="33">
      <alignment vertical="center"/>
    </xf>
    <xf numFmtId="0" fontId="31" fillId="16" borderId="0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7" fillId="0" borderId="33">
      <alignment vertical="center"/>
    </xf>
    <xf numFmtId="0" fontId="26" fillId="8" borderId="0">
      <alignment vertical="center"/>
    </xf>
    <xf numFmtId="0" fontId="26" fillId="13" borderId="0">
      <alignment vertical="center"/>
    </xf>
    <xf numFmtId="0" fontId="7" fillId="0" borderId="33">
      <alignment vertical="center"/>
    </xf>
    <xf numFmtId="0" fontId="85" fillId="0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3">
      <alignment vertical="center"/>
    </xf>
    <xf numFmtId="0" fontId="34" fillId="0" borderId="36">
      <alignment vertical="center"/>
    </xf>
    <xf numFmtId="0" fontId="26" fillId="8" borderId="0">
      <alignment vertical="center"/>
    </xf>
    <xf numFmtId="0" fontId="26" fillId="13" borderId="0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3">
      <alignment vertical="center"/>
    </xf>
    <xf numFmtId="0" fontId="34" fillId="0" borderId="36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34" fillId="0" borderId="36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3">
      <alignment vertical="center"/>
    </xf>
    <xf numFmtId="0" fontId="34" fillId="0" borderId="36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3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7" fillId="0" borderId="33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1" fillId="14" borderId="0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7" fillId="0" borderId="33">
      <alignment vertical="center"/>
    </xf>
    <xf numFmtId="0" fontId="28" fillId="10" borderId="30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26" fillId="8" borderId="0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7" fillId="0" borderId="33">
      <alignment vertical="center"/>
    </xf>
    <xf numFmtId="0" fontId="31" fillId="16" borderId="0">
      <alignment vertical="center"/>
    </xf>
    <xf numFmtId="0" fontId="7" fillId="0" borderId="33">
      <alignment vertical="center"/>
    </xf>
    <xf numFmtId="0" fontId="26" fillId="13" borderId="0">
      <alignment vertical="center"/>
    </xf>
    <xf numFmtId="0" fontId="31" fillId="14" borderId="0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3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48" fillId="0" borderId="4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7" fillId="0" borderId="33">
      <alignment vertical="center"/>
    </xf>
    <xf numFmtId="0" fontId="48" fillId="0" borderId="49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7" fillId="0" borderId="33">
      <alignment vertical="center"/>
    </xf>
    <xf numFmtId="0" fontId="48" fillId="0" borderId="49">
      <alignment vertical="center"/>
    </xf>
    <xf numFmtId="0" fontId="26" fillId="13" borderId="0">
      <alignment vertical="center"/>
    </xf>
    <xf numFmtId="0" fontId="31" fillId="14" borderId="0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3">
      <alignment vertical="center"/>
    </xf>
    <xf numFmtId="0" fontId="31" fillId="14" borderId="0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34" fillId="0" borderId="36">
      <alignment vertical="center"/>
    </xf>
    <xf numFmtId="0" fontId="26" fillId="13" borderId="0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7" fillId="0" borderId="33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26" fillId="8" borderId="0">
      <alignment vertical="center"/>
    </xf>
    <xf numFmtId="0" fontId="7" fillId="0" borderId="33">
      <alignment vertical="center"/>
    </xf>
    <xf numFmtId="0" fontId="26" fillId="8" borderId="0">
      <alignment vertical="center"/>
    </xf>
    <xf numFmtId="0" fontId="7" fillId="0" borderId="33">
      <alignment vertical="center"/>
    </xf>
    <xf numFmtId="0" fontId="85" fillId="0" borderId="0"/>
    <xf numFmtId="0" fontId="9" fillId="12" borderId="31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33" fillId="0" borderId="35">
      <alignment vertical="center"/>
    </xf>
    <xf numFmtId="1" fontId="8" fillId="0" borderId="62">
      <alignment horizontal="center"/>
    </xf>
    <xf numFmtId="0" fontId="7" fillId="0" borderId="33">
      <alignment vertical="center"/>
    </xf>
    <xf numFmtId="0" fontId="26" fillId="8" borderId="0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7" fillId="0" borderId="32">
      <alignment vertical="center"/>
    </xf>
    <xf numFmtId="0" fontId="47" fillId="0" borderId="35">
      <alignment vertical="center"/>
    </xf>
    <xf numFmtId="0" fontId="7" fillId="0" borderId="33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47" fillId="0" borderId="35">
      <alignment vertical="center"/>
    </xf>
    <xf numFmtId="0" fontId="7" fillId="0" borderId="33">
      <alignment vertical="center"/>
    </xf>
    <xf numFmtId="0" fontId="26" fillId="8" borderId="0">
      <alignment vertical="center"/>
    </xf>
    <xf numFmtId="0" fontId="7" fillId="0" borderId="33">
      <alignment vertical="center"/>
    </xf>
    <xf numFmtId="0" fontId="26" fillId="13" borderId="0">
      <alignment vertical="center"/>
    </xf>
    <xf numFmtId="0" fontId="7" fillId="0" borderId="33">
      <alignment vertical="center"/>
    </xf>
    <xf numFmtId="0" fontId="31" fillId="16" borderId="0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47" fillId="0" borderId="35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26" fillId="8" borderId="0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31" fillId="14" borderId="0">
      <alignment vertical="center"/>
    </xf>
    <xf numFmtId="0" fontId="7" fillId="0" borderId="33">
      <alignment vertical="center"/>
    </xf>
    <xf numFmtId="0" fontId="27" fillId="12" borderId="31">
      <alignment vertical="center"/>
    </xf>
    <xf numFmtId="0" fontId="7" fillId="0" borderId="33">
      <alignment vertical="center"/>
    </xf>
    <xf numFmtId="0" fontId="7" fillId="0" borderId="32">
      <alignment vertical="center"/>
    </xf>
    <xf numFmtId="0" fontId="31" fillId="14" borderId="0">
      <alignment vertical="center"/>
    </xf>
    <xf numFmtId="0" fontId="7" fillId="0" borderId="33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7" fillId="0" borderId="33">
      <alignment vertical="center"/>
    </xf>
    <xf numFmtId="0" fontId="31" fillId="14" borderId="0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26" fillId="8" borderId="0">
      <alignment vertical="center"/>
    </xf>
    <xf numFmtId="0" fontId="31" fillId="16" borderId="0">
      <alignment vertical="center"/>
    </xf>
    <xf numFmtId="0" fontId="7" fillId="0" borderId="33">
      <alignment vertical="center"/>
    </xf>
    <xf numFmtId="0" fontId="31" fillId="14" borderId="0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46" fillId="0" borderId="38">
      <alignment vertical="center"/>
    </xf>
    <xf numFmtId="0" fontId="7" fillId="0" borderId="33">
      <alignment vertical="center"/>
    </xf>
    <xf numFmtId="0" fontId="31" fillId="14" borderId="0">
      <alignment vertical="center"/>
    </xf>
    <xf numFmtId="0" fontId="7" fillId="0" borderId="33">
      <alignment vertical="center"/>
    </xf>
    <xf numFmtId="0" fontId="30" fillId="11" borderId="29">
      <alignment vertical="center"/>
    </xf>
    <xf numFmtId="0" fontId="31" fillId="14" borderId="0">
      <alignment vertical="center"/>
    </xf>
    <xf numFmtId="0" fontId="7" fillId="0" borderId="33">
      <alignment vertical="center"/>
    </xf>
    <xf numFmtId="0" fontId="7" fillId="0" borderId="32">
      <alignment vertical="center"/>
    </xf>
    <xf numFmtId="0" fontId="9" fillId="0" borderId="0"/>
    <xf numFmtId="0" fontId="7" fillId="0" borderId="33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7" fillId="0" borderId="33">
      <alignment vertical="center"/>
    </xf>
    <xf numFmtId="0" fontId="28" fillId="10" borderId="30">
      <alignment vertical="center"/>
    </xf>
    <xf numFmtId="0" fontId="7" fillId="0" borderId="33">
      <alignment vertical="center"/>
    </xf>
    <xf numFmtId="0" fontId="28" fillId="10" borderId="30">
      <alignment vertical="center"/>
    </xf>
    <xf numFmtId="0" fontId="7" fillId="0" borderId="33">
      <alignment vertical="center"/>
    </xf>
    <xf numFmtId="0" fontId="46" fillId="0" borderId="0">
      <alignment vertical="center"/>
    </xf>
    <xf numFmtId="0" fontId="7" fillId="0" borderId="33">
      <alignment vertical="center"/>
    </xf>
    <xf numFmtId="0" fontId="31" fillId="14" borderId="0">
      <alignment vertical="center"/>
    </xf>
    <xf numFmtId="0" fontId="7" fillId="0" borderId="33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7" fillId="0" borderId="33">
      <alignment vertical="center"/>
    </xf>
    <xf numFmtId="0" fontId="31" fillId="14" borderId="0">
      <alignment vertical="center"/>
    </xf>
    <xf numFmtId="0" fontId="7" fillId="0" borderId="33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7" fillId="0" borderId="33">
      <alignment vertical="center"/>
    </xf>
    <xf numFmtId="0" fontId="28" fillId="10" borderId="30">
      <alignment vertical="center"/>
    </xf>
    <xf numFmtId="0" fontId="7" fillId="0" borderId="33">
      <alignment vertical="center"/>
    </xf>
    <xf numFmtId="0" fontId="31" fillId="14" borderId="0">
      <alignment vertical="center"/>
    </xf>
    <xf numFmtId="0" fontId="7" fillId="0" borderId="33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7" fillId="0" borderId="33">
      <alignment vertical="center"/>
    </xf>
    <xf numFmtId="0" fontId="31" fillId="14" borderId="0">
      <alignment vertical="center"/>
    </xf>
    <xf numFmtId="0" fontId="7" fillId="0" borderId="33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7" fillId="0" borderId="33">
      <alignment vertical="center"/>
    </xf>
    <xf numFmtId="0" fontId="7" fillId="0" borderId="33">
      <alignment vertical="center"/>
    </xf>
    <xf numFmtId="0" fontId="46" fillId="0" borderId="0">
      <alignment vertical="center"/>
    </xf>
    <xf numFmtId="186" fontId="8" fillId="0" borderId="0"/>
    <xf numFmtId="0" fontId="28" fillId="10" borderId="30">
      <alignment vertical="center"/>
    </xf>
    <xf numFmtId="0" fontId="31" fillId="14" borderId="0">
      <alignment vertical="center"/>
    </xf>
    <xf numFmtId="1" fontId="8" fillId="0" borderId="62">
      <alignment horizontal="center"/>
    </xf>
    <xf numFmtId="0" fontId="30" fillId="11" borderId="29">
      <alignment vertical="center"/>
    </xf>
    <xf numFmtId="0" fontId="31" fillId="14" borderId="0">
      <alignment vertical="center"/>
    </xf>
    <xf numFmtId="0" fontId="26" fillId="8" borderId="0">
      <alignment vertical="center"/>
    </xf>
    <xf numFmtId="1" fontId="8" fillId="0" borderId="62">
      <alignment horizontal="center"/>
    </xf>
    <xf numFmtId="0" fontId="26" fillId="8" borderId="0">
      <alignment vertical="center"/>
    </xf>
    <xf numFmtId="1" fontId="8" fillId="0" borderId="62">
      <alignment horizont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7" fillId="0" borderId="0">
      <alignment vertical="center"/>
    </xf>
    <xf numFmtId="0" fontId="30" fillId="10" borderId="29">
      <alignment vertical="center"/>
    </xf>
    <xf numFmtId="1" fontId="8" fillId="0" borderId="62">
      <alignment horizont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7" fillId="0" borderId="0">
      <alignment vertical="center"/>
    </xf>
    <xf numFmtId="1" fontId="8" fillId="0" borderId="62">
      <alignment horizontal="center"/>
    </xf>
    <xf numFmtId="0" fontId="27" fillId="12" borderId="31">
      <alignment vertical="center"/>
    </xf>
    <xf numFmtId="1" fontId="8" fillId="0" borderId="62">
      <alignment horizont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9" fillId="12" borderId="31">
      <alignment vertical="center"/>
    </xf>
    <xf numFmtId="0" fontId="41" fillId="0" borderId="43">
      <alignment vertical="center"/>
    </xf>
    <xf numFmtId="1" fontId="8" fillId="0" borderId="62">
      <alignment horizontal="center"/>
    </xf>
    <xf numFmtId="0" fontId="27" fillId="12" borderId="31">
      <alignment vertical="center"/>
    </xf>
    <xf numFmtId="1" fontId="8" fillId="0" borderId="62">
      <alignment horizontal="center"/>
    </xf>
    <xf numFmtId="0" fontId="27" fillId="12" borderId="31">
      <alignment vertical="center"/>
    </xf>
    <xf numFmtId="0" fontId="31" fillId="14" borderId="0">
      <alignment vertical="center"/>
    </xf>
    <xf numFmtId="0" fontId="33" fillId="0" borderId="35">
      <alignment vertical="center"/>
    </xf>
    <xf numFmtId="1" fontId="8" fillId="0" borderId="62">
      <alignment horizontal="center"/>
    </xf>
    <xf numFmtId="0" fontId="26" fillId="8" borderId="0">
      <alignment vertical="center"/>
    </xf>
    <xf numFmtId="1" fontId="8" fillId="0" borderId="62">
      <alignment horizontal="center"/>
    </xf>
    <xf numFmtId="0" fontId="28" fillId="10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1" fontId="8" fillId="0" borderId="62">
      <alignment horizontal="center"/>
    </xf>
    <xf numFmtId="0" fontId="28" fillId="10" borderId="30">
      <alignment vertical="center"/>
    </xf>
    <xf numFmtId="0" fontId="27" fillId="12" borderId="31">
      <alignment vertical="center"/>
    </xf>
    <xf numFmtId="1" fontId="8" fillId="0" borderId="62">
      <alignment horizontal="center"/>
    </xf>
    <xf numFmtId="0" fontId="27" fillId="12" borderId="31">
      <alignment vertical="center"/>
    </xf>
    <xf numFmtId="0" fontId="9" fillId="12" borderId="31">
      <alignment vertical="center"/>
    </xf>
    <xf numFmtId="1" fontId="8" fillId="0" borderId="62">
      <alignment horizontal="center"/>
    </xf>
    <xf numFmtId="0" fontId="28" fillId="10" borderId="30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1" fontId="8" fillId="0" borderId="62">
      <alignment horizontal="center"/>
    </xf>
    <xf numFmtId="1" fontId="8" fillId="0" borderId="62">
      <alignment horizontal="center"/>
    </xf>
    <xf numFmtId="0" fontId="26" fillId="8" borderId="0">
      <alignment vertical="center"/>
    </xf>
    <xf numFmtId="0" fontId="31" fillId="16" borderId="0">
      <alignment vertical="center"/>
    </xf>
    <xf numFmtId="1" fontId="8" fillId="0" borderId="62">
      <alignment horizont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1" fontId="8" fillId="0" borderId="62">
      <alignment horizontal="center"/>
    </xf>
    <xf numFmtId="0" fontId="27" fillId="12" borderId="31">
      <alignment vertical="center"/>
    </xf>
    <xf numFmtId="0" fontId="9" fillId="12" borderId="31">
      <alignment vertical="center"/>
    </xf>
    <xf numFmtId="1" fontId="8" fillId="0" borderId="62">
      <alignment horizontal="center"/>
    </xf>
    <xf numFmtId="0" fontId="27" fillId="12" borderId="31">
      <alignment vertical="center"/>
    </xf>
    <xf numFmtId="1" fontId="8" fillId="0" borderId="62">
      <alignment horizontal="center"/>
    </xf>
    <xf numFmtId="0" fontId="31" fillId="16" borderId="0">
      <alignment vertical="center"/>
    </xf>
    <xf numFmtId="1" fontId="8" fillId="0" borderId="62">
      <alignment horizontal="center"/>
    </xf>
    <xf numFmtId="0" fontId="27" fillId="12" borderId="31">
      <alignment vertical="center"/>
    </xf>
    <xf numFmtId="0" fontId="9" fillId="12" borderId="31">
      <alignment vertical="center"/>
    </xf>
    <xf numFmtId="1" fontId="8" fillId="0" borderId="62">
      <alignment horizontal="center"/>
    </xf>
    <xf numFmtId="1" fontId="8" fillId="0" borderId="62">
      <alignment horizontal="center"/>
    </xf>
    <xf numFmtId="0" fontId="31" fillId="16" borderId="0">
      <alignment vertical="center"/>
    </xf>
    <xf numFmtId="1" fontId="8" fillId="0" borderId="62">
      <alignment horizontal="center"/>
    </xf>
    <xf numFmtId="0" fontId="27" fillId="12" borderId="31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1" fontId="8" fillId="0" borderId="62">
      <alignment horizontal="center"/>
    </xf>
    <xf numFmtId="0" fontId="27" fillId="12" borderId="31">
      <alignment vertical="center"/>
    </xf>
    <xf numFmtId="1" fontId="8" fillId="0" borderId="62">
      <alignment horizontal="center"/>
    </xf>
    <xf numFmtId="0" fontId="26" fillId="13" borderId="0">
      <alignment vertical="center"/>
    </xf>
    <xf numFmtId="1" fontId="8" fillId="0" borderId="62">
      <alignment horizontal="center"/>
    </xf>
    <xf numFmtId="0" fontId="27" fillId="12" borderId="31">
      <alignment vertical="center"/>
    </xf>
    <xf numFmtId="1" fontId="8" fillId="0" borderId="62">
      <alignment horizontal="center"/>
    </xf>
    <xf numFmtId="0" fontId="31" fillId="16" borderId="0">
      <alignment vertical="center"/>
    </xf>
    <xf numFmtId="1" fontId="8" fillId="0" borderId="62">
      <alignment horizontal="center"/>
    </xf>
    <xf numFmtId="0" fontId="9" fillId="12" borderId="31">
      <alignment vertical="center"/>
    </xf>
    <xf numFmtId="1" fontId="8" fillId="0" borderId="62">
      <alignment horizontal="center"/>
    </xf>
    <xf numFmtId="0" fontId="27" fillId="12" borderId="31">
      <alignment vertical="center"/>
    </xf>
    <xf numFmtId="0" fontId="31" fillId="14" borderId="0">
      <alignment vertical="center"/>
    </xf>
    <xf numFmtId="1" fontId="8" fillId="0" borderId="62">
      <alignment horizontal="center"/>
    </xf>
    <xf numFmtId="0" fontId="31" fillId="16" borderId="0">
      <alignment vertical="center"/>
    </xf>
    <xf numFmtId="0" fontId="74" fillId="0" borderId="0">
      <alignment vertical="center"/>
    </xf>
    <xf numFmtId="0" fontId="31" fillId="14" borderId="0">
      <alignment vertical="center"/>
    </xf>
    <xf numFmtId="0" fontId="74" fillId="0" borderId="0">
      <alignment vertical="center"/>
    </xf>
    <xf numFmtId="0" fontId="85" fillId="0" borderId="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46" fillId="0" borderId="0">
      <alignment vertical="center"/>
    </xf>
    <xf numFmtId="0" fontId="78" fillId="0" borderId="0">
      <alignment vertical="top"/>
      <protection locked="0"/>
    </xf>
    <xf numFmtId="0" fontId="36" fillId="20" borderId="0">
      <alignment vertical="center"/>
    </xf>
    <xf numFmtId="0" fontId="48" fillId="0" borderId="49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48" fillId="0" borderId="49">
      <alignment vertical="center"/>
    </xf>
    <xf numFmtId="0" fontId="26" fillId="13" borderId="0">
      <alignment vertical="center"/>
    </xf>
    <xf numFmtId="0" fontId="7" fillId="0" borderId="32">
      <alignment vertical="center"/>
    </xf>
    <xf numFmtId="0" fontId="48" fillId="0" borderId="49">
      <alignment vertical="center"/>
    </xf>
    <xf numFmtId="0" fontId="26" fillId="13" borderId="0">
      <alignment vertical="center"/>
    </xf>
    <xf numFmtId="0" fontId="7" fillId="0" borderId="32">
      <alignment vertical="center"/>
    </xf>
    <xf numFmtId="0" fontId="34" fillId="0" borderId="36">
      <alignment vertical="center"/>
    </xf>
    <xf numFmtId="0" fontId="26" fillId="13" borderId="0">
      <alignment vertical="center"/>
    </xf>
    <xf numFmtId="0" fontId="48" fillId="0" borderId="40">
      <alignment vertical="center"/>
    </xf>
    <xf numFmtId="0" fontId="26" fillId="13" borderId="0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34" fillId="0" borderId="36">
      <alignment vertical="center"/>
    </xf>
    <xf numFmtId="0" fontId="26" fillId="8" borderId="0">
      <alignment vertical="center"/>
    </xf>
    <xf numFmtId="0" fontId="34" fillId="0" borderId="36">
      <alignment vertical="center"/>
    </xf>
    <xf numFmtId="0" fontId="26" fillId="8" borderId="0">
      <alignment vertical="center"/>
    </xf>
    <xf numFmtId="0" fontId="34" fillId="0" borderId="36">
      <alignment vertical="center"/>
    </xf>
    <xf numFmtId="0" fontId="25" fillId="7" borderId="29">
      <alignment vertical="center"/>
    </xf>
    <xf numFmtId="0" fontId="34" fillId="0" borderId="36">
      <alignment vertical="center"/>
    </xf>
    <xf numFmtId="0" fontId="34" fillId="0" borderId="36">
      <alignment vertical="center"/>
    </xf>
    <xf numFmtId="0" fontId="48" fillId="0" borderId="49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48" fillId="0" borderId="49">
      <alignment vertical="center"/>
    </xf>
    <xf numFmtId="0" fontId="71" fillId="0" borderId="0">
      <alignment vertical="center"/>
    </xf>
    <xf numFmtId="0" fontId="47" fillId="0" borderId="35">
      <alignment vertical="center"/>
    </xf>
    <xf numFmtId="0" fontId="7" fillId="0" borderId="32">
      <alignment vertical="center"/>
    </xf>
    <xf numFmtId="0" fontId="47" fillId="0" borderId="35">
      <alignment vertical="center"/>
    </xf>
    <xf numFmtId="0" fontId="7" fillId="0" borderId="32">
      <alignment vertical="center"/>
    </xf>
    <xf numFmtId="0" fontId="47" fillId="0" borderId="35">
      <alignment vertical="center"/>
    </xf>
    <xf numFmtId="0" fontId="47" fillId="0" borderId="35">
      <alignment vertical="center"/>
    </xf>
    <xf numFmtId="0" fontId="33" fillId="0" borderId="35">
      <alignment vertical="center"/>
    </xf>
    <xf numFmtId="0" fontId="7" fillId="0" borderId="32">
      <alignment vertical="center"/>
    </xf>
    <xf numFmtId="0" fontId="33" fillId="0" borderId="35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47" fillId="0" borderId="39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47" fillId="0" borderId="35">
      <alignment vertical="center"/>
    </xf>
    <xf numFmtId="0" fontId="25" fillId="7" borderId="29">
      <alignment vertical="center"/>
    </xf>
    <xf numFmtId="0" fontId="33" fillId="0" borderId="35">
      <alignment vertical="center"/>
    </xf>
    <xf numFmtId="0" fontId="7" fillId="0" borderId="32">
      <alignment vertical="center"/>
    </xf>
    <xf numFmtId="0" fontId="33" fillId="0" borderId="35">
      <alignment vertical="center"/>
    </xf>
    <xf numFmtId="0" fontId="9" fillId="12" borderId="31">
      <alignment vertical="center"/>
    </xf>
    <xf numFmtId="0" fontId="33" fillId="0" borderId="35">
      <alignment vertical="center"/>
    </xf>
    <xf numFmtId="0" fontId="9" fillId="12" borderId="31">
      <alignment vertical="center"/>
    </xf>
    <xf numFmtId="0" fontId="33" fillId="0" borderId="35">
      <alignment vertical="center"/>
    </xf>
    <xf numFmtId="0" fontId="9" fillId="12" borderId="31">
      <alignment vertical="center"/>
    </xf>
    <xf numFmtId="0" fontId="33" fillId="0" borderId="35">
      <alignment vertical="center"/>
    </xf>
    <xf numFmtId="0" fontId="33" fillId="0" borderId="35">
      <alignment vertical="center"/>
    </xf>
    <xf numFmtId="0" fontId="7" fillId="0" borderId="32">
      <alignment vertical="center"/>
    </xf>
    <xf numFmtId="0" fontId="33" fillId="0" borderId="35">
      <alignment vertical="center"/>
    </xf>
    <xf numFmtId="0" fontId="33" fillId="0" borderId="35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33" fillId="0" borderId="35">
      <alignment vertical="center"/>
    </xf>
    <xf numFmtId="0" fontId="26" fillId="8" borderId="0">
      <alignment vertical="center"/>
    </xf>
    <xf numFmtId="0" fontId="33" fillId="0" borderId="35">
      <alignment vertical="center"/>
    </xf>
    <xf numFmtId="0" fontId="26" fillId="8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3" fillId="0" borderId="35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33" fillId="0" borderId="35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47" fillId="0" borderId="35">
      <alignment vertical="center"/>
    </xf>
    <xf numFmtId="0" fontId="26" fillId="8" borderId="0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47" fillId="0" borderId="35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47" fillId="0" borderId="35">
      <alignment vertical="center"/>
    </xf>
    <xf numFmtId="0" fontId="41" fillId="0" borderId="43">
      <alignment vertical="center"/>
    </xf>
    <xf numFmtId="0" fontId="7" fillId="0" borderId="32">
      <alignment vertical="center"/>
    </xf>
    <xf numFmtId="0" fontId="26" fillId="13" borderId="0">
      <alignment vertical="center"/>
    </xf>
    <xf numFmtId="0" fontId="41" fillId="0" borderId="43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26" fillId="13" borderId="0">
      <alignment vertical="center"/>
    </xf>
    <xf numFmtId="0" fontId="41" fillId="0" borderId="43">
      <alignment vertical="center"/>
    </xf>
    <xf numFmtId="0" fontId="26" fillId="13" borderId="0">
      <alignment vertical="center"/>
    </xf>
    <xf numFmtId="0" fontId="41" fillId="0" borderId="43">
      <alignment vertical="center"/>
    </xf>
    <xf numFmtId="0" fontId="26" fillId="13" borderId="0">
      <alignment vertical="center"/>
    </xf>
    <xf numFmtId="0" fontId="46" fillId="0" borderId="38">
      <alignment vertical="center"/>
    </xf>
    <xf numFmtId="0" fontId="26" fillId="13" borderId="0">
      <alignment vertical="center"/>
    </xf>
    <xf numFmtId="0" fontId="46" fillId="0" borderId="38">
      <alignment vertical="center"/>
    </xf>
    <xf numFmtId="0" fontId="26" fillId="13" borderId="0">
      <alignment vertical="center"/>
    </xf>
    <xf numFmtId="0" fontId="31" fillId="16" borderId="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41" fillId="0" borderId="43">
      <alignment vertical="center"/>
    </xf>
    <xf numFmtId="0" fontId="25" fillId="7" borderId="29">
      <alignment vertical="center"/>
    </xf>
    <xf numFmtId="0" fontId="46" fillId="0" borderId="38">
      <alignment vertical="center"/>
    </xf>
    <xf numFmtId="0" fontId="7" fillId="0" borderId="32">
      <alignment vertical="center"/>
    </xf>
    <xf numFmtId="0" fontId="31" fillId="16" borderId="0">
      <alignment vertical="center"/>
    </xf>
    <xf numFmtId="0" fontId="46" fillId="0" borderId="38">
      <alignment vertical="center"/>
    </xf>
    <xf numFmtId="0" fontId="46" fillId="0" borderId="38">
      <alignment vertical="center"/>
    </xf>
    <xf numFmtId="0" fontId="46" fillId="0" borderId="38">
      <alignment vertical="center"/>
    </xf>
    <xf numFmtId="0" fontId="46" fillId="0" borderId="38">
      <alignment vertical="center"/>
    </xf>
    <xf numFmtId="0" fontId="46" fillId="0" borderId="38">
      <alignment vertical="center"/>
    </xf>
    <xf numFmtId="0" fontId="25" fillId="7" borderId="29">
      <alignment vertical="center"/>
    </xf>
    <xf numFmtId="0" fontId="46" fillId="0" borderId="38">
      <alignment vertical="center"/>
    </xf>
    <xf numFmtId="0" fontId="25" fillId="7" borderId="29">
      <alignment vertical="center"/>
    </xf>
    <xf numFmtId="0" fontId="46" fillId="0" borderId="38">
      <alignment vertical="center"/>
    </xf>
    <xf numFmtId="0" fontId="46" fillId="0" borderId="38">
      <alignment vertical="center"/>
    </xf>
    <xf numFmtId="0" fontId="46" fillId="0" borderId="38">
      <alignment vertical="center"/>
    </xf>
    <xf numFmtId="0" fontId="46" fillId="0" borderId="38">
      <alignment vertical="center"/>
    </xf>
    <xf numFmtId="0" fontId="31" fillId="14" borderId="0">
      <alignment vertical="center"/>
    </xf>
    <xf numFmtId="0" fontId="46" fillId="0" borderId="38">
      <alignment vertical="center"/>
    </xf>
    <xf numFmtId="0" fontId="46" fillId="0" borderId="38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46" fillId="0" borderId="38">
      <alignment vertical="center"/>
    </xf>
    <xf numFmtId="0" fontId="41" fillId="0" borderId="43">
      <alignment vertical="center"/>
    </xf>
    <xf numFmtId="0" fontId="31" fillId="14" borderId="0">
      <alignment vertical="center"/>
    </xf>
    <xf numFmtId="0" fontId="41" fillId="0" borderId="43">
      <alignment vertical="center"/>
    </xf>
    <xf numFmtId="0" fontId="41" fillId="0" borderId="43">
      <alignment vertical="center"/>
    </xf>
    <xf numFmtId="0" fontId="31" fillId="14" borderId="0">
      <alignment vertical="center"/>
    </xf>
    <xf numFmtId="0" fontId="41" fillId="0" borderId="43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41" fillId="0" borderId="43">
      <alignment vertical="center"/>
    </xf>
    <xf numFmtId="0" fontId="41" fillId="0" borderId="43">
      <alignment vertical="center"/>
    </xf>
    <xf numFmtId="0" fontId="41" fillId="0" borderId="43">
      <alignment vertical="center"/>
    </xf>
    <xf numFmtId="0" fontId="29" fillId="11" borderId="29">
      <alignment vertical="center"/>
    </xf>
    <xf numFmtId="0" fontId="9" fillId="12" borderId="31">
      <alignment vertical="center"/>
    </xf>
    <xf numFmtId="0" fontId="9" fillId="0" borderId="0"/>
    <xf numFmtId="0" fontId="41" fillId="0" borderId="43">
      <alignment vertical="center"/>
    </xf>
    <xf numFmtId="0" fontId="31" fillId="14" borderId="0">
      <alignment vertical="center"/>
    </xf>
    <xf numFmtId="0" fontId="41" fillId="0" borderId="43">
      <alignment vertical="center"/>
    </xf>
    <xf numFmtId="0" fontId="41" fillId="0" borderId="43">
      <alignment vertical="center"/>
    </xf>
    <xf numFmtId="0" fontId="41" fillId="0" borderId="47">
      <alignment vertical="center"/>
    </xf>
    <xf numFmtId="0" fontId="41" fillId="0" borderId="0">
      <alignment vertical="center"/>
    </xf>
    <xf numFmtId="0" fontId="7" fillId="0" borderId="32">
      <alignment vertical="center"/>
    </xf>
    <xf numFmtId="0" fontId="41" fillId="0" borderId="0">
      <alignment vertical="center"/>
    </xf>
    <xf numFmtId="0" fontId="7" fillId="0" borderId="32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41" fillId="0" borderId="0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46" fillId="0" borderId="0">
      <alignment vertical="center"/>
    </xf>
    <xf numFmtId="0" fontId="7" fillId="0" borderId="32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28" fillId="10" borderId="30">
      <alignment vertical="center"/>
    </xf>
    <xf numFmtId="0" fontId="46" fillId="0" borderId="0">
      <alignment vertical="center"/>
    </xf>
    <xf numFmtId="0" fontId="31" fillId="14" borderId="0">
      <alignment vertical="center"/>
    </xf>
    <xf numFmtId="0" fontId="46" fillId="0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28" fillId="10" borderId="30">
      <alignment vertical="center"/>
    </xf>
    <xf numFmtId="0" fontId="46" fillId="0" borderId="0">
      <alignment vertical="center"/>
    </xf>
    <xf numFmtId="0" fontId="31" fillId="16" borderId="0">
      <alignment vertical="center"/>
    </xf>
    <xf numFmtId="0" fontId="46" fillId="0" borderId="0">
      <alignment vertical="center"/>
    </xf>
    <xf numFmtId="0" fontId="31" fillId="16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9" fillId="12" borderId="31">
      <alignment vertical="center"/>
    </xf>
    <xf numFmtId="0" fontId="46" fillId="0" borderId="0">
      <alignment vertical="center"/>
    </xf>
    <xf numFmtId="0" fontId="41" fillId="0" borderId="0">
      <alignment vertical="center"/>
    </xf>
    <xf numFmtId="0" fontId="31" fillId="14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9" fillId="12" borderId="31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71" fillId="0" borderId="0">
      <alignment vertical="center"/>
    </xf>
    <xf numFmtId="0" fontId="7" fillId="0" borderId="32">
      <alignment vertical="center"/>
    </xf>
    <xf numFmtId="0" fontId="71" fillId="0" borderId="0">
      <alignment vertical="center"/>
    </xf>
    <xf numFmtId="0" fontId="7" fillId="0" borderId="32">
      <alignment vertical="center"/>
    </xf>
    <xf numFmtId="0" fontId="71" fillId="0" borderId="0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1" fillId="14" borderId="0">
      <alignment vertical="center"/>
    </xf>
    <xf numFmtId="0" fontId="35" fillId="0" borderId="0">
      <alignment vertical="center"/>
    </xf>
    <xf numFmtId="0" fontId="31" fillId="14" borderId="0">
      <alignment vertical="center"/>
    </xf>
    <xf numFmtId="0" fontId="35" fillId="0" borderId="0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1" fillId="14" borderId="0">
      <alignment vertical="center"/>
    </xf>
    <xf numFmtId="0" fontId="30" fillId="10" borderId="29">
      <alignment vertical="center"/>
    </xf>
    <xf numFmtId="0" fontId="35" fillId="0" borderId="0">
      <alignment vertical="center"/>
    </xf>
    <xf numFmtId="0" fontId="31" fillId="14" borderId="0">
      <alignment vertical="center"/>
    </xf>
    <xf numFmtId="0" fontId="35" fillId="0" borderId="0">
      <alignment vertical="center"/>
    </xf>
    <xf numFmtId="0" fontId="28" fillId="11" borderId="30">
      <alignment vertical="center"/>
    </xf>
    <xf numFmtId="0" fontId="35" fillId="0" borderId="0">
      <alignment vertical="center"/>
    </xf>
    <xf numFmtId="0" fontId="28" fillId="11" borderId="30">
      <alignment vertical="center"/>
    </xf>
    <xf numFmtId="0" fontId="35" fillId="0" borderId="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35" fillId="0" borderId="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8" fillId="0" borderId="0"/>
    <xf numFmtId="0" fontId="25" fillId="7" borderId="29">
      <alignment vertical="center"/>
    </xf>
    <xf numFmtId="0" fontId="35" fillId="0" borderId="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35" fillId="0" borderId="0">
      <alignment vertical="center"/>
    </xf>
    <xf numFmtId="0" fontId="28" fillId="11" borderId="30">
      <alignment vertical="center"/>
    </xf>
    <xf numFmtId="0" fontId="35" fillId="0" borderId="0">
      <alignment vertical="center"/>
    </xf>
    <xf numFmtId="0" fontId="28" fillId="11" borderId="30">
      <alignment vertical="center"/>
    </xf>
    <xf numFmtId="0" fontId="9" fillId="0" borderId="0"/>
    <xf numFmtId="0" fontId="31" fillId="16" borderId="0">
      <alignment vertical="center"/>
    </xf>
    <xf numFmtId="0" fontId="71" fillId="0" borderId="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0" borderId="0"/>
    <xf numFmtId="0" fontId="71" fillId="0" borderId="0">
      <alignment vertical="center"/>
    </xf>
    <xf numFmtId="0" fontId="30" fillId="10" borderId="29">
      <alignment vertical="center"/>
    </xf>
    <xf numFmtId="0" fontId="39" fillId="0" borderId="0"/>
    <xf numFmtId="0" fontId="71" fillId="0" borderId="0">
      <alignment vertical="center"/>
    </xf>
    <xf numFmtId="0" fontId="28" fillId="11" borderId="30">
      <alignment vertical="center"/>
    </xf>
    <xf numFmtId="0" fontId="63" fillId="0" borderId="0"/>
    <xf numFmtId="0" fontId="26" fillId="8" borderId="0">
      <alignment vertical="center"/>
    </xf>
    <xf numFmtId="0" fontId="31" fillId="16" borderId="0">
      <alignment vertical="center"/>
    </xf>
    <xf numFmtId="0" fontId="79" fillId="0" borderId="0">
      <alignment vertical="top"/>
      <protection locked="0"/>
    </xf>
    <xf numFmtId="0" fontId="31" fillId="14" borderId="0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30" fillId="10" borderId="29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31" fillId="16" borderId="0">
      <alignment vertical="center"/>
    </xf>
    <xf numFmtId="0" fontId="85" fillId="0" borderId="0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9" fillId="0" borderId="0"/>
    <xf numFmtId="0" fontId="31" fillId="16" borderId="0">
      <alignment vertical="center"/>
    </xf>
    <xf numFmtId="0" fontId="26" fillId="8" borderId="0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85" fillId="0" borderId="0">
      <alignment vertical="center"/>
    </xf>
    <xf numFmtId="0" fontId="31" fillId="16" borderId="0">
      <alignment vertical="center"/>
    </xf>
    <xf numFmtId="0" fontId="26" fillId="8" borderId="0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27" fillId="0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27" fillId="0" borderId="0"/>
    <xf numFmtId="0" fontId="31" fillId="16" borderId="0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9" fillId="0" borderId="0">
      <alignment vertical="center"/>
    </xf>
    <xf numFmtId="0" fontId="31" fillId="16" borderId="0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9" fillId="0" borderId="0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9" fillId="0" borderId="0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37" fillId="24" borderId="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39" fillId="0" borderId="0"/>
    <xf numFmtId="0" fontId="40" fillId="0" borderId="0"/>
    <xf numFmtId="0" fontId="9" fillId="12" borderId="31">
      <alignment vertical="center"/>
    </xf>
    <xf numFmtId="0" fontId="31" fillId="16" borderId="0">
      <alignment vertical="center"/>
    </xf>
    <xf numFmtId="0" fontId="7" fillId="0" borderId="34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9" fillId="0" borderId="0"/>
    <xf numFmtId="0" fontId="40" fillId="0" borderId="0"/>
    <xf numFmtId="0" fontId="31" fillId="16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30" fillId="11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31" fillId="16" borderId="0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30" fillId="10" borderId="29">
      <alignment vertical="center"/>
    </xf>
    <xf numFmtId="0" fontId="31" fillId="16" borderId="0">
      <alignment vertical="center"/>
    </xf>
    <xf numFmtId="0" fontId="30" fillId="10" borderId="29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0" fillId="11" borderId="29">
      <alignment vertical="center"/>
    </xf>
    <xf numFmtId="0" fontId="31" fillId="16" borderId="0">
      <alignment vertical="center"/>
    </xf>
    <xf numFmtId="0" fontId="30" fillId="11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26" fillId="13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6" fillId="13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30" fillId="10" borderId="29">
      <alignment vertical="center"/>
    </xf>
    <xf numFmtId="0" fontId="31" fillId="14" borderId="0">
      <alignment vertical="center"/>
    </xf>
    <xf numFmtId="0" fontId="27" fillId="0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7" fillId="0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85" fillId="0" borderId="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27" fillId="0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30" fillId="10" borderId="29">
      <alignment vertical="center"/>
    </xf>
    <xf numFmtId="0" fontId="27" fillId="0" borderId="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27" fillId="0" borderId="0"/>
    <xf numFmtId="0" fontId="28" fillId="11" borderId="30">
      <alignment vertical="center"/>
    </xf>
    <xf numFmtId="0" fontId="31" fillId="16" borderId="0">
      <alignment vertical="center"/>
    </xf>
    <xf numFmtId="0" fontId="27" fillId="0" borderId="0"/>
    <xf numFmtId="0" fontId="28" fillId="11" borderId="3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31" fillId="16" borderId="0">
      <alignment vertical="center"/>
    </xf>
    <xf numFmtId="0" fontId="30" fillId="10" borderId="29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30" fillId="10" borderId="29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30" fillId="10" borderId="29">
      <alignment vertical="center"/>
    </xf>
    <xf numFmtId="0" fontId="85" fillId="0" borderId="0"/>
    <xf numFmtId="0" fontId="31" fillId="16" borderId="0">
      <alignment vertical="center"/>
    </xf>
    <xf numFmtId="0" fontId="27" fillId="0" borderId="0"/>
    <xf numFmtId="0" fontId="28" fillId="11" borderId="30">
      <alignment vertical="center"/>
    </xf>
    <xf numFmtId="0" fontId="31" fillId="16" borderId="0">
      <alignment vertical="center"/>
    </xf>
    <xf numFmtId="0" fontId="27" fillId="0" borderId="0"/>
    <xf numFmtId="0" fontId="31" fillId="16" borderId="0">
      <alignment vertical="center"/>
    </xf>
    <xf numFmtId="0" fontId="27" fillId="0" borderId="0"/>
    <xf numFmtId="0" fontId="31" fillId="16" borderId="0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85" fillId="0" borderId="0"/>
    <xf numFmtId="0" fontId="31" fillId="16" borderId="0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26" fillId="8" borderId="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25" fillId="21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30" fillId="10" borderId="29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7" fillId="0" borderId="32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30" fillId="11" borderId="29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7" fillId="0" borderId="32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1" fillId="14" borderId="0">
      <alignment vertical="center"/>
    </xf>
    <xf numFmtId="0" fontId="30" fillId="11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9" fillId="0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26" fillId="13" borderId="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26" fillId="13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7" fillId="0" borderId="32">
      <alignment vertical="center"/>
    </xf>
    <xf numFmtId="0" fontId="31" fillId="14" borderId="0">
      <alignment vertical="center"/>
    </xf>
    <xf numFmtId="0" fontId="30" fillId="11" borderId="29">
      <alignment vertical="center"/>
    </xf>
    <xf numFmtId="0" fontId="31" fillId="14" borderId="0">
      <alignment vertical="center"/>
    </xf>
    <xf numFmtId="0" fontId="30" fillId="11" borderId="29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0" fillId="10" borderId="29">
      <alignment vertical="center"/>
    </xf>
    <xf numFmtId="0" fontId="31" fillId="14" borderId="0">
      <alignment vertical="center"/>
    </xf>
    <xf numFmtId="0" fontId="30" fillId="10" borderId="29">
      <alignment vertical="center"/>
    </xf>
    <xf numFmtId="0" fontId="31" fillId="14" borderId="0">
      <alignment vertical="center"/>
    </xf>
    <xf numFmtId="0" fontId="30" fillId="10" borderId="29">
      <alignment vertical="center"/>
    </xf>
    <xf numFmtId="0" fontId="31" fillId="14" borderId="0">
      <alignment vertical="center"/>
    </xf>
    <xf numFmtId="0" fontId="7" fillId="0" borderId="32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30" fillId="10" borderId="29">
      <alignment vertical="center"/>
    </xf>
    <xf numFmtId="0" fontId="31" fillId="14" borderId="0">
      <alignment vertical="center"/>
    </xf>
    <xf numFmtId="0" fontId="30" fillId="10" borderId="29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7" fillId="0" borderId="32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7" fillId="0" borderId="32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45" fillId="0" borderId="37">
      <alignment horizontal="center" vertical="center"/>
    </xf>
    <xf numFmtId="0" fontId="31" fillId="14" borderId="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31" fillId="14" borderId="0">
      <alignment vertical="center"/>
    </xf>
    <xf numFmtId="0" fontId="51" fillId="0" borderId="41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51" fillId="0" borderId="41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40" fillId="0" borderId="0"/>
    <xf numFmtId="0" fontId="31" fillId="16" borderId="0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40" fillId="12" borderId="31">
      <alignment vertical="center"/>
    </xf>
    <xf numFmtId="0" fontId="9" fillId="0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6" fillId="13" borderId="0">
      <alignment vertical="center"/>
    </xf>
    <xf numFmtId="0" fontId="9" fillId="0" borderId="0"/>
    <xf numFmtId="0" fontId="40" fillId="12" borderId="31">
      <alignment vertical="center"/>
    </xf>
    <xf numFmtId="0" fontId="9" fillId="0" borderId="0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40" fillId="12" borderId="31">
      <alignment vertical="center"/>
    </xf>
    <xf numFmtId="0" fontId="31" fillId="14" borderId="0">
      <alignment vertical="center"/>
    </xf>
    <xf numFmtId="0" fontId="9" fillId="0" borderId="0"/>
    <xf numFmtId="0" fontId="28" fillId="11" borderId="30">
      <alignment vertical="center"/>
    </xf>
    <xf numFmtId="0" fontId="40" fillId="12" borderId="31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40" fillId="0" borderId="0"/>
    <xf numFmtId="0" fontId="40" fillId="12" borderId="31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9" fillId="0" borderId="0"/>
    <xf numFmtId="0" fontId="28" fillId="11" borderId="3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9" fillId="0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7" fillId="0" borderId="34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6" fillId="13" borderId="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85" fillId="0" borderId="0"/>
    <xf numFmtId="0" fontId="31" fillId="16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9" fillId="0" borderId="0">
      <alignment vertical="center"/>
    </xf>
    <xf numFmtId="0" fontId="31" fillId="16" borderId="0">
      <alignment vertical="center"/>
    </xf>
    <xf numFmtId="0" fontId="40" fillId="12" borderId="31">
      <alignment vertical="center"/>
    </xf>
    <xf numFmtId="0" fontId="9" fillId="0" borderId="0">
      <alignment vertical="center"/>
    </xf>
    <xf numFmtId="0" fontId="28" fillId="10" borderId="30">
      <alignment vertical="center"/>
    </xf>
    <xf numFmtId="0" fontId="40" fillId="0" borderId="0"/>
    <xf numFmtId="0" fontId="25" fillId="7" borderId="29">
      <alignment vertical="center"/>
    </xf>
    <xf numFmtId="0" fontId="40" fillId="12" borderId="31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39" fillId="0" borderId="0"/>
    <xf numFmtId="0" fontId="28" fillId="10" borderId="3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85" fillId="0" borderId="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40" fontId="4" fillId="0" borderId="0"/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1" fillId="16" borderId="0">
      <alignment vertical="center"/>
    </xf>
    <xf numFmtId="0" fontId="37" fillId="24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31" fillId="16" borderId="0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0" fillId="10" borderId="29">
      <alignment vertical="center"/>
    </xf>
    <xf numFmtId="0" fontId="31" fillId="16" borderId="0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8" fillId="0" borderId="0"/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42" fillId="21" borderId="0">
      <alignment vertical="center"/>
    </xf>
    <xf numFmtId="0" fontId="31" fillId="16" borderId="0">
      <alignment vertical="center"/>
    </xf>
    <xf numFmtId="0" fontId="42" fillId="21" borderId="0">
      <alignment vertical="center"/>
    </xf>
    <xf numFmtId="0" fontId="31" fillId="16" borderId="0">
      <alignment vertical="center"/>
    </xf>
    <xf numFmtId="0" fontId="42" fillId="21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0" fillId="10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9" fillId="0" borderId="0"/>
    <xf numFmtId="0" fontId="28" fillId="10" borderId="3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9" fillId="0" borderId="0"/>
    <xf numFmtId="0" fontId="28" fillId="10" borderId="3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0" fillId="10" borderId="29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1" fillId="16" borderId="0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6" fillId="8" borderId="0">
      <alignment vertical="center"/>
    </xf>
    <xf numFmtId="0" fontId="31" fillId="16" borderId="0">
      <alignment vertical="center"/>
    </xf>
    <xf numFmtId="0" fontId="26" fillId="8" borderId="0">
      <alignment vertical="center"/>
    </xf>
    <xf numFmtId="0" fontId="31" fillId="16" borderId="0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26" fillId="8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26" fillId="8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26" fillId="8" borderId="0">
      <alignment vertical="center"/>
    </xf>
    <xf numFmtId="0" fontId="31" fillId="16" borderId="0">
      <alignment vertical="center"/>
    </xf>
    <xf numFmtId="0" fontId="30" fillId="10" borderId="29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0" fillId="10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7" fillId="12" borderId="31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9" fillId="11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31" fillId="14" borderId="0">
      <alignment vertical="center"/>
    </xf>
    <xf numFmtId="0" fontId="7" fillId="0" borderId="32">
      <alignment vertical="center"/>
    </xf>
    <xf numFmtId="0" fontId="31" fillId="14" borderId="0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7" fillId="0" borderId="32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7" fillId="0" borderId="32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7" fillId="0" borderId="32">
      <alignment vertical="center"/>
    </xf>
    <xf numFmtId="0" fontId="31" fillId="14" borderId="0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7" fillId="0" borderId="32">
      <alignment vertical="center"/>
    </xf>
    <xf numFmtId="0" fontId="31" fillId="14" borderId="0">
      <alignment vertical="center"/>
    </xf>
    <xf numFmtId="0" fontId="26" fillId="13" borderId="0">
      <alignment vertical="center"/>
    </xf>
    <xf numFmtId="0" fontId="31" fillId="14" borderId="0">
      <alignment vertical="center"/>
    </xf>
    <xf numFmtId="0" fontId="26" fillId="13" borderId="0">
      <alignment vertical="center"/>
    </xf>
    <xf numFmtId="0" fontId="27" fillId="0" borderId="0">
      <alignment vertical="center"/>
    </xf>
    <xf numFmtId="0" fontId="31" fillId="14" borderId="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85" fillId="0" borderId="0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85" fillId="0" borderId="0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85" fillId="0" borderId="0">
      <alignment vertical="center"/>
    </xf>
    <xf numFmtId="0" fontId="31" fillId="14" borderId="0">
      <alignment vertical="center"/>
    </xf>
    <xf numFmtId="0" fontId="7" fillId="0" borderId="34">
      <alignment vertical="center"/>
    </xf>
    <xf numFmtId="0" fontId="9" fillId="0" borderId="0">
      <alignment vertical="center"/>
    </xf>
    <xf numFmtId="0" fontId="31" fillId="14" borderId="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9" fillId="0" borderId="0">
      <alignment vertical="center"/>
    </xf>
    <xf numFmtId="0" fontId="31" fillId="14" borderId="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7" fillId="0" borderId="32">
      <alignment vertical="center"/>
    </xf>
    <xf numFmtId="0" fontId="26" fillId="13" borderId="0">
      <alignment vertical="center"/>
    </xf>
    <xf numFmtId="0" fontId="85" fillId="0" borderId="0">
      <alignment vertical="center"/>
    </xf>
    <xf numFmtId="0" fontId="31" fillId="14" borderId="0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31" fillId="14" borderId="0">
      <alignment vertical="center"/>
    </xf>
    <xf numFmtId="0" fontId="30" fillId="10" borderId="29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1" fillId="14" borderId="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31" fillId="14" borderId="0">
      <alignment vertical="center"/>
    </xf>
    <xf numFmtId="0" fontId="26" fillId="8" borderId="0">
      <alignment vertical="center"/>
    </xf>
    <xf numFmtId="0" fontId="26" fillId="13" borderId="0">
      <alignment vertical="center"/>
    </xf>
    <xf numFmtId="0" fontId="9" fillId="0" borderId="0"/>
    <xf numFmtId="0" fontId="28" fillId="10" borderId="30">
      <alignment vertical="center"/>
    </xf>
    <xf numFmtId="0" fontId="45" fillId="0" borderId="37">
      <alignment horizontal="center" vertical="center"/>
    </xf>
    <xf numFmtId="0" fontId="31" fillId="14" borderId="0">
      <alignment vertical="center"/>
    </xf>
    <xf numFmtId="0" fontId="31" fillId="14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26" fillId="13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85" fillId="0" borderId="0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31" fillId="16" borderId="0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31" fillId="16" borderId="0">
      <alignment vertical="center"/>
    </xf>
    <xf numFmtId="0" fontId="26" fillId="8" borderId="0">
      <alignment vertical="center"/>
    </xf>
    <xf numFmtId="0" fontId="7" fillId="0" borderId="34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31" fillId="16" borderId="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31" fillId="16" borderId="0">
      <alignment vertical="center"/>
    </xf>
    <xf numFmtId="0" fontId="28" fillId="11" borderId="30">
      <alignment vertical="center"/>
    </xf>
    <xf numFmtId="0" fontId="31" fillId="16" borderId="0">
      <alignment vertical="center"/>
    </xf>
    <xf numFmtId="0" fontId="36" fillId="23" borderId="0">
      <alignment vertical="center"/>
    </xf>
    <xf numFmtId="0" fontId="31" fillId="16" borderId="0">
      <alignment vertical="center"/>
    </xf>
    <xf numFmtId="0" fontId="31" fillId="16" borderId="0">
      <alignment vertical="center"/>
    </xf>
    <xf numFmtId="0" fontId="85" fillId="0" borderId="0">
      <alignment vertical="center"/>
    </xf>
    <xf numFmtId="0" fontId="25" fillId="7" borderId="29">
      <alignment vertical="center"/>
    </xf>
    <xf numFmtId="0" fontId="85" fillId="0" borderId="0">
      <alignment vertical="center"/>
    </xf>
    <xf numFmtId="0" fontId="25" fillId="7" borderId="29">
      <alignment vertical="center"/>
    </xf>
    <xf numFmtId="0" fontId="40" fillId="0" borderId="0"/>
    <xf numFmtId="0" fontId="85" fillId="0" borderId="0">
      <alignment vertical="center"/>
    </xf>
    <xf numFmtId="0" fontId="26" fillId="13" borderId="0">
      <alignment vertical="center"/>
    </xf>
    <xf numFmtId="0" fontId="85" fillId="0" borderId="0">
      <alignment vertical="center"/>
    </xf>
    <xf numFmtId="0" fontId="26" fillId="13" borderId="0">
      <alignment vertical="center"/>
    </xf>
    <xf numFmtId="0" fontId="85" fillId="0" borderId="0">
      <alignment vertical="center"/>
    </xf>
    <xf numFmtId="0" fontId="85" fillId="0" borderId="0">
      <alignment vertical="center"/>
    </xf>
    <xf numFmtId="0" fontId="26" fillId="13" borderId="0">
      <alignment vertical="center"/>
    </xf>
    <xf numFmtId="0" fontId="85" fillId="0" borderId="0">
      <alignment vertical="center"/>
    </xf>
    <xf numFmtId="0" fontId="85" fillId="0" borderId="0">
      <alignment vertical="center"/>
    </xf>
    <xf numFmtId="0" fontId="9" fillId="0" borderId="0"/>
    <xf numFmtId="0" fontId="28" fillId="10" borderId="30">
      <alignment vertical="center"/>
    </xf>
    <xf numFmtId="0" fontId="9" fillId="0" borderId="0"/>
    <xf numFmtId="0" fontId="28" fillId="10" borderId="30">
      <alignment vertical="center"/>
    </xf>
    <xf numFmtId="0" fontId="39" fillId="0" borderId="0"/>
    <xf numFmtId="0" fontId="28" fillId="10" borderId="30">
      <alignment vertical="center"/>
    </xf>
    <xf numFmtId="0" fontId="9" fillId="12" borderId="31">
      <alignment vertical="center"/>
    </xf>
    <xf numFmtId="0" fontId="9" fillId="0" borderId="0"/>
    <xf numFmtId="0" fontId="28" fillId="10" borderId="30">
      <alignment vertical="center"/>
    </xf>
    <xf numFmtId="0" fontId="9" fillId="0" borderId="0"/>
    <xf numFmtId="0" fontId="28" fillId="10" borderId="30">
      <alignment vertical="center"/>
    </xf>
    <xf numFmtId="0" fontId="28" fillId="10" borderId="30">
      <alignment vertical="center"/>
    </xf>
    <xf numFmtId="0" fontId="9" fillId="0" borderId="0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85" fillId="0" borderId="0">
      <alignment vertical="center"/>
    </xf>
    <xf numFmtId="0" fontId="9" fillId="0" borderId="0"/>
    <xf numFmtId="0" fontId="28" fillId="11" borderId="30">
      <alignment vertical="center"/>
    </xf>
    <xf numFmtId="0" fontId="85" fillId="0" borderId="0">
      <alignment vertical="center"/>
    </xf>
    <xf numFmtId="0" fontId="28" fillId="11" borderId="30">
      <alignment vertical="center"/>
    </xf>
    <xf numFmtId="0" fontId="9" fillId="0" borderId="0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9" fillId="0" borderId="0">
      <alignment vertical="center"/>
    </xf>
    <xf numFmtId="0" fontId="9" fillId="0" borderId="0"/>
    <xf numFmtId="0" fontId="30" fillId="10" borderId="29">
      <alignment vertical="center"/>
    </xf>
    <xf numFmtId="0" fontId="28" fillId="11" borderId="30">
      <alignment vertical="center"/>
    </xf>
    <xf numFmtId="0" fontId="80" fillId="0" borderId="0"/>
    <xf numFmtId="0" fontId="30" fillId="11" borderId="29">
      <alignment vertical="center"/>
    </xf>
    <xf numFmtId="0" fontId="39" fillId="0" borderId="0"/>
    <xf numFmtId="0" fontId="30" fillId="11" borderId="29">
      <alignment vertical="center"/>
    </xf>
    <xf numFmtId="0" fontId="8" fillId="0" borderId="0"/>
    <xf numFmtId="0" fontId="28" fillId="11" borderId="30">
      <alignment vertical="center"/>
    </xf>
    <xf numFmtId="0" fontId="39" fillId="0" borderId="0"/>
    <xf numFmtId="0" fontId="40" fillId="0" borderId="0"/>
    <xf numFmtId="0" fontId="27" fillId="0" borderId="0">
      <alignment vertical="center"/>
    </xf>
    <xf numFmtId="0" fontId="28" fillId="11" borderId="30">
      <alignment vertical="center"/>
    </xf>
    <xf numFmtId="0" fontId="85" fillId="0" borderId="0">
      <alignment vertical="center"/>
    </xf>
    <xf numFmtId="0" fontId="28" fillId="11" borderId="30">
      <alignment vertical="center"/>
    </xf>
    <xf numFmtId="0" fontId="27" fillId="0" borderId="0">
      <alignment vertical="center"/>
    </xf>
    <xf numFmtId="0" fontId="28" fillId="11" borderId="30">
      <alignment vertical="center"/>
    </xf>
    <xf numFmtId="0" fontId="85" fillId="0" borderId="0"/>
    <xf numFmtId="0" fontId="30" fillId="10" borderId="29">
      <alignment vertical="center"/>
    </xf>
    <xf numFmtId="0" fontId="85" fillId="0" borderId="0"/>
    <xf numFmtId="0" fontId="9" fillId="0" borderId="0"/>
    <xf numFmtId="0" fontId="9" fillId="0" borderId="0"/>
    <xf numFmtId="0" fontId="7" fillId="0" borderId="32">
      <alignment vertical="center"/>
    </xf>
    <xf numFmtId="0" fontId="40" fillId="0" borderId="0"/>
    <xf numFmtId="0" fontId="9" fillId="0" borderId="0">
      <alignment vertical="center"/>
    </xf>
    <xf numFmtId="0" fontId="40" fillId="12" borderId="31">
      <alignment vertical="center"/>
    </xf>
    <xf numFmtId="0" fontId="9" fillId="0" borderId="0">
      <alignment vertical="center"/>
    </xf>
    <xf numFmtId="0" fontId="28" fillId="10" borderId="30">
      <alignment vertical="center"/>
    </xf>
    <xf numFmtId="0" fontId="81" fillId="0" borderId="0">
      <alignment vertical="center"/>
    </xf>
    <xf numFmtId="0" fontId="40" fillId="12" borderId="31">
      <alignment vertical="center"/>
    </xf>
    <xf numFmtId="0" fontId="9" fillId="0" borderId="0">
      <alignment vertical="center"/>
    </xf>
    <xf numFmtId="0" fontId="28" fillId="10" borderId="30">
      <alignment vertical="center"/>
    </xf>
    <xf numFmtId="0" fontId="40" fillId="12" borderId="31">
      <alignment vertical="center"/>
    </xf>
    <xf numFmtId="0" fontId="9" fillId="0" borderId="0">
      <alignment vertical="center"/>
    </xf>
    <xf numFmtId="0" fontId="28" fillId="10" borderId="30">
      <alignment vertical="center"/>
    </xf>
    <xf numFmtId="0" fontId="9" fillId="0" borderId="0">
      <alignment vertical="center"/>
    </xf>
    <xf numFmtId="0" fontId="80" fillId="0" borderId="0"/>
    <xf numFmtId="0" fontId="40" fillId="12" borderId="31">
      <alignment vertical="center"/>
    </xf>
    <xf numFmtId="0" fontId="9" fillId="0" borderId="0">
      <alignment vertical="center"/>
    </xf>
    <xf numFmtId="0" fontId="28" fillId="10" borderId="3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28" fillId="10" borderId="30">
      <alignment vertical="center"/>
    </xf>
    <xf numFmtId="0" fontId="9" fillId="0" borderId="0">
      <alignment vertical="center"/>
    </xf>
    <xf numFmtId="0" fontId="28" fillId="10" borderId="30">
      <alignment vertical="center"/>
    </xf>
    <xf numFmtId="0" fontId="9" fillId="0" borderId="0"/>
    <xf numFmtId="0" fontId="28" fillId="10" borderId="30">
      <alignment vertical="center"/>
    </xf>
    <xf numFmtId="0" fontId="9" fillId="0" borderId="0"/>
    <xf numFmtId="0" fontId="28" fillId="10" borderId="30">
      <alignment vertical="center"/>
    </xf>
    <xf numFmtId="0" fontId="9" fillId="0" borderId="0">
      <alignment vertical="center"/>
    </xf>
    <xf numFmtId="0" fontId="28" fillId="10" borderId="30">
      <alignment vertical="center"/>
    </xf>
    <xf numFmtId="0" fontId="9" fillId="0" borderId="0"/>
    <xf numFmtId="0" fontId="28" fillId="10" borderId="30">
      <alignment vertical="center"/>
    </xf>
    <xf numFmtId="0" fontId="9" fillId="0" borderId="0"/>
    <xf numFmtId="0" fontId="9" fillId="0" borderId="0"/>
    <xf numFmtId="0" fontId="9" fillId="0" borderId="0"/>
    <xf numFmtId="0" fontId="28" fillId="10" borderId="30">
      <alignment vertical="center"/>
    </xf>
    <xf numFmtId="0" fontId="9" fillId="0" borderId="0"/>
    <xf numFmtId="0" fontId="28" fillId="10" borderId="30">
      <alignment vertical="center"/>
    </xf>
    <xf numFmtId="0" fontId="9" fillId="0" borderId="0"/>
    <xf numFmtId="0" fontId="39" fillId="0" borderId="0"/>
    <xf numFmtId="0" fontId="26" fillId="8" borderId="0">
      <alignment vertical="center"/>
    </xf>
    <xf numFmtId="0" fontId="9" fillId="0" borderId="0"/>
    <xf numFmtId="0" fontId="9" fillId="0" borderId="0"/>
    <xf numFmtId="0" fontId="28" fillId="11" borderId="30">
      <alignment vertical="center"/>
    </xf>
    <xf numFmtId="0" fontId="9" fillId="0" borderId="0"/>
    <xf numFmtId="0" fontId="28" fillId="11" borderId="30">
      <alignment vertical="center"/>
    </xf>
    <xf numFmtId="0" fontId="9" fillId="0" borderId="0"/>
    <xf numFmtId="0" fontId="28" fillId="11" borderId="30">
      <alignment vertical="center"/>
    </xf>
    <xf numFmtId="0" fontId="9" fillId="0" borderId="0"/>
    <xf numFmtId="0" fontId="9" fillId="0" borderId="0"/>
    <xf numFmtId="0" fontId="28" fillId="11" borderId="30">
      <alignment vertical="center"/>
    </xf>
    <xf numFmtId="0" fontId="9" fillId="0" borderId="0">
      <alignment vertical="center"/>
    </xf>
    <xf numFmtId="0" fontId="28" fillId="10" borderId="3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9" fillId="0" borderId="0">
      <alignment vertical="center"/>
    </xf>
    <xf numFmtId="0" fontId="28" fillId="10" borderId="30">
      <alignment vertical="center"/>
    </xf>
    <xf numFmtId="0" fontId="9" fillId="0" borderId="0">
      <alignment vertical="center"/>
    </xf>
    <xf numFmtId="0" fontId="28" fillId="10" borderId="30">
      <alignment vertical="center"/>
    </xf>
    <xf numFmtId="0" fontId="9" fillId="0" borderId="0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9" fillId="0" borderId="0">
      <alignment vertical="center"/>
    </xf>
    <xf numFmtId="0" fontId="28" fillId="10" borderId="30">
      <alignment vertical="center"/>
    </xf>
    <xf numFmtId="0" fontId="9" fillId="0" borderId="0">
      <alignment vertical="center"/>
    </xf>
    <xf numFmtId="0" fontId="27" fillId="0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8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30" fillId="11" borderId="29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7" fillId="12" borderId="31">
      <alignment vertical="center"/>
    </xf>
    <xf numFmtId="0" fontId="26" fillId="8" borderId="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6" fillId="8" borderId="0">
      <alignment vertical="center"/>
    </xf>
    <xf numFmtId="0" fontId="27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26" fillId="8" borderId="0">
      <alignment vertical="center"/>
    </xf>
    <xf numFmtId="0" fontId="36" fillId="23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7" fillId="0" borderId="34">
      <alignment vertical="center"/>
    </xf>
    <xf numFmtId="0" fontId="26" fillId="8" borderId="0">
      <alignment vertical="center"/>
    </xf>
    <xf numFmtId="0" fontId="7" fillId="0" borderId="34">
      <alignment vertical="center"/>
    </xf>
    <xf numFmtId="0" fontId="26" fillId="8" borderId="0">
      <alignment vertical="center"/>
    </xf>
    <xf numFmtId="0" fontId="7" fillId="0" borderId="34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7" fillId="0" borderId="34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7" fillId="0" borderId="34">
      <alignment vertical="center"/>
    </xf>
    <xf numFmtId="0" fontId="37" fillId="26" borderId="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6" fillId="8" borderId="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7" fillId="0" borderId="32">
      <alignment vertical="center"/>
    </xf>
    <xf numFmtId="0" fontId="26" fillId="13" borderId="0">
      <alignment vertical="center"/>
    </xf>
    <xf numFmtId="0" fontId="7" fillId="0" borderId="32">
      <alignment vertical="center"/>
    </xf>
    <xf numFmtId="0" fontId="26" fillId="13" borderId="0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7" fillId="0" borderId="32">
      <alignment vertical="center"/>
    </xf>
    <xf numFmtId="0" fontId="26" fillId="13" borderId="0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7" fillId="0" borderId="32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36" fillId="35" borderId="0">
      <alignment vertical="center"/>
    </xf>
    <xf numFmtId="0" fontId="26" fillId="13" borderId="0">
      <alignment vertical="center"/>
    </xf>
    <xf numFmtId="0" fontId="37" fillId="35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37" fillId="35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7" fillId="0" borderId="32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36" fillId="2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36" fillId="23" borderId="0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30" fillId="11" borderId="29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30" fillId="11" borderId="29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6" fillId="8" borderId="0">
      <alignment vertical="center"/>
    </xf>
    <xf numFmtId="0" fontId="7" fillId="0" borderId="34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7" fillId="0" borderId="34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7" fillId="0" borderId="34">
      <alignment vertical="center"/>
    </xf>
    <xf numFmtId="0" fontId="26" fillId="8" borderId="0">
      <alignment vertical="center"/>
    </xf>
    <xf numFmtId="0" fontId="7" fillId="0" borderId="34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7" fillId="0" borderId="34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30" fillId="11" borderId="29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30" fillId="11" borderId="29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42" fillId="21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42" fillId="21" borderId="0">
      <alignment vertical="center"/>
    </xf>
    <xf numFmtId="0" fontId="26" fillId="13" borderId="0">
      <alignment vertical="center"/>
    </xf>
    <xf numFmtId="0" fontId="26" fillId="8" borderId="0">
      <alignment vertical="center"/>
    </xf>
    <xf numFmtId="0" fontId="30" fillId="10" borderId="29">
      <alignment vertical="center"/>
    </xf>
    <xf numFmtId="0" fontId="42" fillId="21" borderId="0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42" fillId="21" borderId="0">
      <alignment vertical="center"/>
    </xf>
    <xf numFmtId="0" fontId="26" fillId="13" borderId="0">
      <alignment vertical="center"/>
    </xf>
    <xf numFmtId="0" fontId="42" fillId="21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43" fontId="69" fillId="0" borderId="0"/>
    <xf numFmtId="0" fontId="26" fillId="13" borderId="0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8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53" fillId="34" borderId="42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62" fillId="34" borderId="42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26" fillId="13" borderId="0">
      <alignment vertical="center"/>
    </xf>
    <xf numFmtId="0" fontId="26" fillId="8" borderId="0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7" fillId="0" borderId="32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7" fillId="0" borderId="32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8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8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6" fillId="8" borderId="0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8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8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7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30" fillId="11" borderId="29">
      <alignment vertical="center"/>
    </xf>
    <xf numFmtId="0" fontId="30" fillId="10" borderId="29">
      <alignment vertical="center"/>
    </xf>
    <xf numFmtId="0" fontId="26" fillId="8" borderId="0">
      <alignment vertical="center"/>
    </xf>
    <xf numFmtId="0" fontId="30" fillId="11" borderId="29">
      <alignment vertical="center"/>
    </xf>
    <xf numFmtId="0" fontId="26" fillId="8" borderId="0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30" fillId="11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36" fillId="24" borderId="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7" fillId="12" borderId="31">
      <alignment vertical="center"/>
    </xf>
    <xf numFmtId="0" fontId="26" fillId="8" borderId="0">
      <alignment vertical="center"/>
    </xf>
    <xf numFmtId="0" fontId="27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30" fillId="10" borderId="29">
      <alignment vertical="center"/>
    </xf>
    <xf numFmtId="0" fontId="26" fillId="8" borderId="0">
      <alignment vertical="center"/>
    </xf>
    <xf numFmtId="0" fontId="27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30" fillId="10" borderId="29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7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7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30" fillId="10" borderId="29">
      <alignment vertical="center"/>
    </xf>
    <xf numFmtId="0" fontId="26" fillId="8" borderId="0">
      <alignment vertical="center"/>
    </xf>
    <xf numFmtId="0" fontId="26" fillId="13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13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7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7" fillId="0" borderId="34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7" fillId="0" borderId="34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7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57" fillId="0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30" fillId="10" borderId="29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30" fillId="10" borderId="29">
      <alignment vertical="center"/>
    </xf>
    <xf numFmtId="0" fontId="26" fillId="8" borderId="0">
      <alignment vertical="center"/>
    </xf>
    <xf numFmtId="0" fontId="30" fillId="10" borderId="29">
      <alignment vertical="center"/>
    </xf>
    <xf numFmtId="0" fontId="26" fillId="8" borderId="0">
      <alignment vertical="center"/>
    </xf>
    <xf numFmtId="0" fontId="30" fillId="10" borderId="29">
      <alignment vertical="center"/>
    </xf>
    <xf numFmtId="0" fontId="26" fillId="8" borderId="0">
      <alignment vertical="center"/>
    </xf>
    <xf numFmtId="0" fontId="30" fillId="10" borderId="29">
      <alignment vertical="center"/>
    </xf>
    <xf numFmtId="0" fontId="26" fillId="8" borderId="0">
      <alignment vertical="center"/>
    </xf>
    <xf numFmtId="0" fontId="30" fillId="10" borderId="29">
      <alignment vertical="center"/>
    </xf>
    <xf numFmtId="0" fontId="26" fillId="8" borderId="0">
      <alignment vertical="center"/>
    </xf>
    <xf numFmtId="0" fontId="30" fillId="10" borderId="29">
      <alignment vertical="center"/>
    </xf>
    <xf numFmtId="0" fontId="26" fillId="8" borderId="0">
      <alignment vertical="center"/>
    </xf>
    <xf numFmtId="0" fontId="30" fillId="10" borderId="29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7" fillId="0" borderId="32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7" fillId="0" borderId="32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7" fillId="0" borderId="32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36" fillId="2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30" fillId="10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6" fillId="13" borderId="0">
      <alignment vertical="center"/>
    </xf>
    <xf numFmtId="0" fontId="27" fillId="12" borderId="31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6" fillId="13" borderId="0">
      <alignment vertical="center"/>
    </xf>
    <xf numFmtId="0" fontId="27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7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30" fillId="11" borderId="29">
      <alignment vertical="center"/>
    </xf>
    <xf numFmtId="0" fontId="26" fillId="8" borderId="0">
      <alignment vertical="center"/>
    </xf>
    <xf numFmtId="0" fontId="27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7" fillId="0" borderId="34">
      <alignment vertical="center"/>
    </xf>
    <xf numFmtId="0" fontId="26" fillId="8" borderId="0">
      <alignment vertical="center"/>
    </xf>
    <xf numFmtId="0" fontId="25" fillId="7" borderId="29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7" fillId="0" borderId="34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7" fillId="0" borderId="34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26" fillId="8" borderId="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7" fillId="0" borderId="32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7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7" fillId="12" borderId="31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6" fillId="8" borderId="0">
      <alignment vertical="center"/>
    </xf>
    <xf numFmtId="0" fontId="28" fillId="11" borderId="30">
      <alignment vertical="center"/>
    </xf>
    <xf numFmtId="0" fontId="26" fillId="8" borderId="0">
      <alignment vertical="center"/>
    </xf>
    <xf numFmtId="0" fontId="26" fillId="8" borderId="0">
      <alignment vertical="center"/>
    </xf>
    <xf numFmtId="38" fontId="63" fillId="0" borderId="0"/>
    <xf numFmtId="0" fontId="9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9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9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9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74" fillId="0" borderId="0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7" fillId="0" borderId="32">
      <alignment vertical="center"/>
    </xf>
    <xf numFmtId="0" fontId="7" fillId="0" borderId="33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5" fillId="21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5" fillId="21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9" fillId="12" borderId="31">
      <alignment vertical="center"/>
    </xf>
    <xf numFmtId="0" fontId="7" fillId="0" borderId="32">
      <alignment vertical="center"/>
    </xf>
    <xf numFmtId="0" fontId="9" fillId="12" borderId="31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9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9" fillId="12" borderId="31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9" fillId="12" borderId="31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3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51" fillId="0" borderId="41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4" fillId="0" borderId="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9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9" fillId="12" borderId="31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9" fillId="12" borderId="31">
      <alignment vertical="center"/>
    </xf>
    <xf numFmtId="0" fontId="7" fillId="0" borderId="34">
      <alignment vertical="center"/>
    </xf>
    <xf numFmtId="0" fontId="9" fillId="12" borderId="31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9" fillId="12" borderId="31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9" fillId="12" borderId="31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45" fillId="0" borderId="37">
      <alignment horizontal="center" vertical="center"/>
    </xf>
    <xf numFmtId="0" fontId="7" fillId="0" borderId="34">
      <alignment vertical="center"/>
    </xf>
    <xf numFmtId="0" fontId="7" fillId="0" borderId="34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8" fillId="11" borderId="30">
      <alignment vertical="center"/>
    </xf>
    <xf numFmtId="0" fontId="45" fillId="0" borderId="37">
      <alignment horizontal="center"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9" fillId="12" borderId="31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9" fillId="11" borderId="29">
      <alignment vertical="center"/>
    </xf>
    <xf numFmtId="0" fontId="9" fillId="12" borderId="31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9" fillId="12" borderId="31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9" fillId="12" borderId="31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9" fillId="0" borderId="0">
      <alignment vertical="center" shrinkToFit="1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6" fillId="19" borderId="0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7" fillId="19" borderId="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6" fillId="20" borderId="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37" fillId="20" borderId="0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6" fillId="24" borderId="0">
      <alignment vertical="center"/>
    </xf>
    <xf numFmtId="0" fontId="45" fillId="0" borderId="37">
      <alignment horizontal="center"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9" fillId="12" borderId="31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51" fillId="0" borderId="41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187" fontId="63" fillId="0" borderId="0"/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9" fillId="12" borderId="31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1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57" fillId="0" borderId="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57" fillId="0" borderId="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57" fillId="0" borderId="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9" fillId="12" borderId="31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7" fillId="0" borderId="34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9" fillId="12" borderId="31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28" fillId="11" borderId="30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7" fillId="0" borderId="34">
      <alignment vertical="center"/>
    </xf>
    <xf numFmtId="0" fontId="27" fillId="12" borderId="31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4">
      <alignment vertical="center"/>
    </xf>
    <xf numFmtId="0" fontId="25" fillId="7" borderId="29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4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37" fillId="35" borderId="0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9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9" fillId="12" borderId="31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9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5" fillId="7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28" fillId="11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7" fillId="12" borderId="31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28" fillId="10" borderId="30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7" fillId="0" borderId="32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29" fillId="11" borderId="29">
      <alignment vertical="center"/>
    </xf>
    <xf numFmtId="0" fontId="30" fillId="10" borderId="29">
      <alignment vertical="center"/>
    </xf>
    <xf numFmtId="0" fontId="29" fillId="11" borderId="29">
      <alignment vertical="center"/>
    </xf>
    <xf numFmtId="0" fontId="30" fillId="10" borderId="29">
      <alignment vertical="center"/>
    </xf>
    <xf numFmtId="0" fontId="9" fillId="12" borderId="31">
      <alignment vertical="center"/>
    </xf>
    <xf numFmtId="0" fontId="29" fillId="11" borderId="29">
      <alignment vertical="center"/>
    </xf>
    <xf numFmtId="0" fontId="9" fillId="12" borderId="31">
      <alignment vertical="center"/>
    </xf>
    <xf numFmtId="0" fontId="29" fillId="11" borderId="29">
      <alignment vertical="center"/>
    </xf>
    <xf numFmtId="0" fontId="9" fillId="12" borderId="31">
      <alignment vertical="center"/>
    </xf>
    <xf numFmtId="0" fontId="29" fillId="11" borderId="29">
      <alignment vertical="center"/>
    </xf>
    <xf numFmtId="0" fontId="9" fillId="12" borderId="31">
      <alignment vertical="center"/>
    </xf>
    <xf numFmtId="0" fontId="29" fillId="11" borderId="29">
      <alignment vertical="center"/>
    </xf>
    <xf numFmtId="0" fontId="9" fillId="12" borderId="31">
      <alignment vertical="center"/>
    </xf>
    <xf numFmtId="0" fontId="29" fillId="11" borderId="29">
      <alignment vertical="center"/>
    </xf>
    <xf numFmtId="0" fontId="9" fillId="12" borderId="31">
      <alignment vertical="center"/>
    </xf>
    <xf numFmtId="0" fontId="29" fillId="11" borderId="29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9" fillId="11" borderId="29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9" fillId="11" borderId="29">
      <alignment vertical="center"/>
    </xf>
    <xf numFmtId="0" fontId="9" fillId="12" borderId="31">
      <alignment vertical="center"/>
    </xf>
    <xf numFmtId="0" fontId="29" fillId="11" borderId="29">
      <alignment vertical="center"/>
    </xf>
    <xf numFmtId="0" fontId="9" fillId="12" borderId="31">
      <alignment vertical="center"/>
    </xf>
    <xf numFmtId="0" fontId="29" fillId="11" borderId="29">
      <alignment vertical="center"/>
    </xf>
    <xf numFmtId="0" fontId="9" fillId="12" borderId="31">
      <alignment vertical="center"/>
    </xf>
    <xf numFmtId="0" fontId="29" fillId="11" borderId="29">
      <alignment vertical="center"/>
    </xf>
    <xf numFmtId="0" fontId="9" fillId="12" borderId="31">
      <alignment vertical="center"/>
    </xf>
    <xf numFmtId="0" fontId="29" fillId="11" borderId="29">
      <alignment vertical="center"/>
    </xf>
    <xf numFmtId="0" fontId="9" fillId="12" borderId="31">
      <alignment vertical="center"/>
    </xf>
    <xf numFmtId="0" fontId="29" fillId="11" borderId="29">
      <alignment vertical="center"/>
    </xf>
    <xf numFmtId="0" fontId="9" fillId="12" borderId="31">
      <alignment vertical="center"/>
    </xf>
    <xf numFmtId="0" fontId="29" fillId="11" borderId="29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9" fillId="11" borderId="29">
      <alignment vertical="center"/>
    </xf>
    <xf numFmtId="0" fontId="9" fillId="12" borderId="31">
      <alignment vertical="center"/>
    </xf>
    <xf numFmtId="0" fontId="29" fillId="11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9" fillId="11" borderId="29">
      <alignment vertical="center"/>
    </xf>
    <xf numFmtId="0" fontId="9" fillId="12" borderId="31">
      <alignment vertical="center"/>
    </xf>
    <xf numFmtId="0" fontId="29" fillId="11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9" fillId="11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9" fillId="11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9" fillId="11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9" fillId="11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9" fillId="11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9" fillId="12" borderId="31">
      <alignment vertical="center"/>
    </xf>
    <xf numFmtId="0" fontId="30" fillId="11" borderId="29">
      <alignment vertical="center"/>
    </xf>
    <xf numFmtId="0" fontId="9" fillId="12" borderId="31">
      <alignment vertical="center"/>
    </xf>
    <xf numFmtId="0" fontId="30" fillId="11" borderId="29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0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0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30" fillId="10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9" fillId="12" borderId="31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9" fillId="12" borderId="31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9" fillId="12" borderId="31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9" fillId="12" borderId="31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7" fillId="24" borderId="0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42" fillId="21" borderId="0">
      <alignment vertical="center"/>
    </xf>
    <xf numFmtId="0" fontId="30" fillId="11" borderId="29">
      <alignment vertical="center"/>
    </xf>
    <xf numFmtId="0" fontId="42" fillId="21" borderId="0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42" fillId="21" borderId="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9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42" fillId="21" borderId="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9" fillId="12" borderId="31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0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42" fillId="21" borderId="0">
      <alignment vertical="center"/>
    </xf>
    <xf numFmtId="0" fontId="30" fillId="10" borderId="29">
      <alignment vertical="center"/>
    </xf>
    <xf numFmtId="0" fontId="42" fillId="21" borderId="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42" fillId="21" borderId="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6" fillId="20" borderId="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74" fillId="0" borderId="0">
      <alignment vertical="center"/>
    </xf>
    <xf numFmtId="0" fontId="30" fillId="10" borderId="29">
      <alignment vertical="center"/>
    </xf>
    <xf numFmtId="0" fontId="74" fillId="0" borderId="0">
      <alignment vertical="center"/>
    </xf>
    <xf numFmtId="0" fontId="30" fillId="10" borderId="29">
      <alignment vertical="center"/>
    </xf>
    <xf numFmtId="0" fontId="74" fillId="0" borderId="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30" fillId="10" borderId="29">
      <alignment vertical="center"/>
    </xf>
    <xf numFmtId="0" fontId="28" fillId="11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9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30" fillId="10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9" fillId="12" borderId="31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5" fillId="7" borderId="29">
      <alignment vertical="center"/>
    </xf>
    <xf numFmtId="0" fontId="30" fillId="11" borderId="29">
      <alignment vertical="center"/>
    </xf>
    <xf numFmtId="0" fontId="28" fillId="10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30" fillId="11" borderId="29">
      <alignment vertical="center"/>
    </xf>
    <xf numFmtId="0" fontId="30" fillId="11" borderId="29">
      <alignment vertical="center"/>
    </xf>
    <xf numFmtId="0" fontId="28" fillId="11" borderId="30">
      <alignment vertical="center"/>
    </xf>
    <xf numFmtId="0" fontId="53" fillId="34" borderId="42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62" fillId="34" borderId="42">
      <alignment vertical="center"/>
    </xf>
    <xf numFmtId="0" fontId="62" fillId="34" borderId="42">
      <alignment vertical="center"/>
    </xf>
    <xf numFmtId="0" fontId="62" fillId="34" borderId="42">
      <alignment vertical="center"/>
    </xf>
    <xf numFmtId="0" fontId="62" fillId="34" borderId="42">
      <alignment vertical="center"/>
    </xf>
    <xf numFmtId="0" fontId="62" fillId="34" borderId="42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62" fillId="34" borderId="42">
      <alignment vertical="center"/>
    </xf>
    <xf numFmtId="0" fontId="62" fillId="34" borderId="42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27" fillId="12" borderId="31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62" fillId="34" borderId="42">
      <alignment vertical="center"/>
    </xf>
    <xf numFmtId="0" fontId="62" fillId="34" borderId="42">
      <alignment vertical="center"/>
    </xf>
    <xf numFmtId="0" fontId="62" fillId="34" borderId="42">
      <alignment vertical="center"/>
    </xf>
    <xf numFmtId="0" fontId="62" fillId="34" borderId="42">
      <alignment vertical="center"/>
    </xf>
    <xf numFmtId="0" fontId="62" fillId="34" borderId="42">
      <alignment vertical="center"/>
    </xf>
    <xf numFmtId="0" fontId="62" fillId="34" borderId="42">
      <alignment vertical="center"/>
    </xf>
    <xf numFmtId="0" fontId="62" fillId="34" borderId="42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9" fillId="12" borderId="31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62" fillId="34" borderId="42">
      <alignment vertical="center"/>
    </xf>
    <xf numFmtId="0" fontId="53" fillId="34" borderId="42">
      <alignment vertical="center"/>
    </xf>
    <xf numFmtId="0" fontId="53" fillId="34" borderId="42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82" fillId="0" borderId="0">
      <alignment vertical="center"/>
    </xf>
    <xf numFmtId="0" fontId="25" fillId="7" borderId="29">
      <alignment vertical="center"/>
    </xf>
    <xf numFmtId="0" fontId="82" fillId="0" borderId="0">
      <alignment vertical="center"/>
    </xf>
    <xf numFmtId="0" fontId="82" fillId="0" borderId="0">
      <alignment vertical="center"/>
    </xf>
    <xf numFmtId="0" fontId="74" fillId="0" borderId="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74" fillId="0" borderId="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74" fillId="0" borderId="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74" fillId="0" borderId="0">
      <alignment vertical="center"/>
    </xf>
    <xf numFmtId="0" fontId="9" fillId="12" borderId="31">
      <alignment vertical="center"/>
    </xf>
    <xf numFmtId="0" fontId="74" fillId="0" borderId="0">
      <alignment vertical="center"/>
    </xf>
    <xf numFmtId="0" fontId="9" fillId="12" borderId="31">
      <alignment vertical="center"/>
    </xf>
    <xf numFmtId="0" fontId="74" fillId="0" borderId="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74" fillId="0" borderId="0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74" fillId="0" borderId="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74" fillId="0" borderId="0">
      <alignment vertical="center"/>
    </xf>
    <xf numFmtId="0" fontId="28" fillId="10" borderId="30">
      <alignment vertical="center"/>
    </xf>
    <xf numFmtId="0" fontId="74" fillId="0" borderId="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74" fillId="0" borderId="0">
      <alignment vertical="center"/>
    </xf>
    <xf numFmtId="0" fontId="74" fillId="0" borderId="0">
      <alignment vertical="center"/>
    </xf>
    <xf numFmtId="0" fontId="74" fillId="0" borderId="0">
      <alignment vertical="center"/>
    </xf>
    <xf numFmtId="0" fontId="74" fillId="0" borderId="0">
      <alignment vertical="center"/>
    </xf>
    <xf numFmtId="0" fontId="74" fillId="0" borderId="0">
      <alignment vertical="center"/>
    </xf>
    <xf numFmtId="0" fontId="28" fillId="10" borderId="30">
      <alignment vertical="center"/>
    </xf>
    <xf numFmtId="0" fontId="74" fillId="0" borderId="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74" fillId="0" borderId="0">
      <alignment vertical="center"/>
    </xf>
    <xf numFmtId="0" fontId="74" fillId="0" borderId="0">
      <alignment vertical="center"/>
    </xf>
    <xf numFmtId="0" fontId="74" fillId="0" borderId="0">
      <alignment vertical="center"/>
    </xf>
    <xf numFmtId="0" fontId="74" fillId="0" borderId="0">
      <alignment vertical="center"/>
    </xf>
    <xf numFmtId="0" fontId="27" fillId="12" borderId="31">
      <alignment vertical="center"/>
    </xf>
    <xf numFmtId="0" fontId="74" fillId="0" borderId="0">
      <alignment vertical="center"/>
    </xf>
    <xf numFmtId="0" fontId="74" fillId="0" borderId="0">
      <alignment vertical="center"/>
    </xf>
    <xf numFmtId="0" fontId="27" fillId="12" borderId="31">
      <alignment vertical="center"/>
    </xf>
    <xf numFmtId="0" fontId="74" fillId="0" borderId="0">
      <alignment vertical="center"/>
    </xf>
    <xf numFmtId="0" fontId="74" fillId="0" borderId="0">
      <alignment vertical="center"/>
    </xf>
    <xf numFmtId="0" fontId="74" fillId="0" borderId="0">
      <alignment vertical="center"/>
    </xf>
    <xf numFmtId="0" fontId="74" fillId="0" borderId="0">
      <alignment vertical="center"/>
    </xf>
    <xf numFmtId="0" fontId="51" fillId="0" borderId="41">
      <alignment vertical="center"/>
    </xf>
    <xf numFmtId="0" fontId="51" fillId="0" borderId="41">
      <alignment vertical="center"/>
    </xf>
    <xf numFmtId="0" fontId="51" fillId="0" borderId="4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51" fillId="0" borderId="41">
      <alignment vertical="center"/>
    </xf>
    <xf numFmtId="0" fontId="28" fillId="10" borderId="30">
      <alignment vertical="center"/>
    </xf>
    <xf numFmtId="0" fontId="74" fillId="0" borderId="53">
      <alignment vertical="center"/>
    </xf>
    <xf numFmtId="0" fontId="28" fillId="10" borderId="30">
      <alignment vertical="center"/>
    </xf>
    <xf numFmtId="0" fontId="51" fillId="0" borderId="41">
      <alignment vertical="center"/>
    </xf>
    <xf numFmtId="0" fontId="51" fillId="0" borderId="41">
      <alignment vertical="center"/>
    </xf>
    <xf numFmtId="0" fontId="51" fillId="0" borderId="41">
      <alignment vertical="center"/>
    </xf>
    <xf numFmtId="0" fontId="27" fillId="12" borderId="31">
      <alignment vertical="center"/>
    </xf>
    <xf numFmtId="0" fontId="51" fillId="0" borderId="41">
      <alignment vertical="center"/>
    </xf>
    <xf numFmtId="0" fontId="51" fillId="0" borderId="41">
      <alignment vertical="center"/>
    </xf>
    <xf numFmtId="0" fontId="51" fillId="0" borderId="41">
      <alignment vertical="center"/>
    </xf>
    <xf numFmtId="0" fontId="51" fillId="0" borderId="41">
      <alignment vertical="center"/>
    </xf>
    <xf numFmtId="0" fontId="28" fillId="10" borderId="30">
      <alignment vertical="center"/>
    </xf>
    <xf numFmtId="0" fontId="51" fillId="0" borderId="41">
      <alignment vertical="center"/>
    </xf>
    <xf numFmtId="0" fontId="51" fillId="0" borderId="41">
      <alignment vertical="center"/>
    </xf>
    <xf numFmtId="0" fontId="51" fillId="0" borderId="41">
      <alignment vertical="center"/>
    </xf>
    <xf numFmtId="0" fontId="51" fillId="0" borderId="41">
      <alignment vertical="center"/>
    </xf>
    <xf numFmtId="0" fontId="51" fillId="0" borderId="41">
      <alignment vertical="center"/>
    </xf>
    <xf numFmtId="0" fontId="28" fillId="10" borderId="30">
      <alignment vertical="center"/>
    </xf>
    <xf numFmtId="0" fontId="51" fillId="0" borderId="41">
      <alignment vertical="center"/>
    </xf>
    <xf numFmtId="0" fontId="51" fillId="0" borderId="41">
      <alignment vertical="center"/>
    </xf>
    <xf numFmtId="0" fontId="51" fillId="0" borderId="41">
      <alignment vertical="center"/>
    </xf>
    <xf numFmtId="0" fontId="51" fillId="0" borderId="41">
      <alignment vertical="center"/>
    </xf>
    <xf numFmtId="0" fontId="51" fillId="0" borderId="41">
      <alignment vertical="center"/>
    </xf>
    <xf numFmtId="0" fontId="51" fillId="0" borderId="41">
      <alignment vertical="center"/>
    </xf>
    <xf numFmtId="0" fontId="51" fillId="0" borderId="41">
      <alignment vertical="center"/>
    </xf>
    <xf numFmtId="0" fontId="51" fillId="0" borderId="41">
      <alignment vertical="center"/>
    </xf>
    <xf numFmtId="0" fontId="51" fillId="0" borderId="41">
      <alignment vertical="center"/>
    </xf>
    <xf numFmtId="0" fontId="51" fillId="0" borderId="41">
      <alignment vertical="center"/>
    </xf>
    <xf numFmtId="0" fontId="51" fillId="0" borderId="41">
      <alignment vertical="center"/>
    </xf>
    <xf numFmtId="0" fontId="27" fillId="12" borderId="31">
      <alignment vertical="center"/>
    </xf>
    <xf numFmtId="0" fontId="51" fillId="0" borderId="41">
      <alignment vertical="center"/>
    </xf>
    <xf numFmtId="0" fontId="27" fillId="12" borderId="31">
      <alignment vertical="center"/>
    </xf>
    <xf numFmtId="0" fontId="74" fillId="0" borderId="53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83" fillId="0" borderId="0"/>
    <xf numFmtId="38" fontId="4" fillId="0" borderId="0"/>
    <xf numFmtId="0" fontId="28" fillId="10" borderId="30">
      <alignment vertical="center"/>
    </xf>
    <xf numFmtId="0" fontId="9" fillId="12" borderId="31">
      <alignment vertical="center"/>
    </xf>
    <xf numFmtId="38" fontId="4" fillId="0" borderId="0"/>
    <xf numFmtId="0" fontId="25" fillId="7" borderId="29">
      <alignment vertical="center"/>
    </xf>
    <xf numFmtId="40" fontId="4" fillId="0" borderId="0"/>
    <xf numFmtId="0" fontId="36" fillId="36" borderId="0">
      <alignment vertical="center"/>
    </xf>
    <xf numFmtId="0" fontId="37" fillId="24" borderId="0">
      <alignment vertical="center"/>
    </xf>
    <xf numFmtId="0" fontId="25" fillId="7" borderId="29">
      <alignment vertical="center"/>
    </xf>
    <xf numFmtId="0" fontId="37" fillId="24" borderId="0">
      <alignment vertical="center"/>
    </xf>
    <xf numFmtId="0" fontId="25" fillId="7" borderId="29">
      <alignment vertical="center"/>
    </xf>
    <xf numFmtId="0" fontId="37" fillId="24" borderId="0">
      <alignment vertical="center"/>
    </xf>
    <xf numFmtId="0" fontId="25" fillId="7" borderId="29">
      <alignment vertical="center"/>
    </xf>
    <xf numFmtId="0" fontId="37" fillId="24" borderId="0">
      <alignment vertical="center"/>
    </xf>
    <xf numFmtId="0" fontId="25" fillId="7" borderId="29">
      <alignment vertical="center"/>
    </xf>
    <xf numFmtId="0" fontId="37" fillId="24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36" fillId="33" borderId="0">
      <alignment vertical="center"/>
    </xf>
    <xf numFmtId="0" fontId="25" fillId="7" borderId="29">
      <alignment vertical="center"/>
    </xf>
    <xf numFmtId="0" fontId="36" fillId="33" borderId="0">
      <alignment vertical="center"/>
    </xf>
    <xf numFmtId="0" fontId="25" fillId="7" borderId="29">
      <alignment vertical="center"/>
    </xf>
    <xf numFmtId="0" fontId="36" fillId="36" borderId="0">
      <alignment vertical="center"/>
    </xf>
    <xf numFmtId="0" fontId="25" fillId="7" borderId="29">
      <alignment vertical="center"/>
    </xf>
    <xf numFmtId="0" fontId="37" fillId="24" borderId="0">
      <alignment vertical="center"/>
    </xf>
    <xf numFmtId="0" fontId="37" fillId="24" borderId="0">
      <alignment vertical="center"/>
    </xf>
    <xf numFmtId="0" fontId="28" fillId="11" borderId="30">
      <alignment vertical="center"/>
    </xf>
    <xf numFmtId="0" fontId="36" fillId="33" borderId="0">
      <alignment vertical="center"/>
    </xf>
    <xf numFmtId="0" fontId="25" fillId="7" borderId="29">
      <alignment vertical="center"/>
    </xf>
    <xf numFmtId="0" fontId="36" fillId="33" borderId="0">
      <alignment vertical="center"/>
    </xf>
    <xf numFmtId="0" fontId="25" fillId="7" borderId="29">
      <alignment vertical="center"/>
    </xf>
    <xf numFmtId="0" fontId="36" fillId="33" borderId="0">
      <alignment vertical="center"/>
    </xf>
    <xf numFmtId="0" fontId="25" fillId="7" borderId="29">
      <alignment vertical="center"/>
    </xf>
    <xf numFmtId="0" fontId="36" fillId="33" borderId="0">
      <alignment vertical="center"/>
    </xf>
    <xf numFmtId="0" fontId="25" fillId="7" borderId="29">
      <alignment vertical="center"/>
    </xf>
    <xf numFmtId="0" fontId="36" fillId="33" borderId="0">
      <alignment vertical="center"/>
    </xf>
    <xf numFmtId="0" fontId="25" fillId="7" borderId="29">
      <alignment vertical="center"/>
    </xf>
    <xf numFmtId="0" fontId="36" fillId="33" borderId="0">
      <alignment vertical="center"/>
    </xf>
    <xf numFmtId="0" fontId="36" fillId="33" borderId="0">
      <alignment vertical="center"/>
    </xf>
    <xf numFmtId="0" fontId="9" fillId="12" borderId="31">
      <alignment vertical="center"/>
    </xf>
    <xf numFmtId="0" fontId="36" fillId="33" borderId="0">
      <alignment vertical="center"/>
    </xf>
    <xf numFmtId="0" fontId="25" fillId="7" borderId="29">
      <alignment vertical="center"/>
    </xf>
    <xf numFmtId="0" fontId="36" fillId="33" borderId="0">
      <alignment vertical="center"/>
    </xf>
    <xf numFmtId="0" fontId="36" fillId="33" borderId="0">
      <alignment vertical="center"/>
    </xf>
    <xf numFmtId="0" fontId="37" fillId="24" borderId="0">
      <alignment vertical="center"/>
    </xf>
    <xf numFmtId="0" fontId="25" fillId="7" borderId="29">
      <alignment vertical="center"/>
    </xf>
    <xf numFmtId="0" fontId="37" fillId="24" borderId="0">
      <alignment vertical="center"/>
    </xf>
    <xf numFmtId="0" fontId="25" fillId="7" borderId="29">
      <alignment vertical="center"/>
    </xf>
    <xf numFmtId="0" fontId="37" fillId="24" borderId="0">
      <alignment vertical="center"/>
    </xf>
    <xf numFmtId="0" fontId="37" fillId="24" borderId="0">
      <alignment vertical="center"/>
    </xf>
    <xf numFmtId="0" fontId="37" fillId="24" borderId="0">
      <alignment vertical="center"/>
    </xf>
    <xf numFmtId="0" fontId="9" fillId="12" borderId="31">
      <alignment vertical="center"/>
    </xf>
    <xf numFmtId="0" fontId="37" fillId="24" borderId="0">
      <alignment vertical="center"/>
    </xf>
    <xf numFmtId="0" fontId="37" fillId="24" borderId="0">
      <alignment vertical="center"/>
    </xf>
    <xf numFmtId="0" fontId="37" fillId="24" borderId="0">
      <alignment vertical="center"/>
    </xf>
    <xf numFmtId="0" fontId="36" fillId="33" borderId="0">
      <alignment vertical="center"/>
    </xf>
    <xf numFmtId="0" fontId="25" fillId="7" borderId="29">
      <alignment vertical="center"/>
    </xf>
    <xf numFmtId="0" fontId="36" fillId="33" borderId="0">
      <alignment vertical="center"/>
    </xf>
    <xf numFmtId="0" fontId="36" fillId="33" borderId="0">
      <alignment vertical="center"/>
    </xf>
    <xf numFmtId="0" fontId="37" fillId="24" borderId="0">
      <alignment vertical="center"/>
    </xf>
    <xf numFmtId="0" fontId="37" fillId="24" borderId="0">
      <alignment vertical="center"/>
    </xf>
    <xf numFmtId="0" fontId="36" fillId="33" borderId="0">
      <alignment vertical="center"/>
    </xf>
    <xf numFmtId="0" fontId="36" fillId="33" borderId="0">
      <alignment vertical="center"/>
    </xf>
    <xf numFmtId="0" fontId="36" fillId="26" borderId="0">
      <alignment vertical="center"/>
    </xf>
    <xf numFmtId="0" fontId="37" fillId="19" borderId="0">
      <alignment vertical="center"/>
    </xf>
    <xf numFmtId="0" fontId="25" fillId="7" borderId="29">
      <alignment vertical="center"/>
    </xf>
    <xf numFmtId="0" fontId="36" fillId="19" borderId="0">
      <alignment vertical="center"/>
    </xf>
    <xf numFmtId="0" fontId="25" fillId="7" borderId="29">
      <alignment vertical="center"/>
    </xf>
    <xf numFmtId="0" fontId="36" fillId="19" borderId="0">
      <alignment vertical="center"/>
    </xf>
    <xf numFmtId="0" fontId="36" fillId="19" borderId="0">
      <alignment vertical="center"/>
    </xf>
    <xf numFmtId="0" fontId="27" fillId="12" borderId="31">
      <alignment vertical="center"/>
    </xf>
    <xf numFmtId="0" fontId="36" fillId="19" borderId="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36" fillId="19" borderId="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36" fillId="19" borderId="0">
      <alignment vertical="center"/>
    </xf>
    <xf numFmtId="0" fontId="36" fillId="19" borderId="0">
      <alignment vertical="center"/>
    </xf>
    <xf numFmtId="0" fontId="27" fillId="12" borderId="31">
      <alignment vertical="center"/>
    </xf>
    <xf numFmtId="0" fontId="36" fillId="19" borderId="0">
      <alignment vertical="center"/>
    </xf>
    <xf numFmtId="0" fontId="36" fillId="19" borderId="0">
      <alignment vertical="center"/>
    </xf>
    <xf numFmtId="0" fontId="36" fillId="19" borderId="0">
      <alignment vertical="center"/>
    </xf>
    <xf numFmtId="0" fontId="36" fillId="19" borderId="0">
      <alignment vertical="center"/>
    </xf>
    <xf numFmtId="0" fontId="36" fillId="19" borderId="0">
      <alignment vertical="center"/>
    </xf>
    <xf numFmtId="0" fontId="36" fillId="19" borderId="0">
      <alignment vertical="center"/>
    </xf>
    <xf numFmtId="0" fontId="36" fillId="19" borderId="0">
      <alignment vertical="center"/>
    </xf>
    <xf numFmtId="0" fontId="36" fillId="19" borderId="0">
      <alignment vertical="center"/>
    </xf>
    <xf numFmtId="0" fontId="25" fillId="7" borderId="29">
      <alignment vertical="center"/>
    </xf>
    <xf numFmtId="0" fontId="36" fillId="19" borderId="0">
      <alignment vertical="center"/>
    </xf>
    <xf numFmtId="0" fontId="36" fillId="19" borderId="0">
      <alignment vertical="center"/>
    </xf>
    <xf numFmtId="0" fontId="36" fillId="19" borderId="0">
      <alignment vertical="center"/>
    </xf>
    <xf numFmtId="0" fontId="36" fillId="19" borderId="0">
      <alignment vertical="center"/>
    </xf>
    <xf numFmtId="0" fontId="36" fillId="19" borderId="0">
      <alignment vertical="center"/>
    </xf>
    <xf numFmtId="0" fontId="36" fillId="19" borderId="0">
      <alignment vertical="center"/>
    </xf>
    <xf numFmtId="0" fontId="36" fillId="19" borderId="0">
      <alignment vertical="center"/>
    </xf>
    <xf numFmtId="0" fontId="36" fillId="19" borderId="0">
      <alignment vertical="center"/>
    </xf>
    <xf numFmtId="0" fontId="25" fillId="7" borderId="29">
      <alignment vertical="center"/>
    </xf>
    <xf numFmtId="0" fontId="37" fillId="19" borderId="0">
      <alignment vertical="center"/>
    </xf>
    <xf numFmtId="0" fontId="37" fillId="19" borderId="0">
      <alignment vertical="center"/>
    </xf>
    <xf numFmtId="0" fontId="37" fillId="19" borderId="0">
      <alignment vertical="center"/>
    </xf>
    <xf numFmtId="0" fontId="37" fillId="19" borderId="0">
      <alignment vertical="center"/>
    </xf>
    <xf numFmtId="0" fontId="37" fillId="19" borderId="0">
      <alignment vertical="center"/>
    </xf>
    <xf numFmtId="0" fontId="37" fillId="19" borderId="0">
      <alignment vertical="center"/>
    </xf>
    <xf numFmtId="0" fontId="37" fillId="19" borderId="0">
      <alignment vertical="center"/>
    </xf>
    <xf numFmtId="0" fontId="25" fillId="7" borderId="29">
      <alignment vertical="center"/>
    </xf>
    <xf numFmtId="0" fontId="36" fillId="19" borderId="0">
      <alignment vertical="center"/>
    </xf>
    <xf numFmtId="0" fontId="25" fillId="7" borderId="29">
      <alignment vertical="center"/>
    </xf>
    <xf numFmtId="0" fontId="36" fillId="19" borderId="0">
      <alignment vertical="center"/>
    </xf>
    <xf numFmtId="0" fontId="36" fillId="19" borderId="0">
      <alignment vertical="center"/>
    </xf>
    <xf numFmtId="0" fontId="36" fillId="19" borderId="0">
      <alignment vertical="center"/>
    </xf>
    <xf numFmtId="0" fontId="37" fillId="19" borderId="0">
      <alignment vertical="center"/>
    </xf>
    <xf numFmtId="0" fontId="36" fillId="19" borderId="0">
      <alignment vertical="center"/>
    </xf>
    <xf numFmtId="0" fontId="36" fillId="19" borderId="0">
      <alignment vertical="center"/>
    </xf>
    <xf numFmtId="0" fontId="36" fillId="18" borderId="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37" fillId="20" borderId="0">
      <alignment vertical="center"/>
    </xf>
    <xf numFmtId="0" fontId="25" fillId="7" borderId="29">
      <alignment vertical="center"/>
    </xf>
    <xf numFmtId="0" fontId="37" fillId="20" borderId="0">
      <alignment vertical="center"/>
    </xf>
    <xf numFmtId="0" fontId="25" fillId="7" borderId="29">
      <alignment vertical="center"/>
    </xf>
    <xf numFmtId="0" fontId="37" fillId="20" borderId="0">
      <alignment vertical="center"/>
    </xf>
    <xf numFmtId="0" fontId="27" fillId="12" borderId="31">
      <alignment vertical="center"/>
    </xf>
    <xf numFmtId="0" fontId="37" fillId="20" borderId="0">
      <alignment vertical="center"/>
    </xf>
    <xf numFmtId="0" fontId="27" fillId="12" borderId="31">
      <alignment vertical="center"/>
    </xf>
    <xf numFmtId="0" fontId="37" fillId="20" borderId="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36" fillId="20" borderId="0">
      <alignment vertical="center"/>
    </xf>
    <xf numFmtId="0" fontId="36" fillId="20" borderId="0">
      <alignment vertical="center"/>
    </xf>
    <xf numFmtId="0" fontId="36" fillId="18" borderId="0">
      <alignment vertical="center"/>
    </xf>
    <xf numFmtId="0" fontId="37" fillId="20" borderId="0">
      <alignment vertical="center"/>
    </xf>
    <xf numFmtId="0" fontId="37" fillId="20" borderId="0">
      <alignment vertical="center"/>
    </xf>
    <xf numFmtId="0" fontId="28" fillId="11" borderId="30">
      <alignment vertical="center"/>
    </xf>
    <xf numFmtId="0" fontId="36" fillId="20" borderId="0">
      <alignment vertical="center"/>
    </xf>
    <xf numFmtId="0" fontId="25" fillId="7" borderId="29">
      <alignment vertical="center"/>
    </xf>
    <xf numFmtId="0" fontId="36" fillId="20" borderId="0">
      <alignment vertical="center"/>
    </xf>
    <xf numFmtId="0" fontId="36" fillId="20" borderId="0">
      <alignment vertical="center"/>
    </xf>
    <xf numFmtId="0" fontId="36" fillId="20" borderId="0">
      <alignment vertical="center"/>
    </xf>
    <xf numFmtId="0" fontId="36" fillId="20" borderId="0">
      <alignment vertical="center"/>
    </xf>
    <xf numFmtId="0" fontId="27" fillId="12" borderId="31">
      <alignment vertical="center"/>
    </xf>
    <xf numFmtId="0" fontId="36" fillId="20" borderId="0">
      <alignment vertical="center"/>
    </xf>
    <xf numFmtId="0" fontId="36" fillId="20" borderId="0">
      <alignment vertical="center"/>
    </xf>
    <xf numFmtId="0" fontId="36" fillId="20" borderId="0">
      <alignment vertical="center"/>
    </xf>
    <xf numFmtId="0" fontId="36" fillId="20" borderId="0">
      <alignment vertical="center"/>
    </xf>
    <xf numFmtId="0" fontId="36" fillId="20" borderId="0">
      <alignment vertical="center"/>
    </xf>
    <xf numFmtId="0" fontId="36" fillId="20" borderId="0">
      <alignment vertical="center"/>
    </xf>
    <xf numFmtId="0" fontId="36" fillId="20" borderId="0">
      <alignment vertical="center"/>
    </xf>
    <xf numFmtId="0" fontId="25" fillId="7" borderId="29">
      <alignment vertical="center"/>
    </xf>
    <xf numFmtId="0" fontId="36" fillId="20" borderId="0">
      <alignment vertical="center"/>
    </xf>
    <xf numFmtId="0" fontId="36" fillId="20" borderId="0">
      <alignment vertical="center"/>
    </xf>
    <xf numFmtId="0" fontId="36" fillId="20" borderId="0">
      <alignment vertical="center"/>
    </xf>
    <xf numFmtId="0" fontId="36" fillId="20" borderId="0">
      <alignment vertical="center"/>
    </xf>
    <xf numFmtId="0" fontId="36" fillId="20" borderId="0">
      <alignment vertical="center"/>
    </xf>
    <xf numFmtId="0" fontId="36" fillId="20" borderId="0">
      <alignment vertical="center"/>
    </xf>
    <xf numFmtId="0" fontId="25" fillId="7" borderId="29">
      <alignment vertical="center"/>
    </xf>
    <xf numFmtId="0" fontId="37" fillId="20" borderId="0">
      <alignment vertical="center"/>
    </xf>
    <xf numFmtId="0" fontId="37" fillId="20" borderId="0">
      <alignment vertical="center"/>
    </xf>
    <xf numFmtId="0" fontId="37" fillId="20" borderId="0">
      <alignment vertical="center"/>
    </xf>
    <xf numFmtId="0" fontId="37" fillId="20" borderId="0">
      <alignment vertical="center"/>
    </xf>
    <xf numFmtId="0" fontId="37" fillId="20" borderId="0">
      <alignment vertical="center"/>
    </xf>
    <xf numFmtId="0" fontId="37" fillId="20" borderId="0">
      <alignment vertical="center"/>
    </xf>
    <xf numFmtId="0" fontId="37" fillId="20" borderId="0">
      <alignment vertical="center"/>
    </xf>
    <xf numFmtId="0" fontId="25" fillId="7" borderId="29">
      <alignment vertical="center"/>
    </xf>
    <xf numFmtId="0" fontId="36" fillId="20" borderId="0">
      <alignment vertical="center"/>
    </xf>
    <xf numFmtId="0" fontId="36" fillId="20" borderId="0">
      <alignment vertical="center"/>
    </xf>
    <xf numFmtId="0" fontId="36" fillId="20" borderId="0">
      <alignment vertical="center"/>
    </xf>
    <xf numFmtId="0" fontId="36" fillId="20" borderId="0">
      <alignment vertical="center"/>
    </xf>
    <xf numFmtId="0" fontId="37" fillId="20" borderId="0">
      <alignment vertical="center"/>
    </xf>
    <xf numFmtId="0" fontId="37" fillId="20" borderId="0">
      <alignment vertical="center"/>
    </xf>
    <xf numFmtId="0" fontId="36" fillId="20" borderId="0">
      <alignment vertical="center"/>
    </xf>
    <xf numFmtId="0" fontId="36" fillId="20" borderId="0">
      <alignment vertical="center"/>
    </xf>
    <xf numFmtId="0" fontId="36" fillId="35" borderId="0">
      <alignment vertical="center"/>
    </xf>
    <xf numFmtId="0" fontId="25" fillId="7" borderId="29">
      <alignment vertical="center"/>
    </xf>
    <xf numFmtId="0" fontId="37" fillId="35" borderId="0">
      <alignment vertical="center"/>
    </xf>
    <xf numFmtId="0" fontId="25" fillId="7" borderId="29">
      <alignment vertical="center"/>
    </xf>
    <xf numFmtId="0" fontId="37" fillId="35" borderId="0">
      <alignment vertical="center"/>
    </xf>
    <xf numFmtId="0" fontId="37" fillId="35" borderId="0">
      <alignment vertical="center"/>
    </xf>
    <xf numFmtId="0" fontId="37" fillId="35" borderId="0">
      <alignment vertical="center"/>
    </xf>
    <xf numFmtId="0" fontId="9" fillId="12" borderId="31">
      <alignment vertical="center"/>
    </xf>
    <xf numFmtId="0" fontId="36" fillId="23" borderId="0">
      <alignment vertical="center"/>
    </xf>
    <xf numFmtId="0" fontId="36" fillId="23" borderId="0">
      <alignment vertical="center"/>
    </xf>
    <xf numFmtId="0" fontId="25" fillId="7" borderId="29">
      <alignment vertical="center"/>
    </xf>
    <xf numFmtId="0" fontId="36" fillId="23" borderId="0">
      <alignment vertical="center"/>
    </xf>
    <xf numFmtId="0" fontId="25" fillId="7" borderId="29">
      <alignment vertical="center"/>
    </xf>
    <xf numFmtId="0" fontId="36" fillId="23" borderId="0">
      <alignment vertical="center"/>
    </xf>
    <xf numFmtId="0" fontId="36" fillId="23" borderId="0">
      <alignment vertical="center"/>
    </xf>
    <xf numFmtId="0" fontId="36" fillId="23" borderId="0">
      <alignment vertical="center"/>
    </xf>
    <xf numFmtId="0" fontId="36" fillId="23" borderId="0">
      <alignment vertical="center"/>
    </xf>
    <xf numFmtId="0" fontId="36" fillId="23" borderId="0">
      <alignment vertical="center"/>
    </xf>
    <xf numFmtId="0" fontId="25" fillId="7" borderId="29">
      <alignment vertical="center"/>
    </xf>
    <xf numFmtId="0" fontId="36" fillId="23" borderId="0">
      <alignment vertical="center"/>
    </xf>
    <xf numFmtId="0" fontId="36" fillId="23" borderId="0">
      <alignment vertical="center"/>
    </xf>
    <xf numFmtId="0" fontId="36" fillId="23" borderId="0">
      <alignment vertical="center"/>
    </xf>
    <xf numFmtId="0" fontId="36" fillId="23" borderId="0">
      <alignment vertical="center"/>
    </xf>
    <xf numFmtId="0" fontId="36" fillId="23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36" fillId="23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36" fillId="23" borderId="0">
      <alignment vertical="center"/>
    </xf>
    <xf numFmtId="0" fontId="36" fillId="23" borderId="0">
      <alignment vertical="center"/>
    </xf>
    <xf numFmtId="0" fontId="36" fillId="23" borderId="0">
      <alignment vertical="center"/>
    </xf>
    <xf numFmtId="0" fontId="36" fillId="23" borderId="0">
      <alignment vertical="center"/>
    </xf>
    <xf numFmtId="0" fontId="36" fillId="23" borderId="0">
      <alignment vertical="center"/>
    </xf>
    <xf numFmtId="0" fontId="36" fillId="23" borderId="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37" fillId="35" borderId="0">
      <alignment vertical="center"/>
    </xf>
    <xf numFmtId="0" fontId="37" fillId="35" borderId="0">
      <alignment vertical="center"/>
    </xf>
    <xf numFmtId="0" fontId="37" fillId="35" borderId="0">
      <alignment vertical="center"/>
    </xf>
    <xf numFmtId="0" fontId="37" fillId="35" borderId="0">
      <alignment vertical="center"/>
    </xf>
    <xf numFmtId="0" fontId="37" fillId="35" borderId="0">
      <alignment vertical="center"/>
    </xf>
    <xf numFmtId="0" fontId="37" fillId="35" borderId="0">
      <alignment vertical="center"/>
    </xf>
    <xf numFmtId="0" fontId="25" fillId="7" borderId="29">
      <alignment vertical="center"/>
    </xf>
    <xf numFmtId="0" fontId="37" fillId="35" borderId="0">
      <alignment vertical="center"/>
    </xf>
    <xf numFmtId="0" fontId="36" fillId="23" borderId="0">
      <alignment vertical="center"/>
    </xf>
    <xf numFmtId="0" fontId="36" fillId="23" borderId="0">
      <alignment vertical="center"/>
    </xf>
    <xf numFmtId="0" fontId="36" fillId="23" borderId="0">
      <alignment vertical="center"/>
    </xf>
    <xf numFmtId="0" fontId="37" fillId="35" borderId="0">
      <alignment vertical="center"/>
    </xf>
    <xf numFmtId="0" fontId="37" fillId="35" borderId="0">
      <alignment vertical="center"/>
    </xf>
    <xf numFmtId="0" fontId="36" fillId="23" borderId="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36" fillId="23" borderId="0">
      <alignment vertical="center"/>
    </xf>
    <xf numFmtId="0" fontId="9" fillId="12" borderId="31">
      <alignment vertical="center"/>
    </xf>
    <xf numFmtId="0" fontId="37" fillId="24" borderId="0">
      <alignment vertical="center"/>
    </xf>
    <xf numFmtId="0" fontId="37" fillId="24" borderId="0">
      <alignment vertical="center"/>
    </xf>
    <xf numFmtId="0" fontId="37" fillId="24" borderId="0">
      <alignment vertical="center"/>
    </xf>
    <xf numFmtId="0" fontId="37" fillId="24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25" fillId="7" borderId="29">
      <alignment vertical="center"/>
    </xf>
    <xf numFmtId="0" fontId="36" fillId="24" borderId="0">
      <alignment vertical="center"/>
    </xf>
    <xf numFmtId="0" fontId="37" fillId="24" borderId="0">
      <alignment vertical="center"/>
    </xf>
    <xf numFmtId="0" fontId="25" fillId="7" borderId="29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25" fillId="7" borderId="29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45" fillId="0" borderId="37">
      <alignment horizontal="center" vertical="center"/>
    </xf>
    <xf numFmtId="0" fontId="36" fillId="24" borderId="0">
      <alignment vertical="center"/>
    </xf>
    <xf numFmtId="0" fontId="45" fillId="0" borderId="37">
      <alignment horizontal="center" vertical="center"/>
    </xf>
    <xf numFmtId="0" fontId="36" fillId="24" borderId="0">
      <alignment vertical="center"/>
    </xf>
    <xf numFmtId="0" fontId="45" fillId="0" borderId="37">
      <alignment horizontal="center" vertical="center"/>
    </xf>
    <xf numFmtId="0" fontId="36" fillId="24" borderId="0">
      <alignment vertical="center"/>
    </xf>
    <xf numFmtId="0" fontId="45" fillId="0" borderId="37">
      <alignment horizontal="center" vertical="center"/>
    </xf>
    <xf numFmtId="0" fontId="36" fillId="24" borderId="0">
      <alignment vertical="center"/>
    </xf>
    <xf numFmtId="0" fontId="45" fillId="0" borderId="37">
      <alignment horizontal="center" vertical="center"/>
    </xf>
    <xf numFmtId="0" fontId="36" fillId="24" borderId="0">
      <alignment vertical="center"/>
    </xf>
    <xf numFmtId="0" fontId="45" fillId="0" borderId="37">
      <alignment horizontal="center" vertical="center"/>
    </xf>
    <xf numFmtId="0" fontId="37" fillId="24" borderId="0">
      <alignment vertical="center"/>
    </xf>
    <xf numFmtId="0" fontId="37" fillId="24" borderId="0">
      <alignment vertical="center"/>
    </xf>
    <xf numFmtId="0" fontId="37" fillId="24" borderId="0">
      <alignment vertical="center"/>
    </xf>
    <xf numFmtId="0" fontId="37" fillId="24" borderId="0">
      <alignment vertical="center"/>
    </xf>
    <xf numFmtId="0" fontId="37" fillId="24" borderId="0">
      <alignment vertical="center"/>
    </xf>
    <xf numFmtId="0" fontId="37" fillId="24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36" fillId="24" borderId="0">
      <alignment vertical="center"/>
    </xf>
    <xf numFmtId="0" fontId="9" fillId="12" borderId="31">
      <alignment vertical="center"/>
    </xf>
    <xf numFmtId="0" fontId="37" fillId="24" borderId="0">
      <alignment vertical="center"/>
    </xf>
    <xf numFmtId="0" fontId="37" fillId="24" borderId="0">
      <alignment vertical="center"/>
    </xf>
    <xf numFmtId="0" fontId="36" fillId="24" borderId="0">
      <alignment vertical="center"/>
    </xf>
    <xf numFmtId="0" fontId="9" fillId="12" borderId="31">
      <alignment vertical="center"/>
    </xf>
    <xf numFmtId="0" fontId="36" fillId="24" borderId="0">
      <alignment vertical="center"/>
    </xf>
    <xf numFmtId="0" fontId="36" fillId="19" borderId="0">
      <alignment vertical="center"/>
    </xf>
    <xf numFmtId="0" fontId="37" fillId="26" borderId="0">
      <alignment vertical="center"/>
    </xf>
    <xf numFmtId="0" fontId="25" fillId="7" borderId="29">
      <alignment vertical="center"/>
    </xf>
    <xf numFmtId="0" fontId="37" fillId="26" borderId="0">
      <alignment vertical="center"/>
    </xf>
    <xf numFmtId="0" fontId="37" fillId="26" borderId="0">
      <alignment vertical="center"/>
    </xf>
    <xf numFmtId="0" fontId="37" fillId="26" borderId="0">
      <alignment vertical="center"/>
    </xf>
    <xf numFmtId="0" fontId="37" fillId="26" borderId="0">
      <alignment vertical="center"/>
    </xf>
    <xf numFmtId="0" fontId="36" fillId="26" borderId="0">
      <alignment vertical="center"/>
    </xf>
    <xf numFmtId="0" fontId="36" fillId="26" borderId="0">
      <alignment vertical="center"/>
    </xf>
    <xf numFmtId="0" fontId="25" fillId="7" borderId="29">
      <alignment vertical="center"/>
    </xf>
    <xf numFmtId="0" fontId="36" fillId="19" borderId="0">
      <alignment vertical="center"/>
    </xf>
    <xf numFmtId="0" fontId="37" fillId="26" borderId="0">
      <alignment vertical="center"/>
    </xf>
    <xf numFmtId="0" fontId="36" fillId="26" borderId="0">
      <alignment vertical="center"/>
    </xf>
    <xf numFmtId="0" fontId="36" fillId="26" borderId="0">
      <alignment vertical="center"/>
    </xf>
    <xf numFmtId="0" fontId="36" fillId="26" borderId="0">
      <alignment vertical="center"/>
    </xf>
    <xf numFmtId="0" fontId="36" fillId="26" borderId="0">
      <alignment vertical="center"/>
    </xf>
    <xf numFmtId="0" fontId="36" fillId="26" borderId="0">
      <alignment vertical="center"/>
    </xf>
    <xf numFmtId="0" fontId="36" fillId="26" borderId="0">
      <alignment vertical="center"/>
    </xf>
    <xf numFmtId="0" fontId="36" fillId="26" borderId="0">
      <alignment vertical="center"/>
    </xf>
    <xf numFmtId="0" fontId="25" fillId="7" borderId="29">
      <alignment vertical="center"/>
    </xf>
    <xf numFmtId="0" fontId="36" fillId="26" borderId="0">
      <alignment vertical="center"/>
    </xf>
    <xf numFmtId="0" fontId="36" fillId="26" borderId="0">
      <alignment vertical="center"/>
    </xf>
    <xf numFmtId="0" fontId="36" fillId="26" borderId="0">
      <alignment vertical="center"/>
    </xf>
    <xf numFmtId="0" fontId="36" fillId="26" borderId="0">
      <alignment vertical="center"/>
    </xf>
    <xf numFmtId="0" fontId="36" fillId="26" borderId="0">
      <alignment vertical="center"/>
    </xf>
    <xf numFmtId="0" fontId="36" fillId="26" borderId="0">
      <alignment vertical="center"/>
    </xf>
    <xf numFmtId="0" fontId="36" fillId="26" borderId="0">
      <alignment vertical="center"/>
    </xf>
    <xf numFmtId="0" fontId="36" fillId="26" borderId="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36" fillId="26" borderId="0">
      <alignment vertical="center"/>
    </xf>
    <xf numFmtId="0" fontId="36" fillId="26" borderId="0">
      <alignment vertical="center"/>
    </xf>
    <xf numFmtId="0" fontId="36" fillId="26" borderId="0">
      <alignment vertical="center"/>
    </xf>
    <xf numFmtId="0" fontId="36" fillId="26" borderId="0">
      <alignment vertical="center"/>
    </xf>
    <xf numFmtId="0" fontId="36" fillId="26" borderId="0">
      <alignment vertical="center"/>
    </xf>
    <xf numFmtId="0" fontId="36" fillId="26" borderId="0">
      <alignment vertical="center"/>
    </xf>
    <xf numFmtId="0" fontId="36" fillId="26" borderId="0">
      <alignment vertical="center"/>
    </xf>
    <xf numFmtId="0" fontId="36" fillId="26" borderId="0">
      <alignment vertical="center"/>
    </xf>
    <xf numFmtId="0" fontId="36" fillId="26" borderId="0">
      <alignment vertical="center"/>
    </xf>
    <xf numFmtId="0" fontId="37" fillId="26" borderId="0">
      <alignment vertical="center"/>
    </xf>
    <xf numFmtId="0" fontId="37" fillId="26" borderId="0">
      <alignment vertical="center"/>
    </xf>
    <xf numFmtId="0" fontId="37" fillId="26" borderId="0">
      <alignment vertical="center"/>
    </xf>
    <xf numFmtId="0" fontId="37" fillId="26" borderId="0">
      <alignment vertical="center"/>
    </xf>
    <xf numFmtId="0" fontId="37" fillId="26" borderId="0">
      <alignment vertical="center"/>
    </xf>
    <xf numFmtId="0" fontId="37" fillId="26" borderId="0">
      <alignment vertical="center"/>
    </xf>
    <xf numFmtId="0" fontId="37" fillId="26" borderId="0">
      <alignment vertical="center"/>
    </xf>
    <xf numFmtId="0" fontId="37" fillId="26" borderId="0">
      <alignment vertical="center"/>
    </xf>
    <xf numFmtId="0" fontId="36" fillId="26" borderId="0">
      <alignment vertical="center"/>
    </xf>
    <xf numFmtId="0" fontId="25" fillId="7" borderId="29">
      <alignment vertical="center"/>
    </xf>
    <xf numFmtId="0" fontId="36" fillId="26" borderId="0">
      <alignment vertical="center"/>
    </xf>
    <xf numFmtId="0" fontId="36" fillId="26" borderId="0">
      <alignment vertical="center"/>
    </xf>
    <xf numFmtId="0" fontId="36" fillId="26" borderId="0">
      <alignment vertical="center"/>
    </xf>
    <xf numFmtId="0" fontId="37" fillId="26" borderId="0">
      <alignment vertical="center"/>
    </xf>
    <xf numFmtId="0" fontId="37" fillId="26" borderId="0">
      <alignment vertical="center"/>
    </xf>
    <xf numFmtId="0" fontId="36" fillId="26" borderId="0">
      <alignment vertical="center"/>
    </xf>
    <xf numFmtId="0" fontId="36" fillId="26" borderId="0">
      <alignment vertical="center"/>
    </xf>
    <xf numFmtId="0" fontId="50" fillId="21" borderId="0">
      <alignment vertical="center"/>
    </xf>
    <xf numFmtId="0" fontId="9" fillId="0" borderId="0">
      <alignment vertical="center" shrinkToFit="1"/>
    </xf>
    <xf numFmtId="0" fontId="42" fillId="21" borderId="0">
      <alignment vertical="center"/>
    </xf>
    <xf numFmtId="0" fontId="42" fillId="21" borderId="0">
      <alignment vertical="center"/>
    </xf>
    <xf numFmtId="0" fontId="42" fillId="21" borderId="0">
      <alignment vertical="center"/>
    </xf>
    <xf numFmtId="0" fontId="42" fillId="21" borderId="0">
      <alignment vertical="center"/>
    </xf>
    <xf numFmtId="0" fontId="42" fillId="21" borderId="0">
      <alignment vertical="center"/>
    </xf>
    <xf numFmtId="0" fontId="42" fillId="21" borderId="0">
      <alignment vertical="center"/>
    </xf>
    <xf numFmtId="0" fontId="42" fillId="21" borderId="0">
      <alignment vertical="center"/>
    </xf>
    <xf numFmtId="0" fontId="42" fillId="21" borderId="0">
      <alignment vertical="center"/>
    </xf>
    <xf numFmtId="0" fontId="42" fillId="21" borderId="0">
      <alignment vertical="center"/>
    </xf>
    <xf numFmtId="0" fontId="42" fillId="21" borderId="0">
      <alignment vertical="center"/>
    </xf>
    <xf numFmtId="0" fontId="27" fillId="12" borderId="31">
      <alignment vertical="center"/>
    </xf>
    <xf numFmtId="0" fontId="42" fillId="21" borderId="0">
      <alignment vertical="center"/>
    </xf>
    <xf numFmtId="0" fontId="42" fillId="21" borderId="0">
      <alignment vertical="center"/>
    </xf>
    <xf numFmtId="0" fontId="42" fillId="21" borderId="0">
      <alignment vertical="center"/>
    </xf>
    <xf numFmtId="0" fontId="42" fillId="21" borderId="0">
      <alignment vertical="center"/>
    </xf>
    <xf numFmtId="0" fontId="42" fillId="21" borderId="0">
      <alignment vertical="center"/>
    </xf>
    <xf numFmtId="0" fontId="42" fillId="21" borderId="0">
      <alignment vertical="center"/>
    </xf>
    <xf numFmtId="0" fontId="25" fillId="7" borderId="29">
      <alignment vertical="center"/>
    </xf>
    <xf numFmtId="0" fontId="42" fillId="21" borderId="0">
      <alignment vertical="center"/>
    </xf>
    <xf numFmtId="0" fontId="25" fillId="7" borderId="29">
      <alignment vertical="center"/>
    </xf>
    <xf numFmtId="0" fontId="42" fillId="21" borderId="0">
      <alignment vertical="center"/>
    </xf>
    <xf numFmtId="0" fontId="25" fillId="7" borderId="29">
      <alignment vertical="center"/>
    </xf>
    <xf numFmtId="0" fontId="42" fillId="21" borderId="0">
      <alignment vertical="center"/>
    </xf>
    <xf numFmtId="0" fontId="42" fillId="21" borderId="0">
      <alignment vertical="center"/>
    </xf>
    <xf numFmtId="0" fontId="42" fillId="21" borderId="0">
      <alignment vertical="center"/>
    </xf>
    <xf numFmtId="0" fontId="25" fillId="7" borderId="29">
      <alignment vertical="center"/>
    </xf>
    <xf numFmtId="0" fontId="42" fillId="21" borderId="0">
      <alignment vertical="center"/>
    </xf>
    <xf numFmtId="0" fontId="42" fillId="21" borderId="0">
      <alignment vertical="center"/>
    </xf>
    <xf numFmtId="0" fontId="42" fillId="21" borderId="0">
      <alignment vertical="center"/>
    </xf>
    <xf numFmtId="0" fontId="25" fillId="7" borderId="29">
      <alignment vertical="center"/>
    </xf>
    <xf numFmtId="0" fontId="42" fillId="21" borderId="0">
      <alignment vertical="center"/>
    </xf>
    <xf numFmtId="0" fontId="42" fillId="21" borderId="0">
      <alignment vertical="center"/>
    </xf>
    <xf numFmtId="0" fontId="42" fillId="21" borderId="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42" fillId="21" borderId="0">
      <alignment vertical="center"/>
    </xf>
    <xf numFmtId="0" fontId="42" fillId="21" borderId="0">
      <alignment vertical="center"/>
    </xf>
    <xf numFmtId="0" fontId="42" fillId="21" borderId="0">
      <alignment vertical="center"/>
    </xf>
    <xf numFmtId="0" fontId="42" fillId="21" borderId="0">
      <alignment vertical="center"/>
    </xf>
    <xf numFmtId="0" fontId="42" fillId="21" borderId="0">
      <alignment vertical="center"/>
    </xf>
    <xf numFmtId="0" fontId="50" fillId="21" borderId="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5" fillId="21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40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40" fillId="12" borderId="31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5" fillId="21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45" fillId="0" borderId="37">
      <alignment horizontal="center" vertical="center"/>
    </xf>
    <xf numFmtId="0" fontId="27" fillId="12" borderId="31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9" fillId="12" borderId="31">
      <alignment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40" fillId="12" borderId="31">
      <alignment vertical="center"/>
    </xf>
    <xf numFmtId="0" fontId="28" fillId="10" borderId="30">
      <alignment vertical="center"/>
    </xf>
    <xf numFmtId="0" fontId="40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40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7" fillId="12" borderId="31">
      <alignment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40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45" fillId="0" borderId="37">
      <alignment horizontal="center"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45" fillId="0" borderId="37">
      <alignment horizontal="center"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7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9" fillId="12" borderId="31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0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45" fillId="0" borderId="37">
      <alignment horizontal="center" vertical="center"/>
    </xf>
    <xf numFmtId="0" fontId="28" fillId="11" borderId="30">
      <alignment vertical="center"/>
    </xf>
    <xf numFmtId="0" fontId="45" fillId="0" borderId="37">
      <alignment horizontal="center"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9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7" fillId="12" borderId="31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45" fillId="0" borderId="37">
      <alignment horizontal="center" vertical="center"/>
    </xf>
    <xf numFmtId="0" fontId="28" fillId="11" borderId="30">
      <alignment vertical="center"/>
    </xf>
    <xf numFmtId="0" fontId="45" fillId="0" borderId="37">
      <alignment horizontal="center"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45" fillId="0" borderId="37">
      <alignment horizontal="center"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8" fillId="11" borderId="30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21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45" fillId="0" borderId="37">
      <alignment horizontal="center"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21" borderId="29">
      <alignment vertical="center"/>
    </xf>
    <xf numFmtId="0" fontId="25" fillId="7" borderId="29">
      <alignment vertical="center"/>
    </xf>
    <xf numFmtId="0" fontId="25" fillId="21" borderId="29">
      <alignment vertical="center"/>
    </xf>
    <xf numFmtId="0" fontId="25" fillId="7" borderId="29">
      <alignment vertical="center"/>
    </xf>
    <xf numFmtId="0" fontId="25" fillId="21" borderId="29">
      <alignment vertical="center"/>
    </xf>
    <xf numFmtId="0" fontId="25" fillId="7" borderId="29">
      <alignment vertical="center"/>
    </xf>
    <xf numFmtId="0" fontId="25" fillId="21" borderId="29">
      <alignment vertical="center"/>
    </xf>
    <xf numFmtId="0" fontId="25" fillId="7" borderId="29">
      <alignment vertical="center"/>
    </xf>
    <xf numFmtId="0" fontId="25" fillId="21" borderId="29">
      <alignment vertical="center"/>
    </xf>
    <xf numFmtId="0" fontId="25" fillId="7" borderId="29">
      <alignment vertical="center"/>
    </xf>
    <xf numFmtId="0" fontId="25" fillId="21" borderId="29">
      <alignment vertical="center"/>
    </xf>
    <xf numFmtId="0" fontId="25" fillId="7" borderId="29">
      <alignment vertical="center"/>
    </xf>
    <xf numFmtId="0" fontId="25" fillId="21" borderId="29">
      <alignment vertical="center"/>
    </xf>
    <xf numFmtId="0" fontId="25" fillId="7" borderId="29">
      <alignment vertical="center"/>
    </xf>
    <xf numFmtId="0" fontId="25" fillId="21" borderId="29">
      <alignment vertical="center"/>
    </xf>
    <xf numFmtId="0" fontId="25" fillId="7" borderId="29">
      <alignment vertical="center"/>
    </xf>
    <xf numFmtId="0" fontId="25" fillId="21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21" borderId="29">
      <alignment vertical="center"/>
    </xf>
    <xf numFmtId="0" fontId="25" fillId="7" borderId="29">
      <alignment vertical="center"/>
    </xf>
    <xf numFmtId="0" fontId="25" fillId="21" borderId="29">
      <alignment vertical="center"/>
    </xf>
    <xf numFmtId="0" fontId="25" fillId="7" borderId="29">
      <alignment vertical="center"/>
    </xf>
    <xf numFmtId="0" fontId="25" fillId="21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21" borderId="29">
      <alignment vertical="center"/>
    </xf>
    <xf numFmtId="0" fontId="25" fillId="7" borderId="29">
      <alignment vertical="center"/>
    </xf>
    <xf numFmtId="0" fontId="25" fillId="21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21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45" fillId="0" borderId="37">
      <alignment horizontal="center"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27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21" borderId="29">
      <alignment vertical="center"/>
    </xf>
    <xf numFmtId="0" fontId="25" fillId="7" borderId="29">
      <alignment vertical="center"/>
    </xf>
    <xf numFmtId="0" fontId="25" fillId="21" borderId="29">
      <alignment vertical="center"/>
    </xf>
    <xf numFmtId="0" fontId="25" fillId="7" borderId="29">
      <alignment vertical="center"/>
    </xf>
    <xf numFmtId="0" fontId="25" fillId="21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9" fillId="12" borderId="31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7" borderId="29">
      <alignment vertical="center"/>
    </xf>
    <xf numFmtId="0" fontId="25" fillId="21" borderId="29">
      <alignment vertical="center"/>
    </xf>
    <xf numFmtId="0" fontId="25" fillId="21" borderId="29">
      <alignment vertical="center"/>
    </xf>
    <xf numFmtId="0" fontId="25" fillId="21" borderId="29">
      <alignment vertical="center"/>
    </xf>
    <xf numFmtId="0" fontId="25" fillId="21" borderId="29">
      <alignment vertical="center"/>
    </xf>
    <xf numFmtId="0" fontId="25" fillId="21" borderId="29">
      <alignment vertical="center"/>
    </xf>
    <xf numFmtId="0" fontId="25" fillId="21" borderId="29">
      <alignment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27" fillId="12" borderId="31">
      <alignment vertical="center"/>
    </xf>
    <xf numFmtId="0" fontId="45" fillId="0" borderId="37">
      <alignment horizontal="center" vertical="center"/>
    </xf>
    <xf numFmtId="0" fontId="27" fillId="12" borderId="31">
      <alignment vertical="center"/>
    </xf>
    <xf numFmtId="0" fontId="45" fillId="0" borderId="37">
      <alignment horizontal="center" vertical="center"/>
    </xf>
    <xf numFmtId="0" fontId="27" fillId="12" borderId="31">
      <alignment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27" fillId="12" borderId="31">
      <alignment vertical="center"/>
    </xf>
    <xf numFmtId="0" fontId="45" fillId="0" borderId="37">
      <alignment horizontal="center" vertical="center"/>
    </xf>
    <xf numFmtId="0" fontId="27" fillId="12" borderId="31">
      <alignment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27" fillId="12" borderId="31">
      <alignment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27" fillId="12" borderId="31">
      <alignment vertical="center"/>
    </xf>
    <xf numFmtId="0" fontId="45" fillId="0" borderId="37">
      <alignment horizontal="center" vertical="center"/>
    </xf>
    <xf numFmtId="0" fontId="27" fillId="12" borderId="31">
      <alignment vertical="center"/>
    </xf>
    <xf numFmtId="0" fontId="45" fillId="0" borderId="37">
      <alignment horizontal="center" vertical="center"/>
    </xf>
    <xf numFmtId="0" fontId="27" fillId="12" borderId="31">
      <alignment vertical="center"/>
    </xf>
    <xf numFmtId="0" fontId="45" fillId="0" borderId="37">
      <alignment horizontal="center" vertical="center"/>
    </xf>
    <xf numFmtId="0" fontId="27" fillId="12" borderId="31">
      <alignment vertical="center"/>
    </xf>
    <xf numFmtId="0" fontId="45" fillId="0" borderId="37">
      <alignment horizontal="center" vertical="center"/>
    </xf>
    <xf numFmtId="0" fontId="27" fillId="12" borderId="31">
      <alignment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27" fillId="12" borderId="31">
      <alignment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27" fillId="12" borderId="31">
      <alignment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27" fillId="12" borderId="31">
      <alignment vertical="center"/>
    </xf>
    <xf numFmtId="0" fontId="45" fillId="0" borderId="37">
      <alignment horizontal="center" vertical="center"/>
    </xf>
    <xf numFmtId="0" fontId="45" fillId="0" borderId="37">
      <alignment horizontal="center"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40" fillId="12" borderId="31">
      <alignment vertical="center"/>
    </xf>
    <xf numFmtId="0" fontId="40" fillId="12" borderId="31">
      <alignment vertical="center"/>
    </xf>
    <xf numFmtId="0" fontId="40" fillId="12" borderId="31">
      <alignment vertical="center"/>
    </xf>
    <xf numFmtId="0" fontId="9" fillId="12" borderId="31">
      <alignment vertical="center"/>
    </xf>
    <xf numFmtId="0" fontId="40" fillId="12" borderId="31">
      <alignment vertical="center"/>
    </xf>
    <xf numFmtId="0" fontId="40" fillId="12" borderId="31">
      <alignment vertical="center"/>
    </xf>
    <xf numFmtId="0" fontId="40" fillId="12" borderId="31">
      <alignment vertical="center"/>
    </xf>
    <xf numFmtId="0" fontId="40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40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40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27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0" fontId="9" fillId="12" borderId="31">
      <alignment vertical="center"/>
    </xf>
    <xf numFmtId="41" fontId="69" fillId="0" borderId="0"/>
    <xf numFmtId="0" fontId="13" fillId="0" borderId="0"/>
    <xf numFmtId="0" fontId="40" fillId="0" borderId="0"/>
    <xf numFmtId="0" fontId="9" fillId="0" borderId="0"/>
    <xf numFmtId="0" fontId="43" fillId="0" borderId="0"/>
    <xf numFmtId="0" fontId="43" fillId="0" borderId="0"/>
    <xf numFmtId="0" fontId="43" fillId="0" borderId="0"/>
    <xf numFmtId="0" fontId="43" fillId="37" borderId="44"/>
    <xf numFmtId="0" fontId="43" fillId="37" borderId="44"/>
    <xf numFmtId="0" fontId="43" fillId="37" borderId="44"/>
    <xf numFmtId="0" fontId="43" fillId="0" borderId="8">
      <alignment horizontal="centerContinuous"/>
    </xf>
    <xf numFmtId="0" fontId="31" fillId="38" borderId="0">
      <alignment vertical="center"/>
    </xf>
    <xf numFmtId="0" fontId="31" fillId="16" borderId="0">
      <alignment vertical="center"/>
    </xf>
    <xf numFmtId="0" fontId="31" fillId="38" borderId="0">
      <alignment vertical="center"/>
    </xf>
    <xf numFmtId="0" fontId="31" fillId="16" borderId="0">
      <alignment vertical="center"/>
    </xf>
    <xf numFmtId="0" fontId="39" fillId="0" borderId="0"/>
    <xf numFmtId="0" fontId="39" fillId="0" borderId="0"/>
    <xf numFmtId="0" fontId="39" fillId="0" borderId="0"/>
    <xf numFmtId="0" fontId="9" fillId="0" borderId="0"/>
    <xf numFmtId="0" fontId="9" fillId="0" borderId="0"/>
    <xf numFmtId="0" fontId="9" fillId="0" borderId="0"/>
    <xf numFmtId="0" fontId="26" fillId="39" borderId="0">
      <alignment vertical="center"/>
    </xf>
    <xf numFmtId="0" fontId="26" fillId="8" borderId="0">
      <alignment vertical="center"/>
    </xf>
    <xf numFmtId="0" fontId="26" fillId="39" borderId="0">
      <alignment vertical="center"/>
    </xf>
    <xf numFmtId="0" fontId="26" fillId="8" borderId="0">
      <alignment vertical="center"/>
    </xf>
    <xf numFmtId="0" fontId="9" fillId="0" borderId="0">
      <alignment vertical="center" shrinkToFit="1"/>
    </xf>
    <xf numFmtId="0" fontId="9" fillId="0" borderId="0">
      <alignment vertical="center" shrinkToFit="1"/>
    </xf>
    <xf numFmtId="0" fontId="9" fillId="0" borderId="0">
      <alignment vertical="center" shrinkToFit="1"/>
    </xf>
    <xf numFmtId="0" fontId="9" fillId="0" borderId="0">
      <alignment vertical="center" shrinkToFit="1"/>
    </xf>
    <xf numFmtId="0" fontId="1" fillId="0" borderId="0">
      <alignment vertical="center"/>
    </xf>
    <xf numFmtId="0" fontId="112" fillId="0" borderId="0"/>
    <xf numFmtId="0" fontId="112" fillId="0" borderId="0"/>
  </cellStyleXfs>
  <cellXfs count="344">
    <xf numFmtId="0" fontId="0" fillId="0" borderId="0" xfId="0" applyAlignment="1">
      <alignment vertical="center"/>
    </xf>
    <xf numFmtId="0" fontId="2" fillId="3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vertical="center"/>
    </xf>
    <xf numFmtId="0" fontId="3" fillId="3" borderId="2" xfId="6232" applyFont="1" applyFill="1" applyBorder="1" applyAlignment="1">
      <alignment vertical="center"/>
    </xf>
    <xf numFmtId="0" fontId="2" fillId="4" borderId="1" xfId="0" applyFont="1" applyFill="1" applyBorder="1" applyAlignment="1">
      <alignment vertical="center"/>
    </xf>
    <xf numFmtId="49" fontId="2" fillId="4" borderId="1" xfId="0" applyNumberFormat="1" applyFont="1" applyFill="1" applyBorder="1" applyAlignment="1">
      <alignment vertical="center" wrapText="1"/>
    </xf>
    <xf numFmtId="0" fontId="2" fillId="4" borderId="1" xfId="0" applyFont="1" applyFill="1" applyBorder="1" applyAlignment="1">
      <alignment vertical="center" wrapText="1"/>
    </xf>
    <xf numFmtId="0" fontId="0" fillId="4" borderId="1" xfId="0" applyFill="1" applyBorder="1" applyAlignment="1">
      <alignment vertical="center"/>
    </xf>
    <xf numFmtId="0" fontId="2" fillId="4" borderId="1" xfId="0" applyFont="1" applyFill="1" applyBorder="1" applyAlignment="1">
      <alignment horizontal="left" vertical="center"/>
    </xf>
    <xf numFmtId="0" fontId="4" fillId="0" borderId="0" xfId="3300" applyProtection="1">
      <protection locked="0"/>
    </xf>
    <xf numFmtId="0" fontId="2" fillId="5" borderId="1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vertical="top"/>
    </xf>
    <xf numFmtId="0" fontId="2" fillId="4" borderId="1" xfId="0" applyFont="1" applyFill="1" applyBorder="1" applyAlignment="1">
      <alignment horizontal="left" vertical="top"/>
    </xf>
    <xf numFmtId="0" fontId="5" fillId="4" borderId="1" xfId="0" applyFont="1" applyFill="1" applyBorder="1" applyAlignment="1">
      <alignment horizontal="left" vertical="top"/>
    </xf>
    <xf numFmtId="49" fontId="5" fillId="4" borderId="1" xfId="0" applyNumberFormat="1" applyFont="1" applyFill="1" applyBorder="1" applyAlignment="1">
      <alignment horizontal="left" vertical="top"/>
    </xf>
    <xf numFmtId="0" fontId="4" fillId="3" borderId="3" xfId="3300" applyFill="1" applyBorder="1" applyAlignment="1">
      <alignment vertical="top"/>
    </xf>
    <xf numFmtId="0" fontId="4" fillId="3" borderId="4" xfId="3300" applyFill="1" applyBorder="1" applyAlignment="1">
      <alignment vertical="top"/>
    </xf>
    <xf numFmtId="0" fontId="4" fillId="5" borderId="3" xfId="3300" applyFill="1" applyBorder="1"/>
    <xf numFmtId="0" fontId="4" fillId="5" borderId="4" xfId="3300" applyFill="1" applyBorder="1"/>
    <xf numFmtId="0" fontId="4" fillId="3" borderId="6" xfId="3300" applyFill="1" applyBorder="1" applyAlignment="1" applyProtection="1">
      <alignment vertical="top"/>
      <protection locked="0"/>
    </xf>
    <xf numFmtId="0" fontId="4" fillId="0" borderId="7" xfId="3300" applyBorder="1" applyProtection="1">
      <protection locked="0"/>
    </xf>
    <xf numFmtId="0" fontId="2" fillId="0" borderId="0" xfId="0" applyFont="1" applyAlignment="1">
      <alignment horizontal="center" vertical="center"/>
    </xf>
    <xf numFmtId="0" fontId="2" fillId="3" borderId="1" xfId="0" applyFont="1" applyFill="1" applyBorder="1" applyAlignment="1">
      <alignment horizontal="left" vertical="top"/>
    </xf>
    <xf numFmtId="49" fontId="5" fillId="3" borderId="1" xfId="0" applyNumberFormat="1" applyFont="1" applyFill="1" applyBorder="1" applyAlignment="1">
      <alignment horizontal="left" vertical="top"/>
    </xf>
    <xf numFmtId="0" fontId="3" fillId="3" borderId="1" xfId="6232" applyFont="1" applyFill="1" applyBorder="1" applyAlignment="1">
      <alignment vertical="center"/>
    </xf>
    <xf numFmtId="0" fontId="2" fillId="4" borderId="1" xfId="0" applyFont="1" applyFill="1" applyBorder="1" applyAlignment="1">
      <alignment horizontal="center" vertical="top"/>
    </xf>
    <xf numFmtId="0" fontId="2" fillId="4" borderId="1" xfId="0" applyFont="1" applyFill="1" applyBorder="1" applyAlignment="1">
      <alignment horizontal="center" vertical="center"/>
    </xf>
    <xf numFmtId="0" fontId="4" fillId="3" borderId="12" xfId="3300" applyFill="1" applyBorder="1" applyAlignment="1" applyProtection="1">
      <alignment vertical="top"/>
      <protection locked="0"/>
    </xf>
    <xf numFmtId="0" fontId="4" fillId="3" borderId="0" xfId="3300" applyFill="1" applyAlignment="1" applyProtection="1">
      <alignment vertical="top"/>
      <protection locked="0"/>
    </xf>
    <xf numFmtId="0" fontId="4" fillId="3" borderId="17" xfId="3300" applyFill="1" applyBorder="1" applyAlignment="1" applyProtection="1">
      <alignment vertical="top"/>
      <protection locked="0"/>
    </xf>
    <xf numFmtId="0" fontId="4" fillId="3" borderId="10" xfId="3300" applyFill="1" applyBorder="1" applyAlignment="1" applyProtection="1">
      <alignment horizontal="center" vertical="top"/>
      <protection locked="0"/>
    </xf>
    <xf numFmtId="0" fontId="2" fillId="2" borderId="0" xfId="0" applyFont="1" applyFill="1" applyAlignment="1">
      <alignment vertical="center"/>
    </xf>
    <xf numFmtId="0" fontId="2" fillId="6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left" vertical="center"/>
    </xf>
    <xf numFmtId="0" fontId="0" fillId="3" borderId="1" xfId="0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2" fontId="6" fillId="2" borderId="7" xfId="3300" applyNumberFormat="1" applyFont="1" applyFill="1" applyBorder="1" applyAlignment="1">
      <alignment horizontal="center"/>
    </xf>
    <xf numFmtId="2" fontId="6" fillId="2" borderId="13" xfId="3300" applyNumberFormat="1" applyFont="1" applyFill="1" applyBorder="1" applyAlignment="1">
      <alignment horizontal="center"/>
    </xf>
    <xf numFmtId="2" fontId="6" fillId="2" borderId="14" xfId="3300" applyNumberFormat="1" applyFont="1" applyFill="1" applyBorder="1" applyProtection="1">
      <protection locked="0"/>
    </xf>
    <xf numFmtId="2" fontId="6" fillId="2" borderId="15" xfId="3300" applyNumberFormat="1" applyFont="1" applyFill="1" applyBorder="1" applyProtection="1">
      <protection locked="0"/>
    </xf>
    <xf numFmtId="0" fontId="4" fillId="2" borderId="14" xfId="3300" applyFill="1" applyBorder="1" applyProtection="1">
      <protection locked="0"/>
    </xf>
    <xf numFmtId="2" fontId="4" fillId="2" borderId="15" xfId="3300" applyNumberFormat="1" applyFill="1" applyBorder="1" applyProtection="1">
      <protection locked="0"/>
    </xf>
    <xf numFmtId="0" fontId="4" fillId="2" borderId="18" xfId="3300" applyFill="1" applyBorder="1" applyAlignment="1" applyProtection="1">
      <alignment horizontal="center" vertical="center"/>
      <protection locked="0"/>
    </xf>
    <xf numFmtId="0" fontId="9" fillId="0" borderId="0" xfId="3314" applyFont="1" applyAlignment="1">
      <alignment vertical="center"/>
    </xf>
    <xf numFmtId="0" fontId="13" fillId="0" borderId="0" xfId="3314" applyFont="1"/>
    <xf numFmtId="0" fontId="19" fillId="0" borderId="19" xfId="3314" applyFont="1" applyBorder="1" applyAlignment="1">
      <alignment horizontal="center"/>
    </xf>
    <xf numFmtId="0" fontId="20" fillId="0" borderId="21" xfId="3314" applyFont="1" applyBorder="1" applyAlignment="1">
      <alignment horizontal="center"/>
    </xf>
    <xf numFmtId="0" fontId="19" fillId="0" borderId="21" xfId="3314" applyFont="1" applyBorder="1" applyAlignment="1">
      <alignment horizontal="center"/>
    </xf>
    <xf numFmtId="0" fontId="8" fillId="0" borderId="24" xfId="3314" applyBorder="1" applyAlignment="1">
      <alignment horizontal="center"/>
    </xf>
    <xf numFmtId="0" fontId="19" fillId="0" borderId="0" xfId="3314" applyFont="1" applyAlignment="1">
      <alignment horizontal="justify"/>
    </xf>
    <xf numFmtId="0" fontId="19" fillId="0" borderId="0" xfId="3314" applyFont="1"/>
    <xf numFmtId="0" fontId="22" fillId="0" borderId="0" xfId="3314" applyFont="1"/>
    <xf numFmtId="0" fontId="23" fillId="0" borderId="0" xfId="3314" applyFont="1"/>
    <xf numFmtId="0" fontId="24" fillId="0" borderId="0" xfId="3314" applyFont="1"/>
    <xf numFmtId="49" fontId="8" fillId="0" borderId="0" xfId="3314" applyNumberFormat="1" applyAlignment="1">
      <alignment horizontal="center"/>
    </xf>
    <xf numFmtId="0" fontId="2" fillId="3" borderId="1" xfId="0" quotePrefix="1" applyFont="1" applyFill="1" applyBorder="1" applyAlignment="1">
      <alignment vertical="center"/>
    </xf>
    <xf numFmtId="0" fontId="2" fillId="4" borderId="1" xfId="0" quotePrefix="1" applyFont="1" applyFill="1" applyBorder="1" applyAlignment="1">
      <alignment vertical="center"/>
    </xf>
    <xf numFmtId="0" fontId="2" fillId="3" borderId="1" xfId="0" quotePrefix="1" applyFont="1" applyFill="1" applyBorder="1" applyAlignment="1">
      <alignment horizontal="left" vertical="center"/>
    </xf>
    <xf numFmtId="49" fontId="2" fillId="3" borderId="1" xfId="0" quotePrefix="1" applyNumberFormat="1" applyFont="1" applyFill="1" applyBorder="1" applyAlignment="1">
      <alignment vertical="center"/>
    </xf>
    <xf numFmtId="0" fontId="60" fillId="0" borderId="54" xfId="22556" applyFont="1" applyBorder="1" applyProtection="1">
      <protection locked="0"/>
    </xf>
    <xf numFmtId="0" fontId="60" fillId="0" borderId="52" xfId="22556" applyFont="1" applyBorder="1" applyAlignment="1" applyProtection="1">
      <alignment horizontal="left"/>
      <protection locked="0"/>
    </xf>
    <xf numFmtId="0" fontId="87" fillId="0" borderId="52" xfId="22556" applyFont="1" applyBorder="1" applyAlignment="1" applyProtection="1">
      <alignment horizontal="left"/>
      <protection locked="0"/>
    </xf>
    <xf numFmtId="0" fontId="60" fillId="0" borderId="52" xfId="22556" applyFont="1" applyBorder="1" applyProtection="1">
      <protection locked="0"/>
    </xf>
    <xf numFmtId="0" fontId="60" fillId="0" borderId="55" xfId="22556" applyFont="1" applyBorder="1" applyProtection="1">
      <protection locked="0"/>
    </xf>
    <xf numFmtId="0" fontId="60" fillId="0" borderId="0" xfId="22556" applyFont="1" applyAlignment="1" applyProtection="1">
      <alignment horizontal="right"/>
      <protection locked="0"/>
    </xf>
    <xf numFmtId="0" fontId="84" fillId="0" borderId="0" xfId="22556" applyFont="1" applyAlignment="1" applyProtection="1">
      <alignment horizontal="left"/>
      <protection locked="0"/>
    </xf>
    <xf numFmtId="0" fontId="60" fillId="0" borderId="0" xfId="22556" applyFont="1" applyAlignment="1" applyProtection="1">
      <alignment horizontal="left"/>
      <protection locked="0"/>
    </xf>
    <xf numFmtId="0" fontId="87" fillId="0" borderId="0" xfId="22556" applyFont="1" applyAlignment="1" applyProtection="1">
      <alignment horizontal="left"/>
      <protection locked="0"/>
    </xf>
    <xf numFmtId="0" fontId="87" fillId="0" borderId="0" xfId="22556" applyFont="1" applyProtection="1">
      <protection locked="0"/>
    </xf>
    <xf numFmtId="0" fontId="88" fillId="0" borderId="0" xfId="22556" applyFont="1" applyAlignment="1" applyProtection="1">
      <alignment horizontal="left"/>
      <protection locked="0"/>
    </xf>
    <xf numFmtId="0" fontId="88" fillId="0" borderId="0" xfId="22556" quotePrefix="1" applyFont="1" applyProtection="1">
      <protection locked="0"/>
    </xf>
    <xf numFmtId="0" fontId="60" fillId="0" borderId="52" xfId="22557" applyFont="1" applyBorder="1" applyAlignment="1" applyProtection="1">
      <alignment horizontal="center"/>
      <protection locked="0"/>
    </xf>
    <xf numFmtId="0" fontId="60" fillId="0" borderId="46" xfId="22556" applyFont="1" applyBorder="1" applyAlignment="1" applyProtection="1">
      <alignment horizontal="center"/>
      <protection locked="0"/>
    </xf>
    <xf numFmtId="0" fontId="60" fillId="0" borderId="0" xfId="22557" applyFont="1" applyAlignment="1" applyProtection="1">
      <alignment horizontal="center"/>
      <protection locked="0"/>
    </xf>
    <xf numFmtId="0" fontId="92" fillId="0" borderId="0" xfId="22557" applyFont="1" applyAlignment="1" applyProtection="1">
      <alignment vertical="top"/>
      <protection locked="0"/>
    </xf>
    <xf numFmtId="0" fontId="88" fillId="0" borderId="0" xfId="22556" applyFont="1" applyAlignment="1" applyProtection="1">
      <alignment vertical="top"/>
      <protection locked="0"/>
    </xf>
    <xf numFmtId="0" fontId="60" fillId="0" borderId="0" xfId="22557" applyFont="1" applyProtection="1">
      <protection locked="0"/>
    </xf>
    <xf numFmtId="0" fontId="91" fillId="0" borderId="0" xfId="22556" applyFont="1" applyProtection="1">
      <protection locked="0"/>
    </xf>
    <xf numFmtId="0" fontId="93" fillId="0" borderId="0" xfId="22556" applyFont="1" applyProtection="1">
      <protection locked="0"/>
    </xf>
    <xf numFmtId="0" fontId="60" fillId="0" borderId="0" xfId="22556" applyFont="1"/>
    <xf numFmtId="0" fontId="91" fillId="0" borderId="0" xfId="22556" applyFont="1" applyAlignment="1">
      <alignment vertical="top"/>
    </xf>
    <xf numFmtId="0" fontId="94" fillId="0" borderId="0" xfId="22556" applyFont="1" applyProtection="1">
      <protection locked="0"/>
    </xf>
    <xf numFmtId="0" fontId="60" fillId="0" borderId="46" xfId="22556" applyFont="1" applyBorder="1" applyProtection="1">
      <protection locked="0"/>
    </xf>
    <xf numFmtId="0" fontId="60" fillId="0" borderId="56" xfId="22556" applyFont="1" applyBorder="1" applyProtection="1">
      <protection locked="0"/>
    </xf>
    <xf numFmtId="0" fontId="95" fillId="0" borderId="56" xfId="22556" applyFont="1" applyBorder="1" applyProtection="1">
      <protection locked="0"/>
    </xf>
    <xf numFmtId="10" fontId="60" fillId="0" borderId="0" xfId="22556" applyNumberFormat="1" applyFont="1" applyProtection="1">
      <protection locked="0"/>
    </xf>
    <xf numFmtId="0" fontId="91" fillId="0" borderId="0" xfId="22556" applyFont="1" applyAlignment="1" applyProtection="1">
      <alignment vertical="top"/>
      <protection locked="0"/>
    </xf>
    <xf numFmtId="0" fontId="80" fillId="0" borderId="0" xfId="22556" applyFont="1" applyProtection="1">
      <protection locked="0"/>
    </xf>
    <xf numFmtId="0" fontId="60" fillId="0" borderId="5" xfId="22556" applyFont="1" applyBorder="1" applyProtection="1">
      <protection locked="0"/>
    </xf>
    <xf numFmtId="0" fontId="60" fillId="0" borderId="8" xfId="22556" applyFont="1" applyBorder="1" applyProtection="1">
      <protection locked="0"/>
    </xf>
    <xf numFmtId="0" fontId="60" fillId="0" borderId="9" xfId="22556" applyFont="1" applyBorder="1" applyProtection="1">
      <protection locked="0"/>
    </xf>
    <xf numFmtId="0" fontId="60" fillId="0" borderId="61" xfId="22556" applyFont="1" applyBorder="1" applyProtection="1">
      <protection locked="0"/>
    </xf>
    <xf numFmtId="0" fontId="60" fillId="0" borderId="59" xfId="22556" applyFont="1" applyBorder="1" applyProtection="1">
      <protection locked="0"/>
    </xf>
    <xf numFmtId="0" fontId="60" fillId="0" borderId="60" xfId="22556" applyFont="1" applyBorder="1" applyProtection="1">
      <protection locked="0"/>
    </xf>
    <xf numFmtId="0" fontId="60" fillId="10" borderId="57" xfId="22556" applyFont="1" applyFill="1" applyBorder="1" applyProtection="1">
      <protection locked="0"/>
    </xf>
    <xf numFmtId="0" fontId="60" fillId="10" borderId="45" xfId="22556" applyFont="1" applyFill="1" applyBorder="1" applyProtection="1">
      <protection locked="0"/>
    </xf>
    <xf numFmtId="0" fontId="60" fillId="10" borderId="58" xfId="22556" applyFont="1" applyFill="1" applyBorder="1" applyProtection="1">
      <protection locked="0"/>
    </xf>
    <xf numFmtId="0" fontId="92" fillId="0" borderId="60" xfId="22558" applyFont="1" applyBorder="1" applyAlignment="1" applyProtection="1">
      <alignment vertical="center"/>
      <protection locked="0"/>
    </xf>
    <xf numFmtId="0" fontId="40" fillId="0" borderId="60" xfId="22558" applyFont="1" applyBorder="1" applyAlignment="1" applyProtection="1">
      <alignment horizontal="right" vertical="center"/>
      <protection locked="0"/>
    </xf>
    <xf numFmtId="0" fontId="60" fillId="0" borderId="60" xfId="22558" applyFont="1" applyBorder="1" applyAlignment="1" applyProtection="1">
      <alignment horizontal="center" vertical="center"/>
      <protection locked="0"/>
    </xf>
    <xf numFmtId="0" fontId="60" fillId="32" borderId="0" xfId="22556" applyFont="1" applyFill="1"/>
    <xf numFmtId="0" fontId="60" fillId="22" borderId="0" xfId="22556" applyFont="1" applyFill="1"/>
    <xf numFmtId="0" fontId="60" fillId="30" borderId="0" xfId="22556" applyFont="1" applyFill="1"/>
    <xf numFmtId="0" fontId="60" fillId="25" borderId="0" xfId="22556" applyFont="1" applyFill="1"/>
    <xf numFmtId="0" fontId="60" fillId="31" borderId="0" xfId="22556" applyFont="1" applyFill="1"/>
    <xf numFmtId="0" fontId="60" fillId="4" borderId="0" xfId="22556" applyFont="1" applyFill="1"/>
    <xf numFmtId="0" fontId="27" fillId="40" borderId="62" xfId="0" quotePrefix="1" applyFont="1" applyFill="1" applyBorder="1" applyAlignment="1">
      <alignment vertical="center"/>
    </xf>
    <xf numFmtId="0" fontId="15" fillId="0" borderId="0" xfId="3314" applyFont="1" applyAlignment="1">
      <alignment horizontal="center"/>
    </xf>
    <xf numFmtId="0" fontId="4" fillId="41" borderId="3" xfId="3300" applyFill="1" applyBorder="1"/>
    <xf numFmtId="0" fontId="4" fillId="42" borderId="3" xfId="3300" applyFill="1" applyBorder="1"/>
    <xf numFmtId="0" fontId="4" fillId="43" borderId="3" xfId="3300" applyFill="1" applyBorder="1"/>
    <xf numFmtId="0" fontId="2" fillId="3" borderId="62" xfId="0" applyFont="1" applyFill="1" applyBorder="1" applyAlignment="1">
      <alignment horizontal="left" vertical="top"/>
    </xf>
    <xf numFmtId="0" fontId="2" fillId="3" borderId="62" xfId="0" applyFont="1" applyFill="1" applyBorder="1" applyAlignment="1">
      <alignment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27" fillId="0" borderId="62" xfId="0" applyFont="1" applyBorder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center" wrapText="1"/>
    </xf>
    <xf numFmtId="0" fontId="2" fillId="44" borderId="1" xfId="0" applyFont="1" applyFill="1" applyBorder="1" applyAlignment="1">
      <alignment vertical="center"/>
    </xf>
    <xf numFmtId="0" fontId="85" fillId="0" borderId="0" xfId="0" applyFont="1" applyAlignment="1">
      <alignment vertical="center"/>
    </xf>
    <xf numFmtId="2" fontId="6" fillId="45" borderId="7" xfId="3300" applyNumberFormat="1" applyFont="1" applyFill="1" applyBorder="1" applyAlignment="1">
      <alignment horizontal="center"/>
    </xf>
    <xf numFmtId="0" fontId="85" fillId="32" borderId="0" xfId="0" applyFont="1" applyFill="1" applyAlignment="1"/>
    <xf numFmtId="0" fontId="0" fillId="32" borderId="0" xfId="0" applyFill="1" applyAlignment="1">
      <alignment vertical="center"/>
    </xf>
    <xf numFmtId="0" fontId="85" fillId="32" borderId="0" xfId="0" applyFont="1" applyFill="1" applyAlignment="1">
      <alignment horizontal="left" vertical="center"/>
    </xf>
    <xf numFmtId="0" fontId="85" fillId="32" borderId="0" xfId="0" applyFont="1" applyFill="1" applyAlignment="1">
      <alignment horizontal="right" vertical="center"/>
    </xf>
    <xf numFmtId="14" fontId="0" fillId="0" borderId="0" xfId="0" applyNumberFormat="1" applyAlignment="1">
      <alignment horizontal="right" vertical="center"/>
    </xf>
    <xf numFmtId="0" fontId="32" fillId="0" borderId="66" xfId="22584" applyFont="1" applyBorder="1" applyAlignment="1">
      <alignment horizontal="center" vertical="center"/>
    </xf>
    <xf numFmtId="0" fontId="98" fillId="0" borderId="51" xfId="22584" applyFont="1" applyBorder="1" applyAlignment="1">
      <alignment vertical="center"/>
    </xf>
    <xf numFmtId="0" fontId="98" fillId="0" borderId="51" xfId="22584" applyFont="1" applyBorder="1" applyAlignment="1">
      <alignment horizontal="center" vertical="center"/>
    </xf>
    <xf numFmtId="0" fontId="32" fillId="0" borderId="51" xfId="22584" applyFont="1" applyBorder="1" applyAlignment="1">
      <alignment horizontal="center" vertical="center" wrapText="1"/>
    </xf>
    <xf numFmtId="0" fontId="32" fillId="0" borderId="70" xfId="22584" applyFont="1" applyBorder="1" applyAlignment="1">
      <alignment horizontal="center" vertical="center"/>
    </xf>
    <xf numFmtId="0" fontId="98" fillId="0" borderId="62" xfId="22584" applyFont="1" applyBorder="1" applyAlignment="1">
      <alignment vertical="center"/>
    </xf>
    <xf numFmtId="0" fontId="98" fillId="0" borderId="62" xfId="22584" applyFont="1" applyBorder="1" applyAlignment="1">
      <alignment horizontal="center" vertical="center"/>
    </xf>
    <xf numFmtId="0" fontId="32" fillId="0" borderId="62" xfId="22584" applyFont="1" applyBorder="1" applyAlignment="1">
      <alignment horizontal="center" vertical="center" wrapText="1"/>
    </xf>
    <xf numFmtId="0" fontId="38" fillId="0" borderId="62" xfId="22584" applyFont="1" applyBorder="1" applyAlignment="1">
      <alignment horizontal="center" vertical="center"/>
    </xf>
    <xf numFmtId="14" fontId="32" fillId="0" borderId="62" xfId="22584" applyNumberFormat="1" applyFont="1" applyBorder="1" applyAlignment="1">
      <alignment horizontal="center" vertical="center"/>
    </xf>
    <xf numFmtId="0" fontId="32" fillId="0" borderId="72" xfId="22584" applyFont="1" applyBorder="1" applyAlignment="1">
      <alignment horizontal="center" vertical="center"/>
    </xf>
    <xf numFmtId="0" fontId="32" fillId="0" borderId="21" xfId="22584" applyFont="1" applyBorder="1" applyAlignment="1">
      <alignment horizontal="center" vertical="center"/>
    </xf>
    <xf numFmtId="0" fontId="38" fillId="0" borderId="16" xfId="22584" applyFont="1" applyBorder="1" applyAlignment="1">
      <alignment horizontal="center" vertical="center"/>
    </xf>
    <xf numFmtId="0" fontId="32" fillId="0" borderId="77" xfId="22584" applyFont="1" applyBorder="1" applyAlignment="1">
      <alignment horizontal="center" vertical="center" wrapText="1"/>
    </xf>
    <xf numFmtId="0" fontId="32" fillId="0" borderId="62" xfId="22584" applyFont="1" applyBorder="1" applyAlignment="1">
      <alignment horizontal="center" vertical="center"/>
    </xf>
    <xf numFmtId="0" fontId="38" fillId="0" borderId="62" xfId="22584" applyFont="1" applyBorder="1" applyAlignment="1">
      <alignment horizontal="center" vertical="center" wrapText="1"/>
    </xf>
    <xf numFmtId="0" fontId="101" fillId="0" borderId="65" xfId="22584" applyFont="1" applyBorder="1" applyAlignment="1">
      <alignment horizontal="center" vertical="center" wrapText="1"/>
    </xf>
    <xf numFmtId="0" fontId="98" fillId="0" borderId="0" xfId="22584" applyFont="1" applyAlignment="1">
      <alignment vertical="center"/>
    </xf>
    <xf numFmtId="0" fontId="99" fillId="0" borderId="0" xfId="22584" applyFont="1" applyAlignment="1">
      <alignment vertical="center"/>
    </xf>
    <xf numFmtId="0" fontId="32" fillId="3" borderId="62" xfId="22584" applyFont="1" applyFill="1" applyBorder="1" applyAlignment="1">
      <alignment horizontal="center" vertical="center"/>
    </xf>
    <xf numFmtId="0" fontId="38" fillId="3" borderId="62" xfId="22584" applyFont="1" applyFill="1" applyBorder="1" applyAlignment="1">
      <alignment horizontal="center" vertical="center" wrapText="1"/>
    </xf>
    <xf numFmtId="0" fontId="101" fillId="3" borderId="65" xfId="22584" applyFont="1" applyFill="1" applyBorder="1" applyAlignment="1">
      <alignment horizontal="center" vertical="center" wrapText="1"/>
    </xf>
    <xf numFmtId="0" fontId="98" fillId="3" borderId="0" xfId="22584" applyFont="1" applyFill="1" applyAlignment="1">
      <alignment vertical="center"/>
    </xf>
    <xf numFmtId="0" fontId="99" fillId="3" borderId="0" xfId="22584" applyFont="1" applyFill="1" applyAlignment="1">
      <alignment vertical="center"/>
    </xf>
    <xf numFmtId="0" fontId="103" fillId="0" borderId="65" xfId="22584" applyFont="1" applyBorder="1" applyAlignment="1">
      <alignment horizontal="center" vertical="center" wrapText="1"/>
    </xf>
    <xf numFmtId="0" fontId="32" fillId="6" borderId="62" xfId="22584" applyFont="1" applyFill="1" applyBorder="1" applyAlignment="1">
      <alignment horizontal="center" vertical="center"/>
    </xf>
    <xf numFmtId="0" fontId="38" fillId="6" borderId="62" xfId="22584" applyFont="1" applyFill="1" applyBorder="1" applyAlignment="1">
      <alignment horizontal="center" vertical="center" wrapText="1"/>
    </xf>
    <xf numFmtId="0" fontId="101" fillId="6" borderId="65" xfId="22584" applyFont="1" applyFill="1" applyBorder="1" applyAlignment="1">
      <alignment horizontal="center" vertical="center" wrapText="1"/>
    </xf>
    <xf numFmtId="0" fontId="98" fillId="6" borderId="0" xfId="22584" applyFont="1" applyFill="1" applyAlignment="1">
      <alignment vertical="center"/>
    </xf>
    <xf numFmtId="0" fontId="104" fillId="46" borderId="62" xfId="22584" applyFont="1" applyFill="1" applyBorder="1" applyAlignment="1">
      <alignment horizontal="center" vertical="center"/>
    </xf>
    <xf numFmtId="0" fontId="104" fillId="46" borderId="62" xfId="22584" applyFont="1" applyFill="1" applyBorder="1" applyAlignment="1">
      <alignment horizontal="center" vertical="center" wrapText="1"/>
    </xf>
    <xf numFmtId="0" fontId="105" fillId="46" borderId="65" xfId="22584" applyFont="1" applyFill="1" applyBorder="1" applyAlignment="1">
      <alignment horizontal="center" vertical="center" wrapText="1"/>
    </xf>
    <xf numFmtId="0" fontId="100" fillId="6" borderId="62" xfId="22584" applyFont="1" applyFill="1" applyBorder="1" applyAlignment="1">
      <alignment horizontal="center" vertical="center"/>
    </xf>
    <xf numFmtId="0" fontId="38" fillId="6" borderId="65" xfId="22584" applyFont="1" applyFill="1" applyBorder="1" applyAlignment="1">
      <alignment horizontal="center" vertical="center" wrapText="1"/>
    </xf>
    <xf numFmtId="0" fontId="38" fillId="6" borderId="62" xfId="22584" applyFont="1" applyFill="1" applyBorder="1" applyAlignment="1">
      <alignment horizontal="center" vertical="center"/>
    </xf>
    <xf numFmtId="0" fontId="106" fillId="6" borderId="65" xfId="22584" applyFont="1" applyFill="1" applyBorder="1" applyAlignment="1">
      <alignment horizontal="center" vertical="center" wrapText="1"/>
    </xf>
    <xf numFmtId="0" fontId="38" fillId="3" borderId="62" xfId="22584" applyFont="1" applyFill="1" applyBorder="1" applyAlignment="1">
      <alignment horizontal="center" vertical="center"/>
    </xf>
    <xf numFmtId="0" fontId="104" fillId="6" borderId="62" xfId="22584" applyFont="1" applyFill="1" applyBorder="1" applyAlignment="1">
      <alignment horizontal="center" vertical="center"/>
    </xf>
    <xf numFmtId="0" fontId="107" fillId="6" borderId="62" xfId="22584" applyFont="1" applyFill="1" applyBorder="1" applyAlignment="1">
      <alignment horizontal="center" vertical="center"/>
    </xf>
    <xf numFmtId="0" fontId="104" fillId="6" borderId="62" xfId="22584" applyFont="1" applyFill="1" applyBorder="1" applyAlignment="1">
      <alignment horizontal="center" vertical="center" wrapText="1"/>
    </xf>
    <xf numFmtId="0" fontId="109" fillId="6" borderId="65" xfId="22584" applyFont="1" applyFill="1" applyBorder="1" applyAlignment="1">
      <alignment horizontal="center" vertical="center" wrapText="1"/>
    </xf>
    <xf numFmtId="0" fontId="110" fillId="0" borderId="0" xfId="22584" applyFont="1" applyAlignment="1">
      <alignment vertical="center"/>
    </xf>
    <xf numFmtId="0" fontId="99" fillId="0" borderId="0" xfId="22584" applyFont="1" applyAlignment="1">
      <alignment horizontal="center" vertical="center"/>
    </xf>
    <xf numFmtId="0" fontId="99" fillId="0" borderId="0" xfId="22584" applyFont="1" applyAlignment="1">
      <alignment vertical="center" wrapText="1"/>
    </xf>
    <xf numFmtId="0" fontId="85" fillId="0" borderId="1" xfId="0" applyFont="1" applyBorder="1" applyAlignment="1">
      <alignment vertical="center"/>
    </xf>
    <xf numFmtId="0" fontId="85" fillId="0" borderId="0" xfId="0" applyFont="1" applyAlignment="1"/>
    <xf numFmtId="0" fontId="0" fillId="0" borderId="0" xfId="0" applyAlignment="1"/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85" fillId="2" borderId="0" xfId="0" applyFont="1" applyFill="1" applyAlignment="1">
      <alignment vertical="center"/>
    </xf>
    <xf numFmtId="0" fontId="85" fillId="25" borderId="0" xfId="0" applyFont="1" applyFill="1" applyAlignment="1"/>
    <xf numFmtId="0" fontId="0" fillId="25" borderId="0" xfId="0" applyFill="1" applyAlignment="1"/>
    <xf numFmtId="0" fontId="111" fillId="0" borderId="0" xfId="0" applyFont="1" applyAlignment="1">
      <alignment horizontal="right" vertical="center"/>
    </xf>
    <xf numFmtId="0" fontId="111" fillId="0" borderId="0" xfId="0" applyFont="1" applyAlignment="1"/>
    <xf numFmtId="0" fontId="2" fillId="6" borderId="0" xfId="0" applyFont="1" applyFill="1" applyAlignment="1">
      <alignment vertical="center"/>
    </xf>
    <xf numFmtId="0" fontId="2" fillId="44" borderId="1" xfId="0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2" fillId="44" borderId="0" xfId="0" applyFont="1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3" borderId="0" xfId="0" quotePrefix="1" applyFont="1" applyFill="1" applyAlignment="1">
      <alignment horizontal="lef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2" fillId="0" borderId="0" xfId="3314" applyFont="1" applyAlignment="1">
      <alignment horizontal="center"/>
    </xf>
    <xf numFmtId="0" fontId="2" fillId="0" borderId="0" xfId="0" applyFont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2" fillId="0" borderId="1" xfId="0" quotePrefix="1" applyFont="1" applyBorder="1" applyAlignment="1">
      <alignment vertical="center"/>
    </xf>
    <xf numFmtId="49" fontId="2" fillId="0" borderId="1" xfId="0" applyNumberFormat="1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0" borderId="3" xfId="3300" applyBorder="1"/>
    <xf numFmtId="0" fontId="4" fillId="0" borderId="4" xfId="3300" applyBorder="1"/>
    <xf numFmtId="0" fontId="85" fillId="3" borderId="1" xfId="0" applyFont="1" applyFill="1" applyBorder="1" applyAlignment="1">
      <alignment vertical="center"/>
    </xf>
    <xf numFmtId="0" fontId="0" fillId="44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62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2" fontId="6" fillId="0" borderId="7" xfId="3300" applyNumberFormat="1" applyFont="1" applyBorder="1" applyAlignment="1">
      <alignment horizontal="center"/>
    </xf>
    <xf numFmtId="2" fontId="6" fillId="0" borderId="13" xfId="3300" applyNumberFormat="1" applyFont="1" applyBorder="1" applyAlignment="1">
      <alignment horizontal="center"/>
    </xf>
    <xf numFmtId="2" fontId="6" fillId="0" borderId="14" xfId="3300" applyNumberFormat="1" applyFont="1" applyBorder="1" applyProtection="1">
      <protection locked="0"/>
    </xf>
    <xf numFmtId="2" fontId="6" fillId="0" borderId="15" xfId="3300" applyNumberFormat="1" applyFont="1" applyBorder="1" applyProtection="1">
      <protection locked="0"/>
    </xf>
    <xf numFmtId="0" fontId="4" fillId="0" borderId="14" xfId="3300" applyBorder="1" applyProtection="1">
      <protection locked="0"/>
    </xf>
    <xf numFmtId="2" fontId="4" fillId="0" borderId="15" xfId="3300" applyNumberFormat="1" applyBorder="1" applyProtection="1">
      <protection locked="0"/>
    </xf>
    <xf numFmtId="0" fontId="4" fillId="0" borderId="18" xfId="3300" applyBorder="1" applyAlignment="1" applyProtection="1">
      <alignment horizontal="center" vertical="center"/>
      <protection locked="0"/>
    </xf>
    <xf numFmtId="0" fontId="5" fillId="0" borderId="62" xfId="0" applyFont="1" applyBorder="1" applyAlignment="1">
      <alignment horizontal="left" vertical="top"/>
    </xf>
    <xf numFmtId="0" fontId="0" fillId="0" borderId="62" xfId="0" applyBorder="1" applyAlignment="1">
      <alignment vertical="center"/>
    </xf>
    <xf numFmtId="0" fontId="2" fillId="0" borderId="62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top"/>
    </xf>
    <xf numFmtId="0" fontId="2" fillId="44" borderId="62" xfId="0" applyFont="1" applyFill="1" applyBorder="1" applyAlignment="1">
      <alignment vertical="center"/>
    </xf>
    <xf numFmtId="0" fontId="8" fillId="0" borderId="0" xfId="3314" applyAlignment="1">
      <alignment horizontal="center"/>
    </xf>
    <xf numFmtId="0" fontId="8" fillId="0" borderId="0" xfId="3314"/>
    <xf numFmtId="0" fontId="13" fillId="0" borderId="0" xfId="3314" applyFont="1" applyAlignment="1">
      <alignment horizontal="center"/>
    </xf>
    <xf numFmtId="0" fontId="60" fillId="0" borderId="0" xfId="22556" applyFont="1" applyAlignment="1" applyProtection="1">
      <alignment horizontal="center"/>
      <protection locked="0"/>
    </xf>
    <xf numFmtId="0" fontId="60" fillId="0" borderId="0" xfId="22556" applyFont="1" applyProtection="1">
      <protection locked="0"/>
    </xf>
    <xf numFmtId="0" fontId="60" fillId="0" borderId="0" xfId="22556" applyFont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38" fillId="0" borderId="10" xfId="22584" applyFont="1" applyBorder="1" applyAlignment="1">
      <alignment horizontal="center" vertical="center"/>
    </xf>
    <xf numFmtId="0" fontId="32" fillId="0" borderId="16" xfId="22584" applyFont="1" applyBorder="1" applyAlignment="1">
      <alignment horizontal="center" vertical="center"/>
    </xf>
    <xf numFmtId="0" fontId="32" fillId="0" borderId="11" xfId="22584" applyFont="1" applyBorder="1" applyAlignment="1">
      <alignment horizontal="center" vertical="center"/>
    </xf>
    <xf numFmtId="0" fontId="32" fillId="0" borderId="73" xfId="22584" applyFont="1" applyBorder="1" applyAlignment="1">
      <alignment horizontal="center" vertical="center"/>
    </xf>
    <xf numFmtId="0" fontId="32" fillId="0" borderId="22" xfId="22584" applyFont="1" applyBorder="1" applyAlignment="1">
      <alignment horizontal="center" vertical="center"/>
    </xf>
    <xf numFmtId="176" fontId="2" fillId="0" borderId="0" xfId="0" applyNumberFormat="1" applyFont="1" applyAlignment="1">
      <alignment vertical="center" wrapText="1"/>
    </xf>
    <xf numFmtId="177" fontId="4" fillId="0" borderId="0" xfId="3300" applyNumberFormat="1" applyProtection="1">
      <protection locked="0"/>
    </xf>
    <xf numFmtId="177" fontId="4" fillId="0" borderId="0" xfId="3300" applyNumberFormat="1" applyAlignment="1" applyProtection="1">
      <alignment horizontal="center" vertical="center"/>
      <protection locked="0"/>
    </xf>
    <xf numFmtId="176" fontId="2" fillId="0" borderId="1" xfId="0" applyNumberFormat="1" applyFont="1" applyBorder="1" applyAlignment="1">
      <alignment horizontal="left" vertical="top"/>
    </xf>
    <xf numFmtId="177" fontId="4" fillId="3" borderId="6" xfId="3300" applyNumberFormat="1" applyFill="1" applyBorder="1" applyAlignment="1" applyProtection="1">
      <alignment vertical="top"/>
      <protection locked="0"/>
    </xf>
    <xf numFmtId="177" fontId="4" fillId="3" borderId="0" xfId="3300" applyNumberFormat="1" applyFill="1" applyAlignment="1" applyProtection="1">
      <alignment vertical="top"/>
      <protection locked="0"/>
    </xf>
    <xf numFmtId="176" fontId="27" fillId="0" borderId="62" xfId="0" applyNumberFormat="1" applyFont="1" applyBorder="1" applyAlignment="1">
      <alignment vertical="center"/>
    </xf>
    <xf numFmtId="176" fontId="27" fillId="44" borderId="62" xfId="0" applyNumberFormat="1" applyFont="1" applyFill="1" applyBorder="1" applyAlignment="1">
      <alignment vertical="center"/>
    </xf>
    <xf numFmtId="176" fontId="27" fillId="44" borderId="0" xfId="0" applyNumberFormat="1" applyFont="1" applyFill="1" applyAlignment="1">
      <alignment horizontal="left" vertical="center"/>
    </xf>
    <xf numFmtId="0" fontId="10" fillId="0" borderId="0" xfId="3314" applyFont="1" applyAlignment="1">
      <alignment horizontal="center"/>
    </xf>
    <xf numFmtId="0" fontId="8" fillId="0" borderId="0" xfId="3314"/>
    <xf numFmtId="0" fontId="8" fillId="0" borderId="0" xfId="3314" applyAlignment="1">
      <alignment horizontal="center"/>
    </xf>
    <xf numFmtId="0" fontId="10" fillId="0" borderId="0" xfId="3314" applyFont="1" applyAlignment="1">
      <alignment horizontal="center" wrapText="1"/>
    </xf>
    <xf numFmtId="0" fontId="11" fillId="0" borderId="0" xfId="3314" applyFont="1" applyAlignment="1">
      <alignment horizontal="center"/>
    </xf>
    <xf numFmtId="0" fontId="13" fillId="0" borderId="0" xfId="3314" applyFont="1" applyAlignment="1">
      <alignment horizontal="center"/>
    </xf>
    <xf numFmtId="0" fontId="14" fillId="0" borderId="0" xfId="3314" applyFont="1" applyAlignment="1">
      <alignment horizontal="center" wrapText="1"/>
    </xf>
    <xf numFmtId="0" fontId="16" fillId="0" borderId="0" xfId="3314" applyFont="1" applyAlignment="1">
      <alignment horizontal="center" wrapText="1"/>
    </xf>
    <xf numFmtId="0" fontId="17" fillId="0" borderId="0" xfId="3314" applyFont="1" applyAlignment="1">
      <alignment horizontal="center"/>
    </xf>
    <xf numFmtId="0" fontId="18" fillId="0" borderId="0" xfId="3314" applyFont="1" applyAlignment="1">
      <alignment horizontal="center"/>
    </xf>
    <xf numFmtId="0" fontId="19" fillId="0" borderId="20" xfId="3314" applyFont="1" applyBorder="1" applyAlignment="1">
      <alignment horizontal="center"/>
    </xf>
    <xf numFmtId="0" fontId="0" fillId="0" borderId="63" xfId="0" applyBorder="1" applyAlignment="1"/>
    <xf numFmtId="0" fontId="0" fillId="0" borderId="45" xfId="0" applyBorder="1" applyAlignment="1"/>
    <xf numFmtId="0" fontId="20" fillId="0" borderId="11" xfId="3314" applyFont="1" applyBorder="1" applyAlignment="1">
      <alignment horizontal="center"/>
    </xf>
    <xf numFmtId="0" fontId="0" fillId="0" borderId="27" xfId="0" applyBorder="1" applyAlignment="1"/>
    <xf numFmtId="0" fontId="19" fillId="0" borderId="11" xfId="3314" applyFont="1" applyBorder="1" applyAlignment="1">
      <alignment horizontal="center"/>
    </xf>
    <xf numFmtId="14" fontId="20" fillId="0" borderId="11" xfId="3314" applyNumberFormat="1" applyFont="1" applyBorder="1" applyAlignment="1">
      <alignment horizontal="center"/>
    </xf>
    <xf numFmtId="0" fontId="19" fillId="0" borderId="62" xfId="3314" applyFont="1" applyBorder="1" applyAlignment="1">
      <alignment horizontal="center"/>
    </xf>
    <xf numFmtId="0" fontId="0" fillId="0" borderId="8" xfId="0" applyBorder="1" applyAlignment="1"/>
    <xf numFmtId="0" fontId="0" fillId="0" borderId="9" xfId="0" applyBorder="1" applyAlignment="1"/>
    <xf numFmtId="0" fontId="8" fillId="0" borderId="62" xfId="3314" applyBorder="1" applyAlignment="1">
      <alignment horizontal="center"/>
    </xf>
    <xf numFmtId="0" fontId="0" fillId="0" borderId="23" xfId="0" applyBorder="1" applyAlignment="1"/>
    <xf numFmtId="0" fontId="11" fillId="0" borderId="0" xfId="3314" applyFont="1" applyAlignment="1">
      <alignment horizontal="center" wrapText="1"/>
    </xf>
    <xf numFmtId="0" fontId="8" fillId="0" borderId="25" xfId="3314" applyBorder="1" applyAlignment="1">
      <alignment horizontal="center"/>
    </xf>
    <xf numFmtId="0" fontId="0" fillId="0" borderId="28" xfId="0" applyBorder="1" applyAlignment="1"/>
    <xf numFmtId="0" fontId="0" fillId="0" borderId="26" xfId="0" applyBorder="1" applyAlignment="1"/>
    <xf numFmtId="0" fontId="21" fillId="0" borderId="62" xfId="3314" applyFont="1" applyBorder="1" applyAlignment="1">
      <alignment horizontal="center"/>
    </xf>
    <xf numFmtId="0" fontId="88" fillId="10" borderId="62" xfId="22556" applyFont="1" applyFill="1" applyBorder="1" applyAlignment="1" applyProtection="1">
      <alignment horizontal="center" vertical="center" textRotation="90"/>
      <protection locked="0"/>
    </xf>
    <xf numFmtId="0" fontId="0" fillId="0" borderId="16" xfId="0" applyBorder="1" applyAlignment="1"/>
    <xf numFmtId="0" fontId="0" fillId="0" borderId="11" xfId="0" applyBorder="1" applyAlignment="1"/>
    <xf numFmtId="0" fontId="89" fillId="25" borderId="62" xfId="22556" applyFont="1" applyFill="1" applyBorder="1" applyAlignment="1" applyProtection="1">
      <alignment horizontal="center" textRotation="90"/>
      <protection locked="0"/>
    </xf>
    <xf numFmtId="0" fontId="89" fillId="0" borderId="62" xfId="22557" applyFont="1" applyBorder="1" applyAlignment="1" applyProtection="1">
      <alignment horizontal="center" textRotation="90"/>
      <protection locked="0"/>
    </xf>
    <xf numFmtId="0" fontId="89" fillId="4" borderId="62" xfId="22557" applyFont="1" applyFill="1" applyBorder="1" applyAlignment="1" applyProtection="1">
      <alignment horizontal="center" textRotation="90"/>
      <protection locked="0"/>
    </xf>
    <xf numFmtId="0" fontId="89" fillId="4" borderId="62" xfId="22556" applyFont="1" applyFill="1" applyBorder="1" applyAlignment="1" applyProtection="1">
      <alignment horizontal="center" textRotation="90"/>
      <protection locked="0"/>
    </xf>
    <xf numFmtId="0" fontId="60" fillId="0" borderId="0" xfId="22556" applyFont="1" applyAlignment="1" applyProtection="1">
      <alignment horizontal="center" vertical="center"/>
      <protection locked="0"/>
    </xf>
    <xf numFmtId="0" fontId="60" fillId="0" borderId="0" xfId="22556" applyFont="1" applyProtection="1">
      <protection locked="0"/>
    </xf>
    <xf numFmtId="0" fontId="89" fillId="32" borderId="62" xfId="22556" applyFont="1" applyFill="1" applyBorder="1" applyAlignment="1" applyProtection="1">
      <alignment horizontal="center" textRotation="90"/>
      <protection locked="0"/>
    </xf>
    <xf numFmtId="0" fontId="89" fillId="0" borderId="62" xfId="22556" applyFont="1" applyBorder="1" applyAlignment="1" applyProtection="1">
      <alignment horizontal="center" textRotation="90"/>
      <protection locked="0"/>
    </xf>
    <xf numFmtId="0" fontId="90" fillId="0" borderId="62" xfId="22557" applyFont="1" applyBorder="1" applyAlignment="1" applyProtection="1">
      <alignment horizontal="center" vertical="center" textRotation="90"/>
      <protection locked="0"/>
    </xf>
    <xf numFmtId="0" fontId="90" fillId="0" borderId="5" xfId="22557" applyFont="1" applyBorder="1" applyAlignment="1" applyProtection="1">
      <alignment horizontal="center" vertical="center" textRotation="90"/>
      <protection locked="0"/>
    </xf>
    <xf numFmtId="0" fontId="0" fillId="0" borderId="6" xfId="0" applyBorder="1" applyAlignment="1"/>
    <xf numFmtId="0" fontId="0" fillId="0" borderId="22" xfId="0" applyBorder="1" applyAlignment="1"/>
    <xf numFmtId="0" fontId="89" fillId="31" borderId="62" xfId="22556" applyFont="1" applyFill="1" applyBorder="1" applyAlignment="1" applyProtection="1">
      <alignment horizontal="center" textRotation="90"/>
      <protection locked="0"/>
    </xf>
    <xf numFmtId="0" fontId="60" fillId="0" borderId="0" xfId="22556" applyFont="1" applyAlignment="1" applyProtection="1">
      <alignment horizontal="center"/>
      <protection locked="0"/>
    </xf>
    <xf numFmtId="0" fontId="89" fillId="22" borderId="62" xfId="22556" applyFont="1" applyFill="1" applyBorder="1" applyAlignment="1" applyProtection="1">
      <alignment horizontal="center" textRotation="90"/>
      <protection locked="0"/>
    </xf>
    <xf numFmtId="0" fontId="97" fillId="22" borderId="62" xfId="22556" applyFont="1" applyFill="1" applyBorder="1" applyAlignment="1" applyProtection="1">
      <alignment horizontal="center" textRotation="90"/>
      <protection locked="0"/>
    </xf>
    <xf numFmtId="0" fontId="60" fillId="0" borderId="64" xfId="22556" applyFont="1" applyBorder="1" applyAlignment="1" applyProtection="1">
      <alignment horizontal="center"/>
      <protection locked="0"/>
    </xf>
    <xf numFmtId="0" fontId="0" fillId="0" borderId="58" xfId="0" applyBorder="1" applyAlignment="1"/>
    <xf numFmtId="0" fontId="96" fillId="0" borderId="60" xfId="22558" applyFont="1" applyBorder="1" applyAlignment="1" applyProtection="1">
      <alignment horizontal="center" vertical="center"/>
      <protection locked="0"/>
    </xf>
    <xf numFmtId="0" fontId="0" fillId="0" borderId="60" xfId="0" applyBorder="1" applyAlignment="1"/>
    <xf numFmtId="0" fontId="96" fillId="0" borderId="61" xfId="22558" applyFont="1" applyBorder="1" applyAlignment="1" applyProtection="1">
      <alignment horizontal="center" vertical="center"/>
      <protection locked="0"/>
    </xf>
    <xf numFmtId="0" fontId="0" fillId="0" borderId="61" xfId="0" applyBorder="1" applyAlignment="1"/>
    <xf numFmtId="0" fontId="89" fillId="30" borderId="62" xfId="22556" applyFont="1" applyFill="1" applyBorder="1" applyAlignment="1" applyProtection="1">
      <alignment horizontal="center" textRotation="90"/>
      <protection locked="0"/>
    </xf>
    <xf numFmtId="0" fontId="85" fillId="0" borderId="0" xfId="0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98" fillId="0" borderId="51" xfId="22584" applyFont="1" applyBorder="1" applyAlignment="1">
      <alignment horizontal="center" vertical="center"/>
    </xf>
    <xf numFmtId="0" fontId="0" fillId="0" borderId="67" xfId="0" applyBorder="1" applyAlignment="1"/>
    <xf numFmtId="0" fontId="98" fillId="0" borderId="68" xfId="22584" applyFont="1" applyBorder="1" applyAlignment="1">
      <alignment horizontal="center" vertical="center"/>
    </xf>
    <xf numFmtId="0" fontId="0" fillId="0" borderId="52" xfId="0" applyBorder="1" applyAlignment="1"/>
    <xf numFmtId="0" fontId="99" fillId="0" borderId="0" xfId="22584" applyFont="1" applyAlignment="1">
      <alignment vertical="center"/>
    </xf>
    <xf numFmtId="0" fontId="98" fillId="0" borderId="78" xfId="22584" applyFont="1" applyBorder="1" applyAlignment="1">
      <alignment horizontal="center" vertical="center"/>
    </xf>
    <xf numFmtId="0" fontId="0" fillId="0" borderId="79" xfId="0" applyBorder="1" applyAlignment="1"/>
    <xf numFmtId="0" fontId="0" fillId="0" borderId="80" xfId="0" applyBorder="1" applyAlignment="1"/>
    <xf numFmtId="0" fontId="0" fillId="0" borderId="12" xfId="0" applyBorder="1" applyAlignment="1"/>
    <xf numFmtId="0" fontId="38" fillId="0" borderId="81" xfId="22584" applyFont="1" applyBorder="1" applyAlignment="1">
      <alignment horizontal="left" vertical="center" wrapText="1"/>
    </xf>
    <xf numFmtId="0" fontId="0" fillId="0" borderId="68" xfId="0" applyBorder="1" applyAlignment="1"/>
    <xf numFmtId="0" fontId="0" fillId="0" borderId="69" xfId="0" applyBorder="1" applyAlignment="1"/>
    <xf numFmtId="0" fontId="98" fillId="0" borderId="62" xfId="22584" applyFont="1" applyBorder="1" applyAlignment="1">
      <alignment horizontal="center" vertical="center"/>
    </xf>
    <xf numFmtId="0" fontId="32" fillId="0" borderId="82" xfId="22584" applyFont="1" applyBorder="1" applyAlignment="1">
      <alignment horizontal="left" vertical="center"/>
    </xf>
    <xf numFmtId="0" fontId="0" fillId="0" borderId="71" xfId="0" applyBorder="1" applyAlignment="1"/>
    <xf numFmtId="0" fontId="38" fillId="0" borderId="62" xfId="22584" applyFont="1" applyBorder="1" applyAlignment="1">
      <alignment horizontal="left" vertical="center"/>
    </xf>
    <xf numFmtId="0" fontId="38" fillId="0" borderId="10" xfId="22584" applyFont="1" applyBorder="1" applyAlignment="1">
      <alignment horizontal="center" vertical="center"/>
    </xf>
    <xf numFmtId="0" fontId="0" fillId="0" borderId="74" xfId="0" applyBorder="1" applyAlignment="1"/>
    <xf numFmtId="0" fontId="32" fillId="0" borderId="62" xfId="22584" applyFont="1" applyBorder="1" applyAlignment="1">
      <alignment horizontal="left" vertical="center"/>
    </xf>
    <xf numFmtId="0" fontId="32" fillId="0" borderId="83" xfId="22584" applyFont="1" applyBorder="1" applyAlignment="1">
      <alignment horizontal="center" vertical="center"/>
    </xf>
    <xf numFmtId="0" fontId="38" fillId="0" borderId="62" xfId="22584" applyFont="1" applyBorder="1" applyAlignment="1">
      <alignment horizontal="center" vertical="center"/>
    </xf>
    <xf numFmtId="0" fontId="32" fillId="0" borderId="62" xfId="22584" applyFont="1" applyBorder="1" applyAlignment="1">
      <alignment horizontal="center" vertical="center"/>
    </xf>
    <xf numFmtId="0" fontId="32" fillId="0" borderId="76" xfId="22584" applyFont="1" applyBorder="1" applyAlignment="1">
      <alignment horizontal="center" vertical="center"/>
    </xf>
    <xf numFmtId="0" fontId="32" fillId="0" borderId="16" xfId="22584" applyFont="1" applyBorder="1" applyAlignment="1">
      <alignment horizontal="center" vertical="center"/>
    </xf>
    <xf numFmtId="0" fontId="32" fillId="0" borderId="65" xfId="22584" applyFont="1" applyBorder="1" applyAlignment="1">
      <alignment horizontal="center" vertical="center"/>
    </xf>
    <xf numFmtId="0" fontId="0" fillId="0" borderId="84" xfId="0" applyBorder="1" applyAlignment="1"/>
    <xf numFmtId="0" fontId="0" fillId="0" borderId="75" xfId="0" applyBorder="1" applyAlignment="1"/>
    <xf numFmtId="0" fontId="32" fillId="0" borderId="11" xfId="22584" applyFont="1" applyBorder="1" applyAlignment="1">
      <alignment horizontal="center" vertical="center"/>
    </xf>
    <xf numFmtId="0" fontId="100" fillId="0" borderId="62" xfId="22584" applyFont="1" applyBorder="1" applyAlignment="1">
      <alignment horizontal="center" vertical="center"/>
    </xf>
    <xf numFmtId="0" fontId="102" fillId="0" borderId="62" xfId="22584" applyFont="1" applyBorder="1" applyAlignment="1">
      <alignment horizontal="center" vertical="center"/>
    </xf>
    <xf numFmtId="0" fontId="32" fillId="3" borderId="83" xfId="22584" applyFont="1" applyFill="1" applyBorder="1" applyAlignment="1">
      <alignment horizontal="center" vertical="center"/>
    </xf>
    <xf numFmtId="0" fontId="38" fillId="3" borderId="62" xfId="22584" applyFont="1" applyFill="1" applyBorder="1" applyAlignment="1">
      <alignment horizontal="center" vertical="center"/>
    </xf>
    <xf numFmtId="0" fontId="32" fillId="3" borderId="62" xfId="22584" applyFont="1" applyFill="1" applyBorder="1" applyAlignment="1">
      <alignment horizontal="center" vertical="center"/>
    </xf>
    <xf numFmtId="0" fontId="104" fillId="25" borderId="83" xfId="22584" applyFont="1" applyFill="1" applyBorder="1" applyAlignment="1">
      <alignment horizontal="center" vertical="center"/>
    </xf>
    <xf numFmtId="0" fontId="104" fillId="46" borderId="62" xfId="22584" applyFont="1" applyFill="1" applyBorder="1" applyAlignment="1">
      <alignment horizontal="center" vertical="center"/>
    </xf>
    <xf numFmtId="0" fontId="32" fillId="25" borderId="83" xfId="22584" applyFont="1" applyFill="1" applyBorder="1" applyAlignment="1">
      <alignment horizontal="center" vertical="center"/>
    </xf>
    <xf numFmtId="0" fontId="100" fillId="6" borderId="62" xfId="22584" applyFont="1" applyFill="1" applyBorder="1" applyAlignment="1">
      <alignment horizontal="center" vertical="center"/>
    </xf>
    <xf numFmtId="0" fontId="32" fillId="6" borderId="62" xfId="22584" applyFont="1" applyFill="1" applyBorder="1" applyAlignment="1">
      <alignment horizontal="center" vertical="center"/>
    </xf>
    <xf numFmtId="0" fontId="38" fillId="6" borderId="62" xfId="22584" applyFont="1" applyFill="1" applyBorder="1" applyAlignment="1">
      <alignment horizontal="center" vertical="center"/>
    </xf>
    <xf numFmtId="0" fontId="32" fillId="44" borderId="83" xfId="22584" applyFont="1" applyFill="1" applyBorder="1" applyAlignment="1">
      <alignment horizontal="center" vertical="center"/>
    </xf>
    <xf numFmtId="0" fontId="100" fillId="3" borderId="62" xfId="22584" applyFont="1" applyFill="1" applyBorder="1" applyAlignment="1">
      <alignment horizontal="center" vertical="center"/>
    </xf>
    <xf numFmtId="0" fontId="107" fillId="25" borderId="83" xfId="22584" applyFont="1" applyFill="1" applyBorder="1" applyAlignment="1">
      <alignment horizontal="center" vertical="center"/>
    </xf>
    <xf numFmtId="0" fontId="108" fillId="6" borderId="62" xfId="22584" applyFont="1" applyFill="1" applyBorder="1" applyAlignment="1">
      <alignment horizontal="center" vertical="center"/>
    </xf>
    <xf numFmtId="0" fontId="107" fillId="6" borderId="62" xfId="22584" applyFont="1" applyFill="1" applyBorder="1" applyAlignment="1">
      <alignment horizontal="center" vertical="center"/>
    </xf>
    <xf numFmtId="0" fontId="104" fillId="6" borderId="62" xfId="22584" applyFont="1" applyFill="1" applyBorder="1" applyAlignment="1">
      <alignment horizontal="center" vertical="center"/>
    </xf>
    <xf numFmtId="0" fontId="99" fillId="0" borderId="0" xfId="22584" applyFont="1" applyAlignment="1">
      <alignment horizontal="center" vertical="center" wrapText="1"/>
    </xf>
    <xf numFmtId="0" fontId="99" fillId="44" borderId="0" xfId="22584" applyFont="1" applyFill="1" applyAlignment="1">
      <alignment horizontal="center" vertical="center"/>
    </xf>
  </cellXfs>
  <cellStyles count="22587">
    <cellStyle name="?鹎%U龡&amp;H鼼_x0008_V_x0011_._x0012__x0007__x0001__x0001_" xfId="224"/>
    <cellStyle name="_BOM" xfId="246"/>
    <cellStyle name="_Configuration" xfId="193"/>
    <cellStyle name="_ET_STYLE_NoName_00_" xfId="197"/>
    <cellStyle name="20% - Accent1" xfId="252"/>
    <cellStyle name="20% - Accent1 2" xfId="232"/>
    <cellStyle name="20% - Accent2" xfId="219"/>
    <cellStyle name="20% - Accent2 2" xfId="208"/>
    <cellStyle name="20% - Accent3" xfId="229"/>
    <cellStyle name="20% - Accent3 2" xfId="128"/>
    <cellStyle name="20% - Accent4" xfId="12"/>
    <cellStyle name="20% - Accent4 2" xfId="258"/>
    <cellStyle name="20% - Accent5" xfId="236"/>
    <cellStyle name="20% - Accent5 2" xfId="205"/>
    <cellStyle name="20% - Accent6" xfId="243"/>
    <cellStyle name="20% - Accent6 2" xfId="216"/>
    <cellStyle name="20% - 强调文字颜色 1 10" xfId="261"/>
    <cellStyle name="20% - 强调文字颜色 1 10 2" xfId="264"/>
    <cellStyle name="20% - 强调文字颜色 1 11" xfId="43"/>
    <cellStyle name="20% - 强调文字颜色 1 11 2" xfId="266"/>
    <cellStyle name="20% - 强调文字颜色 1 12" xfId="273"/>
    <cellStyle name="20% - 强调文字颜色 1 2" xfId="278"/>
    <cellStyle name="20% - 强调文字颜色 1 2 2" xfId="280"/>
    <cellStyle name="20% - 强调文字颜色 1 2 2 2" xfId="282"/>
    <cellStyle name="20% - 强调文字颜色 1 2 2 2 2" xfId="284"/>
    <cellStyle name="20% - 强调文字颜色 1 2 2 3" xfId="285"/>
    <cellStyle name="20% - 强调文字颜色 1 2 3" xfId="292"/>
    <cellStyle name="20% - 强调文字颜色 1 2 3 2" xfId="295"/>
    <cellStyle name="20% - 强调文字颜色 1 2 4" xfId="298"/>
    <cellStyle name="20% - 强调文字颜色 1 2 4 2" xfId="311"/>
    <cellStyle name="20% - 强调文字颜色 1 2 5" xfId="318"/>
    <cellStyle name="20% - 强调文字颜色 1 2 5 2" xfId="326"/>
    <cellStyle name="20% - 强调文字颜色 1 2 6" xfId="330"/>
    <cellStyle name="20% - 强调文字颜色 1 3" xfId="233"/>
    <cellStyle name="20% - 强调文字颜色 1 3 2" xfId="334"/>
    <cellStyle name="20% - 强调文字颜色 1 3 2 2" xfId="339"/>
    <cellStyle name="20% - 强调文字颜色 1 3 2 2 2" xfId="342"/>
    <cellStyle name="20% - 强调文字颜色 1 3 2 3" xfId="348"/>
    <cellStyle name="20% - 强调文字颜色 1 3 3" xfId="354"/>
    <cellStyle name="20% - 强调文字颜色 1 3 3 2" xfId="355"/>
    <cellStyle name="20% - 强调文字颜色 1 3 4" xfId="357"/>
    <cellStyle name="20% - 强调文字颜色 1 4" xfId="359"/>
    <cellStyle name="20% - 强调文字颜色 1 4 2" xfId="363"/>
    <cellStyle name="20% - 强调文字颜色 1 4 2 2" xfId="367"/>
    <cellStyle name="20% - 强调文字颜色 1 4 3" xfId="90"/>
    <cellStyle name="20% - 强调文字颜色 1 5" xfId="369"/>
    <cellStyle name="20% - 强调文字颜色 1 5 2" xfId="373"/>
    <cellStyle name="20% - 强调文字颜色 1 5 2 2" xfId="379"/>
    <cellStyle name="20% - 强调文字颜色 1 5 2 2 2" xfId="383"/>
    <cellStyle name="20% - 强调文字颜色 1 5 2 3" xfId="389"/>
    <cellStyle name="20% - 强调文字颜色 1 5 3" xfId="394"/>
    <cellStyle name="20% - 强调文字颜色 1 5 3 2" xfId="398"/>
    <cellStyle name="20% - 强调文字颜色 1 5 4" xfId="402"/>
    <cellStyle name="20% - 强调文字颜色 1 6" xfId="407"/>
    <cellStyle name="20% - 强调文字颜色 1 6 2" xfId="412"/>
    <cellStyle name="20% - 强调文字颜色 1 7" xfId="417"/>
    <cellStyle name="20% - 强调文字颜色 1 7 2" xfId="425"/>
    <cellStyle name="20% - 强调文字颜色 1 7 2 2" xfId="430"/>
    <cellStyle name="20% - 强调文字颜色 1 7 2 2 2" xfId="50"/>
    <cellStyle name="20% - 强调文字颜色 1 7 2 3" xfId="433"/>
    <cellStyle name="20% - 强调文字颜色 1 7 3" xfId="439"/>
    <cellStyle name="20% - 强调文字颜色 1 7 3 2" xfId="444"/>
    <cellStyle name="20% - 强调文字颜色 1 7 4" xfId="446"/>
    <cellStyle name="20% - 强调文字颜色 1 8" xfId="450"/>
    <cellStyle name="20% - 强调文字颜色 1 8 2" xfId="459"/>
    <cellStyle name="20% - 强调文字颜色 1 8 2 2" xfId="463"/>
    <cellStyle name="20% - 强调文字颜色 1 8 2 2 2" xfId="471"/>
    <cellStyle name="20% - 强调文字颜色 1 8 2 3" xfId="475"/>
    <cellStyle name="20% - 强调文字颜色 1 8 3" xfId="483"/>
    <cellStyle name="20% - 强调文字颜色 1 8 3 2" xfId="488"/>
    <cellStyle name="20% - 强调文字颜色 1 8 4" xfId="495"/>
    <cellStyle name="20% - 强调文字颜色 1 9" xfId="498"/>
    <cellStyle name="20% - 强调文字颜色 1 9 2" xfId="502"/>
    <cellStyle name="20% - 强调文字颜色 1 9 2 2" xfId="170"/>
    <cellStyle name="20% - 强调文字颜色 1 9 3" xfId="505"/>
    <cellStyle name="20% - 强调文字颜色 2 10" xfId="512"/>
    <cellStyle name="20% - 强调文字颜色 2 10 2" xfId="19"/>
    <cellStyle name="20% - 强调文字颜色 2 11" xfId="520"/>
    <cellStyle name="20% - 强调文字颜色 2 11 2" xfId="525"/>
    <cellStyle name="20% - 强调文字颜色 2 12" xfId="527"/>
    <cellStyle name="20% - 强调文字颜色 2 2" xfId="528"/>
    <cellStyle name="20% - 强调文字颜色 2 2 2" xfId="529"/>
    <cellStyle name="20% - 强调文字颜色 2 2 2 2" xfId="532"/>
    <cellStyle name="20% - 强调文字颜色 2 2 2 2 2" xfId="497"/>
    <cellStyle name="20% - 强调文字颜色 2 2 2 3" xfId="542"/>
    <cellStyle name="20% - 强调文字颜色 2 2 3" xfId="545"/>
    <cellStyle name="20% - 强调文字颜色 2 2 3 2" xfId="547"/>
    <cellStyle name="20% - 强调文字颜色 2 2 4" xfId="551"/>
    <cellStyle name="20% - 强调文字颜色 2 2 4 2" xfId="555"/>
    <cellStyle name="20% - 强调文字颜色 2 2 5" xfId="558"/>
    <cellStyle name="20% - 强调文字颜色 2 2 5 2" xfId="390"/>
    <cellStyle name="20% - 强调文字颜色 2 2 6" xfId="562"/>
    <cellStyle name="20% - 强调文字颜色 2 3" xfId="209"/>
    <cellStyle name="20% - 强调文字颜色 2 3 2" xfId="563"/>
    <cellStyle name="20% - 强调文字颜色 2 3 2 2" xfId="567"/>
    <cellStyle name="20% - 强调文字颜色 2 3 2 2 2" xfId="69"/>
    <cellStyle name="20% - 强调文字颜色 2 3 2 3" xfId="571"/>
    <cellStyle name="20% - 强调文字颜色 2 3 3" xfId="579"/>
    <cellStyle name="20% - 强调文字颜色 2 3 3 2" xfId="587"/>
    <cellStyle name="20% - 强调文字颜色 2 3 4" xfId="591"/>
    <cellStyle name="20% - 强调文字颜色 2 4" xfId="593"/>
    <cellStyle name="20% - 强调文字颜色 2 4 2" xfId="85"/>
    <cellStyle name="20% - 强调文字颜色 2 4 2 2" xfId="145"/>
    <cellStyle name="20% - 强调文字颜色 2 4 3" xfId="595"/>
    <cellStyle name="20% - 强调文字颜色 2 5" xfId="596"/>
    <cellStyle name="20% - 强调文字颜色 2 5 2" xfId="598"/>
    <cellStyle name="20% - 强调文字颜色 2 5 2 2" xfId="602"/>
    <cellStyle name="20% - 强调文字颜色 2 5 2 2 2" xfId="604"/>
    <cellStyle name="20% - 强调文字颜色 2 5 2 3" xfId="607"/>
    <cellStyle name="20% - 强调文字颜色 2 5 3" xfId="612"/>
    <cellStyle name="20% - 强调文字颜色 2 5 3 2" xfId="614"/>
    <cellStyle name="20% - 强调文字颜色 2 5 4" xfId="616"/>
    <cellStyle name="20% - 强调文字颜色 2 6" xfId="530"/>
    <cellStyle name="20% - 强调文字颜色 2 6 2" xfId="496"/>
    <cellStyle name="20% - 强调文字颜色 2 7" xfId="539"/>
    <cellStyle name="20% - 强调文字颜色 2 7 2" xfId="620"/>
    <cellStyle name="20% - 强调文字颜色 2 7 2 2" xfId="628"/>
    <cellStyle name="20% - 强调文字颜色 2 7 2 2 2" xfId="304"/>
    <cellStyle name="20% - 强调文字颜色 2 7 2 3" xfId="637"/>
    <cellStyle name="20% - 强调文字颜色 2 7 3" xfId="646"/>
    <cellStyle name="20% - 强调文字颜色 2 7 3 2" xfId="659"/>
    <cellStyle name="20% - 强调文字颜色 2 7 4" xfId="665"/>
    <cellStyle name="20% - 强调文字颜色 2 8" xfId="670"/>
    <cellStyle name="20% - 强调文字颜色 2 8 2" xfId="681"/>
    <cellStyle name="20% - 强调文字颜色 2 8 2 2" xfId="97"/>
    <cellStyle name="20% - 强调文字颜色 2 8 2 2 2" xfId="275"/>
    <cellStyle name="20% - 强调文字颜色 2 8 2 3" xfId="148"/>
    <cellStyle name="20% - 强调文字颜色 2 8 3" xfId="688"/>
    <cellStyle name="20% - 强调文字颜色 2 8 3 2" xfId="690"/>
    <cellStyle name="20% - 强调文字颜色 2 8 4" xfId="263"/>
    <cellStyle name="20% - 强调文字颜色 2 9" xfId="618"/>
    <cellStyle name="20% - 强调文字颜色 2 9 2" xfId="627"/>
    <cellStyle name="20% - 强调文字颜色 2 9 2 2" xfId="306"/>
    <cellStyle name="20% - 强调文字颜色 2 9 3" xfId="636"/>
    <cellStyle name="20% - 强调文字颜色 3 10" xfId="321"/>
    <cellStyle name="20% - 强调文字颜色 3 10 2" xfId="327"/>
    <cellStyle name="20% - 强调文字颜色 3 11" xfId="331"/>
    <cellStyle name="20% - 强调文字颜色 3 11 2" xfId="692"/>
    <cellStyle name="20% - 强调文字颜色 3 12" xfId="696"/>
    <cellStyle name="20% - 强调文字颜色 3 2" xfId="700"/>
    <cellStyle name="20% - 强调文字颜色 3 2 2" xfId="703"/>
    <cellStyle name="20% - 强调文字颜色 3 2 2 2" xfId="706"/>
    <cellStyle name="20% - 强调文字颜色 3 2 2 2 2" xfId="709"/>
    <cellStyle name="20% - 强调文字颜色 3 2 2 3" xfId="256"/>
    <cellStyle name="20% - 强调文字颜色 3 2 3" xfId="714"/>
    <cellStyle name="20% - 强调文字颜色 3 2 3 2" xfId="715"/>
    <cellStyle name="20% - 强调文字颜色 3 2 4" xfId="719"/>
    <cellStyle name="20% - 强调文字颜色 3 2 4 2" xfId="722"/>
    <cellStyle name="20% - 强调文字颜色 3 2 5" xfId="723"/>
    <cellStyle name="20% - 强调文字颜色 3 2 5 2" xfId="606"/>
    <cellStyle name="20% - 强调文字颜色 3 2 6" xfId="728"/>
    <cellStyle name="20% - 强调文字颜色 3 3" xfId="129"/>
    <cellStyle name="20% - 强调文字颜色 3 3 2" xfId="186"/>
    <cellStyle name="20% - 强调文字颜色 3 3 2 2" xfId="729"/>
    <cellStyle name="20% - 强调文字颜色 3 3 2 2 2" xfId="732"/>
    <cellStyle name="20% - 强调文字颜色 3 3 2 3" xfId="734"/>
    <cellStyle name="20% - 强调文字颜色 3 3 3" xfId="737"/>
    <cellStyle name="20% - 强调文字颜色 3 3 3 2" xfId="441"/>
    <cellStyle name="20% - 强调文字颜色 3 3 4" xfId="744"/>
    <cellStyle name="20% - 强调文字颜色 3 4" xfId="747"/>
    <cellStyle name="20% - 强调文字颜色 3 4 2" xfId="752"/>
    <cellStyle name="20% - 强调文字颜色 3 4 2 2" xfId="753"/>
    <cellStyle name="20% - 强调文字颜色 3 4 3" xfId="756"/>
    <cellStyle name="20% - 强调文字颜色 3 5" xfId="759"/>
    <cellStyle name="20% - 强调文字颜色 3 5 2" xfId="760"/>
    <cellStyle name="20% - 强调文字颜色 3 5 2 2" xfId="761"/>
    <cellStyle name="20% - 强调文字颜色 3 5 2 2 2" xfId="91"/>
    <cellStyle name="20% - 强调文字颜色 3 5 2 3" xfId="764"/>
    <cellStyle name="20% - 强调文字颜色 3 5 3" xfId="771"/>
    <cellStyle name="20% - 强调文字颜色 3 5 3 2" xfId="777"/>
    <cellStyle name="20% - 强调文字颜色 3 5 4" xfId="780"/>
    <cellStyle name="20% - 强调文字颜色 3 6" xfId="546"/>
    <cellStyle name="20% - 强调文字颜色 3 6 2" xfId="781"/>
    <cellStyle name="20% - 强调文字颜色 3 7" xfId="786"/>
    <cellStyle name="20% - 强调文字颜色 3 7 2" xfId="788"/>
    <cellStyle name="20% - 强调文字颜色 3 7 2 2" xfId="792"/>
    <cellStyle name="20% - 强调文字颜色 3 7 2 2 2" xfId="289"/>
    <cellStyle name="20% - 强调文字颜色 3 7 2 3" xfId="796"/>
    <cellStyle name="20% - 强调文字颜色 3 7 3" xfId="774"/>
    <cellStyle name="20% - 强调文字颜色 3 7 3 2" xfId="809"/>
    <cellStyle name="20% - 强调文字颜色 3 7 4" xfId="812"/>
    <cellStyle name="20% - 强调文字颜色 3 8" xfId="814"/>
    <cellStyle name="20% - 强调文字颜色 3 8 2" xfId="816"/>
    <cellStyle name="20% - 强调文字颜色 3 8 2 2" xfId="819"/>
    <cellStyle name="20% - 强调文字颜色 3 8 2 2 2" xfId="537"/>
    <cellStyle name="20% - 强调文字颜色 3 8 2 3" xfId="824"/>
    <cellStyle name="20% - 强调文字颜色 3 8 3" xfId="827"/>
    <cellStyle name="20% - 强调文字颜色 3 8 3 2" xfId="834"/>
    <cellStyle name="20% - 强调文字颜色 3 8 4" xfId="838"/>
    <cellStyle name="20% - 强调文字颜色 3 9" xfId="674"/>
    <cellStyle name="20% - 强调文字颜色 3 9 2" xfId="98"/>
    <cellStyle name="20% - 强调文字颜色 3 9 2 2" xfId="276"/>
    <cellStyle name="20% - 强调文字颜色 3 9 3" xfId="149"/>
    <cellStyle name="20% - 强调文字颜色 4 10" xfId="843"/>
    <cellStyle name="20% - 强调文字颜色 4 10 2" xfId="849"/>
    <cellStyle name="20% - 强调文字颜色 4 11" xfId="857"/>
    <cellStyle name="20% - 强调文字颜色 4 11 2" xfId="860"/>
    <cellStyle name="20% - 强调文字颜色 4 12" xfId="862"/>
    <cellStyle name="20% - 强调文字颜色 4 2" xfId="863"/>
    <cellStyle name="20% - 强调文字颜色 4 2 2" xfId="864"/>
    <cellStyle name="20% - 强调文字颜色 4 2 2 2" xfId="741"/>
    <cellStyle name="20% - 强调文字颜色 4 2 2 2 2" xfId="480"/>
    <cellStyle name="20% - 强调文字颜色 4 2 2 3" xfId="866"/>
    <cellStyle name="20% - 强调文字颜色 4 2 3" xfId="867"/>
    <cellStyle name="20% - 强调文字颜色 4 2 3 2" xfId="868"/>
    <cellStyle name="20% - 强调文字颜色 4 2 4" xfId="869"/>
    <cellStyle name="20% - 强调文字颜色 4 2 4 2" xfId="779"/>
    <cellStyle name="20% - 强调文字颜色 4 2 5" xfId="870"/>
    <cellStyle name="20% - 强调文字颜色 4 2 5 2" xfId="762"/>
    <cellStyle name="20% - 强调文字颜色 4 2 6" xfId="249"/>
    <cellStyle name="20% - 强调文字颜色 4 3" xfId="259"/>
    <cellStyle name="20% - 强调文字颜色 4 3 2" xfId="871"/>
    <cellStyle name="20% - 强调文字颜色 4 3 2 2" xfId="877"/>
    <cellStyle name="20% - 强调文字颜色 4 3 2 2 2" xfId="880"/>
    <cellStyle name="20% - 强调文字颜色 4 3 2 3" xfId="881"/>
    <cellStyle name="20% - 强调文字颜色 4 3 3" xfId="884"/>
    <cellStyle name="20% - 强调文字颜色 4 3 3 2" xfId="518"/>
    <cellStyle name="20% - 强调文字颜色 4 3 4" xfId="876"/>
    <cellStyle name="20% - 强调文字颜色 4 4" xfId="888"/>
    <cellStyle name="20% - 强调文字颜色 4 4 2" xfId="62"/>
    <cellStyle name="20% - 强调文字颜色 4 4 2 2" xfId="75"/>
    <cellStyle name="20% - 强调文字颜色 4 4 3" xfId="510"/>
    <cellStyle name="20% - 强调文字颜色 4 5" xfId="47"/>
    <cellStyle name="20% - 强调文字颜色 4 5 2" xfId="890"/>
    <cellStyle name="20% - 强调文字颜色 4 5 2 2" xfId="892"/>
    <cellStyle name="20% - 强调文字颜色 4 5 2 2 2" xfId="895"/>
    <cellStyle name="20% - 强调文字颜色 4 5 2 3" xfId="105"/>
    <cellStyle name="20% - 强调文字颜色 4 5 3" xfId="898"/>
    <cellStyle name="20% - 强调文字颜色 4 5 3 2" xfId="900"/>
    <cellStyle name="20% - 强调文字颜色 4 5 4" xfId="879"/>
    <cellStyle name="20% - 强调文字颜色 4 6" xfId="553"/>
    <cellStyle name="20% - 强调文字颜色 4 6 2" xfId="904"/>
    <cellStyle name="20% - 强调文字颜色 4 7" xfId="907"/>
    <cellStyle name="20% - 强调文字颜色 4 7 2" xfId="132"/>
    <cellStyle name="20% - 强调文字颜色 4 7 2 2" xfId="911"/>
    <cellStyle name="20% - 强调文字颜色 4 7 2 2 2" xfId="915"/>
    <cellStyle name="20% - 强调文字颜色 4 7 2 3" xfId="202"/>
    <cellStyle name="20% - 强调文字颜色 4 7 3" xfId="93"/>
    <cellStyle name="20% - 强调文字颜色 4 7 3 2" xfId="918"/>
    <cellStyle name="20% - 强调文字颜色 4 7 4" xfId="921"/>
    <cellStyle name="20% - 强调文字颜色 4 8" xfId="925"/>
    <cellStyle name="20% - 强调文字颜色 4 8 2" xfId="931"/>
    <cellStyle name="20% - 强调文字颜色 4 8 2 2" xfId="936"/>
    <cellStyle name="20% - 强调文字颜色 4 8 2 2 2" xfId="945"/>
    <cellStyle name="20% - 强调文字颜色 4 8 2 3" xfId="949"/>
    <cellStyle name="20% - 强调文字颜色 4 8 3" xfId="955"/>
    <cellStyle name="20% - 强调文字颜色 4 8 3 2" xfId="960"/>
    <cellStyle name="20% - 强调文字颜色 4 8 4" xfId="966"/>
    <cellStyle name="20% - 强调文字颜色 4 9" xfId="626"/>
    <cellStyle name="20% - 强调文字颜色 4 9 2" xfId="307"/>
    <cellStyle name="20% - 强调文字颜色 4 9 2 2" xfId="314"/>
    <cellStyle name="20% - 强调文字颜色 4 9 3" xfId="322"/>
    <cellStyle name="20% - 强调文字颜色 5 10" xfId="739"/>
    <cellStyle name="20% - 强调文字颜色 5 2" xfId="909"/>
    <cellStyle name="20% - 强调文字颜色 5 2 2" xfId="913"/>
    <cellStyle name="20% - 强调文字颜色 5 2 2 2" xfId="967"/>
    <cellStyle name="20% - 强调文字颜色 5 2 2 2 2" xfId="972"/>
    <cellStyle name="20% - 强调文字颜色 5 2 2 3" xfId="977"/>
    <cellStyle name="20% - 强调文字颜色 5 2 3" xfId="980"/>
    <cellStyle name="20% - 强调文字颜色 5 2 3 2" xfId="981"/>
    <cellStyle name="20% - 强调文字颜色 5 2 4" xfId="984"/>
    <cellStyle name="20% - 强调文字颜色 5 2 4 2" xfId="991"/>
    <cellStyle name="20% - 强调文字颜色 5 2 5" xfId="994"/>
    <cellStyle name="20% - 强调文字颜色 5 2 5 2" xfId="108"/>
    <cellStyle name="20% - 强调文字颜色 5 2 6" xfId="999"/>
    <cellStyle name="20% - 强调文字颜色 5 3" xfId="206"/>
    <cellStyle name="20% - 强调文字颜色 5 3 2" xfId="1002"/>
    <cellStyle name="20% - 强调文字颜色 5 3 2 2" xfId="1004"/>
    <cellStyle name="20% - 强调文字颜色 5 3 2 2 2" xfId="1011"/>
    <cellStyle name="20% - 强调文字颜色 5 3 2 3" xfId="970"/>
    <cellStyle name="20% - 强调文字颜色 5 3 3" xfId="71"/>
    <cellStyle name="20% - 强调文字颜色 5 3 3 2" xfId="1012"/>
    <cellStyle name="20% - 强调文字颜色 5 3 4" xfId="76"/>
    <cellStyle name="20% - 强调文字颜色 5 4" xfId="1014"/>
    <cellStyle name="20% - 强调文字颜色 5 4 2" xfId="222"/>
    <cellStyle name="20% - 强调文字颜色 5 4 2 2" xfId="213"/>
    <cellStyle name="20% - 强调文字颜色 5 4 3" xfId="231"/>
    <cellStyle name="20% - 强调文字颜色 5 5" xfId="381"/>
    <cellStyle name="20% - 强调文字颜色 5 5 2" xfId="386"/>
    <cellStyle name="20% - 强调文字颜色 5 5 2 2" xfId="1016"/>
    <cellStyle name="20% - 强调文字颜色 5 5 2 2 2" xfId="152"/>
    <cellStyle name="20% - 强调文字颜色 5 5 2 3" xfId="1019"/>
    <cellStyle name="20% - 强调文字颜色 5 5 3" xfId="1020"/>
    <cellStyle name="20% - 强调文字颜色 5 5 3 2" xfId="1021"/>
    <cellStyle name="20% - 强调文字颜色 5 5 4" xfId="524"/>
    <cellStyle name="20% - 强调文字颜色 5 6" xfId="393"/>
    <cellStyle name="20% - 强调文字颜色 5 6 2" xfId="1024"/>
    <cellStyle name="20% - 强调文字颜色 5 7" xfId="1025"/>
    <cellStyle name="20% - 强调文字颜色 5 7 2" xfId="1029"/>
    <cellStyle name="20% - 强调文字颜色 5 7 2 2" xfId="1035"/>
    <cellStyle name="20% - 强调文字颜色 5 7 2 2 2" xfId="1042"/>
    <cellStyle name="20% - 强调文字颜色 5 7 2 3" xfId="1047"/>
    <cellStyle name="20% - 强调文字颜色 5 7 3" xfId="806"/>
    <cellStyle name="20% - 强调文字颜色 5 7 3 2" xfId="350"/>
    <cellStyle name="20% - 强调文字颜色 5 7 4" xfId="1053"/>
    <cellStyle name="20% - 强调文字颜色 5 8" xfId="1054"/>
    <cellStyle name="20% - 强调文字颜色 5 8 2" xfId="1061"/>
    <cellStyle name="20% - 强调文字颜色 5 8 2 2" xfId="1069"/>
    <cellStyle name="20% - 强调文字颜色 5 8 2 2 2" xfId="1072"/>
    <cellStyle name="20% - 强调文字颜色 5 8 2 3" xfId="1076"/>
    <cellStyle name="20% - 强调文字颜色 5 8 3" xfId="1080"/>
    <cellStyle name="20% - 强调文字颜色 5 8 3 2" xfId="1082"/>
    <cellStyle name="20% - 强调文字颜色 5 8 4" xfId="1088"/>
    <cellStyle name="20% - 强调文字颜色 5 9" xfId="654"/>
    <cellStyle name="20% - 强调文字颜色 5 9 2" xfId="550"/>
    <cellStyle name="20% - 强调文字颜色 6 10" xfId="837"/>
    <cellStyle name="20% - 强调文字颜色 6 2" xfId="916"/>
    <cellStyle name="20% - 强调文字颜色 6 2 2" xfId="1089"/>
    <cellStyle name="20% - 强调文字颜色 6 2 2 2" xfId="1090"/>
    <cellStyle name="20% - 强调文字颜色 6 2 2 2 2" xfId="1096"/>
    <cellStyle name="20% - 强调文字颜色 6 2 2 3" xfId="1098"/>
    <cellStyle name="20% - 强调文字颜色 6 2 3" xfId="1101"/>
    <cellStyle name="20% - 强调文字颜色 6 2 3 2" xfId="1105"/>
    <cellStyle name="20% - 强调文字颜色 6 2 4" xfId="1109"/>
    <cellStyle name="20% - 强调文字颜色 6 2 4 2" xfId="1112"/>
    <cellStyle name="20% - 强调文字颜色 6 2 5" xfId="985"/>
    <cellStyle name="20% - 强调文字颜色 6 2 5 2" xfId="1017"/>
    <cellStyle name="20% - 强调文字颜色 6 2 6" xfId="1119"/>
    <cellStyle name="20% - 强调文字颜色 6 3" xfId="217"/>
    <cellStyle name="20% - 强调文字颜色 6 3 2" xfId="1120"/>
    <cellStyle name="20% - 强调文字颜色 6 3 2 2" xfId="1124"/>
    <cellStyle name="20% - 强调文字颜色 6 3 2 2 2" xfId="40"/>
    <cellStyle name="20% - 强调文字颜色 6 3 2 3" xfId="1008"/>
    <cellStyle name="20% - 强调文字颜色 6 3 3" xfId="1128"/>
    <cellStyle name="20% - 强调文字颜色 6 3 3 2" xfId="1134"/>
    <cellStyle name="20% - 强调文字颜色 6 3 4" xfId="891"/>
    <cellStyle name="20% - 强调文字颜色 6 4" xfId="1140"/>
    <cellStyle name="20% - 强调文字颜色 6 4 2" xfId="1142"/>
    <cellStyle name="20% - 强调文字颜色 6 4 2 2" xfId="44"/>
    <cellStyle name="20% - 强调文字颜色 6 4 3" xfId="115"/>
    <cellStyle name="20% - 强调文字颜色 6 5" xfId="400"/>
    <cellStyle name="20% - 强调文字颜色 6 5 2" xfId="842"/>
    <cellStyle name="20% - 强调文字颜色 6 5 2 2" xfId="845"/>
    <cellStyle name="20% - 强调文字颜色 6 5 2 2 2" xfId="1143"/>
    <cellStyle name="20% - 强调文字颜色 6 5 2 3" xfId="1144"/>
    <cellStyle name="20% - 强调文字颜色 6 5 3" xfId="852"/>
    <cellStyle name="20% - 强调文字颜色 6 5 3 2" xfId="858"/>
    <cellStyle name="20% - 强调文字颜色 6 5 4" xfId="861"/>
    <cellStyle name="20% - 强调文字颜色 6 6" xfId="1145"/>
    <cellStyle name="20% - 强调文字颜色 6 6 2" xfId="1156"/>
    <cellStyle name="20% - 强调文字颜色 6 7" xfId="1157"/>
    <cellStyle name="20% - 强调文字颜色 6 7 2" xfId="1162"/>
    <cellStyle name="20% - 强调文字颜色 6 7 2 2" xfId="1166"/>
    <cellStyle name="20% - 强调文字颜色 6 7 2 2 2" xfId="508"/>
    <cellStyle name="20% - 强调文字颜色 6 7 2 3" xfId="199"/>
    <cellStyle name="20% - 强调文字颜色 6 7 3" xfId="832"/>
    <cellStyle name="20% - 强调文字颜色 6 7 3 2" xfId="570"/>
    <cellStyle name="20% - 强调文字颜色 6 7 4" xfId="1169"/>
    <cellStyle name="20% - 强调文字颜色 6 8" xfId="1170"/>
    <cellStyle name="20% - 强调文字颜色 6 8 2" xfId="1178"/>
    <cellStyle name="20% - 强调文字颜色 6 8 2 2" xfId="1184"/>
    <cellStyle name="20% - 强调文字颜色 6 8 2 2 2" xfId="1186"/>
    <cellStyle name="20% - 强调文字颜色 6 8 2 3" xfId="226"/>
    <cellStyle name="20% - 强调文字颜色 6 8 3" xfId="1189"/>
    <cellStyle name="20% - 强调文字颜色 6 8 3 2" xfId="7"/>
    <cellStyle name="20% - 强调文字颜色 6 8 4" xfId="942"/>
    <cellStyle name="20% - 强调文字颜色 6 9" xfId="1190"/>
    <cellStyle name="20% - 强调文字颜色 6 9 2" xfId="718"/>
    <cellStyle name="40% - Accent1" xfId="478"/>
    <cellStyle name="40% - Accent1 2" xfId="486"/>
    <cellStyle name="40% - Accent2" xfId="492"/>
    <cellStyle name="40% - Accent2 2" xfId="1195"/>
    <cellStyle name="40% - Accent3" xfId="1149"/>
    <cellStyle name="40% - Accent3 2" xfId="418"/>
    <cellStyle name="40% - Accent4" xfId="818"/>
    <cellStyle name="40% - Accent4 2" xfId="535"/>
    <cellStyle name="40% - Accent5" xfId="823"/>
    <cellStyle name="40% - Accent5 2" xfId="784"/>
    <cellStyle name="40% - Accent6" xfId="1197"/>
    <cellStyle name="40% - Accent6 2" xfId="906"/>
    <cellStyle name="40% - 强调文字颜色 1 10" xfId="576"/>
    <cellStyle name="40% - 强调文字颜色 1 10 2" xfId="584"/>
    <cellStyle name="40% - 强调文字颜色 1 11" xfId="588"/>
    <cellStyle name="40% - 强调文字颜色 1 11 2" xfId="1202"/>
    <cellStyle name="40% - 强调文字颜色 1 12" xfId="1203"/>
    <cellStyle name="40% - 强调文字颜色 1 2" xfId="1204"/>
    <cellStyle name="40% - 强调文字颜色 1 2 2" xfId="1205"/>
    <cellStyle name="40% - 强调文字颜色 1 2 2 2" xfId="1084"/>
    <cellStyle name="40% - 强调文字颜色 1 2 2 2 2" xfId="1206"/>
    <cellStyle name="40% - 强调文字颜色 1 2 2 3" xfId="1207"/>
    <cellStyle name="40% - 强调文字颜色 1 2 3" xfId="1209"/>
    <cellStyle name="40% - 强调文字颜色 1 2 3 2" xfId="559"/>
    <cellStyle name="40% - 强调文字颜色 1 2 4" xfId="1211"/>
    <cellStyle name="40% - 强调文字颜色 1 2 4 2" xfId="3"/>
    <cellStyle name="40% - 强调文字颜色 1 2 5" xfId="1214"/>
    <cellStyle name="40% - 强调文字颜色 1 2 5 2" xfId="1216"/>
    <cellStyle name="40% - 强调文字颜色 1 2 6" xfId="1198"/>
    <cellStyle name="40% - 强调文字颜色 1 3" xfId="927"/>
    <cellStyle name="40% - 强调文字颜色 1 3 2" xfId="932"/>
    <cellStyle name="40% - 强调文字颜色 1 3 2 2" xfId="938"/>
    <cellStyle name="40% - 强调文字颜色 1 3 2 2 2" xfId="1219"/>
    <cellStyle name="40% - 强调文字颜色 1 3 2 3" xfId="279"/>
    <cellStyle name="40% - 强调文字颜色 1 3 3" xfId="947"/>
    <cellStyle name="40% - 强调文字颜色 1 3 3 2" xfId="725"/>
    <cellStyle name="40% - 强调文字颜色 1 3 4" xfId="1037"/>
    <cellStyle name="40% - 强调文字颜色 1 4" xfId="952"/>
    <cellStyle name="40% - 强调文字颜色 1 4 2" xfId="956"/>
    <cellStyle name="40% - 强调文字颜色 1 4 2 2" xfId="1222"/>
    <cellStyle name="40% - 强调文字颜色 1 4 3" xfId="1224"/>
    <cellStyle name="40% - 强调文字颜色 1 5" xfId="963"/>
    <cellStyle name="40% - 强调文字颜色 1 5 2" xfId="1226"/>
    <cellStyle name="40% - 强调文字颜色 1 5 2 2" xfId="1227"/>
    <cellStyle name="40% - 强调文字颜色 1 5 2 2 2" xfId="239"/>
    <cellStyle name="40% - 强调文字颜色 1 5 2 3" xfId="1235"/>
    <cellStyle name="40% - 强调文字颜色 1 5 3" xfId="1238"/>
    <cellStyle name="40% - 强调文字颜色 1 5 3 2" xfId="1000"/>
    <cellStyle name="40% - 强调文字颜色 1 5 4" xfId="1245"/>
    <cellStyle name="40% - 强调文字颜色 1 6" xfId="1254"/>
    <cellStyle name="40% - 强调文字颜色 1 6 2" xfId="1258"/>
    <cellStyle name="40% - 强调文字颜色 1 7" xfId="1260"/>
    <cellStyle name="40% - 强调文字颜色 1 7 2" xfId="976"/>
    <cellStyle name="40% - 强调文字颜色 1 7 2 2" xfId="1262"/>
    <cellStyle name="40% - 强调文字颜色 1 7 2 2 2" xfId="1263"/>
    <cellStyle name="40% - 强调文字颜色 1 7 2 3" xfId="1265"/>
    <cellStyle name="40% - 强调文字颜色 1 7 3" xfId="1267"/>
    <cellStyle name="40% - 强调文字颜色 1 7 3 2" xfId="1271"/>
    <cellStyle name="40% - 强调文字颜色 1 7 4" xfId="1272"/>
    <cellStyle name="40% - 强调文字颜色 1 8" xfId="1256"/>
    <cellStyle name="40% - 强调文字颜色 1 8 2" xfId="80"/>
    <cellStyle name="40% - 强调文字颜色 1 8 2 2" xfId="746"/>
    <cellStyle name="40% - 强调文字颜色 1 8 2 2 2" xfId="750"/>
    <cellStyle name="40% - 强调文字颜色 1 8 2 3" xfId="758"/>
    <cellStyle name="40% - 强调文字颜色 1 8 3" xfId="51"/>
    <cellStyle name="40% - 强调文字颜色 1 8 3 2" xfId="887"/>
    <cellStyle name="40% - 强调文字颜色 1 8 4" xfId="37"/>
    <cellStyle name="40% - 强调文字颜色 1 9" xfId="1280"/>
    <cellStyle name="40% - 强调文字颜色 1 9 2" xfId="1116"/>
    <cellStyle name="40% - 强调文字颜色 1 9 2 2" xfId="1282"/>
    <cellStyle name="40% - 强调文字颜色 1 9 3" xfId="1283"/>
    <cellStyle name="40% - 强调文字颜色 2 10" xfId="687"/>
    <cellStyle name="40% - 强调文字颜色 2 2" xfId="294"/>
    <cellStyle name="40% - 强调文字颜色 2 2 2" xfId="296"/>
    <cellStyle name="40% - 强调文字颜色 2 2 2 2" xfId="1286"/>
    <cellStyle name="40% - 强调文字颜色 2 2 2 2 2" xfId="1288"/>
    <cellStyle name="40% - 强调文字颜色 2 2 2 3" xfId="1292"/>
    <cellStyle name="40% - 强调文字颜色 2 2 3" xfId="1295"/>
    <cellStyle name="40% - 强调文字颜色 2 2 3 2" xfId="1297"/>
    <cellStyle name="40% - 强调文字颜色 2 2 4" xfId="344"/>
    <cellStyle name="40% - 强调文字颜色 2 2 4 2" xfId="1300"/>
    <cellStyle name="40% - 强调文字颜色 2 2 5" xfId="1304"/>
    <cellStyle name="40% - 强调文字颜色 2 2 5 2" xfId="1230"/>
    <cellStyle name="40% - 强调文字颜色 2 2 6" xfId="1309"/>
    <cellStyle name="40% - 强调文字颜色 2 3" xfId="309"/>
    <cellStyle name="40% - 强调文字颜色 2 3 2" xfId="316"/>
    <cellStyle name="40% - 强调文字颜色 2 3 2 2" xfId="1237"/>
    <cellStyle name="40% - 强调文字颜色 2 3 2 2 2" xfId="996"/>
    <cellStyle name="40% - 强调文字颜色 2 3 2 3" xfId="1240"/>
    <cellStyle name="40% - 强调文字颜色 2 3 3" xfId="1312"/>
    <cellStyle name="40% - 强调文字颜色 2 3 3 2" xfId="1277"/>
    <cellStyle name="40% - 强调文字颜色 2 3 4" xfId="1313"/>
    <cellStyle name="40% - 强调文字颜色 2 4" xfId="324"/>
    <cellStyle name="40% - 强调文字颜色 2 4 2" xfId="328"/>
    <cellStyle name="40% - 强调文字颜色 2 4 2 2" xfId="122"/>
    <cellStyle name="40% - 强调文字颜色 2 4 3" xfId="1315"/>
    <cellStyle name="40% - 强调文字颜色 2 5" xfId="332"/>
    <cellStyle name="40% - 强调文字颜色 2 5 2" xfId="691"/>
    <cellStyle name="40% - 强调文字颜色 2 5 2 2" xfId="30"/>
    <cellStyle name="40% - 强调文字颜色 2 5 2 2 2" xfId="1316"/>
    <cellStyle name="40% - 强调文字颜色 2 5 2 3" xfId="1317"/>
    <cellStyle name="40% - 强调文字颜色 2 5 3" xfId="123"/>
    <cellStyle name="40% - 强调文字颜色 2 5 3 2" xfId="371"/>
    <cellStyle name="40% - 强调文字颜色 2 5 4" xfId="1322"/>
    <cellStyle name="40% - 强调文字颜色 2 6" xfId="694"/>
    <cellStyle name="40% - 强调文字颜色 2 6 2" xfId="1326"/>
    <cellStyle name="40% - 强调文字颜色 2 7" xfId="969"/>
    <cellStyle name="40% - 强调文字颜色 2 7 2" xfId="974"/>
    <cellStyle name="40% - 强调文字颜色 2 7 2 2" xfId="1327"/>
    <cellStyle name="40% - 强调文字颜色 2 7 2 2 2" xfId="1328"/>
    <cellStyle name="40% - 强调文字颜色 2 7 2 3" xfId="1329"/>
    <cellStyle name="40% - 强调文字颜色 2 7 3" xfId="1330"/>
    <cellStyle name="40% - 强调文字颜色 2 7 3 2" xfId="1331"/>
    <cellStyle name="40% - 强调文字颜色 2 7 4" xfId="1333"/>
    <cellStyle name="40% - 强调文字颜色 2 8" xfId="979"/>
    <cellStyle name="40% - 强调文字颜色 2 8 2" xfId="1335"/>
    <cellStyle name="40% - 强调文字颜色 2 8 2 2" xfId="1339"/>
    <cellStyle name="40% - 强调文字颜色 2 8 2 2 2" xfId="1343"/>
    <cellStyle name="40% - 强调文字颜色 2 8 2 3" xfId="1347"/>
    <cellStyle name="40% - 强调文字颜色 2 8 3" xfId="1350"/>
    <cellStyle name="40% - 强调文字颜色 2 8 3 2" xfId="1356"/>
    <cellStyle name="40% - 强调文字颜色 2 8 4" xfId="1358"/>
    <cellStyle name="40% - 强调文字颜色 2 9" xfId="1361"/>
    <cellStyle name="40% - 强调文字颜色 2 9 2" xfId="1364"/>
    <cellStyle name="40% - 强调文字颜色 3 10" xfId="1367"/>
    <cellStyle name="40% - 强调文字颜色 3 10 2" xfId="1369"/>
    <cellStyle name="40% - 强调文字颜色 3 11" xfId="513"/>
    <cellStyle name="40% - 强调文字颜色 3 11 2" xfId="15"/>
    <cellStyle name="40% - 强调文字颜色 3 12" xfId="521"/>
    <cellStyle name="40% - 强调文字颜色 3 2" xfId="1372"/>
    <cellStyle name="40% - 强调文字颜色 3 2 2" xfId="1374"/>
    <cellStyle name="40% - 强调文字颜色 3 2 2 2" xfId="1380"/>
    <cellStyle name="40% - 强调文字颜色 3 2 2 2 2" xfId="1390"/>
    <cellStyle name="40% - 强调文字颜色 3 2 2 3" xfId="1393"/>
    <cellStyle name="40% - 强调文字颜色 3 2 3" xfId="1401"/>
    <cellStyle name="40% - 强调文字颜色 3 2 3 2" xfId="1403"/>
    <cellStyle name="40% - 强调文字颜色 3 2 4" xfId="1406"/>
    <cellStyle name="40% - 强调文字颜色 3 2 4 2" xfId="1408"/>
    <cellStyle name="40% - 强调文字颜色 3 2 5" xfId="1413"/>
    <cellStyle name="40% - 强调文字颜色 3 2 5 2" xfId="1415"/>
    <cellStyle name="40% - 强调文字颜色 3 2 6" xfId="1417"/>
    <cellStyle name="40% - 强调文字颜色 3 3" xfId="1419"/>
    <cellStyle name="40% - 强调文字颜色 3 3 2" xfId="1423"/>
    <cellStyle name="40% - 强调文字颜色 3 3 2 2" xfId="1432"/>
    <cellStyle name="40% - 强调文字颜色 3 3 2 2 2" xfId="1438"/>
    <cellStyle name="40% - 强调文字颜色 3 3 2 3" xfId="1440"/>
    <cellStyle name="40% - 强调文字颜色 3 3 3" xfId="1449"/>
    <cellStyle name="40% - 强调文字颜色 3 3 3 2" xfId="23"/>
    <cellStyle name="40% - 强调文字颜色 3 3 4" xfId="1455"/>
    <cellStyle name="40% - 强调文字颜色 3 4" xfId="1462"/>
    <cellStyle name="40% - 强调文字颜色 3 4 2" xfId="1465"/>
    <cellStyle name="40% - 强调文字颜色 3 4 2 2" xfId="1158"/>
    <cellStyle name="40% - 强调文字颜色 3 4 3" xfId="1468"/>
    <cellStyle name="40% - 强调文字颜色 3 5" xfId="1471"/>
    <cellStyle name="40% - 强调文字颜色 3 5 2" xfId="1473"/>
    <cellStyle name="40% - 强调文字颜色 3 5 2 2" xfId="1474"/>
    <cellStyle name="40% - 强调文字颜色 3 5 2 2 2" xfId="1477"/>
    <cellStyle name="40% - 强调文字颜色 3 5 2 3" xfId="1482"/>
    <cellStyle name="40% - 强调文字颜色 3 5 3" xfId="1485"/>
    <cellStyle name="40% - 强调文字颜色 3 5 3 2" xfId="1486"/>
    <cellStyle name="40% - 强调文字颜色 3 5 4" xfId="1488"/>
    <cellStyle name="40% - 强调文字颜色 3 6" xfId="1494"/>
    <cellStyle name="40% - 强调文字颜色 3 6 2" xfId="1495"/>
    <cellStyle name="40% - 强调文字颜色 3 7" xfId="983"/>
    <cellStyle name="40% - 强调文字颜色 3 7 2" xfId="1497"/>
    <cellStyle name="40% - 强调文字颜色 3 7 2 2" xfId="1498"/>
    <cellStyle name="40% - 强调文字颜色 3 7 2 2 2" xfId="1502"/>
    <cellStyle name="40% - 强调文字颜色 3 7 2 3" xfId="1504"/>
    <cellStyle name="40% - 强调文字颜色 3 7 3" xfId="1505"/>
    <cellStyle name="40% - 强调文字颜色 3 7 3 2" xfId="1506"/>
    <cellStyle name="40% - 强调文字颜色 3 7 4" xfId="1507"/>
    <cellStyle name="40% - 强调文字颜色 3 8" xfId="1511"/>
    <cellStyle name="40% - 强调文字颜色 3 8 2" xfId="1512"/>
    <cellStyle name="40% - 强调文字颜色 3 8 2 2" xfId="1520"/>
    <cellStyle name="40% - 强调文字颜色 3 8 2 2 2" xfId="1526"/>
    <cellStyle name="40% - 强调文字颜色 3 8 2 3" xfId="1530"/>
    <cellStyle name="40% - 强调文字颜色 3 8 3" xfId="1532"/>
    <cellStyle name="40% - 强调文字颜色 3 8 3 2" xfId="1535"/>
    <cellStyle name="40% - 强调文字颜色 3 8 4" xfId="1537"/>
    <cellStyle name="40% - 强调文字颜色 3 9" xfId="1539"/>
    <cellStyle name="40% - 强调文字颜色 3 9 2" xfId="1542"/>
    <cellStyle name="40% - 强调文字颜色 3 9 2 2" xfId="1544"/>
    <cellStyle name="40% - 强调文字颜色 3 9 3" xfId="1545"/>
    <cellStyle name="40% - 强调文字颜色 4 10" xfId="302"/>
    <cellStyle name="40% - 强调文字颜色 4 10 2" xfId="312"/>
    <cellStyle name="40% - 强调文字颜色 4 11" xfId="319"/>
    <cellStyle name="40% - 强调文字颜色 4 11 2" xfId="325"/>
    <cellStyle name="40% - 强调文字颜色 4 12" xfId="329"/>
    <cellStyle name="40% - 强调文字颜色 4 2" xfId="1547"/>
    <cellStyle name="40% - 强调文字颜色 4 2 2" xfId="1554"/>
    <cellStyle name="40% - 强调文字颜色 4 2 2 2" xfId="1559"/>
    <cellStyle name="40% - 强调文字颜色 4 2 2 2 2" xfId="1566"/>
    <cellStyle name="40% - 强调文字颜色 4 2 2 3" xfId="1568"/>
    <cellStyle name="40% - 强调文字颜色 4 2 3" xfId="1573"/>
    <cellStyle name="40% - 强调文字颜色 4 2 3 2" xfId="137"/>
    <cellStyle name="40% - 强调文字颜色 4 2 4" xfId="1579"/>
    <cellStyle name="40% - 强调文字颜色 4 2 4 2" xfId="1580"/>
    <cellStyle name="40% - 强调文字颜色 4 2 5" xfId="1582"/>
    <cellStyle name="40% - 强调文字颜色 4 2 5 2" xfId="1586"/>
    <cellStyle name="40% - 强调文字颜色 4 2 6" xfId="1588"/>
    <cellStyle name="40% - 强调文字颜色 4 3" xfId="1590"/>
    <cellStyle name="40% - 强调文字颜色 4 3 2" xfId="1597"/>
    <cellStyle name="40% - 强调文字颜色 4 3 2 2" xfId="1602"/>
    <cellStyle name="40% - 强调文字颜色 4 3 2 2 2" xfId="1607"/>
    <cellStyle name="40% - 强调文字颜色 4 3 2 3" xfId="1609"/>
    <cellStyle name="40% - 强调文字颜色 4 3 3" xfId="1615"/>
    <cellStyle name="40% - 强调文字颜色 4 3 3 2" xfId="1617"/>
    <cellStyle name="40% - 强调文字颜色 4 3 4" xfId="1619"/>
    <cellStyle name="40% - 强调文字颜色 4 4" xfId="1622"/>
    <cellStyle name="40% - 强调文字颜色 4 4 2" xfId="1626"/>
    <cellStyle name="40% - 强调文字颜色 4 4 2 2" xfId="1628"/>
    <cellStyle name="40% - 强调文字颜色 4 4 3" xfId="1630"/>
    <cellStyle name="40% - 强调文字颜色 4 5" xfId="1633"/>
    <cellStyle name="40% - 强调文字颜色 4 5 2" xfId="1635"/>
    <cellStyle name="40% - 强调文字颜色 4 5 2 2" xfId="1637"/>
    <cellStyle name="40% - 强调文字颜色 4 5 2 2 2" xfId="1638"/>
    <cellStyle name="40% - 强调文字颜色 4 5 2 3" xfId="1640"/>
    <cellStyle name="40% - 强调文字颜色 4 5 3" xfId="1642"/>
    <cellStyle name="40% - 强调文字颜色 4 5 3 2" xfId="1646"/>
    <cellStyle name="40% - 强调文字颜色 4 5 4" xfId="1649"/>
    <cellStyle name="40% - 强调文字颜色 4 6" xfId="1651"/>
    <cellStyle name="40% - 强调文字颜色 4 6 2" xfId="1654"/>
    <cellStyle name="40% - 强调文字颜色 4 7" xfId="993"/>
    <cellStyle name="40% - 强调文字颜色 4 7 2" xfId="1655"/>
    <cellStyle name="40% - 强调文字颜色 4 7 2 2" xfId="1656"/>
    <cellStyle name="40% - 强调文字颜色 4 7 2 2 2" xfId="1658"/>
    <cellStyle name="40% - 强调文字颜色 4 7 2 3" xfId="1659"/>
    <cellStyle name="40% - 强调文字颜色 4 7 3" xfId="1660"/>
    <cellStyle name="40% - 强调文字颜色 4 7 3 2" xfId="1661"/>
    <cellStyle name="40% - 强调文字颜色 4 7 4" xfId="1662"/>
    <cellStyle name="40% - 强调文字颜色 4 8" xfId="1663"/>
    <cellStyle name="40% - 强调文字颜色 4 8 2" xfId="1664"/>
    <cellStyle name="40% - 强调文字颜色 4 8 2 2" xfId="1670"/>
    <cellStyle name="40% - 强调文字颜色 4 8 2 2 2" xfId="1675"/>
    <cellStyle name="40% - 强调文字颜色 4 8 2 3" xfId="1677"/>
    <cellStyle name="40% - 强调文字颜色 4 8 3" xfId="1678"/>
    <cellStyle name="40% - 强调文字颜色 4 8 3 2" xfId="1681"/>
    <cellStyle name="40% - 强调文字颜色 4 8 4" xfId="1685"/>
    <cellStyle name="40% - 强调文字颜色 4 9" xfId="1686"/>
    <cellStyle name="40% - 强调文字颜色 4 9 2" xfId="1687"/>
    <cellStyle name="40% - 强调文字颜色 4 9 2 2" xfId="1689"/>
    <cellStyle name="40% - 强调文字颜色 4 9 3" xfId="1691"/>
    <cellStyle name="40% - 强调文字颜色 5 10" xfId="445"/>
    <cellStyle name="40% - 强调文字颜色 5 2" xfId="1695"/>
    <cellStyle name="40% - 强调文字颜色 5 2 2" xfId="1700"/>
    <cellStyle name="40% - 强调文字颜色 5 2 2 2" xfId="1706"/>
    <cellStyle name="40% - 强调文字颜色 5 2 2 2 2" xfId="1716"/>
    <cellStyle name="40% - 强调文字颜色 5 2 2 3" xfId="1718"/>
    <cellStyle name="40% - 强调文字颜色 5 2 3" xfId="1722"/>
    <cellStyle name="40% - 强调文字颜色 5 2 3 2" xfId="1731"/>
    <cellStyle name="40% - 强调文字颜色 5 2 4" xfId="1736"/>
    <cellStyle name="40% - 强调文字颜色 5 2 4 2" xfId="1738"/>
    <cellStyle name="40% - 强调文字颜色 5 2 5" xfId="1742"/>
    <cellStyle name="40% - 强调文字颜色 5 2 5 2" xfId="1745"/>
    <cellStyle name="40% - 强调文字颜色 5 2 6" xfId="1747"/>
    <cellStyle name="40% - 强调文字颜色 5 3" xfId="1750"/>
    <cellStyle name="40% - 强调文字颜色 5 3 2" xfId="1756"/>
    <cellStyle name="40% - 强调文字颜色 5 3 2 2" xfId="1762"/>
    <cellStyle name="40% - 强调文字颜色 5 3 2 2 2" xfId="1766"/>
    <cellStyle name="40% - 强调文字颜色 5 3 2 3" xfId="1767"/>
    <cellStyle name="40% - 强调文字颜色 5 3 3" xfId="1774"/>
    <cellStyle name="40% - 强调文字颜色 5 3 3 2" xfId="1776"/>
    <cellStyle name="40% - 强调文字颜色 5 3 4" xfId="1777"/>
    <cellStyle name="40% - 强调文字颜色 5 4" xfId="1780"/>
    <cellStyle name="40% - 强调文字颜色 5 4 2" xfId="1788"/>
    <cellStyle name="40% - 强调文字颜色 5 4 2 2" xfId="1791"/>
    <cellStyle name="40% - 强调文字颜色 5 4 3" xfId="1793"/>
    <cellStyle name="40% - 强调文字颜色 5 5" xfId="1798"/>
    <cellStyle name="40% - 强调文字颜色 5 5 2" xfId="1801"/>
    <cellStyle name="40% - 强调文字颜色 5 5 2 2" xfId="1802"/>
    <cellStyle name="40% - 强调文字颜色 5 5 2 2 2" xfId="1804"/>
    <cellStyle name="40% - 强调文字颜色 5 5 2 3" xfId="1807"/>
    <cellStyle name="40% - 强调文字颜色 5 5 3" xfId="1808"/>
    <cellStyle name="40% - 强调文字颜色 5 5 3 2" xfId="1810"/>
    <cellStyle name="40% - 强调文字颜色 5 5 4" xfId="1813"/>
    <cellStyle name="40% - 强调文字颜色 5 6" xfId="1817"/>
    <cellStyle name="40% - 强调文字颜色 5 6 2" xfId="1819"/>
    <cellStyle name="40% - 强调文字颜色 5 7" xfId="107"/>
    <cellStyle name="40% - 强调文字颜色 5 7 2" xfId="1821"/>
    <cellStyle name="40% - 强调文字颜色 5 7 2 2" xfId="1822"/>
    <cellStyle name="40% - 强调文字颜色 5 7 2 2 2" xfId="1825"/>
    <cellStyle name="40% - 强调文字颜色 5 7 2 3" xfId="1827"/>
    <cellStyle name="40% - 强调文字颜色 5 7 3" xfId="1830"/>
    <cellStyle name="40% - 强调文字颜色 5 7 3 2" xfId="1831"/>
    <cellStyle name="40% - 强调文字颜色 5 7 4" xfId="1832"/>
    <cellStyle name="40% - 强调文字颜色 5 8" xfId="1833"/>
    <cellStyle name="40% - 强调文字颜色 5 8 2" xfId="1835"/>
    <cellStyle name="40% - 强调文字颜色 5 8 2 2" xfId="1837"/>
    <cellStyle name="40% - 强调文字颜色 5 8 2 2 2" xfId="1840"/>
    <cellStyle name="40% - 强调文字颜色 5 8 2 3" xfId="1842"/>
    <cellStyle name="40% - 强调文字颜色 5 8 3" xfId="1846"/>
    <cellStyle name="40% - 强调文字颜色 5 8 3 2" xfId="1848"/>
    <cellStyle name="40% - 强调文字颜色 5 8 4" xfId="1849"/>
    <cellStyle name="40% - 强调文字颜色 5 9" xfId="1851"/>
    <cellStyle name="40% - 强调文字颜色 5 9 2" xfId="1854"/>
    <cellStyle name="40% - 强调文字颜色 6 10" xfId="1856"/>
    <cellStyle name="40% - 强调文字颜色 6 10 2" xfId="1858"/>
    <cellStyle name="40% - 强调文字颜色 6 11" xfId="740"/>
    <cellStyle name="40% - 强调文字颜色 6 11 2" xfId="479"/>
    <cellStyle name="40% - 强调文字颜色 6 12" xfId="1860"/>
    <cellStyle name="40% - 强调文字颜色 6 2" xfId="1863"/>
    <cellStyle name="40% - 强调文字颜色 6 2 2" xfId="1868"/>
    <cellStyle name="40% - 强调文字颜色 6 2 2 2" xfId="1873"/>
    <cellStyle name="40% - 强调文字颜色 6 2 2 2 2" xfId="1880"/>
    <cellStyle name="40% - 强调文字颜色 6 2 2 3" xfId="1884"/>
    <cellStyle name="40% - 强调文字颜色 6 2 3" xfId="1887"/>
    <cellStyle name="40% - 强调文字颜色 6 2 3 2" xfId="1889"/>
    <cellStyle name="40% - 强调文字颜色 6 2 4" xfId="1891"/>
    <cellStyle name="40% - 强调文字颜色 6 2 4 2" xfId="1892"/>
    <cellStyle name="40% - 强调文字颜色 6 2 5" xfId="1898"/>
    <cellStyle name="40% - 强调文字颜色 6 2 5 2" xfId="1900"/>
    <cellStyle name="40% - 强调文字颜色 6 2 6" xfId="1901"/>
    <cellStyle name="40% - 强调文字颜色 6 3" xfId="1903"/>
    <cellStyle name="40% - 强调文字颜色 6 3 2" xfId="1907"/>
    <cellStyle name="40% - 强调文字颜色 6 3 2 2" xfId="1911"/>
    <cellStyle name="40% - 强调文字颜色 6 3 2 2 2" xfId="1915"/>
    <cellStyle name="40% - 强调文字颜色 6 3 2 3" xfId="1917"/>
    <cellStyle name="40% - 强调文字颜色 6 3 3" xfId="1919"/>
    <cellStyle name="40% - 强调文字颜色 6 3 3 2" xfId="1921"/>
    <cellStyle name="40% - 强调文字颜色 6 3 4" xfId="1925"/>
    <cellStyle name="40% - 强调文字颜色 6 4" xfId="1927"/>
    <cellStyle name="40% - 强调文字颜色 6 4 2" xfId="1931"/>
    <cellStyle name="40% - 强调文字颜色 6 4 2 2" xfId="1936"/>
    <cellStyle name="40% - 强调文字颜色 6 4 3" xfId="1938"/>
    <cellStyle name="40% - 强调文字颜色 6 5" xfId="1944"/>
    <cellStyle name="40% - 强调文字颜色 6 5 2" xfId="1948"/>
    <cellStyle name="40% - 强调文字颜色 6 5 2 2" xfId="1954"/>
    <cellStyle name="40% - 强调文字颜色 6 5 2 2 2" xfId="1959"/>
    <cellStyle name="40% - 强调文字颜色 6 5 2 3" xfId="1962"/>
    <cellStyle name="40% - 强调文字颜色 6 5 3" xfId="1964"/>
    <cellStyle name="40% - 强调文字颜色 6 5 3 2" xfId="1968"/>
    <cellStyle name="40% - 强调文字颜色 6 5 4" xfId="1971"/>
    <cellStyle name="40% - 强调文字颜色 6 6" xfId="1974"/>
    <cellStyle name="40% - 强调文字颜色 6 6 2" xfId="1978"/>
    <cellStyle name="40% - 强调文字颜色 6 7" xfId="1982"/>
    <cellStyle name="40% - 强调文字颜色 6 7 2" xfId="1985"/>
    <cellStyle name="40% - 强调文字颜色 6 7 2 2" xfId="1989"/>
    <cellStyle name="40% - 强调文字颜色 6 7 2 2 2" xfId="1993"/>
    <cellStyle name="40% - 强调文字颜色 6 7 2 3" xfId="1996"/>
    <cellStyle name="40% - 强调文字颜色 6 7 3" xfId="1999"/>
    <cellStyle name="40% - 强调文字颜色 6 7 3 2" xfId="1247"/>
    <cellStyle name="40% - 强调文字颜色 6 7 4" xfId="2006"/>
    <cellStyle name="40% - 强调文字颜色 6 8" xfId="2011"/>
    <cellStyle name="40% - 强调文字颜色 6 8 2" xfId="2013"/>
    <cellStyle name="40% - 强调文字颜色 6 8 2 2" xfId="2017"/>
    <cellStyle name="40% - 强调文字颜色 6 8 2 2 2" xfId="2021"/>
    <cellStyle name="40% - 强调文字颜色 6 8 2 3" xfId="2026"/>
    <cellStyle name="40% - 强调文字颜色 6 8 3" xfId="2029"/>
    <cellStyle name="40% - 强调文字颜色 6 8 3 2" xfId="1324"/>
    <cellStyle name="40% - 强调文字颜色 6 8 4" xfId="2032"/>
    <cellStyle name="40% - 强调文字颜色 6 9" xfId="1379"/>
    <cellStyle name="40% - 强调文字颜色 6 9 2" xfId="1383"/>
    <cellStyle name="40% - 强调文字颜色 6 9 2 2" xfId="1392"/>
    <cellStyle name="40% - 强调文字颜色 6 9 3" xfId="1395"/>
    <cellStyle name="60% - Accent1" xfId="2034"/>
    <cellStyle name="60% - Accent1 2" xfId="2038"/>
    <cellStyle name="60% - Accent2" xfId="2043"/>
    <cellStyle name="60% - Accent2 2" xfId="2046"/>
    <cellStyle name="60% - Accent3" xfId="2047"/>
    <cellStyle name="60% - Accent3 2" xfId="2049"/>
    <cellStyle name="60% - Accent4" xfId="2050"/>
    <cellStyle name="60% - Accent4 2" xfId="2053"/>
    <cellStyle name="60% - Accent5" xfId="2057"/>
    <cellStyle name="60% - Accent5 2" xfId="2058"/>
    <cellStyle name="60% - Accent6" xfId="2061"/>
    <cellStyle name="60% - Accent6 2" xfId="2062"/>
    <cellStyle name="60% - 强调文字颜色 1 10" xfId="2066"/>
    <cellStyle name="60% - 强调文字颜色 1 2" xfId="2068"/>
    <cellStyle name="60% - 强调文字颜色 1 2 2" xfId="2070"/>
    <cellStyle name="60% - 强调文字颜色 1 2 2 2" xfId="2071"/>
    <cellStyle name="60% - 强调文字颜色 1 2 2 2 2" xfId="2072"/>
    <cellStyle name="60% - 强调文字颜色 1 2 2 3" xfId="2073"/>
    <cellStyle name="60% - 强调文字颜色 1 2 3" xfId="2074"/>
    <cellStyle name="60% - 强调文字颜色 1 2 3 2" xfId="647"/>
    <cellStyle name="60% - 强调文字颜色 1 2 4" xfId="2078"/>
    <cellStyle name="60% - 强调文字颜色 1 2 4 2" xfId="689"/>
    <cellStyle name="60% - 强调文字颜色 1 2 5" xfId="2079"/>
    <cellStyle name="60% - 强调文字颜色 1 3" xfId="2082"/>
    <cellStyle name="60% - 强调文字颜色 1 3 2" xfId="2083"/>
    <cellStyle name="60% - 强调文字颜色 1 3 2 2" xfId="2084"/>
    <cellStyle name="60% - 强调文字颜色 1 3 2 2 2" xfId="2085"/>
    <cellStyle name="60% - 强调文字颜色 1 3 2 3" xfId="763"/>
    <cellStyle name="60% - 强调文字颜色 1 3 3" xfId="2088"/>
    <cellStyle name="60% - 强调文字颜色 1 3 3 2" xfId="775"/>
    <cellStyle name="60% - 强调文字颜色 1 3 4" xfId="2090"/>
    <cellStyle name="60% - 强调文字颜色 1 4" xfId="2091"/>
    <cellStyle name="60% - 强调文字颜色 1 4 2" xfId="2092"/>
    <cellStyle name="60% - 强调文字颜色 1 4 2 2" xfId="2094"/>
    <cellStyle name="60% - 强调文字颜色 1 4 2 2 2" xfId="2096"/>
    <cellStyle name="60% - 强调文字颜色 1 4 2 3" xfId="2099"/>
    <cellStyle name="60% - 强调文字颜色 1 4 3" xfId="2100"/>
    <cellStyle name="60% - 强调文字颜色 1 4 3 2" xfId="92"/>
    <cellStyle name="60% - 强调文字颜色 1 4 4" xfId="2101"/>
    <cellStyle name="60% - 强调文字颜色 1 5" xfId="2102"/>
    <cellStyle name="60% - 强调文字颜色 1 5 2" xfId="2103"/>
    <cellStyle name="60% - 强调文字颜色 1 5 2 2" xfId="2106"/>
    <cellStyle name="60% - 强调文字颜色 1 5 2 2 2" xfId="2109"/>
    <cellStyle name="60% - 强调文字颜色 1 5 2 3" xfId="2112"/>
    <cellStyle name="60% - 强调文字颜色 1 5 3" xfId="2114"/>
    <cellStyle name="60% - 强调文字颜色 1 5 3 2" xfId="807"/>
    <cellStyle name="60% - 强调文字颜色 1 5 4" xfId="2116"/>
    <cellStyle name="60% - 强调文字颜色 1 6" xfId="2117"/>
    <cellStyle name="60% - 强调文字颜色 1 6 2" xfId="2118"/>
    <cellStyle name="60% - 强调文字颜色 1 6 2 2" xfId="2126"/>
    <cellStyle name="60% - 强调文字颜色 1 6 2 2 2" xfId="2132"/>
    <cellStyle name="60% - 强调文字颜色 1 6 2 3" xfId="2138"/>
    <cellStyle name="60% - 强调文字颜色 1 6 3" xfId="2141"/>
    <cellStyle name="60% - 强调文字颜色 1 6 3 2" xfId="833"/>
    <cellStyle name="60% - 强调文字颜色 1 6 4" xfId="2143"/>
    <cellStyle name="60% - 强调文字颜色 1 7" xfId="2145"/>
    <cellStyle name="60% - 强调文字颜色 1 7 2" xfId="2147"/>
    <cellStyle name="60% - 强调文字颜色 1 7 2 2" xfId="269"/>
    <cellStyle name="60% - 强调文字颜色 1 7 3" xfId="2150"/>
    <cellStyle name="60% - 强调文字颜色 1 8" xfId="2153"/>
    <cellStyle name="60% - 强调文字颜色 1 8 2" xfId="2156"/>
    <cellStyle name="60% - 强调文字颜色 1 9" xfId="2158"/>
    <cellStyle name="60% - 强调文字颜色 1 9 2" xfId="2160"/>
    <cellStyle name="60% - 强调文字颜色 2 10" xfId="2161"/>
    <cellStyle name="60% - 强调文字颜色 2 2" xfId="2163"/>
    <cellStyle name="60% - 强调文字颜色 2 2 2" xfId="2165"/>
    <cellStyle name="60% - 强调文字颜色 2 2 2 2" xfId="2166"/>
    <cellStyle name="60% - 强调文字颜色 2 2 2 2 2" xfId="2169"/>
    <cellStyle name="60% - 强调文字颜色 2 2 2 3" xfId="2172"/>
    <cellStyle name="60% - 强调文字颜色 2 2 3" xfId="2174"/>
    <cellStyle name="60% - 强调文字颜色 2 2 3 2" xfId="2176"/>
    <cellStyle name="60% - 强调文字颜色 2 2 4" xfId="2178"/>
    <cellStyle name="60% - 强调文字颜色 2 2 4 2" xfId="2179"/>
    <cellStyle name="60% - 强调文字颜色 2 2 5" xfId="2181"/>
    <cellStyle name="60% - 强调文字颜色 2 3" xfId="45"/>
    <cellStyle name="60% - 强调文字颜色 2 3 2" xfId="2182"/>
    <cellStyle name="60% - 强调文字颜色 2 3 2 2" xfId="1818"/>
    <cellStyle name="60% - 强调文字颜色 2 3 2 2 2" xfId="1820"/>
    <cellStyle name="60% - 强调文字颜色 2 3 2 3" xfId="106"/>
    <cellStyle name="60% - 强调文字颜色 2 3 3" xfId="2184"/>
    <cellStyle name="60% - 强调文字颜色 2 3 3 2" xfId="1975"/>
    <cellStyle name="60% - 强调文字颜色 2 3 4" xfId="2185"/>
    <cellStyle name="60% - 强调文字颜色 2 4" xfId="2186"/>
    <cellStyle name="60% - 强调文字颜色 2 4 2" xfId="2187"/>
    <cellStyle name="60% - 强调文字颜色 2 4 2 2" xfId="2188"/>
    <cellStyle name="60% - 强调文字颜色 2 4 2 2 2" xfId="2190"/>
    <cellStyle name="60% - 强调文字颜色 2 4 2 3" xfId="2191"/>
    <cellStyle name="60% - 强调文字颜色 2 4 3" xfId="2192"/>
    <cellStyle name="60% - 强调文字颜色 2 4 3 2" xfId="2193"/>
    <cellStyle name="60% - 强调文字颜色 2 4 4" xfId="2195"/>
    <cellStyle name="60% - 强调文字颜色 2 5" xfId="2196"/>
    <cellStyle name="60% - 强调文字颜色 2 5 2" xfId="2197"/>
    <cellStyle name="60% - 强调文字颜色 2 5 2 2" xfId="2199"/>
    <cellStyle name="60% - 强调文字颜色 2 5 2 2 2" xfId="2201"/>
    <cellStyle name="60% - 强调文字颜色 2 5 2 3" xfId="2202"/>
    <cellStyle name="60% - 强调文字颜色 2 5 3" xfId="2204"/>
    <cellStyle name="60% - 强调文字颜色 2 5 3 2" xfId="2206"/>
    <cellStyle name="60% - 强调文字颜色 2 5 4" xfId="2209"/>
    <cellStyle name="60% - 强调文字颜色 2 6" xfId="2210"/>
    <cellStyle name="60% - 强调文字颜色 2 6 2" xfId="2211"/>
    <cellStyle name="60% - 强调文字颜色 2 6 2 2" xfId="2214"/>
    <cellStyle name="60% - 强调文字颜色 2 6 2 2 2" xfId="2216"/>
    <cellStyle name="60% - 强调文字颜色 2 6 2 3" xfId="2217"/>
    <cellStyle name="60% - 强调文字颜色 2 6 3" xfId="2220"/>
    <cellStyle name="60% - 强调文字颜色 2 6 3 2" xfId="2223"/>
    <cellStyle name="60% - 强调文字颜色 2 6 4" xfId="2225"/>
    <cellStyle name="60% - 强调文字颜色 2 7" xfId="2226"/>
    <cellStyle name="60% - 强调文字颜色 2 7 2" xfId="2227"/>
    <cellStyle name="60% - 强调文字颜色 2 7 2 2" xfId="2228"/>
    <cellStyle name="60% - 强调文字颜色 2 7 3" xfId="2230"/>
    <cellStyle name="60% - 强调文字颜色 2 8" xfId="2232"/>
    <cellStyle name="60% - 强调文字颜色 2 8 2" xfId="2233"/>
    <cellStyle name="60% - 强调文字颜色 2 9" xfId="2235"/>
    <cellStyle name="60% - 强调文字颜色 2 9 2" xfId="2236"/>
    <cellStyle name="60% - 强调文字颜色 3 10" xfId="679"/>
    <cellStyle name="60% - 强调文字颜色 3 2" xfId="2237"/>
    <cellStyle name="60% - 强调文字颜色 3 2 2" xfId="2240"/>
    <cellStyle name="60% - 强调文字颜色 3 2 2 2" xfId="2244"/>
    <cellStyle name="60% - 强调文字颜色 3 2 2 2 2" xfId="2246"/>
    <cellStyle name="60% - 强调文字颜色 3 2 2 3" xfId="2247"/>
    <cellStyle name="60% - 强调文字颜色 3 2 3" xfId="2248"/>
    <cellStyle name="60% - 强调文字颜色 3 2 3 2" xfId="2250"/>
    <cellStyle name="60% - 强调文字颜色 3 2 4" xfId="2177"/>
    <cellStyle name="60% - 强调文字颜色 3 2 4 2" xfId="2251"/>
    <cellStyle name="60% - 强调文字颜色 3 2 5" xfId="2253"/>
    <cellStyle name="60% - 强调文字颜色 3 3" xfId="377"/>
    <cellStyle name="60% - 强调文字颜色 3 3 2" xfId="384"/>
    <cellStyle name="60% - 强调文字颜色 3 3 2 2" xfId="2255"/>
    <cellStyle name="60% - 强调文字颜色 3 3 2 2 2" xfId="2259"/>
    <cellStyle name="60% - 强调文字颜色 3 3 2 3" xfId="1018"/>
    <cellStyle name="60% - 强调文字颜色 3 3 3" xfId="2260"/>
    <cellStyle name="60% - 强调文字颜色 3 3 3 2" xfId="2261"/>
    <cellStyle name="60% - 强调文字颜色 3 3 4" xfId="2180"/>
    <cellStyle name="60% - 强调文字颜色 3 4" xfId="387"/>
    <cellStyle name="60% - 强调文字颜色 3 4 2" xfId="2264"/>
    <cellStyle name="60% - 强调文字颜色 3 4 2 2" xfId="2265"/>
    <cellStyle name="60% - 强调文字颜色 3 4 2 2 2" xfId="2268"/>
    <cellStyle name="60% - 强调文字颜色 3 4 2 3" xfId="2269"/>
    <cellStyle name="60% - 强调文字颜色 3 4 3" xfId="2273"/>
    <cellStyle name="60% - 强调文字颜色 3 4 3 2" xfId="2274"/>
    <cellStyle name="60% - 强调文字颜色 3 4 4" xfId="2275"/>
    <cellStyle name="60% - 强调文字颜色 3 5" xfId="2276"/>
    <cellStyle name="60% - 强调文字颜色 3 5 2" xfId="2277"/>
    <cellStyle name="60% - 强调文字颜色 3 5 2 2" xfId="2278"/>
    <cellStyle name="60% - 强调文字颜色 3 5 2 2 2" xfId="2283"/>
    <cellStyle name="60% - 强调文字颜色 3 5 2 3" xfId="2285"/>
    <cellStyle name="60% - 强调文字颜色 3 5 3" xfId="2289"/>
    <cellStyle name="60% - 强调文字颜色 3 5 3 2" xfId="2290"/>
    <cellStyle name="60% - 强调文字颜色 3 5 4" xfId="2292"/>
    <cellStyle name="60% - 强调文字颜色 3 6" xfId="2293"/>
    <cellStyle name="60% - 强调文字颜色 3 6 2" xfId="2294"/>
    <cellStyle name="60% - 强调文字颜色 3 6 2 2" xfId="2298"/>
    <cellStyle name="60% - 强调文字颜色 3 6 2 2 2" xfId="2302"/>
    <cellStyle name="60% - 强调文字颜色 3 6 2 3" xfId="2303"/>
    <cellStyle name="60% - 强调文字颜色 3 6 3" xfId="2307"/>
    <cellStyle name="60% - 强调文字颜色 3 6 3 2" xfId="2308"/>
    <cellStyle name="60% - 强调文字颜色 3 6 4" xfId="1085"/>
    <cellStyle name="60% - 强调文字颜色 3 7" xfId="2310"/>
    <cellStyle name="60% - 强调文字颜色 3 7 2" xfId="2311"/>
    <cellStyle name="60% - 强调文字颜色 3 7 2 2" xfId="2312"/>
    <cellStyle name="60% - 强调文字颜色 3 7 3" xfId="2314"/>
    <cellStyle name="60% - 强调文字颜色 3 8" xfId="2316"/>
    <cellStyle name="60% - 强调文字颜色 3 8 2" xfId="2317"/>
    <cellStyle name="60% - 强调文字颜色 3 9" xfId="2319"/>
    <cellStyle name="60% - 强调文字颜色 3 9 2" xfId="2323"/>
    <cellStyle name="60% - 强调文字颜色 4 10" xfId="2327"/>
    <cellStyle name="60% - 强调文字颜色 4 2" xfId="2328"/>
    <cellStyle name="60% - 强调文字颜色 4 2 2" xfId="1929"/>
    <cellStyle name="60% - 强调文字颜色 4 2 2 2" xfId="1934"/>
    <cellStyle name="60% - 强调文字颜色 4 2 2 2 2" xfId="1937"/>
    <cellStyle name="60% - 强调文字颜色 4 2 2 3" xfId="1939"/>
    <cellStyle name="60% - 强调文字颜色 4 2 3" xfId="1945"/>
    <cellStyle name="60% - 强调文字颜色 4 2 3 2" xfId="1949"/>
    <cellStyle name="60% - 强调文字颜色 4 2 4" xfId="1976"/>
    <cellStyle name="60% - 强调文字颜色 4 2 4 2" xfId="1979"/>
    <cellStyle name="60% - 强调文字颜色 4 2 5" xfId="1983"/>
    <cellStyle name="60% - 强调文字颜色 4 3" xfId="396"/>
    <cellStyle name="60% - 强调文字颜色 4 3 2" xfId="2329"/>
    <cellStyle name="60% - 强调文字颜色 4 3 2 2" xfId="2335"/>
    <cellStyle name="60% - 强调文字颜色 4 3 2 2 2" xfId="2341"/>
    <cellStyle name="60% - 强调文字颜色 4 3 2 3" xfId="2346"/>
    <cellStyle name="60% - 强调文字颜色 4 3 3" xfId="2350"/>
    <cellStyle name="60% - 强调文字颜色 4 3 3 2" xfId="2357"/>
    <cellStyle name="60% - 强调文字颜色 4 3 4" xfId="2363"/>
    <cellStyle name="60% - 强调文字颜色 4 4" xfId="2370"/>
    <cellStyle name="60% - 强调文字颜色 4 4 2" xfId="2372"/>
    <cellStyle name="60% - 强调文字颜色 4 4 2 2" xfId="416"/>
    <cellStyle name="60% - 强调文字颜色 4 4 2 2 2" xfId="423"/>
    <cellStyle name="60% - 强调文字颜色 4 4 2 3" xfId="449"/>
    <cellStyle name="60% - 强调文字颜色 4 4 3" xfId="2375"/>
    <cellStyle name="60% - 强调文字颜色 4 4 3 2" xfId="540"/>
    <cellStyle name="60% - 强调文字颜色 4 4 4" xfId="2378"/>
    <cellStyle name="60% - 强调文字颜色 4 5" xfId="2381"/>
    <cellStyle name="60% - 强调文字颜色 4 5 2" xfId="2382"/>
    <cellStyle name="60% - 强调文字颜色 4 5 2 2" xfId="2385"/>
    <cellStyle name="60% - 强调文字颜色 4 5 2 2 2" xfId="2175"/>
    <cellStyle name="60% - 强调文字颜色 4 5 2 3" xfId="2389"/>
    <cellStyle name="60% - 强调文字颜色 4 5 3" xfId="2395"/>
    <cellStyle name="60% - 强调文字颜色 4 5 3 2" xfId="2398"/>
    <cellStyle name="60% - 强调文字颜色 4 5 4" xfId="2399"/>
    <cellStyle name="60% - 强调文字颜色 4 6" xfId="2400"/>
    <cellStyle name="60% - 强调文字颜色 4 6 2" xfId="2401"/>
    <cellStyle name="60% - 强调文字颜色 4 6 2 2" xfId="2405"/>
    <cellStyle name="60% - 强调文字颜色 4 6 2 2 2" xfId="2410"/>
    <cellStyle name="60% - 强调文字颜色 4 6 2 3" xfId="2411"/>
    <cellStyle name="60% - 强调文字颜色 4 6 3" xfId="2413"/>
    <cellStyle name="60% - 强调文字颜色 4 6 3 2" xfId="2416"/>
    <cellStyle name="60% - 强调文字颜色 4 6 4" xfId="939"/>
    <cellStyle name="60% - 强调文字颜色 4 7" xfId="2417"/>
    <cellStyle name="60% - 强调文字颜色 4 7 2" xfId="2418"/>
    <cellStyle name="60% - 强调文字颜色 4 7 2 2" xfId="2421"/>
    <cellStyle name="60% - 强调文字颜色 4 7 3" xfId="2424"/>
    <cellStyle name="60% - 强调文字颜色 4 8" xfId="2426"/>
    <cellStyle name="60% - 强调文字颜色 4 8 2" xfId="2428"/>
    <cellStyle name="60% - 强调文字颜色 4 9" xfId="2432"/>
    <cellStyle name="60% - 强调文字颜色 4 9 2" xfId="2434"/>
    <cellStyle name="60% - 强调文字颜色 5 10" xfId="291"/>
    <cellStyle name="60% - 强调文字颜色 5 2" xfId="2435"/>
    <cellStyle name="60% - 强调文字颜色 5 2 2" xfId="2437"/>
    <cellStyle name="60% - 强调文字颜色 5 2 2 2" xfId="2439"/>
    <cellStyle name="60% - 强调文字颜色 5 2 2 2 2" xfId="2440"/>
    <cellStyle name="60% - 强调文字颜色 5 2 2 3" xfId="2447"/>
    <cellStyle name="60% - 强调文字颜色 5 2 3" xfId="2449"/>
    <cellStyle name="60% - 强调文字颜色 5 2 3 2" xfId="2451"/>
    <cellStyle name="60% - 强调文字颜色 5 2 4" xfId="2194"/>
    <cellStyle name="60% - 强调文字颜色 5 2 4 2" xfId="2453"/>
    <cellStyle name="60% - 强调文字颜色 5 2 5" xfId="2455"/>
    <cellStyle name="60% - 强调文字颜色 5 3" xfId="2458"/>
    <cellStyle name="60% - 强调文字颜色 5 3 2" xfId="2459"/>
    <cellStyle name="60% - 强调文字颜色 5 3 2 2" xfId="2464"/>
    <cellStyle name="60% - 强调文字颜色 5 3 2 2 2" xfId="2468"/>
    <cellStyle name="60% - 强调文字颜色 5 3 2 3" xfId="2471"/>
    <cellStyle name="60% - 强调文字颜色 5 3 3" xfId="2478"/>
    <cellStyle name="60% - 强调文字颜色 5 3 3 2" xfId="2481"/>
    <cellStyle name="60% - 强调文字颜色 5 3 4" xfId="2483"/>
    <cellStyle name="60% - 强调文字颜色 5 4" xfId="2485"/>
    <cellStyle name="60% - 强调文字颜色 5 4 2" xfId="2486"/>
    <cellStyle name="60% - 强调文字颜色 5 4 2 2" xfId="2487"/>
    <cellStyle name="60% - 强调文字颜色 5 4 2 2 2" xfId="2488"/>
    <cellStyle name="60% - 强调文字颜色 5 4 2 3" xfId="2491"/>
    <cellStyle name="60% - 强调文字颜色 5 4 3" xfId="2492"/>
    <cellStyle name="60% - 强调文字颜色 5 4 3 2" xfId="2494"/>
    <cellStyle name="60% - 强调文字颜色 5 4 4" xfId="2495"/>
    <cellStyle name="60% - 强调文字颜色 5 5" xfId="2496"/>
    <cellStyle name="60% - 强调文字颜色 5 5 2" xfId="2497"/>
    <cellStyle name="60% - 强调文字颜色 5 5 2 2" xfId="2499"/>
    <cellStyle name="60% - 强调文字颜色 5 5 2 2 2" xfId="2502"/>
    <cellStyle name="60% - 强调文字颜色 5 5 2 3" xfId="2505"/>
    <cellStyle name="60% - 强调文字颜色 5 5 3" xfId="2507"/>
    <cellStyle name="60% - 强调文字颜色 5 5 3 2" xfId="2511"/>
    <cellStyle name="60% - 强调文字颜色 5 5 4" xfId="2514"/>
    <cellStyle name="60% - 强调文字颜色 5 6" xfId="2515"/>
    <cellStyle name="60% - 强调文字颜色 5 6 2" xfId="2516"/>
    <cellStyle name="60% - 强调文字颜色 5 6 2 2" xfId="2520"/>
    <cellStyle name="60% - 强调文字颜色 5 6 2 2 2" xfId="2523"/>
    <cellStyle name="60% - 强调文字颜色 5 6 2 3" xfId="2527"/>
    <cellStyle name="60% - 强调文字颜色 5 6 3" xfId="2528"/>
    <cellStyle name="60% - 强调文字颜色 5 6 3 2" xfId="2534"/>
    <cellStyle name="60% - 强调文字颜色 5 6 4" xfId="1223"/>
    <cellStyle name="60% - 强调文字颜色 5 7" xfId="2537"/>
    <cellStyle name="60% - 强调文字颜色 5 7 2" xfId="2538"/>
    <cellStyle name="60% - 强调文字颜色 5 7 2 2" xfId="2540"/>
    <cellStyle name="60% - 强调文字颜色 5 7 3" xfId="2541"/>
    <cellStyle name="60% - 强调文字颜色 5 8" xfId="2542"/>
    <cellStyle name="60% - 强调文字颜色 5 8 2" xfId="2544"/>
    <cellStyle name="60% - 强调文字颜色 5 9" xfId="2546"/>
    <cellStyle name="60% - 强调文字颜色 5 9 2" xfId="2549"/>
    <cellStyle name="60% - 强调文字颜色 6 10" xfId="437"/>
    <cellStyle name="60% - 强调文字颜色 6 2" xfId="2551"/>
    <cellStyle name="60% - 强调文字颜色 6 2 2" xfId="2553"/>
    <cellStyle name="60% - 强调文字颜色 6 2 2 2" xfId="2557"/>
    <cellStyle name="60% - 强调文字颜色 6 2 2 2 2" xfId="2563"/>
    <cellStyle name="60% - 强调文字颜色 6 2 2 3" xfId="2567"/>
    <cellStyle name="60% - 强调文字颜色 6 2 3" xfId="2574"/>
    <cellStyle name="60% - 强调文字颜色 6 2 3 2" xfId="2576"/>
    <cellStyle name="60% - 强调文字颜色 6 2 4" xfId="2207"/>
    <cellStyle name="60% - 强调文字颜色 6 2 4 2" xfId="2577"/>
    <cellStyle name="60% - 强调文字颜色 6 2 5" xfId="2578"/>
    <cellStyle name="60% - 强调文字颜色 6 3" xfId="2579"/>
    <cellStyle name="60% - 强调文字颜色 6 3 2" xfId="2581"/>
    <cellStyle name="60% - 强调文字颜色 6 3 2 2" xfId="2582"/>
    <cellStyle name="60% - 强调文字颜色 6 3 2 2 2" xfId="392"/>
    <cellStyle name="60% - 强调文字颜色 6 3 2 3" xfId="2583"/>
    <cellStyle name="60% - 强调文字颜色 6 3 3" xfId="2586"/>
    <cellStyle name="60% - 强调文字颜色 6 3 3 2" xfId="2591"/>
    <cellStyle name="60% - 强调文字颜色 6 3 4" xfId="2593"/>
    <cellStyle name="60% - 强调文字颜色 6 4" xfId="2594"/>
    <cellStyle name="60% - 强调文字颜色 6 4 2" xfId="2595"/>
    <cellStyle name="60% - 强调文字颜色 6 4 2 2" xfId="2596"/>
    <cellStyle name="60% - 强调文字颜色 6 4 2 2 2" xfId="2599"/>
    <cellStyle name="60% - 强调文字颜色 6 4 2 3" xfId="2601"/>
    <cellStyle name="60% - 强调文字颜色 6 4 3" xfId="2602"/>
    <cellStyle name="60% - 强调文字颜色 6 4 3 2" xfId="2603"/>
    <cellStyle name="60% - 强调文字颜色 6 4 4" xfId="2607"/>
    <cellStyle name="60% - 强调文字颜色 6 5" xfId="2608"/>
    <cellStyle name="60% - 强调文字颜色 6 5 2" xfId="173"/>
    <cellStyle name="60% - 强调文字颜色 6 5 2 2" xfId="2610"/>
    <cellStyle name="60% - 强调文字颜色 6 5 2 2 2" xfId="2612"/>
    <cellStyle name="60% - 强调文字颜色 6 5 2 3" xfId="2615"/>
    <cellStyle name="60% - 强调文字颜色 6 5 3" xfId="181"/>
    <cellStyle name="60% - 强调文字颜色 6 5 3 2" xfId="2616"/>
    <cellStyle name="60% - 强调文字颜色 6 5 4" xfId="2618"/>
    <cellStyle name="60% - 强调文字颜色 6 6" xfId="2620"/>
    <cellStyle name="60% - 强调文字颜色 6 6 2" xfId="2622"/>
    <cellStyle name="60% - 强调文字颜色 6 6 2 2" xfId="2624"/>
    <cellStyle name="60% - 强调文字颜色 6 6 2 2 2" xfId="2625"/>
    <cellStyle name="60% - 强调文字颜色 6 6 2 3" xfId="2628"/>
    <cellStyle name="60% - 强调文字颜色 6 6 3" xfId="2630"/>
    <cellStyle name="60% - 强调文字颜色 6 6 3 2" xfId="2631"/>
    <cellStyle name="60% - 强调文字颜色 6 6 4" xfId="1229"/>
    <cellStyle name="60% - 强调文字颜色 6 7" xfId="2634"/>
    <cellStyle name="60% - 强调文字颜色 6 7 2" xfId="2636"/>
    <cellStyle name="60% - 强调文字颜色 6 7 2 2" xfId="2638"/>
    <cellStyle name="60% - 强调文字颜色 6 7 3" xfId="2641"/>
    <cellStyle name="60% - 强调文字颜色 6 8" xfId="2646"/>
    <cellStyle name="60% - 强调文字颜色 6 8 2" xfId="2650"/>
    <cellStyle name="60% - 强调文字颜色 6 9" xfId="2654"/>
    <cellStyle name="60% - 强调文字颜色 6 9 2" xfId="2657"/>
    <cellStyle name="a1" xfId="1584"/>
    <cellStyle name="Accent1" xfId="2659"/>
    <cellStyle name="Accent1 2" xfId="2661"/>
    <cellStyle name="Accent2" xfId="2662"/>
    <cellStyle name="Accent2 2" xfId="2666"/>
    <cellStyle name="Accent3" xfId="2667"/>
    <cellStyle name="Accent3 2" xfId="2669"/>
    <cellStyle name="Accent4" xfId="1812"/>
    <cellStyle name="Accent4 2" xfId="2671"/>
    <cellStyle name="Accent5" xfId="2672"/>
    <cellStyle name="Accent5 2" xfId="2673"/>
    <cellStyle name="Accent6" xfId="2677"/>
    <cellStyle name="Accent6 2" xfId="2678"/>
    <cellStyle name="Bad" xfId="2679"/>
    <cellStyle name="Bad 2" xfId="2682"/>
    <cellStyle name="Calculation" xfId="585"/>
    <cellStyle name="Calculation 10" xfId="1690"/>
    <cellStyle name="Calculation 11" xfId="2685"/>
    <cellStyle name="Calculation 2" xfId="2687"/>
    <cellStyle name="Calculation 2 2" xfId="2688"/>
    <cellStyle name="Calculation 2 2 2" xfId="2689"/>
    <cellStyle name="Calculation 2 2 2 2" xfId="2691"/>
    <cellStyle name="Calculation 2 2 2 2 2" xfId="2692"/>
    <cellStyle name="Calculation 2 2 2 2 2 2" xfId="638"/>
    <cellStyle name="Calculation 2 2 2 2 3" xfId="2697"/>
    <cellStyle name="Calculation 2 2 2 3" xfId="1298"/>
    <cellStyle name="Calculation 2 2 2 3 2" xfId="9"/>
    <cellStyle name="Calculation 2 2 2 4" xfId="2700"/>
    <cellStyle name="Calculation 2 2 3" xfId="2703"/>
    <cellStyle name="Calculation 2 2 3 2" xfId="2705"/>
    <cellStyle name="Calculation 2 2 3 2 2" xfId="2709"/>
    <cellStyle name="Calculation 2 2 3 2 2 2" xfId="797"/>
    <cellStyle name="Calculation 2 2 3 2 3" xfId="1874"/>
    <cellStyle name="Calculation 2 2 3 3" xfId="1301"/>
    <cellStyle name="Calculation 2 2 3 3 2" xfId="59"/>
    <cellStyle name="Calculation 2 2 3 4" xfId="2713"/>
    <cellStyle name="Calculation 2 2 4" xfId="2715"/>
    <cellStyle name="Calculation 2 2 4 2" xfId="2717"/>
    <cellStyle name="Calculation 2 2 4 2 2" xfId="2719"/>
    <cellStyle name="Calculation 2 2 4 2 2 2" xfId="201"/>
    <cellStyle name="Calculation 2 2 4 2 3" xfId="1912"/>
    <cellStyle name="Calculation 2 2 4 3" xfId="1232"/>
    <cellStyle name="Calculation 2 2 4 3 2" xfId="2724"/>
    <cellStyle name="Calculation 2 2 4 4" xfId="2728"/>
    <cellStyle name="Calculation 2 2 5" xfId="2729"/>
    <cellStyle name="Calculation 2 2 5 2" xfId="2629"/>
    <cellStyle name="Calculation 2 2 5 2 2" xfId="2730"/>
    <cellStyle name="Calculation 2 2 5 3" xfId="2731"/>
    <cellStyle name="Calculation 2 2 6" xfId="2732"/>
    <cellStyle name="Calculation 2 2 6 2" xfId="2734"/>
    <cellStyle name="Calculation 2 2 6 2 2" xfId="2736"/>
    <cellStyle name="Calculation 2 2 6 3" xfId="281"/>
    <cellStyle name="Calculation 2 2 7" xfId="2737"/>
    <cellStyle name="Calculation 2 2 7 2" xfId="2740"/>
    <cellStyle name="Calculation 2 2 8" xfId="2741"/>
    <cellStyle name="Calculation 2 3" xfId="2746"/>
    <cellStyle name="Calculation 2 3 2" xfId="2749"/>
    <cellStyle name="Calculation 2 3 2 2" xfId="2752"/>
    <cellStyle name="Calculation 2 3 2 2 2" xfId="2753"/>
    <cellStyle name="Calculation 2 3 2 3" xfId="1278"/>
    <cellStyle name="Calculation 2 3 3" xfId="2754"/>
    <cellStyle name="Calculation 2 3 3 2" xfId="2756"/>
    <cellStyle name="Calculation 2 3 4" xfId="2759"/>
    <cellStyle name="Calculation 2 4" xfId="2761"/>
    <cellStyle name="Calculation 2 4 2" xfId="2765"/>
    <cellStyle name="Calculation 2 4 2 2" xfId="2767"/>
    <cellStyle name="Calculation 2 4 2 2 2" xfId="2770"/>
    <cellStyle name="Calculation 2 4 2 3" xfId="2775"/>
    <cellStyle name="Calculation 2 4 3" xfId="2777"/>
    <cellStyle name="Calculation 2 4 3 2" xfId="2780"/>
    <cellStyle name="Calculation 2 4 4" xfId="2782"/>
    <cellStyle name="Calculation 2 5" xfId="1639"/>
    <cellStyle name="Calculation 2 5 2" xfId="2783"/>
    <cellStyle name="Calculation 2 5 2 2" xfId="2786"/>
    <cellStyle name="Calculation 2 5 2 2 2" xfId="2790"/>
    <cellStyle name="Calculation 2 5 2 3" xfId="370"/>
    <cellStyle name="Calculation 2 5 3" xfId="2791"/>
    <cellStyle name="Calculation 2 5 3 2" xfId="2796"/>
    <cellStyle name="Calculation 2 5 4" xfId="77"/>
    <cellStyle name="Calculation 2 6" xfId="2799"/>
    <cellStyle name="Calculation 2 6 2" xfId="2804"/>
    <cellStyle name="Calculation 2 6 2 2" xfId="2809"/>
    <cellStyle name="Calculation 2 6 3" xfId="2816"/>
    <cellStyle name="Calculation 2 7" xfId="2820"/>
    <cellStyle name="Calculation 2 7 2" xfId="2824"/>
    <cellStyle name="Calculation 2 7 2 2" xfId="2829"/>
    <cellStyle name="Calculation 2 7 3" xfId="2831"/>
    <cellStyle name="Calculation 2 8" xfId="2834"/>
    <cellStyle name="Calculation 2 8 2" xfId="2837"/>
    <cellStyle name="Calculation 2 9" xfId="2841"/>
    <cellStyle name="Calculation 3" xfId="2844"/>
    <cellStyle name="Calculation 3 2" xfId="2845"/>
    <cellStyle name="Calculation 3 2 2" xfId="2846"/>
    <cellStyle name="Calculation 3 2 2 2" xfId="2850"/>
    <cellStyle name="Calculation 3 2 2 2 2" xfId="1620"/>
    <cellStyle name="Calculation 3 2 2 3" xfId="1404"/>
    <cellStyle name="Calculation 3 2 3" xfId="2852"/>
    <cellStyle name="Calculation 3 2 3 2" xfId="2856"/>
    <cellStyle name="Calculation 3 2 4" xfId="2860"/>
    <cellStyle name="Calculation 3 3" xfId="2861"/>
    <cellStyle name="Calculation 3 3 2" xfId="2864"/>
    <cellStyle name="Calculation 3 3 2 2" xfId="146"/>
    <cellStyle name="Calculation 3 3 2 2 2" xfId="293"/>
    <cellStyle name="Calculation 3 3 2 3" xfId="21"/>
    <cellStyle name="Calculation 3 3 3" xfId="2489"/>
    <cellStyle name="Calculation 3 3 3 2" xfId="2867"/>
    <cellStyle name="Calculation 3 3 4" xfId="2869"/>
    <cellStyle name="Calculation 3 4" xfId="2871"/>
    <cellStyle name="Calculation 3 4 2" xfId="2873"/>
    <cellStyle name="Calculation 3 4 2 2" xfId="2875"/>
    <cellStyle name="Calculation 3 4 2 2 2" xfId="42"/>
    <cellStyle name="Calculation 3 4 2 3" xfId="2877"/>
    <cellStyle name="Calculation 3 4 3" xfId="2878"/>
    <cellStyle name="Calculation 3 4 3 2" xfId="2881"/>
    <cellStyle name="Calculation 3 4 4" xfId="2884"/>
    <cellStyle name="Calculation 3 5" xfId="2889"/>
    <cellStyle name="Calculation 3 5 2" xfId="2890"/>
    <cellStyle name="Calculation 3 5 2 2" xfId="2892"/>
    <cellStyle name="Calculation 3 5 3" xfId="2894"/>
    <cellStyle name="Calculation 3 6" xfId="2898"/>
    <cellStyle name="Calculation 3 6 2" xfId="2901"/>
    <cellStyle name="Calculation 3 6 2 2" xfId="2904"/>
    <cellStyle name="Calculation 3 6 3" xfId="2907"/>
    <cellStyle name="Calculation 3 7" xfId="2910"/>
    <cellStyle name="Calculation 3 7 2" xfId="2915"/>
    <cellStyle name="Calculation 3 8" xfId="2919"/>
    <cellStyle name="Calculation 4" xfId="2923"/>
    <cellStyle name="Calculation 4 2" xfId="2925"/>
    <cellStyle name="Calculation 4 2 2" xfId="2926"/>
    <cellStyle name="Calculation 4 2 2 2" xfId="2928"/>
    <cellStyle name="Calculation 4 2 3" xfId="2932"/>
    <cellStyle name="Calculation 4 3" xfId="2935"/>
    <cellStyle name="Calculation 4 3 2" xfId="2937"/>
    <cellStyle name="Calculation 4 4" xfId="144"/>
    <cellStyle name="Calculation 5" xfId="2938"/>
    <cellStyle name="Calculation 5 2" xfId="2940"/>
    <cellStyle name="Calculation 5 2 2" xfId="2943"/>
    <cellStyle name="Calculation 5 2 2 2" xfId="2945"/>
    <cellStyle name="Calculation 5 2 3" xfId="2951"/>
    <cellStyle name="Calculation 5 3" xfId="2952"/>
    <cellStyle name="Calculation 5 3 2" xfId="2954"/>
    <cellStyle name="Calculation 5 4" xfId="2955"/>
    <cellStyle name="Calculation 6" xfId="2956"/>
    <cellStyle name="Calculation 6 2" xfId="343"/>
    <cellStyle name="Calculation 6 2 2" xfId="1302"/>
    <cellStyle name="Calculation 6 2 2 2" xfId="57"/>
    <cellStyle name="Calculation 6 2 3" xfId="2714"/>
    <cellStyle name="Calculation 6 3" xfId="1306"/>
    <cellStyle name="Calculation 6 3 2" xfId="1234"/>
    <cellStyle name="Calculation 6 4" xfId="1311"/>
    <cellStyle name="Calculation 7" xfId="2959"/>
    <cellStyle name="Calculation 7 2" xfId="1314"/>
    <cellStyle name="Calculation 7 2 2" xfId="2961"/>
    <cellStyle name="Calculation 7 3" xfId="2963"/>
    <cellStyle name="Calculation 8" xfId="2014"/>
    <cellStyle name="Calculation 8 2" xfId="2018"/>
    <cellStyle name="Calculation 8 2 2" xfId="2023"/>
    <cellStyle name="Calculation 8 3" xfId="2027"/>
    <cellStyle name="Calculation 9" xfId="2030"/>
    <cellStyle name="Calculation 9 2" xfId="1325"/>
    <cellStyle name="cdqc" xfId="2964"/>
    <cellStyle name="cdqc 2" xfId="2969"/>
    <cellStyle name="Check Cell" xfId="2974"/>
    <cellStyle name="Check Cell 2" xfId="2975"/>
    <cellStyle name="Comma [0]_Assumptions" xfId="2977"/>
    <cellStyle name="Comma_Assumptions" xfId="2978"/>
    <cellStyle name="Currency [0]_Assumptions" xfId="2979"/>
    <cellStyle name="Currency_Assumptions" xfId="773"/>
    <cellStyle name="Data Sht." xfId="2980"/>
    <cellStyle name="Date" xfId="2982"/>
    <cellStyle name="Euro" xfId="2985"/>
    <cellStyle name="Euro 2" xfId="2987"/>
    <cellStyle name="Euro 3" xfId="2988"/>
    <cellStyle name="Explanatory Text" xfId="1770"/>
    <cellStyle name="Fixed" xfId="2989"/>
    <cellStyle name="Followed Hyperlink" xfId="2993"/>
    <cellStyle name="FORM" xfId="2995"/>
    <cellStyle name="FORM 2" xfId="1363"/>
    <cellStyle name="FORM 3" xfId="2996"/>
    <cellStyle name="fs" xfId="2320"/>
    <cellStyle name="fs 2" xfId="22559"/>
    <cellStyle name="fs 2 2" xfId="22560"/>
    <cellStyle name="fs 3" xfId="22561"/>
    <cellStyle name="Good" xfId="2998"/>
    <cellStyle name="Good 2" xfId="3004"/>
    <cellStyle name="Grey" xfId="3011"/>
    <cellStyle name="Grey 2" xfId="3013"/>
    <cellStyle name="Grey 3" xfId="410"/>
    <cellStyle name="Header1" xfId="2613"/>
    <cellStyle name="Header2" xfId="3015"/>
    <cellStyle name="Header2 2" xfId="3017"/>
    <cellStyle name="Header2 2 2" xfId="3018"/>
    <cellStyle name="Header2 2 2 2" xfId="3019"/>
    <cellStyle name="Header2 2 2 2 2" xfId="3020"/>
    <cellStyle name="Header2 2 2 2 2 2" xfId="3021"/>
    <cellStyle name="Header2 2 2 2 2 2 2" xfId="3023"/>
    <cellStyle name="Header2 2 2 2 2 3" xfId="2441"/>
    <cellStyle name="Header2 2 2 2 3" xfId="3027"/>
    <cellStyle name="Header2 2 2 2 3 2" xfId="3029"/>
    <cellStyle name="Header2 2 2 2 4" xfId="3036"/>
    <cellStyle name="Header2 2 2 3" xfId="3037"/>
    <cellStyle name="Header2 2 2 3 2" xfId="3039"/>
    <cellStyle name="Header2 2 2 3 2 2" xfId="3041"/>
    <cellStyle name="Header2 2 2 3 2 2 2" xfId="3043"/>
    <cellStyle name="Header2 2 2 3 2 3" xfId="3045"/>
    <cellStyle name="Header2 2 2 3 3" xfId="533"/>
    <cellStyle name="Header2 2 2 3 3 2" xfId="499"/>
    <cellStyle name="Header2 2 2 3 4" xfId="544"/>
    <cellStyle name="Header2 2 2 4" xfId="3046"/>
    <cellStyle name="Header2 2 2 4 2" xfId="3050"/>
    <cellStyle name="Header2 2 2 4 2 2" xfId="3051"/>
    <cellStyle name="Header2 2 2 4 3" xfId="548"/>
    <cellStyle name="Header2 2 2 5" xfId="3053"/>
    <cellStyle name="Header2 2 2 5 2" xfId="3054"/>
    <cellStyle name="Header2 2 2 5 2 2" xfId="3056"/>
    <cellStyle name="Header2 2 2 5 3" xfId="557"/>
    <cellStyle name="Header2 2 2 6" xfId="3057"/>
    <cellStyle name="Header2 2 2 6 2" xfId="3058"/>
    <cellStyle name="Header2 2 2 7" xfId="3059"/>
    <cellStyle name="Header2 2 3" xfId="3061"/>
    <cellStyle name="Header2 2 3 2" xfId="3062"/>
    <cellStyle name="Header2 2 3 2 2" xfId="3064"/>
    <cellStyle name="Header2 2 3 2 2 2" xfId="3066"/>
    <cellStyle name="Header2 2 3 2 3" xfId="3069"/>
    <cellStyle name="Header2 2 3 3" xfId="3071"/>
    <cellStyle name="Header2 2 3 3 2" xfId="3074"/>
    <cellStyle name="Header2 2 3 4" xfId="846"/>
    <cellStyle name="Header2 2 4" xfId="3076"/>
    <cellStyle name="Header2 2 4 2" xfId="3077"/>
    <cellStyle name="Header2 2 4 2 2" xfId="2862"/>
    <cellStyle name="Header2 2 4 2 2 2" xfId="2865"/>
    <cellStyle name="Header2 2 4 2 3" xfId="2872"/>
    <cellStyle name="Header2 2 4 3" xfId="3079"/>
    <cellStyle name="Header2 2 4 3 2" xfId="2936"/>
    <cellStyle name="Header2 2 4 4" xfId="859"/>
    <cellStyle name="Header2 2 5" xfId="3082"/>
    <cellStyle name="Header2 2 5 2" xfId="3084"/>
    <cellStyle name="Header2 2 5 2 2" xfId="3086"/>
    <cellStyle name="Header2 2 5 3" xfId="3089"/>
    <cellStyle name="Header2 2 6" xfId="3092"/>
    <cellStyle name="Header2 2 6 2" xfId="3093"/>
    <cellStyle name="Header2 2 6 2 2" xfId="3094"/>
    <cellStyle name="Header2 2 6 3" xfId="2299"/>
    <cellStyle name="Header2 2 7" xfId="3095"/>
    <cellStyle name="Header2 2 7 2" xfId="3097"/>
    <cellStyle name="Header2 2 8" xfId="3099"/>
    <cellStyle name="Heading 1" xfId="3105"/>
    <cellStyle name="Heading 2" xfId="3111"/>
    <cellStyle name="Heading 2 2" xfId="3117"/>
    <cellStyle name="Heading 3" xfId="3121"/>
    <cellStyle name="Heading 3 2" xfId="3125"/>
    <cellStyle name="Heading 4" xfId="1515"/>
    <cellStyle name="Heading 4 2" xfId="1518"/>
    <cellStyle name="HEADING1" xfId="3128"/>
    <cellStyle name="HEADING2" xfId="3129"/>
    <cellStyle name="ht" xfId="782"/>
    <cellStyle name="Hyperlink" xfId="3132"/>
    <cellStyle name="INPUT" xfId="3139"/>
    <cellStyle name="Input [yellow]" xfId="3141"/>
    <cellStyle name="Input [yellow] 2" xfId="3142"/>
    <cellStyle name="Input [yellow] 2 2" xfId="3143"/>
    <cellStyle name="Input [yellow] 2 2 2" xfId="346"/>
    <cellStyle name="Input [yellow] 2 2 2 2" xfId="3145"/>
    <cellStyle name="Input [yellow] 2 2 2 2 2" xfId="3148"/>
    <cellStyle name="Input [yellow] 2 2 2 2 2 2" xfId="3150"/>
    <cellStyle name="Input [yellow] 2 2 2 2 3" xfId="3152"/>
    <cellStyle name="Input [yellow] 2 2 2 3" xfId="3155"/>
    <cellStyle name="Input [yellow] 2 2 2 3 2" xfId="3156"/>
    <cellStyle name="Input [yellow] 2 2 2 4" xfId="3158"/>
    <cellStyle name="Input [yellow] 2 2 3" xfId="3159"/>
    <cellStyle name="Input [yellow] 2 2 3 2" xfId="3161"/>
    <cellStyle name="Input [yellow] 2 2 3 2 2" xfId="3162"/>
    <cellStyle name="Input [yellow] 2 2 3 2 2 2" xfId="3164"/>
    <cellStyle name="Input [yellow] 2 2 3 2 3" xfId="3166"/>
    <cellStyle name="Input [yellow] 2 2 3 3" xfId="3167"/>
    <cellStyle name="Input [yellow] 2 2 3 3 2" xfId="3168"/>
    <cellStyle name="Input [yellow] 2 2 3 4" xfId="3170"/>
    <cellStyle name="Input [yellow] 2 2 4" xfId="3171"/>
    <cellStyle name="Input [yellow] 2 2 4 2" xfId="3038"/>
    <cellStyle name="Input [yellow] 2 2 4 2 2" xfId="3040"/>
    <cellStyle name="Input [yellow] 2 2 4 3" xfId="3049"/>
    <cellStyle name="Input [yellow] 2 2 5" xfId="3172"/>
    <cellStyle name="Input [yellow] 2 2 5 2" xfId="3072"/>
    <cellStyle name="Input [yellow] 2 2 5 2 2" xfId="3075"/>
    <cellStyle name="Input [yellow] 2 2 5 3" xfId="848"/>
    <cellStyle name="Input [yellow] 2 2 6" xfId="3173"/>
    <cellStyle name="Input [yellow] 2 2 6 2" xfId="3080"/>
    <cellStyle name="Input [yellow] 2 2 7" xfId="3180"/>
    <cellStyle name="Input [yellow] 2 3" xfId="3182"/>
    <cellStyle name="Input [yellow] 2 3 2" xfId="3183"/>
    <cellStyle name="Input [yellow] 2 3 2 2" xfId="3184"/>
    <cellStyle name="Input [yellow] 2 3 2 2 2" xfId="3185"/>
    <cellStyle name="Input [yellow] 2 3 2 3" xfId="3186"/>
    <cellStyle name="Input [yellow] 2 3 3" xfId="3187"/>
    <cellStyle name="Input [yellow] 2 3 3 2" xfId="3188"/>
    <cellStyle name="Input [yellow] 2 3 4" xfId="3189"/>
    <cellStyle name="Input [yellow] 2 4" xfId="3191"/>
    <cellStyle name="Input [yellow] 2 4 2" xfId="3192"/>
    <cellStyle name="Input [yellow] 2 4 2 2" xfId="3193"/>
    <cellStyle name="Input [yellow] 2 4 2 2 2" xfId="353"/>
    <cellStyle name="Input [yellow] 2 4 2 3" xfId="3194"/>
    <cellStyle name="Input [yellow] 2 4 3" xfId="3196"/>
    <cellStyle name="Input [yellow] 2 4 3 2" xfId="3197"/>
    <cellStyle name="Input [yellow] 2 4 4" xfId="3198"/>
    <cellStyle name="Input [yellow] 2 5" xfId="3199"/>
    <cellStyle name="Input [yellow] 2 5 2" xfId="3200"/>
    <cellStyle name="Input [yellow] 2 5 2 2" xfId="3201"/>
    <cellStyle name="Input [yellow] 2 5 3" xfId="3202"/>
    <cellStyle name="Input [yellow] 2 6" xfId="3204"/>
    <cellStyle name="Input [yellow] 2 6 2" xfId="25"/>
    <cellStyle name="Input [yellow] 2 6 2 2" xfId="3206"/>
    <cellStyle name="Input [yellow] 2 6 3" xfId="3212"/>
    <cellStyle name="Input [yellow] 2 7" xfId="119"/>
    <cellStyle name="Input [yellow] 2 7 2" xfId="3214"/>
    <cellStyle name="Input [yellow] 2 8" xfId="3219"/>
    <cellStyle name="Input [yellow] 3" xfId="3220"/>
    <cellStyle name="Input [yellow] 4" xfId="3223"/>
    <cellStyle name="Input_04 IO Assignment" xfId="3226"/>
    <cellStyle name="Linked Cell" xfId="3228"/>
    <cellStyle name="Linked Cell 2" xfId="3229"/>
    <cellStyle name="Milliers [0]_50002" xfId="3230"/>
    <cellStyle name="Milliers_50002" xfId="3233"/>
    <cellStyle name="Monétaire [0]_50002" xfId="2876"/>
    <cellStyle name="Monétaire_50002" xfId="3236"/>
    <cellStyle name="mystyle" xfId="3240"/>
    <cellStyle name="mystyle 2" xfId="3241"/>
    <cellStyle name="mystyle 2 2" xfId="3243"/>
    <cellStyle name="mystyle 2 2 2" xfId="3247"/>
    <cellStyle name="mystyle 2 2 2 2" xfId="3250"/>
    <cellStyle name="mystyle 2 2 3" xfId="2847"/>
    <cellStyle name="mystyle 2 3" xfId="3252"/>
    <cellStyle name="mystyle 2 3 2" xfId="3254"/>
    <cellStyle name="mystyle 2 4" xfId="3258"/>
    <cellStyle name="mystyle 3" xfId="3263"/>
    <cellStyle name="mystyle 3 2" xfId="3265"/>
    <cellStyle name="mystyle 3 2 2" xfId="3266"/>
    <cellStyle name="mystyle 3 2 2 2" xfId="3269"/>
    <cellStyle name="mystyle 3 2 3" xfId="2927"/>
    <cellStyle name="mystyle 3 3" xfId="937"/>
    <cellStyle name="mystyle 3 3 2" xfId="946"/>
    <cellStyle name="mystyle 3 4" xfId="950"/>
    <cellStyle name="mystyle 4" xfId="3270"/>
    <cellStyle name="mystyle 4 2" xfId="3271"/>
    <cellStyle name="mystyle 4 2 2" xfId="3272"/>
    <cellStyle name="mystyle 4 3" xfId="961"/>
    <cellStyle name="mystyle 5" xfId="3273"/>
    <cellStyle name="Neutral" xfId="3277"/>
    <cellStyle name="no dec" xfId="1129"/>
    <cellStyle name="Normal - Style1" xfId="820"/>
    <cellStyle name="Normal - Style1 2" xfId="538"/>
    <cellStyle name="Normal - Style1 3" xfId="3278"/>
    <cellStyle name="Normal 2" xfId="3282"/>
    <cellStyle name="Normal 2 2" xfId="3284"/>
    <cellStyle name="Normal 2 2 2" xfId="3285"/>
    <cellStyle name="Normal 2 2 2 2" xfId="3287"/>
    <cellStyle name="Normal 2 2 3" xfId="3289"/>
    <cellStyle name="Normal 2 3" xfId="3290"/>
    <cellStyle name="Normal 2 3 2" xfId="3291"/>
    <cellStyle name="Normal 2 3 2 2" xfId="110"/>
    <cellStyle name="Normal 2 3 3" xfId="3293"/>
    <cellStyle name="Normal 2 3 4" xfId="3294"/>
    <cellStyle name="Normal 2 4" xfId="1823"/>
    <cellStyle name="Normal 2 4 2" xfId="1826"/>
    <cellStyle name="Normal 2 5" xfId="1828"/>
    <cellStyle name="Normal 2 6" xfId="3296"/>
    <cellStyle name="Normal 4" xfId="3300"/>
    <cellStyle name="Normal 4 2" xfId="3303"/>
    <cellStyle name="Normal_002-PG DIAPH" xfId="3309"/>
    <cellStyle name="Normal_D200501-10221-YK02WR-0302_Rev00" xfId="3314"/>
    <cellStyle name="Normale_Foglio1" xfId="3316"/>
    <cellStyle name="Note" xfId="3318"/>
    <cellStyle name="Note 10" xfId="3322"/>
    <cellStyle name="Note 2" xfId="3323"/>
    <cellStyle name="Note 2 2" xfId="3325"/>
    <cellStyle name="Note 2 2 2" xfId="2412"/>
    <cellStyle name="Note 2 2 2 2" xfId="3326"/>
    <cellStyle name="Note 2 2 2 2 2" xfId="3327"/>
    <cellStyle name="Note 2 2 2 3" xfId="2170"/>
    <cellStyle name="Note 2 2 3" xfId="3329"/>
    <cellStyle name="Note 2 2 3 2" xfId="3330"/>
    <cellStyle name="Note 2 2 4" xfId="3331"/>
    <cellStyle name="Note 2 3" xfId="3335"/>
    <cellStyle name="Note 2 3 2" xfId="3337"/>
    <cellStyle name="Note 2 3 2 2" xfId="3338"/>
    <cellStyle name="Note 2 3 2 2 2" xfId="2427"/>
    <cellStyle name="Note 2 3 2 3" xfId="2252"/>
    <cellStyle name="Note 2 3 3" xfId="3339"/>
    <cellStyle name="Note 2 3 3 2" xfId="3340"/>
    <cellStyle name="Note 2 3 4" xfId="3341"/>
    <cellStyle name="Note 2 4" xfId="3343"/>
    <cellStyle name="Note 2 4 2" xfId="3347"/>
    <cellStyle name="Note 2 4 2 2" xfId="3352"/>
    <cellStyle name="Note 2 4 2 2 2" xfId="3357"/>
    <cellStyle name="Note 2 4 2 3" xfId="3359"/>
    <cellStyle name="Note 2 4 3" xfId="3361"/>
    <cellStyle name="Note 2 4 3 2" xfId="3365"/>
    <cellStyle name="Note 2 4 4" xfId="3367"/>
    <cellStyle name="Note 2 5" xfId="3372"/>
    <cellStyle name="Note 2 5 2" xfId="3378"/>
    <cellStyle name="Note 2 5 2 2" xfId="3382"/>
    <cellStyle name="Note 2 5 3" xfId="3386"/>
    <cellStyle name="Note 2 6" xfId="3390"/>
    <cellStyle name="Note 2 6 2" xfId="3397"/>
    <cellStyle name="Note 2 6 2 2" xfId="3403"/>
    <cellStyle name="Note 2 6 3" xfId="3406"/>
    <cellStyle name="Note 2 7" xfId="169"/>
    <cellStyle name="Note 2 7 2" xfId="3100"/>
    <cellStyle name="Note 2 8" xfId="3411"/>
    <cellStyle name="Note 3" xfId="3414"/>
    <cellStyle name="Note 3 2" xfId="3415"/>
    <cellStyle name="Note 3 2 2" xfId="3416"/>
    <cellStyle name="Note 3 2 2 2" xfId="3417"/>
    <cellStyle name="Note 3 2 3" xfId="3418"/>
    <cellStyle name="Note 3 3" xfId="3420"/>
    <cellStyle name="Note 3 3 2" xfId="3423"/>
    <cellStyle name="Note 3 4" xfId="1092"/>
    <cellStyle name="Note 4" xfId="3425"/>
    <cellStyle name="Note 4 2" xfId="3426"/>
    <cellStyle name="Note 4 2 2" xfId="3427"/>
    <cellStyle name="Note 4 2 2 2" xfId="3429"/>
    <cellStyle name="Note 4 2 3" xfId="3430"/>
    <cellStyle name="Note 4 3" xfId="3431"/>
    <cellStyle name="Note 4 3 2" xfId="3433"/>
    <cellStyle name="Note 4 4" xfId="1106"/>
    <cellStyle name="Note 5" xfId="3434"/>
    <cellStyle name="Note 5 2" xfId="3435"/>
    <cellStyle name="Note 5 2 2" xfId="3436"/>
    <cellStyle name="Note 5 2 2 2" xfId="3439"/>
    <cellStyle name="Note 5 2 3" xfId="41"/>
    <cellStyle name="Note 5 3" xfId="3440"/>
    <cellStyle name="Note 5 3 2" xfId="3442"/>
    <cellStyle name="Note 5 4" xfId="1113"/>
    <cellStyle name="Note 6" xfId="3444"/>
    <cellStyle name="Note 6 2" xfId="3445"/>
    <cellStyle name="Note 6 2 2" xfId="3447"/>
    <cellStyle name="Note 6 3" xfId="2256"/>
    <cellStyle name="Note 7" xfId="1221"/>
    <cellStyle name="Note 7 2" xfId="3450"/>
    <cellStyle name="Note 7 2 2" xfId="3452"/>
    <cellStyle name="Note 7 3" xfId="2262"/>
    <cellStyle name="Note 8" xfId="3349"/>
    <cellStyle name="Note 8 2" xfId="3353"/>
    <cellStyle name="Note 9" xfId="3363"/>
    <cellStyle name="Output" xfId="1894"/>
    <cellStyle name="Output 10" xfId="599"/>
    <cellStyle name="Output 2" xfId="3455"/>
    <cellStyle name="Output 2 2" xfId="3457"/>
    <cellStyle name="Output 2 2 2" xfId="3465"/>
    <cellStyle name="Output 2 2 2 2" xfId="3467"/>
    <cellStyle name="Output 2 2 2 2 2" xfId="3468"/>
    <cellStyle name="Output 2 2 2 2 2 2" xfId="3469"/>
    <cellStyle name="Output 2 2 2 2 3" xfId="3470"/>
    <cellStyle name="Output 2 2 2 3" xfId="3473"/>
    <cellStyle name="Output 2 2 2 3 2" xfId="3475"/>
    <cellStyle name="Output 2 2 2 4" xfId="3476"/>
    <cellStyle name="Output 2 2 3" xfId="3478"/>
    <cellStyle name="Output 2 2 3 2" xfId="3480"/>
    <cellStyle name="Output 2 2 3 2 2" xfId="3484"/>
    <cellStyle name="Output 2 2 3 2 2 2" xfId="3485"/>
    <cellStyle name="Output 2 2 3 2 3" xfId="3486"/>
    <cellStyle name="Output 2 2 3 3" xfId="3487"/>
    <cellStyle name="Output 2 2 3 3 2" xfId="3488"/>
    <cellStyle name="Output 2 2 3 4" xfId="3489"/>
    <cellStyle name="Output 2 2 4" xfId="3022"/>
    <cellStyle name="Output 2 2 4 2" xfId="3026"/>
    <cellStyle name="Output 2 2 4 2 2" xfId="3496"/>
    <cellStyle name="Output 2 2 4 2 2 2" xfId="3498"/>
    <cellStyle name="Output 2 2 4 2 3" xfId="3500"/>
    <cellStyle name="Output 2 2 4 3" xfId="3502"/>
    <cellStyle name="Output 2 2 4 3 2" xfId="3504"/>
    <cellStyle name="Output 2 2 4 4" xfId="3506"/>
    <cellStyle name="Output 2 2 5" xfId="2444"/>
    <cellStyle name="Output 2 2 5 2" xfId="3513"/>
    <cellStyle name="Output 2 2 5 2 2" xfId="3514"/>
    <cellStyle name="Output 2 2 5 3" xfId="3515"/>
    <cellStyle name="Output 2 2 6" xfId="3518"/>
    <cellStyle name="Output 2 2 6 2" xfId="3519"/>
    <cellStyle name="Output 2 2 6 2 2" xfId="3520"/>
    <cellStyle name="Output 2 2 6 3" xfId="3522"/>
    <cellStyle name="Output 2 2 7" xfId="1121"/>
    <cellStyle name="Output 2 2 7 2" xfId="1125"/>
    <cellStyle name="Output 2 2 8" xfId="1130"/>
    <cellStyle name="Output 2 3" xfId="2331"/>
    <cellStyle name="Output 2 3 2" xfId="2338"/>
    <cellStyle name="Output 2 3 2 2" xfId="2343"/>
    <cellStyle name="Output 2 3 2 2 2" xfId="3526"/>
    <cellStyle name="Output 2 3 2 3" xfId="3532"/>
    <cellStyle name="Output 2 3 3" xfId="2348"/>
    <cellStyle name="Output 2 3 3 2" xfId="3536"/>
    <cellStyle name="Output 2 3 4" xfId="3033"/>
    <cellStyle name="Output 2 4" xfId="2352"/>
    <cellStyle name="Output 2 4 2" xfId="2358"/>
    <cellStyle name="Output 2 4 2 2" xfId="3539"/>
    <cellStyle name="Output 2 4 2 2 2" xfId="3544"/>
    <cellStyle name="Output 2 4 2 3" xfId="3552"/>
    <cellStyle name="Output 2 4 3" xfId="3559"/>
    <cellStyle name="Output 2 4 3 2" xfId="3563"/>
    <cellStyle name="Output 2 4 4" xfId="3565"/>
    <cellStyle name="Output 2 5" xfId="2365"/>
    <cellStyle name="Output 2 5 2" xfId="3566"/>
    <cellStyle name="Output 2 5 2 2" xfId="3571"/>
    <cellStyle name="Output 2 5 2 2 2" xfId="3578"/>
    <cellStyle name="Output 2 5 2 3" xfId="3579"/>
    <cellStyle name="Output 2 5 3" xfId="3584"/>
    <cellStyle name="Output 2 5 3 2" xfId="3588"/>
    <cellStyle name="Output 2 5 4" xfId="3589"/>
    <cellStyle name="Output 2 6" xfId="3593"/>
    <cellStyle name="Output 2 6 2" xfId="3597"/>
    <cellStyle name="Output 2 6 2 2" xfId="3601"/>
    <cellStyle name="Output 2 6 3" xfId="3602"/>
    <cellStyle name="Output 2 7" xfId="3610"/>
    <cellStyle name="Output 2 7 2" xfId="3615"/>
    <cellStyle name="Output 2 8" xfId="1426"/>
    <cellStyle name="Output 3" xfId="3621"/>
    <cellStyle name="Output 3 2" xfId="3626"/>
    <cellStyle name="Output 3 2 2" xfId="3630"/>
    <cellStyle name="Output 3 2 2 2" xfId="3633"/>
    <cellStyle name="Output 3 2 2 2 2" xfId="3634"/>
    <cellStyle name="Output 3 2 2 3" xfId="2067"/>
    <cellStyle name="Output 3 2 3" xfId="3639"/>
    <cellStyle name="Output 3 2 3 2" xfId="3641"/>
    <cellStyle name="Output 3 2 4" xfId="3042"/>
    <cellStyle name="Output 3 3" xfId="2374"/>
    <cellStyle name="Output 3 3 2" xfId="414"/>
    <cellStyle name="Output 3 3 2 2" xfId="421"/>
    <cellStyle name="Output 3 3 2 2 2" xfId="429"/>
    <cellStyle name="Output 3 3 2 3" xfId="435"/>
    <cellStyle name="Output 3 3 3" xfId="447"/>
    <cellStyle name="Output 3 3 3 2" xfId="456"/>
    <cellStyle name="Output 3 3 4" xfId="501"/>
    <cellStyle name="Output 3 4" xfId="2377"/>
    <cellStyle name="Output 3 4 2" xfId="541"/>
    <cellStyle name="Output 3 4 2 2" xfId="621"/>
    <cellStyle name="Output 3 4 2 2 2" xfId="629"/>
    <cellStyle name="Output 3 4 2 3" xfId="648"/>
    <cellStyle name="Output 3 4 3" xfId="673"/>
    <cellStyle name="Output 3 4 3 2" xfId="683"/>
    <cellStyle name="Output 3 4 4" xfId="619"/>
    <cellStyle name="Output 3 5" xfId="2379"/>
    <cellStyle name="Output 3 5 2" xfId="787"/>
    <cellStyle name="Output 3 5 2 2" xfId="790"/>
    <cellStyle name="Output 3 5 3" xfId="815"/>
    <cellStyle name="Output 3 6" xfId="3642"/>
    <cellStyle name="Output 3 6 2" xfId="908"/>
    <cellStyle name="Output 3 6 2 2" xfId="131"/>
    <cellStyle name="Output 3 6 3" xfId="926"/>
    <cellStyle name="Output 3 7" xfId="3643"/>
    <cellStyle name="Output 3 7 2" xfId="1026"/>
    <cellStyle name="Output 3 8" xfId="1466"/>
    <cellStyle name="Output 4" xfId="3645"/>
    <cellStyle name="Output 4 2" xfId="3648"/>
    <cellStyle name="Output 4 2 2" xfId="3652"/>
    <cellStyle name="Output 4 2 2 2" xfId="2077"/>
    <cellStyle name="Output 4 2 3" xfId="3654"/>
    <cellStyle name="Output 4 3" xfId="2384"/>
    <cellStyle name="Output 4 3 2" xfId="2387"/>
    <cellStyle name="Output 4 4" xfId="2397"/>
    <cellStyle name="Output 5" xfId="3657"/>
    <cellStyle name="Output 5 2" xfId="3662"/>
    <cellStyle name="Output 5 2 2" xfId="3668"/>
    <cellStyle name="Output 5 2 2 2" xfId="3672"/>
    <cellStyle name="Output 5 2 3" xfId="3673"/>
    <cellStyle name="Output 5 3" xfId="2403"/>
    <cellStyle name="Output 5 3 2" xfId="2406"/>
    <cellStyle name="Output 5 4" xfId="2414"/>
    <cellStyle name="Output 6" xfId="2771"/>
    <cellStyle name="Output 6 2" xfId="3675"/>
    <cellStyle name="Output 6 2 2" xfId="3676"/>
    <cellStyle name="Output 6 2 2 2" xfId="3677"/>
    <cellStyle name="Output 6 2 3" xfId="3678"/>
    <cellStyle name="Output 6 3" xfId="2419"/>
    <cellStyle name="Output 6 3 2" xfId="2422"/>
    <cellStyle name="Output 6 4" xfId="2423"/>
    <cellStyle name="Output 7" xfId="3680"/>
    <cellStyle name="Output 7 2" xfId="3683"/>
    <cellStyle name="Output 7 2 2" xfId="3684"/>
    <cellStyle name="Output 7 3" xfId="2430"/>
    <cellStyle name="Output 8" xfId="3689"/>
    <cellStyle name="Output 8 2" xfId="3691"/>
    <cellStyle name="Output 9" xfId="3693"/>
    <cellStyle name="Percent [2]" xfId="3537"/>
    <cellStyle name="Percent [2] 2" xfId="3694"/>
    <cellStyle name="Percent [2] 3" xfId="2902"/>
    <cellStyle name="Percent 2" xfId="3695"/>
    <cellStyle name="Percent 2 2" xfId="680"/>
    <cellStyle name="Print Titles" xfId="3696"/>
    <cellStyle name="RowLevel_0" xfId="3521"/>
    <cellStyle name="shade" xfId="3697"/>
    <cellStyle name="shade 2" xfId="22562"/>
    <cellStyle name="shade 2 2" xfId="22563"/>
    <cellStyle name="shade 3" xfId="22564"/>
    <cellStyle name="shi" xfId="3698"/>
    <cellStyle name="st" xfId="1806"/>
    <cellStyle name="st 2" xfId="3700"/>
    <cellStyle name="Standard_Tabelle1" xfId="3474"/>
    <cellStyle name="Style 1" xfId="3701"/>
    <cellStyle name="style1" xfId="3702"/>
    <cellStyle name="style1 2" xfId="3704"/>
    <cellStyle name="style1 2 2" xfId="3706"/>
    <cellStyle name="style1 2 2 2" xfId="3711"/>
    <cellStyle name="style1 2 2 2 2" xfId="3715"/>
    <cellStyle name="style1 2 2 2 2 2" xfId="3719"/>
    <cellStyle name="style1 2 2 2 2 2 2" xfId="3722"/>
    <cellStyle name="style1 2 2 2 2 3" xfId="3725"/>
    <cellStyle name="style1 2 2 2 3" xfId="3728"/>
    <cellStyle name="style1 2 2 2 3 2" xfId="3733"/>
    <cellStyle name="style1 2 2 2 4" xfId="3736"/>
    <cellStyle name="style1 2 2 3" xfId="3739"/>
    <cellStyle name="style1 2 2 3 2" xfId="3744"/>
    <cellStyle name="style1 2 2 3 2 2" xfId="3747"/>
    <cellStyle name="style1 2 2 3 2 2 2" xfId="2529"/>
    <cellStyle name="style1 2 2 3 2 3" xfId="3748"/>
    <cellStyle name="style1 2 2 3 3" xfId="3752"/>
    <cellStyle name="style1 2 2 3 3 2" xfId="3753"/>
    <cellStyle name="style1 2 2 3 4" xfId="3754"/>
    <cellStyle name="style1 2 2 4" xfId="3757"/>
    <cellStyle name="style1 2 2 4 2" xfId="3761"/>
    <cellStyle name="style1 2 2 4 2 2" xfId="2572"/>
    <cellStyle name="style1 2 2 4 3" xfId="3766"/>
    <cellStyle name="style1 2 2 5" xfId="3770"/>
    <cellStyle name="style1 2 2 5 2" xfId="3259"/>
    <cellStyle name="style1 2 2 5 2 2" xfId="2584"/>
    <cellStyle name="style1 2 2 5 3" xfId="3772"/>
    <cellStyle name="style1 2 2 6" xfId="2726"/>
    <cellStyle name="style1 2 2 6 2" xfId="951"/>
    <cellStyle name="style1 2 2 7" xfId="1922"/>
    <cellStyle name="style1 2 3" xfId="3774"/>
    <cellStyle name="style1 2 3 2" xfId="3779"/>
    <cellStyle name="style1 2 3 2 2" xfId="3783"/>
    <cellStyle name="style1 2 3 2 2 2" xfId="3784"/>
    <cellStyle name="style1 2 3 2 3" xfId="3785"/>
    <cellStyle name="style1 2 3 3" xfId="3787"/>
    <cellStyle name="style1 2 3 3 2" xfId="3789"/>
    <cellStyle name="style1 2 3 4" xfId="793"/>
    <cellStyle name="style1 2 4" xfId="3635"/>
    <cellStyle name="style1 2 4 2" xfId="3792"/>
    <cellStyle name="style1 2 4 2 2" xfId="3794"/>
    <cellStyle name="style1 2 4 2 2 2" xfId="3795"/>
    <cellStyle name="style1 2 4 2 3" xfId="3796"/>
    <cellStyle name="style1 2 4 3" xfId="3798"/>
    <cellStyle name="style1 2 4 3 2" xfId="3799"/>
    <cellStyle name="style1 2 4 4" xfId="810"/>
    <cellStyle name="style1 2 5" xfId="3800"/>
    <cellStyle name="style1 2 5 2" xfId="3803"/>
    <cellStyle name="style1 2 5 2 2" xfId="3804"/>
    <cellStyle name="style1 2 5 3" xfId="3805"/>
    <cellStyle name="style1 2 6" xfId="2868"/>
    <cellStyle name="style1 2 6 2" xfId="3807"/>
    <cellStyle name="style1 2 6 2 2" xfId="3808"/>
    <cellStyle name="style1 2 6 3" xfId="3809"/>
    <cellStyle name="style1 2 7" xfId="3812"/>
    <cellStyle name="style1 2 7 2" xfId="3813"/>
    <cellStyle name="style1 2 8" xfId="3815"/>
    <cellStyle name="style1 3" xfId="22565"/>
    <cellStyle name="style2" xfId="1135"/>
    <cellStyle name="style2 2" xfId="3826"/>
    <cellStyle name="style2 2 2" xfId="2967"/>
    <cellStyle name="style2 2 2 2" xfId="2972"/>
    <cellStyle name="style2 2 2 2 2" xfId="3830"/>
    <cellStyle name="style2 2 2 2 2 2" xfId="1422"/>
    <cellStyle name="style2 2 2 2 2 2 2" xfId="1425"/>
    <cellStyle name="style2 2 2 2 2 3" xfId="1464"/>
    <cellStyle name="style2 2 2 2 3" xfId="3833"/>
    <cellStyle name="style2 2 2 2 3 2" xfId="1593"/>
    <cellStyle name="style2 2 2 2 4" xfId="3836"/>
    <cellStyle name="style2 2 2 3" xfId="3838"/>
    <cellStyle name="style2 2 2 3 2" xfId="3841"/>
    <cellStyle name="style2 2 2 3 2 2" xfId="3845"/>
    <cellStyle name="style2 2 2 3 2 2 2" xfId="3846"/>
    <cellStyle name="style2 2 2 3 2 3" xfId="3847"/>
    <cellStyle name="style2 2 2 3 3" xfId="3849"/>
    <cellStyle name="style2 2 2 3 3 2" xfId="3850"/>
    <cellStyle name="style2 2 2 3 4" xfId="3853"/>
    <cellStyle name="style2 2 2 4" xfId="3856"/>
    <cellStyle name="style2 2 2 4 2" xfId="3858"/>
    <cellStyle name="style2 2 2 4 2 2" xfId="3861"/>
    <cellStyle name="style2 2 2 4 3" xfId="3068"/>
    <cellStyle name="style2 2 2 5" xfId="3865"/>
    <cellStyle name="style2 2 2 5 2" xfId="2473"/>
    <cellStyle name="style2 2 2 5 2 2" xfId="3869"/>
    <cellStyle name="style2 2 2 5 3" xfId="3876"/>
    <cellStyle name="style2 2 2 6" xfId="3882"/>
    <cellStyle name="style2 2 2 6 2" xfId="3883"/>
    <cellStyle name="style2 2 2 7" xfId="3483"/>
    <cellStyle name="style2 2 3" xfId="3884"/>
    <cellStyle name="style2 2 3 2" xfId="3135"/>
    <cellStyle name="style2 2 3 2 2" xfId="2151"/>
    <cellStyle name="style2 2 3 2 2 2" xfId="3888"/>
    <cellStyle name="style2 2 3 2 3" xfId="3889"/>
    <cellStyle name="style2 2 3 3" xfId="3891"/>
    <cellStyle name="style2 2 3 3 2" xfId="3892"/>
    <cellStyle name="style2 2 3 4" xfId="912"/>
    <cellStyle name="style2 2 4" xfId="3893"/>
    <cellStyle name="style2 2 4 2" xfId="3897"/>
    <cellStyle name="style2 2 4 2 2" xfId="2231"/>
    <cellStyle name="style2 2 4 2 2 2" xfId="3898"/>
    <cellStyle name="style2 2 4 2 3" xfId="3899"/>
    <cellStyle name="style2 2 4 3" xfId="3901"/>
    <cellStyle name="style2 2 4 3 2" xfId="3903"/>
    <cellStyle name="style2 2 4 4" xfId="919"/>
    <cellStyle name="style2 2 5" xfId="3905"/>
    <cellStyle name="style2 2 5 2" xfId="38"/>
    <cellStyle name="style2 2 5 2 2" xfId="2315"/>
    <cellStyle name="style2 2 5 3" xfId="3906"/>
    <cellStyle name="style2 2 6" xfId="2882"/>
    <cellStyle name="style2 2 6 2" xfId="3907"/>
    <cellStyle name="style2 2 6 2 2" xfId="2425"/>
    <cellStyle name="style2 2 6 3" xfId="3908"/>
    <cellStyle name="style2 2 7" xfId="3909"/>
    <cellStyle name="style2 2 7 2" xfId="3749"/>
    <cellStyle name="style2 2 8" xfId="3910"/>
    <cellStyle name="style3" xfId="3911"/>
    <cellStyle name="Times New Roman" xfId="3914"/>
    <cellStyle name="Times New Roman 2" xfId="3915"/>
    <cellStyle name="Times New Roman 3" xfId="3916"/>
    <cellStyle name="Title" xfId="2696"/>
    <cellStyle name="Total" xfId="3917"/>
    <cellStyle name="Total 10" xfId="3453"/>
    <cellStyle name="Total 11" xfId="3919"/>
    <cellStyle name="Total 2" xfId="3920"/>
    <cellStyle name="Total 2 2" xfId="3921"/>
    <cellStyle name="Total 2 2 2" xfId="3922"/>
    <cellStyle name="Total 2 2 2 2" xfId="3925"/>
    <cellStyle name="Total 2 2 2 2 2" xfId="3929"/>
    <cellStyle name="Total 2 2 2 2 2 2" xfId="924"/>
    <cellStyle name="Total 2 2 2 2 3" xfId="3932"/>
    <cellStyle name="Total 2 2 2 3" xfId="3936"/>
    <cellStyle name="Total 2 2 2 3 2" xfId="3937"/>
    <cellStyle name="Total 2 2 2 4" xfId="2983"/>
    <cellStyle name="Total 2 2 3" xfId="65"/>
    <cellStyle name="Total 2 2 3 2" xfId="1243"/>
    <cellStyle name="Total 2 2 3 2 2" xfId="3940"/>
    <cellStyle name="Total 2 2 3 2 2 2" xfId="2457"/>
    <cellStyle name="Total 2 2 3 2 3" xfId="3944"/>
    <cellStyle name="Total 2 2 3 3" xfId="3947"/>
    <cellStyle name="Total 2 2 3 3 2" xfId="3949"/>
    <cellStyle name="Total 2 2 3 4" xfId="3950"/>
    <cellStyle name="Total 2 2 4" xfId="3951"/>
    <cellStyle name="Total 2 2 4 2" xfId="3956"/>
    <cellStyle name="Total 2 2 4 2 2" xfId="3962"/>
    <cellStyle name="Total 2 2 4 2 2 2" xfId="3966"/>
    <cellStyle name="Total 2 2 4 2 3" xfId="3969"/>
    <cellStyle name="Total 2 2 4 3" xfId="3974"/>
    <cellStyle name="Total 2 2 4 3 2" xfId="3975"/>
    <cellStyle name="Total 2 2 4 4" xfId="3979"/>
    <cellStyle name="Total 2 2 5" xfId="2597"/>
    <cellStyle name="Total 2 2 5 2" xfId="3983"/>
    <cellStyle name="Total 2 2 5 2 2" xfId="3985"/>
    <cellStyle name="Total 2 2 5 3" xfId="3986"/>
    <cellStyle name="Total 2 2 6" xfId="3988"/>
    <cellStyle name="Total 2 2 6 2" xfId="3991"/>
    <cellStyle name="Total 2 2 6 2 2" xfId="3992"/>
    <cellStyle name="Total 2 2 6 3" xfId="3993"/>
    <cellStyle name="Total 2 2 7" xfId="3994"/>
    <cellStyle name="Total 2 2 7 2" xfId="3997"/>
    <cellStyle name="Total 2 2 8" xfId="3144"/>
    <cellStyle name="Total 2 3" xfId="3999"/>
    <cellStyle name="Total 2 3 2" xfId="4003"/>
    <cellStyle name="Total 2 3 2 2" xfId="4007"/>
    <cellStyle name="Total 2 3 2 2 2" xfId="4011"/>
    <cellStyle name="Total 2 3 2 3" xfId="4014"/>
    <cellStyle name="Total 2 3 3" xfId="4018"/>
    <cellStyle name="Total 2 3 3 2" xfId="4023"/>
    <cellStyle name="Total 2 3 4" xfId="4027"/>
    <cellStyle name="Total 2 4" xfId="3404"/>
    <cellStyle name="Total 2 4 2" xfId="4032"/>
    <cellStyle name="Total 2 4 2 2" xfId="4036"/>
    <cellStyle name="Total 2 4 2 2 2" xfId="4039"/>
    <cellStyle name="Total 2 4 2 3" xfId="4042"/>
    <cellStyle name="Total 2 4 3" xfId="4045"/>
    <cellStyle name="Total 2 4 3 2" xfId="1320"/>
    <cellStyle name="Total 2 4 4" xfId="4051"/>
    <cellStyle name="Total 2 5" xfId="4052"/>
    <cellStyle name="Total 2 5 2" xfId="4053"/>
    <cellStyle name="Total 2 5 2 2" xfId="4055"/>
    <cellStyle name="Total 2 5 2 2 2" xfId="577"/>
    <cellStyle name="Total 2 5 2 3" xfId="4056"/>
    <cellStyle name="Total 2 5 3" xfId="464"/>
    <cellStyle name="Total 2 5 3 2" xfId="472"/>
    <cellStyle name="Total 2 5 4" xfId="476"/>
    <cellStyle name="Total 2 6" xfId="4057"/>
    <cellStyle name="Total 2 6 2" xfId="4058"/>
    <cellStyle name="Total 2 6 2 2" xfId="4061"/>
    <cellStyle name="Total 2 6 3" xfId="490"/>
    <cellStyle name="Total 2 7" xfId="4062"/>
    <cellStyle name="Total 2 7 2" xfId="4063"/>
    <cellStyle name="Total 2 7 2 2" xfId="4067"/>
    <cellStyle name="Total 2 7 3" xfId="4070"/>
    <cellStyle name="Total 2 8" xfId="4072"/>
    <cellStyle name="Total 2 8 2" xfId="4073"/>
    <cellStyle name="Total 2 9" xfId="4074"/>
    <cellStyle name="Total 3" xfId="4075"/>
    <cellStyle name="Total 3 2" xfId="4077"/>
    <cellStyle name="Total 3 2 2" xfId="4079"/>
    <cellStyle name="Total 3 2 2 2" xfId="4084"/>
    <cellStyle name="Total 3 2 2 2 2" xfId="4089"/>
    <cellStyle name="Total 3 2 2 3" xfId="4094"/>
    <cellStyle name="Total 3 2 3" xfId="1073"/>
    <cellStyle name="Total 3 2 3 2" xfId="1444"/>
    <cellStyle name="Total 3 2 4" xfId="4101"/>
    <cellStyle name="Total 3 3" xfId="4103"/>
    <cellStyle name="Total 3 3 2" xfId="4104"/>
    <cellStyle name="Total 3 3 2 2" xfId="1058"/>
    <cellStyle name="Total 3 3 2 2 2" xfId="1065"/>
    <cellStyle name="Total 3 3 2 3" xfId="658"/>
    <cellStyle name="Total 3 3 3" xfId="4107"/>
    <cellStyle name="Total 3 3 3 2" xfId="1174"/>
    <cellStyle name="Total 3 3 4" xfId="4111"/>
    <cellStyle name="Total 3 4" xfId="4113"/>
    <cellStyle name="Total 3 4 2" xfId="4115"/>
    <cellStyle name="Total 3 4 2 2" xfId="4117"/>
    <cellStyle name="Total 3 4 2 2 2" xfId="2589"/>
    <cellStyle name="Total 3 4 2 3" xfId="4121"/>
    <cellStyle name="Total 3 4 3" xfId="4126"/>
    <cellStyle name="Total 3 4 3 2" xfId="1481"/>
    <cellStyle name="Total 3 4 4" xfId="4127"/>
    <cellStyle name="Total 3 5" xfId="4129"/>
    <cellStyle name="Total 3 5 2" xfId="3391"/>
    <cellStyle name="Total 3 5 2 2" xfId="3399"/>
    <cellStyle name="Total 3 5 3" xfId="168"/>
    <cellStyle name="Total 3 6" xfId="4130"/>
    <cellStyle name="Total 3 6 2" xfId="4131"/>
    <cellStyle name="Total 3 6 2 2" xfId="4133"/>
    <cellStyle name="Total 3 6 3" xfId="4135"/>
    <cellStyle name="Total 3 7" xfId="4138"/>
    <cellStyle name="Total 3 7 2" xfId="4141"/>
    <cellStyle name="Total 3 8" xfId="4143"/>
    <cellStyle name="Total 4" xfId="4144"/>
    <cellStyle name="Total 4 2" xfId="4147"/>
    <cellStyle name="Total 4 2 2" xfId="3490"/>
    <cellStyle name="Total 4 2 2 2" xfId="4149"/>
    <cellStyle name="Total 4 2 3" xfId="4153"/>
    <cellStyle name="Total 4 3" xfId="4155"/>
    <cellStyle name="Total 4 3 2" xfId="3508"/>
    <cellStyle name="Total 4 4" xfId="4158"/>
    <cellStyle name="Total 5" xfId="4161"/>
    <cellStyle name="Total 5 2" xfId="4164"/>
    <cellStyle name="Total 5 2 2" xfId="4166"/>
    <cellStyle name="Total 5 2 2 2" xfId="4168"/>
    <cellStyle name="Total 5 2 3" xfId="4170"/>
    <cellStyle name="Total 5 3" xfId="712"/>
    <cellStyle name="Total 5 3 2" xfId="4172"/>
    <cellStyle name="Total 5 4" xfId="4176"/>
    <cellStyle name="Total 6" xfId="4178"/>
    <cellStyle name="Total 6 2" xfId="4181"/>
    <cellStyle name="Total 6 2 2" xfId="3319"/>
    <cellStyle name="Total 6 2 2 2" xfId="3324"/>
    <cellStyle name="Total 6 2 3" xfId="4183"/>
    <cellStyle name="Total 6 3" xfId="4185"/>
    <cellStyle name="Total 6 3 2" xfId="4190"/>
    <cellStyle name="Total 6 4" xfId="2787"/>
    <cellStyle name="Total 7" xfId="4192"/>
    <cellStyle name="Total 7 2" xfId="4195"/>
    <cellStyle name="Total 7 2 2" xfId="4196"/>
    <cellStyle name="Total 7 3" xfId="4200"/>
    <cellStyle name="Total 8" xfId="4203"/>
    <cellStyle name="Total 8 2" xfId="4204"/>
    <cellStyle name="Total 8 2 2" xfId="4205"/>
    <cellStyle name="Total 8 3" xfId="4208"/>
    <cellStyle name="Total 9" xfId="4210"/>
    <cellStyle name="Total 9 2" xfId="4211"/>
    <cellStyle name="Valuta (0)_PERSONAL" xfId="2280"/>
    <cellStyle name="Valuta_PERSONAL" xfId="4213"/>
    <cellStyle name="wang" xfId="4216"/>
    <cellStyle name="wang 2" xfId="4220"/>
    <cellStyle name="wang 2 2" xfId="4100"/>
    <cellStyle name="wang 2 2 2" xfId="159"/>
    <cellStyle name="wang 2 2 2 2" xfId="1552"/>
    <cellStyle name="wang 2 2 2 2 2" xfId="1557"/>
    <cellStyle name="wang 2 2 2 2 2 2" xfId="1562"/>
    <cellStyle name="wang 2 2 2 2 3" xfId="1576"/>
    <cellStyle name="wang 2 2 2 3" xfId="1595"/>
    <cellStyle name="wang 2 2 2 3 2" xfId="1600"/>
    <cellStyle name="wang 2 2 2 4" xfId="1624"/>
    <cellStyle name="wang 2 2 3" xfId="174"/>
    <cellStyle name="wang 2 2 3 2" xfId="1697"/>
    <cellStyle name="wang 2 2 3 2 2" xfId="1703"/>
    <cellStyle name="wang 2 2 3 2 2 2" xfId="1710"/>
    <cellStyle name="wang 2 2 3 2 3" xfId="1726"/>
    <cellStyle name="wang 2 2 3 3" xfId="1752"/>
    <cellStyle name="wang 2 2 3 3 2" xfId="1758"/>
    <cellStyle name="wang 2 2 3 4" xfId="1784"/>
    <cellStyle name="wang 2 2 4" xfId="183"/>
    <cellStyle name="wang 2 2 4 2" xfId="1865"/>
    <cellStyle name="wang 2 2 4 2 2" xfId="1870"/>
    <cellStyle name="wang 2 2 4 3" xfId="1905"/>
    <cellStyle name="wang 2 2 5" xfId="4222"/>
    <cellStyle name="wang 2 2 5 2" xfId="4231"/>
    <cellStyle name="wang 2 2 5 2 2" xfId="4237"/>
    <cellStyle name="wang 2 2 5 3" xfId="3459"/>
    <cellStyle name="wang 2 2 6" xfId="4239"/>
    <cellStyle name="wang 2 2 6 2" xfId="4246"/>
    <cellStyle name="wang 2 2 7" xfId="4248"/>
    <cellStyle name="wang 2 3" xfId="4252"/>
    <cellStyle name="wang 2 3 2" xfId="3821"/>
    <cellStyle name="wang 2 3 2 2" xfId="4254"/>
    <cellStyle name="wang 2 3 2 2 2" xfId="4258"/>
    <cellStyle name="wang 2 3 2 3" xfId="3852"/>
    <cellStyle name="wang 2 3 3" xfId="4261"/>
    <cellStyle name="wang 2 3 3 2" xfId="4264"/>
    <cellStyle name="wang 2 3 4" xfId="4268"/>
    <cellStyle name="wang 2 4" xfId="4269"/>
    <cellStyle name="wang 2 4 2" xfId="4272"/>
    <cellStyle name="wang 2 4 2 2" xfId="4277"/>
    <cellStyle name="wang 2 4 2 2 2" xfId="4280"/>
    <cellStyle name="wang 2 4 2 3" xfId="4282"/>
    <cellStyle name="wang 2 4 3" xfId="4284"/>
    <cellStyle name="wang 2 4 3 2" xfId="3471"/>
    <cellStyle name="wang 2 4 4" xfId="4287"/>
    <cellStyle name="wang 2 5" xfId="4288"/>
    <cellStyle name="wang 2 5 2" xfId="4290"/>
    <cellStyle name="wang 2 5 2 2" xfId="4294"/>
    <cellStyle name="wang 2 5 3" xfId="195"/>
    <cellStyle name="wang 2 6" xfId="4296"/>
    <cellStyle name="wang 2 6 2" xfId="573"/>
    <cellStyle name="wang 2 6 2 2" xfId="4298"/>
    <cellStyle name="wang 2 6 3" xfId="4300"/>
    <cellStyle name="wang 2 7" xfId="4302"/>
    <cellStyle name="wang 2 7 2" xfId="4304"/>
    <cellStyle name="wang 2 8" xfId="4307"/>
    <cellStyle name="Warning Text" xfId="4309"/>
    <cellStyle name="Warning Text 2" xfId="4311"/>
    <cellStyle name="ハイパーリンク" xfId="4316"/>
    <cellStyle name="标题 1 2" xfId="4318"/>
    <cellStyle name="标题 1 2 2" xfId="4322"/>
    <cellStyle name="标题 1 2 2 2" xfId="4325"/>
    <cellStyle name="标题 1 2 3" xfId="4064"/>
    <cellStyle name="标题 1 2 3 2" xfId="4328"/>
    <cellStyle name="标题 1 2 4" xfId="4330"/>
    <cellStyle name="标题 1 2 4 2" xfId="2934"/>
    <cellStyle name="标题 1 3" xfId="1337"/>
    <cellStyle name="标题 1 3 2" xfId="1341"/>
    <cellStyle name="标题 1 3 2 2" xfId="1345"/>
    <cellStyle name="标题 1 3 2 2 2" xfId="4334"/>
    <cellStyle name="标题 1 3 2 3" xfId="4336"/>
    <cellStyle name="标题 1 3 3" xfId="1348"/>
    <cellStyle name="标题 1 4" xfId="1353"/>
    <cellStyle name="标题 1 4 2" xfId="1357"/>
    <cellStyle name="标题 1 4 2 2" xfId="1294"/>
    <cellStyle name="标题 1 4 2 2 2" xfId="3238"/>
    <cellStyle name="标题 1 4 2 3" xfId="4338"/>
    <cellStyle name="标题 1 4 3" xfId="4340"/>
    <cellStyle name="标题 1 4 3 2" xfId="2702"/>
    <cellStyle name="标题 1 4 4" xfId="4341"/>
    <cellStyle name="标题 1 5" xfId="1359"/>
    <cellStyle name="标题 1 5 2" xfId="64"/>
    <cellStyle name="标题 1 5 2 2" xfId="1244"/>
    <cellStyle name="标题 1 5 2 2 2" xfId="3941"/>
    <cellStyle name="标题 1 5 2 3" xfId="3948"/>
    <cellStyle name="标题 1 5 3" xfId="3952"/>
    <cellStyle name="标题 1 5 3 2" xfId="3957"/>
    <cellStyle name="标题 1 5 4" xfId="2598"/>
    <cellStyle name="标题 1 6" xfId="4342"/>
    <cellStyle name="标题 1 6 2" xfId="4019"/>
    <cellStyle name="标题 1 6 2 2" xfId="4024"/>
    <cellStyle name="标题 1 6 3" xfId="4028"/>
    <cellStyle name="标题 1 7" xfId="4347"/>
    <cellStyle name="标题 1 8" xfId="455"/>
    <cellStyle name="标题 10" xfId="4348"/>
    <cellStyle name="标题 2 2" xfId="4349"/>
    <cellStyle name="标题 2 2 2" xfId="4351"/>
    <cellStyle name="标题 2 2 2 2" xfId="1693"/>
    <cellStyle name="标题 2 2 2 2 2" xfId="4353"/>
    <cellStyle name="标题 2 2 2 3" xfId="4354"/>
    <cellStyle name="标题 2 2 3" xfId="4355"/>
    <cellStyle name="标题 2 2 3 2" xfId="4357"/>
    <cellStyle name="标题 2 2 4" xfId="4361"/>
    <cellStyle name="标题 2 2 4 2" xfId="4366"/>
    <cellStyle name="标题 2 2 5" xfId="2509"/>
    <cellStyle name="标题 2 3" xfId="1366"/>
    <cellStyle name="标题 2 3 2" xfId="4368"/>
    <cellStyle name="标题 2 3 2 2" xfId="4370"/>
    <cellStyle name="标题 2 3 2 2 2" xfId="4372"/>
    <cellStyle name="标题 2 3 2 3" xfId="4374"/>
    <cellStyle name="标题 2 3 3" xfId="4376"/>
    <cellStyle name="标题 2 4" xfId="4377"/>
    <cellStyle name="标题 2 4 2" xfId="4379"/>
    <cellStyle name="标题 2 4 2 2" xfId="1399"/>
    <cellStyle name="标题 2 4 2 2 2" xfId="1492"/>
    <cellStyle name="标题 2 4 2 3" xfId="4380"/>
    <cellStyle name="标题 2 4 3" xfId="4384"/>
    <cellStyle name="标题 2 4 3 2" xfId="4386"/>
    <cellStyle name="标题 2 4 4" xfId="4394"/>
    <cellStyle name="标题 2 5" xfId="1070"/>
    <cellStyle name="标题 2 5 2" xfId="1074"/>
    <cellStyle name="标题 2 5 2 2" xfId="1445"/>
    <cellStyle name="标题 2 5 2 2 2" xfId="4399"/>
    <cellStyle name="标题 2 5 2 3" xfId="189"/>
    <cellStyle name="标题 2 5 3" xfId="4099"/>
    <cellStyle name="标题 2 5 3 2" xfId="158"/>
    <cellStyle name="标题 2 5 4" xfId="4251"/>
    <cellStyle name="标题 2 6" xfId="1077"/>
    <cellStyle name="标题 2 6 2" xfId="4106"/>
    <cellStyle name="标题 2 6 2 2" xfId="1175"/>
    <cellStyle name="标题 2 6 2 2 2" xfId="1181"/>
    <cellStyle name="标题 2 6 2 3" xfId="1193"/>
    <cellStyle name="标题 2 6 3" xfId="4110"/>
    <cellStyle name="标题 2 6 3 2" xfId="4403"/>
    <cellStyle name="标题 2 6 4" xfId="4411"/>
    <cellStyle name="标题 2 7" xfId="4415"/>
    <cellStyle name="标题 2 7 2" xfId="4125"/>
    <cellStyle name="标题 2 8" xfId="503"/>
    <cellStyle name="标题 3 2" xfId="4416"/>
    <cellStyle name="标题 3 2 2" xfId="4419"/>
    <cellStyle name="标题 3 2 2 2" xfId="4423"/>
    <cellStyle name="标题 3 2 2 2 2" xfId="4425"/>
    <cellStyle name="标题 3 2 2 3" xfId="4245"/>
    <cellStyle name="标题 3 2 3" xfId="4427"/>
    <cellStyle name="标题 3 2 3 2" xfId="4429"/>
    <cellStyle name="标题 3 2 4" xfId="1523"/>
    <cellStyle name="标题 3 2 4 2" xfId="4436"/>
    <cellStyle name="标题 3 2 5" xfId="2531"/>
    <cellStyle name="标题 3 3" xfId="4438"/>
    <cellStyle name="标题 3 3 2" xfId="4441"/>
    <cellStyle name="标题 3 3 2 2" xfId="2146"/>
    <cellStyle name="标题 3 3 2 2 2" xfId="2148"/>
    <cellStyle name="标题 3 3 2 3" xfId="2154"/>
    <cellStyle name="标题 3 3 3" xfId="4442"/>
    <cellStyle name="标题 3 4" xfId="4443"/>
    <cellStyle name="标题 3 4 2" xfId="4444"/>
    <cellStyle name="标题 3 4 2 2" xfId="1570"/>
    <cellStyle name="标题 3 4 2 2 2" xfId="4445"/>
    <cellStyle name="标题 3 4 2 3" xfId="4447"/>
    <cellStyle name="标题 3 4 3" xfId="4449"/>
    <cellStyle name="标题 3 4 3 2" xfId="95"/>
    <cellStyle name="标题 3 4 4" xfId="4450"/>
    <cellStyle name="标题 3 5" xfId="1083"/>
    <cellStyle name="标题 3 5 2" xfId="4152"/>
    <cellStyle name="标题 3 5 2 2" xfId="1612"/>
    <cellStyle name="标题 3 5 2 2 2" xfId="4451"/>
    <cellStyle name="标题 3 5 2 3" xfId="4452"/>
    <cellStyle name="标题 3 5 3" xfId="4454"/>
    <cellStyle name="标题 3 5 3 2" xfId="4455"/>
    <cellStyle name="标题 3 5 4" xfId="4459"/>
    <cellStyle name="标题 3 6" xfId="4460"/>
    <cellStyle name="标题 3 6 2" xfId="4462"/>
    <cellStyle name="标题 3 6 2 2" xfId="4463"/>
    <cellStyle name="标题 3 6 2 2 2" xfId="4465"/>
    <cellStyle name="标题 3 6 2 3" xfId="4468"/>
    <cellStyle name="标题 3 6 3" xfId="4469"/>
    <cellStyle name="标题 3 6 3 2" xfId="4470"/>
    <cellStyle name="标题 3 6 4" xfId="4474"/>
    <cellStyle name="标题 3 7" xfId="4476"/>
    <cellStyle name="标题 3 7 2" xfId="4477"/>
    <cellStyle name="标题 3 8" xfId="4478"/>
    <cellStyle name="标题 4 2" xfId="4479"/>
    <cellStyle name="标题 4 2 2" xfId="4481"/>
    <cellStyle name="标题 4 2 2 2" xfId="2835"/>
    <cellStyle name="标题 4 2 2 2 2" xfId="2839"/>
    <cellStyle name="标题 4 2 2 3" xfId="2842"/>
    <cellStyle name="标题 4 2 3" xfId="4212"/>
    <cellStyle name="标题 4 2 3 2" xfId="2921"/>
    <cellStyle name="标题 4 2 4" xfId="4485"/>
    <cellStyle name="标题 4 3" xfId="4488"/>
    <cellStyle name="标题 4 3 2" xfId="4493"/>
    <cellStyle name="标题 4 3 2 2" xfId="4494"/>
    <cellStyle name="标题 4 3 2 2 2" xfId="4495"/>
    <cellStyle name="标题 4 3 2 3" xfId="526"/>
    <cellStyle name="标题 4 3 3" xfId="4497"/>
    <cellStyle name="标题 4 4" xfId="4499"/>
    <cellStyle name="标题 4 4 2" xfId="4503"/>
    <cellStyle name="标题 4 4 2 2" xfId="1719"/>
    <cellStyle name="标题 4 4 2 2 2" xfId="4504"/>
    <cellStyle name="标题 4 4 2 3" xfId="4506"/>
    <cellStyle name="标题 4 4 3" xfId="4508"/>
    <cellStyle name="标题 4 4 3 2" xfId="4315"/>
    <cellStyle name="标题 4 4 4" xfId="4510"/>
    <cellStyle name="标题 4 5" xfId="4511"/>
    <cellStyle name="标题 4 5 2" xfId="4169"/>
    <cellStyle name="标题 4 5 2 2" xfId="1771"/>
    <cellStyle name="标题 4 5 2 2 2" xfId="4512"/>
    <cellStyle name="标题 4 5 2 3" xfId="4515"/>
    <cellStyle name="标题 4 5 3" xfId="4516"/>
    <cellStyle name="标题 4 5 3 2" xfId="4517"/>
    <cellStyle name="标题 4 5 4" xfId="4519"/>
    <cellStyle name="标题 4 6" xfId="4520"/>
    <cellStyle name="标题 4 6 2" xfId="4522"/>
    <cellStyle name="标题 4 6 2 2" xfId="4523"/>
    <cellStyle name="标题 4 6 2 2 2" xfId="4524"/>
    <cellStyle name="标题 4 6 2 3" xfId="4527"/>
    <cellStyle name="标题 4 6 3" xfId="4528"/>
    <cellStyle name="标题 4 6 3 2" xfId="4529"/>
    <cellStyle name="标题 4 6 4" xfId="4531"/>
    <cellStyle name="标题 4 7" xfId="4532"/>
    <cellStyle name="标题 4 7 2" xfId="4533"/>
    <cellStyle name="标题 5" xfId="4534"/>
    <cellStyle name="标题 5 2" xfId="4536"/>
    <cellStyle name="标题 5 2 2" xfId="4538"/>
    <cellStyle name="标题 5 3" xfId="4541"/>
    <cellStyle name="标题 5 3 2" xfId="153"/>
    <cellStyle name="标题 6" xfId="287"/>
    <cellStyle name="标题 6 2" xfId="4542"/>
    <cellStyle name="标题 6 2 2" xfId="4543"/>
    <cellStyle name="标题 6 2 2 2" xfId="4544"/>
    <cellStyle name="标题 6 2 3" xfId="4545"/>
    <cellStyle name="标题 6 3" xfId="4546"/>
    <cellStyle name="标题 7" xfId="4548"/>
    <cellStyle name="标题 7 2" xfId="4550"/>
    <cellStyle name="标题 7 2 2" xfId="4553"/>
    <cellStyle name="标题 7 2 2 2" xfId="4554"/>
    <cellStyle name="标题 7 2 3" xfId="4557"/>
    <cellStyle name="标题 7 3" xfId="4559"/>
    <cellStyle name="标题 7 3 2" xfId="4561"/>
    <cellStyle name="标题 7 4" xfId="4563"/>
    <cellStyle name="标题 8" xfId="3542"/>
    <cellStyle name="标题 8 2" xfId="3548"/>
    <cellStyle name="标题 8 2 2" xfId="4566"/>
    <cellStyle name="标题 8 2 2 2" xfId="4569"/>
    <cellStyle name="标题 8 2 3" xfId="4570"/>
    <cellStyle name="标题 8 3" xfId="4573"/>
    <cellStyle name="标题 8 3 2" xfId="4578"/>
    <cellStyle name="标题 8 4" xfId="4580"/>
    <cellStyle name="标题 9" xfId="3555"/>
    <cellStyle name="标题 9 2" xfId="4584"/>
    <cellStyle name="标题 9 2 2" xfId="4588"/>
    <cellStyle name="标题 9 3" xfId="4591"/>
    <cellStyle name="標準 2" xfId="4593"/>
    <cellStyle name="標準 2 2" xfId="1795"/>
    <cellStyle name="標準 3" xfId="22586"/>
    <cellStyle name="標準 3 2" xfId="1809"/>
    <cellStyle name="標準_0HardSpec" xfId="3028"/>
    <cellStyle name="表示済みのハイパーリンク" xfId="4596"/>
    <cellStyle name="差 2" xfId="3207"/>
    <cellStyle name="差 2 2" xfId="4597"/>
    <cellStyle name="差 2 2 2" xfId="4599"/>
    <cellStyle name="差 2 2 2 2" xfId="4602"/>
    <cellStyle name="差 2 2 3" xfId="4604"/>
    <cellStyle name="差 2 3" xfId="4605"/>
    <cellStyle name="差 2 3 2" xfId="118"/>
    <cellStyle name="差 2 4" xfId="4607"/>
    <cellStyle name="差 2 4 2" xfId="4608"/>
    <cellStyle name="差 2 5" xfId="4609"/>
    <cellStyle name="差 2 5 2" xfId="4610"/>
    <cellStyle name="差 2 6" xfId="443"/>
    <cellStyle name="差 3" xfId="4611"/>
    <cellStyle name="差 3 2" xfId="4613"/>
    <cellStyle name="差 3 2 2" xfId="4615"/>
    <cellStyle name="差 3 2 2 2" xfId="4616"/>
    <cellStyle name="差 3 2 3" xfId="4618"/>
    <cellStyle name="差 3 3" xfId="4619"/>
    <cellStyle name="差 4" xfId="4620"/>
    <cellStyle name="差 4 2" xfId="4622"/>
    <cellStyle name="差 4 2 2" xfId="4623"/>
    <cellStyle name="差 4 2 2 2" xfId="4624"/>
    <cellStyle name="差 4 2 3" xfId="4626"/>
    <cellStyle name="差 4 3" xfId="4628"/>
    <cellStyle name="差 4 3 2" xfId="4629"/>
    <cellStyle name="差 4 4" xfId="4631"/>
    <cellStyle name="差 5" xfId="4635"/>
    <cellStyle name="差 5 2" xfId="4641"/>
    <cellStyle name="差 5 2 2" xfId="4643"/>
    <cellStyle name="差 5 2 2 2" xfId="4648"/>
    <cellStyle name="差 5 2 3" xfId="4651"/>
    <cellStyle name="差 5 3" xfId="4653"/>
    <cellStyle name="差 5 3 2" xfId="4656"/>
    <cellStyle name="差 5 4" xfId="4660"/>
    <cellStyle name="差 6" xfId="4666"/>
    <cellStyle name="差 6 2" xfId="4668"/>
    <cellStyle name="差 6 2 2" xfId="4671"/>
    <cellStyle name="差 6 2 2 2" xfId="3609"/>
    <cellStyle name="差 6 2 3" xfId="4672"/>
    <cellStyle name="差 6 3" xfId="4673"/>
    <cellStyle name="差 6 3 2" xfId="4675"/>
    <cellStyle name="差 6 4" xfId="4678"/>
    <cellStyle name="差 7" xfId="2168"/>
    <cellStyle name="差 7 2" xfId="2171"/>
    <cellStyle name="差 7 2 2" xfId="4681"/>
    <cellStyle name="差 7 2 2 2" xfId="4682"/>
    <cellStyle name="差 7 2 3" xfId="4685"/>
    <cellStyle name="差 7 3" xfId="4686"/>
    <cellStyle name="差 7 3 2" xfId="4689"/>
    <cellStyle name="差 7 4" xfId="4692"/>
    <cellStyle name="差 8" xfId="2173"/>
    <cellStyle name="差 8 2" xfId="4694"/>
    <cellStyle name="差 9" xfId="4695"/>
    <cellStyle name="差_00Y-03仪表数据表" xfId="4696"/>
    <cellStyle name="差_00Y-03仪表数据表 2" xfId="4697"/>
    <cellStyle name="差_00Y-03仪表数据表 2 2" xfId="4700"/>
    <cellStyle name="差_00Y-03仪表数据表 2 2 2" xfId="4702"/>
    <cellStyle name="差_00Y-03仪表数据表 2 2 2 2" xfId="4704"/>
    <cellStyle name="差_00Y-03仪表数据表 2 2 3" xfId="1648"/>
    <cellStyle name="差_00Y-03仪表数据表 2 3" xfId="4706"/>
    <cellStyle name="差_00Y-03仪表数据表 2 3 2" xfId="4708"/>
    <cellStyle name="差_00Y-03仪表数据表 2 4" xfId="4710"/>
    <cellStyle name="差_00Y-03仪表数据表 3" xfId="4332"/>
    <cellStyle name="差_00Y-03仪表数据表 3 2" xfId="4717"/>
    <cellStyle name="差_00Y-03仪表数据表 3 2 2" xfId="4723"/>
    <cellStyle name="差_00Y-03仪表数据表 3 2 2 2" xfId="4728"/>
    <cellStyle name="差_00Y-03仪表数据表 3 2 3" xfId="4732"/>
    <cellStyle name="差_00Y-03仪表数据表 3 3" xfId="4735"/>
    <cellStyle name="差_00Y-03仪表数据表 3 3 2" xfId="4739"/>
    <cellStyle name="差_00Y-03仪表数据表 3 4" xfId="4742"/>
    <cellStyle name="差_00Y-03仪表数据表 4" xfId="4745"/>
    <cellStyle name="差_00Y-03仪表数据表 4 2" xfId="4748"/>
    <cellStyle name="差_00Y-03仪表数据表 4 2 2" xfId="4750"/>
    <cellStyle name="差_00Y-03仪表数据表 4 3" xfId="4752"/>
    <cellStyle name="差_00Y-03仪表数据表 5" xfId="4755"/>
    <cellStyle name="差_00Y-03仪表数据表 5 2" xfId="4759"/>
    <cellStyle name="差_00Y-03仪表数据表 6" xfId="4764"/>
    <cellStyle name="差_00Y-03仪表数据表_成品油-仪表数据表" xfId="4767"/>
    <cellStyle name="差_00Y-03仪表数据表_成品油-仪表数据表 2" xfId="4772"/>
    <cellStyle name="差_00Y-03仪表数据表_成品油-仪表数据表 2 2" xfId="2990"/>
    <cellStyle name="差_00Y-03仪表数据表_成品油-仪表数据表 2 2 2" xfId="4775"/>
    <cellStyle name="差_00Y-03仪表数据表_成品油-仪表数据表 2 2 2 2" xfId="4776"/>
    <cellStyle name="差_00Y-03仪表数据表_成品油-仪表数据表 2 2 3" xfId="3862"/>
    <cellStyle name="差_00Y-03仪表数据表_成品油-仪表数据表 2 3" xfId="4271"/>
    <cellStyle name="差_00Y-03仪表数据表_成品油-仪表数据表 2 3 2" xfId="4276"/>
    <cellStyle name="差_00Y-03仪表数据表_成品油-仪表数据表 2 4" xfId="4283"/>
    <cellStyle name="差_00Y-03仪表数据表_成品油-仪表数据表 3" xfId="4779"/>
    <cellStyle name="差_00Y-03仪表数据表_成品油-仪表数据表 3 2" xfId="3070"/>
    <cellStyle name="差_00Y-03仪表数据表_成品油-仪表数据表 3 2 2" xfId="3877"/>
    <cellStyle name="差_00Y-03仪表数据表_成品油-仪表数据表 3 2 2 2" xfId="4783"/>
    <cellStyle name="差_00Y-03仪表数据表_成品油-仪表数据表 3 2 3" xfId="3870"/>
    <cellStyle name="差_00Y-03仪表数据表_成品油-仪表数据表 3 3" xfId="4289"/>
    <cellStyle name="差_00Y-03仪表数据表_成品油-仪表数据表 3 3 2" xfId="4293"/>
    <cellStyle name="差_00Y-03仪表数据表_成品油-仪表数据表 3 4" xfId="194"/>
    <cellStyle name="差_00Y-03仪表数据表_成品油-仪表数据表 4" xfId="564"/>
    <cellStyle name="差_00Y-03仪表数据表_成品油-仪表数据表 4 2" xfId="568"/>
    <cellStyle name="差_00Y-03仪表数据表_成品油-仪表数据表 4 2 2" xfId="68"/>
    <cellStyle name="差_00Y-03仪表数据表_成品油-仪表数据表 4 3" xfId="574"/>
    <cellStyle name="差_00Y-03仪表数据表_成品油-仪表数据表 5" xfId="580"/>
    <cellStyle name="差_00Y-03仪表数据表_成品油-仪表数据表1" xfId="4786"/>
    <cellStyle name="差_00Y-03仪表数据表_成品油-仪表数据表1 2" xfId="3118"/>
    <cellStyle name="差_00Y-03仪表数据表_成品油-仪表数据表1 2 2" xfId="3123"/>
    <cellStyle name="差_00Y-03仪表数据表_成品油-仪表数据表1 2 2 2" xfId="4359"/>
    <cellStyle name="差_00Y-03仪表数据表_成品油-仪表数据表1 2 2 2 2" xfId="4364"/>
    <cellStyle name="差_00Y-03仪表数据表_成品油-仪表数据表1 2 2 3" xfId="2512"/>
    <cellStyle name="差_00Y-03仪表数据表_成品油-仪表数据表1 2 3" xfId="4788"/>
    <cellStyle name="差_00Y-03仪表数据表_成品油-仪表数据表1 2 3 2" xfId="4790"/>
    <cellStyle name="差_00Y-03仪表数据表_成品油-仪表数据表1 2 4" xfId="4795"/>
    <cellStyle name="差_00Y-03仪表数据表_成品油-仪表数据表1 3" xfId="1513"/>
    <cellStyle name="差_00Y-03仪表数据表_成品油-仪表数据表1 3 2" xfId="1521"/>
    <cellStyle name="差_00Y-03仪表数据表_成品油-仪表数据表1 3 2 2" xfId="1527"/>
    <cellStyle name="差_00Y-03仪表数据表_成品油-仪表数据表1 3 2 2 2" xfId="4431"/>
    <cellStyle name="差_00Y-03仪表数据表_成品油-仪表数据表1 3 2 3" xfId="2535"/>
    <cellStyle name="差_00Y-03仪表数据表_成品油-仪表数据表1 3 3" xfId="1531"/>
    <cellStyle name="差_00Y-03仪表数据表_成品油-仪表数据表1 3 3 2" xfId="4796"/>
    <cellStyle name="差_00Y-03仪表数据表_成品油-仪表数据表1 3 4" xfId="4799"/>
    <cellStyle name="差_00Y-03仪表数据表_成品油-仪表数据表1 4" xfId="1533"/>
    <cellStyle name="差_00Y-03仪表数据表_成品油-仪表数据表1 4 2" xfId="1536"/>
    <cellStyle name="差_00Y-03仪表数据表_成品油-仪表数据表1 4 2 2" xfId="4483"/>
    <cellStyle name="差_00Y-03仪表数据表_成品油-仪表数据表1 4 3" xfId="4801"/>
    <cellStyle name="差_00Y-03仪表数据表_成品油-仪表数据表1 5" xfId="1538"/>
    <cellStyle name="差_00Y-03仪表数据表_成品油-仪表数据表1 5 2" xfId="4803"/>
    <cellStyle name="差_00Y-03仪表数据表_成品油-仪表数据表1 6" xfId="785"/>
    <cellStyle name="差_07-100磁翻板液位计" xfId="2550"/>
    <cellStyle name="差_07-100磁翻板液位计 2" xfId="4805"/>
    <cellStyle name="差_07-100磁翻板液位计 2 2" xfId="4806"/>
    <cellStyle name="差_07-100磁翻板液位计 2 2 2" xfId="4809"/>
    <cellStyle name="差_07-100磁翻板液位计 2 2 2 2" xfId="4813"/>
    <cellStyle name="差_07-100磁翻板液位计 2 2 3" xfId="4817"/>
    <cellStyle name="差_07-100磁翻板液位计 2 3" xfId="4820"/>
    <cellStyle name="差_07-100磁翻板液位计 2 3 2" xfId="4823"/>
    <cellStyle name="差_07-100磁翻板液位计 2 4" xfId="4826"/>
    <cellStyle name="差_07-100磁翻板液位计 3" xfId="4830"/>
    <cellStyle name="差_07-100磁翻板液位计 3 2" xfId="4831"/>
    <cellStyle name="差_07-100磁翻板液位计 3 2 2" xfId="4834"/>
    <cellStyle name="差_07-100磁翻板液位计 3 2 2 2" xfId="3177"/>
    <cellStyle name="差_07-100磁翻板液位计 3 2 3" xfId="4837"/>
    <cellStyle name="差_07-100磁翻板液位计 3 3" xfId="2284"/>
    <cellStyle name="差_07-100磁翻板液位计 3 3 2" xfId="4840"/>
    <cellStyle name="差_07-100磁翻板液位计 3 4" xfId="4842"/>
    <cellStyle name="差_07-100磁翻板液位计 4" xfId="4845"/>
    <cellStyle name="差_07-100磁翻板液位计 4 2" xfId="4848"/>
    <cellStyle name="差_07-100磁翻板液位计 4 2 2" xfId="4854"/>
    <cellStyle name="差_07-100磁翻板液位计 4 3" xfId="4859"/>
    <cellStyle name="差_07-100磁翻板液位计 5" xfId="4861"/>
    <cellStyle name="差_07-100磁翻板液位计 5 2" xfId="4862"/>
    <cellStyle name="差_07-100磁翻板液位计 6" xfId="4865"/>
    <cellStyle name="差_07-100磁翻板液位计_成品油-仪表数据表" xfId="3163"/>
    <cellStyle name="差_07-100磁翻板液位计_成品油-仪表数据表 2" xfId="3165"/>
    <cellStyle name="差_07-100磁翻板液位计_成品油-仪表数据表 2 2" xfId="4866"/>
    <cellStyle name="差_07-100磁翻板液位计_成品油-仪表数据表 2 2 2" xfId="3375"/>
    <cellStyle name="差_07-100磁翻板液位计_成品油-仪表数据表 2 2 2 2" xfId="3380"/>
    <cellStyle name="差_07-100磁翻板液位计_成品油-仪表数据表 2 2 3" xfId="3393"/>
    <cellStyle name="差_07-100磁翻板液位计_成品油-仪表数据表 2 3" xfId="4867"/>
    <cellStyle name="差_07-100磁翻板液位计_成品油-仪表数据表 2 3 2" xfId="1100"/>
    <cellStyle name="差_07-100磁翻板液位计_成品油-仪表数据表 2 4" xfId="4869"/>
    <cellStyle name="差_07-100磁翻板液位计_成品油-仪表数据表 3" xfId="4871"/>
    <cellStyle name="差_07-100磁翻板液位计_成品油-仪表数据表 3 2" xfId="4872"/>
    <cellStyle name="差_07-100磁翻板液位计_成品油-仪表数据表 3 2 2" xfId="3525"/>
    <cellStyle name="差_07-100磁翻板液位计_成品油-仪表数据表 3 2 2 2" xfId="4873"/>
    <cellStyle name="差_07-100磁翻板液位计_成品油-仪表数据表 3 2 3" xfId="4875"/>
    <cellStyle name="差_07-100磁翻板液位计_成品油-仪表数据表 3 3" xfId="4878"/>
    <cellStyle name="差_07-100磁翻板液位计_成品油-仪表数据表 3 3 2" xfId="1010"/>
    <cellStyle name="差_07-100磁翻板液位计_成品油-仪表数据表 3 4" xfId="4879"/>
    <cellStyle name="差_07-100磁翻板液位计_成品油-仪表数据表 4" xfId="4880"/>
    <cellStyle name="差_07-100磁翻板液位计_成品油-仪表数据表 4 2" xfId="2686"/>
    <cellStyle name="差_07-100磁翻板液位计_成品油-仪表数据表 4 2 2" xfId="2744"/>
    <cellStyle name="差_07-100磁翻板液位计_成品油-仪表数据表 4 3" xfId="4881"/>
    <cellStyle name="差_07-100磁翻板液位计_成品油-仪表数据表 5" xfId="4882"/>
    <cellStyle name="差_07-100磁翻板液位计_成品油-仪表数据表1" xfId="4884"/>
    <cellStyle name="差_07-100磁翻板液位计_成品油-仪表数据表1 2" xfId="4885"/>
    <cellStyle name="差_07-100磁翻板液位计_成品油-仪表数据表1 2 2" xfId="4888"/>
    <cellStyle name="差_07-100磁翻板液位计_成品油-仪表数据表1 2 2 2" xfId="3060"/>
    <cellStyle name="差_07-100磁翻板液位计_成品油-仪表数据表1 2 2 2 2" xfId="4889"/>
    <cellStyle name="差_07-100磁翻板液位计_成品油-仪表数据表1 2 2 3" xfId="4890"/>
    <cellStyle name="差_07-100磁翻板液位计_成品油-仪表数据表1 2 3" xfId="4892"/>
    <cellStyle name="差_07-100磁翻板液位计_成品油-仪表数据表1 2 3 2" xfId="4894"/>
    <cellStyle name="差_07-100磁翻板液位计_成品油-仪表数据表1 2 4" xfId="1857"/>
    <cellStyle name="差_07-100磁翻板液位计_成品油-仪表数据表1 3" xfId="4896"/>
    <cellStyle name="差_07-100磁翻板液位计_成品油-仪表数据表1 3 2" xfId="4897"/>
    <cellStyle name="差_07-100磁翻板液位计_成品油-仪表数据表1 3 2 2" xfId="4898"/>
    <cellStyle name="差_07-100磁翻板液位计_成品油-仪表数据表1 3 2 2 2" xfId="3580"/>
    <cellStyle name="差_07-100磁翻板液位计_成品油-仪表数据表1 3 2 3" xfId="4899"/>
    <cellStyle name="差_07-100磁翻板液位计_成品油-仪表数据表1 3 3" xfId="4901"/>
    <cellStyle name="差_07-100磁翻板液位计_成品油-仪表数据表1 3 3 2" xfId="4904"/>
    <cellStyle name="差_07-100磁翻板液位计_成品油-仪表数据表1 3 4" xfId="4905"/>
    <cellStyle name="差_07-100磁翻板液位计_成品油-仪表数据表1 4" xfId="2097"/>
    <cellStyle name="差_07-100磁翻板液位计_成品油-仪表数据表1 4 2" xfId="3655"/>
    <cellStyle name="差_07-100磁翻板液位计_成品油-仪表数据表1 4 2 2" xfId="2089"/>
    <cellStyle name="差_07-100磁翻板液位计_成品油-仪表数据表1 4 3" xfId="3052"/>
    <cellStyle name="差_07-100磁翻板液位计_成品油-仪表数据表1 5" xfId="4906"/>
    <cellStyle name="差_07-100磁翻板液位计_成品油-仪表数据表1 5 2" xfId="2393"/>
    <cellStyle name="差_07-100磁翻板液位计_成品油-仪表数据表1 6" xfId="4909"/>
    <cellStyle name="差_08S1045-01Y-03气动调节阀" xfId="2052"/>
    <cellStyle name="差_08S1045-01Y-03气动调节阀 2" xfId="2056"/>
    <cellStyle name="差_08S1045-01Y-03气动调节阀 2 2" xfId="4911"/>
    <cellStyle name="差_08S1045-01Y-03气动调节阀 2 2 2" xfId="405"/>
    <cellStyle name="差_08S1045-01Y-03气动调节阀 2 2 2 2" xfId="408"/>
    <cellStyle name="差_08S1045-01Y-03气动调节阀 2 2 3" xfId="413"/>
    <cellStyle name="差_08S1045-01Y-03气动调节阀 2 3" xfId="4912"/>
    <cellStyle name="差_08S1045-01Y-03气动调节阀 2 3 2" xfId="531"/>
    <cellStyle name="差_08S1045-01Y-03气动调节阀 2 4" xfId="4913"/>
    <cellStyle name="差_08S1045-01Y-03气动调节阀 3" xfId="4914"/>
    <cellStyle name="差_08S1045-01Y-03气动调节阀 3 2" xfId="4915"/>
    <cellStyle name="差_08S1045-01Y-03气动调节阀 3 2 2" xfId="4917"/>
    <cellStyle name="差_08S1045-01Y-03气动调节阀 3 2 2 2" xfId="4918"/>
    <cellStyle name="差_08S1045-01Y-03气动调节阀 3 2 3" xfId="2388"/>
    <cellStyle name="差_08S1045-01Y-03气动调节阀 3 3" xfId="4920"/>
    <cellStyle name="差_08S1045-01Y-03气动调节阀 3 3 2" xfId="4921"/>
    <cellStyle name="差_08S1045-01Y-03气动调节阀 3 4" xfId="4132"/>
    <cellStyle name="差_08S1045-01Y-03气动调节阀 4" xfId="4922"/>
    <cellStyle name="差_08S1045-01Y-03气动调节阀 4 2" xfId="4925"/>
    <cellStyle name="差_08S1045-01Y-03气动调节阀 4 2 2" xfId="4927"/>
    <cellStyle name="差_08S1045-01Y-03气动调节阀 4 3" xfId="1500"/>
    <cellStyle name="差_08S1045-01Y-03气动调节阀 5" xfId="2916"/>
    <cellStyle name="差_08S1045-01Y-03气动调节阀 5 2" xfId="4928"/>
    <cellStyle name="差_08S1045-01Y-03气动调节阀 6" xfId="4929"/>
    <cellStyle name="差_08S1045-01Y-03气动调节阀_成品油-仪表数据表" xfId="514"/>
    <cellStyle name="差_08S1045-01Y-03气动调节阀_成品油-仪表数据表 2" xfId="16"/>
    <cellStyle name="差_08S1045-01Y-03气动调节阀_成品油-仪表数据表 2 2" xfId="257"/>
    <cellStyle name="差_08S1045-01Y-03气动调节阀_成品油-仪表数据表 2 2 2" xfId="872"/>
    <cellStyle name="差_08S1045-01Y-03气动调节阀_成品油-仪表数据表 2 2 2 2" xfId="878"/>
    <cellStyle name="差_08S1045-01Y-03气动调节阀_成品油-仪表数据表 2 2 3" xfId="885"/>
    <cellStyle name="差_08S1045-01Y-03气动调节阀_成品油-仪表数据表 2 3" xfId="889"/>
    <cellStyle name="差_08S1045-01Y-03气动调节阀_成品油-仪表数据表 2 3 2" xfId="61"/>
    <cellStyle name="差_08S1045-01Y-03气动调节阀_成品油-仪表数据表 2 4" xfId="46"/>
    <cellStyle name="差_08S1045-01Y-03气动调节阀_成品油-仪表数据表 3" xfId="235"/>
    <cellStyle name="差_08S1045-01Y-03气动调节阀_成品油-仪表数据表 3 2" xfId="204"/>
    <cellStyle name="差_08S1045-01Y-03气动调节阀_成品油-仪表数据表 3 2 2" xfId="1003"/>
    <cellStyle name="差_08S1045-01Y-03气动调节阀_成品油-仪表数据表 3 2 2 2" xfId="1006"/>
    <cellStyle name="差_08S1045-01Y-03气动调节阀_成品油-仪表数据表 3 2 3" xfId="70"/>
    <cellStyle name="差_08S1045-01Y-03气动调节阀_成品油-仪表数据表 3 3" xfId="1015"/>
    <cellStyle name="差_08S1045-01Y-03气动调节阀_成品油-仪表数据表 3 3 2" xfId="221"/>
    <cellStyle name="差_08S1045-01Y-03气动调节阀_成品油-仪表数据表 3 4" xfId="380"/>
    <cellStyle name="差_08S1045-01Y-03气动调节阀_成品油-仪表数据表 4" xfId="242"/>
    <cellStyle name="差_08S1045-01Y-03气动调节阀_成品油-仪表数据表 4 2" xfId="215"/>
    <cellStyle name="差_08S1045-01Y-03气动调节阀_成品油-仪表数据表 4 2 2" xfId="1123"/>
    <cellStyle name="差_08S1045-01Y-03气动调节阀_成品油-仪表数据表 4 3" xfId="1141"/>
    <cellStyle name="差_08S1045-01Y-03气动调节阀_成品油-仪表数据表 5" xfId="3383"/>
    <cellStyle name="差_08S1045-01Y-03气动调节阀_成品油-仪表数据表1" xfId="4930"/>
    <cellStyle name="差_08S1045-01Y-03气动调节阀_成品油-仪表数据表1 2" xfId="4931"/>
    <cellStyle name="差_08S1045-01Y-03气动调节阀_成品油-仪表数据表1 2 2" xfId="4935"/>
    <cellStyle name="差_08S1045-01Y-03气动调节阀_成品油-仪表数据表1 2 2 2" xfId="4344"/>
    <cellStyle name="差_08S1045-01Y-03气动调节阀_成品油-仪表数据表1 2 2 2 2" xfId="4047"/>
    <cellStyle name="差_08S1045-01Y-03气动调节阀_成品油-仪表数据表1 2 2 3" xfId="452"/>
    <cellStyle name="差_08S1045-01Y-03气动调节阀_成品油-仪表数据表1 2 3" xfId="4466"/>
    <cellStyle name="差_08S1045-01Y-03气动调节阀_成品油-仪表数据表1 2 3 2" xfId="4414"/>
    <cellStyle name="差_08S1045-01Y-03气动调节阀_成品油-仪表数据表1 2 4" xfId="4937"/>
    <cellStyle name="差_08S1045-01Y-03气动调节阀_成品油-仪表数据表1 3" xfId="362"/>
    <cellStyle name="差_08S1045-01Y-03气动调节阀_成品油-仪表数据表1 3 2" xfId="366"/>
    <cellStyle name="差_08S1045-01Y-03气动调节阀_成品油-仪表数据表1 3 2 2" xfId="4938"/>
    <cellStyle name="差_08S1045-01Y-03气动调节阀_成品油-仪表数据表1 3 2 2 2" xfId="4941"/>
    <cellStyle name="差_08S1045-01Y-03气动调节阀_成品油-仪表数据表1 3 2 3" xfId="686"/>
    <cellStyle name="差_08S1045-01Y-03气动调节阀_成品油-仪表数据表1 3 3" xfId="4943"/>
    <cellStyle name="差_08S1045-01Y-03气动调节阀_成品油-仪表数据表1 3 3 2" xfId="4944"/>
    <cellStyle name="差_08S1045-01Y-03气动调节阀_成品油-仪表数据表1 3 4" xfId="4946"/>
    <cellStyle name="差_08S1045-01Y-03气动调节阀_成品油-仪表数据表1 4" xfId="89"/>
    <cellStyle name="差_08S1045-01Y-03气动调节阀_成品油-仪表数据表1 4 2" xfId="4948"/>
    <cellStyle name="差_08S1045-01Y-03气动调节阀_成品油-仪表数据表1 4 2 2" xfId="4949"/>
    <cellStyle name="差_08S1045-01Y-03气动调节阀_成品油-仪表数据表1 4 3" xfId="4950"/>
    <cellStyle name="差_08S1045-01Y-03气动调节阀_成品油-仪表数据表1 5" xfId="4951"/>
    <cellStyle name="差_08S1045-01Y-03气动调节阀_成品油-仪表数据表1 5 2" xfId="4952"/>
    <cellStyle name="差_08S1045-01Y-03气动调节阀_成品油-仪表数据表1 6" xfId="4955"/>
    <cellStyle name="差_10S1130-00Y-03仪表数据表1" xfId="2642"/>
    <cellStyle name="差_10S1130-00Y-03仪表数据表1 2" xfId="4956"/>
    <cellStyle name="差_10S1130-00Y-03仪表数据表1 2 2" xfId="4957"/>
    <cellStyle name="差_10S1130-00Y-03仪表数据表1 2 2 2" xfId="4306"/>
    <cellStyle name="差_10S1130-00Y-03仪表数据表1 2 2 2 2" xfId="4959"/>
    <cellStyle name="差_10S1130-00Y-03仪表数据表1 2 2 3" xfId="4960"/>
    <cellStyle name="差_10S1130-00Y-03仪表数据表1 2 3" xfId="140"/>
    <cellStyle name="差_10S1130-00Y-03仪表数据表1 2 3 2" xfId="277"/>
    <cellStyle name="差_10S1130-00Y-03仪表数据表1 2 4" xfId="142"/>
    <cellStyle name="差_10S1130-00Y-03仪表数据表1 3" xfId="4961"/>
    <cellStyle name="差_10S1130-00Y-03仪表数据表1 3 2" xfId="4547"/>
    <cellStyle name="差_10S1130-00Y-03仪表数据表1 3 2 2" xfId="4549"/>
    <cellStyle name="差_10S1130-00Y-03仪表数据表1 3 2 2 2" xfId="4552"/>
    <cellStyle name="差_10S1130-00Y-03仪表数据表1 3 2 3" xfId="4558"/>
    <cellStyle name="差_10S1130-00Y-03仪表数据表1 3 3" xfId="3543"/>
    <cellStyle name="差_10S1130-00Y-03仪表数据表1 3 3 2" xfId="3549"/>
    <cellStyle name="差_10S1130-00Y-03仪表数据表1 3 4" xfId="3557"/>
    <cellStyle name="差_10S1130-00Y-03仪表数据表1 4" xfId="337"/>
    <cellStyle name="差_10S1130-00Y-03仪表数据表1 4 2" xfId="340"/>
    <cellStyle name="差_10S1130-00Y-03仪表数据表1 4 2 2" xfId="4962"/>
    <cellStyle name="差_10S1130-00Y-03仪表数据表1 4 3" xfId="3564"/>
    <cellStyle name="差_10S1130-00Y-03仪表数据表1 5" xfId="345"/>
    <cellStyle name="差_10S1130-00Y-03仪表数据表1 5 2" xfId="3146"/>
    <cellStyle name="差_10S1130-00Y-03仪表数据表1 6" xfId="3160"/>
    <cellStyle name="差_10S1130-00Y-03仪表数据表1_成品油-仪表数据表" xfId="4963"/>
    <cellStyle name="差_10S1130-00Y-03仪表数据表1_成品油-仪表数据表 2" xfId="4965"/>
    <cellStyle name="差_10S1130-00Y-03仪表数据表1_成品油-仪表数据表 2 2" xfId="4154"/>
    <cellStyle name="差_10S1130-00Y-03仪表数据表1_成品油-仪表数据表 2 2 2" xfId="3509"/>
    <cellStyle name="差_10S1130-00Y-03仪表数据表1_成品油-仪表数据表 2 2 2 2" xfId="3995"/>
    <cellStyle name="差_10S1130-00Y-03仪表数据表1_成品油-仪表数据表 2 2 3" xfId="4461"/>
    <cellStyle name="差_10S1130-00Y-03仪表数据表1_成品油-仪表数据表 2 3" xfId="4157"/>
    <cellStyle name="差_10S1130-00Y-03仪表数据表1_成品油-仪表数据表 2 3 2" xfId="4966"/>
    <cellStyle name="差_10S1130-00Y-03仪表数据表1_成品油-仪表数据表 2 4" xfId="4967"/>
    <cellStyle name="差_10S1130-00Y-03仪表数据表1_成品油-仪表数据表 3" xfId="707"/>
    <cellStyle name="差_10S1130-00Y-03仪表数据表1_成品油-仪表数据表 3 2" xfId="713"/>
    <cellStyle name="差_10S1130-00Y-03仪表数据表1_成品油-仪表数据表 3 2 2" xfId="4171"/>
    <cellStyle name="差_10S1130-00Y-03仪表数据表1_成品油-仪表数据表 3 2 2 2" xfId="4968"/>
    <cellStyle name="差_10S1130-00Y-03仪表数据表1_成品油-仪表数据表 3 2 3" xfId="4521"/>
    <cellStyle name="差_10S1130-00Y-03仪表数据表1_成品油-仪表数据表 3 3" xfId="4175"/>
    <cellStyle name="差_10S1130-00Y-03仪表数据表1_成品油-仪表数据表 3 3 2" xfId="4970"/>
    <cellStyle name="差_10S1130-00Y-03仪表数据表1_成品油-仪表数据表 3 4" xfId="29"/>
    <cellStyle name="差_10S1130-00Y-03仪表数据表1_成品油-仪表数据表 4" xfId="255"/>
    <cellStyle name="差_10S1130-00Y-03仪表数据表1_成品油-仪表数据表 4 2" xfId="4186"/>
    <cellStyle name="差_10S1130-00Y-03仪表数据表1_成品油-仪表数据表 4 2 2" xfId="4187"/>
    <cellStyle name="差_10S1130-00Y-03仪表数据表1_成品油-仪表数据表 4 3" xfId="2788"/>
    <cellStyle name="差_10S1130-00Y-03仪表数据表1_成品油-仪表数据表 5" xfId="4971"/>
    <cellStyle name="差_10S1130-00Y-03仪表数据表1_成品油-仪表数据表1" xfId="4972"/>
    <cellStyle name="差_10S1130-00Y-03仪表数据表1_成品油-仪表数据表1 2" xfId="4974"/>
    <cellStyle name="差_10S1130-00Y-03仪表数据表1_成品油-仪表数据表1 2 2" xfId="1284"/>
    <cellStyle name="差_10S1130-00Y-03仪表数据表1_成品油-仪表数据表1 2 2 2" xfId="4976"/>
    <cellStyle name="差_10S1130-00Y-03仪表数据表1_成品油-仪表数据表1 2 2 2 2" xfId="4977"/>
    <cellStyle name="差_10S1130-00Y-03仪表数据表1_成品油-仪表数据表1 2 2 3" xfId="4978"/>
    <cellStyle name="差_10S1130-00Y-03仪表数据表1_成品油-仪表数据表1 2 3" xfId="1036"/>
    <cellStyle name="差_10S1130-00Y-03仪表数据表1_成品油-仪表数据表1 2 3 2" xfId="1044"/>
    <cellStyle name="差_10S1130-00Y-03仪表数据表1_成品油-仪表数据表1 2 4" xfId="1049"/>
    <cellStyle name="差_10S1130-00Y-03仪表数据表1_成品油-仪表数据表1 3" xfId="4979"/>
    <cellStyle name="差_10S1130-00Y-03仪表数据表1_成品油-仪表数据表1 3 2" xfId="4981"/>
    <cellStyle name="差_10S1130-00Y-03仪表数据表1_成品油-仪表数据表1 3 2 2" xfId="4982"/>
    <cellStyle name="差_10S1130-00Y-03仪表数据表1_成品油-仪表数据表1 3 2 2 2" xfId="4984"/>
    <cellStyle name="差_10S1130-00Y-03仪表数据表1_成品油-仪表数据表1 3 2 3" xfId="4985"/>
    <cellStyle name="差_10S1130-00Y-03仪表数据表1_成品油-仪表数据表1 3 3" xfId="349"/>
    <cellStyle name="差_10S1130-00Y-03仪表数据表1_成品油-仪表数据表1 3 3 2" xfId="4986"/>
    <cellStyle name="差_10S1130-00Y-03仪表数据表1_成品油-仪表数据表1 3 4" xfId="4988"/>
    <cellStyle name="差_10S1130-00Y-03仪表数据表1_成品油-仪表数据表1 4" xfId="4989"/>
    <cellStyle name="差_10S1130-00Y-03仪表数据表1_成品油-仪表数据表1 4 2" xfId="4990"/>
    <cellStyle name="差_10S1130-00Y-03仪表数据表1_成品油-仪表数据表1 4 2 2" xfId="4991"/>
    <cellStyle name="差_10S1130-00Y-03仪表数据表1_成品油-仪表数据表1 4 3" xfId="4993"/>
    <cellStyle name="差_10S1130-00Y-03仪表数据表1_成品油-仪表数据表1 5" xfId="2234"/>
    <cellStyle name="差_10S1130-00Y-03仪表数据表1_成品油-仪表数据表1 5 2" xfId="4995"/>
    <cellStyle name="差_10S1130-00Y-03仪表数据表1_成品油-仪表数据表1 6" xfId="3904"/>
    <cellStyle name="差_10S1133-00Y-03仪表数据表" xfId="4714"/>
    <cellStyle name="差_10S1133-00Y-03仪表数据表 2" xfId="4720"/>
    <cellStyle name="差_10S1133-00Y-03仪表数据表 2 2" xfId="4727"/>
    <cellStyle name="差_10S1133-00Y-03仪表数据表 2 2 2" xfId="4998"/>
    <cellStyle name="差_10S1133-00Y-03仪表数据表 2 2 2 2" xfId="5003"/>
    <cellStyle name="差_10S1133-00Y-03仪表数据表 2 2 3" xfId="2947"/>
    <cellStyle name="差_10S1133-00Y-03仪表数据表 2 3" xfId="5009"/>
    <cellStyle name="差_10S1133-00Y-03仪表数据表 2 3 2" xfId="5013"/>
    <cellStyle name="差_10S1133-00Y-03仪表数据表 2 4" xfId="5018"/>
    <cellStyle name="差_10S1133-00Y-03仪表数据表 3" xfId="4731"/>
    <cellStyle name="差_10S1133-00Y-03仪表数据表 3 2" xfId="5021"/>
    <cellStyle name="差_10S1133-00Y-03仪表数据表 3 2 2" xfId="5030"/>
    <cellStyle name="差_10S1133-00Y-03仪表数据表 3 2 2 2" xfId="5034"/>
    <cellStyle name="差_10S1133-00Y-03仪表数据表 3 2 3" xfId="5038"/>
    <cellStyle name="差_10S1133-00Y-03仪表数据表 3 3" xfId="2693"/>
    <cellStyle name="差_10S1133-00Y-03仪表数据表 3 3 2" xfId="639"/>
    <cellStyle name="差_10S1133-00Y-03仪表数据表 3 4" xfId="2698"/>
    <cellStyle name="差_10S1133-00Y-03仪表数据表 4" xfId="5041"/>
    <cellStyle name="差_10S1133-00Y-03仪表数据表 4 2" xfId="5044"/>
    <cellStyle name="差_10S1133-00Y-03仪表数据表 4 2 2" xfId="5046"/>
    <cellStyle name="差_10S1133-00Y-03仪表数据表 4 3" xfId="10"/>
    <cellStyle name="差_10S1133-00Y-03仪表数据表 5" xfId="5051"/>
    <cellStyle name="差_10S1133-00Y-03仪表数据表 5 2" xfId="765"/>
    <cellStyle name="差_10S1133-00Y-03仪表数据表 6" xfId="5056"/>
    <cellStyle name="差_10S1133-00Y-03仪表数据表_成品油-仪表数据表" xfId="4645"/>
    <cellStyle name="差_10S1133-00Y-03仪表数据表_成品油-仪表数据表 2" xfId="5058"/>
    <cellStyle name="差_10S1133-00Y-03仪表数据表_成品油-仪表数据表 2 2" xfId="5063"/>
    <cellStyle name="差_10S1133-00Y-03仪表数据表_成品油-仪表数据表 2 2 2" xfId="1273"/>
    <cellStyle name="差_10S1133-00Y-03仪表数据表_成品油-仪表数据表 2 2 2 2" xfId="5065"/>
    <cellStyle name="差_10S1133-00Y-03仪表数据表_成品油-仪表数据表 2 2 3" xfId="5069"/>
    <cellStyle name="差_10S1133-00Y-03仪表数据表_成品油-仪表数据表 2 3" xfId="5073"/>
    <cellStyle name="差_10S1133-00Y-03仪表数据表_成品油-仪表数据表 2 3 2" xfId="34"/>
    <cellStyle name="差_10S1133-00Y-03仪表数据表_成品油-仪表数据表 2 4" xfId="1030"/>
    <cellStyle name="差_10S1133-00Y-03仪表数据表_成品油-仪表数据表 3" xfId="5074"/>
    <cellStyle name="差_10S1133-00Y-03仪表数据表_成品油-仪表数据表 3 2" xfId="5075"/>
    <cellStyle name="差_10S1133-00Y-03仪表数据表_成品油-仪表数据表 3 2 2" xfId="1334"/>
    <cellStyle name="差_10S1133-00Y-03仪表数据表_成品油-仪表数据表 3 2 2 2" xfId="5076"/>
    <cellStyle name="差_10S1133-00Y-03仪表数据表_成品油-仪表数据表 3 2 3" xfId="5077"/>
    <cellStyle name="差_10S1133-00Y-03仪表数据表_成品油-仪表数据表 3 3" xfId="5078"/>
    <cellStyle name="差_10S1133-00Y-03仪表数据表_成品油-仪表数据表 3 3 2" xfId="1360"/>
    <cellStyle name="差_10S1133-00Y-03仪表数据表_成品油-仪表数据表 3 4" xfId="1066"/>
    <cellStyle name="差_10S1133-00Y-03仪表数据表_成品油-仪表数据表 4" xfId="5079"/>
    <cellStyle name="差_10S1133-00Y-03仪表数据表_成品油-仪表数据表 4 2" xfId="5080"/>
    <cellStyle name="差_10S1133-00Y-03仪表数据表_成品油-仪表数据表 4 2 2" xfId="1509"/>
    <cellStyle name="差_10S1133-00Y-03仪表数据表_成品油-仪表数据表 4 3" xfId="5081"/>
    <cellStyle name="差_10S1133-00Y-03仪表数据表_成品油-仪表数据表 5" xfId="211"/>
    <cellStyle name="差_10S1133-00Y-03仪表数据表_成品油-仪表数据表1" xfId="2524"/>
    <cellStyle name="差_10S1133-00Y-03仪表数据表_成品油-仪表数据表1 2" xfId="5082"/>
    <cellStyle name="差_10S1133-00Y-03仪表数据表_成品油-仪表数据表1 2 2" xfId="5083"/>
    <cellStyle name="差_10S1133-00Y-03仪表数据表_成品油-仪表数据表1 2 2 2" xfId="5084"/>
    <cellStyle name="差_10S1133-00Y-03仪表数据表_成品油-仪表数据表1 2 2 2 2" xfId="5085"/>
    <cellStyle name="差_10S1133-00Y-03仪表数据表_成品油-仪表数据表1 2 2 3" xfId="5087"/>
    <cellStyle name="差_10S1133-00Y-03仪表数据表_成品油-仪表数据表1 2 3" xfId="730"/>
    <cellStyle name="差_10S1133-00Y-03仪表数据表_成品油-仪表数据表1 2 3 2" xfId="733"/>
    <cellStyle name="差_10S1133-00Y-03仪表数据表_成品油-仪表数据表1 2 4" xfId="735"/>
    <cellStyle name="差_10S1133-00Y-03仪表数据表_成品油-仪表数据表1 3" xfId="5088"/>
    <cellStyle name="差_10S1133-00Y-03仪表数据表_成品油-仪表数据表1 3 2" xfId="5089"/>
    <cellStyle name="差_10S1133-00Y-03仪表数据表_成品油-仪表数据表1 3 2 2" xfId="5090"/>
    <cellStyle name="差_10S1133-00Y-03仪表数据表_成品油-仪表数据表1 3 2 2 2" xfId="48"/>
    <cellStyle name="差_10S1133-00Y-03仪表数据表_成品油-仪表数据表1 3 2 3" xfId="5091"/>
    <cellStyle name="差_10S1133-00Y-03仪表数据表_成品油-仪表数据表1 3 3" xfId="440"/>
    <cellStyle name="差_10S1133-00Y-03仪表数据表_成品油-仪表数据表1 3 3 2" xfId="3083"/>
    <cellStyle name="差_10S1133-00Y-03仪表数据表_成品油-仪表数据表1 3 4" xfId="5094"/>
    <cellStyle name="差_10S1133-00Y-03仪表数据表_成品油-仪表数据表1 4" xfId="5095"/>
    <cellStyle name="差_10S1133-00Y-03仪表数据表_成品油-仪表数据表1 4 2" xfId="5097"/>
    <cellStyle name="差_10S1133-00Y-03仪表数据表_成品油-仪表数据表1 4 2 2" xfId="5099"/>
    <cellStyle name="差_10S1133-00Y-03仪表数据表_成品油-仪表数据表1 4 3" xfId="481"/>
    <cellStyle name="差_10S1133-00Y-03仪表数据表_成品油-仪表数据表1 5" xfId="5101"/>
    <cellStyle name="差_10S1133-00Y-03仪表数据表_成品油-仪表数据表1 5 2" xfId="5103"/>
    <cellStyle name="差_10S1133-00Y-03仪表数据表_成品油-仪表数据表1 6" xfId="4903"/>
    <cellStyle name="差_1142-01Y-03数据表" xfId="3703"/>
    <cellStyle name="差_1142-01Y-03数据表 2" xfId="3705"/>
    <cellStyle name="差_1142-01Y-03数据表 2 2" xfId="3707"/>
    <cellStyle name="差_1142-01Y-03数据表 2 2 2" xfId="3708"/>
    <cellStyle name="差_1142-01Y-03数据表 2 2 2 2" xfId="3716"/>
    <cellStyle name="差_1142-01Y-03数据表 2 2 3" xfId="3741"/>
    <cellStyle name="差_1142-01Y-03数据表 2 3" xfId="3776"/>
    <cellStyle name="差_1142-01Y-03数据表 2 3 2" xfId="3781"/>
    <cellStyle name="差_1142-01Y-03数据表 2 4" xfId="3637"/>
    <cellStyle name="差_1142-01Y-03数据表 3" xfId="5104"/>
    <cellStyle name="差_1142-01Y-03数据表 3 2" xfId="5105"/>
    <cellStyle name="差_1142-01Y-03数据表 3 2 2" xfId="5106"/>
    <cellStyle name="差_1142-01Y-03数据表 3 2 2 2" xfId="5107"/>
    <cellStyle name="差_1142-01Y-03数据表 3 2 3" xfId="5109"/>
    <cellStyle name="差_1142-01Y-03数据表 3 3" xfId="5110"/>
    <cellStyle name="差_1142-01Y-03数据表 3 3 2" xfId="493"/>
    <cellStyle name="差_1142-01Y-03数据表 3 4" xfId="5112"/>
    <cellStyle name="差_1142-01Y-03数据表 4" xfId="5113"/>
    <cellStyle name="差_1142-01Y-03数据表 4 2" xfId="5114"/>
    <cellStyle name="差_1142-01Y-03数据表 4 2 2" xfId="5115"/>
    <cellStyle name="差_1142-01Y-03数据表 4 3" xfId="5116"/>
    <cellStyle name="差_1142-01Y-03数据表 5" xfId="5117"/>
    <cellStyle name="差_1142-01Y-03数据表 5 2" xfId="245"/>
    <cellStyle name="差_1142-01Y-03数据表 6" xfId="5120"/>
    <cellStyle name="差_1142-01Y-03数据表_成品油-仪表数据表" xfId="5121"/>
    <cellStyle name="差_1142-01Y-03数据表_成品油-仪表数据表 2" xfId="4266"/>
    <cellStyle name="差_1142-01Y-03数据表_成品油-仪表数据表 2 2" xfId="5122"/>
    <cellStyle name="差_1142-01Y-03数据表_成品油-仪表数据表 2 2 2" xfId="5124"/>
    <cellStyle name="差_1142-01Y-03数据表_成品油-仪表数据表 2 2 2 2" xfId="5126"/>
    <cellStyle name="差_1142-01Y-03数据表_成品油-仪表数据表 2 2 3" xfId="5127"/>
    <cellStyle name="差_1142-01Y-03数据表_成品油-仪表数据表 2 3" xfId="5128"/>
    <cellStyle name="差_1142-01Y-03数据表_成品油-仪表数据表 2 3 2" xfId="5132"/>
    <cellStyle name="差_1142-01Y-03数据表_成品油-仪表数据表 2 4" xfId="2438"/>
    <cellStyle name="差_1142-01Y-03数据表_成品油-仪表数据表 3" xfId="5134"/>
    <cellStyle name="差_1142-01Y-03数据表_成品油-仪表数据表 3 2" xfId="5137"/>
    <cellStyle name="差_1142-01Y-03数据表_成品油-仪表数据表 3 2 2" xfId="5139"/>
    <cellStyle name="差_1142-01Y-03数据表_成品油-仪表数据表 3 2 2 2" xfId="3811"/>
    <cellStyle name="差_1142-01Y-03数据表_成品油-仪表数据表 3 2 3" xfId="3843"/>
    <cellStyle name="差_1142-01Y-03数据表_成品油-仪表数据表 3 3" xfId="5141"/>
    <cellStyle name="差_1142-01Y-03数据表_成品油-仪表数据表 3 3 2" xfId="5146"/>
    <cellStyle name="差_1142-01Y-03数据表_成品油-仪表数据表 3 4" xfId="2460"/>
    <cellStyle name="差_1142-01Y-03数据表_成品油-仪表数据表 4" xfId="5148"/>
    <cellStyle name="差_1142-01Y-03数据表_成品油-仪表数据表 4 2" xfId="2155"/>
    <cellStyle name="差_1142-01Y-03数据表_成品油-仪表数据表 4 2 2" xfId="2157"/>
    <cellStyle name="差_1142-01Y-03数据表_成品油-仪表数据表 4 3" xfId="2159"/>
    <cellStyle name="差_1142-01Y-03数据表_成品油-仪表数据表 5" xfId="5150"/>
    <cellStyle name="差_1142-01Y-03数据表_成品油-仪表数据表1" xfId="4844"/>
    <cellStyle name="差_1142-01Y-03数据表_成品油-仪表数据表1 2" xfId="4847"/>
    <cellStyle name="差_1142-01Y-03数据表_成品油-仪表数据表1 2 2" xfId="4852"/>
    <cellStyle name="差_1142-01Y-03数据表_成品油-仪表数据表1 2 2 2" xfId="3221"/>
    <cellStyle name="差_1142-01Y-03数据表_成品油-仪表数据表1 2 2 2 2" xfId="4467"/>
    <cellStyle name="差_1142-01Y-03数据表_成品油-仪表数据表1 2 2 3" xfId="3224"/>
    <cellStyle name="差_1142-01Y-03数据表_成品油-仪表数据表1 2 3" xfId="3446"/>
    <cellStyle name="差_1142-01Y-03数据表_成品油-仪表数据表1 2 3 2" xfId="3448"/>
    <cellStyle name="差_1142-01Y-03数据表_成品油-仪表数据表1 2 4" xfId="2257"/>
    <cellStyle name="差_1142-01Y-03数据表_成品油-仪表数据表1 3" xfId="4858"/>
    <cellStyle name="差_1142-01Y-03数据表_成品油-仪表数据表1 3 2" xfId="5151"/>
    <cellStyle name="差_1142-01Y-03数据表_成品油-仪表数据表1 3 2 2" xfId="4763"/>
    <cellStyle name="差_1142-01Y-03数据表_成品油-仪表数据表1 3 2 2 2" xfId="4526"/>
    <cellStyle name="差_1142-01Y-03数据表_成品油-仪表数据表1 3 2 3" xfId="4310"/>
    <cellStyle name="差_1142-01Y-03数据表_成品油-仪表数据表1 3 3" xfId="3451"/>
    <cellStyle name="差_1142-01Y-03数据表_成品油-仪表数据表1 3 3 2" xfId="3454"/>
    <cellStyle name="差_1142-01Y-03数据表_成品油-仪表数据表1 3 4" xfId="2263"/>
    <cellStyle name="差_1142-01Y-03数据表_成品油-仪表数据表1 4" xfId="5154"/>
    <cellStyle name="差_1142-01Y-03数据表_成品油-仪表数据表1 4 2" xfId="5156"/>
    <cellStyle name="差_1142-01Y-03数据表_成品油-仪表数据表1 4 2 2" xfId="5158"/>
    <cellStyle name="差_1142-01Y-03数据表_成品油-仪表数据表1 4 3" xfId="3354"/>
    <cellStyle name="差_1142-01Y-03数据表_成品油-仪表数据表1 5" xfId="5160"/>
    <cellStyle name="差_1142-01Y-03数据表_成品油-仪表数据表1 5 2" xfId="5164"/>
    <cellStyle name="差_1142-01Y-03数据表_成品油-仪表数据表1 6" xfId="5169"/>
    <cellStyle name="差_1163-00YB-03数据表" xfId="5174"/>
    <cellStyle name="差_1163-00YB-03数据表 2" xfId="5177"/>
    <cellStyle name="差_1163-00YB-03数据表 2 2" xfId="5178"/>
    <cellStyle name="差_1163-00YB-03数据表 2 2 2" xfId="3953"/>
    <cellStyle name="差_1163-00YB-03数据表 2 2 2 2" xfId="3959"/>
    <cellStyle name="差_1163-00YB-03数据表 2 2 3" xfId="2600"/>
    <cellStyle name="差_1163-00YB-03数据表 2 3" xfId="5179"/>
    <cellStyle name="差_1163-00YB-03数据表 2 3 2" xfId="4030"/>
    <cellStyle name="差_1163-00YB-03数据表 2 4" xfId="5182"/>
    <cellStyle name="差_1163-00YB-03数据表 3" xfId="4215"/>
    <cellStyle name="差_1163-00YB-03数据表 3 2" xfId="4218"/>
    <cellStyle name="差_1163-00YB-03数据表 3 2 2" xfId="4098"/>
    <cellStyle name="差_1163-00YB-03数据表 3 2 2 2" xfId="156"/>
    <cellStyle name="差_1163-00YB-03数据表 3 2 3" xfId="4250"/>
    <cellStyle name="差_1163-00YB-03数据表 3 3" xfId="754"/>
    <cellStyle name="差_1163-00YB-03数据表 3 3 2" xfId="4109"/>
    <cellStyle name="差_1163-00YB-03数据表 3 4" xfId="5183"/>
    <cellStyle name="差_1163-00YB-03数据表 4" xfId="2133"/>
    <cellStyle name="差_1163-00YB-03数据表 4 2" xfId="5184"/>
    <cellStyle name="差_1163-00YB-03数据表 4 2 2" xfId="4453"/>
    <cellStyle name="差_1163-00YB-03数据表 4 3" xfId="5185"/>
    <cellStyle name="差_1163-00YB-03数据表 5" xfId="5188"/>
    <cellStyle name="差_1163-00YB-03数据表 5 2" xfId="5189"/>
    <cellStyle name="差_1163-00YB-03数据表 6" xfId="5190"/>
    <cellStyle name="差_1163-00YB-03数据表_成品油-仪表数据表" xfId="3096"/>
    <cellStyle name="差_1163-00YB-03数据表_成品油-仪表数据表 2" xfId="3098"/>
    <cellStyle name="差_1163-00YB-03数据表_成品油-仪表数据表 2 2" xfId="5192"/>
    <cellStyle name="差_1163-00YB-03数据表_成品油-仪表数据表 2 2 2" xfId="5194"/>
    <cellStyle name="差_1163-00YB-03数据表_成品油-仪表数据表 2 2 2 2" xfId="5197"/>
    <cellStyle name="差_1163-00YB-03数据表_成品油-仪表数据表 2 2 3" xfId="5198"/>
    <cellStyle name="差_1163-00YB-03数据表_成品油-仪表数据表 2 3" xfId="5203"/>
    <cellStyle name="差_1163-00YB-03数据表_成品油-仪表数据表 2 3 2" xfId="5209"/>
    <cellStyle name="差_1163-00YB-03数据表_成品油-仪表数据表 2 4" xfId="5028"/>
    <cellStyle name="差_1163-00YB-03数据表_成品油-仪表数据表 3" xfId="2309"/>
    <cellStyle name="差_1163-00YB-03数据表_成品油-仪表数据表 3 2" xfId="5212"/>
    <cellStyle name="差_1163-00YB-03数据表_成品油-仪表数据表 3 2 2" xfId="5214"/>
    <cellStyle name="差_1163-00YB-03数据表_成品油-仪表数据表 3 2 2 2" xfId="5215"/>
    <cellStyle name="差_1163-00YB-03数据表_成品油-仪表数据表 3 2 3" xfId="5216"/>
    <cellStyle name="差_1163-00YB-03数据表_成品油-仪表数据表 3 3" xfId="630"/>
    <cellStyle name="差_1163-00YB-03数据表_成品油-仪表数据表 3 3 2" xfId="301"/>
    <cellStyle name="差_1163-00YB-03数据表_成品油-仪表数据表 3 4" xfId="641"/>
    <cellStyle name="差_1163-00YB-03数据表_成品油-仪表数据表 4" xfId="5218"/>
    <cellStyle name="差_1163-00YB-03数据表_成品油-仪表数据表 4 2" xfId="5219"/>
    <cellStyle name="差_1163-00YB-03数据表_成品油-仪表数据表 4 2 2" xfId="5220"/>
    <cellStyle name="差_1163-00YB-03数据表_成品油-仪表数据表 4 3" xfId="660"/>
    <cellStyle name="差_1163-00YB-03数据表_成品油-仪表数据表 5" xfId="5221"/>
    <cellStyle name="差_1163-00YB-03数据表_成品油-仪表数据表1" xfId="5222"/>
    <cellStyle name="差_1163-00YB-03数据表_成品油-仪表数据表1 2" xfId="5224"/>
    <cellStyle name="差_1163-00YB-03数据表_成品油-仪表数据表1 2 2" xfId="5227"/>
    <cellStyle name="差_1163-00YB-03数据表_成品油-仪表数据表1 2 2 2" xfId="368"/>
    <cellStyle name="差_1163-00YB-03数据表_成品油-仪表数据表1 2 2 2 2" xfId="372"/>
    <cellStyle name="差_1163-00YB-03数据表_成品油-仪表数据表1 2 2 3" xfId="404"/>
    <cellStyle name="差_1163-00YB-03数据表_成品油-仪表数据表1 2 3" xfId="5228"/>
    <cellStyle name="差_1163-00YB-03数据表_成品油-仪表数据表1 2 3 2" xfId="597"/>
    <cellStyle name="差_1163-00YB-03数据表_成品油-仪表数据表1 2 4" xfId="5229"/>
    <cellStyle name="差_1163-00YB-03数据表_成品油-仪表数据表1 3" xfId="5230"/>
    <cellStyle name="差_1163-00YB-03数据表_成品油-仪表数据表1 3 2" xfId="4630"/>
    <cellStyle name="差_1163-00YB-03数据表_成品油-仪表数据表1 3 2 2" xfId="5231"/>
    <cellStyle name="差_1163-00YB-03数据表_成品油-仪表数据表1 3 2 2 2" xfId="5232"/>
    <cellStyle name="差_1163-00YB-03数据表_成品油-仪表数据表1 3 2 3" xfId="4916"/>
    <cellStyle name="差_1163-00YB-03数据表_成品油-仪表数据表1 3 3" xfId="5234"/>
    <cellStyle name="差_1163-00YB-03数据表_成品油-仪表数据表1 3 3 2" xfId="5236"/>
    <cellStyle name="差_1163-00YB-03数据表_成品油-仪表数据表1 3 4" xfId="851"/>
    <cellStyle name="差_1163-00YB-03数据表_成品油-仪表数据表1 4" xfId="5238"/>
    <cellStyle name="差_1163-00YB-03数据表_成品油-仪表数据表1 4 2" xfId="4659"/>
    <cellStyle name="差_1163-00YB-03数据表_成品油-仪表数据表1 4 2 2" xfId="5240"/>
    <cellStyle name="差_1163-00YB-03数据表_成品油-仪表数据表1 4 3" xfId="5242"/>
    <cellStyle name="差_1163-00YB-03数据表_成品油-仪表数据表1 5" xfId="5246"/>
    <cellStyle name="差_1163-00YB-03数据表_成品油-仪表数据表1 5 2" xfId="4677"/>
    <cellStyle name="差_1163-00YB-03数据表_成品油-仪表数据表1 6" xfId="5247"/>
    <cellStyle name="差_11S1004-17Y-03数据表" xfId="4555"/>
    <cellStyle name="差_11S1004-17Y-03数据表 2" xfId="5248"/>
    <cellStyle name="差_11S1004-17Y-03数据表 2 2" xfId="5250"/>
    <cellStyle name="差_11S1004-17Y-03数据表 2 2 2" xfId="5252"/>
    <cellStyle name="差_11S1004-17Y-03数据表 2 2 2 2" xfId="1541"/>
    <cellStyle name="差_11S1004-17Y-03数据表 2 2 3" xfId="5254"/>
    <cellStyle name="差_11S1004-17Y-03数据表 2 3" xfId="3687"/>
    <cellStyle name="差_11S1004-17Y-03数据表 2 3 2" xfId="4016"/>
    <cellStyle name="差_11S1004-17Y-03数据表 2 4" xfId="5256"/>
    <cellStyle name="差_11S1004-17Y-03数据表 3" xfId="5258"/>
    <cellStyle name="差_11S1004-17Y-03数据表 3 2" xfId="5260"/>
    <cellStyle name="差_11S1004-17Y-03数据表 3 2 2" xfId="4137"/>
    <cellStyle name="差_11S1004-17Y-03数据表 3 2 2 2" xfId="4139"/>
    <cellStyle name="差_11S1004-17Y-03数据表 3 2 3" xfId="4142"/>
    <cellStyle name="差_11S1004-17Y-03数据表 3 3" xfId="5262"/>
    <cellStyle name="差_11S1004-17Y-03数据表 3 3 2" xfId="4043"/>
    <cellStyle name="差_11S1004-17Y-03数据表 3 4" xfId="3428"/>
    <cellStyle name="差_11S1004-17Y-03数据表 4" xfId="5264"/>
    <cellStyle name="差_11S1004-17Y-03数据表 4 2" xfId="5268"/>
    <cellStyle name="差_11S1004-17Y-03数据表 4 2 2" xfId="5271"/>
    <cellStyle name="差_11S1004-17Y-03数据表 4 3" xfId="5273"/>
    <cellStyle name="差_11S1004-17Y-03数据表 5" xfId="5274"/>
    <cellStyle name="差_11S1004-17Y-03数据表 5 2" xfId="5280"/>
    <cellStyle name="差_11S1004-17Y-03数据表 6" xfId="2059"/>
    <cellStyle name="差_11S1004-17Y-03数据表_成品油-仪表数据表" xfId="5281"/>
    <cellStyle name="差_11S1004-17Y-03数据表_成品油-仪表数据表 2" xfId="5282"/>
    <cellStyle name="差_11S1004-17Y-03数据表_成品油-仪表数据表 2 2" xfId="5152"/>
    <cellStyle name="差_11S1004-17Y-03数据表_成品油-仪表数据表 2 2 2" xfId="5155"/>
    <cellStyle name="差_11S1004-17Y-03数据表_成品油-仪表数据表 2 2 2 2" xfId="5157"/>
    <cellStyle name="差_11S1004-17Y-03数据表_成品油-仪表数据表 2 2 3" xfId="3355"/>
    <cellStyle name="差_11S1004-17Y-03数据表_成品油-仪表数据表 2 3" xfId="5159"/>
    <cellStyle name="差_11S1004-17Y-03数据表_成品油-仪表数据表 2 3 2" xfId="5163"/>
    <cellStyle name="差_11S1004-17Y-03数据表_成品油-仪表数据表 2 4" xfId="5166"/>
    <cellStyle name="差_11S1004-17Y-03数据表_成品油-仪表数据表 3" xfId="5283"/>
    <cellStyle name="差_11S1004-17Y-03数据表_成品油-仪表数据表 3 2" xfId="5284"/>
    <cellStyle name="差_11S1004-17Y-03数据表_成品油-仪表数据表 3 2 2" xfId="241"/>
    <cellStyle name="差_11S1004-17Y-03数据表_成品油-仪表数据表 3 2 2 2" xfId="214"/>
    <cellStyle name="差_11S1004-17Y-03数据表_成品油-仪表数据表 3 2 3" xfId="3384"/>
    <cellStyle name="差_11S1004-17Y-03数据表_成品油-仪表数据表 3 3" xfId="5285"/>
    <cellStyle name="差_11S1004-17Y-03数据表_成品油-仪表数据表 3 3 2" xfId="5286"/>
    <cellStyle name="差_11S1004-17Y-03数据表_成品油-仪表数据表 3 4" xfId="5287"/>
    <cellStyle name="差_11S1004-17Y-03数据表_成品油-仪表数据表 4" xfId="5292"/>
    <cellStyle name="差_11S1004-17Y-03数据表_成品油-仪表数据表 4 2" xfId="5293"/>
    <cellStyle name="差_11S1004-17Y-03数据表_成品油-仪表数据表 4 2 2" xfId="4001"/>
    <cellStyle name="差_11S1004-17Y-03数据表_成品油-仪表数据表 4 3" xfId="5294"/>
    <cellStyle name="差_11S1004-17Y-03数据表_成品油-仪表数据表 5" xfId="109"/>
    <cellStyle name="差_11S1004-17Y-03数据表_成品油-仪表数据表1" xfId="5295"/>
    <cellStyle name="差_11S1004-17Y-03数据表_成品油-仪表数据表1 2" xfId="5296"/>
    <cellStyle name="差_11S1004-17Y-03数据表_成品油-仪表数据表1 2 2" xfId="5298"/>
    <cellStyle name="差_11S1004-17Y-03数据表_成品油-仪表数据表1 2 2 2" xfId="3623"/>
    <cellStyle name="差_11S1004-17Y-03数据表_成品油-仪表数据表1 2 2 2 2" xfId="3627"/>
    <cellStyle name="差_11S1004-17Y-03数据表_成品油-仪表数据表1 2 2 3" xfId="3646"/>
    <cellStyle name="差_11S1004-17Y-03数据表_成品油-仪表数据表1 2 3" xfId="5299"/>
    <cellStyle name="差_11S1004-17Y-03数据表_成品油-仪表数据表1 2 3 2" xfId="5300"/>
    <cellStyle name="差_11S1004-17Y-03数据表_成品油-仪表数据表1 2 4" xfId="5302"/>
    <cellStyle name="差_11S1004-17Y-03数据表_成品油-仪表数据表1 3" xfId="5303"/>
    <cellStyle name="差_11S1004-17Y-03数据表_成品油-仪表数据表1 3 2" xfId="5304"/>
    <cellStyle name="差_11S1004-17Y-03数据表_成品油-仪表数据表1 3 2 2" xfId="5305"/>
    <cellStyle name="差_11S1004-17Y-03数据表_成品油-仪表数据表1 3 2 2 2" xfId="5306"/>
    <cellStyle name="差_11S1004-17Y-03数据表_成品油-仪表数据表1 3 2 3" xfId="5307"/>
    <cellStyle name="差_11S1004-17Y-03数据表_成品油-仪表数据表1 3 3" xfId="5308"/>
    <cellStyle name="差_11S1004-17Y-03数据表_成品油-仪表数据表1 3 3 2" xfId="5309"/>
    <cellStyle name="差_11S1004-17Y-03数据表_成品油-仪表数据表1 3 4" xfId="5310"/>
    <cellStyle name="差_11S1004-17Y-03数据表_成品油-仪表数据表1 4" xfId="5311"/>
    <cellStyle name="差_11S1004-17Y-03数据表_成品油-仪表数据表1 4 2" xfId="5313"/>
    <cellStyle name="差_11S1004-17Y-03数据表_成品油-仪表数据表1 4 2 2" xfId="1269"/>
    <cellStyle name="差_11S1004-17Y-03数据表_成品油-仪表数据表1 4 3" xfId="5315"/>
    <cellStyle name="差_11S1004-17Y-03数据表_成品油-仪表数据表1 5" xfId="5317"/>
    <cellStyle name="差_11S1004-17Y-03数据表_成品油-仪表数据表1 5 2" xfId="5319"/>
    <cellStyle name="差_11S1004-17Y-03数据表_成品油-仪表数据表1 6" xfId="3573"/>
    <cellStyle name="差_11S1004-84Y-03数据表" xfId="5321"/>
    <cellStyle name="差_11S1004-84Y-03数据表 2" xfId="3763"/>
    <cellStyle name="差_11S1004-84Y-03数据表 2 2" xfId="5322"/>
    <cellStyle name="差_11S1004-84Y-03数据表 2 2 2" xfId="4173"/>
    <cellStyle name="差_11S1004-84Y-03数据表 2 2 2 2" xfId="4969"/>
    <cellStyle name="差_11S1004-84Y-03数据表 2 2 3" xfId="28"/>
    <cellStyle name="差_11S1004-84Y-03数据表 2 3" xfId="2785"/>
    <cellStyle name="差_11S1004-84Y-03数据表 2 3 2" xfId="2789"/>
    <cellStyle name="差_11S1004-84Y-03数据表 2 4" xfId="2794"/>
    <cellStyle name="差_11S1004-84Y-03数据表 3" xfId="2344"/>
    <cellStyle name="差_11S1004-84Y-03数据表 3 2" xfId="3528"/>
    <cellStyle name="差_11S1004-84Y-03数据表 3 2 2" xfId="5325"/>
    <cellStyle name="差_11S1004-84Y-03数据表 3 2 2 2" xfId="5328"/>
    <cellStyle name="差_11S1004-84Y-03数据表 3 2 3" xfId="5330"/>
    <cellStyle name="差_11S1004-84Y-03数据表 3 3" xfId="2801"/>
    <cellStyle name="差_11S1004-84Y-03数据表 3 3 2" xfId="2806"/>
    <cellStyle name="差_11S1004-84Y-03数据表 3 4" xfId="2811"/>
    <cellStyle name="差_11S1004-84Y-03数据表 4" xfId="3533"/>
    <cellStyle name="差_11S1004-84Y-03数据表 4 2" xfId="5332"/>
    <cellStyle name="差_11S1004-84Y-03数据表 4 2 2" xfId="5334"/>
    <cellStyle name="差_11S1004-84Y-03数据表 4 3" xfId="2827"/>
    <cellStyle name="差_11S1004-84Y-03数据表 5" xfId="5337"/>
    <cellStyle name="差_11S1004-84Y-03数据表 5 2" xfId="5338"/>
    <cellStyle name="差_11S1004-84Y-03数据表 6" xfId="4501"/>
    <cellStyle name="差_11S1004-84Y-03数据表_成品油-仪表数据表" xfId="5341"/>
    <cellStyle name="差_11S1004-84Y-03数据表_成品油-仪表数据表 2" xfId="5343"/>
    <cellStyle name="差_11S1004-84Y-03数据表_成品油-仪表数据表 2 2" xfId="2870"/>
    <cellStyle name="差_11S1004-84Y-03数据表_成品油-仪表数据表 2 2 2" xfId="5344"/>
    <cellStyle name="差_11S1004-84Y-03数据表_成品油-仪表数据表 2 2 2 2" xfId="5346"/>
    <cellStyle name="差_11S1004-84Y-03数据表_成品油-仪表数据表 2 2 3" xfId="2992"/>
    <cellStyle name="差_11S1004-84Y-03数据表_成品油-仪表数据表 2 3" xfId="3063"/>
    <cellStyle name="差_11S1004-84Y-03数据表_成品油-仪表数据表 2 3 2" xfId="3065"/>
    <cellStyle name="差_11S1004-84Y-03数据表_成品油-仪表数据表 2 4" xfId="3073"/>
    <cellStyle name="差_11S1004-84Y-03数据表_成品油-仪表数据表 3" xfId="5350"/>
    <cellStyle name="差_11S1004-84Y-03数据表_成品油-仪表数据表 3 2" xfId="2885"/>
    <cellStyle name="差_11S1004-84Y-03数据表_成品油-仪表数据表 3 2 2" xfId="2747"/>
    <cellStyle name="差_11S1004-84Y-03数据表_成品油-仪表数据表 3 2 2 2" xfId="2750"/>
    <cellStyle name="差_11S1004-84Y-03数据表_成品油-仪表数据表 3 2 3" xfId="2763"/>
    <cellStyle name="差_11S1004-84Y-03数据表_成品油-仪表数据表 3 3" xfId="3078"/>
    <cellStyle name="差_11S1004-84Y-03数据表_成品油-仪表数据表 3 3 2" xfId="2863"/>
    <cellStyle name="差_11S1004-84Y-03数据表_成品油-仪表数据表 3 4" xfId="3081"/>
    <cellStyle name="差_11S1004-84Y-03数据表_成品油-仪表数据表 4" xfId="2674"/>
    <cellStyle name="差_11S1004-84Y-03数据表_成品油-仪表数据表 4 2" xfId="5351"/>
    <cellStyle name="差_11S1004-84Y-03数据表_成品油-仪表数据表 4 2 2" xfId="5353"/>
    <cellStyle name="差_11S1004-84Y-03数据表_成品油-仪表数据表 4 3" xfId="3085"/>
    <cellStyle name="差_11S1004-84Y-03数据表_成品油-仪表数据表 5" xfId="5354"/>
    <cellStyle name="差_11S1004-84Y-03数据表_成品油-仪表数据表1" xfId="5355"/>
    <cellStyle name="差_11S1004-84Y-03数据表_成品油-仪表数据表1 2" xfId="5356"/>
    <cellStyle name="差_11S1004-84Y-03数据表_成品油-仪表数据表1 2 2" xfId="5357"/>
    <cellStyle name="差_11S1004-84Y-03数据表_成品油-仪表数据表1 2 2 2" xfId="5358"/>
    <cellStyle name="差_11S1004-84Y-03数据表_成品油-仪表数据表1 2 2 2 2" xfId="31"/>
    <cellStyle name="差_11S1004-84Y-03数据表_成品油-仪表数据表1 2 2 3" xfId="5359"/>
    <cellStyle name="差_11S1004-84Y-03数据表_成品油-仪表数据表1 2 3" xfId="5360"/>
    <cellStyle name="差_11S1004-84Y-03数据表_成品油-仪表数据表1 2 3 2" xfId="5361"/>
    <cellStyle name="差_11S1004-84Y-03数据表_成品油-仪表数据表1 2 4" xfId="5191"/>
    <cellStyle name="差_11S1004-84Y-03数据表_成品油-仪表数据表1 3" xfId="5362"/>
    <cellStyle name="差_11S1004-84Y-03数据表_成品油-仪表数据表1 3 2" xfId="5364"/>
    <cellStyle name="差_11S1004-84Y-03数据表_成品油-仪表数据表1 3 2 2" xfId="2911"/>
    <cellStyle name="差_11S1004-84Y-03数据表_成品油-仪表数据表1 3 2 2 2" xfId="2917"/>
    <cellStyle name="差_11S1004-84Y-03数据表_成品油-仪表数据表1 3 2 3" xfId="2922"/>
    <cellStyle name="差_11S1004-84Y-03数据表_成品油-仪表数据表1 3 3" xfId="5366"/>
    <cellStyle name="差_11S1004-84Y-03数据表_成品油-仪表数据表1 3 3 2" xfId="4744"/>
    <cellStyle name="差_11S1004-84Y-03数据表_成品油-仪表数据表1 3 4" xfId="5211"/>
    <cellStyle name="差_11S1004-84Y-03数据表_成品油-仪表数据表1 4" xfId="5367"/>
    <cellStyle name="差_11S1004-84Y-03数据表_成品油-仪表数据表1 4 2" xfId="5370"/>
    <cellStyle name="差_11S1004-84Y-03数据表_成品油-仪表数据表1 4 2 2" xfId="5371"/>
    <cellStyle name="差_11S1004-84Y-03数据表_成品油-仪表数据表1 4 3" xfId="5373"/>
    <cellStyle name="差_11S1004-84Y-03数据表_成品油-仪表数据表1 5" xfId="5374"/>
    <cellStyle name="差_11S1004-84Y-03数据表_成品油-仪表数据表1 5 2" xfId="1727"/>
    <cellStyle name="差_11S1004-84Y-03数据表_成品油-仪表数据表1 6" xfId="3227"/>
    <cellStyle name="差_11S1004-86Y-03仪表数据表" xfId="5375"/>
    <cellStyle name="差_11S1004-86Y-03仪表数据表 2" xfId="5378"/>
    <cellStyle name="差_11S1004-86Y-03仪表数据表 2 2" xfId="99"/>
    <cellStyle name="差_11S1004-86Y-03仪表数据表 2 2 2" xfId="2272"/>
    <cellStyle name="差_11S1004-86Y-03仪表数据表 2 2 2 2" xfId="5382"/>
    <cellStyle name="差_11S1004-86Y-03仪表数据表 2 2 3" xfId="5385"/>
    <cellStyle name="差_11S1004-86Y-03仪表数据表 2 3" xfId="3964"/>
    <cellStyle name="差_11S1004-86Y-03仪表数据表 2 3 2" xfId="3968"/>
    <cellStyle name="差_11S1004-86Y-03仪表数据表 2 4" xfId="3971"/>
    <cellStyle name="差_11S1004-86Y-03仪表数据表 3" xfId="5388"/>
    <cellStyle name="差_11S1004-86Y-03仪表数据表 3 2" xfId="5390"/>
    <cellStyle name="差_11S1004-86Y-03仪表数据表 3 2 2" xfId="2287"/>
    <cellStyle name="差_11S1004-86Y-03仪表数据表 3 2 2 2" xfId="4856"/>
    <cellStyle name="差_11S1004-86Y-03仪表数据表 3 2 3" xfId="5392"/>
    <cellStyle name="差_11S1004-86Y-03仪表数据表 3 3" xfId="3978"/>
    <cellStyle name="差_11S1004-86Y-03仪表数据表 3 3 2" xfId="5394"/>
    <cellStyle name="差_11S1004-86Y-03仪表数据表 3 4" xfId="5397"/>
    <cellStyle name="差_11S1004-86Y-03仪表数据表 4" xfId="5401"/>
    <cellStyle name="差_11S1004-86Y-03仪表数据表 4 2" xfId="5403"/>
    <cellStyle name="差_11S1004-86Y-03仪表数据表 4 2 2" xfId="2305"/>
    <cellStyle name="差_11S1004-86Y-03仪表数据表 4 3" xfId="5405"/>
    <cellStyle name="差_11S1004-86Y-03仪表数据表 5" xfId="5408"/>
    <cellStyle name="差_11S1004-86Y-03仪表数据表 5 2" xfId="5410"/>
    <cellStyle name="差_11S1004-86Y-03仪表数据表 6" xfId="5412"/>
    <cellStyle name="差_11S1004-86Y-03仪表数据表_成品油-仪表数据表" xfId="5421"/>
    <cellStyle name="差_11S1004-86Y-03仪表数据表_成品油-仪表数据表 2" xfId="5429"/>
    <cellStyle name="差_11S1004-86Y-03仪表数据表_成品油-仪表数据表 2 2" xfId="5434"/>
    <cellStyle name="差_11S1004-86Y-03仪表数据表_成品油-仪表数据表 2 2 2" xfId="5435"/>
    <cellStyle name="差_11S1004-86Y-03仪表数据表_成品油-仪表数据表 2 2 2 2" xfId="1652"/>
    <cellStyle name="差_11S1004-86Y-03仪表数据表_成品油-仪表数据表 2 2 3" xfId="2183"/>
    <cellStyle name="差_11S1004-86Y-03仪表数据表_成品油-仪表数据表 2 3" xfId="283"/>
    <cellStyle name="差_11S1004-86Y-03仪表数据表_成品油-仪表数据表 2 3 2" xfId="225"/>
    <cellStyle name="差_11S1004-86Y-03仪表数据表_成品油-仪表数据表 2 4" xfId="1969"/>
    <cellStyle name="差_11S1004-86Y-03仪表数据表_成品油-仪表数据表 3" xfId="5442"/>
    <cellStyle name="差_11S1004-86Y-03仪表数据表_成品油-仪表数据表 3 2" xfId="5445"/>
    <cellStyle name="差_11S1004-86Y-03仪表数据表_成品油-仪表数据表 3 2 2" xfId="5446"/>
    <cellStyle name="差_11S1004-86Y-03仪表数据表_成品油-仪表数据表 3 2 2 2" xfId="3441"/>
    <cellStyle name="差_11S1004-86Y-03仪表数据表_成品油-仪表数据表 3 2 3" xfId="382"/>
    <cellStyle name="差_11S1004-86Y-03仪表数据表_成品油-仪表数据表 3 3" xfId="5449"/>
    <cellStyle name="差_11S1004-86Y-03仪表数据表_成品油-仪表数据表 3 3 2" xfId="5450"/>
    <cellStyle name="差_11S1004-86Y-03仪表数据表_成品油-仪表数据表 3 4" xfId="5451"/>
    <cellStyle name="差_11S1004-86Y-03仪表数据表_成品油-仪表数据表 4" xfId="1895"/>
    <cellStyle name="差_11S1004-86Y-03仪表数据表_成品油-仪表数据表 4 2" xfId="3456"/>
    <cellStyle name="差_11S1004-86Y-03仪表数据表_成品油-仪表数据表 4 2 2" xfId="3460"/>
    <cellStyle name="差_11S1004-86Y-03仪表数据表_成品油-仪表数据表 4 3" xfId="3624"/>
    <cellStyle name="差_11S1004-86Y-03仪表数据表_成品油-仪表数据表 5" xfId="5453"/>
    <cellStyle name="差_11S1004-86Y-03仪表数据表_成品油-仪表数据表1" xfId="5454"/>
    <cellStyle name="差_11S1004-86Y-03仪表数据表_成品油-仪表数据表1 2" xfId="3345"/>
    <cellStyle name="差_11S1004-86Y-03仪表数据表_成品油-仪表数据表1 2 2" xfId="3351"/>
    <cellStyle name="差_11S1004-86Y-03仪表数据表_成品油-仪表数据表1 2 2 2" xfId="3356"/>
    <cellStyle name="差_11S1004-86Y-03仪表数据表_成品油-仪表数据表1 2 2 2 2" xfId="3358"/>
    <cellStyle name="差_11S1004-86Y-03仪表数据表_成品油-仪表数据表1 2 2 3" xfId="3360"/>
    <cellStyle name="差_11S1004-86Y-03仪表数据表_成品油-仪表数据表1 2 3" xfId="3364"/>
    <cellStyle name="差_11S1004-86Y-03仪表数据表_成品油-仪表数据表1 2 3 2" xfId="3366"/>
    <cellStyle name="差_11S1004-86Y-03仪表数据表_成品油-仪表数据表1 2 4" xfId="3370"/>
    <cellStyle name="差_11S1004-86Y-03仪表数据表_成品油-仪表数据表1 3" xfId="3377"/>
    <cellStyle name="差_11S1004-86Y-03仪表数据表_成品油-仪表数据表1 3 2" xfId="3381"/>
    <cellStyle name="差_11S1004-86Y-03仪表数据表_成品油-仪表数据表1 3 2 2" xfId="3385"/>
    <cellStyle name="差_11S1004-86Y-03仪表数据表_成品油-仪表数据表1 3 2 2 2" xfId="5456"/>
    <cellStyle name="差_11S1004-86Y-03仪表数据表_成品油-仪表数据表1 3 2 3" xfId="5457"/>
    <cellStyle name="差_11S1004-86Y-03仪表数据表_成品油-仪表数据表1 3 3" xfId="3387"/>
    <cellStyle name="差_11S1004-86Y-03仪表数据表_成品油-仪表数据表1 3 3 2" xfId="5460"/>
    <cellStyle name="差_11S1004-86Y-03仪表数据表_成品油-仪表数据表1 3 4" xfId="2561"/>
    <cellStyle name="差_11S1004-86Y-03仪表数据表_成品油-仪表数据表1 4" xfId="3396"/>
    <cellStyle name="差_11S1004-86Y-03仪表数据表_成品油-仪表数据表1 4 2" xfId="3402"/>
    <cellStyle name="差_11S1004-86Y-03仪表数据表_成品油-仪表数据表1 4 2 2" xfId="3405"/>
    <cellStyle name="差_11S1004-86Y-03仪表数据表_成品油-仪表数据表1 4 3" xfId="3408"/>
    <cellStyle name="差_11S1004-86Y-03仪表数据表_成品油-仪表数据表1 5" xfId="165"/>
    <cellStyle name="差_11S1004-86Y-03仪表数据表_成品油-仪表数据表1 5 2" xfId="3101"/>
    <cellStyle name="差_11S1004-86Y-03仪表数据表_成品油-仪表数据表1 6" xfId="3413"/>
    <cellStyle name="差_11S1033-101YG-03 数据表" xfId="432"/>
    <cellStyle name="差_11S1033-101YG-03 数据表 2" xfId="5462"/>
    <cellStyle name="差_11S1033-101YG-03 数据表 2 2" xfId="1212"/>
    <cellStyle name="差_11S1033-101YG-03 数据表 2 2 2" xfId="4"/>
    <cellStyle name="差_11S1033-101YG-03 数据表 2 2 2 2" xfId="3264"/>
    <cellStyle name="差_11S1033-101YG-03 数据表 2 2 3" xfId="5463"/>
    <cellStyle name="差_11S1033-101YG-03 数据表 2 3" xfId="1215"/>
    <cellStyle name="差_11S1033-101YG-03 数据表 2 3 2" xfId="1217"/>
    <cellStyle name="差_11S1033-101YG-03 数据表 2 4" xfId="1200"/>
    <cellStyle name="差_11S1033-101YG-03 数据表 3" xfId="5466"/>
    <cellStyle name="差_11S1033-101YG-03 数据表 3 2" xfId="1038"/>
    <cellStyle name="差_11S1033-101YG-03 数据表 3 2 2" xfId="3107"/>
    <cellStyle name="差_11S1033-101YG-03 数据表 3 2 2 2" xfId="5473"/>
    <cellStyle name="差_11S1033-101YG-03 数据表 3 2 3" xfId="3113"/>
    <cellStyle name="差_11S1033-101YG-03 数据表 3 3" xfId="5474"/>
    <cellStyle name="差_11S1033-101YG-03 数据表 3 3 2" xfId="5475"/>
    <cellStyle name="差_11S1033-101YG-03 数据表 3 4" xfId="5477"/>
    <cellStyle name="差_11S1033-101YG-03 数据表 4" xfId="1986"/>
    <cellStyle name="差_11S1033-101YG-03 数据表 4 2" xfId="1987"/>
    <cellStyle name="差_11S1033-101YG-03 数据表 4 2 2" xfId="1991"/>
    <cellStyle name="差_11S1033-101YG-03 数据表 4 3" xfId="1997"/>
    <cellStyle name="差_11S1033-101YG-03 数据表 5" xfId="2002"/>
    <cellStyle name="差_11S1033-101YG-03 数据表 5 2" xfId="1249"/>
    <cellStyle name="差_11S1033-101YG-03 数据表 6" xfId="2008"/>
    <cellStyle name="差_11S1033-101YG-03 数据表_成品油-仪表数据表" xfId="5479"/>
    <cellStyle name="差_11S1033-101YG-03 数据表_成品油-仪表数据表 2" xfId="5481"/>
    <cellStyle name="差_11S1033-101YG-03 数据表_成品油-仪表数据表 2 2" xfId="5048"/>
    <cellStyle name="差_11S1033-101YG-03 数据表_成品油-仪表数据表 2 2 2" xfId="769"/>
    <cellStyle name="差_11S1033-101YG-03 数据表_成品油-仪表数据表 2 2 2 2" xfId="2663"/>
    <cellStyle name="差_11S1033-101YG-03 数据表_成品油-仪表数据表 2 2 3" xfId="5484"/>
    <cellStyle name="差_11S1033-101YG-03 数据表_成品油-仪表数据表 2 3" xfId="5053"/>
    <cellStyle name="差_11S1033-101YG-03 数据表_成品油-仪表数据表 2 3 2" xfId="5486"/>
    <cellStyle name="差_11S1033-101YG-03 数据表_成品油-仪表数据表 2 4" xfId="4583"/>
    <cellStyle name="差_11S1033-101YG-03 数据表_成品油-仪表数据表 3" xfId="5488"/>
    <cellStyle name="差_11S1033-101YG-03 数据表_成品油-仪表数据表 3 2" xfId="5415"/>
    <cellStyle name="差_11S1033-101YG-03 数据表_成品油-仪表数据表 3 2 2" xfId="5426"/>
    <cellStyle name="差_11S1033-101YG-03 数据表_成品油-仪表数据表 3 2 2 2" xfId="5433"/>
    <cellStyle name="差_11S1033-101YG-03 数据表_成品油-仪表数据表 3 2 3" xfId="5440"/>
    <cellStyle name="差_11S1033-101YG-03 数据表_成品油-仪表数据表 3 3" xfId="5492"/>
    <cellStyle name="差_11S1033-101YG-03 数据表_成品油-仪表数据表 3 3 2" xfId="5499"/>
    <cellStyle name="差_11S1033-101YG-03 数据表_成品油-仪表数据表 3 4" xfId="5503"/>
    <cellStyle name="差_11S1033-101YG-03 数据表_成品油-仪表数据表 4" xfId="2708"/>
    <cellStyle name="差_11S1033-101YG-03 数据表_成品油-仪表数据表 4 2" xfId="2711"/>
    <cellStyle name="差_11S1033-101YG-03 数据表_成品油-仪表数据表 4 2 2" xfId="801"/>
    <cellStyle name="差_11S1033-101YG-03 数据表_成品油-仪表数据表 4 3" xfId="1876"/>
    <cellStyle name="差_11S1033-101YG-03 数据表_成品油-仪表数据表 5" xfId="1303"/>
    <cellStyle name="差_11S1033-101YG-03 数据表_成品油-仪表数据表1" xfId="5504"/>
    <cellStyle name="差_11S1033-101YG-03 数据表_成品油-仪表数据表1 2" xfId="2003"/>
    <cellStyle name="差_11S1033-101YG-03 数据表_成品油-仪表数据表1 2 2" xfId="1251"/>
    <cellStyle name="差_11S1033-101YG-03 数据表_成品油-仪表数据表1 2 2 2" xfId="5505"/>
    <cellStyle name="差_11S1033-101YG-03 数据表_成品油-仪表数据表1 2 2 2 2" xfId="5507"/>
    <cellStyle name="差_11S1033-101YG-03 数据表_成品油-仪表数据表1 2 2 3" xfId="5508"/>
    <cellStyle name="差_11S1033-101YG-03 数据表_成品油-仪表数据表1 2 3" xfId="5509"/>
    <cellStyle name="差_11S1033-101YG-03 数据表_成品油-仪表数据表1 2 3 2" xfId="5511"/>
    <cellStyle name="差_11S1033-101YG-03 数据表_成品油-仪表数据表1 2 4" xfId="5512"/>
    <cellStyle name="差_11S1033-101YG-03 数据表_成品油-仪表数据表1 3" xfId="2009"/>
    <cellStyle name="差_11S1033-101YG-03 数据表_成品油-仪表数据表1 3 2" xfId="5513"/>
    <cellStyle name="差_11S1033-101YG-03 数据表_成品油-仪表数据表1 3 2 2" xfId="2939"/>
    <cellStyle name="差_11S1033-101YG-03 数据表_成品油-仪表数据表1 3 2 2 2" xfId="2941"/>
    <cellStyle name="差_11S1033-101YG-03 数据表_成品油-仪表数据表1 3 2 3" xfId="2957"/>
    <cellStyle name="差_11S1033-101YG-03 数据表_成品油-仪表数据表1 3 3" xfId="5515"/>
    <cellStyle name="差_11S1033-101YG-03 数据表_成品油-仪表数据表1 3 3 2" xfId="5518"/>
    <cellStyle name="差_11S1033-101YG-03 数据表_成品油-仪表数据表1 3 4" xfId="5520"/>
    <cellStyle name="差_11S1033-101YG-03 数据表_成品油-仪表数据表1 4" xfId="5061"/>
    <cellStyle name="差_11S1033-101YG-03 数据表_成品油-仪表数据表1 4 2" xfId="1275"/>
    <cellStyle name="差_11S1033-101YG-03 数据表_成品油-仪表数据表1 4 2 2" xfId="5064"/>
    <cellStyle name="差_11S1033-101YG-03 数据表_成品油-仪表数据表1 4 3" xfId="5067"/>
    <cellStyle name="差_11S1033-101YG-03 数据表_成品油-仪表数据表1 5" xfId="5070"/>
    <cellStyle name="差_11S1033-101YG-03 数据表_成品油-仪表数据表1 5 2" xfId="32"/>
    <cellStyle name="差_11S1033-101YG-03 数据表_成品油-仪表数据表1 6" xfId="1032"/>
    <cellStyle name="差_11S1101DL-01Y-03数据表" xfId="5521"/>
    <cellStyle name="差_11S1101DL-01Y-03数据表 2" xfId="5523"/>
    <cellStyle name="差_11S1101DL-01Y-03数据表 2 2" xfId="3317"/>
    <cellStyle name="差_11S1101DL-01Y-03数据表 2 2 2" xfId="5524"/>
    <cellStyle name="差_11S1101DL-01Y-03数据表 2 2 2 2" xfId="1236"/>
    <cellStyle name="差_11S1101DL-01Y-03数据表 2 2 3" xfId="5526"/>
    <cellStyle name="差_11S1101DL-01Y-03数据表 2 3" xfId="420"/>
    <cellStyle name="差_11S1101DL-01Y-03数据表 2 3 2" xfId="428"/>
    <cellStyle name="差_11S1101DL-01Y-03数据表 2 4" xfId="434"/>
    <cellStyle name="差_11S1101DL-01Y-03数据表 3" xfId="4934"/>
    <cellStyle name="差_11S1101DL-01Y-03数据表 3 2" xfId="4343"/>
    <cellStyle name="差_11S1101DL-01Y-03数据表 3 2 2" xfId="4048"/>
    <cellStyle name="差_11S1101DL-01Y-03数据表 3 2 2 2" xfId="1321"/>
    <cellStyle name="差_11S1101DL-01Y-03数据表 3 2 3" xfId="4049"/>
    <cellStyle name="差_11S1101DL-01Y-03数据表 3 3" xfId="451"/>
    <cellStyle name="差_11S1101DL-01Y-03数据表 3 3 2" xfId="468"/>
    <cellStyle name="差_11S1101DL-01Y-03数据表 3 4" xfId="485"/>
    <cellStyle name="差_11S1101DL-01Y-03数据表 4" xfId="4464"/>
    <cellStyle name="差_11S1101DL-01Y-03数据表 4 2" xfId="4413"/>
    <cellStyle name="差_11S1101DL-01Y-03数据表 4 2 2" xfId="4124"/>
    <cellStyle name="差_11S1101DL-01Y-03数据表 4 3" xfId="504"/>
    <cellStyle name="差_11S1101DL-01Y-03数据表 5" xfId="4936"/>
    <cellStyle name="差_11S1101DL-01Y-03数据表 5 2" xfId="4475"/>
    <cellStyle name="差_11S1101DL-01Y-03数据表 6" xfId="5528"/>
    <cellStyle name="差_11S1101DL-01Y-03数据表_成品油-仪表数据表" xfId="4670"/>
    <cellStyle name="差_11S1101DL-01Y-03数据表_成品油-仪表数据表 2" xfId="3611"/>
    <cellStyle name="差_11S1101DL-01Y-03数据表_成品油-仪表数据表 2 2" xfId="3616"/>
    <cellStyle name="差_11S1101DL-01Y-03数据表_成品油-仪表数据表 2 2 2" xfId="5529"/>
    <cellStyle name="差_11S1101DL-01Y-03数据表_成品油-仪表数据表 2 2 2 2" xfId="5530"/>
    <cellStyle name="差_11S1101DL-01Y-03数据表_成品油-仪表数据表 2 2 3" xfId="5531"/>
    <cellStyle name="差_11S1101DL-01Y-03数据表_成品油-仪表数据表 2 3" xfId="4083"/>
    <cellStyle name="差_11S1101DL-01Y-03数据表_成品油-仪表数据表 2 3 2" xfId="4088"/>
    <cellStyle name="差_11S1101DL-01Y-03数据表_成品油-仪表数据表 2 4" xfId="4093"/>
    <cellStyle name="差_11S1101DL-01Y-03数据表_成品油-仪表数据表 3" xfId="1427"/>
    <cellStyle name="差_11S1101DL-01Y-03数据表_成品油-仪表数据表 3 2" xfId="1433"/>
    <cellStyle name="差_11S1101DL-01Y-03数据表_成品油-仪表数据表 3 2 2" xfId="1439"/>
    <cellStyle name="差_11S1101DL-01Y-03数据表_成品油-仪表数据表 3 2 2 2" xfId="5534"/>
    <cellStyle name="差_11S1101DL-01Y-03数据表_成品油-仪表数据表 3 2 3" xfId="5535"/>
    <cellStyle name="差_11S1101DL-01Y-03数据表_成品油-仪表数据表 3 3" xfId="1447"/>
    <cellStyle name="差_11S1101DL-01Y-03数据表_成品油-仪表数据表 3 3 2" xfId="4397"/>
    <cellStyle name="差_11S1101DL-01Y-03数据表_成品油-仪表数据表 3 4" xfId="187"/>
    <cellStyle name="差_11S1101DL-01Y-03数据表_成品油-仪表数据表 4" xfId="1450"/>
    <cellStyle name="差_11S1101DL-01Y-03数据表_成品油-仪表数据表 4 2" xfId="22"/>
    <cellStyle name="差_11S1101DL-01Y-03数据表_成品油-仪表数据表 4 2 2" xfId="1371"/>
    <cellStyle name="差_11S1101DL-01Y-03数据表_成品油-仪表数据表 4 3" xfId="154"/>
    <cellStyle name="差_11S1101DL-01Y-03数据表_成品油-仪表数据表 5" xfId="1457"/>
    <cellStyle name="差_11S1101DL-01Y-03数据表_成品油-仪表数据表1" xfId="5537"/>
    <cellStyle name="差_11S1101DL-01Y-03数据表_成品油-仪表数据表1 2" xfId="3281"/>
    <cellStyle name="差_11S1101DL-01Y-03数据表_成品油-仪表数据表1 2 2" xfId="5199"/>
    <cellStyle name="差_11S1101DL-01Y-03数据表_成品油-仪表数据表1 2 2 2" xfId="5206"/>
    <cellStyle name="差_11S1101DL-01Y-03数据表_成品油-仪表数据表1 2 2 2 2" xfId="5538"/>
    <cellStyle name="差_11S1101DL-01Y-03数据表_成品油-仪表数据表1 2 2 3" xfId="5539"/>
    <cellStyle name="差_11S1101DL-01Y-03数据表_成品油-仪表数据表1 2 3" xfId="5024"/>
    <cellStyle name="差_11S1101DL-01Y-03数据表_成品油-仪表数据表1 2 3 2" xfId="5032"/>
    <cellStyle name="差_11S1101DL-01Y-03数据表_成品油-仪表数据表1 2 4" xfId="5036"/>
    <cellStyle name="差_11S1101DL-01Y-03数据表_成品油-仪表数据表1 3" xfId="625"/>
    <cellStyle name="差_11S1101DL-01Y-03数据表_成品油-仪表数据表1 3 2" xfId="635"/>
    <cellStyle name="差_11S1101DL-01Y-03数据表_成品油-仪表数据表1 3 2 2" xfId="297"/>
    <cellStyle name="差_11S1101DL-01Y-03数据表_成品油-仪表数据表1 3 2 2 2" xfId="310"/>
    <cellStyle name="差_11S1101DL-01Y-03数据表_成品油-仪表数据表1 3 2 3" xfId="317"/>
    <cellStyle name="差_11S1101DL-01Y-03数据表_成品油-仪表数据表1 3 3" xfId="645"/>
    <cellStyle name="差_11S1101DL-01Y-03数据表_成品油-仪表数据表1 3 3 2" xfId="356"/>
    <cellStyle name="差_11S1101DL-01Y-03数据表_成品油-仪表数据表1 3 4" xfId="5540"/>
    <cellStyle name="差_11S1101DL-01Y-03数据表_成品油-仪表数据表1 4" xfId="653"/>
    <cellStyle name="差_11S1101DL-01Y-03数据表_成品油-仪表数据表1 4 2" xfId="664"/>
    <cellStyle name="差_11S1101DL-01Y-03数据表_成品油-仪表数据表1 4 2 2" xfId="552"/>
    <cellStyle name="差_11S1101DL-01Y-03数据表_成品油-仪表数据表1 4 3" xfId="5542"/>
    <cellStyle name="差_11S1101DL-01Y-03数据表_成品油-仪表数据表1 5" xfId="669"/>
    <cellStyle name="差_11S1101DL-01Y-03数据表_成品油-仪表数据表1 5 2" xfId="1748"/>
    <cellStyle name="差_11S1101DL-01Y-03数据表_成品油-仪表数据表1 6" xfId="5544"/>
    <cellStyle name="差_11S1121-00Y-03仪表数据表" xfId="5545"/>
    <cellStyle name="差_11S1121-00Y-03仪表数据表 2" xfId="5546"/>
    <cellStyle name="差_11S1121-00Y-03仪表数据表 2 2" xfId="5547"/>
    <cellStyle name="差_11S1121-00Y-03仪表数据表 2 2 2" xfId="3231"/>
    <cellStyle name="差_11S1121-00Y-03仪表数据表 2 2 2 2" xfId="5550"/>
    <cellStyle name="差_11S1121-00Y-03仪表数据表 2 2 3" xfId="5551"/>
    <cellStyle name="差_11S1121-00Y-03仪表数据表 2 3" xfId="5552"/>
    <cellStyle name="差_11S1121-00Y-03仪表数据表 2 3 2" xfId="5553"/>
    <cellStyle name="差_11S1121-00Y-03仪表数据表 2 4" xfId="5554"/>
    <cellStyle name="差_11S1121-00Y-03仪表数据表 3" xfId="5555"/>
    <cellStyle name="差_11S1121-00Y-03仪表数据表 3 2" xfId="5557"/>
    <cellStyle name="差_11S1121-00Y-03仪表数据表 3 2 2" xfId="5347"/>
    <cellStyle name="差_11S1121-00Y-03仪表数据表 3 2 2 2" xfId="2888"/>
    <cellStyle name="差_11S1121-00Y-03仪表数据表 3 2 3" xfId="2676"/>
    <cellStyle name="差_11S1121-00Y-03仪表数据表 3 3" xfId="5559"/>
    <cellStyle name="差_11S1121-00Y-03仪表数据表 3 3 2" xfId="5561"/>
    <cellStyle name="差_11S1121-00Y-03仪表数据表 3 4" xfId="5564"/>
    <cellStyle name="差_11S1121-00Y-03仪表数据表 4" xfId="5566"/>
    <cellStyle name="差_11S1121-00Y-03仪表数据表 4 2" xfId="4633"/>
    <cellStyle name="差_11S1121-00Y-03仪表数据表 4 2 2" xfId="4637"/>
    <cellStyle name="差_11S1121-00Y-03仪表数据表 4 3" xfId="4663"/>
    <cellStyle name="差_11S1121-00Y-03仪表数据表 5" xfId="2239"/>
    <cellStyle name="差_11S1121-00Y-03仪表数据表 5 2" xfId="2242"/>
    <cellStyle name="差_11S1121-00Y-03仪表数据表 6" xfId="374"/>
    <cellStyle name="差_11S1121-00Y-03仪表数据表_成品油-仪表数据表" xfId="1136"/>
    <cellStyle name="差_11S1121-00Y-03仪表数据表_成品油-仪表数据表 2" xfId="3823"/>
    <cellStyle name="差_11S1121-00Y-03仪表数据表_成品油-仪表数据表 2 2" xfId="2966"/>
    <cellStyle name="差_11S1121-00Y-03仪表数据表_成品油-仪表数据表 2 2 2" xfId="2973"/>
    <cellStyle name="差_11S1121-00Y-03仪表数据表_成品油-仪表数据表 2 2 2 2" xfId="3831"/>
    <cellStyle name="差_11S1121-00Y-03仪表数据表_成品油-仪表数据表 2 2 3" xfId="3839"/>
    <cellStyle name="差_11S1121-00Y-03仪表数据表_成品油-仪表数据表 2 3" xfId="3885"/>
    <cellStyle name="差_11S1121-00Y-03仪表数据表_成品油-仪表数据表 2 3 2" xfId="3136"/>
    <cellStyle name="差_11S1121-00Y-03仪表数据表_成品油-仪表数据表 2 4" xfId="3894"/>
    <cellStyle name="差_11S1121-00Y-03仪表数据表_成品油-仪表数据表 3" xfId="5569"/>
    <cellStyle name="差_11S1121-00Y-03仪表数据表_成品油-仪表数据表 3 2" xfId="5577"/>
    <cellStyle name="差_11S1121-00Y-03仪表数据表_成品油-仪表数据表 3 2 2" xfId="5581"/>
    <cellStyle name="差_11S1121-00Y-03仪表数据表_成品油-仪表数据表 3 2 2 2" xfId="5583"/>
    <cellStyle name="差_11S1121-00Y-03仪表数据表_成品油-仪表数据表 3 2 3" xfId="3244"/>
    <cellStyle name="差_11S1121-00Y-03仪表数据表_成品油-仪表数据表 3 3" xfId="5585"/>
    <cellStyle name="差_11S1121-00Y-03仪表数据表_成品油-仪表数据表 3 3 2" xfId="5586"/>
    <cellStyle name="差_11S1121-00Y-03仪表数据表_成品油-仪表数据表 3 4" xfId="5587"/>
    <cellStyle name="差_11S1121-00Y-03仪表数据表_成品油-仪表数据表 4" xfId="5588"/>
    <cellStyle name="差_11S1121-00Y-03仪表数据表_成品油-仪表数据表 4 2" xfId="5594"/>
    <cellStyle name="差_11S1121-00Y-03仪表数据表_成品油-仪表数据表 4 2 2" xfId="5598"/>
    <cellStyle name="差_11S1121-00Y-03仪表数据表_成品油-仪表数据表 4 3" xfId="5599"/>
    <cellStyle name="差_11S1121-00Y-03仪表数据表_成品油-仪表数据表 5" xfId="5600"/>
    <cellStyle name="差_11S1121-00Y-03仪表数据表_成品油-仪表数据表1" xfId="5601"/>
    <cellStyle name="差_11S1121-00Y-03仪表数据表_成品油-仪表数据表1 2" xfId="4507"/>
    <cellStyle name="差_11S1121-00Y-03仪表数据表_成品油-仪表数据表1 2 2" xfId="4313"/>
    <cellStyle name="差_11S1121-00Y-03仪表数据表_成品油-仪表数据表1 2 2 2" xfId="5602"/>
    <cellStyle name="差_11S1121-00Y-03仪表数据表_成品油-仪表数据表1 2 2 2 2" xfId="5603"/>
    <cellStyle name="差_11S1121-00Y-03仪表数据表_成品油-仪表数据表1 2 2 3" xfId="4440"/>
    <cellStyle name="差_11S1121-00Y-03仪表数据表_成品油-仪表数据表1 2 3" xfId="5604"/>
    <cellStyle name="差_11S1121-00Y-03仪表数据表_成品油-仪表数据表1 2 3 2" xfId="3477"/>
    <cellStyle name="差_11S1121-00Y-03仪表数据表_成品油-仪表数据表1 2 4" xfId="4146"/>
    <cellStyle name="差_11S1121-00Y-03仪表数据表_成品油-仪表数据表1 3" xfId="4509"/>
    <cellStyle name="差_11S1121-00Y-03仪表数据表_成品油-仪表数据表1 3 2" xfId="5605"/>
    <cellStyle name="差_11S1121-00Y-03仪表数据表_成品油-仪表数据表1 3 2 2" xfId="5606"/>
    <cellStyle name="差_11S1121-00Y-03仪表数据表_成品油-仪表数据表1 3 2 2 2" xfId="228"/>
    <cellStyle name="差_11S1121-00Y-03仪表数据表_成品油-仪表数据表1 3 2 3" xfId="4491"/>
    <cellStyle name="差_11S1121-00Y-03仪表数据表_成品油-仪表数据表1 3 3" xfId="5607"/>
    <cellStyle name="差_11S1121-00Y-03仪表数据表_成品油-仪表数据表1 3 3 2" xfId="5336"/>
    <cellStyle name="差_11S1121-00Y-03仪表数据表_成品油-仪表数据表1 3 4" xfId="4163"/>
    <cellStyle name="差_11S1121-00Y-03仪表数据表_成品油-仪表数据表1 4" xfId="5608"/>
    <cellStyle name="差_11S1121-00Y-03仪表数据表_成品油-仪表数据表1 4 2" xfId="5611"/>
    <cellStyle name="差_11S1121-00Y-03仪表数据表_成品油-仪表数据表1 4 2 2" xfId="5"/>
    <cellStyle name="差_11S1121-00Y-03仪表数据表_成品油-仪表数据表1 4 3" xfId="5613"/>
    <cellStyle name="差_11S1121-00Y-03仪表数据表_成品油-仪表数据表1 5" xfId="5615"/>
    <cellStyle name="差_11S1121-00Y-03仪表数据表_成品油-仪表数据表1 5 2" xfId="724"/>
    <cellStyle name="差_11S1121-00Y-03仪表数据表_成品油-仪表数据表1 6" xfId="5617"/>
    <cellStyle name="差_11S2110-01Y-03仪表数据表" xfId="5619"/>
    <cellStyle name="差_11S2110-01Y-03仪表数据表 2" xfId="5620"/>
    <cellStyle name="差_11S2110-01Y-03仪表数据表 2 2" xfId="4785"/>
    <cellStyle name="差_11S2110-01Y-03仪表数据表 2 2 2" xfId="3122"/>
    <cellStyle name="差_11S2110-01Y-03仪表数据表 2 2 2 2" xfId="3126"/>
    <cellStyle name="差_11S2110-01Y-03仪表数据表 2 2 3" xfId="1516"/>
    <cellStyle name="差_11S2110-01Y-03仪表数据表 2 3" xfId="5621"/>
    <cellStyle name="差_11S2110-01Y-03仪表数据表 2 3 2" xfId="5622"/>
    <cellStyle name="差_11S2110-01Y-03仪表数据表 2 4" xfId="5597"/>
    <cellStyle name="差_11S2110-01Y-03仪表数据表 3" xfId="5623"/>
    <cellStyle name="差_11S2110-01Y-03仪表数据表 3 2" xfId="3131"/>
    <cellStyle name="差_11S2110-01Y-03仪表数据表 3 2 2" xfId="3310"/>
    <cellStyle name="差_11S2110-01Y-03仪表数据表 3 2 2 2" xfId="5627"/>
    <cellStyle name="差_11S2110-01Y-03仪表数据表 3 2 3" xfId="1665"/>
    <cellStyle name="差_11S2110-01Y-03仪表数据表 3 3" xfId="5628"/>
    <cellStyle name="差_11S2110-01Y-03仪表数据表 3 3 2" xfId="5629"/>
    <cellStyle name="差_11S2110-01Y-03仪表数据表 3 4" xfId="5630"/>
    <cellStyle name="差_11S2110-01Y-03仪表数据表 4" xfId="5631"/>
    <cellStyle name="差_11S2110-01Y-03仪表数据表 4 2" xfId="5634"/>
    <cellStyle name="差_11S2110-01Y-03仪表数据表 4 2 2" xfId="5635"/>
    <cellStyle name="差_11S2110-01Y-03仪表数据表 4 3" xfId="5582"/>
    <cellStyle name="差_11S2110-01Y-03仪表数据表 5" xfId="5636"/>
    <cellStyle name="差_11S2110-01Y-03仪表数据表 5 2" xfId="5637"/>
    <cellStyle name="差_11S2110-01Y-03仪表数据表 6" xfId="5638"/>
    <cellStyle name="差_11S2110-01Y-03仪表数据表_成品油-仪表数据表" xfId="2853"/>
    <cellStyle name="差_11S2110-01Y-03仪表数据表_成品油-仪表数据表 2" xfId="2859"/>
    <cellStyle name="差_11S2110-01Y-03仪表数据表_成品油-仪表数据表 2 2" xfId="1778"/>
    <cellStyle name="差_11S2110-01Y-03仪表数据表_成品油-仪表数据表 2 2 2" xfId="5639"/>
    <cellStyle name="差_11S2110-01Y-03仪表数据表_成品油-仪表数据表 2 2 2 2" xfId="401"/>
    <cellStyle name="差_11S2110-01Y-03仪表数据表_成品油-仪表数据表 2 2 3" xfId="5641"/>
    <cellStyle name="差_11S2110-01Y-03仪表数据表_成品油-仪表数据表 2 3" xfId="5125"/>
    <cellStyle name="差_11S2110-01Y-03仪表数据表_成品油-仪表数据表 2 3 2" xfId="5642"/>
    <cellStyle name="差_11S2110-01Y-03仪表数据表_成品油-仪表数据表 2 4" xfId="5644"/>
    <cellStyle name="差_11S2110-01Y-03仪表数据表_成品油-仪表数据表 3" xfId="1410"/>
    <cellStyle name="差_11S2110-01Y-03仪表数据表_成品油-仪表数据表 3 2" xfId="5645"/>
    <cellStyle name="差_11S2110-01Y-03仪表数据表_成品油-仪表数据表 3 2 2" xfId="5647"/>
    <cellStyle name="差_11S2110-01Y-03仪表数据表_成品油-仪表数据表 3 2 2 2" xfId="5649"/>
    <cellStyle name="差_11S2110-01Y-03仪表数据表_成品油-仪表数据表 3 2 3" xfId="5650"/>
    <cellStyle name="差_11S2110-01Y-03仪表数据表_成品油-仪表数据表 3 3" xfId="5651"/>
    <cellStyle name="差_11S2110-01Y-03仪表数据表_成品油-仪表数据表 3 3 2" xfId="5652"/>
    <cellStyle name="差_11S2110-01Y-03仪表数据表_成品油-仪表数据表 3 4" xfId="5654"/>
    <cellStyle name="差_11S2110-01Y-03仪表数据表_成品油-仪表数据表 4" xfId="5655"/>
    <cellStyle name="差_11S2110-01Y-03仪表数据表_成品油-仪表数据表 4 2" xfId="1815"/>
    <cellStyle name="差_11S2110-01Y-03仪表数据表_成品油-仪表数据表 4 2 2" xfId="5657"/>
    <cellStyle name="差_11S2110-01Y-03仪表数据表_成品油-仪表数据表 4 3" xfId="5658"/>
    <cellStyle name="差_11S2110-01Y-03仪表数据表_成品油-仪表数据表 5" xfId="5659"/>
    <cellStyle name="差_11S2110-01Y-03仪表数据表_成品油-仪表数据表1" xfId="2976"/>
    <cellStyle name="差_11S2110-01Y-03仪表数据表_成品油-仪表数据表1 2" xfId="5660"/>
    <cellStyle name="差_11S2110-01Y-03仪表数据表_成品油-仪表数据表1 2 2" xfId="1104"/>
    <cellStyle name="差_11S2110-01Y-03仪表数据表_成品油-仪表数据表1 2 2 2" xfId="1108"/>
    <cellStyle name="差_11S2110-01Y-03仪表数据表_成品油-仪表数据表1 2 2 2 2" xfId="5662"/>
    <cellStyle name="差_11S2110-01Y-03仪表数据表_成品油-仪表数据表1 2 2 3" xfId="5665"/>
    <cellStyle name="差_11S2110-01Y-03仪表数据表_成品油-仪表数据表1 2 3" xfId="1111"/>
    <cellStyle name="差_11S2110-01Y-03仪表数据表_成品油-仪表数据表1 2 3 2" xfId="1115"/>
    <cellStyle name="差_11S2110-01Y-03仪表数据表_成品油-仪表数据表1 2 4" xfId="989"/>
    <cellStyle name="差_11S2110-01Y-03仪表数据表_成品油-仪表数据表1 3" xfId="5667"/>
    <cellStyle name="差_11S2110-01Y-03仪表数据表_成品油-仪表数据表1 3 2" xfId="1133"/>
    <cellStyle name="差_11S2110-01Y-03仪表数据表_成品油-仪表数据表1 3 2 2" xfId="1138"/>
    <cellStyle name="差_11S2110-01Y-03仪表数据表_成品油-仪表数据表1 3 2 2 2" xfId="3825"/>
    <cellStyle name="差_11S2110-01Y-03仪表数据表_成品油-仪表数据表1 3 2 3" xfId="3913"/>
    <cellStyle name="差_11S2110-01Y-03仪表数据表_成品油-仪表数据表1 3 3" xfId="894"/>
    <cellStyle name="差_11S2110-01Y-03仪表数据表_成品油-仪表数据表1 3 3 2" xfId="897"/>
    <cellStyle name="差_11S2110-01Y-03仪表数据表_成品油-仪表数据表1 3 4" xfId="101"/>
    <cellStyle name="差_11S2110-01Y-03仪表数据表_成品油-仪表数据表1 4" xfId="5668"/>
    <cellStyle name="差_11S2110-01Y-03仪表数据表_成品油-仪表数据表1 4 2" xfId="111"/>
    <cellStyle name="差_11S2110-01Y-03仪表数据表_成品油-仪表数据表1 4 2 2" xfId="5670"/>
    <cellStyle name="差_11S2110-01Y-03仪表数据表_成品油-仪表数据表1 4 3" xfId="902"/>
    <cellStyle name="差_11S2110-01Y-03仪表数据表_成品油-仪表数据表1 5" xfId="5672"/>
    <cellStyle name="差_11S2110-01Y-03仪表数据表_成品油-仪表数据表1 5 2" xfId="855"/>
    <cellStyle name="差_11S2110-01Y-03仪表数据表_成品油-仪表数据表1 6" xfId="2120"/>
    <cellStyle name="差_13-质量流量计（中标）" xfId="3996"/>
    <cellStyle name="差_13-质量流量计（中标） 2" xfId="3998"/>
    <cellStyle name="差_13-质量流量计（中标） 2 2" xfId="5675"/>
    <cellStyle name="差_13-质量流量计（中标） 2 2 2" xfId="5676"/>
    <cellStyle name="差_13-质量流量计（中标） 2 2 2 2" xfId="4410"/>
    <cellStyle name="差_13-质量流量计（中标） 2 2 3" xfId="4699"/>
    <cellStyle name="差_13-质量流量计（中标） 2 3" xfId="8"/>
    <cellStyle name="差_13-质量流量计（中标） 2 3 2" xfId="5678"/>
    <cellStyle name="差_13-质量流量计（中标） 2 4" xfId="5679"/>
    <cellStyle name="差_13-质量流量计（中标） 3" xfId="5680"/>
    <cellStyle name="差_13-质量流量计（中标） 3 2" xfId="5682"/>
    <cellStyle name="差_13-质量流量计（中标） 3 2 2" xfId="5684"/>
    <cellStyle name="差_13-质量流量计（中标） 3 2 2 2" xfId="5685"/>
    <cellStyle name="差_13-质量流量计（中标） 3 2 3" xfId="5688"/>
    <cellStyle name="差_13-质量流量计（中标） 3 3" xfId="5689"/>
    <cellStyle name="差_13-质量流量计（中标） 3 3 2" xfId="5691"/>
    <cellStyle name="差_13-质量流量计（中标） 3 4" xfId="5693"/>
    <cellStyle name="差_13-质量流量计（中标） 4" xfId="5695"/>
    <cellStyle name="差_13-质量流量计（中标） 4 2" xfId="2733"/>
    <cellStyle name="差_13-质量流量计（中标） 4 2 2" xfId="2735"/>
    <cellStyle name="差_13-质量流量计（中标） 4 3" xfId="2739"/>
    <cellStyle name="差_13-质量流量计（中标） 5" xfId="5697"/>
    <cellStyle name="差_13-质量流量计（中标） 5 2" xfId="5699"/>
    <cellStyle name="差_13-质量流量计（中标） 6" xfId="5700"/>
    <cellStyle name="差_13-质量流量计（中标）_成品油-仪表数据表" xfId="2590"/>
    <cellStyle name="差_13-质量流量计（中标）_成品油-仪表数据表 2" xfId="2592"/>
    <cellStyle name="差_13-质量流量计（中标）_成品油-仪表数据表 2 2" xfId="5086"/>
    <cellStyle name="差_13-质量流量计（中标）_成品油-仪表数据表 2 2 2" xfId="5701"/>
    <cellStyle name="差_13-质量流量计（中标）_成品油-仪表数据表 2 2 2 2" xfId="5703"/>
    <cellStyle name="差_13-质量流量计（中标）_成品油-仪表数据表 2 2 3" xfId="2200"/>
    <cellStyle name="差_13-质量流量计（中标）_成品油-仪表数据表 2 3" xfId="5705"/>
    <cellStyle name="差_13-质量流量计（中标）_成品油-仪表数据表 2 3 2" xfId="2575"/>
    <cellStyle name="差_13-质量流量计（中标）_成品油-仪表数据表 2 4" xfId="4116"/>
    <cellStyle name="差_13-质量流量计（中标）_成品油-仪表数据表 3" xfId="5708"/>
    <cellStyle name="差_13-质量流量计（中标）_成品油-仪表数据表 3 2" xfId="5709"/>
    <cellStyle name="差_13-质量流量计（中标）_成品油-仪表数据表 3 2 2" xfId="5710"/>
    <cellStyle name="差_13-质量流量计（中标）_成品油-仪表数据表 3 2 2 2" xfId="4301"/>
    <cellStyle name="差_13-质量流量计（中标）_成品油-仪表数据表 3 2 3" xfId="2215"/>
    <cellStyle name="差_13-质量流量计（中标）_成品油-仪表数据表 3 3" xfId="1475"/>
    <cellStyle name="差_13-质量流量计（中标）_成品油-仪表数据表 3 3 2" xfId="1478"/>
    <cellStyle name="差_13-质量流量计（中标）_成品油-仪表数据表 3 4" xfId="1483"/>
    <cellStyle name="差_13-质量流量计（中标）_成品油-仪表数据表 4" xfId="2891"/>
    <cellStyle name="差_13-质量流量计（中标）_成品油-仪表数据表 4 2" xfId="2893"/>
    <cellStyle name="差_13-质量流量计（中标）_成品油-仪表数据表 4 2 2" xfId="5712"/>
    <cellStyle name="差_13-质量流量计（中标）_成品油-仪表数据表 4 3" xfId="1487"/>
    <cellStyle name="差_13-质量流量计（中标）_成品油-仪表数据表 5" xfId="2895"/>
    <cellStyle name="差_13-质量流量计（中标）_成品油-仪表数据表1" xfId="5714"/>
    <cellStyle name="差_13-质量流量计（中标）_成品油-仪表数据表1 2" xfId="5715"/>
    <cellStyle name="差_13-质量流量计（中标）_成品油-仪表数据表1 2 2" xfId="5716"/>
    <cellStyle name="差_13-质量流量计（中标）_成品油-仪表数据表1 2 2 2" xfId="5718"/>
    <cellStyle name="差_13-质量流量计（中标）_成品油-仪表数据表1 2 2 2 2" xfId="2843"/>
    <cellStyle name="差_13-质量流量计（中标）_成品油-仪表数据表1 2 2 3" xfId="5719"/>
    <cellStyle name="差_13-质量流量计（中标）_成品油-仪表数据表1 2 3" xfId="5720"/>
    <cellStyle name="差_13-质量流量计（中标）_成品油-仪表数据表1 2 3 2" xfId="522"/>
    <cellStyle name="差_13-质量流量计（中标）_成品油-仪表数据表1 2 4" xfId="5717"/>
    <cellStyle name="差_13-质量流量计（中标）_成品油-仪表数据表1 3" xfId="5722"/>
    <cellStyle name="差_13-质量流量计（中标）_成品油-仪表数据表1 3 2" xfId="1368"/>
    <cellStyle name="差_13-质量流量计（中标）_成品油-仪表数据表1 3 2 2" xfId="1370"/>
    <cellStyle name="差_13-质量流量计（中标）_成品油-仪表数据表1 3 2 2 2" xfId="5723"/>
    <cellStyle name="差_13-质量流量计（中标）_成品油-仪表数据表1 3 2 3" xfId="5724"/>
    <cellStyle name="差_13-质量流量计（中标）_成品油-仪表数据表1 3 3" xfId="515"/>
    <cellStyle name="差_13-质量流量计（中标）_成品油-仪表数据表1 3 3 2" xfId="18"/>
    <cellStyle name="差_13-质量流量计（中标）_成品油-仪表数据表1 3 4" xfId="523"/>
    <cellStyle name="差_13-质量流量计（中标）_成品油-仪表数据表1 4" xfId="5725"/>
    <cellStyle name="差_13-质量流量计（中标）_成品油-仪表数据表1 4 2" xfId="2821"/>
    <cellStyle name="差_13-质量流量计（中标）_成品油-仪表数据表1 4 2 2" xfId="2828"/>
    <cellStyle name="差_13-质量流量计（中标）_成品油-仪表数据表1 4 3" xfId="2836"/>
    <cellStyle name="差_13-质量流量计（中标）_成品油-仪表数据表1 5" xfId="5363"/>
    <cellStyle name="差_13-质量流量计（中标）_成品油-仪表数据表1 5 2" xfId="2913"/>
    <cellStyle name="差_13-质量流量计（中标）_成品油-仪表数据表1 6" xfId="5365"/>
    <cellStyle name="差_4液位仪表2" xfId="5726"/>
    <cellStyle name="差_4液位仪表2 2" xfId="5728"/>
    <cellStyle name="差_4液位仪表2 2 2" xfId="5729"/>
    <cellStyle name="差_4液位仪表2 2 2 2" xfId="5730"/>
    <cellStyle name="差_4液位仪表2 2 2 2 2" xfId="3225"/>
    <cellStyle name="差_4液位仪表2 2 2 3" xfId="5731"/>
    <cellStyle name="差_4液位仪表2 2 3" xfId="5732"/>
    <cellStyle name="差_4液位仪表2 2 3 2" xfId="4308"/>
    <cellStyle name="差_4液位仪表2 2 4" xfId="5735"/>
    <cellStyle name="差_4液位仪表2 3" xfId="5736"/>
    <cellStyle name="差_4液位仪表2 3 2" xfId="5737"/>
    <cellStyle name="差_4液位仪表2 3 2 2" xfId="5514"/>
    <cellStyle name="差_4液位仪表2 3 2 2 2" xfId="5517"/>
    <cellStyle name="差_4液位仪表2 3 2 3" xfId="5519"/>
    <cellStyle name="差_4液位仪表2 3 3" xfId="5738"/>
    <cellStyle name="差_4液位仪表2 3 3 2" xfId="5066"/>
    <cellStyle name="差_4液位仪表2 3 4" xfId="5742"/>
    <cellStyle name="差_4液位仪表2 4" xfId="5744"/>
    <cellStyle name="差_4液位仪表2 4 2" xfId="5108"/>
    <cellStyle name="差_4液位仪表2 4 2 2" xfId="5745"/>
    <cellStyle name="差_4液位仪表2 4 3" xfId="5746"/>
    <cellStyle name="差_4液位仪表2 5" xfId="5748"/>
    <cellStyle name="差_4液位仪表2 5 2" xfId="1150"/>
    <cellStyle name="差_4液位仪表2 6" xfId="5749"/>
    <cellStyle name="差_4液位仪表2_成品油-仪表数据表" xfId="2291"/>
    <cellStyle name="差_4液位仪表2_成品油-仪表数据表 2" xfId="5751"/>
    <cellStyle name="差_4液位仪表2_成品油-仪表数据表 2 2" xfId="5754"/>
    <cellStyle name="差_4液位仪表2_成品油-仪表数据表 2 2 2" xfId="5760"/>
    <cellStyle name="差_4液位仪表2_成品油-仪表数据表 2 2 2 2" xfId="5763"/>
    <cellStyle name="差_4液位仪表2_成品油-仪表数据表 2 2 3" xfId="5766"/>
    <cellStyle name="差_4液位仪表2_成品油-仪表数据表 2 3" xfId="5768"/>
    <cellStyle name="差_4液位仪表2_成品油-仪表数据表 2 3 2" xfId="5771"/>
    <cellStyle name="差_4液位仪表2_成品油-仪表数据表 2 4" xfId="1950"/>
    <cellStyle name="差_4液位仪表2_成品油-仪表数据表 3" xfId="426"/>
    <cellStyle name="差_4液位仪表2_成品油-仪表数据表 3 2" xfId="49"/>
    <cellStyle name="差_4液位仪表2_成品油-仪表数据表 3 2 2" xfId="5772"/>
    <cellStyle name="差_4液位仪表2_成品油-仪表数据表 3 2 2 2" xfId="60"/>
    <cellStyle name="差_4液位仪表2_成品油-仪表数据表 3 2 3" xfId="3055"/>
    <cellStyle name="差_4液位仪表2_成品油-仪表数据表 3 3" xfId="5773"/>
    <cellStyle name="差_4液位仪表2_成品油-仪表数据表 3 3 2" xfId="5774"/>
    <cellStyle name="差_4液位仪表2_成品油-仪表数据表 3 4" xfId="1980"/>
    <cellStyle name="差_4液位仪表2_成品油-仪表数据表 4" xfId="431"/>
    <cellStyle name="差_4液位仪表2_成品油-仪表数据表 4 2" xfId="5461"/>
    <cellStyle name="差_4液位仪表2_成品油-仪表数据表 4 2 2" xfId="1213"/>
    <cellStyle name="差_4液位仪表2_成品油-仪表数据表 4 3" xfId="5465"/>
    <cellStyle name="差_4液位仪表2_成品油-仪表数据表 5" xfId="5775"/>
    <cellStyle name="差_4液位仪表2_成品油-仪表数据表1" xfId="5777"/>
    <cellStyle name="差_4液位仪表2_成品油-仪表数据表1 2" xfId="5779"/>
    <cellStyle name="差_4液位仪表2_成品油-仪表数据表1 2 2" xfId="5782"/>
    <cellStyle name="差_4液位仪表2_成品油-仪表数据表1 2 2 2" xfId="5784"/>
    <cellStyle name="差_4液位仪表2_成品油-仪表数据表1 2 2 2 2" xfId="5785"/>
    <cellStyle name="差_4液位仪表2_成品油-仪表数据表1 2 2 3" xfId="5786"/>
    <cellStyle name="差_4液位仪表2_成品油-仪表数据表1 2 3" xfId="5145"/>
    <cellStyle name="差_4液位仪表2_成品油-仪表数据表1 2 3 2" xfId="5787"/>
    <cellStyle name="差_4液位仪表2_成品油-仪表数据表1 2 4" xfId="3859"/>
    <cellStyle name="差_4液位仪表2_成品油-仪表数据表1 3" xfId="5279"/>
    <cellStyle name="差_4液位仪表2_成品油-仪表数据表1 3 2" xfId="5790"/>
    <cellStyle name="差_4液位仪表2_成品油-仪表数据表1 3 2 2" xfId="3854"/>
    <cellStyle name="差_4液位仪表2_成品油-仪表数据表1 3 2 2 2" xfId="5791"/>
    <cellStyle name="差_4液位仪表2_成品油-仪表数据表1 3 2 3" xfId="5792"/>
    <cellStyle name="差_4液位仪表2_成品油-仪表数据表1 3 3" xfId="2465"/>
    <cellStyle name="差_4液位仪表2_成品油-仪表数据表1 3 3 2" xfId="2469"/>
    <cellStyle name="差_4液位仪表2_成品油-仪表数据表1 3 4" xfId="2474"/>
    <cellStyle name="差_4液位仪表2_成品油-仪表数据表1 4" xfId="5472"/>
    <cellStyle name="差_4液位仪表2_成品油-仪表数据表1 4 2" xfId="5793"/>
    <cellStyle name="差_4液位仪表2_成品油-仪表数据表1 4 2 2" xfId="5794"/>
    <cellStyle name="差_4液位仪表2_成品油-仪表数据表1 4 3" xfId="2482"/>
    <cellStyle name="差_4液位仪表2_成品油-仪表数据表1 5" xfId="5661"/>
    <cellStyle name="差_4液位仪表2_成品油-仪表数据表1 5 2" xfId="5795"/>
    <cellStyle name="差_4液位仪表2_成品油-仪表数据表1 6" xfId="5796"/>
    <cellStyle name="差_6分析仪表" xfId="5802"/>
    <cellStyle name="差_6分析仪表 2" xfId="5803"/>
    <cellStyle name="差_6分析仪表 2 2" xfId="698"/>
    <cellStyle name="差_6分析仪表 2 2 2" xfId="5804"/>
    <cellStyle name="差_6分析仪表 2 2 2 2" xfId="1644"/>
    <cellStyle name="差_6分析仪表 2 2 3" xfId="4601"/>
    <cellStyle name="差_6分析仪表 2 3" xfId="5806"/>
    <cellStyle name="差_6分析仪表 2 3 2" xfId="5808"/>
    <cellStyle name="差_6分析仪表 2 4" xfId="2758"/>
    <cellStyle name="差_6分析仪表 3" xfId="5810"/>
    <cellStyle name="差_6分析仪表 3 2" xfId="5811"/>
    <cellStyle name="差_6分析仪表 3 2 2" xfId="5814"/>
    <cellStyle name="差_6分析仪表 3 2 2 2" xfId="5817"/>
    <cellStyle name="差_6分析仪表 3 2 3" xfId="3216"/>
    <cellStyle name="差_6分析仪表 3 3" xfId="5819"/>
    <cellStyle name="差_6分析仪表 3 3 2" xfId="4595"/>
    <cellStyle name="差_6分析仪表 3 4" xfId="5821"/>
    <cellStyle name="差_6分析仪表 4" xfId="5822"/>
    <cellStyle name="差_6分析仪表 4 2" xfId="5823"/>
    <cellStyle name="差_6分析仪表 4 2 2" xfId="3730"/>
    <cellStyle name="差_6分析仪表 4 3" xfId="2640"/>
    <cellStyle name="差_6分析仪表 5" xfId="5825"/>
    <cellStyle name="差_6分析仪表 5 2" xfId="5826"/>
    <cellStyle name="差_6分析仪表 6" xfId="5828"/>
    <cellStyle name="差_6分析仪表_成品油-仪表数据表" xfId="5829"/>
    <cellStyle name="差_6分析仪表_成品油-仪表数据表 2" xfId="5831"/>
    <cellStyle name="差_6分析仪表_成品油-仪表数据表 2 2" xfId="5832"/>
    <cellStyle name="差_6分析仪表_成品油-仪表数据表 2 2 2" xfId="5833"/>
    <cellStyle name="差_6分析仪表_成品油-仪表数据表 2 2 2 2" xfId="2493"/>
    <cellStyle name="差_6分析仪表_成品油-仪表数据表 2 2 3" xfId="5834"/>
    <cellStyle name="差_6分析仪表_成品油-仪表数据表 2 3" xfId="5836"/>
    <cellStyle name="差_6分析仪表_成品油-仪表数据表 2 3 2" xfId="4120"/>
    <cellStyle name="差_6分析仪表_成品油-仪表数据表 2 4" xfId="3437"/>
    <cellStyle name="差_6分析仪表_成品油-仪表数据表 3" xfId="5837"/>
    <cellStyle name="差_6分析仪表_成品油-仪表数据表 3 2" xfId="5838"/>
    <cellStyle name="差_6分析仪表_成品油-仪表数据表 3 2 2" xfId="3389"/>
    <cellStyle name="差_6分析仪表_成品油-仪表数据表 3 2 2 2" xfId="5458"/>
    <cellStyle name="差_6分析仪表_成品油-仪表数据表 3 2 3" xfId="2559"/>
    <cellStyle name="差_6分析仪表_成品油-仪表数据表 3 3" xfId="5839"/>
    <cellStyle name="差_6分析仪表_成品油-仪表数据表 3 3 2" xfId="3410"/>
    <cellStyle name="差_6分析仪表_成品油-仪表数据表 3 4" xfId="3443"/>
    <cellStyle name="差_6分析仪表_成品油-仪表数据表 4" xfId="5841"/>
    <cellStyle name="差_6分析仪表_成品油-仪表数据表 4 2" xfId="2035"/>
    <cellStyle name="差_6分析仪表_成品油-仪表数据表 4 2 2" xfId="2039"/>
    <cellStyle name="差_6分析仪表_成品油-仪表数据表 4 3" xfId="2044"/>
    <cellStyle name="差_6分析仪表_成品油-仪表数据表 5" xfId="2065"/>
    <cellStyle name="差_6分析仪表_成品油-仪表数据表1" xfId="5843"/>
    <cellStyle name="差_6分析仪表_成品油-仪表数据表1 2" xfId="5844"/>
    <cellStyle name="差_6分析仪表_成品油-仪表数据表1 2 2" xfId="5845"/>
    <cellStyle name="差_6分析仪表_成品油-仪表数据表1 2 2 2" xfId="5849"/>
    <cellStyle name="差_6分析仪表_成品油-仪表数据表1 2 2 2 2" xfId="844"/>
    <cellStyle name="差_6分析仪表_成品油-仪表数据表1 2 2 3" xfId="4812"/>
    <cellStyle name="差_6分析仪表_成品油-仪表数据表1 2 3" xfId="2500"/>
    <cellStyle name="差_6分析仪表_成品油-仪表数据表1 2 3 2" xfId="2503"/>
    <cellStyle name="差_6分析仪表_成品油-仪表数据表1 2 4" xfId="2506"/>
    <cellStyle name="差_6分析仪表_成品油-仪表数据表1 3" xfId="3127"/>
    <cellStyle name="差_6分析仪表_成品油-仪表数据表1 3 2" xfId="4358"/>
    <cellStyle name="差_6分析仪表_成品油-仪表数据表1 3 2 2" xfId="4363"/>
    <cellStyle name="差_6分析仪表_成品油-仪表数据表1 3 2 2 2" xfId="5850"/>
    <cellStyle name="差_6分析仪表_成品油-仪表数据表1 3 2 3" xfId="5852"/>
    <cellStyle name="差_6分析仪表_成品油-仪表数据表1 3 3" xfId="2513"/>
    <cellStyle name="差_6分析仪表_成品油-仪表数据表1 3 3 2" xfId="5853"/>
    <cellStyle name="差_6分析仪表_成品油-仪表数据表1 3 4" xfId="5854"/>
    <cellStyle name="差_6分析仪表_成品油-仪表数据表1 4" xfId="4787"/>
    <cellStyle name="差_6分析仪表_成品油-仪表数据表1 4 2" xfId="4789"/>
    <cellStyle name="差_6分析仪表_成品油-仪表数据表1 4 2 2" xfId="5245"/>
    <cellStyle name="差_6分析仪表_成品油-仪表数据表1 4 3" xfId="5855"/>
    <cellStyle name="差_6分析仪表_成品油-仪表数据表1 5" xfId="4791"/>
    <cellStyle name="差_6分析仪表_成品油-仪表数据表1 5 2" xfId="4391"/>
    <cellStyle name="差_6分析仪表_成品油-仪表数据表1 6" xfId="2606"/>
    <cellStyle name="差_B-1016-1052(02)Y-03仪表数据表" xfId="5856"/>
    <cellStyle name="差_B-1016-1052(02)Y-03仪表数据表 2" xfId="5857"/>
    <cellStyle name="差_B-1016-1052(02)Y-03仪表数据表 2 2" xfId="5858"/>
    <cellStyle name="差_B-1016-1052(02)Y-03仪表数据表 2 2 2" xfId="5859"/>
    <cellStyle name="差_B-1016-1052(02)Y-03仪表数据表 2 2 2 2" xfId="1469"/>
    <cellStyle name="差_B-1016-1052(02)Y-03仪表数据表 2 2 3" xfId="693"/>
    <cellStyle name="差_B-1016-1052(02)Y-03仪表数据表 2 3" xfId="5860"/>
    <cellStyle name="差_B-1016-1052(02)Y-03仪表数据表 2 3 2" xfId="5861"/>
    <cellStyle name="差_B-1016-1052(02)Y-03仪表数据表 2 4" xfId="5863"/>
    <cellStyle name="差_B-1016-1052(02)Y-03仪表数据表 3" xfId="5864"/>
    <cellStyle name="差_B-1016-1052(02)Y-03仪表数据表 3 2" xfId="5866"/>
    <cellStyle name="差_B-1016-1052(02)Y-03仪表数据表 3 2 2" xfId="1829"/>
    <cellStyle name="差_B-1016-1052(02)Y-03仪表数据表 3 2 2 2" xfId="5867"/>
    <cellStyle name="差_B-1016-1052(02)Y-03仪表数据表 3 2 3" xfId="3297"/>
    <cellStyle name="差_B-1016-1052(02)Y-03仪表数据表 3 3" xfId="5869"/>
    <cellStyle name="差_B-1016-1052(02)Y-03仪表数据表 3 3 2" xfId="5871"/>
    <cellStyle name="差_B-1016-1052(02)Y-03仪表数据表 3 4" xfId="5874"/>
    <cellStyle name="差_B-1016-1052(02)Y-03仪表数据表 4" xfId="5876"/>
    <cellStyle name="差_B-1016-1052(02)Y-03仪表数据表 4 2" xfId="5878"/>
    <cellStyle name="差_B-1016-1052(02)Y-03仪表数据表 4 2 2" xfId="1845"/>
    <cellStyle name="差_B-1016-1052(02)Y-03仪表数据表 4 3" xfId="3712"/>
    <cellStyle name="差_B-1016-1052(02)Y-03仪表数据表 5" xfId="5881"/>
    <cellStyle name="差_B-1016-1052(02)Y-03仪表数据表 5 2" xfId="5883"/>
    <cellStyle name="差_B-1016-1052(02)Y-03仪表数据表 6" xfId="3305"/>
    <cellStyle name="差_B-1016-1052(02)Y-03仪表数据表_成品油-仪表数据表" xfId="2556"/>
    <cellStyle name="差_B-1016-1052(02)Y-03仪表数据表_成品油-仪表数据表 2" xfId="2562"/>
    <cellStyle name="差_B-1016-1052(02)Y-03仪表数据表_成品油-仪表数据表 2 2" xfId="2565"/>
    <cellStyle name="差_B-1016-1052(02)Y-03仪表数据表_成品油-仪表数据表 2 2 2" xfId="5886"/>
    <cellStyle name="差_B-1016-1052(02)Y-03仪表数据表_成品油-仪表数据表 2 2 2 2" xfId="5888"/>
    <cellStyle name="差_B-1016-1052(02)Y-03仪表数据表_成品油-仪表数据表 2 2 3" xfId="5173"/>
    <cellStyle name="差_B-1016-1052(02)Y-03仪表数据表_成品油-仪表数据表 2 3" xfId="5891"/>
    <cellStyle name="差_B-1016-1052(02)Y-03仪表数据表_成品油-仪表数据表 2 3 2" xfId="5893"/>
    <cellStyle name="差_B-1016-1052(02)Y-03仪表数据表_成品油-仪表数据表 2 4" xfId="4008"/>
    <cellStyle name="差_B-1016-1052(02)Y-03仪表数据表_成品油-仪表数据表 3" xfId="2569"/>
    <cellStyle name="差_B-1016-1052(02)Y-03仪表数据表_成品油-仪表数据表 3 2" xfId="5894"/>
    <cellStyle name="差_B-1016-1052(02)Y-03仪表数据表_成品油-仪表数据表 3 2 2" xfId="5896"/>
    <cellStyle name="差_B-1016-1052(02)Y-03仪表数据表_成品油-仪表数据表 3 2 2 2" xfId="5897"/>
    <cellStyle name="差_B-1016-1052(02)Y-03仪表数据表_成品油-仪表数据表 3 2 3" xfId="5898"/>
    <cellStyle name="差_B-1016-1052(02)Y-03仪表数据表_成品油-仪表数据表 3 3" xfId="121"/>
    <cellStyle name="差_B-1016-1052(02)Y-03仪表数据表_成品油-仪表数据表 3 3 2" xfId="5899"/>
    <cellStyle name="差_B-1016-1052(02)Y-03仪表数据表_成品油-仪表数据表 3 4" xfId="4025"/>
    <cellStyle name="差_B-1016-1052(02)Y-03仪表数据表_成品油-仪表数据表 4" xfId="2766"/>
    <cellStyle name="差_B-1016-1052(02)Y-03仪表数据表_成品油-仪表数据表 4 2" xfId="2768"/>
    <cellStyle name="差_B-1016-1052(02)Y-03仪表数据表_成品油-仪表数据表 4 2 2" xfId="2772"/>
    <cellStyle name="差_B-1016-1052(02)Y-03仪表数据表_成品油-仪表数据表 4 3" xfId="2776"/>
    <cellStyle name="差_B-1016-1052(02)Y-03仪表数据表_成品油-仪表数据表 5" xfId="2778"/>
    <cellStyle name="差_B-1016-1052(02)Y-03仪表数据表_成品油-仪表数据表1" xfId="5900"/>
    <cellStyle name="差_B-1016-1052(02)Y-03仪表数据表_成品油-仪表数据表1 2" xfId="5901"/>
    <cellStyle name="差_B-1016-1052(02)Y-03仪表数据表_成品油-仪表数据表1 2 2" xfId="5902"/>
    <cellStyle name="差_B-1016-1052(02)Y-03仪表数据表_成品油-仪表数据表1 2 2 2" xfId="4487"/>
    <cellStyle name="差_B-1016-1052(02)Y-03仪表数据表_成品油-仪表数据表1 2 2 2 2" xfId="4490"/>
    <cellStyle name="差_B-1016-1052(02)Y-03仪表数据表_成品油-仪表数据表1 2 2 3" xfId="4498"/>
    <cellStyle name="差_B-1016-1052(02)Y-03仪表数据表_成品油-仪表数据表1 2 3" xfId="5352"/>
    <cellStyle name="差_B-1016-1052(02)Y-03仪表数据表_成品油-仪表数据表1 2 3 2" xfId="4539"/>
    <cellStyle name="差_B-1016-1052(02)Y-03仪表数据表_成品油-仪表数据表1 2 4" xfId="5903"/>
    <cellStyle name="差_B-1016-1052(02)Y-03仪表数据表_成品油-仪表数据表1 3" xfId="5905"/>
    <cellStyle name="差_B-1016-1052(02)Y-03仪表数据表_成品油-仪表数据表1 3 2" xfId="5906"/>
    <cellStyle name="差_B-1016-1052(02)Y-03仪表数据表_成品油-仪表数据表1 3 2 2" xfId="5910"/>
    <cellStyle name="差_B-1016-1052(02)Y-03仪表数据表_成品油-仪表数据表1 3 2 2 2" xfId="5290"/>
    <cellStyle name="差_B-1016-1052(02)Y-03仪表数据表_成品油-仪表数据表1 3 2 3" xfId="5847"/>
    <cellStyle name="差_B-1016-1052(02)Y-03仪表数据表_成品油-仪表数据表1 3 3" xfId="3088"/>
    <cellStyle name="差_B-1016-1052(02)Y-03仪表数据表_成品油-仪表数据表1 3 3 2" xfId="5913"/>
    <cellStyle name="差_B-1016-1052(02)Y-03仪表数据表_成品油-仪表数据表1 3 4" xfId="5917"/>
    <cellStyle name="差_B-1016-1052(02)Y-03仪表数据表_成品油-仪表数据表1 4" xfId="5920"/>
    <cellStyle name="差_B-1016-1052(02)Y-03仪表数据表_成品油-仪表数据表1 4 2" xfId="5921"/>
    <cellStyle name="差_B-1016-1052(02)Y-03仪表数据表_成品油-仪表数据表1 4 2 2" xfId="5118"/>
    <cellStyle name="差_B-1016-1052(02)Y-03仪表数据表_成品油-仪表数据表1 4 3" xfId="5923"/>
    <cellStyle name="差_B-1016-1052(02)Y-03仪表数据表_成品油-仪表数据表1 5" xfId="5516"/>
    <cellStyle name="差_B-1016-1052(02)Y-03仪表数据表_成品油-仪表数据表1 5 2" xfId="3235"/>
    <cellStyle name="差_B-1016-1052(02)Y-03仪表数据表_成品油-仪表数据表1 6" xfId="5925"/>
    <cellStyle name="差_CS01-D383-0301仪表数据表" xfId="3493"/>
    <cellStyle name="差_CS01-D383-0301仪表数据表 2" xfId="4148"/>
    <cellStyle name="差_CS01-D383-0301仪表数据表 2 2" xfId="5926"/>
    <cellStyle name="差_CS01-D383-0301仪表数据表 2 2 2" xfId="5927"/>
    <cellStyle name="差_CS01-D383-0301仪表数据表 2 2 2 2" xfId="5928"/>
    <cellStyle name="差_CS01-D383-0301仪表数据表 2 2 3" xfId="5929"/>
    <cellStyle name="差_CS01-D383-0301仪表数据表 2 3" xfId="5932"/>
    <cellStyle name="差_CS01-D383-0301仪表数据表 2 3 2" xfId="5936"/>
    <cellStyle name="差_CS01-D383-0301仪表数据表 2 4" xfId="5939"/>
    <cellStyle name="差_CS01-D383-0301仪表数据表 3" xfId="5940"/>
    <cellStyle name="差_CS01-D383-0301仪表数据表 3 2" xfId="5941"/>
    <cellStyle name="差_CS01-D383-0301仪表数据表 3 2 2" xfId="4953"/>
    <cellStyle name="差_CS01-D383-0301仪表数据表 3 2 2 2" xfId="5943"/>
    <cellStyle name="差_CS01-D383-0301仪表数据表 3 2 3" xfId="5944"/>
    <cellStyle name="差_CS01-D383-0301仪表数据表 3 3" xfId="5947"/>
    <cellStyle name="差_CS01-D383-0301仪表数据表 3 3 2" xfId="5951"/>
    <cellStyle name="差_CS01-D383-0301仪表数据表 3 4" xfId="5909"/>
    <cellStyle name="差_CS01-D383-0301仪表数据表 4" xfId="5952"/>
    <cellStyle name="差_CS01-D383-0301仪表数据表 4 2" xfId="5953"/>
    <cellStyle name="差_CS01-D383-0301仪表数据表 4 2 2" xfId="5955"/>
    <cellStyle name="差_CS01-D383-0301仪表数据表 4 3" xfId="5958"/>
    <cellStyle name="差_CS01-D383-0301仪表数据表 5" xfId="5960"/>
    <cellStyle name="差_CS01-D383-0301仪表数据表 5 2" xfId="5962"/>
    <cellStyle name="差_CS01-D383-0301仪表数据表 6" xfId="5965"/>
    <cellStyle name="差_CS01-D383-0301仪表数据表_成品油-仪表数据表" xfId="5967"/>
    <cellStyle name="差_CS01-D383-0301仪表数据表_成品油-仪表数据表 2" xfId="5969"/>
    <cellStyle name="差_CS01-D383-0301仪表数据表_成品油-仪表数据表 2 2" xfId="4177"/>
    <cellStyle name="差_CS01-D383-0301仪表数据表_成品油-仪表数据表 2 2 2" xfId="4180"/>
    <cellStyle name="差_CS01-D383-0301仪表数据表_成品油-仪表数据表 2 2 2 2" xfId="3320"/>
    <cellStyle name="差_CS01-D383-0301仪表数据表_成品油-仪表数据表 2 2 3" xfId="4184"/>
    <cellStyle name="差_CS01-D383-0301仪表数据表_成品油-仪表数据表 2 3" xfId="4191"/>
    <cellStyle name="差_CS01-D383-0301仪表数据表_成品油-仪表数据表 2 3 2" xfId="4194"/>
    <cellStyle name="差_CS01-D383-0301仪表数据表_成品油-仪表数据表 2 4" xfId="4202"/>
    <cellStyle name="差_CS01-D383-0301仪表数据表_成品油-仪表数据表 3" xfId="3001"/>
    <cellStyle name="差_CS01-D383-0301仪表数据表_成品油-仪表数据表 3 2" xfId="3008"/>
    <cellStyle name="差_CS01-D383-0301仪表数据表_成品油-仪表数据表 3 2 2" xfId="5972"/>
    <cellStyle name="差_CS01-D383-0301仪表数据表_成品油-仪表数据表 3 2 2 2" xfId="262"/>
    <cellStyle name="差_CS01-D383-0301仪表数据表_成品油-仪表数据表 3 2 3" xfId="5975"/>
    <cellStyle name="差_CS01-D383-0301仪表数据表_成品油-仪表数据表 3 3" xfId="5977"/>
    <cellStyle name="差_CS01-D383-0301仪表数据表_成品油-仪表数据表 3 3 2" xfId="5982"/>
    <cellStyle name="差_CS01-D383-0301仪表数据表_成品油-仪表数据表 3 4" xfId="5985"/>
    <cellStyle name="差_CS01-D383-0301仪表数据表_成品油-仪表数据表 4" xfId="5988"/>
    <cellStyle name="差_CS01-D383-0301仪表数据表_成品油-仪表数据表 4 2" xfId="5992"/>
    <cellStyle name="差_CS01-D383-0301仪表数据表_成品油-仪表数据表 4 2 2" xfId="5995"/>
    <cellStyle name="差_CS01-D383-0301仪表数据表_成品油-仪表数据表 4 3" xfId="2684"/>
    <cellStyle name="差_CS01-D383-0301仪表数据表_成品油-仪表数据表 5" xfId="5999"/>
    <cellStyle name="差_CS01-D383-0301仪表数据表_成品油-仪表数据表1" xfId="6002"/>
    <cellStyle name="差_CS01-D383-0301仪表数据表_成品油-仪表数据表1 2" xfId="6004"/>
    <cellStyle name="差_CS01-D383-0301仪表数据表_成品油-仪表数据表1 2 2" xfId="5915"/>
    <cellStyle name="差_CS01-D383-0301仪表数据表_成品油-仪表数据表1 2 2 2" xfId="6006"/>
    <cellStyle name="差_CS01-D383-0301仪表数据表_成品油-仪表数据表1 2 2 2 2" xfId="6007"/>
    <cellStyle name="差_CS01-D383-0301仪表数据表_成品油-仪表数据表1 2 2 3" xfId="6008"/>
    <cellStyle name="差_CS01-D383-0301仪表数据表_成品油-仪表数据表1 2 3" xfId="6009"/>
    <cellStyle name="差_CS01-D383-0301仪表数据表_成品油-仪表数据表1 2 3 2" xfId="6011"/>
    <cellStyle name="差_CS01-D383-0301仪表数据表_成品油-仪表数据表1 2 4" xfId="6013"/>
    <cellStyle name="差_CS01-D383-0301仪表数据表_成品油-仪表数据表1 3" xfId="601"/>
    <cellStyle name="差_CS01-D383-0301仪表数据表_成品油-仪表数据表1 3 2" xfId="603"/>
    <cellStyle name="差_CS01-D383-0301仪表数据表_成品油-仪表数据表1 3 2 2" xfId="605"/>
    <cellStyle name="差_CS01-D383-0301仪表数据表_成品油-仪表数据表1 3 2 2 2" xfId="1834"/>
    <cellStyle name="差_CS01-D383-0301仪表数据表_成品油-仪表数据表1 3 2 3" xfId="6015"/>
    <cellStyle name="差_CS01-D383-0301仪表数据表_成品油-仪表数据表1 3 3" xfId="610"/>
    <cellStyle name="差_CS01-D383-0301仪表数据表_成品油-仪表数据表1 3 3 2" xfId="3154"/>
    <cellStyle name="差_CS01-D383-0301仪表数据表_成品油-仪表数据表1 3 4" xfId="6016"/>
    <cellStyle name="差_CS01-D383-0301仪表数据表_成品油-仪表数据表1 4" xfId="613"/>
    <cellStyle name="差_CS01-D383-0301仪表数据表_成品油-仪表数据表1 4 2" xfId="615"/>
    <cellStyle name="差_CS01-D383-0301仪表数据表_成品油-仪表数据表1 4 2 2" xfId="6018"/>
    <cellStyle name="差_CS01-D383-0301仪表数据表_成品油-仪表数据表1 4 3" xfId="6019"/>
    <cellStyle name="差_CS01-D383-0301仪表数据表_成品油-仪表数据表1 5" xfId="617"/>
    <cellStyle name="差_CS01-D383-0301仪表数据表_成品油-仪表数据表1 5 2" xfId="1418"/>
    <cellStyle name="差_CS01-D383-0301仪表数据表_成品油-仪表数据表1 6" xfId="6022"/>
    <cellStyle name="差_I_O清册" xfId="268"/>
    <cellStyle name="差_I_O清册 2" xfId="6023"/>
    <cellStyle name="差_K-00-00 外管廊 自控图纸目录" xfId="5331"/>
    <cellStyle name="差_K-06 合成E 电缆表 A3(40)" xfId="3902"/>
    <cellStyle name="差_PGRP1-3A-0YCN-036-INT-IOL-DCS-0001-R00 DCS污水处理场IO清单R6" xfId="4846"/>
    <cellStyle name="差_PGRP1-3A-0YCN-036-INT-IOL-DCS-0001-R00 DCS污水处理场IO清单R6 2" xfId="4851"/>
    <cellStyle name="差_PGRP1-3A-0YCN-036-INT-IOL-DCS-0001-R00 DCS污水处理场IO清单R6 2 2" xfId="22566"/>
    <cellStyle name="差_PGRP1-3A-0YCN-036-INT-IOL-DCS-0001-R00 DCS污水处理场IO清单R6 2 3" xfId="22567"/>
    <cellStyle name="差_PGRP1-3A-0YCN-036-INT-IOL-DCS-0001-R00 DCS污水处理场IO清单R6 3" xfId="22568"/>
    <cellStyle name="差_PGRP1-3A-0YCN-036-INT-IOL-DCS-0001-R00 DCS污水处理场IO清单R6 4" xfId="22569"/>
    <cellStyle name="差_成品油-仪表数据表" xfId="4577"/>
    <cellStyle name="差_成品油-仪表数据表 2" xfId="6024"/>
    <cellStyle name="差_成品油-仪表数据表 2 2" xfId="6026"/>
    <cellStyle name="差_成品油-仪表数据表 2 2 2" xfId="6028"/>
    <cellStyle name="差_成品油-仪表数据表 2 2 2 2" xfId="6030"/>
    <cellStyle name="差_成品油-仪表数据表 2 2 3" xfId="2212"/>
    <cellStyle name="差_成品油-仪表数据表 2 3" xfId="6031"/>
    <cellStyle name="差_成品油-仪表数据表 2 3 2" xfId="6033"/>
    <cellStyle name="差_成品油-仪表数据表 2 4" xfId="6034"/>
    <cellStyle name="差_成品油-仪表数据表 3" xfId="6036"/>
    <cellStyle name="差_成品油-仪表数据表 3 2" xfId="6039"/>
    <cellStyle name="差_成品油-仪表数据表 3 2 2" xfId="3181"/>
    <cellStyle name="差_成品油-仪表数据表 3 2 2 2" xfId="3091"/>
    <cellStyle name="差_成品油-仪表数据表 3 2 3" xfId="2297"/>
    <cellStyle name="差_成品油-仪表数据表 3 3" xfId="6042"/>
    <cellStyle name="差_成品油-仪表数据表 3 3 2" xfId="6045"/>
    <cellStyle name="差_成品油-仪表数据表 3 4" xfId="6047"/>
    <cellStyle name="差_成品油-仪表数据表 4" xfId="1684"/>
    <cellStyle name="差_成品油-仪表数据表 4 2" xfId="3660"/>
    <cellStyle name="差_成品油-仪表数据表 4 2 2" xfId="3664"/>
    <cellStyle name="差_成品油-仪表数据表 4 3" xfId="2774"/>
    <cellStyle name="差_成品油-仪表数据表 5" xfId="6050"/>
    <cellStyle name="差_成品油-仪表数据表1" xfId="836"/>
    <cellStyle name="差_成品油-仪表数据表1 2" xfId="6053"/>
    <cellStyle name="差_成品油-仪表数据表1 2 2" xfId="6055"/>
    <cellStyle name="差_成品油-仪表数据表1 2 2 2" xfId="124"/>
    <cellStyle name="差_成品油-仪表数据表1 2 2 2 2" xfId="2446"/>
    <cellStyle name="差_成品油-仪表数据表1 2 2 3" xfId="6057"/>
    <cellStyle name="差_成品油-仪表数据表1 2 3" xfId="6063"/>
    <cellStyle name="差_成品油-仪表数据表1 2 3 2" xfId="3866"/>
    <cellStyle name="差_成品油-仪表数据表1 2 4" xfId="2720"/>
    <cellStyle name="差_成品油-仪表数据表1 3" xfId="6064"/>
    <cellStyle name="差_成品油-仪表数据表1 3 2" xfId="3758"/>
    <cellStyle name="差_成品油-仪表数据表1 3 2 2" xfId="3762"/>
    <cellStyle name="差_成品油-仪表数据表1 3 2 2 2" xfId="2573"/>
    <cellStyle name="差_成品油-仪表数据表1 3 2 3" xfId="3767"/>
    <cellStyle name="差_成品油-仪表数据表1 3 3" xfId="3771"/>
    <cellStyle name="差_成品油-仪表数据表1 3 3 2" xfId="3260"/>
    <cellStyle name="差_成品油-仪表数据表1 3 4" xfId="2727"/>
    <cellStyle name="差_成品油-仪表数据表1 4" xfId="791"/>
    <cellStyle name="差_成品油-仪表数据表1 4 2" xfId="794"/>
    <cellStyle name="差_成品油-仪表数据表1 4 2 2" xfId="286"/>
    <cellStyle name="差_成品油-仪表数据表1 4 3" xfId="798"/>
    <cellStyle name="差_成品油-仪表数据表1 5" xfId="776"/>
    <cellStyle name="差_成品油-仪表数据表1 5 2" xfId="811"/>
    <cellStyle name="差_成品油-仪表数据表1 6" xfId="813"/>
    <cellStyle name="差_流量仪表" xfId="6065"/>
    <cellStyle name="差_流量仪表 2" xfId="6066"/>
    <cellStyle name="差_流量仪表 2 2" xfId="6067"/>
    <cellStyle name="差_流量仪表 2 2 2" xfId="6070"/>
    <cellStyle name="差_流量仪表 2 2 2 2" xfId="6071"/>
    <cellStyle name="差_流量仪表 2 2 3" xfId="6072"/>
    <cellStyle name="差_流量仪表 2 3" xfId="3169"/>
    <cellStyle name="差_流量仪表 2 3 2" xfId="179"/>
    <cellStyle name="差_流量仪表 2 4" xfId="6073"/>
    <cellStyle name="差_流量仪表 3" xfId="5753"/>
    <cellStyle name="差_流量仪表 3 2" xfId="5756"/>
    <cellStyle name="差_流量仪表 3 2 2" xfId="5761"/>
    <cellStyle name="差_流量仪表 3 2 2 2" xfId="1307"/>
    <cellStyle name="差_流量仪表 3 2 3" xfId="6074"/>
    <cellStyle name="差_流量仪表 3 3" xfId="5764"/>
    <cellStyle name="差_流量仪表 3 3 2" xfId="6076"/>
    <cellStyle name="差_流量仪表 3 4" xfId="6079"/>
    <cellStyle name="差_流量仪表 4" xfId="5767"/>
    <cellStyle name="差_流量仪表 4 2" xfId="5769"/>
    <cellStyle name="差_流量仪表 4 2 2" xfId="5186"/>
    <cellStyle name="差_流量仪表 4 3" xfId="6081"/>
    <cellStyle name="差_流量仪表 5" xfId="1951"/>
    <cellStyle name="差_流量仪表 5 2" xfId="1956"/>
    <cellStyle name="差_流量仪表 6" xfId="1965"/>
    <cellStyle name="差_流量仪表_成品油-仪表数据表" xfId="5592"/>
    <cellStyle name="差_流量仪表_成品油-仪表数据表 2" xfId="5595"/>
    <cellStyle name="差_流量仪表_成品油-仪表数据表 2 2" xfId="5930"/>
    <cellStyle name="差_流量仪表_成品油-仪表数据表 2 2 2" xfId="5933"/>
    <cellStyle name="差_流量仪表_成品油-仪表数据表 2 2 2 2" xfId="4877"/>
    <cellStyle name="差_流量仪表_成品油-仪表数据表 2 2 3" xfId="6083"/>
    <cellStyle name="差_流量仪表_成品油-仪表数据表 2 3" xfId="5937"/>
    <cellStyle name="差_流量仪表_成品油-仪表数据表 2 3 2" xfId="6084"/>
    <cellStyle name="差_流量仪表_成品油-仪表数据表 2 4" xfId="6085"/>
    <cellStyle name="差_流量仪表_成品油-仪表数据表 3" xfId="6086"/>
    <cellStyle name="差_流量仪表_成品油-仪表数据表 3 2" xfId="5945"/>
    <cellStyle name="差_流量仪表_成品油-仪表数据表 3 2 2" xfId="5950"/>
    <cellStyle name="差_流量仪表_成品油-仪表数据表 3 2 2 2" xfId="2580"/>
    <cellStyle name="差_流量仪表_成品油-仪表数据表 3 2 3" xfId="6087"/>
    <cellStyle name="差_流量仪表_成品油-仪表数据表 3 3" xfId="5908"/>
    <cellStyle name="差_流量仪表_成品油-仪表数据表 3 3 2" xfId="5289"/>
    <cellStyle name="差_流量仪表_成品油-仪表数据表 3 4" xfId="5846"/>
    <cellStyle name="差_流量仪表_成品油-仪表数据表 4" xfId="6088"/>
    <cellStyle name="差_流量仪表_成品油-仪表数据表 4 2" xfId="5957"/>
    <cellStyle name="差_流量仪表_成品油-仪表数据表 4 2 2" xfId="6021"/>
    <cellStyle name="差_流量仪表_成品油-仪表数据表 4 3" xfId="5912"/>
    <cellStyle name="差_流量仪表_成品油-仪表数据表 5" xfId="6089"/>
    <cellStyle name="差_流量仪表_成品油-仪表数据表1" xfId="2345"/>
    <cellStyle name="差_流量仪表_成品油-仪表数据表1 2" xfId="3530"/>
    <cellStyle name="差_流量仪表_成品油-仪表数据表1 2 2" xfId="5324"/>
    <cellStyle name="差_流量仪表_成品油-仪表数据表1 2 2 2" xfId="5327"/>
    <cellStyle name="差_流量仪表_成品油-仪表数据表1 2 2 2 2" xfId="6090"/>
    <cellStyle name="差_流量仪表_成品油-仪表数据表1 2 2 3" xfId="6091"/>
    <cellStyle name="差_流量仪表_成品油-仪表数据表1 2 3" xfId="5329"/>
    <cellStyle name="差_流量仪表_成品油-仪表数据表1 2 3 2" xfId="5875"/>
    <cellStyle name="差_流量仪表_成品油-仪表数据表1 2 4" xfId="473"/>
    <cellStyle name="差_流量仪表_成品油-仪表数据表1 3" xfId="2805"/>
    <cellStyle name="差_流量仪表_成品油-仪表数据表1 3 2" xfId="2810"/>
    <cellStyle name="差_流量仪表_成品油-仪表数据表1 3 2 2" xfId="6092"/>
    <cellStyle name="差_流量仪表_成品油-仪表数据表1 3 2 2 2" xfId="2680"/>
    <cellStyle name="差_流量仪表_成品油-仪表数据表1 3 2 3" xfId="6094"/>
    <cellStyle name="差_流量仪表_成品油-仪表数据表1 3 3" xfId="6095"/>
    <cellStyle name="差_流量仪表_成品油-仪表数据表1 3 3 2" xfId="6096"/>
    <cellStyle name="差_流量仪表_成品油-仪表数据表1 3 4" xfId="6097"/>
    <cellStyle name="差_流量仪表_成品油-仪表数据表1 4" xfId="2817"/>
    <cellStyle name="差_流量仪表_成品油-仪表数据表1 4 2" xfId="6099"/>
    <cellStyle name="差_流量仪表_成品油-仪表数据表1 4 2 2" xfId="6102"/>
    <cellStyle name="差_流量仪表_成品油-仪表数据表1 4 3" xfId="6104"/>
    <cellStyle name="差_流量仪表_成品油-仪表数据表1 5" xfId="6105"/>
    <cellStyle name="差_流量仪表_成品油-仪表数据表1 5 2" xfId="6107"/>
    <cellStyle name="差_流量仪表_成品油-仪表数据表1 6" xfId="6108"/>
    <cellStyle name="差_气动切断阀" xfId="3242"/>
    <cellStyle name="差_气动切断阀 2" xfId="3245"/>
    <cellStyle name="差_气动切断阀 2 2" xfId="3249"/>
    <cellStyle name="差_气动切断阀 2 2 2" xfId="3251"/>
    <cellStyle name="差_气动切断阀 2 2 2 2" xfId="1459"/>
    <cellStyle name="差_气动切断阀 2 2 3" xfId="1384"/>
    <cellStyle name="差_气动切断阀 2 3" xfId="2848"/>
    <cellStyle name="差_气动切断阀 2 3 2" xfId="2851"/>
    <cellStyle name="差_气动切断阀 2 4" xfId="2854"/>
    <cellStyle name="差_气动切断阀 3" xfId="3253"/>
    <cellStyle name="差_气动切断阀 3 2" xfId="3255"/>
    <cellStyle name="差_气动切断阀 3 2 2" xfId="6109"/>
    <cellStyle name="差_气动切断阀 3 2 2 2" xfId="6110"/>
    <cellStyle name="差_气动切断阀 3 2 3" xfId="1434"/>
    <cellStyle name="差_气动切断阀 3 3" xfId="2866"/>
    <cellStyle name="差_气动切断阀 3 3 2" xfId="147"/>
    <cellStyle name="差_气动切断阀 3 4" xfId="2490"/>
    <cellStyle name="差_气动切断阀 4" xfId="3261"/>
    <cellStyle name="差_气动切断阀 4 2" xfId="2585"/>
    <cellStyle name="差_气动切断阀 4 2 2" xfId="1146"/>
    <cellStyle name="差_气动切断阀 4 3" xfId="2874"/>
    <cellStyle name="差_气动切断阀 5" xfId="3773"/>
    <cellStyle name="差_气动切断阀 5 2" xfId="5706"/>
    <cellStyle name="差_气动切断阀 6" xfId="3538"/>
    <cellStyle name="差_气动切断阀_成品油-仪表数据表" xfId="2462"/>
    <cellStyle name="差_气动切断阀_成品油-仪表数据表 2" xfId="2466"/>
    <cellStyle name="差_气动切断阀_成品油-仪表数据表 2 2" xfId="2470"/>
    <cellStyle name="差_气动切断阀_成品油-仪表数据表 2 2 2" xfId="6112"/>
    <cellStyle name="差_气动切断阀_成品油-仪表数据表 2 2 2 2" xfId="6115"/>
    <cellStyle name="差_气动切断阀_成品油-仪表数据表 2 2 3" xfId="6117"/>
    <cellStyle name="差_气动切断阀_成品油-仪表数据表 2 3" xfId="6119"/>
    <cellStyle name="差_气动切断阀_成品油-仪表数据表 2 3 2" xfId="6121"/>
    <cellStyle name="差_气动切断阀_成品油-仪表数据表 2 4" xfId="6124"/>
    <cellStyle name="差_气动切断阀_成品油-仪表数据表 3" xfId="2477"/>
    <cellStyle name="差_气动切断阀_成品油-仪表数据表 3 2" xfId="3872"/>
    <cellStyle name="差_气动切断阀_成品油-仪表数据表 3 2 2" xfId="6126"/>
    <cellStyle name="差_气动切断阀_成品油-仪表数据表 3 2 2 2" xfId="6127"/>
    <cellStyle name="差_气动切断阀_成品油-仪表数据表 3 2 3" xfId="6128"/>
    <cellStyle name="差_气动切断阀_成品油-仪表数据表 3 3" xfId="5548"/>
    <cellStyle name="差_气动切断阀_成品油-仪表数据表 3 3 2" xfId="6130"/>
    <cellStyle name="差_气动切断阀_成品油-仪表数据表 3 4" xfId="6133"/>
    <cellStyle name="差_气动切断阀_成品油-仪表数据表 4" xfId="3881"/>
    <cellStyle name="差_气动切断阀_成品油-仪表数据表 4 2" xfId="4780"/>
    <cellStyle name="差_气动切断阀_成品油-仪表数据表 4 2 2" xfId="6135"/>
    <cellStyle name="差_气动切断阀_成品油-仪表数据表 4 3" xfId="6137"/>
    <cellStyle name="差_气动切断阀_成品油-仪表数据表 5" xfId="3875"/>
    <cellStyle name="差_气动切断阀_成品油-仪表数据表1" xfId="1990"/>
    <cellStyle name="差_气动切断阀_成品油-仪表数据表1 2" xfId="1994"/>
    <cellStyle name="差_气动切断阀_成品油-仪表数据表1 2 2" xfId="6140"/>
    <cellStyle name="差_气动切断阀_成品油-仪表数据表1 2 2 2" xfId="6143"/>
    <cellStyle name="差_气动切断阀_成品油-仪表数据表1 2 2 2 2" xfId="6144"/>
    <cellStyle name="差_气动切断阀_成品油-仪表数据表1 2 2 3" xfId="5455"/>
    <cellStyle name="差_气动切断阀_成品油-仪表数据表1 2 3" xfId="3827"/>
    <cellStyle name="差_气动切断阀_成品油-仪表数据表1 2 3 2" xfId="2968"/>
    <cellStyle name="差_气动切断阀_成品油-仪表数据表1 2 4" xfId="5568"/>
    <cellStyle name="差_气动切断阀_成品油-仪表数据表1 3" xfId="6148"/>
    <cellStyle name="差_气动切断阀_成品油-仪表数据表1 3 2" xfId="6151"/>
    <cellStyle name="差_气动切断阀_成品油-仪表数据表1 3 2 2" xfId="6153"/>
    <cellStyle name="差_气动切断阀_成品油-仪表数据表1 3 2 2 2" xfId="6155"/>
    <cellStyle name="差_气动切断阀_成品油-仪表数据表1 3 2 3" xfId="3918"/>
    <cellStyle name="差_气动切断阀_成品油-仪表数据表1 3 3" xfId="6158"/>
    <cellStyle name="差_气动切断阀_成品油-仪表数据表1 3 3 2" xfId="1257"/>
    <cellStyle name="差_气动切断阀_成品油-仪表数据表1 3 4" xfId="6160"/>
    <cellStyle name="差_气动切断阀_成品油-仪表数据表1 4" xfId="3313"/>
    <cellStyle name="差_气动切断阀_成品油-仪表数据表1 4 2" xfId="5624"/>
    <cellStyle name="差_气动切断阀_成品油-仪表数据表1 4 2 2" xfId="6162"/>
    <cellStyle name="差_气动切断阀_成品油-仪表数据表1 4 3" xfId="6163"/>
    <cellStyle name="差_气动切断阀_成品油-仪表数据表1 5" xfId="1668"/>
    <cellStyle name="差_气动切断阀_成品油-仪表数据表1 5 2" xfId="1671"/>
    <cellStyle name="差_气动切断阀_成品油-仪表数据表1 6" xfId="1679"/>
    <cellStyle name="常规" xfId="0" builtinId="0"/>
    <cellStyle name="常规 10" xfId="3002"/>
    <cellStyle name="常规 10 2" xfId="3009"/>
    <cellStyle name="常规 10 2 2" xfId="5971"/>
    <cellStyle name="常规 10 3" xfId="5976"/>
    <cellStyle name="常规 10 3 2" xfId="5981"/>
    <cellStyle name="常规 10 3 2 2" xfId="841"/>
    <cellStyle name="常规 10 3 2 3" xfId="4646"/>
    <cellStyle name="常规 10 3 3" xfId="6164"/>
    <cellStyle name="常规 10 3 4" xfId="6098"/>
    <cellStyle name="常规 10 4" xfId="5984"/>
    <cellStyle name="常规 10 4 2" xfId="3933"/>
    <cellStyle name="常规 10 4 3" xfId="6166"/>
    <cellStyle name="常规 10 5" xfId="6168"/>
    <cellStyle name="常规 10 5 2" xfId="6169"/>
    <cellStyle name="常规 10 6" xfId="2660"/>
    <cellStyle name="常规 10 7" xfId="2664"/>
    <cellStyle name="常规 10 8" xfId="2668"/>
    <cellStyle name="常规 10 8 2" xfId="2670"/>
    <cellStyle name="常规 101" xfId="22570"/>
    <cellStyle name="常规 101 2" xfId="22571"/>
    <cellStyle name="常规 101 3" xfId="22572"/>
    <cellStyle name="常规 11" xfId="5987"/>
    <cellStyle name="常规 11 2" xfId="5991"/>
    <cellStyle name="常规 11 2 5" xfId="1332"/>
    <cellStyle name="常规 12" xfId="5998"/>
    <cellStyle name="常规 12 2" xfId="6171"/>
    <cellStyle name="常规 12 2 2" xfId="6173"/>
    <cellStyle name="常规 12 2 3" xfId="6174"/>
    <cellStyle name="常规 12 3" xfId="6176"/>
    <cellStyle name="常规 12 4" xfId="6177"/>
    <cellStyle name="常规 13" xfId="4229"/>
    <cellStyle name="常规 13 2" xfId="4236"/>
    <cellStyle name="常规 14" xfId="3461"/>
    <cellStyle name="常规 15" xfId="2333"/>
    <cellStyle name="常规 15 2" xfId="2339"/>
    <cellStyle name="常规 15 3" xfId="2349"/>
    <cellStyle name="常规 15 4" xfId="3035"/>
    <cellStyle name="常规 16" xfId="2355"/>
    <cellStyle name="常规 16 2" xfId="2361"/>
    <cellStyle name="常规 16 3" xfId="3562"/>
    <cellStyle name="常规 17" xfId="2367"/>
    <cellStyle name="常规 17 2" xfId="3569"/>
    <cellStyle name="常规 17 2 2" xfId="3577"/>
    <cellStyle name="常规 17 2 3" xfId="3583"/>
    <cellStyle name="常规 17 3" xfId="3587"/>
    <cellStyle name="常规 17 4" xfId="3592"/>
    <cellStyle name="常规 18" xfId="3595"/>
    <cellStyle name="常规 18 2" xfId="3600"/>
    <cellStyle name="常规 18 3" xfId="3605"/>
    <cellStyle name="常规 19" xfId="3613"/>
    <cellStyle name="常规 19 2" xfId="3619"/>
    <cellStyle name="常规 19 3" xfId="4080"/>
    <cellStyle name="常规 2" xfId="5677"/>
    <cellStyle name="常规 2 2" xfId="4473"/>
    <cellStyle name="常规 2 2 2" xfId="6178"/>
    <cellStyle name="常规 2 2 2 2" xfId="6180"/>
    <cellStyle name="常规 2 2 2 3" xfId="2931"/>
    <cellStyle name="常规 2 2 2 4" xfId="134"/>
    <cellStyle name="常规 2 2 3" xfId="6182"/>
    <cellStyle name="常规 2 2 3 2" xfId="6185"/>
    <cellStyle name="常规 2 2 4" xfId="6187"/>
    <cellStyle name="常规 2 2 5" xfId="6190"/>
    <cellStyle name="常规 2 2 75" xfId="22573"/>
    <cellStyle name="常规 2 2 75 2" xfId="22574"/>
    <cellStyle name="常规 2 2 75 3" xfId="22575"/>
    <cellStyle name="常规 2 3" xfId="6194"/>
    <cellStyle name="常规 2 3 2" xfId="6195"/>
    <cellStyle name="常规 2 3 2 2" xfId="5525"/>
    <cellStyle name="常规 2 3 3" xfId="6197"/>
    <cellStyle name="常规 2 3 4" xfId="6199"/>
    <cellStyle name="常规 2 4" xfId="6203"/>
    <cellStyle name="常规 2 4 2" xfId="5180"/>
    <cellStyle name="常规 2 4 3" xfId="1290"/>
    <cellStyle name="常规 2 4 4" xfId="6204"/>
    <cellStyle name="常规 2 5" xfId="6207"/>
    <cellStyle name="常规 2 6" xfId="6209"/>
    <cellStyle name="常规 2 6 2" xfId="6211"/>
    <cellStyle name="常规 2 7" xfId="3550"/>
    <cellStyle name="常规 2 8" xfId="4571"/>
    <cellStyle name="常规 2_IN-02-11 仪表索引-糊树脂聚合(176)20170807" xfId="6213"/>
    <cellStyle name="常规 20" xfId="2334"/>
    <cellStyle name="常规 20 2" xfId="2340"/>
    <cellStyle name="常规 21" xfId="2356"/>
    <cellStyle name="常规 21 2" xfId="2362"/>
    <cellStyle name="常规 22" xfId="2368"/>
    <cellStyle name="常规 22 2" xfId="3570"/>
    <cellStyle name="常规 23" xfId="3596"/>
    <cellStyle name="常规 24" xfId="3614"/>
    <cellStyle name="常规 25" xfId="1430"/>
    <cellStyle name="常规 26" xfId="1452"/>
    <cellStyle name="常规 27" xfId="1460"/>
    <cellStyle name="常规 28" xfId="4770"/>
    <cellStyle name="常规 29" xfId="4778"/>
    <cellStyle name="常规 3" xfId="4713"/>
    <cellStyle name="常规 3 10" xfId="6214"/>
    <cellStyle name="常规 3 2" xfId="4719"/>
    <cellStyle name="常规 3 2 2" xfId="4725"/>
    <cellStyle name="常规 3 2 2 2" xfId="4996"/>
    <cellStyle name="常规 3 2 2 2 2" xfId="5001"/>
    <cellStyle name="常规 3 2 2 3" xfId="2949"/>
    <cellStyle name="常规 3 2 2 4" xfId="1733"/>
    <cellStyle name="常规 3 2 2 5" xfId="4312"/>
    <cellStyle name="常规 3 2 3" xfId="5006"/>
    <cellStyle name="常规 3 2 3 2" xfId="5011"/>
    <cellStyle name="常规 3 2 3 2 2" xfId="6215"/>
    <cellStyle name="常规 3 2 3 3" xfId="6217"/>
    <cellStyle name="常规 3 2 3 4" xfId="1740"/>
    <cellStyle name="常规 3 2 4" xfId="5015"/>
    <cellStyle name="常规 3 2 4 2" xfId="6219"/>
    <cellStyle name="常规 3 2 5" xfId="702"/>
    <cellStyle name="常规 3 2 5 2" xfId="705"/>
    <cellStyle name="常规 3 2 6" xfId="126"/>
    <cellStyle name="常规 3 2 6 2" xfId="185"/>
    <cellStyle name="常规 3 2 7" xfId="748"/>
    <cellStyle name="常规 3 3" xfId="4730"/>
    <cellStyle name="常规 3 3 2" xfId="5019"/>
    <cellStyle name="常规 3 3 2 2" xfId="5022"/>
    <cellStyle name="常规 3 3 3" xfId="2695"/>
    <cellStyle name="常规 3 4" xfId="5040"/>
    <cellStyle name="常规 3 4 2" xfId="5042"/>
    <cellStyle name="常规 3 4 2 2" xfId="5045"/>
    <cellStyle name="常规 3 4 3" xfId="11"/>
    <cellStyle name="常规 3 4 4" xfId="6221"/>
    <cellStyle name="常规 3 5" xfId="5047"/>
    <cellStyle name="常规 3 5 2" xfId="770"/>
    <cellStyle name="常规 3 6" xfId="5052"/>
    <cellStyle name="常规 3 6 2" xfId="5485"/>
    <cellStyle name="常规 3 6 3" xfId="6223"/>
    <cellStyle name="常规 3 7" xfId="4582"/>
    <cellStyle name="常规 3 7 2" xfId="4587"/>
    <cellStyle name="常规 3 8" xfId="4590"/>
    <cellStyle name="常规 3 8 2" xfId="6224"/>
    <cellStyle name="常规 3 9" xfId="6225"/>
    <cellStyle name="常规 30" xfId="1431"/>
    <cellStyle name="常规 31" xfId="1453"/>
    <cellStyle name="常规 32" xfId="1461"/>
    <cellStyle name="常规 33" xfId="4769"/>
    <cellStyle name="常规 34" xfId="4777"/>
    <cellStyle name="常规 35" xfId="565"/>
    <cellStyle name="常规 36" xfId="582"/>
    <cellStyle name="常规 37" xfId="592"/>
    <cellStyle name="常规 38" xfId="6227"/>
    <cellStyle name="常规 39" xfId="2"/>
    <cellStyle name="常规 4" xfId="4734"/>
    <cellStyle name="常规 4 2" xfId="4738"/>
    <cellStyle name="常规 4 2 2" xfId="6230"/>
    <cellStyle name="常规 4 2 2 2" xfId="6237"/>
    <cellStyle name="常规 4 2 3" xfId="5419"/>
    <cellStyle name="常规 4 2 4" xfId="5494"/>
    <cellStyle name="常规 4 2 5" xfId="5501"/>
    <cellStyle name="常规 4 3" xfId="6239"/>
    <cellStyle name="常规 4 3 2" xfId="6242"/>
    <cellStyle name="常规 4 4" xfId="6228"/>
    <cellStyle name="常规 4 4 2" xfId="6234"/>
    <cellStyle name="常规 4 5" xfId="5414"/>
    <cellStyle name="常规 4 5 2" xfId="5425"/>
    <cellStyle name="常规 4 6" xfId="5491"/>
    <cellStyle name="常规 40" xfId="566"/>
    <cellStyle name="常规 41" xfId="22584"/>
    <cellStyle name="常规 42" xfId="22585"/>
    <cellStyle name="常规 5" xfId="4741"/>
    <cellStyle name="常规 5 2" xfId="6244"/>
    <cellStyle name="常规 5 2 2" xfId="6245"/>
    <cellStyle name="常规 5 2 2 2" xfId="6247"/>
    <cellStyle name="常规 5 2 3" xfId="6249"/>
    <cellStyle name="常规 5 2 3 2" xfId="6251"/>
    <cellStyle name="常规 5 2 4" xfId="6253"/>
    <cellStyle name="常规 5 3" xfId="6255"/>
    <cellStyle name="常规 5 3 2" xfId="6060"/>
    <cellStyle name="常规 5 4" xfId="6240"/>
    <cellStyle name="常规 5 5" xfId="2712"/>
    <cellStyle name="常规 5 5 2" xfId="802"/>
    <cellStyle name="常规 5 6" xfId="1877"/>
    <cellStyle name="常规 5 6 2" xfId="1882"/>
    <cellStyle name="常规 5 7" xfId="1885"/>
    <cellStyle name="常规 6" xfId="6257"/>
    <cellStyle name="常规 6 2" xfId="6258"/>
    <cellStyle name="常规 6 2 2" xfId="5733"/>
    <cellStyle name="常规 6 2 2 2" xfId="6259"/>
    <cellStyle name="常规 6 2 3" xfId="2627"/>
    <cellStyle name="常规 6 2 3 2" xfId="4160"/>
    <cellStyle name="常规 6 2 4" xfId="6261"/>
    <cellStyle name="常规 6 3" xfId="6263"/>
    <cellStyle name="常规 6 3 2" xfId="5740"/>
    <cellStyle name="常规 6 4" xfId="6232"/>
    <cellStyle name="常规 6 5" xfId="56"/>
    <cellStyle name="常规 6 5 2" xfId="826"/>
    <cellStyle name="常规 6 6" xfId="1890"/>
    <cellStyle name="常规 6 7" xfId="6264"/>
    <cellStyle name="常规 7" xfId="2313"/>
    <cellStyle name="常规 7 2" xfId="6266"/>
    <cellStyle name="常规 7 2 2" xfId="6267"/>
    <cellStyle name="常规 7 2 2 2" xfId="6269"/>
    <cellStyle name="常规 7 2 3" xfId="6271"/>
    <cellStyle name="常规 7 3" xfId="6273"/>
    <cellStyle name="常规 7 3 2" xfId="6274"/>
    <cellStyle name="常规 7 4" xfId="5423"/>
    <cellStyle name="常规 7 4 2" xfId="5430"/>
    <cellStyle name="常规 7 5" xfId="5438"/>
    <cellStyle name="常规 7 5 2" xfId="5443"/>
    <cellStyle name="常规 7 6" xfId="1896"/>
    <cellStyle name="常规 7 7" xfId="5452"/>
    <cellStyle name="常规 8" xfId="6276"/>
    <cellStyle name="常规 8 2" xfId="6278"/>
    <cellStyle name="常规 8 2 2" xfId="6279"/>
    <cellStyle name="常规 8 2 2 2" xfId="6282"/>
    <cellStyle name="常规 8 2 3" xfId="6284"/>
    <cellStyle name="常规 8 3" xfId="2087"/>
    <cellStyle name="常规 8 3 2" xfId="6286"/>
    <cellStyle name="常规 8 4" xfId="5496"/>
    <cellStyle name="常规 8 4 2" xfId="6289"/>
    <cellStyle name="常规 8 5" xfId="6291"/>
    <cellStyle name="常规 9" xfId="6292"/>
    <cellStyle name="常规 9 2" xfId="929"/>
    <cellStyle name="常规 9 2 2" xfId="934"/>
    <cellStyle name="常规 9 3" xfId="953"/>
    <cellStyle name="常规 9 3 2" xfId="958"/>
    <cellStyle name="常规 9 4" xfId="964"/>
    <cellStyle name="常规_FCR065控制机柜布置" xfId="22557"/>
    <cellStyle name="常规_IO List(AIO Rev.0)" xfId="22558"/>
    <cellStyle name="常规_附件2-7（2007-7-16）" xfId="22556"/>
    <cellStyle name="好 2" xfId="3215"/>
    <cellStyle name="好 2 2" xfId="6293"/>
    <cellStyle name="好 2 2 2" xfId="6294"/>
    <cellStyle name="好 2 2 2 2" xfId="6295"/>
    <cellStyle name="好 2 2 3" xfId="5369"/>
    <cellStyle name="好 2 3" xfId="1698"/>
    <cellStyle name="好 2 3 2" xfId="1704"/>
    <cellStyle name="好 2 4" xfId="1754"/>
    <cellStyle name="好 2 4 2" xfId="1760"/>
    <cellStyle name="好 2 5" xfId="1786"/>
    <cellStyle name="好 2 5 2" xfId="1789"/>
    <cellStyle name="好 2 6" xfId="1799"/>
    <cellStyle name="好 3" xfId="6296"/>
    <cellStyle name="好 3 2" xfId="6298"/>
    <cellStyle name="好 3 2 2" xfId="6299"/>
    <cellStyle name="好 3 2 2 2" xfId="2699"/>
    <cellStyle name="好 3 2 3" xfId="6300"/>
    <cellStyle name="好 3 3" xfId="1866"/>
    <cellStyle name="好 4" xfId="6301"/>
    <cellStyle name="好 4 2" xfId="5997"/>
    <cellStyle name="好 4 2 2" xfId="6170"/>
    <cellStyle name="好 4 2 2 2" xfId="6172"/>
    <cellStyle name="好 4 2 3" xfId="6175"/>
    <cellStyle name="好 4 3" xfId="4228"/>
    <cellStyle name="好 4 3 2" xfId="4235"/>
    <cellStyle name="好 4 4" xfId="3463"/>
    <cellStyle name="好 5" xfId="4418"/>
    <cellStyle name="好 5 2" xfId="4422"/>
    <cellStyle name="好 5 2 2" xfId="4424"/>
    <cellStyle name="好 5 2 2 2" xfId="3682"/>
    <cellStyle name="好 5 2 3" xfId="6302"/>
    <cellStyle name="好 5 3" xfId="4243"/>
    <cellStyle name="好 5 3 2" xfId="5801"/>
    <cellStyle name="好 5 4" xfId="3628"/>
    <cellStyle name="好 6" xfId="4426"/>
    <cellStyle name="好 6 2" xfId="4428"/>
    <cellStyle name="好 6 2 2" xfId="6303"/>
    <cellStyle name="好 6 2 2 2" xfId="6304"/>
    <cellStyle name="好 6 2 3" xfId="4887"/>
    <cellStyle name="好 6 3" xfId="6305"/>
    <cellStyle name="好 6 3 2" xfId="6306"/>
    <cellStyle name="好 6 4" xfId="3650"/>
    <cellStyle name="好 7" xfId="1528"/>
    <cellStyle name="好 7 2" xfId="4430"/>
    <cellStyle name="好 7 2 2" xfId="6307"/>
    <cellStyle name="好 7 2 2 2" xfId="6093"/>
    <cellStyle name="好 7 2 3" xfId="6308"/>
    <cellStyle name="好 7 3" xfId="6309"/>
    <cellStyle name="好 7 3 2" xfId="6311"/>
    <cellStyle name="好 7 4" xfId="3666"/>
    <cellStyle name="好 8" xfId="2536"/>
    <cellStyle name="好 8 2" xfId="6312"/>
    <cellStyle name="好 9" xfId="6313"/>
    <cellStyle name="好_00Y-03仪表数据表" xfId="274"/>
    <cellStyle name="好_00Y-03仪表数据表 2" xfId="5868"/>
    <cellStyle name="好_00Y-03仪表数据表 2 2" xfId="5870"/>
    <cellStyle name="好_00Y-03仪表数据表 2 2 2" xfId="6314"/>
    <cellStyle name="好_00Y-03仪表数据表 2 2 2 2" xfId="1852"/>
    <cellStyle name="好_00Y-03仪表数据表 2 2 3" xfId="1373"/>
    <cellStyle name="好_00Y-03仪表数据表 2 3" xfId="5813"/>
    <cellStyle name="好_00Y-03仪表数据表 2 3 2" xfId="5816"/>
    <cellStyle name="好_00Y-03仪表数据表 2 4" xfId="3217"/>
    <cellStyle name="好_00Y-03仪表数据表 3" xfId="5873"/>
    <cellStyle name="好_00Y-03仪表数据表 3 2" xfId="6315"/>
    <cellStyle name="好_00Y-03仪表数据表 3 2 2" xfId="6316"/>
    <cellStyle name="好_00Y-03仪表数据表 3 2 2 2" xfId="6317"/>
    <cellStyle name="好_00Y-03仪表数据表 3 2 3" xfId="3814"/>
    <cellStyle name="好_00Y-03仪表数据表 3 3" xfId="4594"/>
    <cellStyle name="好_00Y-03仪表数据表 3 3 2" xfId="6318"/>
    <cellStyle name="好_00Y-03仪表数据表 3 4" xfId="6320"/>
    <cellStyle name="好_00Y-03仪表数据表 4" xfId="6054"/>
    <cellStyle name="好_00Y-03仪表数据表 4 2" xfId="125"/>
    <cellStyle name="好_00Y-03仪表数据表 4 2 2" xfId="2448"/>
    <cellStyle name="好_00Y-03仪表数据表 4 3" xfId="6056"/>
    <cellStyle name="好_00Y-03仪表数据表 5" xfId="6058"/>
    <cellStyle name="好_00Y-03仪表数据表 5 2" xfId="3868"/>
    <cellStyle name="好_00Y-03仪表数据表 6" xfId="2722"/>
    <cellStyle name="好_00Y-03仪表数据表_成品油-仪表数据表" xfId="4632"/>
    <cellStyle name="好_00Y-03仪表数据表_成品油-仪表数据表 2" xfId="4636"/>
    <cellStyle name="好_00Y-03仪表数据表_成品油-仪表数据表 2 2" xfId="4642"/>
    <cellStyle name="好_00Y-03仪表数据表_成品油-仪表数据表 2 2 2" xfId="4644"/>
    <cellStyle name="好_00Y-03仪表数据表_成品油-仪表数据表 2 2 2 2" xfId="5057"/>
    <cellStyle name="好_00Y-03仪表数据表_成品油-仪表数据表 2 2 3" xfId="6321"/>
    <cellStyle name="好_00Y-03仪表数据表_成品油-仪表数据表 2 3" xfId="4650"/>
    <cellStyle name="好_00Y-03仪表数据表_成品油-仪表数据表 2 3 2" xfId="6322"/>
    <cellStyle name="好_00Y-03仪表数据表_成品油-仪表数据表 2 4" xfId="6310"/>
    <cellStyle name="好_00Y-03仪表数据表_成品油-仪表数据表 3" xfId="4652"/>
    <cellStyle name="好_00Y-03仪表数据表_成品油-仪表数据表 3 2" xfId="4655"/>
    <cellStyle name="好_00Y-03仪表数据表_成品油-仪表数据表 3 2 2" xfId="6323"/>
    <cellStyle name="好_00Y-03仪表数据表_成品油-仪表数据表 3 2 2 2" xfId="2760"/>
    <cellStyle name="好_00Y-03仪表数据表_成品油-仪表数据表 3 2 3" xfId="6324"/>
    <cellStyle name="好_00Y-03仪表数据表_成品油-仪表数据表 3 3" xfId="5340"/>
    <cellStyle name="好_00Y-03仪表数据表_成品油-仪表数据表 3 3 2" xfId="5342"/>
    <cellStyle name="好_00Y-03仪表数据表_成品油-仪表数据表 3 4" xfId="3669"/>
    <cellStyle name="好_00Y-03仪表数据表_成品油-仪表数据表 4" xfId="4658"/>
    <cellStyle name="好_00Y-03仪表数据表_成品油-仪表数据表 4 2" xfId="5239"/>
    <cellStyle name="好_00Y-03仪表数据表_成品油-仪表数据表 4 2 2" xfId="6325"/>
    <cellStyle name="好_00Y-03仪表数据表_成品油-仪表数据表 4 3" xfId="4926"/>
    <cellStyle name="好_00Y-03仪表数据表_成品油-仪表数据表 5" xfId="5241"/>
    <cellStyle name="好_00Y-03仪表数据表_成品油-仪表数据表1" xfId="3806"/>
    <cellStyle name="好_00Y-03仪表数据表_成品油-仪表数据表1 2" xfId="6326"/>
    <cellStyle name="好_00Y-03仪表数据表_成品油-仪表数据表1 2 2" xfId="6327"/>
    <cellStyle name="好_00Y-03仪表数据表_成品油-仪表数据表1 2 2 2" xfId="6328"/>
    <cellStyle name="好_00Y-03仪表数据表_成品油-仪表数据表1 2 2 2 2" xfId="1899"/>
    <cellStyle name="好_00Y-03仪表数据表_成品油-仪表数据表1 2 2 3" xfId="5130"/>
    <cellStyle name="好_00Y-03仪表数据表_成品油-仪表数据表1 2 3" xfId="5267"/>
    <cellStyle name="好_00Y-03仪表数据表_成品油-仪表数据表1 2 3 2" xfId="5270"/>
    <cellStyle name="好_00Y-03仪表数据表_成品油-仪表数据表1 2 4" xfId="5272"/>
    <cellStyle name="好_00Y-03仪表数据表_成品油-仪表数据表1 3" xfId="5776"/>
    <cellStyle name="好_00Y-03仪表数据表_成品油-仪表数据表1 3 2" xfId="5778"/>
    <cellStyle name="好_00Y-03仪表数据表_成品油-仪表数据表1 3 2 2" xfId="5780"/>
    <cellStyle name="好_00Y-03仪表数据表_成品油-仪表数据表1 3 2 2 2" xfId="5783"/>
    <cellStyle name="好_00Y-03仪表数据表_成品油-仪表数据表1 3 2 3" xfId="5143"/>
    <cellStyle name="好_00Y-03仪表数据表_成品油-仪表数据表1 3 3" xfId="5277"/>
    <cellStyle name="好_00Y-03仪表数据表_成品油-仪表数据表1 3 3 2" xfId="5788"/>
    <cellStyle name="好_00Y-03仪表数据表_成品油-仪表数据表1 3 4" xfId="5467"/>
    <cellStyle name="好_00Y-03仪表数据表_成品油-仪表数据表1 4" xfId="6330"/>
    <cellStyle name="好_00Y-03仪表数据表_成品油-仪表数据表1 4 2" xfId="6332"/>
    <cellStyle name="好_00Y-03仪表数据表_成品油-仪表数据表1 4 2 2" xfId="3276"/>
    <cellStyle name="好_00Y-03仪表数据表_成品油-仪表数据表1 4 3" xfId="6335"/>
    <cellStyle name="好_00Y-03仪表数据表_成品油-仪表数据表1 5" xfId="6338"/>
    <cellStyle name="好_00Y-03仪表数据表_成品油-仪表数据表1 5 2" xfId="6340"/>
    <cellStyle name="好_00Y-03仪表数据表_成品油-仪表数据表1 6" xfId="6341"/>
    <cellStyle name="好_07-100磁翻板液位计" xfId="6342"/>
    <cellStyle name="好_07-100磁翻板液位计 2" xfId="6345"/>
    <cellStyle name="好_07-100磁翻板液位计 2 2" xfId="4385"/>
    <cellStyle name="好_07-100磁翻板液位计 2 2 2" xfId="4387"/>
    <cellStyle name="好_07-100磁翻板液位计 2 2 2 2" xfId="6346"/>
    <cellStyle name="好_07-100磁翻板液位计 2 2 3" xfId="6350"/>
    <cellStyle name="好_07-100磁翻板液位计 2 3" xfId="4395"/>
    <cellStyle name="好_07-100磁翻板液位计 2 3 2" xfId="6354"/>
    <cellStyle name="好_07-100磁翻板液位计 2 4" xfId="6358"/>
    <cellStyle name="好_07-100磁翻板液位计 3" xfId="4221"/>
    <cellStyle name="好_07-100磁翻板液位计 3 2" xfId="4102"/>
    <cellStyle name="好_07-100磁翻板液位计 3 2 2" xfId="160"/>
    <cellStyle name="好_07-100磁翻板液位计 3 2 2 2" xfId="1551"/>
    <cellStyle name="好_07-100磁翻板液位计 3 2 3" xfId="175"/>
    <cellStyle name="好_07-100磁翻板液位计 3 3" xfId="4253"/>
    <cellStyle name="好_07-100磁翻板液位计 3 3 2" xfId="3820"/>
    <cellStyle name="好_07-100磁翻板液位计 3 4" xfId="4270"/>
    <cellStyle name="好_07-100磁翻板液位计 4" xfId="6360"/>
    <cellStyle name="好_07-100磁翻板液位计 4 2" xfId="4112"/>
    <cellStyle name="好_07-100磁翻板液位计 4 2 2" xfId="4404"/>
    <cellStyle name="好_07-100磁翻板液位计 4 3" xfId="4412"/>
    <cellStyle name="好_07-100磁翻板液位计 5" xfId="6361"/>
    <cellStyle name="好_07-100磁翻板液位计 5 2" xfId="4128"/>
    <cellStyle name="好_07-100磁翻板液位计 6" xfId="6362"/>
    <cellStyle name="好_07-100磁翻板液位计_成品油-仪表数据表" xfId="6363"/>
    <cellStyle name="好_07-100磁翻板液位计_成品油-仪表数据表 2" xfId="6365"/>
    <cellStyle name="好_07-100磁翻板液位计_成品油-仪表数据表 2 2" xfId="6367"/>
    <cellStyle name="好_07-100磁翻板液位计_成品油-仪表数据表 2 2 2" xfId="6370"/>
    <cellStyle name="好_07-100磁翻板液位计_成品油-仪表数据表 2 2 2 2" xfId="6373"/>
    <cellStyle name="好_07-100磁翻板液位计_成品油-仪表数据表 2 2 3" xfId="6377"/>
    <cellStyle name="好_07-100磁翻板液位计_成品油-仪表数据表 2 3" xfId="6380"/>
    <cellStyle name="好_07-100磁翻板液位计_成品油-仪表数据表 2 3 2" xfId="6383"/>
    <cellStyle name="好_07-100磁翻板液位计_成品油-仪表数据表 2 4" xfId="6386"/>
    <cellStyle name="好_07-100磁翻板液位计_成品油-仪表数据表 3" xfId="6388"/>
    <cellStyle name="好_07-100磁翻板液位计_成品油-仪表数据表 3 2" xfId="6390"/>
    <cellStyle name="好_07-100磁翻板液位计_成品油-仪表数据表 3 2 2" xfId="6392"/>
    <cellStyle name="好_07-100磁翻板液位计_成品油-仪表数据表 3 2 2 2" xfId="6394"/>
    <cellStyle name="好_07-100磁翻板液位计_成品油-仪表数据表 3 2 3" xfId="6398"/>
    <cellStyle name="好_07-100磁翻板液位计_成品油-仪表数据表 3 3" xfId="6400"/>
    <cellStyle name="好_07-100磁翻板液位计_成品油-仪表数据表 3 3 2" xfId="6402"/>
    <cellStyle name="好_07-100磁翻板液位计_成品油-仪表数据表 3 4" xfId="6404"/>
    <cellStyle name="好_07-100磁翻板液位计_成品油-仪表数据表 4" xfId="6406"/>
    <cellStyle name="好_07-100磁翻板液位计_成品油-仪表数据表 4 2" xfId="6409"/>
    <cellStyle name="好_07-100磁翻板液位计_成品油-仪表数据表 4 2 2" xfId="6412"/>
    <cellStyle name="好_07-100磁翻板液位计_成品油-仪表数据表 4 3" xfId="6415"/>
    <cellStyle name="好_07-100磁翻板液位计_成品油-仪表数据表 5" xfId="6418"/>
    <cellStyle name="好_07-100磁翻板液位计_成品油-仪表数据表1" xfId="6421"/>
    <cellStyle name="好_07-100磁翻板液位计_成品油-仪表数据表1 2" xfId="6423"/>
    <cellStyle name="好_07-100磁翻板液位计_成品油-仪表数据表1 2 2" xfId="6424"/>
    <cellStyle name="好_07-100磁翻板液位计_成品油-仪表数据表1 2 2 2" xfId="6425"/>
    <cellStyle name="好_07-100磁翻板液位计_成品油-仪表数据表1 2 2 2 2" xfId="6427"/>
    <cellStyle name="好_07-100磁翻板液位计_成品油-仪表数据表1 2 2 3" xfId="6429"/>
    <cellStyle name="好_07-100磁翻板液位计_成品油-仪表数据表1 2 3" xfId="6431"/>
    <cellStyle name="好_07-100磁翻板液位计_成品油-仪表数据表1 2 3 2" xfId="6432"/>
    <cellStyle name="好_07-100磁翻板液位计_成品油-仪表数据表1 2 4" xfId="6434"/>
    <cellStyle name="好_07-100磁翻板液位计_成品油-仪表数据表1 3" xfId="6435"/>
    <cellStyle name="好_07-100磁翻板液位计_成品油-仪表数据表1 3 2" xfId="6436"/>
    <cellStyle name="好_07-100磁翻板液位计_成品油-仪表数据表1 3 2 2" xfId="6437"/>
    <cellStyle name="好_07-100磁翻板液位计_成品油-仪表数据表1 3 2 2 2" xfId="6440"/>
    <cellStyle name="好_07-100磁翻板液位计_成品油-仪表数据表1 3 2 3" xfId="6443"/>
    <cellStyle name="好_07-100磁翻板液位计_成品油-仪表数据表1 3 3" xfId="6447"/>
    <cellStyle name="好_07-100磁翻板液位计_成品油-仪表数据表1 3 3 2" xfId="6448"/>
    <cellStyle name="好_07-100磁翻板液位计_成品油-仪表数据表1 3 4" xfId="6451"/>
    <cellStyle name="好_07-100磁翻板液位计_成品油-仪表数据表1 4" xfId="6452"/>
    <cellStyle name="好_07-100磁翻板液位计_成品油-仪表数据表1 4 2" xfId="6454"/>
    <cellStyle name="好_07-100磁翻板液位计_成品油-仪表数据表1 4 2 2" xfId="6456"/>
    <cellStyle name="好_07-100磁翻板液位计_成品油-仪表数据表1 4 3" xfId="6459"/>
    <cellStyle name="好_07-100磁翻板液位计_成品油-仪表数据表1 5" xfId="6460"/>
    <cellStyle name="好_07-100磁翻板液位计_成品油-仪表数据表1 5 2" xfId="6462"/>
    <cellStyle name="好_07-100磁翻板液位计_成品油-仪表数据表1 6" xfId="6464"/>
    <cellStyle name="好_08S1045-01Y-03气动调节阀" xfId="6465"/>
    <cellStyle name="好_08S1045-01Y-03气动调节阀 2" xfId="695"/>
    <cellStyle name="好_08S1045-01Y-03气动调节阀 2 2" xfId="6468"/>
    <cellStyle name="好_08S1045-01Y-03气动调节阀 2 2 2" xfId="6469"/>
    <cellStyle name="好_08S1045-01Y-03气动调节阀 2 2 2 2" xfId="6470"/>
    <cellStyle name="好_08S1045-01Y-03气动调节阀 2 2 3" xfId="6471"/>
    <cellStyle name="好_08S1045-01Y-03气动调节阀 2 3" xfId="6472"/>
    <cellStyle name="好_08S1045-01Y-03气动调节阀 2 3 2" xfId="6473"/>
    <cellStyle name="好_08S1045-01Y-03气动调节阀 2 4" xfId="6474"/>
    <cellStyle name="好_08S1045-01Y-03气动调节阀 3" xfId="6475"/>
    <cellStyle name="好_08S1045-01Y-03气动调节阀 3 2" xfId="6476"/>
    <cellStyle name="好_08S1045-01Y-03气动调节阀 3 2 2" xfId="6477"/>
    <cellStyle name="好_08S1045-01Y-03气动调节阀 3 2 2 2" xfId="6478"/>
    <cellStyle name="好_08S1045-01Y-03气动调节阀 3 2 3" xfId="1814"/>
    <cellStyle name="好_08S1045-01Y-03气动调节阀 3 3" xfId="6479"/>
    <cellStyle name="好_08S1045-01Y-03气动调节阀 3 3 2" xfId="6480"/>
    <cellStyle name="好_08S1045-01Y-03气动调节阀 3 4" xfId="6483"/>
    <cellStyle name="好_08S1045-01Y-03气动调节阀 4" xfId="6484"/>
    <cellStyle name="好_08S1045-01Y-03气动调节阀 4 2" xfId="6485"/>
    <cellStyle name="好_08S1045-01Y-03气动调节阀 4 2 2" xfId="6486"/>
    <cellStyle name="好_08S1045-01Y-03气动调节阀 4 3" xfId="6487"/>
    <cellStyle name="好_08S1045-01Y-03气动调节阀 5" xfId="6488"/>
    <cellStyle name="好_08S1045-01Y-03气动调节阀 5 2" xfId="6491"/>
    <cellStyle name="好_08S1045-01Y-03气动调节阀 6" xfId="3982"/>
    <cellStyle name="好_08S1045-01Y-03气动调节阀_成品油-仪表数据表" xfId="6495"/>
    <cellStyle name="好_08S1045-01Y-03气动调节阀_成品油-仪表数据表 2" xfId="6496"/>
    <cellStyle name="好_08S1045-01Y-03气动调节阀_成品油-仪表数据表 2 2" xfId="6497"/>
    <cellStyle name="好_08S1045-01Y-03气动调节阀_成品油-仪表数据表 2 2 2" xfId="6498"/>
    <cellStyle name="好_08S1045-01Y-03气动调节阀_成品油-仪表数据表 2 2 2 2" xfId="3334"/>
    <cellStyle name="好_08S1045-01Y-03气动调节阀_成品油-仪表数据表 2 2 3" xfId="6501"/>
    <cellStyle name="好_08S1045-01Y-03气动调节阀_成品油-仪表数据表 2 3" xfId="6505"/>
    <cellStyle name="好_08S1045-01Y-03气动调节阀_成品油-仪表数据表 2 3 2" xfId="6508"/>
    <cellStyle name="好_08S1045-01Y-03气动调节阀_成品油-仪表数据表 2 4" xfId="6512"/>
    <cellStyle name="好_08S1045-01Y-03气动调节阀_成品油-仪表数据表 3" xfId="3147"/>
    <cellStyle name="好_08S1045-01Y-03气动调节阀_成品油-仪表数据表 3 2" xfId="3149"/>
    <cellStyle name="好_08S1045-01Y-03气动调节阀_成品油-仪表数据表 3 2 2" xfId="6515"/>
    <cellStyle name="好_08S1045-01Y-03气动调节阀_成品油-仪表数据表 3 2 2 2" xfId="6517"/>
    <cellStyle name="好_08S1045-01Y-03气动调节阀_成品油-仪表数据表 3 2 3" xfId="6520"/>
    <cellStyle name="好_08S1045-01Y-03气动调节阀_成品油-仪表数据表 3 3" xfId="6523"/>
    <cellStyle name="好_08S1045-01Y-03气动调节阀_成品油-仪表数据表 3 3 2" xfId="6525"/>
    <cellStyle name="好_08S1045-01Y-03气动调节阀_成品油-仪表数据表 3 4" xfId="6528"/>
    <cellStyle name="好_08S1045-01Y-03气动调节阀_成品油-仪表数据表 4" xfId="3151"/>
    <cellStyle name="好_08S1045-01Y-03气动调节阀_成品油-仪表数据表 4 2" xfId="6531"/>
    <cellStyle name="好_08S1045-01Y-03气动调节阀_成品油-仪表数据表 4 2 2" xfId="6532"/>
    <cellStyle name="好_08S1045-01Y-03气动调节阀_成品油-仪表数据表 4 3" xfId="6533"/>
    <cellStyle name="好_08S1045-01Y-03气动调节阀_成品油-仪表数据表 5" xfId="6535"/>
    <cellStyle name="好_08S1045-01Y-03气动调节阀_成品油-仪表数据表1" xfId="6536"/>
    <cellStyle name="好_08S1045-01Y-03气动调节阀_成品油-仪表数据表1 2" xfId="6538"/>
    <cellStyle name="好_08S1045-01Y-03气动调节阀_成品油-仪表数据表1 2 2" xfId="6540"/>
    <cellStyle name="好_08S1045-01Y-03气动调节阀_成品油-仪表数据表1 2 2 2" xfId="6541"/>
    <cellStyle name="好_08S1045-01Y-03气动调节阀_成品油-仪表数据表1 2 2 2 2" xfId="6543"/>
    <cellStyle name="好_08S1045-01Y-03气动调节阀_成品油-仪表数据表1 2 2 3" xfId="6545"/>
    <cellStyle name="好_08S1045-01Y-03气动调节阀_成品油-仪表数据表1 2 3" xfId="6548"/>
    <cellStyle name="好_08S1045-01Y-03气动调节阀_成品油-仪表数据表1 2 3 2" xfId="6551"/>
    <cellStyle name="好_08S1045-01Y-03气动调节阀_成品油-仪表数据表1 2 4" xfId="6554"/>
    <cellStyle name="好_08S1045-01Y-03气动调节阀_成品油-仪表数据表1 3" xfId="6557"/>
    <cellStyle name="好_08S1045-01Y-03气动调节阀_成品油-仪表数据表1 3 2" xfId="6559"/>
    <cellStyle name="好_08S1045-01Y-03气动调节阀_成品油-仪表数据表1 3 2 2" xfId="6561"/>
    <cellStyle name="好_08S1045-01Y-03气动调节阀_成品油-仪表数据表1 3 2 2 2" xfId="6563"/>
    <cellStyle name="好_08S1045-01Y-03气动调节阀_成品油-仪表数据表1 3 2 3" xfId="35"/>
    <cellStyle name="好_08S1045-01Y-03气动调节阀_成品油-仪表数据表1 3 3" xfId="6566"/>
    <cellStyle name="好_08S1045-01Y-03气动调节阀_成品油-仪表数据表1 3 3 2" xfId="6568"/>
    <cellStyle name="好_08S1045-01Y-03气动调节阀_成品油-仪表数据表1 3 4" xfId="6570"/>
    <cellStyle name="好_08S1045-01Y-03气动调节阀_成品油-仪表数据表1 4" xfId="6571"/>
    <cellStyle name="好_08S1045-01Y-03气动调节阀_成品油-仪表数据表1 4 2" xfId="6573"/>
    <cellStyle name="好_08S1045-01Y-03气动调节阀_成品油-仪表数据表1 4 2 2" xfId="1352"/>
    <cellStyle name="好_08S1045-01Y-03气动调节阀_成品油-仪表数据表1 4 3" xfId="6574"/>
    <cellStyle name="好_08S1045-01Y-03气动调节阀_成品油-仪表数据表1 5" xfId="6575"/>
    <cellStyle name="好_08S1045-01Y-03气动调节阀_成品油-仪表数据表1 5 2" xfId="6576"/>
    <cellStyle name="好_08S1045-01Y-03气动调节阀_成品油-仪表数据表1 6" xfId="1709"/>
    <cellStyle name="好_10S1130-00Y-03仪表数据表1" xfId="6577"/>
    <cellStyle name="好_10S1130-00Y-03仪表数据表1 2" xfId="6578"/>
    <cellStyle name="好_10S1130-00Y-03仪表数据表1 2 2" xfId="6579"/>
    <cellStyle name="好_10S1130-00Y-03仪表数据表1 2 2 2" xfId="6580"/>
    <cellStyle name="好_10S1130-00Y-03仪表数据表1 2 2 2 2" xfId="6581"/>
    <cellStyle name="好_10S1130-00Y-03仪表数据表1 2 2 3" xfId="6582"/>
    <cellStyle name="好_10S1130-00Y-03仪表数据表1 2 3" xfId="6583"/>
    <cellStyle name="好_10S1130-00Y-03仪表数据表1 2 3 2" xfId="6584"/>
    <cellStyle name="好_10S1130-00Y-03仪表数据表1 2 4" xfId="5195"/>
    <cellStyle name="好_10S1130-00Y-03仪表数据表1 3" xfId="6585"/>
    <cellStyle name="好_10S1130-00Y-03仪表数据表1 3 2" xfId="6586"/>
    <cellStyle name="好_10S1130-00Y-03仪表数据表1 3 2 2" xfId="6587"/>
    <cellStyle name="好_10S1130-00Y-03仪表数据表1 3 2 2 2" xfId="6588"/>
    <cellStyle name="好_10S1130-00Y-03仪表数据表1 3 2 3" xfId="6589"/>
    <cellStyle name="好_10S1130-00Y-03仪表数据表1 3 3" xfId="6590"/>
    <cellStyle name="好_10S1130-00Y-03仪表数据表1 3 3 2" xfId="6591"/>
    <cellStyle name="好_10S1130-00Y-03仪表数据表1 3 4" xfId="5210"/>
    <cellStyle name="好_10S1130-00Y-03仪表数据表1 4" xfId="6592"/>
    <cellStyle name="好_10S1130-00Y-03仪表数据表1 4 2" xfId="6594"/>
    <cellStyle name="好_10S1130-00Y-03仪表数据表1 4 2 2" xfId="6596"/>
    <cellStyle name="好_10S1130-00Y-03仪表数据表1 4 3" xfId="6598"/>
    <cellStyle name="好_10S1130-00Y-03仪表数据表1 5" xfId="6600"/>
    <cellStyle name="好_10S1130-00Y-03仪表数据表1 5 2" xfId="6603"/>
    <cellStyle name="好_10S1130-00Y-03仪表数据表1 6" xfId="6608"/>
    <cellStyle name="好_10S1130-00Y-03仪表数据表1_成品油-仪表数据表" xfId="6611"/>
    <cellStyle name="好_10S1130-00Y-03仪表数据表1_成品油-仪表数据表 2" xfId="6613"/>
    <cellStyle name="好_10S1130-00Y-03仪表数据表1_成品油-仪表数据表 2 2" xfId="6615"/>
    <cellStyle name="好_10S1130-00Y-03仪表数据表1_成品油-仪表数据表 2 2 2" xfId="6618"/>
    <cellStyle name="好_10S1130-00Y-03仪表数据表1_成品油-仪表数据表 2 2 2 2" xfId="6621"/>
    <cellStyle name="好_10S1130-00Y-03仪表数据表1_成品油-仪表数据表 2 2 3" xfId="6624"/>
    <cellStyle name="好_10S1130-00Y-03仪表数据表1_成品油-仪表数据表 2 3" xfId="6627"/>
    <cellStyle name="好_10S1130-00Y-03仪表数据表1_成品油-仪表数据表 2 3 2" xfId="6631"/>
    <cellStyle name="好_10S1130-00Y-03仪表数据表1_成品油-仪表数据表 2 4" xfId="6634"/>
    <cellStyle name="好_10S1130-00Y-03仪表数据表1_成品油-仪表数据表 3" xfId="6637"/>
    <cellStyle name="好_10S1130-00Y-03仪表数据表1_成品油-仪表数据表 3 2" xfId="6639"/>
    <cellStyle name="好_10S1130-00Y-03仪表数据表1_成品油-仪表数据表 3 2 2" xfId="6642"/>
    <cellStyle name="好_10S1130-00Y-03仪表数据表1_成品油-仪表数据表 3 2 2 2" xfId="6645"/>
    <cellStyle name="好_10S1130-00Y-03仪表数据表1_成品油-仪表数据表 3 2 3" xfId="6647"/>
    <cellStyle name="好_10S1130-00Y-03仪表数据表1_成品油-仪表数据表 3 3" xfId="6649"/>
    <cellStyle name="好_10S1130-00Y-03仪表数据表1_成品油-仪表数据表 3 3 2" xfId="6654"/>
    <cellStyle name="好_10S1130-00Y-03仪表数据表1_成品油-仪表数据表 3 4" xfId="6656"/>
    <cellStyle name="好_10S1130-00Y-03仪表数据表1_成品油-仪表数据表 4" xfId="6658"/>
    <cellStyle name="好_10S1130-00Y-03仪表数据表1_成品油-仪表数据表 4 2" xfId="6660"/>
    <cellStyle name="好_10S1130-00Y-03仪表数据表1_成品油-仪表数据表 4 2 2" xfId="6662"/>
    <cellStyle name="好_10S1130-00Y-03仪表数据表1_成品油-仪表数据表 4 3" xfId="6664"/>
    <cellStyle name="好_10S1130-00Y-03仪表数据表1_成品油-仪表数据表 5" xfId="6666"/>
    <cellStyle name="好_10S1130-00Y-03仪表数据表1_成品油-仪表数据表1" xfId="6668"/>
    <cellStyle name="好_10S1130-00Y-03仪表数据表1_成品油-仪表数据表1 2" xfId="6670"/>
    <cellStyle name="好_10S1130-00Y-03仪表数据表1_成品油-仪表数据表1 2 2" xfId="6672"/>
    <cellStyle name="好_10S1130-00Y-03仪表数据表1_成品油-仪表数据表1 2 2 2" xfId="6674"/>
    <cellStyle name="好_10S1130-00Y-03仪表数据表1_成品油-仪表数据表1 2 2 2 2" xfId="6677"/>
    <cellStyle name="好_10S1130-00Y-03仪表数据表1_成品油-仪表数据表1 2 2 3" xfId="6679"/>
    <cellStyle name="好_10S1130-00Y-03仪表数据表1_成品油-仪表数据表1 2 3" xfId="6681"/>
    <cellStyle name="好_10S1130-00Y-03仪表数据表1_成品油-仪表数据表1 2 3 2" xfId="6684"/>
    <cellStyle name="好_10S1130-00Y-03仪表数据表1_成品油-仪表数据表1 2 4" xfId="6686"/>
    <cellStyle name="好_10S1130-00Y-03仪表数据表1_成品油-仪表数据表1 3" xfId="6688"/>
    <cellStyle name="好_10S1130-00Y-03仪表数据表1_成品油-仪表数据表1 3 2" xfId="1769"/>
    <cellStyle name="好_10S1130-00Y-03仪表数据表1_成品油-仪表数据表1 3 2 2" xfId="6689"/>
    <cellStyle name="好_10S1130-00Y-03仪表数据表1_成品油-仪表数据表1 3 2 2 2" xfId="6691"/>
    <cellStyle name="好_10S1130-00Y-03仪表数据表1_成品油-仪表数据表1 3 2 3" xfId="6693"/>
    <cellStyle name="好_10S1130-00Y-03仪表数据表1_成品油-仪表数据表1 3 3" xfId="6695"/>
    <cellStyle name="好_10S1130-00Y-03仪表数据表1_成品油-仪表数据表1 3 3 2" xfId="6696"/>
    <cellStyle name="好_10S1130-00Y-03仪表数据表1_成品油-仪表数据表1 3 4" xfId="6697"/>
    <cellStyle name="好_10S1130-00Y-03仪表数据表1_成品油-仪表数据表1 4" xfId="6698"/>
    <cellStyle name="好_10S1130-00Y-03仪表数据表1_成品油-仪表数据表1 4 2" xfId="6699"/>
    <cellStyle name="好_10S1130-00Y-03仪表数据表1_成品油-仪表数据表1 4 2 2" xfId="6701"/>
    <cellStyle name="好_10S1130-00Y-03仪表数据表1_成品油-仪表数据表1 4 3" xfId="6703"/>
    <cellStyle name="好_10S1130-00Y-03仪表数据表1_成品油-仪表数据表1 5" xfId="6704"/>
    <cellStyle name="好_10S1130-00Y-03仪表数据表1_成品油-仪表数据表1 5 2" xfId="6707"/>
    <cellStyle name="好_10S1130-00Y-03仪表数据表1_成品油-仪表数据表1 6" xfId="6710"/>
    <cellStyle name="好_10S1133-00Y-03仪表数据表" xfId="6713"/>
    <cellStyle name="好_10S1133-00Y-03仪表数据表 2" xfId="6714"/>
    <cellStyle name="好_10S1133-00Y-03仪表数据表 2 2" xfId="6715"/>
    <cellStyle name="好_10S1133-00Y-03仪表数据表 2 2 2" xfId="6716"/>
    <cellStyle name="好_10S1133-00Y-03仪表数据表 2 2 2 2" xfId="6717"/>
    <cellStyle name="好_10S1133-00Y-03仪表数据表 2 2 3" xfId="6719"/>
    <cellStyle name="好_10S1133-00Y-03仪表数据表 2 3" xfId="6720"/>
    <cellStyle name="好_10S1133-00Y-03仪表数据表 2 3 2" xfId="6721"/>
    <cellStyle name="好_10S1133-00Y-03仪表数据表 2 4" xfId="6722"/>
    <cellStyle name="好_10S1133-00Y-03仪表数据表 3" xfId="6724"/>
    <cellStyle name="好_10S1133-00Y-03仪表数据表 3 2" xfId="6725"/>
    <cellStyle name="好_10S1133-00Y-03仪表数据表 3 2 2" xfId="6726"/>
    <cellStyle name="好_10S1133-00Y-03仪表数据表 3 2 2 2" xfId="6727"/>
    <cellStyle name="好_10S1133-00Y-03仪表数据表 3 2 3" xfId="6729"/>
    <cellStyle name="好_10S1133-00Y-03仪表数据表 3 3" xfId="5193"/>
    <cellStyle name="好_10S1133-00Y-03仪表数据表 3 3 2" xfId="5196"/>
    <cellStyle name="好_10S1133-00Y-03仪表数据表 3 4" xfId="5204"/>
    <cellStyle name="好_10S1133-00Y-03仪表数据表 4" xfId="6730"/>
    <cellStyle name="好_10S1133-00Y-03仪表数据表 4 2" xfId="6731"/>
    <cellStyle name="好_10S1133-00Y-03仪表数据表 4 2 2" xfId="4746"/>
    <cellStyle name="好_10S1133-00Y-03仪表数据表 4 3" xfId="5213"/>
    <cellStyle name="好_10S1133-00Y-03仪表数据表 5" xfId="6732"/>
    <cellStyle name="好_10S1133-00Y-03仪表数据表 5 2" xfId="6733"/>
    <cellStyle name="好_10S1133-00Y-03仪表数据表 6" xfId="6734"/>
    <cellStyle name="好_10S1133-00Y-03仪表数据表_成品油-仪表数据表" xfId="6735"/>
    <cellStyle name="好_10S1133-00Y-03仪表数据表_成品油-仪表数据表 2" xfId="6738"/>
    <cellStyle name="好_10S1133-00Y-03仪表数据表_成品油-仪表数据表 2 2" xfId="6739"/>
    <cellStyle name="好_10S1133-00Y-03仪表数据表_成品油-仪表数据表 2 2 2" xfId="6740"/>
    <cellStyle name="好_10S1133-00Y-03仪表数据表_成品油-仪表数据表 2 2 2 2" xfId="6741"/>
    <cellStyle name="好_10S1133-00Y-03仪表数据表_成品油-仪表数据表 2 2 3" xfId="6742"/>
    <cellStyle name="好_10S1133-00Y-03仪表数据表_成品油-仪表数据表 2 3" xfId="6743"/>
    <cellStyle name="好_10S1133-00Y-03仪表数据表_成品油-仪表数据表 2 3 2" xfId="6744"/>
    <cellStyle name="好_10S1133-00Y-03仪表数据表_成品油-仪表数据表 2 4" xfId="6746"/>
    <cellStyle name="好_10S1133-00Y-03仪表数据表_成品油-仪表数据表 3" xfId="1344"/>
    <cellStyle name="好_10S1133-00Y-03仪表数据表_成品油-仪表数据表 3 2" xfId="4335"/>
    <cellStyle name="好_10S1133-00Y-03仪表数据表_成品油-仪表数据表 3 2 2" xfId="4715"/>
    <cellStyle name="好_10S1133-00Y-03仪表数据表_成品油-仪表数据表 3 2 2 2" xfId="4721"/>
    <cellStyle name="好_10S1133-00Y-03仪表数据表_成品油-仪表数据表 3 2 3" xfId="6747"/>
    <cellStyle name="好_10S1133-00Y-03仪表数据表_成品油-仪表数据表 3 3" xfId="6748"/>
    <cellStyle name="好_10S1133-00Y-03仪表数据表_成品油-仪表数据表 3 3 2" xfId="6751"/>
    <cellStyle name="好_10S1133-00Y-03仪表数据表_成品油-仪表数据表 3 4" xfId="6753"/>
    <cellStyle name="好_10S1133-00Y-03仪表数据表_成品油-仪表数据表 4" xfId="4337"/>
    <cellStyle name="好_10S1133-00Y-03仪表数据表_成品油-仪表数据表 4 2" xfId="6754"/>
    <cellStyle name="好_10S1133-00Y-03仪表数据表_成品油-仪表数据表 4 2 2" xfId="6755"/>
    <cellStyle name="好_10S1133-00Y-03仪表数据表_成品油-仪表数据表 4 3" xfId="6757"/>
    <cellStyle name="好_10S1133-00Y-03仪表数据表_成品油-仪表数据表 5" xfId="6759"/>
    <cellStyle name="好_10S1133-00Y-03仪表数据表_成品油-仪表数据表1" xfId="6760"/>
    <cellStyle name="好_10S1133-00Y-03仪表数据表_成品油-仪表数据表1 2" xfId="6763"/>
    <cellStyle name="好_10S1133-00Y-03仪表数据表_成品油-仪表数据表1 2 2" xfId="6765"/>
    <cellStyle name="好_10S1133-00Y-03仪表数据表_成品油-仪表数据表1 2 2 2" xfId="6766"/>
    <cellStyle name="好_10S1133-00Y-03仪表数据表_成品油-仪表数据表1 2 2 2 2" xfId="6767"/>
    <cellStyle name="好_10S1133-00Y-03仪表数据表_成品油-仪表数据表1 2 2 3" xfId="6768"/>
    <cellStyle name="好_10S1133-00Y-03仪表数据表_成品油-仪表数据表1 2 3" xfId="6769"/>
    <cellStyle name="好_10S1133-00Y-03仪表数据表_成品油-仪表数据表1 2 3 2" xfId="6770"/>
    <cellStyle name="好_10S1133-00Y-03仪表数据表_成品油-仪表数据表1 2 4" xfId="6771"/>
    <cellStyle name="好_10S1133-00Y-03仪表数据表_成品油-仪表数据表1 3" xfId="6772"/>
    <cellStyle name="好_10S1133-00Y-03仪表数据表_成品油-仪表数据表1 3 2" xfId="6773"/>
    <cellStyle name="好_10S1133-00Y-03仪表数据表_成品油-仪表数据表1 3 2 2" xfId="6774"/>
    <cellStyle name="好_10S1133-00Y-03仪表数据表_成品油-仪表数据表1 3 2 2 2" xfId="6775"/>
    <cellStyle name="好_10S1133-00Y-03仪表数据表_成品油-仪表数据表1 3 2 3" xfId="6777"/>
    <cellStyle name="好_10S1133-00Y-03仪表数据表_成品油-仪表数据表1 3 3" xfId="6778"/>
    <cellStyle name="好_10S1133-00Y-03仪表数据表_成品油-仪表数据表1 3 3 2" xfId="6780"/>
    <cellStyle name="好_10S1133-00Y-03仪表数据表_成品油-仪表数据表1 3 4" xfId="6141"/>
    <cellStyle name="好_10S1133-00Y-03仪表数据表_成品油-仪表数据表1 4" xfId="6782"/>
    <cellStyle name="好_10S1133-00Y-03仪表数据表_成品油-仪表数据表1 4 2" xfId="6783"/>
    <cellStyle name="好_10S1133-00Y-03仪表数据表_成品油-仪表数据表1 4 2 2" xfId="6265"/>
    <cellStyle name="好_10S1133-00Y-03仪表数据表_成品油-仪表数据表1 4 3" xfId="6784"/>
    <cellStyle name="好_10S1133-00Y-03仪表数据表_成品油-仪表数据表1 5" xfId="6786"/>
    <cellStyle name="好_10S1133-00Y-03仪表数据表_成品油-仪表数据表1 5 2" xfId="6787"/>
    <cellStyle name="好_10S1133-00Y-03仪表数据表_成品油-仪表数据表1 6" xfId="6788"/>
    <cellStyle name="好_1142-01Y-03数据表" xfId="6789"/>
    <cellStyle name="好_1142-01Y-03数据表 2" xfId="6790"/>
    <cellStyle name="好_1142-01Y-03数据表 2 2" xfId="6791"/>
    <cellStyle name="好_1142-01Y-03数据表 2 2 2" xfId="6793"/>
    <cellStyle name="好_1142-01Y-03数据表 2 2 2 2" xfId="6795"/>
    <cellStyle name="好_1142-01Y-03数据表 2 2 3" xfId="6798"/>
    <cellStyle name="好_1142-01Y-03数据表 2 3" xfId="6800"/>
    <cellStyle name="好_1142-01Y-03数据表 2 3 2" xfId="6802"/>
    <cellStyle name="好_1142-01Y-03数据表 2 4" xfId="6804"/>
    <cellStyle name="好_1142-01Y-03数据表 3" xfId="6806"/>
    <cellStyle name="好_1142-01Y-03数据表 3 2" xfId="6807"/>
    <cellStyle name="好_1142-01Y-03数据表 3 2 2" xfId="6809"/>
    <cellStyle name="好_1142-01Y-03数据表 3 2 2 2" xfId="6811"/>
    <cellStyle name="好_1142-01Y-03数据表 3 2 3" xfId="6813"/>
    <cellStyle name="好_1142-01Y-03数据表 3 3" xfId="6815"/>
    <cellStyle name="好_1142-01Y-03数据表 3 3 2" xfId="6818"/>
    <cellStyle name="好_1142-01Y-03数据表 3 4" xfId="6820"/>
    <cellStyle name="好_1142-01Y-03数据表 4" xfId="6822"/>
    <cellStyle name="好_1142-01Y-03数据表 4 2" xfId="6823"/>
    <cellStyle name="好_1142-01Y-03数据表 4 2 2" xfId="6825"/>
    <cellStyle name="好_1142-01Y-03数据表 4 3" xfId="6827"/>
    <cellStyle name="好_1142-01Y-03数据表 5" xfId="6829"/>
    <cellStyle name="好_1142-01Y-03数据表 5 2" xfId="6830"/>
    <cellStyle name="好_1142-01Y-03数据表 6" xfId="6831"/>
    <cellStyle name="好_1142-01Y-03数据表_成品油-仪表数据表" xfId="6832"/>
    <cellStyle name="好_1142-01Y-03数据表_成品油-仪表数据表 2" xfId="6833"/>
    <cellStyle name="好_1142-01Y-03数据表_成品油-仪表数据表 2 2" xfId="6834"/>
    <cellStyle name="好_1142-01Y-03数据表_成品油-仪表数据表 2 2 2" xfId="6836"/>
    <cellStyle name="好_1142-01Y-03数据表_成品油-仪表数据表 2 2 2 2" xfId="6838"/>
    <cellStyle name="好_1142-01Y-03数据表_成品油-仪表数据表 2 2 3" xfId="6840"/>
    <cellStyle name="好_1142-01Y-03数据表_成品油-仪表数据表 2 3" xfId="6844"/>
    <cellStyle name="好_1142-01Y-03数据表_成品油-仪表数据表 2 3 2" xfId="6846"/>
    <cellStyle name="好_1142-01Y-03数据表_成品油-仪表数据表 2 4" xfId="6849"/>
    <cellStyle name="好_1142-01Y-03数据表_成品油-仪表数据表 3" xfId="6851"/>
    <cellStyle name="好_1142-01Y-03数据表_成品油-仪表数据表 3 2" xfId="6852"/>
    <cellStyle name="好_1142-01Y-03数据表_成品油-仪表数据表 3 2 2" xfId="6854"/>
    <cellStyle name="好_1142-01Y-03数据表_成品油-仪表数据表 3 2 2 2" xfId="6856"/>
    <cellStyle name="好_1142-01Y-03数据表_成品油-仪表数据表 3 2 3" xfId="6859"/>
    <cellStyle name="好_1142-01Y-03数据表_成品油-仪表数据表 3 3" xfId="6862"/>
    <cellStyle name="好_1142-01Y-03数据表_成品油-仪表数据表 3 3 2" xfId="6864"/>
    <cellStyle name="好_1142-01Y-03数据表_成品油-仪表数据表 3 4" xfId="6867"/>
    <cellStyle name="好_1142-01Y-03数据表_成品油-仪表数据表 4" xfId="6869"/>
    <cellStyle name="好_1142-01Y-03数据表_成品油-仪表数据表 4 2" xfId="6872"/>
    <cellStyle name="好_1142-01Y-03数据表_成品油-仪表数据表 4 2 2" xfId="6875"/>
    <cellStyle name="好_1142-01Y-03数据表_成品油-仪表数据表 4 3" xfId="6879"/>
    <cellStyle name="好_1142-01Y-03数据表_成品油-仪表数据表 5" xfId="6882"/>
    <cellStyle name="好_1142-01Y-03数据表_成品油-仪表数据表1" xfId="6884"/>
    <cellStyle name="好_1142-01Y-03数据表_成品油-仪表数据表1 2" xfId="6885"/>
    <cellStyle name="好_1142-01Y-03数据表_成品油-仪表数据表1 2 2" xfId="6887"/>
    <cellStyle name="好_1142-01Y-03数据表_成品油-仪表数据表1 2 2 2" xfId="6889"/>
    <cellStyle name="好_1142-01Y-03数据表_成品油-仪表数据表1 2 2 2 2" xfId="6891"/>
    <cellStyle name="好_1142-01Y-03数据表_成品油-仪表数据表1 2 2 3" xfId="6893"/>
    <cellStyle name="好_1142-01Y-03数据表_成品油-仪表数据表1 2 3" xfId="6897"/>
    <cellStyle name="好_1142-01Y-03数据表_成品油-仪表数据表1 2 3 2" xfId="6899"/>
    <cellStyle name="好_1142-01Y-03数据表_成品油-仪表数据表1 2 4" xfId="6902"/>
    <cellStyle name="好_1142-01Y-03数据表_成品油-仪表数据表1 3" xfId="6905"/>
    <cellStyle name="好_1142-01Y-03数据表_成品油-仪表数据表1 3 2" xfId="6907"/>
    <cellStyle name="好_1142-01Y-03数据表_成品油-仪表数据表1 3 2 2" xfId="6909"/>
    <cellStyle name="好_1142-01Y-03数据表_成品油-仪表数据表1 3 2 2 2" xfId="6911"/>
    <cellStyle name="好_1142-01Y-03数据表_成品油-仪表数据表1 3 2 3" xfId="6913"/>
    <cellStyle name="好_1142-01Y-03数据表_成品油-仪表数据表1 3 3" xfId="6915"/>
    <cellStyle name="好_1142-01Y-03数据表_成品油-仪表数据表1 3 3 2" xfId="6918"/>
    <cellStyle name="好_1142-01Y-03数据表_成品油-仪表数据表1 3 4" xfId="6919"/>
    <cellStyle name="好_1142-01Y-03数据表_成品油-仪表数据表1 4" xfId="6920"/>
    <cellStyle name="好_1142-01Y-03数据表_成品油-仪表数据表1 4 2" xfId="6922"/>
    <cellStyle name="好_1142-01Y-03数据表_成品油-仪表数据表1 4 2 2" xfId="6924"/>
    <cellStyle name="好_1142-01Y-03数据表_成品油-仪表数据表1 4 3" xfId="1933"/>
    <cellStyle name="好_1142-01Y-03数据表_成品油-仪表数据表1 5" xfId="6926"/>
    <cellStyle name="好_1142-01Y-03数据表_成品油-仪表数据表1 5 2" xfId="6928"/>
    <cellStyle name="好_1142-01Y-03数据表_成品油-仪表数据表1 6" xfId="6930"/>
    <cellStyle name="好_1163-00YB-03数据表" xfId="6932"/>
    <cellStyle name="好_1163-00YB-03数据表 2" xfId="6935"/>
    <cellStyle name="好_1163-00YB-03数据表 2 2" xfId="6938"/>
    <cellStyle name="好_1163-00YB-03数据表 2 2 2" xfId="2645"/>
    <cellStyle name="好_1163-00YB-03数据表 2 2 2 2" xfId="2649"/>
    <cellStyle name="好_1163-00YB-03数据表 2 2 3" xfId="2653"/>
    <cellStyle name="好_1163-00YB-03数据表 2 3" xfId="6940"/>
    <cellStyle name="好_1163-00YB-03数据表 2 3 2" xfId="6942"/>
    <cellStyle name="好_1163-00YB-03数据表 2 4" xfId="6944"/>
    <cellStyle name="好_1163-00YB-03数据表 3" xfId="6946"/>
    <cellStyle name="好_1163-00YB-03数据表 3 2" xfId="6948"/>
    <cellStyle name="好_1163-00YB-03数据表 3 2 2" xfId="6950"/>
    <cellStyle name="好_1163-00YB-03数据表 3 2 2 2" xfId="6953"/>
    <cellStyle name="好_1163-00YB-03数据表 3 2 3" xfId="6957"/>
    <cellStyle name="好_1163-00YB-03数据表 3 3" xfId="6959"/>
    <cellStyle name="好_1163-00YB-03数据表 3 3 2" xfId="6962"/>
    <cellStyle name="好_1163-00YB-03数据表 3 4" xfId="6964"/>
    <cellStyle name="好_1163-00YB-03数据表 4" xfId="6966"/>
    <cellStyle name="好_1163-00YB-03数据表 4 2" xfId="6968"/>
    <cellStyle name="好_1163-00YB-03数据表 4 2 2" xfId="6970"/>
    <cellStyle name="好_1163-00YB-03数据表 4 3" xfId="6973"/>
    <cellStyle name="好_1163-00YB-03数据表 5" xfId="1355"/>
    <cellStyle name="好_1163-00YB-03数据表 5 2" xfId="6975"/>
    <cellStyle name="好_1163-00YB-03数据表 6" xfId="6977"/>
    <cellStyle name="好_1163-00YB-03数据表_成品油-仪表数据表" xfId="6979"/>
    <cellStyle name="好_1163-00YB-03数据表_成品油-仪表数据表 2" xfId="6980"/>
    <cellStyle name="好_1163-00YB-03数据表_成品油-仪表数据表 2 2" xfId="6981"/>
    <cellStyle name="好_1163-00YB-03数据表_成品油-仪表数据表 2 2 2" xfId="6982"/>
    <cellStyle name="好_1163-00YB-03数据表_成品油-仪表数据表 2 2 2 2" xfId="6983"/>
    <cellStyle name="好_1163-00YB-03数据表_成品油-仪表数据表 2 2 3" xfId="6984"/>
    <cellStyle name="好_1163-00YB-03数据表_成品油-仪表数据表 2 3" xfId="6985"/>
    <cellStyle name="好_1163-00YB-03数据表_成品油-仪表数据表 2 3 2" xfId="6986"/>
    <cellStyle name="好_1163-00YB-03数据表_成品油-仪表数据表 2 4" xfId="5422"/>
    <cellStyle name="好_1163-00YB-03数据表_成品油-仪表数据表 3" xfId="6987"/>
    <cellStyle name="好_1163-00YB-03数据表_成品油-仪表数据表 3 2" xfId="6989"/>
    <cellStyle name="好_1163-00YB-03数据表_成品油-仪表数据表 3 2 2" xfId="6059"/>
    <cellStyle name="好_1163-00YB-03数据表_成品油-仪表数据表 3 2 2 2" xfId="3867"/>
    <cellStyle name="好_1163-00YB-03数据表_成品油-仪表数据表 3 2 3" xfId="2721"/>
    <cellStyle name="好_1163-00YB-03数据表_成品油-仪表数据表 3 3" xfId="6990"/>
    <cellStyle name="好_1163-00YB-03数据表_成品油-仪表数据表 3 3 2" xfId="6991"/>
    <cellStyle name="好_1163-00YB-03数据表_成品油-仪表数据表 3 4" xfId="6992"/>
    <cellStyle name="好_1163-00YB-03数据表_成品油-仪表数据表 4" xfId="6994"/>
    <cellStyle name="好_1163-00YB-03数据表_成品油-仪表数据表 4 2" xfId="6995"/>
    <cellStyle name="好_1163-00YB-03数据表_成品油-仪表数据表 4 2 2" xfId="6998"/>
    <cellStyle name="好_1163-00YB-03数据表_成品油-仪表数据表 4 3" xfId="7002"/>
    <cellStyle name="好_1163-00YB-03数据表_成品油-仪表数据表 5" xfId="7005"/>
    <cellStyle name="好_1163-00YB-03数据表_成品油-仪表数据表1" xfId="7007"/>
    <cellStyle name="好_1163-00YB-03数据表_成品油-仪表数据表1 2" xfId="7010"/>
    <cellStyle name="好_1163-00YB-03数据表_成品油-仪表数据表1 2 2" xfId="7013"/>
    <cellStyle name="好_1163-00YB-03数据表_成品油-仪表数据表1 2 2 2" xfId="7016"/>
    <cellStyle name="好_1163-00YB-03数据表_成品油-仪表数据表1 2 2 2 2" xfId="7017"/>
    <cellStyle name="好_1163-00YB-03数据表_成品油-仪表数据表1 2 2 3" xfId="7018"/>
    <cellStyle name="好_1163-00YB-03数据表_成品油-仪表数据表1 2 3" xfId="7020"/>
    <cellStyle name="好_1163-00YB-03数据表_成品油-仪表数据表1 2 3 2" xfId="7021"/>
    <cellStyle name="好_1163-00YB-03数据表_成品油-仪表数据表1 2 4" xfId="7023"/>
    <cellStyle name="好_1163-00YB-03数据表_成品油-仪表数据表1 3" xfId="7024"/>
    <cellStyle name="好_1163-00YB-03数据表_成品油-仪表数据表1 3 2" xfId="7028"/>
    <cellStyle name="好_1163-00YB-03数据表_成品油-仪表数据表1 3 2 2" xfId="7029"/>
    <cellStyle name="好_1163-00YB-03数据表_成品油-仪表数据表1 3 2 2 2" xfId="7030"/>
    <cellStyle name="好_1163-00YB-03数据表_成品油-仪表数据表1 3 2 3" xfId="7032"/>
    <cellStyle name="好_1163-00YB-03数据表_成品油-仪表数据表1 3 3" xfId="7033"/>
    <cellStyle name="好_1163-00YB-03数据表_成品油-仪表数据表1 3 3 2" xfId="7034"/>
    <cellStyle name="好_1163-00YB-03数据表_成品油-仪表数据表1 3 4" xfId="7036"/>
    <cellStyle name="好_1163-00YB-03数据表_成品油-仪表数据表1 4" xfId="7037"/>
    <cellStyle name="好_1163-00YB-03数据表_成品油-仪表数据表1 4 2" xfId="7038"/>
    <cellStyle name="好_1163-00YB-03数据表_成品油-仪表数据表1 4 2 2" xfId="7039"/>
    <cellStyle name="好_1163-00YB-03数据表_成品油-仪表数据表1 4 3" xfId="7040"/>
    <cellStyle name="好_1163-00YB-03数据表_成品油-仪表数据表1 5" xfId="7041"/>
    <cellStyle name="好_1163-00YB-03数据表_成品油-仪表数据表1 5 2" xfId="7042"/>
    <cellStyle name="好_1163-00YB-03数据表_成品油-仪表数据表1 6" xfId="7043"/>
    <cellStyle name="好_11S1004-17Y-03数据表" xfId="7045"/>
    <cellStyle name="好_11S1004-17Y-03数据表 2" xfId="7046"/>
    <cellStyle name="好_11S1004-17Y-03数据表 2 2" xfId="7047"/>
    <cellStyle name="好_11S1004-17Y-03数据表 2 2 2" xfId="7049"/>
    <cellStyle name="好_11S1004-17Y-03数据表 2 2 2 2" xfId="7050"/>
    <cellStyle name="好_11S1004-17Y-03数据表 2 2 3" xfId="7051"/>
    <cellStyle name="好_11S1004-17Y-03数据表 2 3" xfId="7053"/>
    <cellStyle name="好_11S1004-17Y-03数据表 2 3 2" xfId="7054"/>
    <cellStyle name="好_11S1004-17Y-03数据表 2 4" xfId="7055"/>
    <cellStyle name="好_11S1004-17Y-03数据表 3" xfId="7056"/>
    <cellStyle name="好_11S1004-17Y-03数据表 3 2" xfId="7057"/>
    <cellStyle name="好_11S1004-17Y-03数据表 3 2 2" xfId="7059"/>
    <cellStyle name="好_11S1004-17Y-03数据表 3 2 2 2" xfId="7060"/>
    <cellStyle name="好_11S1004-17Y-03数据表 3 2 3" xfId="7061"/>
    <cellStyle name="好_11S1004-17Y-03数据表 3 3" xfId="7063"/>
    <cellStyle name="好_11S1004-17Y-03数据表 3 3 2" xfId="7065"/>
    <cellStyle name="好_11S1004-17Y-03数据表 3 4" xfId="7067"/>
    <cellStyle name="好_11S1004-17Y-03数据表 4" xfId="7069"/>
    <cellStyle name="好_11S1004-17Y-03数据表 4 2" xfId="7071"/>
    <cellStyle name="好_11S1004-17Y-03数据表 4 2 2" xfId="7072"/>
    <cellStyle name="好_11S1004-17Y-03数据表 4 3" xfId="7073"/>
    <cellStyle name="好_11S1004-17Y-03数据表 5" xfId="7075"/>
    <cellStyle name="好_11S1004-17Y-03数据表 5 2" xfId="7076"/>
    <cellStyle name="好_11S1004-17Y-03数据表 6" xfId="7077"/>
    <cellStyle name="好_11S1004-17Y-03数据表_成品油-仪表数据表" xfId="7078"/>
    <cellStyle name="好_11S1004-17Y-03数据表_成品油-仪表数据表 2" xfId="6841"/>
    <cellStyle name="好_11S1004-17Y-03数据表_成品油-仪表数据表 2 2" xfId="7081"/>
    <cellStyle name="好_11S1004-17Y-03数据表_成品油-仪表数据表 2 2 2" xfId="7084"/>
    <cellStyle name="好_11S1004-17Y-03数据表_成品油-仪表数据表 2 2 2 2" xfId="7088"/>
    <cellStyle name="好_11S1004-17Y-03数据表_成品油-仪表数据表 2 2 3" xfId="7092"/>
    <cellStyle name="好_11S1004-17Y-03数据表_成品油-仪表数据表 2 3" xfId="7095"/>
    <cellStyle name="好_11S1004-17Y-03数据表_成品油-仪表数据表 2 3 2" xfId="7097"/>
    <cellStyle name="好_11S1004-17Y-03数据表_成品油-仪表数据表 2 4" xfId="7100"/>
    <cellStyle name="好_11S1004-17Y-03数据表_成品油-仪表数据表 3" xfId="7101"/>
    <cellStyle name="好_11S1004-17Y-03数据表_成品油-仪表数据表 3 2" xfId="7105"/>
    <cellStyle name="好_11S1004-17Y-03数据表_成品油-仪表数据表 3 2 2" xfId="3931"/>
    <cellStyle name="好_11S1004-17Y-03数据表_成品油-仪表数据表 3 2 2 2" xfId="7107"/>
    <cellStyle name="好_11S1004-17Y-03数据表_成品油-仪表数据表 3 2 3" xfId="7109"/>
    <cellStyle name="好_11S1004-17Y-03数据表_成品油-仪表数据表 3 3" xfId="7110"/>
    <cellStyle name="好_11S1004-17Y-03数据表_成品油-仪表数据表 3 3 2" xfId="7111"/>
    <cellStyle name="好_11S1004-17Y-03数据表_成品油-仪表数据表 3 4" xfId="2658"/>
    <cellStyle name="好_11S1004-17Y-03数据表_成品油-仪表数据表 4" xfId="7112"/>
    <cellStyle name="好_11S1004-17Y-03数据表_成品油-仪表数据表 4 2" xfId="7114"/>
    <cellStyle name="好_11S1004-17Y-03数据表_成品油-仪表数据表 4 2 2" xfId="3943"/>
    <cellStyle name="好_11S1004-17Y-03数据表_成品油-仪表数据表 4 3" xfId="7116"/>
    <cellStyle name="好_11S1004-17Y-03数据表_成品油-仪表数据表 5" xfId="7118"/>
    <cellStyle name="好_11S1004-17Y-03数据表_成品油-仪表数据表1" xfId="4000"/>
    <cellStyle name="好_11S1004-17Y-03数据表_成品油-仪表数据表1 2" xfId="7120"/>
    <cellStyle name="好_11S1004-17Y-03数据表_成品油-仪表数据表1 2 2" xfId="7121"/>
    <cellStyle name="好_11S1004-17Y-03数据表_成品油-仪表数据表1 2 2 2" xfId="7122"/>
    <cellStyle name="好_11S1004-17Y-03数据表_成品油-仪表数据表1 2 2 2 2" xfId="7123"/>
    <cellStyle name="好_11S1004-17Y-03数据表_成品油-仪表数据表1 2 2 3" xfId="7124"/>
    <cellStyle name="好_11S1004-17Y-03数据表_成品油-仪表数据表1 2 3" xfId="7125"/>
    <cellStyle name="好_11S1004-17Y-03数据表_成品油-仪表数据表1 2 3 2" xfId="6506"/>
    <cellStyle name="好_11S1004-17Y-03数据表_成品油-仪表数据表1 2 4" xfId="7127"/>
    <cellStyle name="好_11S1004-17Y-03数据表_成品油-仪表数据表1 3" xfId="7129"/>
    <cellStyle name="好_11S1004-17Y-03数据表_成品油-仪表数据表1 3 2" xfId="7130"/>
    <cellStyle name="好_11S1004-17Y-03数据表_成品油-仪表数据表1 3 2 2" xfId="7131"/>
    <cellStyle name="好_11S1004-17Y-03数据表_成品油-仪表数据表1 3 2 2 2" xfId="7132"/>
    <cellStyle name="好_11S1004-17Y-03数据表_成品油-仪表数据表1 3 2 3" xfId="7133"/>
    <cellStyle name="好_11S1004-17Y-03数据表_成品油-仪表数据表1 3 3" xfId="7134"/>
    <cellStyle name="好_11S1004-17Y-03数据表_成品油-仪表数据表1 3 3 2" xfId="7136"/>
    <cellStyle name="好_11S1004-17Y-03数据表_成品油-仪表数据表1 3 4" xfId="7138"/>
    <cellStyle name="好_11S1004-17Y-03数据表_成品油-仪表数据表1 4" xfId="7140"/>
    <cellStyle name="好_11S1004-17Y-03数据表_成品油-仪表数据表1 4 2" xfId="7141"/>
    <cellStyle name="好_11S1004-17Y-03数据表_成品油-仪表数据表1 4 2 2" xfId="7142"/>
    <cellStyle name="好_11S1004-17Y-03数据表_成品油-仪表数据表1 4 3" xfId="7144"/>
    <cellStyle name="好_11S1004-17Y-03数据表_成品油-仪表数据表1 5" xfId="5968"/>
    <cellStyle name="好_11S1004-17Y-03数据表_成品油-仪表数据表1 5 2" xfId="5970"/>
    <cellStyle name="好_11S1004-17Y-03数据表_成品油-仪表数据表1 6" xfId="7146"/>
    <cellStyle name="好_11S1004-84Y-03数据表" xfId="7148"/>
    <cellStyle name="好_11S1004-84Y-03数据表 2" xfId="7149"/>
    <cellStyle name="好_11S1004-84Y-03数据表 2 2" xfId="7150"/>
    <cellStyle name="好_11S1004-84Y-03数据表 2 2 2" xfId="7151"/>
    <cellStyle name="好_11S1004-84Y-03数据表 2 2 2 2" xfId="7152"/>
    <cellStyle name="好_11S1004-84Y-03数据表 2 2 3" xfId="7153"/>
    <cellStyle name="好_11S1004-84Y-03数据表 2 3" xfId="1285"/>
    <cellStyle name="好_11S1004-84Y-03数据表 2 3 2" xfId="1287"/>
    <cellStyle name="好_11S1004-84Y-03数据表 2 4" xfId="1291"/>
    <cellStyle name="好_11S1004-84Y-03数据表 3" xfId="7155"/>
    <cellStyle name="好_11S1004-84Y-03数据表 3 2" xfId="7156"/>
    <cellStyle name="好_11S1004-84Y-03数据表 3 2 2" xfId="7157"/>
    <cellStyle name="好_11S1004-84Y-03数据表 3 2 2 2" xfId="7158"/>
    <cellStyle name="好_11S1004-84Y-03数据表 3 2 3" xfId="7159"/>
    <cellStyle name="好_11S1004-84Y-03数据表 3 3" xfId="1296"/>
    <cellStyle name="好_11S1004-84Y-03数据表 3 3 2" xfId="7160"/>
    <cellStyle name="好_11S1004-84Y-03数据表 3 4" xfId="7162"/>
    <cellStyle name="好_11S1004-84Y-03数据表 4" xfId="7163"/>
    <cellStyle name="好_11S1004-84Y-03数据表 4 2" xfId="7165"/>
    <cellStyle name="好_11S1004-84Y-03数据表 4 2 2" xfId="6993"/>
    <cellStyle name="好_11S1004-84Y-03数据表 4 3" xfId="1299"/>
    <cellStyle name="好_11S1004-84Y-03数据表 5" xfId="7166"/>
    <cellStyle name="好_11S1004-84Y-03数据表 5 2" xfId="7168"/>
    <cellStyle name="好_11S1004-84Y-03数据表 6" xfId="7169"/>
    <cellStyle name="好_11S1004-84Y-03数据表_成品油-仪表数据表" xfId="7171"/>
    <cellStyle name="好_11S1004-84Y-03数据表_成品油-仪表数据表 2" xfId="7172"/>
    <cellStyle name="好_11S1004-84Y-03数据表_成品油-仪表数据表 2 2" xfId="7175"/>
    <cellStyle name="好_11S1004-84Y-03数据表_成品油-仪表数据表 2 2 2" xfId="7178"/>
    <cellStyle name="好_11S1004-84Y-03数据表_成品油-仪表数据表 2 2 2 2" xfId="7181"/>
    <cellStyle name="好_11S1004-84Y-03数据表_成品油-仪表数据表 2 2 3" xfId="7184"/>
    <cellStyle name="好_11S1004-84Y-03数据表_成品油-仪表数据表 2 3" xfId="1398"/>
    <cellStyle name="好_11S1004-84Y-03数据表_成品油-仪表数据表 2 3 2" xfId="1491"/>
    <cellStyle name="好_11S1004-84Y-03数据表_成品油-仪表数据表 2 4" xfId="4381"/>
    <cellStyle name="好_11S1004-84Y-03数据表_成品油-仪表数据表 3" xfId="7187"/>
    <cellStyle name="好_11S1004-84Y-03数据表_成品油-仪表数据表 3 2" xfId="7190"/>
    <cellStyle name="好_11S1004-84Y-03数据表_成品油-仪表数据表 3 2 2" xfId="7193"/>
    <cellStyle name="好_11S1004-84Y-03数据表_成品油-仪表数据表 3 2 2 2" xfId="7196"/>
    <cellStyle name="好_11S1004-84Y-03数据表_成品油-仪表数据表 3 2 3" xfId="7200"/>
    <cellStyle name="好_11S1004-84Y-03数据表_成品油-仪表数据表 3 3" xfId="4388"/>
    <cellStyle name="好_11S1004-84Y-03数据表_成品油-仪表数据表 3 3 2" xfId="6347"/>
    <cellStyle name="好_11S1004-84Y-03数据表_成品油-仪表数据表 3 4" xfId="6351"/>
    <cellStyle name="好_11S1004-84Y-03数据表_成品油-仪表数据表 4" xfId="7203"/>
    <cellStyle name="好_11S1004-84Y-03数据表_成品油-仪表数据表 4 2" xfId="7206"/>
    <cellStyle name="好_11S1004-84Y-03数据表_成品油-仪表数据表 4 2 2" xfId="7209"/>
    <cellStyle name="好_11S1004-84Y-03数据表_成品油-仪表数据表 4 3" xfId="6355"/>
    <cellStyle name="好_11S1004-84Y-03数据表_成品油-仪表数据表 5" xfId="7213"/>
    <cellStyle name="好_11S1004-84Y-03数据表_成品油-仪表数据表1" xfId="7216"/>
    <cellStyle name="好_11S1004-84Y-03数据表_成品油-仪表数据表1 2" xfId="7218"/>
    <cellStyle name="好_11S1004-84Y-03数据表_成品油-仪表数据表1 2 2" xfId="7220"/>
    <cellStyle name="好_11S1004-84Y-03数据表_成品油-仪表数据表1 2 2 2" xfId="7221"/>
    <cellStyle name="好_11S1004-84Y-03数据表_成品油-仪表数据表1 2 2 2 2" xfId="7222"/>
    <cellStyle name="好_11S1004-84Y-03数据表_成品油-仪表数据表1 2 2 3" xfId="7223"/>
    <cellStyle name="好_11S1004-84Y-03数据表_成品油-仪表数据表1 2 3" xfId="7224"/>
    <cellStyle name="好_11S1004-84Y-03数据表_成品油-仪表数据表1 2 3 2" xfId="7225"/>
    <cellStyle name="好_11S1004-84Y-03数据表_成品油-仪表数据表1 2 4" xfId="7226"/>
    <cellStyle name="好_11S1004-84Y-03数据表_成品油-仪表数据表1 3" xfId="7227"/>
    <cellStyle name="好_11S1004-84Y-03数据表_成品油-仪表数据表1 3 2" xfId="7228"/>
    <cellStyle name="好_11S1004-84Y-03数据表_成品油-仪表数据表1 3 2 2" xfId="7230"/>
    <cellStyle name="好_11S1004-84Y-03数据表_成品油-仪表数据表1 3 2 2 2" xfId="7231"/>
    <cellStyle name="好_11S1004-84Y-03数据表_成品油-仪表数据表1 3 2 3" xfId="7232"/>
    <cellStyle name="好_11S1004-84Y-03数据表_成品油-仪表数据表1 3 3" xfId="7233"/>
    <cellStyle name="好_11S1004-84Y-03数据表_成品油-仪表数据表1 3 3 2" xfId="7234"/>
    <cellStyle name="好_11S1004-84Y-03数据表_成品油-仪表数据表1 3 4" xfId="7235"/>
    <cellStyle name="好_11S1004-84Y-03数据表_成品油-仪表数据表1 4" xfId="7236"/>
    <cellStyle name="好_11S1004-84Y-03数据表_成品油-仪表数据表1 4 2" xfId="7237"/>
    <cellStyle name="好_11S1004-84Y-03数据表_成品油-仪表数据表1 4 2 2" xfId="7239"/>
    <cellStyle name="好_11S1004-84Y-03数据表_成品油-仪表数据表1 4 3" xfId="7240"/>
    <cellStyle name="好_11S1004-84Y-03数据表_成品油-仪表数据表1 5" xfId="7241"/>
    <cellStyle name="好_11S1004-84Y-03数据表_成品油-仪表数据表1 5 2" xfId="7242"/>
    <cellStyle name="好_11S1004-84Y-03数据表_成品油-仪表数据表1 6" xfId="7243"/>
    <cellStyle name="好_11S1004-86Y-03仪表数据表" xfId="7246"/>
    <cellStyle name="好_11S1004-86Y-03仪表数据表 2" xfId="7248"/>
    <cellStyle name="好_11S1004-86Y-03仪表数据表 2 2" xfId="7250"/>
    <cellStyle name="好_11S1004-86Y-03仪表数据表 2 2 2" xfId="7251"/>
    <cellStyle name="好_11S1004-86Y-03仪表数据表 2 2 2 2" xfId="7252"/>
    <cellStyle name="好_11S1004-86Y-03仪表数据表 2 2 3" xfId="7253"/>
    <cellStyle name="好_11S1004-86Y-03仪表数据表 2 3" xfId="7255"/>
    <cellStyle name="好_11S1004-86Y-03仪表数据表 2 3 2" xfId="7256"/>
    <cellStyle name="好_11S1004-86Y-03仪表数据表 2 4" xfId="808"/>
    <cellStyle name="好_11S1004-86Y-03仪表数据表 3" xfId="7257"/>
    <cellStyle name="好_11S1004-86Y-03仪表数据表 3 2" xfId="7258"/>
    <cellStyle name="好_11S1004-86Y-03仪表数据表 3 2 2" xfId="7259"/>
    <cellStyle name="好_11S1004-86Y-03仪表数据表 3 2 2 2" xfId="7260"/>
    <cellStyle name="好_11S1004-86Y-03仪表数据表 3 2 3" xfId="7262"/>
    <cellStyle name="好_11S1004-86Y-03仪表数据表 3 3" xfId="7263"/>
    <cellStyle name="好_11S1004-86Y-03仪表数据表 3 3 2" xfId="7264"/>
    <cellStyle name="好_11S1004-86Y-03仪表数据表 3 4" xfId="7265"/>
    <cellStyle name="好_11S1004-86Y-03仪表数据表 4" xfId="7266"/>
    <cellStyle name="好_11S1004-86Y-03仪表数据表 4 2" xfId="7267"/>
    <cellStyle name="好_11S1004-86Y-03仪表数据表 4 2 2" xfId="7268"/>
    <cellStyle name="好_11S1004-86Y-03仪表数据表 4 3" xfId="6761"/>
    <cellStyle name="好_11S1004-86Y-03仪表数据表 5" xfId="7269"/>
    <cellStyle name="好_11S1004-86Y-03仪表数据表 5 2" xfId="7271"/>
    <cellStyle name="好_11S1004-86Y-03仪表数据表 6" xfId="7273"/>
    <cellStyle name="好_11S1004-86Y-03仪表数据表_成品油-仪表数据表" xfId="7276"/>
    <cellStyle name="好_11S1004-86Y-03仪表数据表_成品油-仪表数据表 2" xfId="7277"/>
    <cellStyle name="好_11S1004-86Y-03仪表数据表_成品油-仪表数据表 2 2" xfId="7278"/>
    <cellStyle name="好_11S1004-86Y-03仪表数据表_成品油-仪表数据表 2 2 2" xfId="7279"/>
    <cellStyle name="好_11S1004-86Y-03仪表数据表_成品油-仪表数据表 2 2 2 2" xfId="7280"/>
    <cellStyle name="好_11S1004-86Y-03仪表数据表_成品油-仪表数据表 2 2 3" xfId="7261"/>
    <cellStyle name="好_11S1004-86Y-03仪表数据表_成品油-仪表数据表 2 3" xfId="7282"/>
    <cellStyle name="好_11S1004-86Y-03仪表数据表_成品油-仪表数据表 2 3 2" xfId="7284"/>
    <cellStyle name="好_11S1004-86Y-03仪表数据表_成品油-仪表数据表 2 4" xfId="7286"/>
    <cellStyle name="好_11S1004-86Y-03仪表数据表_成品油-仪表数据表 3" xfId="7288"/>
    <cellStyle name="好_11S1004-86Y-03仪表数据表_成品油-仪表数据表 3 2" xfId="7289"/>
    <cellStyle name="好_11S1004-86Y-03仪表数据表_成品油-仪表数据表 3 2 2" xfId="7290"/>
    <cellStyle name="好_11S1004-86Y-03仪表数据表_成品油-仪表数据表 3 2 2 2" xfId="7292"/>
    <cellStyle name="好_11S1004-86Y-03仪表数据表_成品油-仪表数据表 3 2 3" xfId="7295"/>
    <cellStyle name="好_11S1004-86Y-03仪表数据表_成品油-仪表数据表 3 3" xfId="7296"/>
    <cellStyle name="好_11S1004-86Y-03仪表数据表_成品油-仪表数据表 3 3 2" xfId="7298"/>
    <cellStyle name="好_11S1004-86Y-03仪表数据表_成品油-仪表数据表 3 4" xfId="7299"/>
    <cellStyle name="好_11S1004-86Y-03仪表数据表_成品油-仪表数据表 4" xfId="3788"/>
    <cellStyle name="好_11S1004-86Y-03仪表数据表_成品油-仪表数据表 4 2" xfId="7300"/>
    <cellStyle name="好_11S1004-86Y-03仪表数据表_成品油-仪表数据表 4 2 2" xfId="7301"/>
    <cellStyle name="好_11S1004-86Y-03仪表数据表_成品油-仪表数据表 4 3" xfId="7303"/>
    <cellStyle name="好_11S1004-86Y-03仪表数据表_成品油-仪表数据表 5" xfId="4958"/>
    <cellStyle name="好_11S1004-86Y-03仪表数据表_成品油-仪表数据表1" xfId="7304"/>
    <cellStyle name="好_11S1004-86Y-03仪表数据表_成品油-仪表数据表1 2" xfId="7306"/>
    <cellStyle name="好_11S1004-86Y-03仪表数据表_成品油-仪表数据表1 2 2" xfId="7308"/>
    <cellStyle name="好_11S1004-86Y-03仪表数据表_成品油-仪表数据表1 2 2 2" xfId="7309"/>
    <cellStyle name="好_11S1004-86Y-03仪表数据表_成品油-仪表数据表1 2 2 2 2" xfId="7310"/>
    <cellStyle name="好_11S1004-86Y-03仪表数据表_成品油-仪表数据表1 2 2 3" xfId="7311"/>
    <cellStyle name="好_11S1004-86Y-03仪表数据表_成品油-仪表数据表1 2 3" xfId="7313"/>
    <cellStyle name="好_11S1004-86Y-03仪表数据表_成品油-仪表数据表1 2 3 2" xfId="7314"/>
    <cellStyle name="好_11S1004-86Y-03仪表数据表_成品油-仪表数据表1 2 4" xfId="7315"/>
    <cellStyle name="好_11S1004-86Y-03仪表数据表_成品油-仪表数据表1 3" xfId="7317"/>
    <cellStyle name="好_11S1004-86Y-03仪表数据表_成品油-仪表数据表1 3 2" xfId="7318"/>
    <cellStyle name="好_11S1004-86Y-03仪表数据表_成品油-仪表数据表1 3 2 2" xfId="7319"/>
    <cellStyle name="好_11S1004-86Y-03仪表数据表_成品油-仪表数据表1 3 2 2 2" xfId="2152"/>
    <cellStyle name="好_11S1004-86Y-03仪表数据表_成品油-仪表数据表1 3 2 3" xfId="7321"/>
    <cellStyle name="好_11S1004-86Y-03仪表数据表_成品油-仪表数据表1 3 3" xfId="7322"/>
    <cellStyle name="好_11S1004-86Y-03仪表数据表_成品油-仪表数据表1 3 3 2" xfId="7323"/>
    <cellStyle name="好_11S1004-86Y-03仪表数据表_成品油-仪表数据表1 3 4" xfId="7324"/>
    <cellStyle name="好_11S1004-86Y-03仪表数据表_成品油-仪表数据表1 4" xfId="7326"/>
    <cellStyle name="好_11S1004-86Y-03仪表数据表_成品油-仪表数据表1 4 2" xfId="7327"/>
    <cellStyle name="好_11S1004-86Y-03仪表数据表_成品油-仪表数据表1 4 2 2" xfId="7328"/>
    <cellStyle name="好_11S1004-86Y-03仪表数据表_成品油-仪表数据表1 4 3" xfId="7329"/>
    <cellStyle name="好_11S1004-86Y-03仪表数据表_成品油-仪表数据表1 5" xfId="7330"/>
    <cellStyle name="好_11S1004-86Y-03仪表数据表_成品油-仪表数据表1 5 2" xfId="7331"/>
    <cellStyle name="好_11S1004-86Y-03仪表数据表_成品油-仪表数据表1 6" xfId="7332"/>
    <cellStyle name="好_11S1033-101YG-03 数据表" xfId="4068"/>
    <cellStyle name="好_11S1033-101YG-03 数据表 2" xfId="7333"/>
    <cellStyle name="好_11S1033-101YG-03 数据表 2 2" xfId="7334"/>
    <cellStyle name="好_11S1033-101YG-03 数据表 2 2 2" xfId="7335"/>
    <cellStyle name="好_11S1033-101YG-03 数据表 2 2 2 2" xfId="2279"/>
    <cellStyle name="好_11S1033-101YG-03 数据表 2 2 3" xfId="7336"/>
    <cellStyle name="好_11S1033-101YG-03 数据表 2 3" xfId="7337"/>
    <cellStyle name="好_11S1033-101YG-03 数据表 2 3 2" xfId="2296"/>
    <cellStyle name="好_11S1033-101YG-03 数据表 2 4" xfId="7338"/>
    <cellStyle name="好_11S1033-101YG-03 数据表 3" xfId="7339"/>
    <cellStyle name="好_11S1033-101YG-03 数据表 3 2" xfId="7341"/>
    <cellStyle name="好_11S1033-101YG-03 数据表 3 2 2" xfId="7342"/>
    <cellStyle name="好_11S1033-101YG-03 数据表 3 2 2 2" xfId="7343"/>
    <cellStyle name="好_11S1033-101YG-03 数据表 3 2 3" xfId="7344"/>
    <cellStyle name="好_11S1033-101YG-03 数据表 3 3" xfId="7345"/>
    <cellStyle name="好_11S1033-101YG-03 数据表 3 3 2" xfId="7347"/>
    <cellStyle name="好_11S1033-101YG-03 数据表 3 4" xfId="7349"/>
    <cellStyle name="好_11S1033-101YG-03 数据表 4" xfId="7350"/>
    <cellStyle name="好_11S1033-101YG-03 数据表 4 2" xfId="7351"/>
    <cellStyle name="好_11S1033-101YG-03 数据表 4 2 2" xfId="7352"/>
    <cellStyle name="好_11S1033-101YG-03 数据表 4 3" xfId="7353"/>
    <cellStyle name="好_11S1033-101YG-03 数据表 5" xfId="7354"/>
    <cellStyle name="好_11S1033-101YG-03 数据表 5 2" xfId="7357"/>
    <cellStyle name="好_11S1033-101YG-03 数据表 6" xfId="7359"/>
    <cellStyle name="好_11S1033-101YG-03 数据表_成品油-仪表数据表" xfId="7362"/>
    <cellStyle name="好_11S1033-101YG-03 数据表_成品油-仪表数据表 2" xfId="7363"/>
    <cellStyle name="好_11S1033-101YG-03 数据表_成品油-仪表数据表 2 2" xfId="7364"/>
    <cellStyle name="好_11S1033-101YG-03 数据表_成品油-仪表数据表 2 2 2" xfId="7366"/>
    <cellStyle name="好_11S1033-101YG-03 数据表_成品油-仪表数据表 2 2 2 2" xfId="7367"/>
    <cellStyle name="好_11S1033-101YG-03 数据表_成品油-仪表数据表 2 2 3" xfId="7369"/>
    <cellStyle name="好_11S1033-101YG-03 数据表_成品油-仪表数据表 2 3" xfId="1270"/>
    <cellStyle name="好_11S1033-101YG-03 数据表_成品油-仪表数据表 2 3 2" xfId="7370"/>
    <cellStyle name="好_11S1033-101YG-03 数据表_成品油-仪表数据表 2 4" xfId="7371"/>
    <cellStyle name="好_11S1033-101YG-03 数据表_成品油-仪表数据表 3" xfId="7372"/>
    <cellStyle name="好_11S1033-101YG-03 数据表_成品油-仪表数据表 3 2" xfId="7373"/>
    <cellStyle name="好_11S1033-101YG-03 数据表_成品油-仪表数据表 3 2 2" xfId="7375"/>
    <cellStyle name="好_11S1033-101YG-03 数据表_成品油-仪表数据表 3 2 2 2" xfId="7376"/>
    <cellStyle name="好_11S1033-101YG-03 数据表_成品油-仪表数据表 3 2 3" xfId="4219"/>
    <cellStyle name="好_11S1033-101YG-03 数据表_成品油-仪表数据表 3 3" xfId="7377"/>
    <cellStyle name="好_11S1033-101YG-03 数据表_成品油-仪表数据表 3 3 2" xfId="7378"/>
    <cellStyle name="好_11S1033-101YG-03 数据表_成品油-仪表数据表 3 4" xfId="7379"/>
    <cellStyle name="好_11S1033-101YG-03 数据表_成品油-仪表数据表 4" xfId="7380"/>
    <cellStyle name="好_11S1033-101YG-03 数据表_成品油-仪表数据表 4 2" xfId="7381"/>
    <cellStyle name="好_11S1033-101YG-03 数据表_成品油-仪表数据表 4 2 2" xfId="7382"/>
    <cellStyle name="好_11S1033-101YG-03 数据表_成品油-仪表数据表 4 3" xfId="7383"/>
    <cellStyle name="好_11S1033-101YG-03 数据表_成品油-仪表数据表 5" xfId="7385"/>
    <cellStyle name="好_11S1033-101YG-03 数据表_成品油-仪表数据表1" xfId="7386"/>
    <cellStyle name="好_11S1033-101YG-03 数据表_成品油-仪表数据表1 2" xfId="7390"/>
    <cellStyle name="好_11S1033-101YG-03 数据表_成品油-仪表数据表1 2 2" xfId="7393"/>
    <cellStyle name="好_11S1033-101YG-03 数据表_成品油-仪表数据表1 2 2 2" xfId="7394"/>
    <cellStyle name="好_11S1033-101YG-03 数据表_成品油-仪表数据表1 2 2 2 2" xfId="7395"/>
    <cellStyle name="好_11S1033-101YG-03 数据表_成品油-仪表数据表1 2 2 3" xfId="7396"/>
    <cellStyle name="好_11S1033-101YG-03 数据表_成品油-仪表数据表1 2 3" xfId="7402"/>
    <cellStyle name="好_11S1033-101YG-03 数据表_成品油-仪表数据表1 2 3 2" xfId="7403"/>
    <cellStyle name="好_11S1033-101YG-03 数据表_成品油-仪表数据表1 2 4" xfId="7404"/>
    <cellStyle name="好_11S1033-101YG-03 数据表_成品油-仪表数据表1 3" xfId="7405"/>
    <cellStyle name="好_11S1033-101YG-03 数据表_成品油-仪表数据表1 3 2" xfId="7406"/>
    <cellStyle name="好_11S1033-101YG-03 数据表_成品油-仪表数据表1 3 2 2" xfId="7407"/>
    <cellStyle name="好_11S1033-101YG-03 数据表_成品油-仪表数据表1 3 2 2 2" xfId="7408"/>
    <cellStyle name="好_11S1033-101YG-03 数据表_成品油-仪表数据表1 3 2 3" xfId="7409"/>
    <cellStyle name="好_11S1033-101YG-03 数据表_成品油-仪表数据表1 3 3" xfId="7414"/>
    <cellStyle name="好_11S1033-101YG-03 数据表_成品油-仪表数据表1 3 3 2" xfId="7415"/>
    <cellStyle name="好_11S1033-101YG-03 数据表_成品油-仪表数据表1 3 4" xfId="7416"/>
    <cellStyle name="好_11S1033-101YG-03 数据表_成品油-仪表数据表1 4" xfId="7417"/>
    <cellStyle name="好_11S1033-101YG-03 数据表_成品油-仪表数据表1 4 2" xfId="7418"/>
    <cellStyle name="好_11S1033-101YG-03 数据表_成品油-仪表数据表1 4 2 2" xfId="7419"/>
    <cellStyle name="好_11S1033-101YG-03 数据表_成品油-仪表数据表1 4 3" xfId="7420"/>
    <cellStyle name="好_11S1033-101YG-03 数据表_成品油-仪表数据表1 5" xfId="2912"/>
    <cellStyle name="好_11S1033-101YG-03 数据表_成品油-仪表数据表1 5 2" xfId="7421"/>
    <cellStyle name="好_11S1033-101YG-03 数据表_成品油-仪表数据表1 6" xfId="2920"/>
    <cellStyle name="好_11S1101DL-01Y-03数据表" xfId="7422"/>
    <cellStyle name="好_11S1101DL-01Y-03数据表 2" xfId="7424"/>
    <cellStyle name="好_11S1101DL-01Y-03数据表 2 2" xfId="7425"/>
    <cellStyle name="好_11S1101DL-01Y-03数据表 2 2 2" xfId="7426"/>
    <cellStyle name="好_11S1101DL-01Y-03数据表 2 2 2 2" xfId="7427"/>
    <cellStyle name="好_11S1101DL-01Y-03数据表 2 2 3" xfId="7429"/>
    <cellStyle name="好_11S1101DL-01Y-03数据表 2 3" xfId="7432"/>
    <cellStyle name="好_11S1101DL-01Y-03数据表 2 3 2" xfId="7433"/>
    <cellStyle name="好_11S1101DL-01Y-03数据表 2 4" xfId="7434"/>
    <cellStyle name="好_11S1101DL-01Y-03数据表 3" xfId="4323"/>
    <cellStyle name="好_11S1101DL-01Y-03数据表 3 2" xfId="4326"/>
    <cellStyle name="好_11S1101DL-01Y-03数据表 3 2 2" xfId="4947"/>
    <cellStyle name="好_11S1101DL-01Y-03数据表 3 2 2 2" xfId="7435"/>
    <cellStyle name="好_11S1101DL-01Y-03数据表 3 2 3" xfId="7438"/>
    <cellStyle name="好_11S1101DL-01Y-03数据表 3 3" xfId="7441"/>
    <cellStyle name="好_11S1101DL-01Y-03数据表 3 3 2" xfId="7442"/>
    <cellStyle name="好_11S1101DL-01Y-03数据表 3 4" xfId="7443"/>
    <cellStyle name="好_11S1101DL-01Y-03数据表 4" xfId="4065"/>
    <cellStyle name="好_11S1101DL-01Y-03数据表 4 2" xfId="4329"/>
    <cellStyle name="好_11S1101DL-01Y-03数据表 4 2 2" xfId="7444"/>
    <cellStyle name="好_11S1101DL-01Y-03数据表 4 3" xfId="7445"/>
    <cellStyle name="好_11S1101DL-01Y-03数据表 5" xfId="4331"/>
    <cellStyle name="好_11S1101DL-01Y-03数据表 5 2" xfId="2933"/>
    <cellStyle name="好_11S1101DL-01Y-03数据表 6" xfId="7446"/>
    <cellStyle name="好_11S1101DL-01Y-03数据表_成品油-仪表数据表" xfId="7447"/>
    <cellStyle name="好_11S1101DL-01Y-03数据表_成品油-仪表数据表 2" xfId="7448"/>
    <cellStyle name="好_11S1101DL-01Y-03数据表_成品油-仪表数据表 2 2" xfId="7449"/>
    <cellStyle name="好_11S1101DL-01Y-03数据表_成品油-仪表数据表 2 2 2" xfId="7450"/>
    <cellStyle name="好_11S1101DL-01Y-03数据表_成品油-仪表数据表 2 2 2 2" xfId="7451"/>
    <cellStyle name="好_11S1101DL-01Y-03数据表_成品油-仪表数据表 2 2 3" xfId="7452"/>
    <cellStyle name="好_11S1101DL-01Y-03数据表_成品油-仪表数据表 2 3" xfId="7453"/>
    <cellStyle name="好_11S1101DL-01Y-03数据表_成品油-仪表数据表 2 3 2" xfId="7454"/>
    <cellStyle name="好_11S1101DL-01Y-03数据表_成品油-仪表数据表 2 4" xfId="7456"/>
    <cellStyle name="好_11S1101DL-01Y-03数据表_成品油-仪表数据表 3" xfId="7457"/>
    <cellStyle name="好_11S1101DL-01Y-03数据表_成品油-仪表数据表 3 2" xfId="7458"/>
    <cellStyle name="好_11S1101DL-01Y-03数据表_成品油-仪表数据表 3 2 2" xfId="7459"/>
    <cellStyle name="好_11S1101DL-01Y-03数据表_成品油-仪表数据表 3 2 2 2" xfId="7460"/>
    <cellStyle name="好_11S1101DL-01Y-03数据表_成品油-仪表数据表 3 2 3" xfId="7461"/>
    <cellStyle name="好_11S1101DL-01Y-03数据表_成品油-仪表数据表 3 3" xfId="7464"/>
    <cellStyle name="好_11S1101DL-01Y-03数据表_成品油-仪表数据表 3 3 2" xfId="7466"/>
    <cellStyle name="好_11S1101DL-01Y-03数据表_成品油-仪表数据表 3 4" xfId="7468"/>
    <cellStyle name="好_11S1101DL-01Y-03数据表_成品油-仪表数据表 4" xfId="6077"/>
    <cellStyle name="好_11S1101DL-01Y-03数据表_成品油-仪表数据表 4 2" xfId="7469"/>
    <cellStyle name="好_11S1101DL-01Y-03数据表_成品油-仪表数据表 4 2 2" xfId="7472"/>
    <cellStyle name="好_11S1101DL-01Y-03数据表_成品油-仪表数据表 4 3" xfId="7474"/>
    <cellStyle name="好_11S1101DL-01Y-03数据表_成品油-仪表数据表 5" xfId="7475"/>
    <cellStyle name="好_11S1101DL-01Y-03数据表_成品油-仪表数据表1" xfId="7477"/>
    <cellStyle name="好_11S1101DL-01Y-03数据表_成品油-仪表数据表1 2" xfId="7478"/>
    <cellStyle name="好_11S1101DL-01Y-03数据表_成品油-仪表数据表1 2 2" xfId="7479"/>
    <cellStyle name="好_11S1101DL-01Y-03数据表_成品油-仪表数据表1 2 2 2" xfId="7480"/>
    <cellStyle name="好_11S1101DL-01Y-03数据表_成品油-仪表数据表1 2 2 2 2" xfId="7481"/>
    <cellStyle name="好_11S1101DL-01Y-03数据表_成品油-仪表数据表1 2 2 3" xfId="7482"/>
    <cellStyle name="好_11S1101DL-01Y-03数据表_成品油-仪表数据表1 2 3" xfId="7484"/>
    <cellStyle name="好_11S1101DL-01Y-03数据表_成品油-仪表数据表1 2 3 2" xfId="7485"/>
    <cellStyle name="好_11S1101DL-01Y-03数据表_成品油-仪表数据表1 2 4" xfId="7486"/>
    <cellStyle name="好_11S1101DL-01Y-03数据表_成品油-仪表数据表1 3" xfId="7487"/>
    <cellStyle name="好_11S1101DL-01Y-03数据表_成品油-仪表数据表1 3 2" xfId="7488"/>
    <cellStyle name="好_11S1101DL-01Y-03数据表_成品油-仪表数据表1 3 2 2" xfId="556"/>
    <cellStyle name="好_11S1101DL-01Y-03数据表_成品油-仪表数据表1 3 2 2 2" xfId="7489"/>
    <cellStyle name="好_11S1101DL-01Y-03数据表_成品油-仪表数据表1 3 2 3" xfId="7490"/>
    <cellStyle name="好_11S1101DL-01Y-03数据表_成品油-仪表数据表1 3 3" xfId="7491"/>
    <cellStyle name="好_11S1101DL-01Y-03数据表_成品油-仪表数据表1 3 3 2" xfId="7492"/>
    <cellStyle name="好_11S1101DL-01Y-03数据表_成品油-仪表数据表1 3 4" xfId="7219"/>
    <cellStyle name="好_11S1101DL-01Y-03数据表_成品油-仪表数据表1 4" xfId="7493"/>
    <cellStyle name="好_11S1101DL-01Y-03数据表_成品油-仪表数据表1 4 2" xfId="7494"/>
    <cellStyle name="好_11S1101DL-01Y-03数据表_成品油-仪表数据表1 4 2 2" xfId="1199"/>
    <cellStyle name="好_11S1101DL-01Y-03数据表_成品油-仪表数据表1 4 3" xfId="7495"/>
    <cellStyle name="好_11S1101DL-01Y-03数据表_成品油-仪表数据表1 5" xfId="7497"/>
    <cellStyle name="好_11S1101DL-01Y-03数据表_成品油-仪表数据表1 5 2" xfId="7498"/>
    <cellStyle name="好_11S1101DL-01Y-03数据表_成品油-仪表数据表1 6" xfId="7499"/>
    <cellStyle name="好_11S1121-00Y-03仪表数据表" xfId="7500"/>
    <cellStyle name="好_11S1121-00Y-03仪表数据表 2" xfId="7502"/>
    <cellStyle name="好_11S1121-00Y-03仪表数据表 2 2" xfId="7504"/>
    <cellStyle name="好_11S1121-00Y-03仪表数据表 2 2 2" xfId="7506"/>
    <cellStyle name="好_11S1121-00Y-03仪表数据表 2 2 2 2" xfId="7507"/>
    <cellStyle name="好_11S1121-00Y-03仪表数据表 2 2 3" xfId="7508"/>
    <cellStyle name="好_11S1121-00Y-03仪表数据表 2 3" xfId="7509"/>
    <cellStyle name="好_11S1121-00Y-03仪表数据表 2 3 2" xfId="7510"/>
    <cellStyle name="好_11S1121-00Y-03仪表数据表 2 4" xfId="7511"/>
    <cellStyle name="好_11S1121-00Y-03仪表数据表 3" xfId="7512"/>
    <cellStyle name="好_11S1121-00Y-03仪表数据表 3 2" xfId="7514"/>
    <cellStyle name="好_11S1121-00Y-03仪表数据表 3 2 2" xfId="7515"/>
    <cellStyle name="好_11S1121-00Y-03仪表数据表 3 2 2 2" xfId="7516"/>
    <cellStyle name="好_11S1121-00Y-03仪表数据表 3 2 3" xfId="7517"/>
    <cellStyle name="好_11S1121-00Y-03仪表数据表 3 3" xfId="7518"/>
    <cellStyle name="好_11S1121-00Y-03仪表数据表 3 3 2" xfId="7519"/>
    <cellStyle name="好_11S1121-00Y-03仪表数据表 3 4" xfId="7520"/>
    <cellStyle name="好_11S1121-00Y-03仪表数据表 4" xfId="7522"/>
    <cellStyle name="好_11S1121-00Y-03仪表数据表 4 2" xfId="7523"/>
    <cellStyle name="好_11S1121-00Y-03仪表数据表 4 2 2" xfId="7525"/>
    <cellStyle name="好_11S1121-00Y-03仪表数据表 4 3" xfId="7526"/>
    <cellStyle name="好_11S1121-00Y-03仪表数据表 5" xfId="7529"/>
    <cellStyle name="好_11S1121-00Y-03仪表数据表 5 2" xfId="7530"/>
    <cellStyle name="好_11S1121-00Y-03仪表数据表 6" xfId="7531"/>
    <cellStyle name="好_11S1121-00Y-03仪表数据表_成品油-仪表数据表" xfId="7115"/>
    <cellStyle name="好_11S1121-00Y-03仪表数据表_成品油-仪表数据表 2" xfId="3942"/>
    <cellStyle name="好_11S1121-00Y-03仪表数据表_成品油-仪表数据表 2 2" xfId="7532"/>
    <cellStyle name="好_11S1121-00Y-03仪表数据表_成品油-仪表数据表 2 2 2" xfId="7534"/>
    <cellStyle name="好_11S1121-00Y-03仪表数据表_成品油-仪表数据表 2 2 2 2" xfId="7536"/>
    <cellStyle name="好_11S1121-00Y-03仪表数据表_成品油-仪表数据表 2 2 3" xfId="7540"/>
    <cellStyle name="好_11S1121-00Y-03仪表数据表_成品油-仪表数据表 2 3" xfId="7541"/>
    <cellStyle name="好_11S1121-00Y-03仪表数据表_成品油-仪表数据表 2 3 2" xfId="7543"/>
    <cellStyle name="好_11S1121-00Y-03仪表数据表_成品油-仪表数据表 2 4" xfId="7544"/>
    <cellStyle name="好_11S1121-00Y-03仪表数据表_成品油-仪表数据表 3" xfId="7545"/>
    <cellStyle name="好_11S1121-00Y-03仪表数据表_成品油-仪表数据表 3 2" xfId="7546"/>
    <cellStyle name="好_11S1121-00Y-03仪表数据表_成品油-仪表数据表 3 2 2" xfId="7547"/>
    <cellStyle name="好_11S1121-00Y-03仪表数据表_成品油-仪表数据表 3 2 2 2" xfId="7548"/>
    <cellStyle name="好_11S1121-00Y-03仪表数据表_成品油-仪表数据表 3 2 3" xfId="7551"/>
    <cellStyle name="好_11S1121-00Y-03仪表数据表_成品油-仪表数据表 3 3" xfId="7552"/>
    <cellStyle name="好_11S1121-00Y-03仪表数据表_成品油-仪表数据表 3 3 2" xfId="3987"/>
    <cellStyle name="好_11S1121-00Y-03仪表数据表_成品油-仪表数据表 3 4" xfId="7553"/>
    <cellStyle name="好_11S1121-00Y-03仪表数据表_成品油-仪表数据表 4" xfId="7554"/>
    <cellStyle name="好_11S1121-00Y-03仪表数据表_成品油-仪表数据表 4 2" xfId="7555"/>
    <cellStyle name="好_11S1121-00Y-03仪表数据表_成品油-仪表数据表 4 2 2" xfId="6359"/>
    <cellStyle name="好_11S1121-00Y-03仪表数据表_成品油-仪表数据表 4 3" xfId="7556"/>
    <cellStyle name="好_11S1121-00Y-03仪表数据表_成品油-仪表数据表 5" xfId="7557"/>
    <cellStyle name="好_11S1121-00Y-03仪表数据表_成品油-仪表数据表1" xfId="7559"/>
    <cellStyle name="好_11S1121-00Y-03仪表数据表_成品油-仪表数据表1 2" xfId="7563"/>
    <cellStyle name="好_11S1121-00Y-03仪表数据表_成品油-仪表数据表1 2 2" xfId="7564"/>
    <cellStyle name="好_11S1121-00Y-03仪表数据表_成品油-仪表数据表1 2 2 2" xfId="7565"/>
    <cellStyle name="好_11S1121-00Y-03仪表数据表_成品油-仪表数据表1 2 2 2 2" xfId="7566"/>
    <cellStyle name="好_11S1121-00Y-03仪表数据表_成品油-仪表数据表1 2 2 3" xfId="7567"/>
    <cellStyle name="好_11S1121-00Y-03仪表数据表_成品油-仪表数据表1 2 3" xfId="7568"/>
    <cellStyle name="好_11S1121-00Y-03仪表数据表_成品油-仪表数据表1 2 3 2" xfId="7569"/>
    <cellStyle name="好_11S1121-00Y-03仪表数据表_成品油-仪表数据表1 2 4" xfId="1276"/>
    <cellStyle name="好_11S1121-00Y-03仪表数据表_成品油-仪表数据表1 3" xfId="7571"/>
    <cellStyle name="好_11S1121-00Y-03仪表数据表_成品油-仪表数据表1 3 2" xfId="7501"/>
    <cellStyle name="好_11S1121-00Y-03仪表数据表_成品油-仪表数据表1 3 2 2" xfId="7503"/>
    <cellStyle name="好_11S1121-00Y-03仪表数据表_成品油-仪表数据表1 3 2 2 2" xfId="7505"/>
    <cellStyle name="好_11S1121-00Y-03仪表数据表_成品油-仪表数据表1 3 2 3" xfId="7513"/>
    <cellStyle name="好_11S1121-00Y-03仪表数据表_成品油-仪表数据表1 3 3" xfId="7572"/>
    <cellStyle name="好_11S1121-00Y-03仪表数据表_成品油-仪表数据表1 3 3 2" xfId="7573"/>
    <cellStyle name="好_11S1121-00Y-03仪表数据表_成品油-仪表数据表1 3 4" xfId="7574"/>
    <cellStyle name="好_11S1121-00Y-03仪表数据表_成品油-仪表数据表1 4" xfId="7575"/>
    <cellStyle name="好_11S1121-00Y-03仪表数据表_成品油-仪表数据表1 4 2" xfId="7576"/>
    <cellStyle name="好_11S1121-00Y-03仪表数据表_成品油-仪表数据表1 4 2 2" xfId="7577"/>
    <cellStyle name="好_11S1121-00Y-03仪表数据表_成品油-仪表数据表1 4 3" xfId="7578"/>
    <cellStyle name="好_11S1121-00Y-03仪表数据表_成品油-仪表数据表1 5" xfId="7579"/>
    <cellStyle name="好_11S1121-00Y-03仪表数据表_成品油-仪表数据表1 5 2" xfId="7580"/>
    <cellStyle name="好_11S1121-00Y-03仪表数据表_成品油-仪表数据表1 6" xfId="7581"/>
    <cellStyle name="好_11S2110-01Y-03仪表数据表" xfId="7582"/>
    <cellStyle name="好_11S2110-01Y-03仪表数据表 2" xfId="7584"/>
    <cellStyle name="好_11S2110-01Y-03仪表数据表 2 2" xfId="7586"/>
    <cellStyle name="好_11S2110-01Y-03仪表数据表 2 2 2" xfId="7588"/>
    <cellStyle name="好_11S2110-01Y-03仪表数据表 2 2 2 2" xfId="7589"/>
    <cellStyle name="好_11S2110-01Y-03仪表数据表 2 2 3" xfId="7590"/>
    <cellStyle name="好_11S2110-01Y-03仪表数据表 2 3" xfId="7591"/>
    <cellStyle name="好_11S2110-01Y-03仪表数据表 2 3 2" xfId="7592"/>
    <cellStyle name="好_11S2110-01Y-03仪表数据表 2 4" xfId="7593"/>
    <cellStyle name="好_11S2110-01Y-03仪表数据表 3" xfId="7594"/>
    <cellStyle name="好_11S2110-01Y-03仪表数据表 3 2" xfId="7596"/>
    <cellStyle name="好_11S2110-01Y-03仪表数据表 3 2 2" xfId="4076"/>
    <cellStyle name="好_11S2110-01Y-03仪表数据表 3 2 2 2" xfId="4078"/>
    <cellStyle name="好_11S2110-01Y-03仪表数据表 3 2 3" xfId="4145"/>
    <cellStyle name="好_11S2110-01Y-03仪表数据表 3 3" xfId="7597"/>
    <cellStyle name="好_11S2110-01Y-03仪表数据表 3 3 2" xfId="7598"/>
    <cellStyle name="好_11S2110-01Y-03仪表数据表 3 4" xfId="7599"/>
    <cellStyle name="好_11S2110-01Y-03仪表数据表 4" xfId="7600"/>
    <cellStyle name="好_11S2110-01Y-03仪表数据表 4 2" xfId="7602"/>
    <cellStyle name="好_11S2110-01Y-03仪表数据表 4 2 2" xfId="7604"/>
    <cellStyle name="好_11S2110-01Y-03仪表数据表 4 3" xfId="7605"/>
    <cellStyle name="好_11S2110-01Y-03仪表数据表 5" xfId="7606"/>
    <cellStyle name="好_11S2110-01Y-03仪表数据表 5 2" xfId="7610"/>
    <cellStyle name="好_11S2110-01Y-03仪表数据表 6" xfId="7537"/>
    <cellStyle name="好_11S2110-01Y-03仪表数据表_成品油-仪表数据表" xfId="7614"/>
    <cellStyle name="好_11S2110-01Y-03仪表数据表_成品油-仪表数据表 2" xfId="7615"/>
    <cellStyle name="好_11S2110-01Y-03仪表数据表_成品油-仪表数据表 2 2" xfId="1446"/>
    <cellStyle name="好_11S2110-01Y-03仪表数据表_成品油-仪表数据表 2 2 2" xfId="4398"/>
    <cellStyle name="好_11S2110-01Y-03仪表数据表_成品油-仪表数据表 2 2 2 2" xfId="7616"/>
    <cellStyle name="好_11S2110-01Y-03仪表数据表_成品油-仪表数据表 2 2 3" xfId="7617"/>
    <cellStyle name="好_11S2110-01Y-03仪表数据表_成品油-仪表数据表 2 3" xfId="188"/>
    <cellStyle name="好_11S2110-01Y-03仪表数据表_成品油-仪表数据表 2 3 2" xfId="7618"/>
    <cellStyle name="好_11S2110-01Y-03仪表数据表_成品油-仪表数据表 2 4" xfId="7619"/>
    <cellStyle name="好_11S2110-01Y-03仪表数据表_成品油-仪表数据表 3" xfId="7620"/>
    <cellStyle name="好_11S2110-01Y-03仪表数据表_成品油-仪表数据表 3 2" xfId="155"/>
    <cellStyle name="好_11S2110-01Y-03仪表数据表_成品油-仪表数据表 3 2 2" xfId="7621"/>
    <cellStyle name="好_11S2110-01Y-03仪表数据表_成品油-仪表数据表 3 2 2 2" xfId="7622"/>
    <cellStyle name="好_11S2110-01Y-03仪表数据表_成品油-仪表数据表 3 2 3" xfId="7624"/>
    <cellStyle name="好_11S2110-01Y-03仪表数据表_成品油-仪表数据表 3 3" xfId="7625"/>
    <cellStyle name="好_11S2110-01Y-03仪表数据表_成品油-仪表数据表 3 3 2" xfId="7628"/>
    <cellStyle name="好_11S2110-01Y-03仪表数据表_成品油-仪表数据表 3 4" xfId="7631"/>
    <cellStyle name="好_11S2110-01Y-03仪表数据表_成品油-仪表数据表 4" xfId="7634"/>
    <cellStyle name="好_11S2110-01Y-03仪表数据表_成品油-仪表数据表 4 2" xfId="7274"/>
    <cellStyle name="好_11S2110-01Y-03仪表数据表_成品油-仪表数据表 4 2 2" xfId="7635"/>
    <cellStyle name="好_11S2110-01Y-03仪表数据表_成品油-仪表数据表 4 3" xfId="7636"/>
    <cellStyle name="好_11S2110-01Y-03仪表数据表_成品油-仪表数据表 5" xfId="7639"/>
    <cellStyle name="好_11S2110-01Y-03仪表数据表_成品油-仪表数据表1" xfId="7640"/>
    <cellStyle name="好_11S2110-01Y-03仪表数据表_成品油-仪表数据表1 2" xfId="7641"/>
    <cellStyle name="好_11S2110-01Y-03仪表数据表_成品油-仪表数据表1 2 2" xfId="7642"/>
    <cellStyle name="好_11S2110-01Y-03仪表数据表_成品油-仪表数据表1 2 2 2" xfId="1052"/>
    <cellStyle name="好_11S2110-01Y-03仪表数据表_成品油-仪表数据表1 2 2 2 2" xfId="7644"/>
    <cellStyle name="好_11S2110-01Y-03仪表数据表_成品油-仪表数据表1 2 2 3" xfId="7646"/>
    <cellStyle name="好_11S2110-01Y-03仪表数据表_成品油-仪表数据表1 2 3" xfId="7647"/>
    <cellStyle name="好_11S2110-01Y-03仪表数据表_成品油-仪表数据表1 2 3 2" xfId="1087"/>
    <cellStyle name="好_11S2110-01Y-03仪表数据表_成品油-仪表数据表1 2 4" xfId="7649"/>
    <cellStyle name="好_11S2110-01Y-03仪表数据表_成品油-仪表数据表1 3" xfId="2981"/>
    <cellStyle name="好_11S2110-01Y-03仪表数据表_成品油-仪表数据表1 3 2" xfId="7650"/>
    <cellStyle name="好_11S2110-01Y-03仪表数据表_成品油-仪表数据表1 3 2 2" xfId="1168"/>
    <cellStyle name="好_11S2110-01Y-03仪表数据表_成品油-仪表数据表1 3 2 2 2" xfId="7651"/>
    <cellStyle name="好_11S2110-01Y-03仪表数据表_成品油-仪表数据表1 3 2 3" xfId="7653"/>
    <cellStyle name="好_11S2110-01Y-03仪表数据表_成品油-仪表数据表1 3 3" xfId="7654"/>
    <cellStyle name="好_11S2110-01Y-03仪表数据表_成品油-仪表数据表1 3 3 2" xfId="941"/>
    <cellStyle name="好_11S2110-01Y-03仪表数据表_成品油-仪表数据表1 3 4" xfId="7655"/>
    <cellStyle name="好_11S2110-01Y-03仪表数据表_成品油-仪表数据表1 4" xfId="7656"/>
    <cellStyle name="好_11S2110-01Y-03仪表数据表_成品油-仪表数据表1 4 2" xfId="7657"/>
    <cellStyle name="好_11S2110-01Y-03仪表数据表_成品油-仪表数据表1 4 2 2" xfId="7658"/>
    <cellStyle name="好_11S2110-01Y-03仪表数据表_成品油-仪表数据表1 4 3" xfId="7660"/>
    <cellStyle name="好_11S2110-01Y-03仪表数据表_成品油-仪表数据表1 5" xfId="7661"/>
    <cellStyle name="好_11S2110-01Y-03仪表数据表_成品油-仪表数据表1 5 2" xfId="7662"/>
    <cellStyle name="好_11S2110-01Y-03仪表数据表_成品油-仪表数据表1 6" xfId="7663"/>
    <cellStyle name="好_13-质量流量计（中标）" xfId="7664"/>
    <cellStyle name="好_13-质量流量计（中标） 2" xfId="865"/>
    <cellStyle name="好_13-质量流量计（中标） 2 2" xfId="7665"/>
    <cellStyle name="好_13-质量流量计（中标） 2 2 2" xfId="7666"/>
    <cellStyle name="好_13-质量流量计（中标） 2 2 2 2" xfId="7668"/>
    <cellStyle name="好_13-质量流量计（中标） 2 2 3" xfId="7671"/>
    <cellStyle name="好_13-质量流量计（中标） 2 3" xfId="7673"/>
    <cellStyle name="好_13-质量流量计（中标） 2 3 2" xfId="7674"/>
    <cellStyle name="好_13-质量流量计（中标） 2 4" xfId="7676"/>
    <cellStyle name="好_13-质量流量计（中标） 3" xfId="7677"/>
    <cellStyle name="好_13-质量流量计（中标） 3 2" xfId="7678"/>
    <cellStyle name="好_13-质量流量计（中标） 3 2 2" xfId="7679"/>
    <cellStyle name="好_13-质量流量计（中标） 3 2 2 2" xfId="7681"/>
    <cellStyle name="好_13-质量流量计（中标） 3 2 3" xfId="4513"/>
    <cellStyle name="好_13-质量流量计（中标） 3 3" xfId="7685"/>
    <cellStyle name="好_13-质量流量计（中标） 3 3 2" xfId="7686"/>
    <cellStyle name="好_13-质量流量计（中标） 3 4" xfId="7688"/>
    <cellStyle name="好_13-质量流量计（中标） 4" xfId="7689"/>
    <cellStyle name="好_13-质量流量计（中标） 4 2" xfId="7690"/>
    <cellStyle name="好_13-质量流量计（中标） 4 2 2" xfId="7691"/>
    <cellStyle name="好_13-质量流量计（中标） 4 3" xfId="7693"/>
    <cellStyle name="好_13-质量流量计（中标） 5" xfId="7694"/>
    <cellStyle name="好_13-质量流量计（中标） 5 2" xfId="7695"/>
    <cellStyle name="好_13-质量流量计（中标） 6" xfId="7697"/>
    <cellStyle name="好_13-质量流量计（中标）_成品油-仪表数据表" xfId="7699"/>
    <cellStyle name="好_13-质量流量计（中标）_成品油-仪表数据表 2" xfId="7700"/>
    <cellStyle name="好_13-质量流量计（中标）_成品油-仪表数据表 2 2" xfId="7701"/>
    <cellStyle name="好_13-质量流量计（中标）_成品油-仪表数据表 2 2 2" xfId="7703"/>
    <cellStyle name="好_13-质量流量计（中标）_成品油-仪表数据表 2 2 2 2" xfId="7705"/>
    <cellStyle name="好_13-质量流量计（中标）_成品油-仪表数据表 2 2 3" xfId="6876"/>
    <cellStyle name="好_13-质量流量计（中标）_成品油-仪表数据表 2 3" xfId="7706"/>
    <cellStyle name="好_13-质量流量计（中标）_成品油-仪表数据表 2 3 2" xfId="7708"/>
    <cellStyle name="好_13-质量流量计（中标）_成品油-仪表数据表 2 4" xfId="7710"/>
    <cellStyle name="好_13-质量流量计（中标）_成品油-仪表数据表 3" xfId="7712"/>
    <cellStyle name="好_13-质量流量计（中标）_成品油-仪表数据表 3 2" xfId="7713"/>
    <cellStyle name="好_13-质量流量计（中标）_成品油-仪表数据表 3 2 2" xfId="1470"/>
    <cellStyle name="好_13-质量流量计（中标）_成品油-仪表数据表 3 2 2 2" xfId="1472"/>
    <cellStyle name="好_13-质量流量计（中标）_成品油-仪表数据表 3 2 3" xfId="1493"/>
    <cellStyle name="好_13-质量流量计（中标）_成品油-仪表数据表 3 3" xfId="7715"/>
    <cellStyle name="好_13-质量流量计（中标）_成品油-仪表数据表 3 3 2" xfId="1632"/>
    <cellStyle name="好_13-质量流量计（中标）_成品油-仪表数据表 3 4" xfId="7716"/>
    <cellStyle name="好_13-质量流量计（中标）_成品油-仪表数据表 4" xfId="7718"/>
    <cellStyle name="好_13-质量流量计（中标）_成品油-仪表数据表 4 2" xfId="7719"/>
    <cellStyle name="好_13-质量流量计（中标）_成品油-仪表数据表 4 2 2" xfId="7720"/>
    <cellStyle name="好_13-质量流量计（中标）_成品油-仪表数据表 4 3" xfId="7368"/>
    <cellStyle name="好_13-质量流量计（中标）_成品油-仪表数据表 5" xfId="7722"/>
    <cellStyle name="好_13-质量流量计（中标）_成品油-仪表数据表1" xfId="7723"/>
    <cellStyle name="好_13-质量流量计（中标）_成品油-仪表数据表1 2" xfId="7724"/>
    <cellStyle name="好_13-质量流量计（中标）_成品油-仪表数据表1 2 2" xfId="7725"/>
    <cellStyle name="好_13-质量流量计（中标）_成品油-仪表数据表1 2 2 2" xfId="7727"/>
    <cellStyle name="好_13-质量流量计（中标）_成品油-仪表数据表1 2 2 2 2" xfId="7730"/>
    <cellStyle name="好_13-质量流量计（中标）_成品油-仪表数据表1 2 2 3" xfId="7733"/>
    <cellStyle name="好_13-质量流量计（中标）_成品油-仪表数据表1 2 3" xfId="7736"/>
    <cellStyle name="好_13-质量流量计（中标）_成品油-仪表数据表1 2 3 2" xfId="7738"/>
    <cellStyle name="好_13-质量流量计（中标）_成品油-仪表数据表1 2 4" xfId="7741"/>
    <cellStyle name="好_13-质量流量计（中标）_成品油-仪表数据表1 3" xfId="7743"/>
    <cellStyle name="好_13-质量流量计（中标）_成品油-仪表数据表1 3 2" xfId="7745"/>
    <cellStyle name="好_13-质量流量计（中标）_成品油-仪表数据表1 3 2 2" xfId="7747"/>
    <cellStyle name="好_13-质量流量计（中标）_成品油-仪表数据表1 3 2 2 2" xfId="7749"/>
    <cellStyle name="好_13-质量流量计（中标）_成品油-仪表数据表1 3 2 3" xfId="116"/>
    <cellStyle name="好_13-质量流量计（中标）_成品油-仪表数据表1 3 3" xfId="7751"/>
    <cellStyle name="好_13-质量流量计（中标）_成品油-仪表数据表1 3 3 2" xfId="7753"/>
    <cellStyle name="好_13-质量流量计（中标）_成品油-仪表数据表1 3 4" xfId="7755"/>
    <cellStyle name="好_13-质量流量计（中标）_成品油-仪表数据表1 4" xfId="7757"/>
    <cellStyle name="好_13-质量流量计（中标）_成品油-仪表数据表1 4 2" xfId="7758"/>
    <cellStyle name="好_13-质量流量计（中标）_成品油-仪表数据表1 4 2 2" xfId="7759"/>
    <cellStyle name="好_13-质量流量计（中标）_成品油-仪表数据表1 4 3" xfId="7760"/>
    <cellStyle name="好_13-质量流量计（中标）_成品油-仪表数据表1 5" xfId="7761"/>
    <cellStyle name="好_13-质量流量计（中标）_成品油-仪表数据表1 5 2" xfId="7762"/>
    <cellStyle name="好_13-质量流量计（中标）_成品油-仪表数据表1 6" xfId="7763"/>
    <cellStyle name="好_4液位仪表2" xfId="7019"/>
    <cellStyle name="好_4液位仪表2 2" xfId="7764"/>
    <cellStyle name="好_4液位仪表2 2 2" xfId="6003"/>
    <cellStyle name="好_4液位仪表2 2 2 2" xfId="6005"/>
    <cellStyle name="好_4液位仪表2 2 2 2 2" xfId="5916"/>
    <cellStyle name="好_4液位仪表2 2 2 3" xfId="600"/>
    <cellStyle name="好_4液位仪表2 2 3" xfId="7765"/>
    <cellStyle name="好_4液位仪表2 2 3 2" xfId="7766"/>
    <cellStyle name="好_4液位仪表2 2 4" xfId="7767"/>
    <cellStyle name="好_4液位仪表2 3" xfId="7768"/>
    <cellStyle name="好_4液位仪表2 3 2" xfId="7769"/>
    <cellStyle name="好_4液位仪表2 3 2 2" xfId="7770"/>
    <cellStyle name="好_4液位仪表2 3 2 2 2" xfId="7771"/>
    <cellStyle name="好_4液位仪表2 3 2 3" xfId="7772"/>
    <cellStyle name="好_4液位仪表2 3 3" xfId="7773"/>
    <cellStyle name="好_4液位仪表2 3 3 2" xfId="7774"/>
    <cellStyle name="好_4液位仪表2 3 4" xfId="7775"/>
    <cellStyle name="好_4液位仪表2 4" xfId="7776"/>
    <cellStyle name="好_4液位仪表2 4 2" xfId="7777"/>
    <cellStyle name="好_4液位仪表2 4 2 2" xfId="7778"/>
    <cellStyle name="好_4液位仪表2 4 3" xfId="7779"/>
    <cellStyle name="好_4液位仪表2 5" xfId="7780"/>
    <cellStyle name="好_4液位仪表2 5 2" xfId="7781"/>
    <cellStyle name="好_4液位仪表2 6" xfId="7782"/>
    <cellStyle name="好_4液位仪表2_成品油-仪表数据表" xfId="7783"/>
    <cellStyle name="好_4液位仪表2_成品油-仪表数据表 2" xfId="7784"/>
    <cellStyle name="好_4液位仪表2_成品油-仪表数据表 2 2" xfId="7785"/>
    <cellStyle name="好_4液位仪表2_成品油-仪表数据表 2 2 2" xfId="7786"/>
    <cellStyle name="好_4液位仪表2_成品油-仪表数据表 2 2 2 2" xfId="7787"/>
    <cellStyle name="好_4液位仪表2_成品油-仪表数据表 2 2 3" xfId="7788"/>
    <cellStyle name="好_4液位仪表2_成品油-仪表数据表 2 3" xfId="7790"/>
    <cellStyle name="好_4液位仪表2_成品油-仪表数据表 2 3 2" xfId="7791"/>
    <cellStyle name="好_4液位仪表2_成品油-仪表数据表 2 4" xfId="7792"/>
    <cellStyle name="好_4液位仪表2_成品油-仪表数据表 3" xfId="7794"/>
    <cellStyle name="好_4液位仪表2_成品油-仪表数据表 3 2" xfId="7795"/>
    <cellStyle name="好_4液位仪表2_成品油-仪表数据表 3 2 2" xfId="7796"/>
    <cellStyle name="好_4液位仪表2_成品油-仪表数据表 3 2 2 2" xfId="7797"/>
    <cellStyle name="好_4液位仪表2_成品油-仪表数据表 3 2 3" xfId="7799"/>
    <cellStyle name="好_4液位仪表2_成品油-仪表数据表 3 3" xfId="7800"/>
    <cellStyle name="好_4液位仪表2_成品油-仪表数据表 3 3 2" xfId="7801"/>
    <cellStyle name="好_4液位仪表2_成品油-仪表数据表 3 4" xfId="6518"/>
    <cellStyle name="好_4液位仪表2_成品油-仪表数据表 4" xfId="7802"/>
    <cellStyle name="好_4液位仪表2_成品油-仪表数据表 4 2" xfId="7803"/>
    <cellStyle name="好_4液位仪表2_成品油-仪表数据表 4 2 2" xfId="7804"/>
    <cellStyle name="好_4液位仪表2_成品油-仪表数据表 4 3" xfId="7805"/>
    <cellStyle name="好_4液位仪表2_成品油-仪表数据表 5" xfId="7806"/>
    <cellStyle name="好_4液位仪表2_成品油-仪表数据表1" xfId="7808"/>
    <cellStyle name="好_4液位仪表2_成品油-仪表数据表1 2" xfId="3620"/>
    <cellStyle name="好_4液位仪表2_成品油-仪表数据表1 2 2" xfId="3625"/>
    <cellStyle name="好_4液位仪表2_成品油-仪表数据表1 2 2 2" xfId="3629"/>
    <cellStyle name="好_4液位仪表2_成品油-仪表数据表1 2 2 2 2" xfId="3632"/>
    <cellStyle name="好_4液位仪表2_成品油-仪表数据表1 2 2 3" xfId="3638"/>
    <cellStyle name="好_4液位仪表2_成品油-仪表数据表1 2 3" xfId="2373"/>
    <cellStyle name="好_4液位仪表2_成品油-仪表数据表1 2 3 2" xfId="415"/>
    <cellStyle name="好_4液位仪表2_成品油-仪表数据表1 2 4" xfId="2376"/>
    <cellStyle name="好_4液位仪表2_成品油-仪表数据表1 3" xfId="3644"/>
    <cellStyle name="好_4液位仪表2_成品油-仪表数据表1 3 2" xfId="3647"/>
    <cellStyle name="好_4液位仪表2_成品油-仪表数据表1 3 2 2" xfId="3651"/>
    <cellStyle name="好_4液位仪表2_成品油-仪表数据表1 3 2 2 2" xfId="2076"/>
    <cellStyle name="好_4液位仪表2_成品油-仪表数据表1 3 2 3" xfId="3653"/>
    <cellStyle name="好_4液位仪表2_成品油-仪表数据表1 3 3" xfId="2383"/>
    <cellStyle name="好_4液位仪表2_成品油-仪表数据表1 3 3 2" xfId="2386"/>
    <cellStyle name="好_4液位仪表2_成品油-仪表数据表1 3 4" xfId="2396"/>
    <cellStyle name="好_4液位仪表2_成品油-仪表数据表1 4" xfId="3656"/>
    <cellStyle name="好_4液位仪表2_成品油-仪表数据表1 4 2" xfId="3661"/>
    <cellStyle name="好_4液位仪表2_成品油-仪表数据表1 4 2 2" xfId="3667"/>
    <cellStyle name="好_4液位仪表2_成品油-仪表数据表1 4 3" xfId="2402"/>
    <cellStyle name="好_4液位仪表2_成品油-仪表数据表1 5" xfId="2769"/>
    <cellStyle name="好_4液位仪表2_成品油-仪表数据表1 5 2" xfId="3674"/>
    <cellStyle name="好_4液位仪表2_成品油-仪表数据表1 6" xfId="3679"/>
    <cellStyle name="好_6分析仪表" xfId="7809"/>
    <cellStyle name="好_6分析仪表 2" xfId="7810"/>
    <cellStyle name="好_6分析仪表 2 2" xfId="7811"/>
    <cellStyle name="好_6分析仪表 2 2 2" xfId="7812"/>
    <cellStyle name="好_6分析仪表 2 2 2 2" xfId="7815"/>
    <cellStyle name="好_6分析仪表 2 2 3" xfId="7817"/>
    <cellStyle name="好_6分析仪表 2 3" xfId="7818"/>
    <cellStyle name="好_6分析仪表 2 3 2" xfId="7819"/>
    <cellStyle name="好_6分析仪表 2 4" xfId="7820"/>
    <cellStyle name="好_6分析仪表 3" xfId="7821"/>
    <cellStyle name="好_6分析仪表 3 2" xfId="7822"/>
    <cellStyle name="好_6分析仪表 3 2 2" xfId="7823"/>
    <cellStyle name="好_6分析仪表 3 2 2 2" xfId="7825"/>
    <cellStyle name="好_6分析仪表 3 2 3" xfId="7826"/>
    <cellStyle name="好_6分析仪表 3 3" xfId="7828"/>
    <cellStyle name="好_6分析仪表 3 3 2" xfId="7829"/>
    <cellStyle name="好_6分析仪表 3 4" xfId="7830"/>
    <cellStyle name="好_6分析仪表 4" xfId="7831"/>
    <cellStyle name="好_6分析仪表 4 2" xfId="7832"/>
    <cellStyle name="好_6分析仪表 4 2 2" xfId="7833"/>
    <cellStyle name="好_6分析仪表 4 3" xfId="7835"/>
    <cellStyle name="好_6分析仪表 5" xfId="7836"/>
    <cellStyle name="好_6分析仪表 5 2" xfId="7838"/>
    <cellStyle name="好_6分析仪表 6" xfId="7840"/>
    <cellStyle name="好_6分析仪表_成品油-仪表数据表" xfId="7843"/>
    <cellStyle name="好_6分析仪表_成品油-仪表数据表 2" xfId="7844"/>
    <cellStyle name="好_6分析仪表_成品油-仪表数据表 2 2" xfId="7845"/>
    <cellStyle name="好_6分析仪表_成品油-仪表数据表 2 2 2" xfId="7846"/>
    <cellStyle name="好_6分析仪表_成品油-仪表数据表 2 2 2 2" xfId="7847"/>
    <cellStyle name="好_6分析仪表_成品油-仪表数据表 2 2 3" xfId="7848"/>
    <cellStyle name="好_6分析仪表_成品油-仪表数据表 2 3" xfId="7850"/>
    <cellStyle name="好_6分析仪表_成品油-仪表数据表 2 3 2" xfId="7851"/>
    <cellStyle name="好_6分析仪表_成品油-仪表数据表 2 4" xfId="7229"/>
    <cellStyle name="好_6分析仪表_成品油-仪表数据表 3" xfId="7852"/>
    <cellStyle name="好_6分析仪表_成品油-仪表数据表 3 2" xfId="7853"/>
    <cellStyle name="好_6分析仪表_成品油-仪表数据表 3 2 2" xfId="7854"/>
    <cellStyle name="好_6分析仪表_成品油-仪表数据表 3 2 2 2" xfId="5223"/>
    <cellStyle name="好_6分析仪表_成品油-仪表数据表 3 2 3" xfId="7855"/>
    <cellStyle name="好_6分析仪表_成品油-仪表数据表 3 3" xfId="7856"/>
    <cellStyle name="好_6分析仪表_成品油-仪表数据表 3 3 2" xfId="3222"/>
    <cellStyle name="好_6分析仪表_成品油-仪表数据表 3 4" xfId="7238"/>
    <cellStyle name="好_6分析仪表_成品油-仪表数据表 4" xfId="7857"/>
    <cellStyle name="好_6分析仪表_成品油-仪表数据表 4 2" xfId="7858"/>
    <cellStyle name="好_6分析仪表_成品油-仪表数据表 4 2 2" xfId="7859"/>
    <cellStyle name="好_6分析仪表_成品油-仪表数据表 4 3" xfId="7860"/>
    <cellStyle name="好_6分析仪表_成品油-仪表数据表 5" xfId="7861"/>
    <cellStyle name="好_6分析仪表_成品油-仪表数据表1" xfId="7862"/>
    <cellStyle name="好_6分析仪表_成品油-仪表数据表1 2" xfId="7863"/>
    <cellStyle name="好_6分析仪表_成品油-仪表数据表1 2 2" xfId="7865"/>
    <cellStyle name="好_6分析仪表_成品油-仪表数据表1 2 2 2" xfId="7867"/>
    <cellStyle name="好_6分析仪表_成品油-仪表数据表1 2 2 2 2" xfId="7869"/>
    <cellStyle name="好_6分析仪表_成品油-仪表数据表1 2 2 3" xfId="7871"/>
    <cellStyle name="好_6分析仪表_成品油-仪表数据表1 2 3" xfId="7873"/>
    <cellStyle name="好_6分析仪表_成品油-仪表数据表1 2 3 2" xfId="7875"/>
    <cellStyle name="好_6分析仪表_成品油-仪表数据表1 2 4" xfId="7877"/>
    <cellStyle name="好_6分析仪表_成品油-仪表数据表1 3" xfId="7879"/>
    <cellStyle name="好_6分析仪表_成品油-仪表数据表1 3 2" xfId="7881"/>
    <cellStyle name="好_6分析仪表_成品油-仪表数据表1 3 2 2" xfId="7882"/>
    <cellStyle name="好_6分析仪表_成品油-仪表数据表1 3 2 2 2" xfId="7883"/>
    <cellStyle name="好_6分析仪表_成品油-仪表数据表1 3 2 3" xfId="7884"/>
    <cellStyle name="好_6分析仪表_成品油-仪表数据表1 3 3" xfId="7885"/>
    <cellStyle name="好_6分析仪表_成品油-仪表数据表1 3 3 2" xfId="7886"/>
    <cellStyle name="好_6分析仪表_成品油-仪表数据表1 3 4" xfId="7887"/>
    <cellStyle name="好_6分析仪表_成品油-仪表数据表1 4" xfId="7889"/>
    <cellStyle name="好_6分析仪表_成品油-仪表数据表1 4 2" xfId="7891"/>
    <cellStyle name="好_6分析仪表_成品油-仪表数据表1 4 2 2" xfId="7894"/>
    <cellStyle name="好_6分析仪表_成品油-仪表数据表1 4 3" xfId="7895"/>
    <cellStyle name="好_6分析仪表_成品油-仪表数据表1 5" xfId="7896"/>
    <cellStyle name="好_6分析仪表_成品油-仪表数据表1 5 2" xfId="7898"/>
    <cellStyle name="好_6分析仪表_成品油-仪表数据表1 6" xfId="7899"/>
    <cellStyle name="好_B-1016-1052(02)Y-03仪表数据表" xfId="7900"/>
    <cellStyle name="好_B-1016-1052(02)Y-03仪表数据表 2" xfId="7901"/>
    <cellStyle name="好_B-1016-1052(02)Y-03仪表数据表 2 2" xfId="7902"/>
    <cellStyle name="好_B-1016-1052(02)Y-03仪表数据表 2 2 2" xfId="7903"/>
    <cellStyle name="好_B-1016-1052(02)Y-03仪表数据表 2 2 2 2" xfId="7905"/>
    <cellStyle name="好_B-1016-1052(02)Y-03仪表数据表 2 2 3" xfId="7906"/>
    <cellStyle name="好_B-1016-1052(02)Y-03仪表数据表 2 3" xfId="4029"/>
    <cellStyle name="好_B-1016-1052(02)Y-03仪表数据表 2 3 2" xfId="7907"/>
    <cellStyle name="好_B-1016-1052(02)Y-03仪表数据表 2 4" xfId="7908"/>
    <cellStyle name="好_B-1016-1052(02)Y-03仪表数据表 3" xfId="7909"/>
    <cellStyle name="好_B-1016-1052(02)Y-03仪表数据表 3 2" xfId="7911"/>
    <cellStyle name="好_B-1016-1052(02)Y-03仪表数据表 3 2 2" xfId="7913"/>
    <cellStyle name="好_B-1016-1052(02)Y-03仪表数据表 3 2 2 2" xfId="7914"/>
    <cellStyle name="好_B-1016-1052(02)Y-03仪表数据表 3 2 3" xfId="7915"/>
    <cellStyle name="好_B-1016-1052(02)Y-03仪表数据表 3 3" xfId="7917"/>
    <cellStyle name="好_B-1016-1052(02)Y-03仪表数据表 3 3 2" xfId="7918"/>
    <cellStyle name="好_B-1016-1052(02)Y-03仪表数据表 3 4" xfId="7919"/>
    <cellStyle name="好_B-1016-1052(02)Y-03仪表数据表 4" xfId="460"/>
    <cellStyle name="好_B-1016-1052(02)Y-03仪表数据表 4 2" xfId="462"/>
    <cellStyle name="好_B-1016-1052(02)Y-03仪表数据表 4 2 2" xfId="470"/>
    <cellStyle name="好_B-1016-1052(02)Y-03仪表数据表 4 3" xfId="474"/>
    <cellStyle name="好_B-1016-1052(02)Y-03仪表数据表 5" xfId="482"/>
    <cellStyle name="好_B-1016-1052(02)Y-03仪表数据表 5 2" xfId="487"/>
    <cellStyle name="好_B-1016-1052(02)Y-03仪表数据表 6" xfId="494"/>
    <cellStyle name="好_B-1016-1052(02)Y-03仪表数据表_成品油-仪表数据表" xfId="7920"/>
    <cellStyle name="好_B-1016-1052(02)Y-03仪表数据表_成品油-仪表数据表 2" xfId="7923"/>
    <cellStyle name="好_B-1016-1052(02)Y-03仪表数据表_成品油-仪表数据表 2 2" xfId="7926"/>
    <cellStyle name="好_B-1016-1052(02)Y-03仪表数据表_成品油-仪表数据表 2 2 2" xfId="7929"/>
    <cellStyle name="好_B-1016-1052(02)Y-03仪表数据表_成品油-仪表数据表 2 2 2 2" xfId="7931"/>
    <cellStyle name="好_B-1016-1052(02)Y-03仪表数据表_成品油-仪表数据表 2 2 3" xfId="7933"/>
    <cellStyle name="好_B-1016-1052(02)Y-03仪表数据表_成品油-仪表数据表 2 3" xfId="7935"/>
    <cellStyle name="好_B-1016-1052(02)Y-03仪表数据表_成品油-仪表数据表 2 3 2" xfId="7937"/>
    <cellStyle name="好_B-1016-1052(02)Y-03仪表数据表_成品油-仪表数据表 2 4" xfId="7938"/>
    <cellStyle name="好_B-1016-1052(02)Y-03仪表数据表_成品油-仪表数据表 3" xfId="7939"/>
    <cellStyle name="好_B-1016-1052(02)Y-03仪表数据表_成品油-仪表数据表 3 2" xfId="7942"/>
    <cellStyle name="好_B-1016-1052(02)Y-03仪表数据表_成品油-仪表数据表 3 2 2" xfId="7944"/>
    <cellStyle name="好_B-1016-1052(02)Y-03仪表数据表_成品油-仪表数据表 3 2 2 2" xfId="7945"/>
    <cellStyle name="好_B-1016-1052(02)Y-03仪表数据表_成品油-仪表数据表 3 2 3" xfId="7947"/>
    <cellStyle name="好_B-1016-1052(02)Y-03仪表数据表_成品油-仪表数据表 3 3" xfId="7949"/>
    <cellStyle name="好_B-1016-1052(02)Y-03仪表数据表_成品油-仪表数据表 3 3 2" xfId="7950"/>
    <cellStyle name="好_B-1016-1052(02)Y-03仪表数据表_成品油-仪表数据表 3 4" xfId="7951"/>
    <cellStyle name="好_B-1016-1052(02)Y-03仪表数据表_成品油-仪表数据表 4" xfId="7952"/>
    <cellStyle name="好_B-1016-1052(02)Y-03仪表数据表_成品油-仪表数据表 4 2" xfId="7954"/>
    <cellStyle name="好_B-1016-1052(02)Y-03仪表数据表_成品油-仪表数据表 4 2 2" xfId="7955"/>
    <cellStyle name="好_B-1016-1052(02)Y-03仪表数据表_成品油-仪表数据表 4 3" xfId="7956"/>
    <cellStyle name="好_B-1016-1052(02)Y-03仪表数据表_成品油-仪表数据表 5" xfId="7957"/>
    <cellStyle name="好_B-1016-1052(02)Y-03仪表数据表_成品油-仪表数据表1" xfId="7958"/>
    <cellStyle name="好_B-1016-1052(02)Y-03仪表数据表_成品油-仪表数据表1 2" xfId="7960"/>
    <cellStyle name="好_B-1016-1052(02)Y-03仪表数据表_成品油-仪表数据表1 2 2" xfId="7962"/>
    <cellStyle name="好_B-1016-1052(02)Y-03仪表数据表_成品油-仪表数据表1 2 2 2" xfId="7963"/>
    <cellStyle name="好_B-1016-1052(02)Y-03仪表数据表_成品油-仪表数据表1 2 2 2 2" xfId="7965"/>
    <cellStyle name="好_B-1016-1052(02)Y-03仪表数据表_成品油-仪表数据表1 2 2 3" xfId="7967"/>
    <cellStyle name="好_B-1016-1052(02)Y-03仪表数据表_成品油-仪表数据表1 2 3" xfId="7969"/>
    <cellStyle name="好_B-1016-1052(02)Y-03仪表数据表_成品油-仪表数据表1 2 3 2" xfId="7970"/>
    <cellStyle name="好_B-1016-1052(02)Y-03仪表数据表_成品油-仪表数据表1 2 4" xfId="7972"/>
    <cellStyle name="好_B-1016-1052(02)Y-03仪表数据表_成品油-仪表数据表1 3" xfId="7973"/>
    <cellStyle name="好_B-1016-1052(02)Y-03仪表数据表_成品油-仪表数据表1 3 2" xfId="7974"/>
    <cellStyle name="好_B-1016-1052(02)Y-03仪表数据表_成品油-仪表数据表1 3 2 2" xfId="7975"/>
    <cellStyle name="好_B-1016-1052(02)Y-03仪表数据表_成品油-仪表数据表1 3 2 2 2" xfId="7977"/>
    <cellStyle name="好_B-1016-1052(02)Y-03仪表数据表_成品油-仪表数据表1 3 2 3" xfId="7978"/>
    <cellStyle name="好_B-1016-1052(02)Y-03仪表数据表_成品油-仪表数据表1 3 3" xfId="7979"/>
    <cellStyle name="好_B-1016-1052(02)Y-03仪表数据表_成品油-仪表数据表1 3 3 2" xfId="7980"/>
    <cellStyle name="好_B-1016-1052(02)Y-03仪表数据表_成品油-仪表数据表1 3 4" xfId="7982"/>
    <cellStyle name="好_B-1016-1052(02)Y-03仪表数据表_成品油-仪表数据表1 4" xfId="7983"/>
    <cellStyle name="好_B-1016-1052(02)Y-03仪表数据表_成品油-仪表数据表1 4 2" xfId="7283"/>
    <cellStyle name="好_B-1016-1052(02)Y-03仪表数据表_成品油-仪表数据表1 4 2 2" xfId="7285"/>
    <cellStyle name="好_B-1016-1052(02)Y-03仪表数据表_成品油-仪表数据表1 4 3" xfId="7287"/>
    <cellStyle name="好_B-1016-1052(02)Y-03仪表数据表_成品油-仪表数据表1 5" xfId="7984"/>
    <cellStyle name="好_B-1016-1052(02)Y-03仪表数据表_成品油-仪表数据表1 5 2" xfId="7297"/>
    <cellStyle name="好_B-1016-1052(02)Y-03仪表数据表_成品油-仪表数据表1 6" xfId="7985"/>
    <cellStyle name="好_CS01-D383-0301仪表数据表" xfId="7986"/>
    <cellStyle name="好_CS01-D383-0301仪表数据表 2" xfId="7987"/>
    <cellStyle name="好_CS01-D383-0301仪表数据表 2 2" xfId="7988"/>
    <cellStyle name="好_CS01-D383-0301仪表数据表 2 2 2" xfId="3407"/>
    <cellStyle name="好_CS01-D383-0301仪表数据表 2 2 2 2" xfId="4114"/>
    <cellStyle name="好_CS01-D383-0301仪表数据表 2 2 3" xfId="7989"/>
    <cellStyle name="好_CS01-D383-0301仪表数据表 2 3" xfId="7991"/>
    <cellStyle name="好_CS01-D383-0301仪表数据表 2 3 2" xfId="7992"/>
    <cellStyle name="好_CS01-D383-0301仪表数据表 2 4" xfId="7993"/>
    <cellStyle name="好_CS01-D383-0301仪表数据表 3" xfId="5476"/>
    <cellStyle name="好_CS01-D383-0301仪表数据表 3 2" xfId="7994"/>
    <cellStyle name="好_CS01-D383-0301仪表数据表 3 2 2" xfId="7995"/>
    <cellStyle name="好_CS01-D383-0301仪表数据表 3 2 2 2" xfId="7997"/>
    <cellStyle name="好_CS01-D383-0301仪表数据表 3 2 3" xfId="7998"/>
    <cellStyle name="好_CS01-D383-0301仪表数据表 3 3" xfId="7999"/>
    <cellStyle name="好_CS01-D383-0301仪表数据表 3 3 2" xfId="8000"/>
    <cellStyle name="好_CS01-D383-0301仪表数据表 3 4" xfId="8002"/>
    <cellStyle name="好_CS01-D383-0301仪表数据表 4" xfId="8003"/>
    <cellStyle name="好_CS01-D383-0301仪表数据表 4 2" xfId="8006"/>
    <cellStyle name="好_CS01-D383-0301仪表数据表 4 2 2" xfId="8008"/>
    <cellStyle name="好_CS01-D383-0301仪表数据表 4 3" xfId="8009"/>
    <cellStyle name="好_CS01-D383-0301仪表数据表 5" xfId="8010"/>
    <cellStyle name="好_CS01-D383-0301仪表数据表 5 2" xfId="8011"/>
    <cellStyle name="好_CS01-D383-0301仪表数据表 6" xfId="8013"/>
    <cellStyle name="好_CS01-D383-0301仪表数据表_成品油-仪表数据表" xfId="8014"/>
    <cellStyle name="好_CS01-D383-0301仪表数据表_成品油-仪表数据表 2" xfId="8015"/>
    <cellStyle name="好_CS01-D383-0301仪表数据表_成品油-仪表数据表 2 2" xfId="8016"/>
    <cellStyle name="好_CS01-D383-0301仪表数据表_成品油-仪表数据表 2 2 2" xfId="8017"/>
    <cellStyle name="好_CS01-D383-0301仪表数据表_成品油-仪表数据表 2 2 2 2" xfId="8019"/>
    <cellStyle name="好_CS01-D383-0301仪表数据表_成品油-仪表数据表 2 2 3" xfId="8021"/>
    <cellStyle name="好_CS01-D383-0301仪表数据表_成品油-仪表数据表 2 3" xfId="8024"/>
    <cellStyle name="好_CS01-D383-0301仪表数据表_成品油-仪表数据表 2 3 2" xfId="8025"/>
    <cellStyle name="好_CS01-D383-0301仪表数据表_成品油-仪表数据表 2 4" xfId="8027"/>
    <cellStyle name="好_CS01-D383-0301仪表数据表_成品油-仪表数据表 3" xfId="8028"/>
    <cellStyle name="好_CS01-D383-0301仪表数据表_成品油-仪表数据表 3 2" xfId="7711"/>
    <cellStyle name="好_CS01-D383-0301仪表数据表_成品油-仪表数据表 3 2 2" xfId="8029"/>
    <cellStyle name="好_CS01-D383-0301仪表数据表_成品油-仪表数据表 3 2 2 2" xfId="8031"/>
    <cellStyle name="好_CS01-D383-0301仪表数据表_成品油-仪表数据表 3 2 3" xfId="8033"/>
    <cellStyle name="好_CS01-D383-0301仪表数据表_成品油-仪表数据表 3 3" xfId="8036"/>
    <cellStyle name="好_CS01-D383-0301仪表数据表_成品油-仪表数据表 3 3 2" xfId="8037"/>
    <cellStyle name="好_CS01-D383-0301仪表数据表_成品油-仪表数据表 3 4" xfId="8039"/>
    <cellStyle name="好_CS01-D383-0301仪表数据表_成品油-仪表数据表 4" xfId="8040"/>
    <cellStyle name="好_CS01-D383-0301仪表数据表_成品油-仪表数据表 4 2" xfId="7717"/>
    <cellStyle name="好_CS01-D383-0301仪表数据表_成品油-仪表数据表 4 2 2" xfId="1797"/>
    <cellStyle name="好_CS01-D383-0301仪表数据表_成品油-仪表数据表 4 3" xfId="8041"/>
    <cellStyle name="好_CS01-D383-0301仪表数据表_成品油-仪表数据表 5" xfId="8045"/>
    <cellStyle name="好_CS01-D383-0301仪表数据表_成品油-仪表数据表1" xfId="8046"/>
    <cellStyle name="好_CS01-D383-0301仪表数据表_成品油-仪表数据表1 2" xfId="8047"/>
    <cellStyle name="好_CS01-D383-0301仪表数据表_成品油-仪表数据表1 2 2" xfId="8048"/>
    <cellStyle name="好_CS01-D383-0301仪表数据表_成品油-仪表数据表1 2 2 2" xfId="8049"/>
    <cellStyle name="好_CS01-D383-0301仪表数据表_成品油-仪表数据表1 2 2 2 2" xfId="8050"/>
    <cellStyle name="好_CS01-D383-0301仪表数据表_成品油-仪表数据表1 2 2 3" xfId="8051"/>
    <cellStyle name="好_CS01-D383-0301仪表数据表_成品油-仪表数据表1 2 3" xfId="8053"/>
    <cellStyle name="好_CS01-D383-0301仪表数据表_成品油-仪表数据表1 2 3 2" xfId="4297"/>
    <cellStyle name="好_CS01-D383-0301仪表数据表_成品油-仪表数据表1 2 4" xfId="8054"/>
    <cellStyle name="好_CS01-D383-0301仪表数据表_成品油-仪表数据表1 3" xfId="8055"/>
    <cellStyle name="好_CS01-D383-0301仪表数据表_成品油-仪表数据表1 3 2" xfId="8056"/>
    <cellStyle name="好_CS01-D383-0301仪表数据表_成品油-仪表数据表1 3 2 2" xfId="8057"/>
    <cellStyle name="好_CS01-D383-0301仪表数据表_成品油-仪表数据表1 3 2 2 2" xfId="8058"/>
    <cellStyle name="好_CS01-D383-0301仪表数据表_成品油-仪表数据表1 3 2 3" xfId="8060"/>
    <cellStyle name="好_CS01-D383-0301仪表数据表_成品油-仪表数据表1 3 3" xfId="8062"/>
    <cellStyle name="好_CS01-D383-0301仪表数据表_成品油-仪表数据表1 3 3 2" xfId="8063"/>
    <cellStyle name="好_CS01-D383-0301仪表数据表_成品油-仪表数据表1 3 4" xfId="8064"/>
    <cellStyle name="好_CS01-D383-0301仪表数据表_成品油-仪表数据表1 4" xfId="8065"/>
    <cellStyle name="好_CS01-D383-0301仪表数据表_成品油-仪表数据表1 4 2" xfId="8066"/>
    <cellStyle name="好_CS01-D383-0301仪表数据表_成品油-仪表数据表1 4 2 2" xfId="8067"/>
    <cellStyle name="好_CS01-D383-0301仪表数据表_成品油-仪表数据表1 4 3" xfId="8068"/>
    <cellStyle name="好_CS01-D383-0301仪表数据表_成品油-仪表数据表1 5" xfId="8069"/>
    <cellStyle name="好_CS01-D383-0301仪表数据表_成品油-仪表数据表1 5 2" xfId="8070"/>
    <cellStyle name="好_CS01-D383-0301仪表数据表_成品油-仪表数据表1 6" xfId="8071"/>
    <cellStyle name="好_I_O清册" xfId="8073"/>
    <cellStyle name="好_I_O清册 2" xfId="8074"/>
    <cellStyle name="好_K-00-00 外管廊 自控图纸目录" xfId="8076"/>
    <cellStyle name="好_K-06 合成E 电缆表 A3(40)" xfId="8077"/>
    <cellStyle name="好_PGRP1-3A-0YCN-036-INT-IOL-DCS-0001-R00 DCS污水处理场IO清单R6" xfId="8079"/>
    <cellStyle name="好_PGRP1-3A-0YCN-036-INT-IOL-DCS-0001-R00 DCS污水处理场IO清单R6 2" xfId="8081"/>
    <cellStyle name="好_PGRP1-3A-0YCN-036-INT-IOL-DCS-0001-R00 DCS污水处理场IO清单R6 2 2" xfId="22576"/>
    <cellStyle name="好_PGRP1-3A-0YCN-036-INT-IOL-DCS-0001-R00 DCS污水处理场IO清单R6 2 3" xfId="22577"/>
    <cellStyle name="好_PGRP1-3A-0YCN-036-INT-IOL-DCS-0001-R00 DCS污水处理场IO清单R6 3" xfId="22578"/>
    <cellStyle name="好_PGRP1-3A-0YCN-036-INT-IOL-DCS-0001-R00 DCS污水处理场IO清单R6 4" xfId="22579"/>
    <cellStyle name="好_成品油-仪表数据表" xfId="8083"/>
    <cellStyle name="好_成品油-仪表数据表 2" xfId="8084"/>
    <cellStyle name="好_成品油-仪表数据表 2 2" xfId="8085"/>
    <cellStyle name="好_成品油-仪表数据表 2 2 2" xfId="8086"/>
    <cellStyle name="好_成品油-仪表数据表 2 2 2 2" xfId="8087"/>
    <cellStyle name="好_成品油-仪表数据表 2 2 3" xfId="8089"/>
    <cellStyle name="好_成品油-仪表数据表 2 3" xfId="8090"/>
    <cellStyle name="好_成品油-仪表数据表 2 3 2" xfId="8091"/>
    <cellStyle name="好_成品油-仪表数据表 2 4" xfId="8092"/>
    <cellStyle name="好_成品油-仪表数据表 3" xfId="8093"/>
    <cellStyle name="好_成品油-仪表数据表 3 2" xfId="8094"/>
    <cellStyle name="好_成品油-仪表数据表 3 2 2" xfId="8096"/>
    <cellStyle name="好_成品油-仪表数据表 3 2 2 2" xfId="8097"/>
    <cellStyle name="好_成品油-仪表数据表 3 2 3" xfId="8098"/>
    <cellStyle name="好_成品油-仪表数据表 3 3" xfId="8099"/>
    <cellStyle name="好_成品油-仪表数据表 3 3 2" xfId="8100"/>
    <cellStyle name="好_成品油-仪表数据表 3 4" xfId="8101"/>
    <cellStyle name="好_成品油-仪表数据表 4" xfId="8102"/>
    <cellStyle name="好_成品油-仪表数据表 4 2" xfId="8104"/>
    <cellStyle name="好_成品油-仪表数据表 4 2 2" xfId="8105"/>
    <cellStyle name="好_成品油-仪表数据表 4 3" xfId="8106"/>
    <cellStyle name="好_成品油-仪表数据表 5" xfId="8107"/>
    <cellStyle name="好_成品油-仪表数据表1" xfId="8108"/>
    <cellStyle name="好_成品油-仪表数据表1 2" xfId="8110"/>
    <cellStyle name="好_成品油-仪表数据表1 2 2" xfId="8115"/>
    <cellStyle name="好_成品油-仪表数据表1 2 2 2" xfId="8120"/>
    <cellStyle name="好_成品油-仪表数据表1 2 2 2 2" xfId="8125"/>
    <cellStyle name="好_成品油-仪表数据表1 2 2 3" xfId="8128"/>
    <cellStyle name="好_成品油-仪表数据表1 2 3" xfId="8132"/>
    <cellStyle name="好_成品油-仪表数据表1 2 3 2" xfId="8137"/>
    <cellStyle name="好_成品油-仪表数据表1 2 4" xfId="8140"/>
    <cellStyle name="好_成品油-仪表数据表1 3" xfId="1155"/>
    <cellStyle name="好_成品油-仪表数据表1 3 2" xfId="8143"/>
    <cellStyle name="好_成品油-仪表数据表1 3 2 2" xfId="8148"/>
    <cellStyle name="好_成品油-仪表数据表1 3 2 2 2" xfId="8153"/>
    <cellStyle name="好_成品油-仪表数据表1 3 2 3" xfId="8157"/>
    <cellStyle name="好_成品油-仪表数据表1 3 3" xfId="8161"/>
    <cellStyle name="好_成品油-仪表数据表1 3 3 2" xfId="8165"/>
    <cellStyle name="好_成品油-仪表数据表1 3 4" xfId="8169"/>
    <cellStyle name="好_成品油-仪表数据表1 4" xfId="2125"/>
    <cellStyle name="好_成品油-仪表数据表1 4 2" xfId="2131"/>
    <cellStyle name="好_成品油-仪表数据表1 4 2 2" xfId="8172"/>
    <cellStyle name="好_成品油-仪表数据表1 4 3" xfId="8177"/>
    <cellStyle name="好_成品油-仪表数据表1 5" xfId="2137"/>
    <cellStyle name="好_成品油-仪表数据表1 5 2" xfId="8181"/>
    <cellStyle name="好_成品油-仪表数据表1 6" xfId="8185"/>
    <cellStyle name="好_流量仪表" xfId="8187"/>
    <cellStyle name="好_流量仪表 2" xfId="8188"/>
    <cellStyle name="好_流量仪表 2 2" xfId="8189"/>
    <cellStyle name="好_流量仪表 2 2 2" xfId="438"/>
    <cellStyle name="好_流量仪表 2 2 2 2" xfId="8190"/>
    <cellStyle name="好_流量仪表 2 2 3" xfId="8192"/>
    <cellStyle name="好_流量仪表 2 3" xfId="8193"/>
    <cellStyle name="好_流量仪表 2 3 2" xfId="8194"/>
    <cellStyle name="好_流量仪表 2 4" xfId="8195"/>
    <cellStyle name="好_流量仪表 3" xfId="8196"/>
    <cellStyle name="好_流量仪表 3 2" xfId="8197"/>
    <cellStyle name="好_流量仪表 3 2 2" xfId="652"/>
    <cellStyle name="好_流量仪表 3 2 2 2" xfId="663"/>
    <cellStyle name="好_流量仪表 3 2 3" xfId="668"/>
    <cellStyle name="好_流量仪表 3 3" xfId="8198"/>
    <cellStyle name="好_流量仪表 3 3 2" xfId="8199"/>
    <cellStyle name="好_流量仪表 3 4" xfId="8201"/>
    <cellStyle name="好_流量仪表 4" xfId="8202"/>
    <cellStyle name="好_流量仪表 4 2" xfId="8203"/>
    <cellStyle name="好_流量仪表 4 2 2" xfId="8204"/>
    <cellStyle name="好_流量仪表 4 3" xfId="8206"/>
    <cellStyle name="好_流量仪表 5" xfId="8207"/>
    <cellStyle name="好_流量仪表 5 2" xfId="8209"/>
    <cellStyle name="好_流量仪表 6" xfId="8210"/>
    <cellStyle name="好_流量仪表_成品油-仪表数据表" xfId="8211"/>
    <cellStyle name="好_流量仪表_成品油-仪表数据表 2" xfId="8212"/>
    <cellStyle name="好_流量仪表_成品油-仪表数据表 2 2" xfId="8213"/>
    <cellStyle name="好_流量仪表_成品油-仪表数据表 2 2 2" xfId="8214"/>
    <cellStyle name="好_流量仪表_成品油-仪表数据表 2 2 2 2" xfId="8215"/>
    <cellStyle name="好_流量仪表_成品油-仪表数据表 2 2 3" xfId="8216"/>
    <cellStyle name="好_流量仪表_成品油-仪表数据表 2 3" xfId="8217"/>
    <cellStyle name="好_流量仪表_成品油-仪表数据表 2 3 2" xfId="8218"/>
    <cellStyle name="好_流量仪表_成品油-仪表数据表 2 4" xfId="8219"/>
    <cellStyle name="好_流量仪表_成品油-仪表数据表 3" xfId="8220"/>
    <cellStyle name="好_流量仪表_成品油-仪表数据表 3 2" xfId="8221"/>
    <cellStyle name="好_流量仪表_成品油-仪表数据表 3 2 2" xfId="8222"/>
    <cellStyle name="好_流量仪表_成品油-仪表数据表 3 2 2 2" xfId="8223"/>
    <cellStyle name="好_流量仪表_成品油-仪表数据表 3 2 3" xfId="8225"/>
    <cellStyle name="好_流量仪表_成品油-仪表数据表 3 3" xfId="8226"/>
    <cellStyle name="好_流量仪表_成品油-仪表数据表 3 3 2" xfId="8227"/>
    <cellStyle name="好_流量仪表_成品油-仪表数据表 3 4" xfId="8228"/>
    <cellStyle name="好_流量仪表_成品油-仪表数据表 4" xfId="8229"/>
    <cellStyle name="好_流量仪表_成品油-仪表数据表 4 2" xfId="8230"/>
    <cellStyle name="好_流量仪表_成品油-仪表数据表 4 2 2" xfId="8231"/>
    <cellStyle name="好_流量仪表_成品油-仪表数据表 4 3" xfId="8232"/>
    <cellStyle name="好_流量仪表_成品油-仪表数据表 5" xfId="8233"/>
    <cellStyle name="好_流量仪表_成品油-仪表数据表1" xfId="8234"/>
    <cellStyle name="好_流量仪表_成品油-仪表数据表1 2" xfId="883"/>
    <cellStyle name="好_流量仪表_成品油-仪表数据表1 2 2" xfId="517"/>
    <cellStyle name="好_流量仪表_成品油-仪表数据表1 2 2 2" xfId="8236"/>
    <cellStyle name="好_流量仪表_成品油-仪表数据表1 2 2 2 2" xfId="8238"/>
    <cellStyle name="好_流量仪表_成品油-仪表数据表1 2 2 3" xfId="8239"/>
    <cellStyle name="好_流量仪表_成品油-仪表数据表1 2 3" xfId="8240"/>
    <cellStyle name="好_流量仪表_成品油-仪表数据表1 2 3 2" xfId="8241"/>
    <cellStyle name="好_流量仪表_成品油-仪表数据表1 2 4" xfId="8242"/>
    <cellStyle name="好_流量仪表_成品油-仪表数据表1 3" xfId="875"/>
    <cellStyle name="好_流量仪表_成品油-仪表数据表1 3 2" xfId="8243"/>
    <cellStyle name="好_流量仪表_成品油-仪表数据表1 3 2 2" xfId="8245"/>
    <cellStyle name="好_流量仪表_成品油-仪表数据表1 3 2 2 2" xfId="8246"/>
    <cellStyle name="好_流量仪表_成品油-仪表数据表1 3 2 3" xfId="8247"/>
    <cellStyle name="好_流量仪表_成品油-仪表数据表1 3 3" xfId="8248"/>
    <cellStyle name="好_流量仪表_成品油-仪表数据表1 3 3 2" xfId="8249"/>
    <cellStyle name="好_流量仪表_成品油-仪表数据表1 3 4" xfId="8250"/>
    <cellStyle name="好_流量仪表_成品油-仪表数据表1 4" xfId="8251"/>
    <cellStyle name="好_流量仪表_成品油-仪表数据表1 4 2" xfId="8252"/>
    <cellStyle name="好_流量仪表_成品油-仪表数据表1 4 2 2" xfId="8254"/>
    <cellStyle name="好_流量仪表_成品油-仪表数据表1 4 3" xfId="8256"/>
    <cellStyle name="好_流量仪表_成品油-仪表数据表1 5" xfId="3928"/>
    <cellStyle name="好_流量仪表_成品油-仪表数据表1 5 2" xfId="923"/>
    <cellStyle name="好_流量仪表_成品油-仪表数据表1 6" xfId="3930"/>
    <cellStyle name="好_气动切断阀" xfId="8258"/>
    <cellStyle name="好_气动切断阀 2" xfId="8260"/>
    <cellStyle name="好_气动切断阀 2 2" xfId="8262"/>
    <cellStyle name="好_气动切断阀 2 2 2" xfId="8266"/>
    <cellStyle name="好_气动切断阀 2 2 2 2" xfId="8267"/>
    <cellStyle name="好_气动切断阀 2 2 3" xfId="7291"/>
    <cellStyle name="好_气动切断阀 2 3" xfId="8270"/>
    <cellStyle name="好_气动切断阀 2 3 2" xfId="8271"/>
    <cellStyle name="好_气动切断阀 2 4" xfId="8272"/>
    <cellStyle name="好_气动切断阀 3" xfId="8274"/>
    <cellStyle name="好_气动切断阀 3 2" xfId="8276"/>
    <cellStyle name="好_气动切断阀 3 2 2" xfId="8278"/>
    <cellStyle name="好_气动切断阀 3 2 2 2" xfId="3328"/>
    <cellStyle name="好_气动切断阀 3 2 3" xfId="7302"/>
    <cellStyle name="好_气动切断阀 3 3" xfId="8279"/>
    <cellStyle name="好_气动切断阀 3 3 2" xfId="8281"/>
    <cellStyle name="好_气动切断阀 3 4" xfId="8282"/>
    <cellStyle name="好_气动切断阀 4" xfId="8284"/>
    <cellStyle name="好_气动切断阀 4 2" xfId="8285"/>
    <cellStyle name="好_气动切断阀 4 2 2" xfId="8286"/>
    <cellStyle name="好_气动切断阀 4 3" xfId="8287"/>
    <cellStyle name="好_气动切断阀 5" xfId="8288"/>
    <cellStyle name="好_气动切断阀 5 2" xfId="8289"/>
    <cellStyle name="好_气动切断阀 6" xfId="8290"/>
    <cellStyle name="好_气动切断阀_成品油-仪表数据表" xfId="8291"/>
    <cellStyle name="好_气动切断阀_成品油-仪表数据表 2" xfId="8292"/>
    <cellStyle name="好_气动切断阀_成品油-仪表数据表 2 2" xfId="8294"/>
    <cellStyle name="好_气动切断阀_成品油-仪表数据表 2 2 2" xfId="8295"/>
    <cellStyle name="好_气动切断阀_成品油-仪表数据表 2 2 2 2" xfId="8297"/>
    <cellStyle name="好_气动切断阀_成品油-仪表数据表 2 2 3" xfId="8299"/>
    <cellStyle name="好_气动切断阀_成品油-仪表数据表 2 3" xfId="8302"/>
    <cellStyle name="好_气动切断阀_成品油-仪表数据表 2 3 2" xfId="8303"/>
    <cellStyle name="好_气动切断阀_成品油-仪表数据表 2 4" xfId="8304"/>
    <cellStyle name="好_气动切断阀_成品油-仪表数据表 3" xfId="8305"/>
    <cellStyle name="好_气动切断阀_成品油-仪表数据表 3 2" xfId="8307"/>
    <cellStyle name="好_气动切断阀_成品油-仪表数据表 3 2 2" xfId="8308"/>
    <cellStyle name="好_气动切断阀_成品油-仪表数据表 3 2 2 2" xfId="8309"/>
    <cellStyle name="好_气动切断阀_成品油-仪表数据表 3 2 3" xfId="8310"/>
    <cellStyle name="好_气动切断阀_成品油-仪表数据表 3 3" xfId="8311"/>
    <cellStyle name="好_气动切断阀_成品油-仪表数据表 3 3 2" xfId="8312"/>
    <cellStyle name="好_气动切断阀_成品油-仪表数据表 3 4" xfId="8313"/>
    <cellStyle name="好_气动切断阀_成品油-仪表数据表 4" xfId="8314"/>
    <cellStyle name="好_气动切断阀_成品油-仪表数据表 4 2" xfId="8315"/>
    <cellStyle name="好_气动切断阀_成品油-仪表数据表 4 2 2" xfId="8316"/>
    <cellStyle name="好_气动切断阀_成品油-仪表数据表 4 3" xfId="8317"/>
    <cellStyle name="好_气动切断阀_成品油-仪表数据表 5" xfId="8319"/>
    <cellStyle name="好_气动切断阀_成品油-仪表数据表1" xfId="8320"/>
    <cellStyle name="好_气动切断阀_成品油-仪表数据表1 2" xfId="8321"/>
    <cellStyle name="好_气动切断阀_成品油-仪表数据表1 2 2" xfId="8322"/>
    <cellStyle name="好_气动切断阀_成品油-仪表数据表1 2 2 2" xfId="8323"/>
    <cellStyle name="好_气动切断阀_成品油-仪表数据表1 2 2 2 2" xfId="8324"/>
    <cellStyle name="好_气动切断阀_成品油-仪表数据表1 2 2 3" xfId="8325"/>
    <cellStyle name="好_气动切断阀_成品油-仪表数据表1 2 3" xfId="8327"/>
    <cellStyle name="好_气动切断阀_成品油-仪表数据表1 2 3 2" xfId="8328"/>
    <cellStyle name="好_气动切断阀_成品油-仪表数据表1 2 4" xfId="8329"/>
    <cellStyle name="好_气动切断阀_成品油-仪表数据表1 3" xfId="8330"/>
    <cellStyle name="好_气动切断阀_成品油-仪表数据表1 3 2" xfId="8331"/>
    <cellStyle name="好_气动切断阀_成品油-仪表数据表1 3 2 2" xfId="8332"/>
    <cellStyle name="好_气动切断阀_成品油-仪表数据表1 3 2 2 2" xfId="8333"/>
    <cellStyle name="好_气动切断阀_成品油-仪表数据表1 3 2 3" xfId="8334"/>
    <cellStyle name="好_气动切断阀_成品油-仪表数据表1 3 3" xfId="8335"/>
    <cellStyle name="好_气动切断阀_成品油-仪表数据表1 3 3 2" xfId="8336"/>
    <cellStyle name="好_气动切断阀_成品油-仪表数据表1 3 4" xfId="8337"/>
    <cellStyle name="好_气动切断阀_成品油-仪表数据表1 4" xfId="8338"/>
    <cellStyle name="好_气动切断阀_成品油-仪表数据表1 4 2" xfId="8339"/>
    <cellStyle name="好_气动切断阀_成品油-仪表数据表1 4 2 2" xfId="8340"/>
    <cellStyle name="好_气动切断阀_成品油-仪表数据表1 4 3" xfId="8341"/>
    <cellStyle name="好_气动切断阀_成品油-仪表数据表1 5" xfId="8342"/>
    <cellStyle name="好_气动切断阀_成品油-仪表数据表1 5 2" xfId="8344"/>
    <cellStyle name="好_气动切断阀_成品油-仪表数据表1 6" xfId="8345"/>
    <cellStyle name="桁区切り_betbomkeisanJGC" xfId="8346"/>
    <cellStyle name="汇总 2" xfId="8348"/>
    <cellStyle name="汇总 2 10" xfId="1725"/>
    <cellStyle name="汇总 2 10 2" xfId="8349"/>
    <cellStyle name="汇总 2 10 2 2" xfId="8352"/>
    <cellStyle name="汇总 2 10 3" xfId="4314"/>
    <cellStyle name="汇总 2 11" xfId="8353"/>
    <cellStyle name="汇总 2 11 2" xfId="8355"/>
    <cellStyle name="汇总 2 12" xfId="8356"/>
    <cellStyle name="汇总 2 13" xfId="8357"/>
    <cellStyle name="汇总 2 14" xfId="8358"/>
    <cellStyle name="汇总 2 2" xfId="6364"/>
    <cellStyle name="汇总 2 2 10" xfId="8359"/>
    <cellStyle name="汇总 2 2 11" xfId="8360"/>
    <cellStyle name="汇总 2 2 2" xfId="6366"/>
    <cellStyle name="汇总 2 2 2 10" xfId="8361"/>
    <cellStyle name="汇总 2 2 2 2" xfId="6368"/>
    <cellStyle name="汇总 2 2 2 2 2" xfId="6371"/>
    <cellStyle name="汇总 2 2 2 2 2 2" xfId="6374"/>
    <cellStyle name="汇总 2 2 2 2 2 2 2" xfId="8363"/>
    <cellStyle name="汇总 2 2 2 2 2 2 2 2" xfId="8366"/>
    <cellStyle name="汇总 2 2 2 2 2 2 2 2 2" xfId="1924"/>
    <cellStyle name="汇总 2 2 2 2 2 2 2 3" xfId="8368"/>
    <cellStyle name="汇总 2 2 2 2 2 2 3" xfId="8370"/>
    <cellStyle name="汇总 2 2 2 2 2 2 3 2" xfId="8372"/>
    <cellStyle name="汇总 2 2 2 2 2 2 4" xfId="8374"/>
    <cellStyle name="汇总 2 2 2 2 2 3" xfId="8378"/>
    <cellStyle name="汇总 2 2 2 2 2 3 2" xfId="8382"/>
    <cellStyle name="汇总 2 2 2 2 2 3 2 2" xfId="8385"/>
    <cellStyle name="汇总 2 2 2 2 2 3 2 2 2" xfId="8388"/>
    <cellStyle name="汇总 2 2 2 2 2 3 2 3" xfId="8390"/>
    <cellStyle name="汇总 2 2 2 2 2 3 3" xfId="8392"/>
    <cellStyle name="汇总 2 2 2 2 2 3 3 2" xfId="8395"/>
    <cellStyle name="汇总 2 2 2 2 2 3 4" xfId="8397"/>
    <cellStyle name="汇总 2 2 2 2 2 4" xfId="8401"/>
    <cellStyle name="汇总 2 2 2 2 2 4 2" xfId="8404"/>
    <cellStyle name="汇总 2 2 2 2 2 4 2 2" xfId="8407"/>
    <cellStyle name="汇总 2 2 2 2 2 4 3" xfId="8409"/>
    <cellStyle name="汇总 2 2 2 2 2 5" xfId="8411"/>
    <cellStyle name="汇总 2 2 2 2 2 5 2" xfId="8414"/>
    <cellStyle name="汇总 2 2 2 2 2 5 2 2" xfId="8416"/>
    <cellStyle name="汇总 2 2 2 2 2 5 3" xfId="8418"/>
    <cellStyle name="汇总 2 2 2 2 2 6" xfId="8420"/>
    <cellStyle name="汇总 2 2 2 2 2 6 2" xfId="8423"/>
    <cellStyle name="汇总 2 2 2 2 2 7" xfId="8426"/>
    <cellStyle name="汇总 2 2 2 2 3" xfId="6378"/>
    <cellStyle name="汇总 2 2 2 2 3 2" xfId="8429"/>
    <cellStyle name="汇总 2 2 2 2 3 2 2" xfId="8432"/>
    <cellStyle name="汇总 2 2 2 2 3 2 2 2" xfId="5167"/>
    <cellStyle name="汇总 2 2 2 2 3 2 3" xfId="8435"/>
    <cellStyle name="汇总 2 2 2 2 3 3" xfId="8437"/>
    <cellStyle name="汇总 2 2 2 2 3 3 2" xfId="8441"/>
    <cellStyle name="汇总 2 2 2 2 3 4" xfId="8444"/>
    <cellStyle name="汇总 2 2 2 2 4" xfId="8447"/>
    <cellStyle name="汇总 2 2 2 2 4 2" xfId="8449"/>
    <cellStyle name="汇总 2 2 2 2 4 2 2" xfId="8452"/>
    <cellStyle name="汇总 2 2 2 2 4 2 2 2" xfId="8455"/>
    <cellStyle name="汇总 2 2 2 2 4 2 3" xfId="8457"/>
    <cellStyle name="汇总 2 2 2 2 4 3" xfId="8459"/>
    <cellStyle name="汇总 2 2 2 2 4 3 2" xfId="8463"/>
    <cellStyle name="汇总 2 2 2 2 4 4" xfId="8466"/>
    <cellStyle name="汇总 2 2 2 2 5" xfId="8469"/>
    <cellStyle name="汇总 2 2 2 2 5 2" xfId="8471"/>
    <cellStyle name="汇总 2 2 2 2 5 2 2" xfId="8474"/>
    <cellStyle name="汇总 2 2 2 2 5 3" xfId="8476"/>
    <cellStyle name="汇总 2 2 2 2 6" xfId="3268"/>
    <cellStyle name="汇总 2 2 2 2 6 2" xfId="8480"/>
    <cellStyle name="汇总 2 2 2 2 6 2 2" xfId="6650"/>
    <cellStyle name="汇总 2 2 2 2 6 3" xfId="8483"/>
    <cellStyle name="汇总 2 2 2 2 7" xfId="8486"/>
    <cellStyle name="汇总 2 2 2 2 7 2" xfId="8488"/>
    <cellStyle name="汇总 2 2 2 2 8" xfId="8490"/>
    <cellStyle name="汇总 2 2 2 3" xfId="6381"/>
    <cellStyle name="汇总 2 2 2 3 2" xfId="6384"/>
    <cellStyle name="汇总 2 2 2 3 2 2" xfId="8492"/>
    <cellStyle name="汇总 2 2 2 3 2 2 2" xfId="8495"/>
    <cellStyle name="汇总 2 2 2 3 2 2 2 2" xfId="8499"/>
    <cellStyle name="汇总 2 2 2 3 2 2 3" xfId="8502"/>
    <cellStyle name="汇总 2 2 2 3 2 3" xfId="8505"/>
    <cellStyle name="汇总 2 2 2 3 2 3 2" xfId="8509"/>
    <cellStyle name="汇总 2 2 2 3 2 4" xfId="8512"/>
    <cellStyle name="汇总 2 2 2 3 3" xfId="8514"/>
    <cellStyle name="汇总 2 2 2 3 3 2" xfId="8516"/>
    <cellStyle name="汇总 2 2 2 3 3 2 2" xfId="8519"/>
    <cellStyle name="汇总 2 2 2 3 3 2 2 2" xfId="8523"/>
    <cellStyle name="汇总 2 2 2 3 3 2 3" xfId="8525"/>
    <cellStyle name="汇总 2 2 2 3 3 3" xfId="2409"/>
    <cellStyle name="汇总 2 2 2 3 3 3 2" xfId="8527"/>
    <cellStyle name="汇总 2 2 2 3 3 4" xfId="8529"/>
    <cellStyle name="汇总 2 2 2 3 4" xfId="8531"/>
    <cellStyle name="汇总 2 2 2 3 4 2" xfId="8533"/>
    <cellStyle name="汇总 2 2 2 3 4 2 2" xfId="8536"/>
    <cellStyle name="汇总 2 2 2 3 4 3" xfId="8538"/>
    <cellStyle name="汇总 2 2 2 3 5" xfId="8540"/>
    <cellStyle name="汇总 2 2 2 3 5 2" xfId="8542"/>
    <cellStyle name="汇总 2 2 2 3 5 2 2" xfId="8545"/>
    <cellStyle name="汇总 2 2 2 3 5 3" xfId="8547"/>
    <cellStyle name="汇总 2 2 2 3 6" xfId="8549"/>
    <cellStyle name="汇总 2 2 2 3 6 2" xfId="8551"/>
    <cellStyle name="汇总 2 2 2 3 7" xfId="8553"/>
    <cellStyle name="汇总 2 2 2 4" xfId="6387"/>
    <cellStyle name="汇总 2 2 2 4 2" xfId="8555"/>
    <cellStyle name="汇总 2 2 2 4 2 2" xfId="8556"/>
    <cellStyle name="汇总 2 2 2 4 2 2 2" xfId="8557"/>
    <cellStyle name="汇总 2 2 2 4 2 3" xfId="8560"/>
    <cellStyle name="汇总 2 2 2 4 3" xfId="8562"/>
    <cellStyle name="汇总 2 2 2 4 3 2" xfId="8563"/>
    <cellStyle name="汇总 2 2 2 4 4" xfId="8564"/>
    <cellStyle name="汇总 2 2 2 5" xfId="8565"/>
    <cellStyle name="汇总 2 2 2 5 2" xfId="8567"/>
    <cellStyle name="汇总 2 2 2 5 2 2" xfId="8569"/>
    <cellStyle name="汇总 2 2 2 5 2 2 2" xfId="8571"/>
    <cellStyle name="汇总 2 2 2 5 2 3" xfId="8572"/>
    <cellStyle name="汇总 2 2 2 5 3" xfId="8574"/>
    <cellStyle name="汇总 2 2 2 5 3 2" xfId="8576"/>
    <cellStyle name="汇总 2 2 2 5 4" xfId="5153"/>
    <cellStyle name="汇总 2 2 2 6" xfId="8577"/>
    <cellStyle name="汇总 2 2 2 6 2" xfId="8579"/>
    <cellStyle name="汇总 2 2 2 6 2 2" xfId="8581"/>
    <cellStyle name="汇总 2 2 2 6 3" xfId="8582"/>
    <cellStyle name="汇总 2 2 2 7" xfId="8583"/>
    <cellStyle name="汇总 2 2 2 7 2" xfId="8585"/>
    <cellStyle name="汇总 2 2 2 7 2 2" xfId="8586"/>
    <cellStyle name="汇总 2 2 2 7 3" xfId="8587"/>
    <cellStyle name="汇总 2 2 2 8" xfId="8588"/>
    <cellStyle name="汇总 2 2 2 8 2" xfId="8589"/>
    <cellStyle name="汇总 2 2 2 9" xfId="8590"/>
    <cellStyle name="汇总 2 2 3" xfId="6389"/>
    <cellStyle name="汇总 2 2 3 2" xfId="6391"/>
    <cellStyle name="汇总 2 2 3 2 2" xfId="6393"/>
    <cellStyle name="汇总 2 2 3 2 2 2" xfId="6395"/>
    <cellStyle name="汇总 2 2 3 2 2 2 2" xfId="8591"/>
    <cellStyle name="汇总 2 2 3 2 2 2 2 2" xfId="8594"/>
    <cellStyle name="汇总 2 2 3 2 2 2 3" xfId="8595"/>
    <cellStyle name="汇总 2 2 3 2 2 3" xfId="8597"/>
    <cellStyle name="汇总 2 2 3 2 2 3 2" xfId="8601"/>
    <cellStyle name="汇总 2 2 3 2 2 4" xfId="8602"/>
    <cellStyle name="汇总 2 2 3 2 3" xfId="6399"/>
    <cellStyle name="汇总 2 2 3 2 3 2" xfId="8603"/>
    <cellStyle name="汇总 2 2 3 2 3 2 2" xfId="8606"/>
    <cellStyle name="汇总 2 2 3 2 3 2 2 2" xfId="8609"/>
    <cellStyle name="汇总 2 2 3 2 3 2 3" xfId="8610"/>
    <cellStyle name="汇总 2 2 3 2 3 3" xfId="8611"/>
    <cellStyle name="汇总 2 2 3 2 3 3 2" xfId="8614"/>
    <cellStyle name="汇总 2 2 3 2 3 4" xfId="8616"/>
    <cellStyle name="汇总 2 2 3 2 4" xfId="8617"/>
    <cellStyle name="汇总 2 2 3 2 4 2" xfId="8618"/>
    <cellStyle name="汇总 2 2 3 2 4 2 2" xfId="7560"/>
    <cellStyle name="汇总 2 2 3 2 4 3" xfId="8621"/>
    <cellStyle name="汇总 2 2 3 2 5" xfId="8624"/>
    <cellStyle name="汇总 2 2 3 2 5 2" xfId="8625"/>
    <cellStyle name="汇总 2 2 3 2 5 2 2" xfId="5609"/>
    <cellStyle name="汇总 2 2 3 2 5 3" xfId="8628"/>
    <cellStyle name="汇总 2 2 3 2 6" xfId="8630"/>
    <cellStyle name="汇总 2 2 3 2 6 2" xfId="8631"/>
    <cellStyle name="汇总 2 2 3 2 7" xfId="8634"/>
    <cellStyle name="汇总 2 2 3 3" xfId="6401"/>
    <cellStyle name="汇总 2 2 3 3 2" xfId="6403"/>
    <cellStyle name="汇总 2 2 3 3 2 2" xfId="8635"/>
    <cellStyle name="汇总 2 2 3 3 2 2 2" xfId="8638"/>
    <cellStyle name="汇总 2 2 3 3 2 3" xfId="8641"/>
    <cellStyle name="汇总 2 2 3 3 3" xfId="8644"/>
    <cellStyle name="汇总 2 2 3 3 3 2" xfId="8645"/>
    <cellStyle name="汇总 2 2 3 3 4" xfId="8648"/>
    <cellStyle name="汇总 2 2 3 4" xfId="6405"/>
    <cellStyle name="汇总 2 2 3 4 2" xfId="8649"/>
    <cellStyle name="汇总 2 2 3 4 2 2" xfId="8650"/>
    <cellStyle name="汇总 2 2 3 4 2 2 2" xfId="8651"/>
    <cellStyle name="汇总 2 2 3 4 2 3" xfId="8652"/>
    <cellStyle name="汇总 2 2 3 4 3" xfId="5752"/>
    <cellStyle name="汇总 2 2 3 4 3 2" xfId="5755"/>
    <cellStyle name="汇总 2 2 3 4 4" xfId="427"/>
    <cellStyle name="汇总 2 2 3 5" xfId="8654"/>
    <cellStyle name="汇总 2 2 3 5 2" xfId="8656"/>
    <cellStyle name="汇总 2 2 3 5 2 2" xfId="8658"/>
    <cellStyle name="汇总 2 2 3 5 3" xfId="8660"/>
    <cellStyle name="汇总 2 2 3 6" xfId="8662"/>
    <cellStyle name="汇总 2 2 3 6 2" xfId="8664"/>
    <cellStyle name="汇总 2 2 3 6 2 2" xfId="8666"/>
    <cellStyle name="汇总 2 2 3 6 3" xfId="8668"/>
    <cellStyle name="汇总 2 2 3 7" xfId="8669"/>
    <cellStyle name="汇总 2 2 3 7 2" xfId="8671"/>
    <cellStyle name="汇总 2 2 3 8" xfId="8672"/>
    <cellStyle name="汇总 2 2 4" xfId="6407"/>
    <cellStyle name="汇总 2 2 4 2" xfId="6410"/>
    <cellStyle name="汇总 2 2 4 2 2" xfId="6413"/>
    <cellStyle name="汇总 2 2 4 2 2 2" xfId="8673"/>
    <cellStyle name="汇总 2 2 4 2 2 2 2" xfId="8676"/>
    <cellStyle name="汇总 2 2 4 2 2 3" xfId="8679"/>
    <cellStyle name="汇总 2 2 4 2 3" xfId="4002"/>
    <cellStyle name="汇总 2 2 4 2 3 2" xfId="4006"/>
    <cellStyle name="汇总 2 2 4 2 4" xfId="4017"/>
    <cellStyle name="汇总 2 2 4 3" xfId="6416"/>
    <cellStyle name="汇总 2 2 4 3 2" xfId="8682"/>
    <cellStyle name="汇总 2 2 4 3 2 2" xfId="8683"/>
    <cellStyle name="汇总 2 2 4 3 2 2 2" xfId="8686"/>
    <cellStyle name="汇总 2 2 4 3 2 3" xfId="8689"/>
    <cellStyle name="汇总 2 2 4 3 3" xfId="4031"/>
    <cellStyle name="汇总 2 2 4 3 3 2" xfId="4035"/>
    <cellStyle name="汇总 2 2 4 3 4" xfId="4044"/>
    <cellStyle name="汇总 2 2 4 4" xfId="8692"/>
    <cellStyle name="汇总 2 2 4 4 2" xfId="8693"/>
    <cellStyle name="汇总 2 2 4 4 2 2" xfId="8694"/>
    <cellStyle name="汇总 2 2 4 4 3" xfId="4054"/>
    <cellStyle name="汇总 2 2 4 5" xfId="8695"/>
    <cellStyle name="汇总 2 2 4 5 2" xfId="8698"/>
    <cellStyle name="汇总 2 2 4 5 2 2" xfId="8700"/>
    <cellStyle name="汇总 2 2 4 5 3" xfId="4059"/>
    <cellStyle name="汇总 2 2 4 6" xfId="8702"/>
    <cellStyle name="汇总 2 2 4 6 2" xfId="8705"/>
    <cellStyle name="汇总 2 2 4 7" xfId="8707"/>
    <cellStyle name="汇总 2 2 5" xfId="6419"/>
    <cellStyle name="汇总 2 2 5 2" xfId="8709"/>
    <cellStyle name="汇总 2 2 5 2 2" xfId="8711"/>
    <cellStyle name="汇总 2 2 5 2 2 2" xfId="8712"/>
    <cellStyle name="汇总 2 2 5 2 3" xfId="4105"/>
    <cellStyle name="汇总 2 2 5 3" xfId="8716"/>
    <cellStyle name="汇总 2 2 5 3 2" xfId="8718"/>
    <cellStyle name="汇总 2 2 5 4" xfId="8720"/>
    <cellStyle name="汇总 2 2 6" xfId="8722"/>
    <cellStyle name="汇总 2 2 6 2" xfId="8725"/>
    <cellStyle name="汇总 2 2 6 2 2" xfId="8726"/>
    <cellStyle name="汇总 2 2 6 2 2 2" xfId="8596"/>
    <cellStyle name="汇总 2 2 6 2 3" xfId="3507"/>
    <cellStyle name="汇总 2 2 6 3" xfId="8727"/>
    <cellStyle name="汇总 2 2 6 3 2" xfId="8729"/>
    <cellStyle name="汇总 2 2 6 4" xfId="8730"/>
    <cellStyle name="汇总 2 2 7" xfId="8731"/>
    <cellStyle name="汇总 2 2 7 2" xfId="8732"/>
    <cellStyle name="汇总 2 2 7 2 2" xfId="8733"/>
    <cellStyle name="汇总 2 2 7 3" xfId="8734"/>
    <cellStyle name="汇总 2 2 8" xfId="8735"/>
    <cellStyle name="汇总 2 2 8 2" xfId="8736"/>
    <cellStyle name="汇总 2 2 8 2 2" xfId="8737"/>
    <cellStyle name="汇总 2 2 8 3" xfId="8738"/>
    <cellStyle name="汇总 2 2 9" xfId="8739"/>
    <cellStyle name="汇总 2 2 9 2" xfId="8740"/>
    <cellStyle name="汇总 2 3" xfId="8742"/>
    <cellStyle name="汇总 2 3 2" xfId="8743"/>
    <cellStyle name="汇总 2 3 2 2" xfId="8744"/>
    <cellStyle name="汇总 2 3 2 2 2" xfId="8746"/>
    <cellStyle name="汇总 2 3 2 2 2 2" xfId="8748"/>
    <cellStyle name="汇总 2 3 2 2 2 2 2" xfId="8750"/>
    <cellStyle name="汇总 2 3 2 2 2 2 2 2" xfId="8752"/>
    <cellStyle name="汇总 2 3 2 2 2 2 3" xfId="8754"/>
    <cellStyle name="汇总 2 3 2 2 2 3" xfId="8755"/>
    <cellStyle name="汇总 2 3 2 2 2 3 2" xfId="8759"/>
    <cellStyle name="汇总 2 3 2 2 2 4" xfId="8761"/>
    <cellStyle name="汇总 2 3 2 2 3" xfId="8763"/>
    <cellStyle name="汇总 2 3 2 2 3 2" xfId="8765"/>
    <cellStyle name="汇总 2 3 2 2 3 2 2" xfId="8767"/>
    <cellStyle name="汇总 2 3 2 2 3 2 2 2" xfId="8768"/>
    <cellStyle name="汇总 2 3 2 2 3 2 3" xfId="8770"/>
    <cellStyle name="汇总 2 3 2 2 3 3" xfId="8771"/>
    <cellStyle name="汇总 2 3 2 2 3 3 2" xfId="8773"/>
    <cellStyle name="汇总 2 3 2 2 3 4" xfId="8774"/>
    <cellStyle name="汇总 2 3 2 2 4" xfId="8776"/>
    <cellStyle name="汇总 2 3 2 2 4 2" xfId="8778"/>
    <cellStyle name="汇总 2 3 2 2 4 2 2" xfId="52"/>
    <cellStyle name="汇总 2 3 2 2 4 3" xfId="8779"/>
    <cellStyle name="汇总 2 3 2 2 5" xfId="8780"/>
    <cellStyle name="汇总 2 3 2 2 5 2" xfId="8782"/>
    <cellStyle name="汇总 2 3 2 2 5 2 2" xfId="1349"/>
    <cellStyle name="汇总 2 3 2 2 5 3" xfId="8783"/>
    <cellStyle name="汇总 2 3 2 2 6" xfId="8784"/>
    <cellStyle name="汇总 2 3 2 2 6 2" xfId="8785"/>
    <cellStyle name="汇总 2 3 2 3" xfId="8786"/>
    <cellStyle name="汇总 2 3 2 3 2" xfId="8788"/>
    <cellStyle name="汇总 2 3 2 3 2 2" xfId="7430"/>
    <cellStyle name="汇总 2 3 2 3 2 2 2" xfId="8790"/>
    <cellStyle name="汇总 2 3 2 3 2 3" xfId="8793"/>
    <cellStyle name="汇总 2 3 2 3 3" xfId="8798"/>
    <cellStyle name="汇总 2 3 2 3 3 2" xfId="8800"/>
    <cellStyle name="汇总 2 3 2 3 4" xfId="8802"/>
    <cellStyle name="汇总 2 3 2 4" xfId="8804"/>
    <cellStyle name="汇总 2 3 2 4 2" xfId="8806"/>
    <cellStyle name="汇总 2 3 2 4 2 2" xfId="7439"/>
    <cellStyle name="汇总 2 3 2 4 2 2 2" xfId="8808"/>
    <cellStyle name="汇总 2 3 2 4 2 3" xfId="4432"/>
    <cellStyle name="汇总 2 3 2 4 3" xfId="8813"/>
    <cellStyle name="汇总 2 3 2 4 3 2" xfId="8816"/>
    <cellStyle name="汇总 2 3 2 4 4" xfId="8819"/>
    <cellStyle name="汇总 2 3 2 5" xfId="8822"/>
    <cellStyle name="汇总 2 3 2 5 2" xfId="8825"/>
    <cellStyle name="汇总 2 3 2 5 2 2" xfId="8828"/>
    <cellStyle name="汇总 2 3 2 5 3" xfId="8831"/>
    <cellStyle name="汇总 2 3 2 6" xfId="8835"/>
    <cellStyle name="汇总 2 3 2 6 2" xfId="8839"/>
    <cellStyle name="汇总 2 3 3" xfId="8842"/>
    <cellStyle name="汇总 2 3 3 2" xfId="8843"/>
    <cellStyle name="汇总 2 3 3 2 2" xfId="8845"/>
    <cellStyle name="汇总 2 3 3 2 2 2" xfId="8847"/>
    <cellStyle name="汇总 2 3 3 2 2 2 2" xfId="8849"/>
    <cellStyle name="汇总 2 3 3 2 2 3" xfId="8851"/>
    <cellStyle name="汇总 2 3 3 2 3" xfId="8854"/>
    <cellStyle name="汇总 2 3 3 2 3 2" xfId="8856"/>
    <cellStyle name="汇总 2 3 3 2 4" xfId="8858"/>
    <cellStyle name="汇总 2 3 3 3" xfId="8861"/>
    <cellStyle name="汇总 2 3 3 3 2" xfId="8863"/>
    <cellStyle name="汇总 2 3 3 3 2 2" xfId="8865"/>
    <cellStyle name="汇总 2 3 3 3 2 2 2" xfId="8867"/>
    <cellStyle name="汇总 2 3 3 3 2 3" xfId="8870"/>
    <cellStyle name="汇总 2 3 3 3 3" xfId="8873"/>
    <cellStyle name="汇总 2 3 3 3 3 2" xfId="8875"/>
    <cellStyle name="汇总 2 3 3 3 4" xfId="8877"/>
    <cellStyle name="汇总 2 3 3 4" xfId="2267"/>
    <cellStyle name="汇总 2 3 3 4 2" xfId="8879"/>
    <cellStyle name="汇总 2 3 3 4 2 2" xfId="6749"/>
    <cellStyle name="汇总 2 3 3 4 3" xfId="8881"/>
    <cellStyle name="汇总 2 3 3 5" xfId="8884"/>
    <cellStyle name="汇总 2 3 3 5 2" xfId="8887"/>
    <cellStyle name="汇总 2 3 3 5 2 2" xfId="8890"/>
    <cellStyle name="汇总 2 3 3 5 3" xfId="8893"/>
    <cellStyle name="汇总 2 3 3 6" xfId="8897"/>
    <cellStyle name="汇总 2 3 3 6 2" xfId="8900"/>
    <cellStyle name="汇总 2 3 4" xfId="8903"/>
    <cellStyle name="汇总 2 3 4 2" xfId="8905"/>
    <cellStyle name="汇总 2 3 4 2 2" xfId="8908"/>
    <cellStyle name="汇总 2 3 4 2 2 2" xfId="8910"/>
    <cellStyle name="汇总 2 3 4 2 3" xfId="8912"/>
    <cellStyle name="汇总 2 3 4 3" xfId="8913"/>
    <cellStyle name="汇总 2 3 4 3 2" xfId="8915"/>
    <cellStyle name="汇总 2 3 4 4" xfId="8916"/>
    <cellStyle name="汇总 2 3 5" xfId="7079"/>
    <cellStyle name="汇总 2 3 5 2" xfId="6842"/>
    <cellStyle name="汇总 2 3 5 2 2" xfId="7082"/>
    <cellStyle name="汇总 2 3 5 2 2 2" xfId="7085"/>
    <cellStyle name="汇总 2 3 5 2 3" xfId="7096"/>
    <cellStyle name="汇总 2 3 5 3" xfId="7102"/>
    <cellStyle name="汇总 2 3 5 3 2" xfId="7106"/>
    <cellStyle name="汇总 2 3 5 4" xfId="7113"/>
    <cellStyle name="汇总 2 3 6" xfId="8917"/>
    <cellStyle name="汇总 2 3 6 2" xfId="8918"/>
    <cellStyle name="汇总 2 3 6 2 2" xfId="8920"/>
    <cellStyle name="汇总 2 3 6 3" xfId="8922"/>
    <cellStyle name="汇总 2 3 7" xfId="8924"/>
    <cellStyle name="汇总 2 3 7 2" xfId="8925"/>
    <cellStyle name="汇总 2 3 8" xfId="8927"/>
    <cellStyle name="汇总 2 4" xfId="8928"/>
    <cellStyle name="汇总 2 4 10" xfId="8930"/>
    <cellStyle name="汇总 2 4 2" xfId="8932"/>
    <cellStyle name="汇总 2 4 2 2" xfId="8935"/>
    <cellStyle name="汇总 2 4 2 2 2" xfId="8938"/>
    <cellStyle name="汇总 2 4 2 2 2 2" xfId="8941"/>
    <cellStyle name="汇总 2 4 2 2 2 2 2" xfId="988"/>
    <cellStyle name="汇总 2 4 2 2 2 2 2 2" xfId="8943"/>
    <cellStyle name="汇总 2 4 2 2 2 2 3" xfId="8945"/>
    <cellStyle name="汇总 2 4 2 2 2 3" xfId="8947"/>
    <cellStyle name="汇总 2 4 2 2 2 3 2" xfId="102"/>
    <cellStyle name="汇总 2 4 2 2 2 4" xfId="8951"/>
    <cellStyle name="汇总 2 4 2 2 3" xfId="8953"/>
    <cellStyle name="汇总 2 4 2 2 3 2" xfId="8955"/>
    <cellStyle name="汇总 2 4 2 2 3 2 2" xfId="8957"/>
    <cellStyle name="汇总 2 4 2 2 3 2 2 2" xfId="8960"/>
    <cellStyle name="汇总 2 4 2 2 3 2 3" xfId="8963"/>
    <cellStyle name="汇总 2 4 2 2 3 3" xfId="8965"/>
    <cellStyle name="汇总 2 4 2 2 3 3 2" xfId="8967"/>
    <cellStyle name="汇总 2 4 2 2 3 4" xfId="8969"/>
    <cellStyle name="汇总 2 4 2 2 4" xfId="8971"/>
    <cellStyle name="汇总 2 4 2 2 4 2" xfId="8973"/>
    <cellStyle name="汇总 2 4 2 2 4 2 2" xfId="3864"/>
    <cellStyle name="汇总 2 4 2 2 4 3" xfId="2718"/>
    <cellStyle name="汇总 2 4 2 2 5" xfId="8974"/>
    <cellStyle name="汇总 2 4 2 2 5 2" xfId="8975"/>
    <cellStyle name="汇总 2 4 2 2 5 2 2" xfId="8976"/>
    <cellStyle name="汇总 2 4 2 2 5 3" xfId="2723"/>
    <cellStyle name="汇总 2 4 2 2 6" xfId="8977"/>
    <cellStyle name="汇总 2 4 2 2 6 2" xfId="795"/>
    <cellStyle name="汇总 2 4 2 2 7" xfId="6900"/>
    <cellStyle name="汇总 2 4 2 3" xfId="8978"/>
    <cellStyle name="汇总 2 4 2 3 2" xfId="8981"/>
    <cellStyle name="汇总 2 4 2 3 2 2" xfId="8983"/>
    <cellStyle name="汇总 2 4 2 3 2 2 2" xfId="8985"/>
    <cellStyle name="汇总 2 4 2 3 2 3" xfId="8989"/>
    <cellStyle name="汇总 2 4 2 3 3" xfId="8992"/>
    <cellStyle name="汇总 2 4 2 3 3 2" xfId="8994"/>
    <cellStyle name="汇总 2 4 2 3 4" xfId="8996"/>
    <cellStyle name="汇总 2 4 2 4" xfId="8998"/>
    <cellStyle name="汇总 2 4 2 4 2" xfId="9000"/>
    <cellStyle name="汇总 2 4 2 4 2 2" xfId="9002"/>
    <cellStyle name="汇总 2 4 2 4 2 2 2" xfId="9004"/>
    <cellStyle name="汇总 2 4 2 4 2 3" xfId="9008"/>
    <cellStyle name="汇总 2 4 2 4 3" xfId="9009"/>
    <cellStyle name="汇总 2 4 2 4 3 2" xfId="9012"/>
    <cellStyle name="汇总 2 4 2 4 4" xfId="9014"/>
    <cellStyle name="汇总 2 4 2 5" xfId="9016"/>
    <cellStyle name="汇总 2 4 2 5 2" xfId="9019"/>
    <cellStyle name="汇总 2 4 2 5 2 2" xfId="9021"/>
    <cellStyle name="汇总 2 4 2 5 3" xfId="9023"/>
    <cellStyle name="汇总 2 4 2 6" xfId="9026"/>
    <cellStyle name="汇总 2 4 2 6 2" xfId="9028"/>
    <cellStyle name="汇总 2 4 2 6 2 2" xfId="9030"/>
    <cellStyle name="汇总 2 4 2 6 3" xfId="9031"/>
    <cellStyle name="汇总 2 4 2 7" xfId="9032"/>
    <cellStyle name="汇总 2 4 2 7 2" xfId="9035"/>
    <cellStyle name="汇总 2 4 2 8" xfId="9037"/>
    <cellStyle name="汇总 2 4 3" xfId="9040"/>
    <cellStyle name="汇总 2 4 3 2" xfId="9042"/>
    <cellStyle name="汇总 2 4 3 2 2" xfId="9045"/>
    <cellStyle name="汇总 2 4 3 2 2 2" xfId="9047"/>
    <cellStyle name="汇总 2 4 3 2 2 2 2" xfId="9049"/>
    <cellStyle name="汇总 2 4 3 2 2 3" xfId="9051"/>
    <cellStyle name="汇总 2 4 3 2 3" xfId="9054"/>
    <cellStyle name="汇总 2 4 3 2 3 2" xfId="9055"/>
    <cellStyle name="汇总 2 4 3 2 4" xfId="9057"/>
    <cellStyle name="汇总 2 4 3 3" xfId="9058"/>
    <cellStyle name="汇总 2 4 3 3 2" xfId="9060"/>
    <cellStyle name="汇总 2 4 3 3 2 2" xfId="9061"/>
    <cellStyle name="汇总 2 4 3 3 2 2 2" xfId="9063"/>
    <cellStyle name="汇总 2 4 3 3 2 3" xfId="9067"/>
    <cellStyle name="汇总 2 4 3 3 3" xfId="9070"/>
    <cellStyle name="汇总 2 4 3 3 3 2" xfId="9071"/>
    <cellStyle name="汇总 2 4 3 3 4" xfId="9073"/>
    <cellStyle name="汇总 2 4 3 4" xfId="9074"/>
    <cellStyle name="汇总 2 4 3 4 2" xfId="9075"/>
    <cellStyle name="汇总 2 4 3 4 2 2" xfId="9076"/>
    <cellStyle name="汇总 2 4 3 4 3" xfId="9078"/>
    <cellStyle name="汇总 2 4 3 5" xfId="9080"/>
    <cellStyle name="汇总 2 4 3 5 2" xfId="9081"/>
    <cellStyle name="汇总 2 4 3 5 2 2" xfId="9082"/>
    <cellStyle name="汇总 2 4 3 5 3" xfId="9084"/>
    <cellStyle name="汇总 2 4 3 6" xfId="9086"/>
    <cellStyle name="汇总 2 4 3 6 2" xfId="9087"/>
    <cellStyle name="汇总 2 4 3 7" xfId="9088"/>
    <cellStyle name="汇总 2 4 4" xfId="9090"/>
    <cellStyle name="汇总 2 4 4 2" xfId="9093"/>
    <cellStyle name="汇总 2 4 4 2 2" xfId="9095"/>
    <cellStyle name="汇总 2 4 4 2 2 2" xfId="9097"/>
    <cellStyle name="汇总 2 4 4 2 3" xfId="9100"/>
    <cellStyle name="汇总 2 4 4 3" xfId="9101"/>
    <cellStyle name="汇总 2 4 4 3 2" xfId="9103"/>
    <cellStyle name="汇总 2 4 4 4" xfId="9104"/>
    <cellStyle name="汇总 2 4 5" xfId="9105"/>
    <cellStyle name="汇总 2 4 5 2" xfId="6860"/>
    <cellStyle name="汇总 2 4 5 2 2" xfId="9106"/>
    <cellStyle name="汇总 2 4 5 2 2 2" xfId="9108"/>
    <cellStyle name="汇总 2 4 5 2 3" xfId="9111"/>
    <cellStyle name="汇总 2 4 5 3" xfId="9112"/>
    <cellStyle name="汇总 2 4 5 3 2" xfId="9115"/>
    <cellStyle name="汇总 2 4 5 4" xfId="9116"/>
    <cellStyle name="汇总 2 4 6" xfId="9117"/>
    <cellStyle name="汇总 2 4 6 2" xfId="9118"/>
    <cellStyle name="汇总 2 4 6 2 2" xfId="9120"/>
    <cellStyle name="汇总 2 4 6 3" xfId="9121"/>
    <cellStyle name="汇总 2 4 7" xfId="9122"/>
    <cellStyle name="汇总 2 4 7 2" xfId="9123"/>
    <cellStyle name="汇总 2 4 7 2 2" xfId="9125"/>
    <cellStyle name="汇总 2 4 7 3" xfId="9126"/>
    <cellStyle name="汇总 2 4 8" xfId="9127"/>
    <cellStyle name="汇总 2 4 8 2" xfId="9128"/>
    <cellStyle name="汇总 2 4 9" xfId="9129"/>
    <cellStyle name="汇总 2 5" xfId="9131"/>
    <cellStyle name="汇总 2 5 2" xfId="9134"/>
    <cellStyle name="汇总 2 5 2 2" xfId="9136"/>
    <cellStyle name="汇总 2 5 2 2 2" xfId="9140"/>
    <cellStyle name="汇总 2 5 2 2 2 2" xfId="9142"/>
    <cellStyle name="汇总 2 5 2 2 2 2 2" xfId="9144"/>
    <cellStyle name="汇总 2 5 2 2 2 3" xfId="9145"/>
    <cellStyle name="汇总 2 5 2 2 3" xfId="9148"/>
    <cellStyle name="汇总 2 5 2 2 3 2" xfId="6903"/>
    <cellStyle name="汇总 2 5 2 2 4" xfId="9149"/>
    <cellStyle name="汇总 2 5 2 3" xfId="9150"/>
    <cellStyle name="汇总 2 5 2 3 2" xfId="9152"/>
    <cellStyle name="汇总 2 5 2 3 2 2" xfId="9153"/>
    <cellStyle name="汇总 2 5 2 3 2 2 2" xfId="9154"/>
    <cellStyle name="汇总 2 5 2 3 2 3" xfId="9156"/>
    <cellStyle name="汇总 2 5 2 3 3" xfId="9158"/>
    <cellStyle name="汇总 2 5 2 3 3 2" xfId="9160"/>
    <cellStyle name="汇总 2 5 2 3 4" xfId="9162"/>
    <cellStyle name="汇总 2 5 2 4" xfId="9164"/>
    <cellStyle name="汇总 2 5 2 4 2" xfId="9166"/>
    <cellStyle name="汇总 2 5 2 4 2 2" xfId="9167"/>
    <cellStyle name="汇总 2 5 2 4 3" xfId="9168"/>
    <cellStyle name="汇总 2 5 2 5" xfId="9170"/>
    <cellStyle name="汇总 2 5 2 5 2" xfId="9172"/>
    <cellStyle name="汇总 2 5 2 5 2 2" xfId="9173"/>
    <cellStyle name="汇总 2 5 2 5 3" xfId="9174"/>
    <cellStyle name="汇总 2 5 2 6" xfId="9175"/>
    <cellStyle name="汇总 2 5 2 6 2" xfId="9176"/>
    <cellStyle name="汇总 2 5 2 7" xfId="9177"/>
    <cellStyle name="汇总 2 5 3" xfId="9179"/>
    <cellStyle name="汇总 2 5 3 2" xfId="9181"/>
    <cellStyle name="汇总 2 5 3 2 2" xfId="9184"/>
    <cellStyle name="汇总 2 5 3 2 2 2" xfId="9186"/>
    <cellStyle name="汇总 2 5 3 2 3" xfId="9187"/>
    <cellStyle name="汇总 2 5 3 3" xfId="9188"/>
    <cellStyle name="汇总 2 5 3 3 2" xfId="9191"/>
    <cellStyle name="汇总 2 5 3 4" xfId="9192"/>
    <cellStyle name="汇总 2 5 4" xfId="9193"/>
    <cellStyle name="汇总 2 5 4 2" xfId="9194"/>
    <cellStyle name="汇总 2 5 4 2 2" xfId="9196"/>
    <cellStyle name="汇总 2 5 4 2 2 2" xfId="9198"/>
    <cellStyle name="汇总 2 5 4 2 3" xfId="9199"/>
    <cellStyle name="汇总 2 5 4 3" xfId="9200"/>
    <cellStyle name="汇总 2 5 4 3 2" xfId="9202"/>
    <cellStyle name="汇总 2 5 4 4" xfId="9203"/>
    <cellStyle name="汇总 2 5 5" xfId="9204"/>
    <cellStyle name="汇总 2 5 5 2" xfId="9205"/>
    <cellStyle name="汇总 2 5 5 2 2" xfId="9207"/>
    <cellStyle name="汇总 2 5 5 3" xfId="9209"/>
    <cellStyle name="汇总 2 5 6" xfId="9210"/>
    <cellStyle name="汇总 2 5 6 2" xfId="9211"/>
    <cellStyle name="汇总 2 5 6 2 2" xfId="9213"/>
    <cellStyle name="汇总 2 5 6 3" xfId="9214"/>
    <cellStyle name="汇总 2 5 7" xfId="9215"/>
    <cellStyle name="汇总 2 5 7 2" xfId="9216"/>
    <cellStyle name="汇总 2 5 8" xfId="9217"/>
    <cellStyle name="汇总 2 5 9" xfId="5996"/>
    <cellStyle name="汇总 2 6" xfId="9218"/>
    <cellStyle name="汇总 2 6 2" xfId="9220"/>
    <cellStyle name="汇总 2 6 2 2" xfId="9222"/>
    <cellStyle name="汇总 2 6 2 2 2" xfId="9225"/>
    <cellStyle name="汇总 2 6 2 2 2 2" xfId="9226"/>
    <cellStyle name="汇总 2 6 2 2 3" xfId="9227"/>
    <cellStyle name="汇总 2 6 2 3" xfId="9228"/>
    <cellStyle name="汇总 2 6 2 3 2" xfId="9229"/>
    <cellStyle name="汇总 2 6 2 4" xfId="9230"/>
    <cellStyle name="汇总 2 6 3" xfId="9231"/>
    <cellStyle name="汇总 2 6 3 2" xfId="1259"/>
    <cellStyle name="汇总 2 6 3 2 2" xfId="975"/>
    <cellStyle name="汇总 2 6 3 2 2 2" xfId="1261"/>
    <cellStyle name="汇总 2 6 3 2 3" xfId="1266"/>
    <cellStyle name="汇总 2 6 3 3" xfId="1255"/>
    <cellStyle name="汇总 2 6 3 3 2" xfId="81"/>
    <cellStyle name="汇总 2 6 3 4" xfId="1279"/>
    <cellStyle name="汇总 2 6 4" xfId="9232"/>
    <cellStyle name="汇总 2 6 4 2" xfId="968"/>
    <cellStyle name="汇总 2 6 4 2 2" xfId="973"/>
    <cellStyle name="汇总 2 6 4 3" xfId="978"/>
    <cellStyle name="汇总 2 6 5" xfId="9234"/>
    <cellStyle name="汇总 2 6 5 2" xfId="982"/>
    <cellStyle name="汇总 2 6 5 2 2" xfId="1496"/>
    <cellStyle name="汇总 2 6 5 3" xfId="1510"/>
    <cellStyle name="汇总 2 6 6" xfId="9235"/>
    <cellStyle name="汇总 2 6 6 2" xfId="992"/>
    <cellStyle name="汇总 2 6 7" xfId="9236"/>
    <cellStyle name="汇总 2 7" xfId="9237"/>
    <cellStyle name="汇总 2 7 2" xfId="9241"/>
    <cellStyle name="汇总 2 7 2 2" xfId="9243"/>
    <cellStyle name="汇总 2 7 2 2 2" xfId="9247"/>
    <cellStyle name="汇总 2 7 2 3" xfId="9250"/>
    <cellStyle name="汇总 2 7 3" xfId="9253"/>
    <cellStyle name="汇总 2 7 3 2" xfId="9255"/>
    <cellStyle name="汇总 2 7 4" xfId="9257"/>
    <cellStyle name="汇总 2 8" xfId="9260"/>
    <cellStyle name="汇总 2 8 2" xfId="9262"/>
    <cellStyle name="汇总 2 8 2 2" xfId="9266"/>
    <cellStyle name="汇总 2 8 2 2 2" xfId="9269"/>
    <cellStyle name="汇总 2 8 2 3" xfId="1674"/>
    <cellStyle name="汇总 2 8 3" xfId="9272"/>
    <cellStyle name="汇总 2 8 3 2" xfId="9274"/>
    <cellStyle name="汇总 2 8 4" xfId="9276"/>
    <cellStyle name="汇总 2 9" xfId="9278"/>
    <cellStyle name="汇总 2 9 2" xfId="9280"/>
    <cellStyle name="汇总 2 9 2 2" xfId="9283"/>
    <cellStyle name="汇总 2 9 3" xfId="9285"/>
    <cellStyle name="汇总 3" xfId="9287"/>
    <cellStyle name="汇总 3 10" xfId="7524"/>
    <cellStyle name="汇总 3 11" xfId="7527"/>
    <cellStyle name="汇总 3 2" xfId="9288"/>
    <cellStyle name="汇总 3 2 10" xfId="9289"/>
    <cellStyle name="汇总 3 2 11" xfId="9290"/>
    <cellStyle name="汇总 3 2 2" xfId="9291"/>
    <cellStyle name="汇总 3 2 2 10" xfId="9292"/>
    <cellStyle name="汇总 3 2 2 2" xfId="9293"/>
    <cellStyle name="汇总 3 2 2 2 2" xfId="9294"/>
    <cellStyle name="汇总 3 2 2 2 2 2" xfId="9295"/>
    <cellStyle name="汇总 3 2 2 2 2 2 2" xfId="9296"/>
    <cellStyle name="汇总 3 2 2 2 2 2 2 2" xfId="489"/>
    <cellStyle name="汇总 3 2 2 2 2 2 2 2 2" xfId="9297"/>
    <cellStyle name="汇总 3 2 2 2 2 2 2 3" xfId="8293"/>
    <cellStyle name="汇总 3 2 2 2 2 2 3" xfId="9298"/>
    <cellStyle name="汇总 3 2 2 2 2 2 3 2" xfId="4071"/>
    <cellStyle name="汇总 3 2 2 2 2 2 4" xfId="8500"/>
    <cellStyle name="汇总 3 2 2 2 2 3" xfId="9299"/>
    <cellStyle name="汇总 3 2 2 2 2 3 2" xfId="9301"/>
    <cellStyle name="汇总 3 2 2 2 2 3 2 2" xfId="4136"/>
    <cellStyle name="汇总 3 2 2 2 2 3 2 2 2" xfId="9302"/>
    <cellStyle name="汇总 3 2 2 2 2 3 2 3" xfId="9304"/>
    <cellStyle name="汇总 3 2 2 2 2 3 3" xfId="9305"/>
    <cellStyle name="汇总 3 2 2 2 2 3 3 2" xfId="9306"/>
    <cellStyle name="汇总 3 2 2 2 2 3 4" xfId="9307"/>
    <cellStyle name="汇总 3 2 2 2 2 4" xfId="9309"/>
    <cellStyle name="汇总 3 2 2 2 2 4 2" xfId="9310"/>
    <cellStyle name="汇总 3 2 2 2 2 4 2 2" xfId="9311"/>
    <cellStyle name="汇总 3 2 2 2 2 4 3" xfId="9312"/>
    <cellStyle name="汇总 3 2 2 2 2 5" xfId="9314"/>
    <cellStyle name="汇总 3 2 2 2 2 5 2" xfId="9315"/>
    <cellStyle name="汇总 3 2 2 2 2 5 2 2" xfId="9317"/>
    <cellStyle name="汇总 3 2 2 2 2 5 3" xfId="9318"/>
    <cellStyle name="汇总 3 2 2 2 2 6" xfId="9320"/>
    <cellStyle name="汇总 3 2 2 2 2 6 2" xfId="9322"/>
    <cellStyle name="汇总 3 2 2 2 2 7" xfId="9324"/>
    <cellStyle name="汇总 3 2 2 2 3" xfId="5233"/>
    <cellStyle name="汇总 3 2 2 2 3 2" xfId="9326"/>
    <cellStyle name="汇总 3 2 2 2 3 2 2" xfId="9327"/>
    <cellStyle name="汇总 3 2 2 2 3 2 2 2" xfId="9328"/>
    <cellStyle name="汇总 3 2 2 2 3 2 3" xfId="9329"/>
    <cellStyle name="汇总 3 2 2 2 3 3" xfId="9330"/>
    <cellStyle name="汇总 3 2 2 2 3 3 2" xfId="9331"/>
    <cellStyle name="汇总 3 2 2 2 3 4" xfId="9332"/>
    <cellStyle name="汇总 3 2 2 2 4" xfId="9334"/>
    <cellStyle name="汇总 3 2 2 2 4 2" xfId="9335"/>
    <cellStyle name="汇总 3 2 2 2 4 2 2" xfId="9336"/>
    <cellStyle name="汇总 3 2 2 2 4 2 2 2" xfId="9337"/>
    <cellStyle name="汇总 3 2 2 2 4 2 3" xfId="9338"/>
    <cellStyle name="汇总 3 2 2 2 4 3" xfId="9339"/>
    <cellStyle name="汇总 3 2 2 2 4 3 2" xfId="9340"/>
    <cellStyle name="汇总 3 2 2 2 4 4" xfId="9341"/>
    <cellStyle name="汇总 3 2 2 2 5" xfId="9343"/>
    <cellStyle name="汇总 3 2 2 2 5 2" xfId="9345"/>
    <cellStyle name="汇总 3 2 2 2 5 2 2" xfId="9347"/>
    <cellStyle name="汇总 3 2 2 2 5 3" xfId="9348"/>
    <cellStyle name="汇总 3 2 2 2 6" xfId="247"/>
    <cellStyle name="汇总 3 2 2 2 6 2" xfId="9349"/>
    <cellStyle name="汇总 3 2 2 2 6 2 2" xfId="9350"/>
    <cellStyle name="汇总 3 2 2 2 6 3" xfId="9351"/>
    <cellStyle name="汇总 3 2 2 2 7" xfId="9352"/>
    <cellStyle name="汇总 3 2 2 2 7 2" xfId="9353"/>
    <cellStyle name="汇总 3 2 2 2 8" xfId="9354"/>
    <cellStyle name="汇总 3 2 2 3" xfId="9355"/>
    <cellStyle name="汇总 3 2 2 3 2" xfId="9356"/>
    <cellStyle name="汇总 3 2 2 3 2 2" xfId="9357"/>
    <cellStyle name="汇总 3 2 2 3 2 2 2" xfId="9359"/>
    <cellStyle name="汇总 3 2 2 3 2 2 2 2" xfId="9362"/>
    <cellStyle name="汇总 3 2 2 3 2 2 3" xfId="9364"/>
    <cellStyle name="汇总 3 2 2 3 2 3" xfId="9366"/>
    <cellStyle name="汇总 3 2 2 3 2 3 2" xfId="9369"/>
    <cellStyle name="汇总 3 2 2 3 2 4" xfId="9371"/>
    <cellStyle name="汇总 3 2 2 3 3" xfId="9373"/>
    <cellStyle name="汇总 3 2 2 3 3 2" xfId="9374"/>
    <cellStyle name="汇总 3 2 2 3 3 2 2" xfId="9376"/>
    <cellStyle name="汇总 3 2 2 3 3 2 2 2" xfId="7217"/>
    <cellStyle name="汇总 3 2 2 3 3 2 3" xfId="9377"/>
    <cellStyle name="汇总 3 2 2 3 3 3" xfId="9378"/>
    <cellStyle name="汇总 3 2 2 3 3 3 2" xfId="9379"/>
    <cellStyle name="汇总 3 2 2 3 3 4" xfId="9380"/>
    <cellStyle name="汇总 3 2 2 3 4" xfId="9358"/>
    <cellStyle name="汇总 3 2 2 3 4 2" xfId="9360"/>
    <cellStyle name="汇总 3 2 2 3 4 2 2" xfId="9363"/>
    <cellStyle name="汇总 3 2 2 3 4 3" xfId="9365"/>
    <cellStyle name="汇总 3 2 2 3 5" xfId="9367"/>
    <cellStyle name="汇总 3 2 2 3 5 2" xfId="9370"/>
    <cellStyle name="汇总 3 2 2 3 5 2 2" xfId="9382"/>
    <cellStyle name="汇总 3 2 2 3 5 3" xfId="9383"/>
    <cellStyle name="汇总 3 2 2 3 6" xfId="9372"/>
    <cellStyle name="汇总 3 2 2 3 6 2" xfId="9384"/>
    <cellStyle name="汇总 3 2 2 3 7" xfId="9385"/>
    <cellStyle name="汇总 3 2 2 4" xfId="9386"/>
    <cellStyle name="汇总 3 2 2 4 2" xfId="9387"/>
    <cellStyle name="汇总 3 2 2 4 2 2" xfId="9388"/>
    <cellStyle name="汇总 3 2 2 4 2 2 2" xfId="9390"/>
    <cellStyle name="汇总 3 2 2 4 2 3" xfId="9391"/>
    <cellStyle name="汇总 3 2 2 4 3" xfId="9393"/>
    <cellStyle name="汇总 3 2 2 4 3 2" xfId="9394"/>
    <cellStyle name="汇总 3 2 2 4 4" xfId="9375"/>
    <cellStyle name="汇总 3 2 2 5" xfId="9396"/>
    <cellStyle name="汇总 3 2 2 5 2" xfId="9398"/>
    <cellStyle name="汇总 3 2 2 5 2 2" xfId="9400"/>
    <cellStyle name="汇总 3 2 2 5 2 2 2" xfId="9403"/>
    <cellStyle name="汇总 3 2 2 5 2 3" xfId="9404"/>
    <cellStyle name="汇总 3 2 2 5 3" xfId="9405"/>
    <cellStyle name="汇总 3 2 2 5 3 2" xfId="9407"/>
    <cellStyle name="汇总 3 2 2 5 4" xfId="9361"/>
    <cellStyle name="汇总 3 2 2 6" xfId="9408"/>
    <cellStyle name="汇总 3 2 2 6 2" xfId="9410"/>
    <cellStyle name="汇总 3 2 2 6 2 2" xfId="9412"/>
    <cellStyle name="汇总 3 2 2 6 3" xfId="9413"/>
    <cellStyle name="汇总 3 2 2 7" xfId="9414"/>
    <cellStyle name="汇总 3 2 2 7 2" xfId="9416"/>
    <cellStyle name="汇总 3 2 2 7 2 2" xfId="9417"/>
    <cellStyle name="汇总 3 2 2 7 3" xfId="9418"/>
    <cellStyle name="汇总 3 2 2 8" xfId="9419"/>
    <cellStyle name="汇总 3 2 2 8 2" xfId="9420"/>
    <cellStyle name="汇总 3 2 2 9" xfId="9421"/>
    <cellStyle name="汇总 3 2 3" xfId="9422"/>
    <cellStyle name="汇总 3 2 3 2" xfId="5556"/>
    <cellStyle name="汇总 3 2 3 2 2" xfId="5558"/>
    <cellStyle name="汇总 3 2 3 2 2 2" xfId="5348"/>
    <cellStyle name="汇总 3 2 3 2 2 2 2" xfId="2887"/>
    <cellStyle name="汇总 3 2 3 2 2 2 2 2" xfId="2745"/>
    <cellStyle name="汇总 3 2 3 2 2 2 3" xfId="9423"/>
    <cellStyle name="汇总 3 2 3 2 2 3" xfId="2675"/>
    <cellStyle name="汇总 3 2 3 2 2 3 2" xfId="9425"/>
    <cellStyle name="汇总 3 2 3 2 2 4" xfId="9426"/>
    <cellStyle name="汇总 3 2 3 2 3" xfId="5560"/>
    <cellStyle name="汇总 3 2 3 2 3 2" xfId="5562"/>
    <cellStyle name="汇总 3 2 3 2 3 2 2" xfId="9427"/>
    <cellStyle name="汇总 3 2 3 2 3 2 2 2" xfId="9428"/>
    <cellStyle name="汇总 3 2 3 2 3 2 3" xfId="9429"/>
    <cellStyle name="汇总 3 2 3 2 3 3" xfId="9430"/>
    <cellStyle name="汇总 3 2 3 2 3 3 2" xfId="9431"/>
    <cellStyle name="汇总 3 2 3 2 3 4" xfId="9432"/>
    <cellStyle name="汇总 3 2 3 2 4" xfId="5565"/>
    <cellStyle name="汇总 3 2 3 2 4 2" xfId="9433"/>
    <cellStyle name="汇总 3 2 3 2 4 2 2" xfId="9434"/>
    <cellStyle name="汇总 3 2 3 2 4 3" xfId="9435"/>
    <cellStyle name="汇总 3 2 3 2 5" xfId="9436"/>
    <cellStyle name="汇总 3 2 3 2 5 2" xfId="9438"/>
    <cellStyle name="汇总 3 2 3 2 5 2 2" xfId="9440"/>
    <cellStyle name="汇总 3 2 3 2 5 3" xfId="5297"/>
    <cellStyle name="汇总 3 2 3 2 6" xfId="9441"/>
    <cellStyle name="汇总 3 2 3 2 6 2" xfId="9443"/>
    <cellStyle name="汇总 3 2 3 2 7" xfId="9444"/>
    <cellStyle name="汇总 3 2 3 3" xfId="5567"/>
    <cellStyle name="汇总 3 2 3 3 2" xfId="4634"/>
    <cellStyle name="汇总 3 2 3 3 2 2" xfId="4638"/>
    <cellStyle name="汇总 3 2 3 3 2 2 2" xfId="9445"/>
    <cellStyle name="汇总 3 2 3 3 2 3" xfId="9448"/>
    <cellStyle name="汇总 3 2 3 3 3" xfId="4664"/>
    <cellStyle name="汇总 3 2 3 3 3 2" xfId="9449"/>
    <cellStyle name="汇总 3 2 3 3 4" xfId="9389"/>
    <cellStyle name="汇总 3 2 3 4" xfId="2238"/>
    <cellStyle name="汇总 3 2 3 4 2" xfId="2241"/>
    <cellStyle name="汇总 3 2 3 4 2 2" xfId="9452"/>
    <cellStyle name="汇总 3 2 3 4 2 2 2" xfId="9454"/>
    <cellStyle name="汇总 3 2 3 4 2 3" xfId="9455"/>
    <cellStyle name="汇总 3 2 3 4 3" xfId="9456"/>
    <cellStyle name="汇总 3 2 3 4 3 2" xfId="9457"/>
    <cellStyle name="汇总 3 2 3 4 4" xfId="9395"/>
    <cellStyle name="汇总 3 2 3 5" xfId="375"/>
    <cellStyle name="汇总 3 2 3 5 2" xfId="9459"/>
    <cellStyle name="汇总 3 2 3 5 2 2" xfId="9461"/>
    <cellStyle name="汇总 3 2 3 5 3" xfId="9463"/>
    <cellStyle name="汇总 3 2 3 6" xfId="9465"/>
    <cellStyle name="汇总 3 2 3 6 2" xfId="9468"/>
    <cellStyle name="汇总 3 2 3 6 2 2" xfId="9471"/>
    <cellStyle name="汇总 3 2 3 6 3" xfId="9472"/>
    <cellStyle name="汇总 3 2 3 7" xfId="9473"/>
    <cellStyle name="汇总 3 2 3 7 2" xfId="9476"/>
    <cellStyle name="汇总 3 2 3 8" xfId="9477"/>
    <cellStyle name="汇总 3 2 4" xfId="9478"/>
    <cellStyle name="汇总 3 2 4 2" xfId="9480"/>
    <cellStyle name="汇总 3 2 4 2 2" xfId="9482"/>
    <cellStyle name="汇总 3 2 4 2 2 2" xfId="9483"/>
    <cellStyle name="汇总 3 2 4 2 2 2 2" xfId="7147"/>
    <cellStyle name="汇总 3 2 4 2 2 3" xfId="9484"/>
    <cellStyle name="汇总 3 2 4 2 3" xfId="9485"/>
    <cellStyle name="汇总 3 2 4 2 3 2" xfId="9486"/>
    <cellStyle name="汇总 3 2 4 2 4" xfId="9487"/>
    <cellStyle name="汇总 3 2 4 3" xfId="9488"/>
    <cellStyle name="汇总 3 2 4 3 2" xfId="9489"/>
    <cellStyle name="汇总 3 2 4 3 2 2" xfId="9490"/>
    <cellStyle name="汇总 3 2 4 3 2 2 2" xfId="8723"/>
    <cellStyle name="汇总 3 2 4 3 2 3" xfId="1794"/>
    <cellStyle name="汇总 3 2 4 3 3" xfId="9492"/>
    <cellStyle name="汇总 3 2 4 3 3 2" xfId="9493"/>
    <cellStyle name="汇总 3 2 4 3 4" xfId="9401"/>
    <cellStyle name="汇总 3 2 4 4" xfId="9494"/>
    <cellStyle name="汇总 3 2 4 4 2" xfId="9495"/>
    <cellStyle name="汇总 3 2 4 4 2 2" xfId="9496"/>
    <cellStyle name="汇总 3 2 4 4 3" xfId="9497"/>
    <cellStyle name="汇总 3 2 4 5" xfId="9498"/>
    <cellStyle name="汇总 3 2 4 5 2" xfId="9501"/>
    <cellStyle name="汇总 3 2 4 5 2 2" xfId="9503"/>
    <cellStyle name="汇总 3 2 4 5 3" xfId="9504"/>
    <cellStyle name="汇总 3 2 4 6" xfId="9505"/>
    <cellStyle name="汇总 3 2 4 6 2" xfId="9508"/>
    <cellStyle name="汇总 3 2 4 7" xfId="9509"/>
    <cellStyle name="汇总 3 2 5" xfId="5686"/>
    <cellStyle name="汇总 3 2 5 2" xfId="9510"/>
    <cellStyle name="汇总 3 2 5 2 2" xfId="9511"/>
    <cellStyle name="汇总 3 2 5 2 2 2" xfId="5255"/>
    <cellStyle name="汇总 3 2 5 2 3" xfId="9512"/>
    <cellStyle name="汇总 3 2 5 3" xfId="9513"/>
    <cellStyle name="汇总 3 2 5 3 2" xfId="9514"/>
    <cellStyle name="汇总 3 2 5 4" xfId="9515"/>
    <cellStyle name="汇总 3 2 6" xfId="9516"/>
    <cellStyle name="汇总 3 2 6 2" xfId="1805"/>
    <cellStyle name="汇总 3 2 6 2 2" xfId="3699"/>
    <cellStyle name="汇总 3 2 6 2 2 2" xfId="9517"/>
    <cellStyle name="汇总 3 2 6 2 3" xfId="9518"/>
    <cellStyle name="汇总 3 2 6 3" xfId="9519"/>
    <cellStyle name="汇总 3 2 6 3 2" xfId="9520"/>
    <cellStyle name="汇总 3 2 6 4" xfId="9521"/>
    <cellStyle name="汇总 3 2 7" xfId="9522"/>
    <cellStyle name="汇总 3 2 7 2" xfId="9523"/>
    <cellStyle name="汇总 3 2 7 2 2" xfId="9524"/>
    <cellStyle name="汇总 3 2 7 3" xfId="9525"/>
    <cellStyle name="汇总 3 2 8" xfId="9526"/>
    <cellStyle name="汇总 3 2 8 2" xfId="9527"/>
    <cellStyle name="汇总 3 2 8 2 2" xfId="9528"/>
    <cellStyle name="汇总 3 2 8 3" xfId="9529"/>
    <cellStyle name="汇总 3 2 9" xfId="9530"/>
    <cellStyle name="汇总 3 2 9 2" xfId="9531"/>
    <cellStyle name="汇总 3 3" xfId="9532"/>
    <cellStyle name="汇总 3 3 2" xfId="9533"/>
    <cellStyle name="汇总 3 3 2 2" xfId="9534"/>
    <cellStyle name="汇总 3 3 2 2 2" xfId="9536"/>
    <cellStyle name="汇总 3 3 2 2 2 2" xfId="9538"/>
    <cellStyle name="汇总 3 3 2 2 2 2 2" xfId="9540"/>
    <cellStyle name="汇总 3 3 2 2 2 3" xfId="9542"/>
    <cellStyle name="汇总 3 3 2 2 3" xfId="9545"/>
    <cellStyle name="汇总 3 3 2 2 3 2" xfId="9547"/>
    <cellStyle name="汇总 3 3 2 2 4" xfId="9549"/>
    <cellStyle name="汇总 3 3 2 3" xfId="4807"/>
    <cellStyle name="汇总 3 3 2 3 2" xfId="4810"/>
    <cellStyle name="汇总 3 3 2 3 2 2" xfId="4814"/>
    <cellStyle name="汇总 3 3 2 3 2 2 2" xfId="9551"/>
    <cellStyle name="汇总 3 3 2 3 2 3" xfId="9554"/>
    <cellStyle name="汇总 3 3 2 3 3" xfId="4818"/>
    <cellStyle name="汇总 3 3 2 3 3 2" xfId="9559"/>
    <cellStyle name="汇总 3 3 2 3 4" xfId="4639"/>
    <cellStyle name="汇总 3 3 2 4" xfId="4821"/>
    <cellStyle name="汇总 3 3 2 4 2" xfId="4824"/>
    <cellStyle name="汇总 3 3 2 4 2 2" xfId="9562"/>
    <cellStyle name="汇总 3 3 2 4 3" xfId="9565"/>
    <cellStyle name="汇总 3 3 2 5" xfId="4827"/>
    <cellStyle name="汇总 3 3 2 5 2" xfId="9568"/>
    <cellStyle name="汇总 3 3 2 5 2 2" xfId="9570"/>
    <cellStyle name="汇总 3 3 2 5 3" xfId="9573"/>
    <cellStyle name="汇总 3 3 2 6" xfId="9576"/>
    <cellStyle name="汇总 3 3 2 6 2" xfId="9578"/>
    <cellStyle name="汇总 3 3 2 7" xfId="9580"/>
    <cellStyle name="汇总 3 3 3" xfId="9582"/>
    <cellStyle name="汇总 3 3 3 2" xfId="9583"/>
    <cellStyle name="汇总 3 3 3 2 2" xfId="9585"/>
    <cellStyle name="汇总 3 3 3 2 2 2" xfId="9587"/>
    <cellStyle name="汇总 3 3 3 2 3" xfId="9590"/>
    <cellStyle name="汇总 3 3 3 3" xfId="4832"/>
    <cellStyle name="汇总 3 3 3 3 2" xfId="4835"/>
    <cellStyle name="汇总 3 3 3 4" xfId="2282"/>
    <cellStyle name="汇总 3 3 4" xfId="9592"/>
    <cellStyle name="汇总 3 3 4 2" xfId="9594"/>
    <cellStyle name="汇总 3 3 4 2 2" xfId="9596"/>
    <cellStyle name="汇总 3 3 4 2 2 2" xfId="9598"/>
    <cellStyle name="汇总 3 3 4 2 3" xfId="9599"/>
    <cellStyle name="汇总 3 3 4 3" xfId="4849"/>
    <cellStyle name="汇总 3 3 4 3 2" xfId="4855"/>
    <cellStyle name="汇总 3 3 4 4" xfId="4860"/>
    <cellStyle name="汇总 3 3 5" xfId="9600"/>
    <cellStyle name="汇总 3 3 5 2" xfId="9601"/>
    <cellStyle name="汇总 3 3 5 2 2" xfId="9603"/>
    <cellStyle name="汇总 3 3 5 3" xfId="4863"/>
    <cellStyle name="汇总 3 3 6" xfId="9605"/>
    <cellStyle name="汇总 3 3 6 2" xfId="9606"/>
    <cellStyle name="汇总 3 3 6 2 2" xfId="78"/>
    <cellStyle name="汇总 3 3 6 3" xfId="9608"/>
    <cellStyle name="汇总 3 3 7" xfId="9610"/>
    <cellStyle name="汇总 3 3 7 2" xfId="9611"/>
    <cellStyle name="汇总 3 3 8" xfId="9613"/>
    <cellStyle name="汇总 3 4" xfId="9614"/>
    <cellStyle name="汇总 3 4 2" xfId="9616"/>
    <cellStyle name="汇总 3 4 2 2" xfId="9617"/>
    <cellStyle name="汇总 3 4 2 2 2" xfId="9619"/>
    <cellStyle name="汇总 3 4 2 2 2 2" xfId="9621"/>
    <cellStyle name="汇总 3 4 2 2 3" xfId="9623"/>
    <cellStyle name="汇总 3 4 2 3" xfId="9625"/>
    <cellStyle name="汇总 3 4 2 3 2" xfId="9627"/>
    <cellStyle name="汇总 3 4 2 4" xfId="9629"/>
    <cellStyle name="汇总 3 4 3" xfId="9631"/>
    <cellStyle name="汇总 3 4 3 2" xfId="9632"/>
    <cellStyle name="汇总 3 4 3 2 2" xfId="9634"/>
    <cellStyle name="汇总 3 4 3 2 2 2" xfId="9636"/>
    <cellStyle name="汇总 3 4 3 2 3" xfId="9637"/>
    <cellStyle name="汇总 3 4 3 3" xfId="9638"/>
    <cellStyle name="汇总 3 4 3 3 2" xfId="9640"/>
    <cellStyle name="汇总 3 4 3 4" xfId="9641"/>
    <cellStyle name="汇总 3 4 4" xfId="9642"/>
    <cellStyle name="汇总 3 4 4 2" xfId="9643"/>
    <cellStyle name="汇总 3 4 4 2 2" xfId="9645"/>
    <cellStyle name="汇总 3 4 4 3" xfId="9647"/>
    <cellStyle name="汇总 3 4 5" xfId="9649"/>
    <cellStyle name="汇总 3 4 5 2" xfId="9650"/>
    <cellStyle name="汇总 3 4 5 2 2" xfId="9652"/>
    <cellStyle name="汇总 3 4 5 3" xfId="9654"/>
    <cellStyle name="汇总 3 4 6" xfId="9656"/>
    <cellStyle name="汇总 3 4 6 2" xfId="9657"/>
    <cellStyle name="汇总 3 4 7" xfId="9659"/>
    <cellStyle name="汇总 3 5" xfId="9660"/>
    <cellStyle name="汇总 3 5 2" xfId="9662"/>
    <cellStyle name="汇总 3 5 2 2" xfId="5398"/>
    <cellStyle name="汇总 3 5 2 2 2" xfId="9664"/>
    <cellStyle name="汇总 3 5 2 3" xfId="9666"/>
    <cellStyle name="汇总 3 5 3" xfId="9668"/>
    <cellStyle name="汇总 3 5 3 2" xfId="9669"/>
    <cellStyle name="汇总 3 5 4" xfId="9672"/>
    <cellStyle name="汇总 3 6" xfId="9673"/>
    <cellStyle name="汇总 3 6 2" xfId="9675"/>
    <cellStyle name="汇总 3 6 2 2" xfId="9676"/>
    <cellStyle name="汇总 3 6 2 2 2" xfId="9679"/>
    <cellStyle name="汇总 3 6 2 3" xfId="9680"/>
    <cellStyle name="汇总 3 6 3" xfId="9681"/>
    <cellStyle name="汇总 3 6 3 2" xfId="9682"/>
    <cellStyle name="汇总 3 6 4" xfId="9683"/>
    <cellStyle name="汇总 3 7" xfId="9684"/>
    <cellStyle name="汇总 3 7 2" xfId="2443"/>
    <cellStyle name="汇总 3 7 2 2" xfId="3512"/>
    <cellStyle name="汇总 3 7 3" xfId="3517"/>
    <cellStyle name="汇总 3 8" xfId="9686"/>
    <cellStyle name="汇总 3 8 2" xfId="9688"/>
    <cellStyle name="汇总 3 8 2 2" xfId="9690"/>
    <cellStyle name="汇总 3 8 3" xfId="9692"/>
    <cellStyle name="汇总 3 9" xfId="9693"/>
    <cellStyle name="汇总 3 9 2" xfId="9695"/>
    <cellStyle name="汇总 4" xfId="9696"/>
    <cellStyle name="汇总 4 2" xfId="7789"/>
    <cellStyle name="汇总 4 2 2" xfId="9697"/>
    <cellStyle name="汇总 4 2 2 2" xfId="9698"/>
    <cellStyle name="汇总 4 2 2 2 2" xfId="9699"/>
    <cellStyle name="汇总 4 2 2 2 2 2" xfId="9700"/>
    <cellStyle name="汇总 4 2 2 2 2 2 2" xfId="9702"/>
    <cellStyle name="汇总 4 2 2 2 2 2 2 2" xfId="9704"/>
    <cellStyle name="汇总 4 2 2 2 2 2 2 2 2" xfId="9705"/>
    <cellStyle name="汇总 4 2 2 2 2 2 2 3" xfId="575"/>
    <cellStyle name="汇总 4 2 2 2 2 2 3" xfId="9707"/>
    <cellStyle name="汇总 4 2 2 2 2 2 3 2" xfId="9708"/>
    <cellStyle name="汇总 4 2 2 2 2 2 4" xfId="9709"/>
    <cellStyle name="汇总 4 2 2 2 2 3" xfId="9710"/>
    <cellStyle name="汇总 4 2 2 2 2 3 2" xfId="9712"/>
    <cellStyle name="汇总 4 2 2 2 2 3 2 2" xfId="4893"/>
    <cellStyle name="汇总 4 2 2 2 2 3 2 2 2" xfId="4895"/>
    <cellStyle name="汇总 4 2 2 2 2 3 2 3" xfId="1855"/>
    <cellStyle name="汇总 4 2 2 2 2 3 3" xfId="9713"/>
    <cellStyle name="汇总 4 2 2 2 2 3 3 2" xfId="4902"/>
    <cellStyle name="汇总 4 2 2 2 2 3 4" xfId="9714"/>
    <cellStyle name="汇总 4 2 2 2 2 4" xfId="9715"/>
    <cellStyle name="汇总 4 2 2 2 2 4 2" xfId="9716"/>
    <cellStyle name="汇总 4 2 2 2 2 4 2 2" xfId="9717"/>
    <cellStyle name="汇总 4 2 2 2 2 4 3" xfId="9718"/>
    <cellStyle name="汇总 4 2 2 2 2 5" xfId="240"/>
    <cellStyle name="汇总 4 2 2 2 2 5 2" xfId="9719"/>
    <cellStyle name="汇总 4 2 2 2 2 5 2 2" xfId="9720"/>
    <cellStyle name="汇总 4 2 2 2 2 5 3" xfId="9722"/>
    <cellStyle name="汇总 4 2 2 2 2 6" xfId="9723"/>
    <cellStyle name="汇总 4 2 2 2 2 6 2" xfId="9726"/>
    <cellStyle name="汇总 4 2 2 2 3" xfId="7022"/>
    <cellStyle name="汇总 4 2 2 2 3 2" xfId="9728"/>
    <cellStyle name="汇总 4 2 2 2 3 2 2" xfId="9729"/>
    <cellStyle name="汇总 4 2 2 2 3 2 2 2" xfId="9730"/>
    <cellStyle name="汇总 4 2 2 2 3 2 3" xfId="9731"/>
    <cellStyle name="汇总 4 2 2 2 3 3" xfId="9732"/>
    <cellStyle name="汇总 4 2 2 2 3 3 2" xfId="7744"/>
    <cellStyle name="汇总 4 2 2 2 3 4" xfId="9733"/>
    <cellStyle name="汇总 4 2 2 2 4" xfId="9734"/>
    <cellStyle name="汇总 4 2 2 2 4 2" xfId="9735"/>
    <cellStyle name="汇总 4 2 2 2 4 2 2" xfId="9736"/>
    <cellStyle name="汇总 4 2 2 2 4 2 2 2" xfId="9737"/>
    <cellStyle name="汇总 4 2 2 2 4 2 3" xfId="2924"/>
    <cellStyle name="汇总 4 2 2 2 4 3" xfId="9738"/>
    <cellStyle name="汇总 4 2 2 2 4 3 2" xfId="9739"/>
    <cellStyle name="汇总 4 2 2 2 4 4" xfId="9740"/>
    <cellStyle name="汇总 4 2 2 2 5" xfId="9742"/>
    <cellStyle name="汇总 4 2 2 2 5 2" xfId="9744"/>
    <cellStyle name="汇总 4 2 2 2 5 2 2" xfId="9746"/>
    <cellStyle name="汇总 4 2 2 2 5 3" xfId="9747"/>
    <cellStyle name="汇总 4 2 2 2 6" xfId="7436"/>
    <cellStyle name="汇总 4 2 2 2 6 2" xfId="9748"/>
    <cellStyle name="汇总 4 2 2 3" xfId="5907"/>
    <cellStyle name="汇总 4 2 2 3 2" xfId="5911"/>
    <cellStyle name="汇总 4 2 2 3 2 2" xfId="5291"/>
    <cellStyle name="汇总 4 2 2 3 2 2 2" xfId="9749"/>
    <cellStyle name="汇总 4 2 2 3 2 2 2 2" xfId="9750"/>
    <cellStyle name="汇总 4 2 2 3 2 2 3" xfId="9751"/>
    <cellStyle name="汇总 4 2 2 3 2 3" xfId="9752"/>
    <cellStyle name="汇总 4 2 2 3 2 3 2" xfId="9754"/>
    <cellStyle name="汇总 4 2 2 3 2 4" xfId="9756"/>
    <cellStyle name="汇总 4 2 2 3 3" xfId="5848"/>
    <cellStyle name="汇总 4 2 2 3 3 2" xfId="9758"/>
    <cellStyle name="汇总 4 2 2 3 3 2 2" xfId="9759"/>
    <cellStyle name="汇总 4 2 2 3 3 2 2 2" xfId="9760"/>
    <cellStyle name="汇总 4 2 2 3 3 2 3" xfId="9761"/>
    <cellStyle name="汇总 4 2 2 3 3 3" xfId="9762"/>
    <cellStyle name="汇总 4 2 2 3 3 3 2" xfId="9764"/>
    <cellStyle name="汇总 4 2 2 3 3 4" xfId="9766"/>
    <cellStyle name="汇总 4 2 2 3 4" xfId="4815"/>
    <cellStyle name="汇总 4 2 2 3 4 2" xfId="9552"/>
    <cellStyle name="汇总 4 2 2 3 4 2 2" xfId="9768"/>
    <cellStyle name="汇总 4 2 2 3 4 3" xfId="9769"/>
    <cellStyle name="汇总 4 2 2 3 5" xfId="9555"/>
    <cellStyle name="汇总 4 2 2 3 5 2" xfId="9771"/>
    <cellStyle name="汇总 4 2 2 3 5 2 2" xfId="9774"/>
    <cellStyle name="汇总 4 2 2 3 5 3" xfId="9775"/>
    <cellStyle name="汇总 4 2 2 3 6" xfId="8809"/>
    <cellStyle name="汇总 4 2 2 3 6 2" xfId="9776"/>
    <cellStyle name="汇总 4 2 2 4" xfId="3087"/>
    <cellStyle name="汇总 4 2 2 4 2" xfId="5914"/>
    <cellStyle name="汇总 4 2 2 4 2 2" xfId="9777"/>
    <cellStyle name="汇总 4 2 2 4 2 2 2" xfId="9778"/>
    <cellStyle name="汇总 4 2 2 4 2 3" xfId="9779"/>
    <cellStyle name="汇总 4 2 2 4 3" xfId="9781"/>
    <cellStyle name="汇总 4 2 2 4 3 2" xfId="9782"/>
    <cellStyle name="汇总 4 2 2 4 4" xfId="9560"/>
    <cellStyle name="汇总 4 2 2 5" xfId="5918"/>
    <cellStyle name="汇总 4 2 2 5 2" xfId="9783"/>
    <cellStyle name="汇总 4 2 2 5 2 2" xfId="9784"/>
    <cellStyle name="汇总 4 2 2 5 2 2 2" xfId="9785"/>
    <cellStyle name="汇总 4 2 2 5 2 3" xfId="9786"/>
    <cellStyle name="汇总 4 2 2 5 3" xfId="9788"/>
    <cellStyle name="汇总 4 2 2 5 3 2" xfId="9789"/>
    <cellStyle name="汇总 4 2 2 5 4" xfId="9446"/>
    <cellStyle name="汇总 4 2 2 6" xfId="9790"/>
    <cellStyle name="汇总 4 2 2 6 2" xfId="9791"/>
    <cellStyle name="汇总 4 2 2 6 2 2" xfId="9792"/>
    <cellStyle name="汇总 4 2 2 6 3" xfId="9793"/>
    <cellStyle name="汇总 4 2 2 7" xfId="9794"/>
    <cellStyle name="汇总 4 2 2 7 2" xfId="9795"/>
    <cellStyle name="汇总 4 2 2 8" xfId="5372"/>
    <cellStyle name="汇总 4 2 3" xfId="9796"/>
    <cellStyle name="汇总 4 2 3 2" xfId="9797"/>
    <cellStyle name="汇总 4 2 3 2 2" xfId="9798"/>
    <cellStyle name="汇总 4 2 3 2 2 2" xfId="9799"/>
    <cellStyle name="汇总 4 2 3 2 2 2 2" xfId="9800"/>
    <cellStyle name="汇总 4 2 3 2 2 2 2 2" xfId="9801"/>
    <cellStyle name="汇总 4 2 3 2 2 2 3" xfId="9802"/>
    <cellStyle name="汇总 4 2 3 2 2 3" xfId="9803"/>
    <cellStyle name="汇总 4 2 3 2 2 3 2" xfId="9804"/>
    <cellStyle name="汇总 4 2 3 2 2 4" xfId="9805"/>
    <cellStyle name="汇总 4 2 3 2 3" xfId="7035"/>
    <cellStyle name="汇总 4 2 3 2 3 2" xfId="9806"/>
    <cellStyle name="汇总 4 2 3 2 3 2 2" xfId="9808"/>
    <cellStyle name="汇总 4 2 3 2 3 2 2 2" xfId="9810"/>
    <cellStyle name="汇总 4 2 3 2 3 2 3" xfId="9812"/>
    <cellStyle name="汇总 4 2 3 2 3 3" xfId="9814"/>
    <cellStyle name="汇总 4 2 3 2 3 3 2" xfId="9816"/>
    <cellStyle name="汇总 4 2 3 2 3 4" xfId="9818"/>
    <cellStyle name="汇总 4 2 3 2 4" xfId="9820"/>
    <cellStyle name="汇总 4 2 3 2 4 2" xfId="9821"/>
    <cellStyle name="汇总 4 2 3 2 4 2 2" xfId="9823"/>
    <cellStyle name="汇总 4 2 3 2 4 3" xfId="6280"/>
    <cellStyle name="汇总 4 2 3 2 5" xfId="9270"/>
    <cellStyle name="汇总 4 2 3 2 5 2" xfId="9825"/>
    <cellStyle name="汇总 4 2 3 2 5 2 2" xfId="9827"/>
    <cellStyle name="汇总 4 2 3 2 5 3" xfId="6287"/>
    <cellStyle name="汇总 4 2 3 2 6" xfId="9830"/>
    <cellStyle name="汇总 4 2 3 2 6 2" xfId="9831"/>
    <cellStyle name="汇总 4 2 3 3" xfId="5922"/>
    <cellStyle name="汇总 4 2 3 3 2" xfId="5119"/>
    <cellStyle name="汇总 4 2 3 3 2 2" xfId="9833"/>
    <cellStyle name="汇总 4 2 3 3 2 2 2" xfId="9835"/>
    <cellStyle name="汇总 4 2 3 3 2 3" xfId="9836"/>
    <cellStyle name="汇总 4 2 3 3 3" xfId="9838"/>
    <cellStyle name="汇总 4 2 3 3 3 2" xfId="9839"/>
    <cellStyle name="汇总 4 2 3 3 4" xfId="9563"/>
    <cellStyle name="汇总 4 2 3 4" xfId="5924"/>
    <cellStyle name="汇总 4 2 3 4 2" xfId="9842"/>
    <cellStyle name="汇总 4 2 3 4 2 2" xfId="9843"/>
    <cellStyle name="汇总 4 2 3 4 2 2 2" xfId="9844"/>
    <cellStyle name="汇总 4 2 3 4 2 3" xfId="9845"/>
    <cellStyle name="汇总 4 2 3 4 3" xfId="9847"/>
    <cellStyle name="汇总 4 2 3 4 3 2" xfId="9848"/>
    <cellStyle name="汇总 4 2 3 4 4" xfId="9849"/>
    <cellStyle name="汇总 4 2 3 5" xfId="9852"/>
    <cellStyle name="汇总 4 2 3 5 2" xfId="9853"/>
    <cellStyle name="汇总 4 2 3 5 2 2" xfId="9854"/>
    <cellStyle name="汇总 4 2 3 5 3" xfId="9855"/>
    <cellStyle name="汇总 4 2 3 6" xfId="9856"/>
    <cellStyle name="汇总 4 2 3 6 2" xfId="9858"/>
    <cellStyle name="汇总 4 2 4" xfId="9859"/>
    <cellStyle name="汇总 4 2 4 2" xfId="9861"/>
    <cellStyle name="汇总 4 2 4 2 2" xfId="9863"/>
    <cellStyle name="汇总 4 2 4 2 2 2" xfId="8421"/>
    <cellStyle name="汇总 4 2 4 2 2 2 2" xfId="8424"/>
    <cellStyle name="汇总 4 2 4 2 2 3" xfId="8427"/>
    <cellStyle name="汇总 4 2 4 2 3" xfId="9864"/>
    <cellStyle name="汇总 4 2 4 2 3 2" xfId="9865"/>
    <cellStyle name="汇总 4 2 4 2 4" xfId="9867"/>
    <cellStyle name="汇总 4 2 4 3" xfId="3234"/>
    <cellStyle name="汇总 4 2 4 3 2" xfId="9868"/>
    <cellStyle name="汇总 4 2 4 3 2 2" xfId="9869"/>
    <cellStyle name="汇总 4 2 4 3 2 2 2" xfId="9870"/>
    <cellStyle name="汇总 4 2 4 3 2 3" xfId="9871"/>
    <cellStyle name="汇总 4 2 4 3 3" xfId="9873"/>
    <cellStyle name="汇总 4 2 4 3 3 2" xfId="9874"/>
    <cellStyle name="汇总 4 2 4 3 4" xfId="9571"/>
    <cellStyle name="汇总 4 2 4 4" xfId="9875"/>
    <cellStyle name="汇总 4 2 4 4 2" xfId="9876"/>
    <cellStyle name="汇总 4 2 4 4 2 2" xfId="9877"/>
    <cellStyle name="汇总 4 2 4 4 3" xfId="9878"/>
    <cellStyle name="汇总 4 2 4 5" xfId="9879"/>
    <cellStyle name="汇总 4 2 4 5 2" xfId="9881"/>
    <cellStyle name="汇总 4 2 4 5 2 2" xfId="9882"/>
    <cellStyle name="汇总 4 2 4 5 3" xfId="9883"/>
    <cellStyle name="汇总 4 2 4 6" xfId="9884"/>
    <cellStyle name="汇总 4 2 4 6 2" xfId="9885"/>
    <cellStyle name="汇总 4 2 5" xfId="9886"/>
    <cellStyle name="汇总 4 2 5 2" xfId="1400"/>
    <cellStyle name="汇总 4 2 5 2 2" xfId="1402"/>
    <cellStyle name="汇总 4 2 5 2 2 2" xfId="9888"/>
    <cellStyle name="汇总 4 2 5 2 3" xfId="9891"/>
    <cellStyle name="汇总 4 2 5 3" xfId="1405"/>
    <cellStyle name="汇总 4 2 5 3 2" xfId="1407"/>
    <cellStyle name="汇总 4 2 5 4" xfId="1412"/>
    <cellStyle name="汇总 4 2 6" xfId="9892"/>
    <cellStyle name="汇总 4 2 6 2" xfId="1448"/>
    <cellStyle name="汇总 4 2 6 2 2" xfId="24"/>
    <cellStyle name="汇总 4 2 6 2 2 2" xfId="9893"/>
    <cellStyle name="汇总 4 2 6 2 3" xfId="9895"/>
    <cellStyle name="汇总 4 2 6 3" xfId="1454"/>
    <cellStyle name="汇总 4 2 6 3 2" xfId="9896"/>
    <cellStyle name="汇总 4 2 6 4" xfId="4773"/>
    <cellStyle name="汇总 4 2 7" xfId="9897"/>
    <cellStyle name="汇总 4 2 7 2" xfId="1467"/>
    <cellStyle name="汇总 4 2 7 2 2" xfId="9898"/>
    <cellStyle name="汇总 4 2 7 3" xfId="9899"/>
    <cellStyle name="汇总 4 2 8" xfId="9900"/>
    <cellStyle name="汇总 4 2 8 2" xfId="1484"/>
    <cellStyle name="汇总 4 2 9" xfId="9901"/>
    <cellStyle name="汇总 4 3" xfId="9902"/>
    <cellStyle name="汇总 4 3 2" xfId="9903"/>
    <cellStyle name="汇总 4 3 2 2" xfId="6513"/>
    <cellStyle name="汇总 4 3 2 2 2" xfId="9904"/>
    <cellStyle name="汇总 4 3 2 2 2 2" xfId="9908"/>
    <cellStyle name="汇总 4 3 2 2 2 2 2" xfId="9912"/>
    <cellStyle name="汇总 4 3 2 2 2 3" xfId="9914"/>
    <cellStyle name="汇总 4 3 2 2 3" xfId="9917"/>
    <cellStyle name="汇总 4 3 2 2 3 2" xfId="9920"/>
    <cellStyle name="汇总 4 3 2 2 4" xfId="9923"/>
    <cellStyle name="汇总 4 3 2 3" xfId="9925"/>
    <cellStyle name="汇总 4 3 2 3 2" xfId="9927"/>
    <cellStyle name="汇总 4 3 2 3 2 2" xfId="8375"/>
    <cellStyle name="汇总 4 3 2 3 2 2 2" xfId="9931"/>
    <cellStyle name="汇总 4 3 2 3 2 3" xfId="9934"/>
    <cellStyle name="汇总 4 3 2 3 3" xfId="9940"/>
    <cellStyle name="汇总 4 3 2 3 3 2" xfId="8398"/>
    <cellStyle name="汇总 4 3 2 3 4" xfId="3176"/>
    <cellStyle name="汇总 4 3 2 4" xfId="9942"/>
    <cellStyle name="汇总 4 3 2 4 2" xfId="9944"/>
    <cellStyle name="汇总 4 3 2 4 2 2" xfId="9947"/>
    <cellStyle name="汇总 4 3 2 4 3" xfId="9950"/>
    <cellStyle name="汇总 4 3 2 5" xfId="9952"/>
    <cellStyle name="汇总 4 3 2 5 2" xfId="9955"/>
    <cellStyle name="汇总 4 3 2 5 2 2" xfId="9957"/>
    <cellStyle name="汇总 4 3 2 5 3" xfId="9959"/>
    <cellStyle name="汇总 4 3 2 6" xfId="4999"/>
    <cellStyle name="汇总 4 3 2 6 2" xfId="5004"/>
    <cellStyle name="汇总 4 3 3" xfId="9961"/>
    <cellStyle name="汇总 4 3 3 2" xfId="6529"/>
    <cellStyle name="汇总 4 3 3 2 2" xfId="9962"/>
    <cellStyle name="汇总 4 3 3 2 2 2" xfId="9965"/>
    <cellStyle name="汇总 4 3 3 2 3" xfId="9967"/>
    <cellStyle name="汇总 4 3 3 3" xfId="9969"/>
    <cellStyle name="汇总 4 3 3 3 2" xfId="9971"/>
    <cellStyle name="汇总 4 3 3 4" xfId="2301"/>
    <cellStyle name="汇总 4 3 4" xfId="9974"/>
    <cellStyle name="汇总 4 3 4 2" xfId="9976"/>
    <cellStyle name="汇总 4 3 4 2 2" xfId="9978"/>
    <cellStyle name="汇总 4 3 4 2 2 2" xfId="9980"/>
    <cellStyle name="汇总 4 3 4 2 3" xfId="9981"/>
    <cellStyle name="汇总 4 3 4 3" xfId="9982"/>
    <cellStyle name="汇总 4 3 4 3 2" xfId="9984"/>
    <cellStyle name="汇总 4 3 4 4" xfId="9985"/>
    <cellStyle name="汇总 4 3 5" xfId="9986"/>
    <cellStyle name="汇总 4 3 5 2" xfId="1572"/>
    <cellStyle name="汇总 4 3 5 2 2" xfId="138"/>
    <cellStyle name="汇总 4 3 5 3" xfId="1578"/>
    <cellStyle name="汇总 4 3 6" xfId="9987"/>
    <cellStyle name="汇总 4 3 6 2" xfId="1614"/>
    <cellStyle name="汇总 4 4" xfId="9988"/>
    <cellStyle name="汇总 4 4 2" xfId="9989"/>
    <cellStyle name="汇总 4 4 2 2" xfId="9990"/>
    <cellStyle name="汇总 4 4 2 2 2" xfId="9992"/>
    <cellStyle name="汇总 4 4 2 2 2 2" xfId="9995"/>
    <cellStyle name="汇总 4 4 2 2 3" xfId="9999"/>
    <cellStyle name="汇总 4 4 2 3" xfId="10001"/>
    <cellStyle name="汇总 4 4 2 3 2" xfId="10003"/>
    <cellStyle name="汇总 4 4 2 4" xfId="10007"/>
    <cellStyle name="汇总 4 4 3" xfId="10009"/>
    <cellStyle name="汇总 4 4 3 2" xfId="10010"/>
    <cellStyle name="汇总 4 4 3 2 2" xfId="10012"/>
    <cellStyle name="汇总 4 4 3 2 2 2" xfId="10014"/>
    <cellStyle name="汇总 4 4 3 2 3" xfId="10015"/>
    <cellStyle name="汇总 4 4 3 3" xfId="10016"/>
    <cellStyle name="汇总 4 4 3 3 2" xfId="10018"/>
    <cellStyle name="汇总 4 4 3 4" xfId="10019"/>
    <cellStyle name="汇总 4 4 4" xfId="10020"/>
    <cellStyle name="汇总 4 4 4 2" xfId="10021"/>
    <cellStyle name="汇总 4 4 4 2 2" xfId="10023"/>
    <cellStyle name="汇总 4 4 4 3" xfId="10025"/>
    <cellStyle name="汇总 4 4 5" xfId="10027"/>
    <cellStyle name="汇总 4 4 5 2" xfId="1721"/>
    <cellStyle name="汇总 4 4 5 2 2" xfId="1730"/>
    <cellStyle name="汇总 4 4 5 3" xfId="1735"/>
    <cellStyle name="汇总 4 4 6" xfId="10028"/>
    <cellStyle name="汇总 4 4 6 2" xfId="1773"/>
    <cellStyle name="汇总 4 5" xfId="10029"/>
    <cellStyle name="汇总 4 5 2" xfId="10033"/>
    <cellStyle name="汇总 4 5 2 2" xfId="10035"/>
    <cellStyle name="汇总 4 5 2 2 2" xfId="10038"/>
    <cellStyle name="汇总 4 5 2 3" xfId="10040"/>
    <cellStyle name="汇总 4 5 3" xfId="10042"/>
    <cellStyle name="汇总 4 5 3 2" xfId="10043"/>
    <cellStyle name="汇总 4 5 4" xfId="10046"/>
    <cellStyle name="汇总 4 6" xfId="10047"/>
    <cellStyle name="汇总 4 6 2" xfId="10049"/>
    <cellStyle name="汇总 4 6 2 2" xfId="5978"/>
    <cellStyle name="汇总 4 6 2 2 2" xfId="5983"/>
    <cellStyle name="汇总 4 6 2 3" xfId="5986"/>
    <cellStyle name="汇总 4 6 3" xfId="10050"/>
    <cellStyle name="汇总 4 6 3 2" xfId="2683"/>
    <cellStyle name="汇总 4 6 4" xfId="10051"/>
    <cellStyle name="汇总 4 7" xfId="10052"/>
    <cellStyle name="汇总 4 7 2" xfId="10054"/>
    <cellStyle name="汇总 4 7 2 2" xfId="10056"/>
    <cellStyle name="汇总 4 7 3" xfId="10059"/>
    <cellStyle name="汇总 4 8" xfId="10061"/>
    <cellStyle name="汇总 4 8 2" xfId="10063"/>
    <cellStyle name="汇总 4 9" xfId="10065"/>
    <cellStyle name="汇总 5" xfId="10067"/>
    <cellStyle name="汇总 5 10" xfId="10068"/>
    <cellStyle name="汇总 5 2" xfId="10070"/>
    <cellStyle name="汇总 5 2 2" xfId="10071"/>
    <cellStyle name="汇总 5 2 2 2" xfId="10072"/>
    <cellStyle name="汇总 5 2 2 2 2" xfId="10073"/>
    <cellStyle name="汇总 5 2 2 2 2 2" xfId="10074"/>
    <cellStyle name="汇总 5 2 2 2 2 2 2" xfId="10075"/>
    <cellStyle name="汇总 5 2 2 2 2 2 2 2" xfId="10076"/>
    <cellStyle name="汇总 5 2 2 2 2 2 2 2 2" xfId="10080"/>
    <cellStyle name="汇总 5 2 2 2 2 2 2 3" xfId="10083"/>
    <cellStyle name="汇总 5 2 2 2 2 2 3" xfId="10086"/>
    <cellStyle name="汇总 5 2 2 2 2 2 3 2" xfId="10087"/>
    <cellStyle name="汇总 5 2 2 2 2 2 4" xfId="10090"/>
    <cellStyle name="汇总 5 2 2 2 2 3" xfId="10092"/>
    <cellStyle name="汇总 5 2 2 2 2 3 2" xfId="10093"/>
    <cellStyle name="汇总 5 2 2 2 2 3 2 2" xfId="10094"/>
    <cellStyle name="汇总 5 2 2 2 2 3 2 2 2" xfId="10097"/>
    <cellStyle name="汇总 5 2 2 2 2 3 2 3" xfId="10100"/>
    <cellStyle name="汇总 5 2 2 2 2 3 3" xfId="10104"/>
    <cellStyle name="汇总 5 2 2 2 2 3 3 2" xfId="10105"/>
    <cellStyle name="汇总 5 2 2 2 2 3 4" xfId="10107"/>
    <cellStyle name="汇总 5 2 2 2 2 4" xfId="10109"/>
    <cellStyle name="汇总 5 2 2 2 2 4 2" xfId="10110"/>
    <cellStyle name="汇总 5 2 2 2 2 4 2 2" xfId="10111"/>
    <cellStyle name="汇总 5 2 2 2 2 4 3" xfId="10113"/>
    <cellStyle name="汇总 5 2 2 2 2 5" xfId="10114"/>
    <cellStyle name="汇总 5 2 2 2 2 5 2" xfId="10115"/>
    <cellStyle name="汇总 5 2 2 2 2 5 2 2" xfId="10116"/>
    <cellStyle name="汇总 5 2 2 2 2 5 3" xfId="10117"/>
    <cellStyle name="汇总 5 2 2 2 2 6" xfId="10119"/>
    <cellStyle name="汇总 5 2 2 2 2 6 2" xfId="10121"/>
    <cellStyle name="汇总 5 2 2 2 3" xfId="10123"/>
    <cellStyle name="汇总 5 2 2 2 3 2" xfId="10124"/>
    <cellStyle name="汇总 5 2 2 2 3 2 2" xfId="10125"/>
    <cellStyle name="汇总 5 2 2 2 3 2 2 2" xfId="10127"/>
    <cellStyle name="汇总 5 2 2 2 3 2 3" xfId="10130"/>
    <cellStyle name="汇总 5 2 2 2 3 3" xfId="10131"/>
    <cellStyle name="汇总 5 2 2 2 3 3 2" xfId="10132"/>
    <cellStyle name="汇总 5 2 2 2 3 4" xfId="10133"/>
    <cellStyle name="汇总 5 2 2 2 4" xfId="10134"/>
    <cellStyle name="汇总 5 2 2 2 4 2" xfId="10135"/>
    <cellStyle name="汇总 5 2 2 2 4 2 2" xfId="10136"/>
    <cellStyle name="汇总 5 2 2 2 4 2 2 2" xfId="8836"/>
    <cellStyle name="汇总 5 2 2 2 4 2 3" xfId="10137"/>
    <cellStyle name="汇总 5 2 2 2 4 3" xfId="10138"/>
    <cellStyle name="汇总 5 2 2 2 4 3 2" xfId="10139"/>
    <cellStyle name="汇总 5 2 2 2 4 4" xfId="10140"/>
    <cellStyle name="汇总 5 2 2 2 5" xfId="10143"/>
    <cellStyle name="汇总 5 2 2 2 5 2" xfId="10144"/>
    <cellStyle name="汇总 5 2 2 2 5 2 2" xfId="10145"/>
    <cellStyle name="汇总 5 2 2 2 5 3" xfId="10146"/>
    <cellStyle name="汇总 5 2 2 2 6" xfId="4716"/>
    <cellStyle name="汇总 5 2 2 2 6 2" xfId="4722"/>
    <cellStyle name="汇总 5 2 2 3" xfId="10147"/>
    <cellStyle name="汇总 5 2 2 3 2" xfId="10148"/>
    <cellStyle name="汇总 5 2 2 3 2 2" xfId="10149"/>
    <cellStyle name="汇总 5 2 2 3 2 2 2" xfId="10150"/>
    <cellStyle name="汇总 5 2 2 3 2 2 2 2" xfId="10152"/>
    <cellStyle name="汇总 5 2 2 3 2 2 3" xfId="10154"/>
    <cellStyle name="汇总 5 2 2 3 2 3" xfId="10155"/>
    <cellStyle name="汇总 5 2 2 3 2 3 2" xfId="10156"/>
    <cellStyle name="汇总 5 2 2 3 2 4" xfId="10158"/>
    <cellStyle name="汇总 5 2 2 3 3" xfId="10159"/>
    <cellStyle name="汇总 5 2 2 3 3 2" xfId="10160"/>
    <cellStyle name="汇总 5 2 2 3 3 2 2" xfId="10161"/>
    <cellStyle name="汇总 5 2 2 3 3 2 2 2" xfId="10163"/>
    <cellStyle name="汇总 5 2 2 3 3 2 3" xfId="10164"/>
    <cellStyle name="汇总 5 2 2 3 3 3" xfId="10165"/>
    <cellStyle name="汇总 5 2 2 3 3 3 2" xfId="10167"/>
    <cellStyle name="汇总 5 2 2 3 3 4" xfId="10170"/>
    <cellStyle name="汇总 5 2 2 3 4" xfId="10172"/>
    <cellStyle name="汇总 5 2 2 3 4 2" xfId="6705"/>
    <cellStyle name="汇总 5 2 2 3 4 2 2" xfId="6708"/>
    <cellStyle name="汇总 5 2 2 3 4 3" xfId="6711"/>
    <cellStyle name="汇总 5 2 2 3 5" xfId="10174"/>
    <cellStyle name="汇总 5 2 2 3 5 2" xfId="10177"/>
    <cellStyle name="汇总 5 2 2 3 5 2 2" xfId="10178"/>
    <cellStyle name="汇总 5 2 2 3 5 3" xfId="10181"/>
    <cellStyle name="汇总 5 2 2 3 6" xfId="6752"/>
    <cellStyle name="汇总 5 2 2 3 6 2" xfId="10182"/>
    <cellStyle name="汇总 5 2 2 4" xfId="10183"/>
    <cellStyle name="汇总 5 2 2 4 2" xfId="10184"/>
    <cellStyle name="汇总 5 2 2 4 2 2" xfId="6779"/>
    <cellStyle name="汇总 5 2 2 4 2 2 2" xfId="6781"/>
    <cellStyle name="汇总 5 2 2 4 2 3" xfId="6142"/>
    <cellStyle name="汇总 5 2 2 4 3" xfId="10185"/>
    <cellStyle name="汇总 5 2 2 4 3 2" xfId="6785"/>
    <cellStyle name="汇总 5 2 2 4 4" xfId="10186"/>
    <cellStyle name="汇总 5 2 2 5" xfId="10188"/>
    <cellStyle name="汇总 5 2 2 5 2" xfId="6408"/>
    <cellStyle name="汇总 5 2 2 5 2 2" xfId="6411"/>
    <cellStyle name="汇总 5 2 2 5 2 2 2" xfId="6414"/>
    <cellStyle name="汇总 5 2 2 5 2 3" xfId="6417"/>
    <cellStyle name="汇总 5 2 2 5 3" xfId="6420"/>
    <cellStyle name="汇总 5 2 2 5 3 2" xfId="8710"/>
    <cellStyle name="汇总 5 2 2 5 4" xfId="8724"/>
    <cellStyle name="汇总 5 2 2 6" xfId="10189"/>
    <cellStyle name="汇总 5 2 2 6 2" xfId="8904"/>
    <cellStyle name="汇总 5 2 2 6 2 2" xfId="8906"/>
    <cellStyle name="汇总 5 2 2 6 3" xfId="7080"/>
    <cellStyle name="汇总 5 2 2 7" xfId="7161"/>
    <cellStyle name="汇总 5 2 2 7 2" xfId="9091"/>
    <cellStyle name="汇总 5 2 2 8" xfId="10191"/>
    <cellStyle name="汇总 5 2 3" xfId="10192"/>
    <cellStyle name="汇总 5 2 3 2" xfId="10193"/>
    <cellStyle name="汇总 5 2 3 2 2" xfId="10194"/>
    <cellStyle name="汇总 5 2 3 2 2 2" xfId="10195"/>
    <cellStyle name="汇总 5 2 3 2 2 2 2" xfId="10196"/>
    <cellStyle name="汇总 5 2 3 2 2 2 2 2" xfId="10197"/>
    <cellStyle name="汇总 5 2 3 2 2 2 3" xfId="10198"/>
    <cellStyle name="汇总 5 2 3 2 2 3" xfId="10199"/>
    <cellStyle name="汇总 5 2 3 2 2 3 2" xfId="10200"/>
    <cellStyle name="汇总 5 2 3 2 2 4" xfId="10201"/>
    <cellStyle name="汇总 5 2 3 2 3" xfId="10202"/>
    <cellStyle name="汇总 5 2 3 2 3 2" xfId="10203"/>
    <cellStyle name="汇总 5 2 3 2 3 2 2" xfId="10204"/>
    <cellStyle name="汇总 5 2 3 2 3 2 2 2" xfId="10205"/>
    <cellStyle name="汇总 5 2 3 2 3 2 3" xfId="10206"/>
    <cellStyle name="汇总 5 2 3 2 3 3" xfId="10207"/>
    <cellStyle name="汇总 5 2 3 2 3 3 2" xfId="10208"/>
    <cellStyle name="汇总 5 2 3 2 3 4" xfId="10209"/>
    <cellStyle name="汇总 5 2 3 2 4" xfId="10210"/>
    <cellStyle name="汇总 5 2 3 2 4 2" xfId="10211"/>
    <cellStyle name="汇总 5 2 3 2 4 2 2" xfId="10212"/>
    <cellStyle name="汇总 5 2 3 2 4 3" xfId="10213"/>
    <cellStyle name="汇总 5 2 3 2 5" xfId="10214"/>
    <cellStyle name="汇总 5 2 3 2 5 2" xfId="10215"/>
    <cellStyle name="汇总 5 2 3 2 5 2 2" xfId="10216"/>
    <cellStyle name="汇总 5 2 3 2 5 3" xfId="10217"/>
    <cellStyle name="汇总 5 2 3 2 6" xfId="6756"/>
    <cellStyle name="汇总 5 2 3 2 6 2" xfId="10219"/>
    <cellStyle name="汇总 5 2 3 3" xfId="10221"/>
    <cellStyle name="汇总 5 2 3 3 2" xfId="10222"/>
    <cellStyle name="汇总 5 2 3 3 2 2" xfId="10223"/>
    <cellStyle name="汇总 5 2 3 3 2 2 2" xfId="7254"/>
    <cellStyle name="汇总 5 2 3 3 2 3" xfId="10224"/>
    <cellStyle name="汇总 5 2 3 3 3" xfId="10225"/>
    <cellStyle name="汇总 5 2 3 3 3 2" xfId="10226"/>
    <cellStyle name="汇总 5 2 3 3 4" xfId="10227"/>
    <cellStyle name="汇总 5 2 3 4" xfId="10229"/>
    <cellStyle name="汇总 5 2 3 4 2" xfId="10230"/>
    <cellStyle name="汇总 5 2 3 4 2 2" xfId="10231"/>
    <cellStyle name="汇总 5 2 3 4 2 2 2" xfId="10232"/>
    <cellStyle name="汇总 5 2 3 4 2 3" xfId="10233"/>
    <cellStyle name="汇总 5 2 3 4 3" xfId="10234"/>
    <cellStyle name="汇总 5 2 3 4 3 2" xfId="10235"/>
    <cellStyle name="汇总 5 2 3 4 4" xfId="10236"/>
    <cellStyle name="汇总 5 2 3 5" xfId="10237"/>
    <cellStyle name="汇总 5 2 3 5 2" xfId="9479"/>
    <cellStyle name="汇总 5 2 3 5 2 2" xfId="9481"/>
    <cellStyle name="汇总 5 2 3 5 3" xfId="5687"/>
    <cellStyle name="汇总 5 2 3 6" xfId="10238"/>
    <cellStyle name="汇总 5 2 3 6 2" xfId="9593"/>
    <cellStyle name="汇总 5 2 4" xfId="6426"/>
    <cellStyle name="汇总 5 2 4 2" xfId="6428"/>
    <cellStyle name="汇总 5 2 4 2 2" xfId="10240"/>
    <cellStyle name="汇总 5 2 4 2 2 2" xfId="9321"/>
    <cellStyle name="汇总 5 2 4 2 2 2 2" xfId="9323"/>
    <cellStyle name="汇总 5 2 4 2 2 3" xfId="9325"/>
    <cellStyle name="汇总 5 2 4 2 3" xfId="10241"/>
    <cellStyle name="汇总 5 2 4 2 3 2" xfId="10242"/>
    <cellStyle name="汇总 5 2 4 2 4" xfId="10243"/>
    <cellStyle name="汇总 5 2 4 3" xfId="10244"/>
    <cellStyle name="汇总 5 2 4 3 2" xfId="10245"/>
    <cellStyle name="汇总 5 2 4 3 2 2" xfId="10246"/>
    <cellStyle name="汇总 5 2 4 3 2 2 2" xfId="10247"/>
    <cellStyle name="汇总 5 2 4 3 2 3" xfId="10248"/>
    <cellStyle name="汇总 5 2 4 3 3" xfId="10249"/>
    <cellStyle name="汇总 5 2 4 3 3 2" xfId="1208"/>
    <cellStyle name="汇总 5 2 4 3 4" xfId="10250"/>
    <cellStyle name="汇总 5 2 4 4" xfId="10252"/>
    <cellStyle name="汇总 5 2 4 4 2" xfId="10253"/>
    <cellStyle name="汇总 5 2 4 4 2 2" xfId="10254"/>
    <cellStyle name="汇总 5 2 4 4 3" xfId="10255"/>
    <cellStyle name="汇总 5 2 4 5" xfId="10256"/>
    <cellStyle name="汇总 5 2 4 5 2" xfId="9860"/>
    <cellStyle name="汇总 5 2 4 5 2 2" xfId="9862"/>
    <cellStyle name="汇总 5 2 4 5 3" xfId="9887"/>
    <cellStyle name="汇总 5 2 4 6" xfId="10257"/>
    <cellStyle name="汇总 5 2 4 6 2" xfId="9975"/>
    <cellStyle name="汇总 5 2 5" xfId="6430"/>
    <cellStyle name="汇总 5 2 5 2" xfId="10258"/>
    <cellStyle name="汇总 5 2 5 2 2" xfId="10259"/>
    <cellStyle name="汇总 5 2 5 2 2 2" xfId="10260"/>
    <cellStyle name="汇总 5 2 5 2 3" xfId="10261"/>
    <cellStyle name="汇总 5 2 5 3" xfId="10262"/>
    <cellStyle name="汇总 5 2 5 3 2" xfId="856"/>
    <cellStyle name="汇总 5 2 5 4" xfId="10263"/>
    <cellStyle name="汇总 5 2 6" xfId="10265"/>
    <cellStyle name="汇总 5 2 6 2" xfId="10266"/>
    <cellStyle name="汇总 5 2 6 2 2" xfId="10267"/>
    <cellStyle name="汇总 5 2 6 2 2 2" xfId="10268"/>
    <cellStyle name="汇总 5 2 6 2 3" xfId="10269"/>
    <cellStyle name="汇总 5 2 6 3" xfId="10270"/>
    <cellStyle name="汇总 5 2 6 3 2" xfId="10271"/>
    <cellStyle name="汇总 5 2 6 4" xfId="10272"/>
    <cellStyle name="汇总 5 2 7" xfId="10273"/>
    <cellStyle name="汇总 5 2 7 2" xfId="10274"/>
    <cellStyle name="汇总 5 2 7 2 2" xfId="10276"/>
    <cellStyle name="汇总 5 2 7 3" xfId="10277"/>
    <cellStyle name="汇总 5 2 8" xfId="10278"/>
    <cellStyle name="汇总 5 2 8 2" xfId="10279"/>
    <cellStyle name="汇总 5 2 9" xfId="10280"/>
    <cellStyle name="汇总 5 3" xfId="10281"/>
    <cellStyle name="汇总 5 3 2" xfId="10282"/>
    <cellStyle name="汇总 5 3 2 2" xfId="10283"/>
    <cellStyle name="汇总 5 3 2 2 2" xfId="10285"/>
    <cellStyle name="汇总 5 3 2 2 2 2" xfId="10288"/>
    <cellStyle name="汇总 5 3 2 2 2 2 2" xfId="10290"/>
    <cellStyle name="汇总 5 3 2 2 2 2 2 2" xfId="10292"/>
    <cellStyle name="汇总 5 3 2 2 2 2 3" xfId="10293"/>
    <cellStyle name="汇总 5 3 2 2 2 3" xfId="10294"/>
    <cellStyle name="汇总 5 3 2 2 2 3 2" xfId="10297"/>
    <cellStyle name="汇总 5 3 2 2 2 4" xfId="10298"/>
    <cellStyle name="汇总 5 3 2 2 3" xfId="10299"/>
    <cellStyle name="汇总 5 3 2 2 3 2" xfId="10301"/>
    <cellStyle name="汇总 5 3 2 2 3 2 2" xfId="10303"/>
    <cellStyle name="汇总 5 3 2 2 3 2 2 2" xfId="7528"/>
    <cellStyle name="汇总 5 3 2 2 3 2 3" xfId="10304"/>
    <cellStyle name="汇总 5 3 2 2 3 3" xfId="10305"/>
    <cellStyle name="汇总 5 3 2 2 3 3 2" xfId="10306"/>
    <cellStyle name="汇总 5 3 2 2 3 4" xfId="10307"/>
    <cellStyle name="汇总 5 3 2 2 4" xfId="10309"/>
    <cellStyle name="汇总 5 3 2 2 4 2" xfId="10311"/>
    <cellStyle name="汇总 5 3 2 2 4 2 2" xfId="10312"/>
    <cellStyle name="汇总 5 3 2 2 4 3" xfId="10313"/>
    <cellStyle name="汇总 5 3 2 2 5" xfId="10314"/>
    <cellStyle name="汇总 5 3 2 2 5 2" xfId="10315"/>
    <cellStyle name="汇总 5 3 2 2 5 2 2" xfId="10316"/>
    <cellStyle name="汇总 5 3 2 2 5 3" xfId="10317"/>
    <cellStyle name="汇总 5 3 2 2 6" xfId="10318"/>
    <cellStyle name="汇总 5 3 2 2 6 2" xfId="7070"/>
    <cellStyle name="汇总 5 3 2 3" xfId="10319"/>
    <cellStyle name="汇总 5 3 2 3 2" xfId="10321"/>
    <cellStyle name="汇总 5 3 2 3 2 2" xfId="10325"/>
    <cellStyle name="汇总 5 3 2 3 2 2 2" xfId="10328"/>
    <cellStyle name="汇总 5 3 2 3 2 3" xfId="10331"/>
    <cellStyle name="汇总 5 3 2 3 3" xfId="10336"/>
    <cellStyle name="汇总 5 3 2 3 3 2" xfId="10339"/>
    <cellStyle name="汇总 5 3 2 3 4" xfId="10342"/>
    <cellStyle name="汇总 5 3 2 4" xfId="10345"/>
    <cellStyle name="汇总 5 3 2 4 2" xfId="10347"/>
    <cellStyle name="汇总 5 3 2 4 2 2" xfId="10350"/>
    <cellStyle name="汇总 5 3 2 4 2 2 2" xfId="10353"/>
    <cellStyle name="汇总 5 3 2 4 2 3" xfId="10356"/>
    <cellStyle name="汇总 5 3 2 4 3" xfId="10359"/>
    <cellStyle name="汇总 5 3 2 4 3 2" xfId="10362"/>
    <cellStyle name="汇总 5 3 2 4 4" xfId="10365"/>
    <cellStyle name="汇总 5 3 2 5" xfId="6996"/>
    <cellStyle name="汇总 5 3 2 5 2" xfId="6999"/>
    <cellStyle name="汇总 5 3 2 5 2 2" xfId="10368"/>
    <cellStyle name="汇总 5 3 2 5 3" xfId="10371"/>
    <cellStyle name="汇总 5 3 2 6" xfId="7003"/>
    <cellStyle name="汇总 5 3 2 6 2" xfId="10374"/>
    <cellStyle name="汇总 5 3 3" xfId="10377"/>
    <cellStyle name="汇总 5 3 3 2" xfId="10378"/>
    <cellStyle name="汇总 5 3 3 2 2" xfId="10380"/>
    <cellStyle name="汇总 5 3 3 2 2 2" xfId="10382"/>
    <cellStyle name="汇总 5 3 3 2 2 2 2" xfId="10384"/>
    <cellStyle name="汇总 5 3 3 2 2 3" xfId="10386"/>
    <cellStyle name="汇总 5 3 3 2 3" xfId="10388"/>
    <cellStyle name="汇总 5 3 3 2 3 2" xfId="10390"/>
    <cellStyle name="汇总 5 3 3 2 4" xfId="6068"/>
    <cellStyle name="汇总 5 3 3 3" xfId="10392"/>
    <cellStyle name="汇总 5 3 3 3 2" xfId="10394"/>
    <cellStyle name="汇总 5 3 3 3 2 2" xfId="10397"/>
    <cellStyle name="汇总 5 3 3 3 2 2 2" xfId="10400"/>
    <cellStyle name="汇总 5 3 3 3 2 3" xfId="10403"/>
    <cellStyle name="汇总 5 3 3 3 3" xfId="10406"/>
    <cellStyle name="汇总 5 3 3 3 3 2" xfId="10409"/>
    <cellStyle name="汇总 5 3 3 3 4" xfId="5757"/>
    <cellStyle name="汇总 5 3 3 4" xfId="10412"/>
    <cellStyle name="汇总 5 3 3 4 2" xfId="10414"/>
    <cellStyle name="汇总 5 3 3 4 2 2" xfId="10417"/>
    <cellStyle name="汇总 5 3 3 4 3" xfId="10420"/>
    <cellStyle name="汇总 5 3 3 5" xfId="10423"/>
    <cellStyle name="汇总 5 3 3 5 2" xfId="10425"/>
    <cellStyle name="汇总 5 3 3 5 2 2" xfId="10428"/>
    <cellStyle name="汇总 5 3 3 5 3" xfId="10431"/>
    <cellStyle name="汇总 5 3 3 6" xfId="10434"/>
    <cellStyle name="汇总 5 3 3 6 2" xfId="10436"/>
    <cellStyle name="汇总 5 3 4" xfId="6433"/>
    <cellStyle name="汇总 5 3 4 2" xfId="10438"/>
    <cellStyle name="汇总 5 3 4 2 2" xfId="10440"/>
    <cellStyle name="汇总 5 3 4 2 2 2" xfId="5865"/>
    <cellStyle name="汇总 5 3 4 2 3" xfId="10442"/>
    <cellStyle name="汇总 5 3 4 3" xfId="10443"/>
    <cellStyle name="汇总 5 3 4 3 2" xfId="10445"/>
    <cellStyle name="汇总 5 3 4 4" xfId="10447"/>
    <cellStyle name="汇总 5 3 5" xfId="10448"/>
    <cellStyle name="汇总 5 3 5 2" xfId="10449"/>
    <cellStyle name="汇总 5 3 5 2 2" xfId="10451"/>
    <cellStyle name="汇总 5 3 5 2 2 2" xfId="10454"/>
    <cellStyle name="汇总 5 3 5 2 3" xfId="10456"/>
    <cellStyle name="汇总 5 3 5 3" xfId="10458"/>
    <cellStyle name="汇总 5 3 5 3 2" xfId="10460"/>
    <cellStyle name="汇总 5 3 5 4" xfId="10463"/>
    <cellStyle name="汇总 5 3 6" xfId="10464"/>
    <cellStyle name="汇总 5 3 6 2" xfId="10465"/>
    <cellStyle name="汇总 5 3 6 2 2" xfId="6736"/>
    <cellStyle name="汇总 5 3 6 3" xfId="10467"/>
    <cellStyle name="汇总 5 3 7" xfId="10469"/>
    <cellStyle name="汇总 5 3 7 2" xfId="10470"/>
    <cellStyle name="汇总 5 3 8" xfId="10472"/>
    <cellStyle name="汇总 5 4" xfId="10474"/>
    <cellStyle name="汇总 5 4 2" xfId="5877"/>
    <cellStyle name="汇总 5 4 2 2" xfId="5879"/>
    <cellStyle name="汇总 5 4 2 2 2" xfId="1844"/>
    <cellStyle name="汇总 5 4 2 2 2 2" xfId="10475"/>
    <cellStyle name="汇总 5 4 2 2 2 2 2" xfId="10477"/>
    <cellStyle name="汇总 5 4 2 2 2 3" xfId="10480"/>
    <cellStyle name="汇总 5 4 2 2 3" xfId="10482"/>
    <cellStyle name="汇总 5 4 2 2 3 2" xfId="10484"/>
    <cellStyle name="汇总 5 4 2 2 4" xfId="10486"/>
    <cellStyle name="汇总 5 4 2 3" xfId="3710"/>
    <cellStyle name="汇总 5 4 2 3 2" xfId="3714"/>
    <cellStyle name="汇总 5 4 2 3 2 2" xfId="3718"/>
    <cellStyle name="汇总 5 4 2 3 2 2 2" xfId="3721"/>
    <cellStyle name="汇总 5 4 2 3 2 3" xfId="3724"/>
    <cellStyle name="汇总 5 4 2 3 3" xfId="3727"/>
    <cellStyle name="汇总 5 4 2 3 3 2" xfId="3732"/>
    <cellStyle name="汇总 5 4 2 3 4" xfId="3735"/>
    <cellStyle name="汇总 5 4 2 4" xfId="3738"/>
    <cellStyle name="汇总 5 4 2 4 2" xfId="3743"/>
    <cellStyle name="汇总 5 4 2 4 2 2" xfId="3746"/>
    <cellStyle name="汇总 5 4 2 4 3" xfId="3751"/>
    <cellStyle name="汇总 5 4 2 5" xfId="3756"/>
    <cellStyle name="汇总 5 4 2 5 2" xfId="3760"/>
    <cellStyle name="汇总 5 4 2 5 2 2" xfId="2571"/>
    <cellStyle name="汇总 5 4 2 5 3" xfId="3765"/>
    <cellStyle name="汇总 5 4 2 6" xfId="3769"/>
    <cellStyle name="汇总 5 4 2 6 2" xfId="3257"/>
    <cellStyle name="汇总 5 4 3" xfId="5882"/>
    <cellStyle name="汇总 5 4 3 2" xfId="5884"/>
    <cellStyle name="汇总 5 4 3 2 2" xfId="10489"/>
    <cellStyle name="汇总 5 4 3 2 2 2" xfId="10491"/>
    <cellStyle name="汇总 5 4 3 2 3" xfId="10492"/>
    <cellStyle name="汇总 5 4 3 3" xfId="3778"/>
    <cellStyle name="汇总 5 4 3 3 2" xfId="3782"/>
    <cellStyle name="汇总 5 4 3 4" xfId="3786"/>
    <cellStyle name="汇总 5 4 4" xfId="3304"/>
    <cellStyle name="汇总 5 4 4 2" xfId="10493"/>
    <cellStyle name="汇总 5 4 4 2 2" xfId="10495"/>
    <cellStyle name="汇总 5 4 4 2 2 2" xfId="10497"/>
    <cellStyle name="汇总 5 4 4 2 3" xfId="10498"/>
    <cellStyle name="汇总 5 4 4 3" xfId="3791"/>
    <cellStyle name="汇总 5 4 4 3 2" xfId="3793"/>
    <cellStyle name="汇总 5 4 4 4" xfId="3797"/>
    <cellStyle name="汇总 5 4 5" xfId="10499"/>
    <cellStyle name="汇总 5 4 5 2" xfId="10500"/>
    <cellStyle name="汇总 5 4 5 2 2" xfId="5243"/>
    <cellStyle name="汇总 5 4 5 3" xfId="3802"/>
    <cellStyle name="汇总 5 4 6" xfId="10502"/>
    <cellStyle name="汇总 5 4 6 2" xfId="10503"/>
    <cellStyle name="汇总 5 5" xfId="10505"/>
    <cellStyle name="汇总 5 5 2" xfId="10507"/>
    <cellStyle name="汇总 5 5 2 2" xfId="10508"/>
    <cellStyle name="汇总 5 5 2 2 2" xfId="10511"/>
    <cellStyle name="汇总 5 5 2 2 2 2" xfId="10513"/>
    <cellStyle name="汇总 5 5 2 2 3" xfId="10515"/>
    <cellStyle name="汇总 5 5 2 3" xfId="10518"/>
    <cellStyle name="汇总 5 5 2 3 2" xfId="10520"/>
    <cellStyle name="汇总 5 5 2 4" xfId="10521"/>
    <cellStyle name="汇总 5 5 3" xfId="738"/>
    <cellStyle name="汇总 5 5 3 2" xfId="10522"/>
    <cellStyle name="汇总 5 5 3 2 2" xfId="10525"/>
    <cellStyle name="汇总 5 5 3 2 2 2" xfId="10527"/>
    <cellStyle name="汇总 5 5 3 2 3" xfId="7387"/>
    <cellStyle name="汇总 5 5 3 3" xfId="10528"/>
    <cellStyle name="汇总 5 5 3 3 2" xfId="10530"/>
    <cellStyle name="汇总 5 5 3 4" xfId="10531"/>
    <cellStyle name="汇总 5 5 4" xfId="10532"/>
    <cellStyle name="汇总 5 5 4 2" xfId="10533"/>
    <cellStyle name="汇总 5 5 4 2 2" xfId="10535"/>
    <cellStyle name="汇总 5 5 4 3" xfId="10537"/>
    <cellStyle name="汇总 5 5 5" xfId="10539"/>
    <cellStyle name="汇总 5 5 5 2" xfId="10540"/>
    <cellStyle name="汇总 5 5 5 2 2" xfId="10542"/>
    <cellStyle name="汇总 5 5 5 3" xfId="10543"/>
    <cellStyle name="汇总 5 5 6" xfId="10544"/>
    <cellStyle name="汇总 5 5 6 2" xfId="10546"/>
    <cellStyle name="汇总 5 6" xfId="10548"/>
    <cellStyle name="汇总 5 6 2" xfId="10549"/>
    <cellStyle name="汇总 5 6 2 2" xfId="10550"/>
    <cellStyle name="汇总 5 6 2 2 2" xfId="5532"/>
    <cellStyle name="汇总 5 6 2 3" xfId="10554"/>
    <cellStyle name="汇总 5 6 3" xfId="10556"/>
    <cellStyle name="汇总 5 6 3 2" xfId="10557"/>
    <cellStyle name="汇总 5 6 4" xfId="10559"/>
    <cellStyle name="汇总 5 7" xfId="10560"/>
    <cellStyle name="汇总 5 7 2" xfId="10562"/>
    <cellStyle name="汇总 5 7 2 2" xfId="10564"/>
    <cellStyle name="汇总 5 7 2 2 2" xfId="10568"/>
    <cellStyle name="汇总 5 7 2 3" xfId="10570"/>
    <cellStyle name="汇总 5 7 3" xfId="10572"/>
    <cellStyle name="汇总 5 7 3 2" xfId="10573"/>
    <cellStyle name="汇总 5 7 4" xfId="10576"/>
    <cellStyle name="汇总 5 8" xfId="10578"/>
    <cellStyle name="汇总 5 8 2" xfId="10580"/>
    <cellStyle name="汇总 5 8 2 2" xfId="10581"/>
    <cellStyle name="汇总 5 8 3" xfId="10584"/>
    <cellStyle name="汇总 5 9" xfId="10585"/>
    <cellStyle name="汇总 5 9 2" xfId="10586"/>
    <cellStyle name="汇总 6" xfId="10587"/>
    <cellStyle name="汇总 6 10" xfId="10588"/>
    <cellStyle name="汇总 6 2" xfId="10589"/>
    <cellStyle name="汇总 6 2 2" xfId="10590"/>
    <cellStyle name="汇总 6 2 2 2" xfId="10592"/>
    <cellStyle name="汇总 6 2 2 2 2" xfId="10594"/>
    <cellStyle name="汇总 6 2 2 2 2 2" xfId="10596"/>
    <cellStyle name="汇总 6 2 2 2 2 2 2" xfId="10599"/>
    <cellStyle name="汇总 6 2 2 2 2 2 2 2" xfId="8273"/>
    <cellStyle name="汇总 6 2 2 2 2 2 2 2 2" xfId="10600"/>
    <cellStyle name="汇总 6 2 2 2 2 2 2 3" xfId="10601"/>
    <cellStyle name="汇总 6 2 2 2 2 2 3" xfId="10603"/>
    <cellStyle name="汇总 6 2 2 2 2 2 3 2" xfId="8283"/>
    <cellStyle name="汇总 6 2 2 2 2 2 4" xfId="10604"/>
    <cellStyle name="汇总 6 2 2 2 2 3" xfId="10605"/>
    <cellStyle name="汇总 6 2 2 2 2 3 2" xfId="10606"/>
    <cellStyle name="汇总 6 2 2 2 2 3 2 2" xfId="10607"/>
    <cellStyle name="汇总 6 2 2 2 2 3 2 2 2" xfId="10608"/>
    <cellStyle name="汇总 6 2 2 2 2 3 2 3" xfId="10609"/>
    <cellStyle name="汇总 6 2 2 2 2 3 3" xfId="10611"/>
    <cellStyle name="汇总 6 2 2 2 2 3 3 2" xfId="10612"/>
    <cellStyle name="汇总 6 2 2 2 2 3 4" xfId="10613"/>
    <cellStyle name="汇总 6 2 2 2 2 4" xfId="10614"/>
    <cellStyle name="汇总 6 2 2 2 2 4 2" xfId="10615"/>
    <cellStyle name="汇总 6 2 2 2 2 4 2 2" xfId="10616"/>
    <cellStyle name="汇总 6 2 2 2 2 4 3" xfId="10617"/>
    <cellStyle name="汇总 6 2 2 2 2 5" xfId="10618"/>
    <cellStyle name="汇总 6 2 2 2 2 5 2" xfId="10620"/>
    <cellStyle name="汇总 6 2 2 2 2 5 2 2" xfId="10621"/>
    <cellStyle name="汇总 6 2 2 2 2 5 3" xfId="10623"/>
    <cellStyle name="汇总 6 2 2 2 2 6" xfId="10624"/>
    <cellStyle name="汇总 6 2 2 2 2 6 2" xfId="10626"/>
    <cellStyle name="汇总 6 2 2 2 3" xfId="3374"/>
    <cellStyle name="汇总 6 2 2 2 3 2" xfId="3379"/>
    <cellStyle name="汇总 6 2 2 2 3 2 2" xfId="10627"/>
    <cellStyle name="汇总 6 2 2 2 3 2 2 2" xfId="9165"/>
    <cellStyle name="汇总 6 2 2 2 3 2 3" xfId="10628"/>
    <cellStyle name="汇总 6 2 2 2 3 3" xfId="3388"/>
    <cellStyle name="汇总 6 2 2 2 3 3 2" xfId="5459"/>
    <cellStyle name="汇总 6 2 2 2 3 4" xfId="2558"/>
    <cellStyle name="汇总 6 2 2 2 4" xfId="3392"/>
    <cellStyle name="汇总 6 2 2 2 4 2" xfId="10629"/>
    <cellStyle name="汇总 6 2 2 2 4 2 2" xfId="10630"/>
    <cellStyle name="汇总 6 2 2 2 4 2 2 2" xfId="10631"/>
    <cellStyle name="汇总 6 2 2 2 4 2 3" xfId="10632"/>
    <cellStyle name="汇总 6 2 2 2 4 3" xfId="3409"/>
    <cellStyle name="汇总 6 2 2 2 4 3 2" xfId="10633"/>
    <cellStyle name="汇总 6 2 2 2 4 4" xfId="10634"/>
    <cellStyle name="汇总 6 2 2 2 5" xfId="10637"/>
    <cellStyle name="汇总 6 2 2 2 5 2" xfId="10638"/>
    <cellStyle name="汇总 6 2 2 2 5 2 2" xfId="10639"/>
    <cellStyle name="汇总 6 2 2 2 5 3" xfId="10640"/>
    <cellStyle name="汇总 6 2 2 2 6" xfId="10641"/>
    <cellStyle name="汇总 6 2 2 2 6 2" xfId="10642"/>
    <cellStyle name="汇总 6 2 2 3" xfId="10643"/>
    <cellStyle name="汇总 6 2 2 3 2" xfId="10645"/>
    <cellStyle name="汇总 6 2 2 3 2 2" xfId="10647"/>
    <cellStyle name="汇总 6 2 2 3 2 2 2" xfId="10648"/>
    <cellStyle name="汇总 6 2 2 3 2 2 2 2" xfId="10649"/>
    <cellStyle name="汇总 6 2 2 3 2 2 3" xfId="10650"/>
    <cellStyle name="汇总 6 2 2 3 2 3" xfId="10651"/>
    <cellStyle name="汇总 6 2 2 3 2 3 2" xfId="10652"/>
    <cellStyle name="汇总 6 2 2 3 2 4" xfId="10653"/>
    <cellStyle name="汇总 6 2 2 3 3" xfId="1099"/>
    <cellStyle name="汇总 6 2 2 3 3 2" xfId="10655"/>
    <cellStyle name="汇总 6 2 2 3 3 2 2" xfId="10656"/>
    <cellStyle name="汇总 6 2 2 3 3 2 2 2" xfId="7006"/>
    <cellStyle name="汇总 6 2 2 3 3 2 3" xfId="10657"/>
    <cellStyle name="汇总 6 2 2 3 3 3" xfId="2037"/>
    <cellStyle name="汇总 6 2 2 3 3 3 2" xfId="10658"/>
    <cellStyle name="汇总 6 2 2 3 3 4" xfId="10659"/>
    <cellStyle name="汇总 6 2 2 3 4" xfId="10660"/>
    <cellStyle name="汇总 6 2 2 3 4 2" xfId="10661"/>
    <cellStyle name="汇总 6 2 2 3 4 2 2" xfId="10662"/>
    <cellStyle name="汇总 6 2 2 3 4 3" xfId="2045"/>
    <cellStyle name="汇总 6 2 2 3 5" xfId="10663"/>
    <cellStyle name="汇总 6 2 2 3 5 2" xfId="1503"/>
    <cellStyle name="汇总 6 2 2 3 5 2 2" xfId="10665"/>
    <cellStyle name="汇总 6 2 2 3 5 3" xfId="2048"/>
    <cellStyle name="汇总 6 2 2 3 6" xfId="10667"/>
    <cellStyle name="汇总 6 2 2 3 6 2" xfId="10668"/>
    <cellStyle name="汇总 6 2 2 4" xfId="1103"/>
    <cellStyle name="汇总 6 2 2 4 2" xfId="1107"/>
    <cellStyle name="汇总 6 2 2 4 2 2" xfId="5663"/>
    <cellStyle name="汇总 6 2 2 4 2 2 2" xfId="10669"/>
    <cellStyle name="汇总 6 2 2 4 2 3" xfId="10672"/>
    <cellStyle name="汇总 6 2 2 4 3" xfId="5666"/>
    <cellStyle name="汇总 6 2 2 4 3 2" xfId="10674"/>
    <cellStyle name="汇总 6 2 2 4 4" xfId="4140"/>
    <cellStyle name="汇总 6 2 2 5" xfId="1110"/>
    <cellStyle name="汇总 6 2 2 5 2" xfId="1114"/>
    <cellStyle name="汇总 6 2 2 5 2 2" xfId="10675"/>
    <cellStyle name="汇总 6 2 2 5 2 2 2" xfId="10676"/>
    <cellStyle name="汇总 6 2 2 5 2 3" xfId="10677"/>
    <cellStyle name="汇总 6 2 2 5 3" xfId="10678"/>
    <cellStyle name="汇总 6 2 2 5 3 2" xfId="10679"/>
    <cellStyle name="汇总 6 2 2 5 4" xfId="10680"/>
    <cellStyle name="汇总 6 2 2 6" xfId="987"/>
    <cellStyle name="汇总 6 2 2 6 2" xfId="8944"/>
    <cellStyle name="汇总 6 2 2 6 2 2" xfId="10681"/>
    <cellStyle name="汇总 6 2 2 6 3" xfId="10682"/>
    <cellStyle name="汇总 6 2 2 7" xfId="8946"/>
    <cellStyle name="汇总 6 2 2 7 2" xfId="10683"/>
    <cellStyle name="汇总 6 2 2 8" xfId="10684"/>
    <cellStyle name="汇总 6 2 3" xfId="10687"/>
    <cellStyle name="汇总 6 2 3 2" xfId="10689"/>
    <cellStyle name="汇总 6 2 3 2 2" xfId="10691"/>
    <cellStyle name="汇总 6 2 3 2 2 2" xfId="10693"/>
    <cellStyle name="汇总 6 2 3 2 2 2 2" xfId="10695"/>
    <cellStyle name="汇总 6 2 3 2 2 2 2 2" xfId="10697"/>
    <cellStyle name="汇总 6 2 3 2 2 2 3" xfId="10699"/>
    <cellStyle name="汇总 6 2 3 2 2 3" xfId="10700"/>
    <cellStyle name="汇总 6 2 3 2 2 3 2" xfId="10701"/>
    <cellStyle name="汇总 6 2 3 2 2 4" xfId="10703"/>
    <cellStyle name="汇总 6 2 3 2 3" xfId="3524"/>
    <cellStyle name="汇总 6 2 3 2 3 2" xfId="4874"/>
    <cellStyle name="汇总 6 2 3 2 3 2 2" xfId="10704"/>
    <cellStyle name="汇总 6 2 3 2 3 2 2 2" xfId="10706"/>
    <cellStyle name="汇总 6 2 3 2 3 2 3" xfId="10707"/>
    <cellStyle name="汇总 6 2 3 2 3 3" xfId="10708"/>
    <cellStyle name="汇总 6 2 3 2 3 3 2" xfId="10709"/>
    <cellStyle name="汇总 6 2 3 2 3 4" xfId="10711"/>
    <cellStyle name="汇总 6 2 3 2 4" xfId="4876"/>
    <cellStyle name="汇总 6 2 3 2 4 2" xfId="10712"/>
    <cellStyle name="汇总 6 2 3 2 4 2 2" xfId="10713"/>
    <cellStyle name="汇总 6 2 3 2 4 3" xfId="10714"/>
    <cellStyle name="汇总 6 2 3 2 5" xfId="10715"/>
    <cellStyle name="汇总 6 2 3 2 5 2" xfId="10716"/>
    <cellStyle name="汇总 6 2 3 2 5 2 2" xfId="10717"/>
    <cellStyle name="汇总 6 2 3 2 5 3" xfId="10718"/>
    <cellStyle name="汇总 6 2 3 2 6" xfId="10719"/>
    <cellStyle name="汇总 6 2 3 2 6 2" xfId="10720"/>
    <cellStyle name="汇总 6 2 3 3" xfId="10721"/>
    <cellStyle name="汇总 6 2 3 3 2" xfId="10723"/>
    <cellStyle name="汇总 6 2 3 3 2 2" xfId="10725"/>
    <cellStyle name="汇总 6 2 3 3 2 2 2" xfId="8280"/>
    <cellStyle name="汇总 6 2 3 3 2 3" xfId="10726"/>
    <cellStyle name="汇总 6 2 3 3 3" xfId="1009"/>
    <cellStyle name="汇总 6 2 3 3 3 2" xfId="10727"/>
    <cellStyle name="汇总 6 2 3 3 4" xfId="10728"/>
    <cellStyle name="汇总 6 2 3 4" xfId="1132"/>
    <cellStyle name="汇总 6 2 3 4 2" xfId="1137"/>
    <cellStyle name="汇总 6 2 3 4 2 2" xfId="3824"/>
    <cellStyle name="汇总 6 2 3 4 2 2 2" xfId="9189"/>
    <cellStyle name="汇总 6 2 3 4 2 3" xfId="10729"/>
    <cellStyle name="汇总 6 2 3 4 3" xfId="3912"/>
    <cellStyle name="汇总 6 2 3 4 3 2" xfId="10730"/>
    <cellStyle name="汇总 6 2 3 4 4" xfId="10731"/>
    <cellStyle name="汇总 6 2 3 5" xfId="893"/>
    <cellStyle name="汇总 6 2 3 5 2" xfId="896"/>
    <cellStyle name="汇总 6 2 3 5 2 2" xfId="10732"/>
    <cellStyle name="汇总 6 2 3 5 3" xfId="10733"/>
    <cellStyle name="汇总 6 2 3 6" xfId="103"/>
    <cellStyle name="汇总 6 2 3 6 2" xfId="10734"/>
    <cellStyle name="汇总 6 2 4" xfId="6438"/>
    <cellStyle name="汇总 6 2 4 2" xfId="6441"/>
    <cellStyle name="汇总 6 2 4 2 2" xfId="10735"/>
    <cellStyle name="汇总 6 2 4 2 2 2" xfId="9724"/>
    <cellStyle name="汇总 6 2 4 2 2 2 2" xfId="9727"/>
    <cellStyle name="汇总 6 2 4 2 2 3" xfId="10737"/>
    <cellStyle name="汇总 6 2 4 2 3" xfId="2743"/>
    <cellStyle name="汇总 6 2 4 2 3 2" xfId="10738"/>
    <cellStyle name="汇总 6 2 4 2 4" xfId="10739"/>
    <cellStyle name="汇总 6 2 4 3" xfId="10740"/>
    <cellStyle name="汇总 6 2 4 3 2" xfId="10742"/>
    <cellStyle name="汇总 6 2 4 3 2 2" xfId="10744"/>
    <cellStyle name="汇总 6 2 4 3 2 2 2" xfId="10745"/>
    <cellStyle name="汇总 6 2 4 3 2 3" xfId="10746"/>
    <cellStyle name="汇总 6 2 4 3 3" xfId="10747"/>
    <cellStyle name="汇总 6 2 4 3 3 2" xfId="10748"/>
    <cellStyle name="汇总 6 2 4 3 4" xfId="10749"/>
    <cellStyle name="汇总 6 2 4 4" xfId="112"/>
    <cellStyle name="汇总 6 2 4 4 2" xfId="5671"/>
    <cellStyle name="汇总 6 2 4 4 2 2" xfId="10750"/>
    <cellStyle name="汇总 6 2 4 4 3" xfId="10751"/>
    <cellStyle name="汇总 6 2 4 5" xfId="901"/>
    <cellStyle name="汇总 6 2 4 5 2" xfId="10752"/>
    <cellStyle name="汇总 6 2 4 5 2 2" xfId="10753"/>
    <cellStyle name="汇总 6 2 4 5 3" xfId="10755"/>
    <cellStyle name="汇总 6 2 4 6" xfId="10756"/>
    <cellStyle name="汇总 6 2 4 6 2" xfId="10757"/>
    <cellStyle name="汇总 6 2 5" xfId="6444"/>
    <cellStyle name="汇总 6 2 5 2" xfId="10758"/>
    <cellStyle name="汇总 6 2 5 2 2" xfId="3048"/>
    <cellStyle name="汇总 6 2 5 2 2 2" xfId="10760"/>
    <cellStyle name="汇总 6 2 5 2 3" xfId="10761"/>
    <cellStyle name="汇总 6 2 5 3" xfId="10762"/>
    <cellStyle name="汇总 6 2 5 3 2" xfId="847"/>
    <cellStyle name="汇总 6 2 5 4" xfId="854"/>
    <cellStyle name="汇总 6 2 6" xfId="10764"/>
    <cellStyle name="汇总 6 2 6 2" xfId="10766"/>
    <cellStyle name="汇总 6 2 6 2 2" xfId="10768"/>
    <cellStyle name="汇总 6 2 6 2 2 2" xfId="10770"/>
    <cellStyle name="汇总 6 2 6 2 3" xfId="10771"/>
    <cellStyle name="汇总 6 2 6 3" xfId="10772"/>
    <cellStyle name="汇总 6 2 6 3 2" xfId="10774"/>
    <cellStyle name="汇总 6 2 6 4" xfId="10775"/>
    <cellStyle name="汇总 6 2 7" xfId="10776"/>
    <cellStyle name="汇总 6 2 7 2" xfId="10778"/>
    <cellStyle name="汇总 6 2 7 2 2" xfId="10780"/>
    <cellStyle name="汇总 6 2 7 3" xfId="10781"/>
    <cellStyle name="汇总 6 2 8" xfId="10782"/>
    <cellStyle name="汇总 6 2 8 2" xfId="10784"/>
    <cellStyle name="汇总 6 2 9" xfId="10785"/>
    <cellStyle name="汇总 6 3" xfId="10786"/>
    <cellStyle name="汇总 6 3 2" xfId="10787"/>
    <cellStyle name="汇总 6 3 2 2" xfId="10789"/>
    <cellStyle name="汇总 6 3 2 2 2" xfId="10792"/>
    <cellStyle name="汇总 6 3 2 2 2 2" xfId="10795"/>
    <cellStyle name="汇总 6 3 2 2 2 2 2" xfId="10799"/>
    <cellStyle name="汇总 6 3 2 2 2 2 2 2" xfId="10801"/>
    <cellStyle name="汇总 6 3 2 2 2 2 3" xfId="10802"/>
    <cellStyle name="汇总 6 3 2 2 2 3" xfId="10803"/>
    <cellStyle name="汇总 6 3 2 2 2 3 2" xfId="10805"/>
    <cellStyle name="汇总 6 3 2 2 2 4" xfId="10806"/>
    <cellStyle name="汇总 6 3 2 2 3" xfId="10807"/>
    <cellStyle name="汇总 6 3 2 2 3 2" xfId="10810"/>
    <cellStyle name="汇总 6 3 2 2 3 2 2" xfId="10813"/>
    <cellStyle name="汇总 6 3 2 2 3 2 2 2" xfId="10814"/>
    <cellStyle name="汇总 6 3 2 2 3 2 3" xfId="10815"/>
    <cellStyle name="汇总 6 3 2 2 3 3" xfId="10816"/>
    <cellStyle name="汇总 6 3 2 2 3 3 2" xfId="10817"/>
    <cellStyle name="汇总 6 3 2 2 3 4" xfId="10818"/>
    <cellStyle name="汇总 6 3 2 2 4" xfId="10819"/>
    <cellStyle name="汇总 6 3 2 2 4 2" xfId="10821"/>
    <cellStyle name="汇总 6 3 2 2 4 2 2" xfId="10822"/>
    <cellStyle name="汇总 6 3 2 2 4 3" xfId="10823"/>
    <cellStyle name="汇总 6 3 2 2 5" xfId="10824"/>
    <cellStyle name="汇总 6 3 2 2 5 2" xfId="10825"/>
    <cellStyle name="汇总 6 3 2 2 5 2 2" xfId="10827"/>
    <cellStyle name="汇总 6 3 2 2 5 3" xfId="10828"/>
    <cellStyle name="汇总 6 3 2 2 6" xfId="10829"/>
    <cellStyle name="汇总 6 3 2 2 6 2" xfId="10830"/>
    <cellStyle name="汇总 6 3 2 3" xfId="6145"/>
    <cellStyle name="汇总 6 3 2 3 2" xfId="10832"/>
    <cellStyle name="汇总 6 3 2 3 2 2" xfId="10685"/>
    <cellStyle name="汇总 6 3 2 3 2 2 2" xfId="10835"/>
    <cellStyle name="汇总 6 3 2 3 2 3" xfId="10837"/>
    <cellStyle name="汇总 6 3 2 3 3" xfId="10839"/>
    <cellStyle name="汇总 6 3 2 3 3 2" xfId="10841"/>
    <cellStyle name="汇总 6 3 2 3 4" xfId="10843"/>
    <cellStyle name="汇总 6 3 2 4" xfId="10845"/>
    <cellStyle name="汇总 6 3 2 4 2" xfId="10848"/>
    <cellStyle name="汇总 6 3 2 4 2 2" xfId="10850"/>
    <cellStyle name="汇总 6 3 2 4 2 2 2" xfId="10852"/>
    <cellStyle name="汇总 6 3 2 4 2 3" xfId="10853"/>
    <cellStyle name="汇总 6 3 2 4 3" xfId="10854"/>
    <cellStyle name="汇总 6 3 2 4 3 2" xfId="10856"/>
    <cellStyle name="汇总 6 3 2 4 4" xfId="10857"/>
    <cellStyle name="汇总 6 3 2 5" xfId="10858"/>
    <cellStyle name="汇总 6 3 2 5 2" xfId="10860"/>
    <cellStyle name="汇总 6 3 2 5 2 2" xfId="3482"/>
    <cellStyle name="汇总 6 3 2 5 3" xfId="10862"/>
    <cellStyle name="汇总 6 3 2 6" xfId="8958"/>
    <cellStyle name="汇总 6 3 2 6 2" xfId="8961"/>
    <cellStyle name="汇总 6 3 3" xfId="10864"/>
    <cellStyle name="汇总 6 3 3 2" xfId="10866"/>
    <cellStyle name="汇总 6 3 3 2 2" xfId="10869"/>
    <cellStyle name="汇总 6 3 3 2 2 2" xfId="10872"/>
    <cellStyle name="汇总 6 3 3 2 2 2 2" xfId="10874"/>
    <cellStyle name="汇总 6 3 3 2 2 3" xfId="10875"/>
    <cellStyle name="汇总 6 3 3 2 3" xfId="10876"/>
    <cellStyle name="汇总 6 3 3 2 3 2" xfId="10878"/>
    <cellStyle name="汇总 6 3 3 2 4" xfId="10879"/>
    <cellStyle name="汇总 6 3 3 3" xfId="10880"/>
    <cellStyle name="汇总 6 3 3 3 2" xfId="10883"/>
    <cellStyle name="汇总 6 3 3 3 2 2" xfId="10885"/>
    <cellStyle name="汇总 6 3 3 3 2 2 2" xfId="10887"/>
    <cellStyle name="汇总 6 3 3 3 2 3" xfId="10889"/>
    <cellStyle name="汇总 6 3 3 3 3" xfId="10891"/>
    <cellStyle name="汇总 6 3 3 3 3 2" xfId="10892"/>
    <cellStyle name="汇总 6 3 3 3 4" xfId="10894"/>
    <cellStyle name="汇总 6 3 3 4" xfId="10895"/>
    <cellStyle name="汇总 6 3 3 4 2" xfId="10897"/>
    <cellStyle name="汇总 6 3 3 4 2 2" xfId="10898"/>
    <cellStyle name="汇总 6 3 3 4 3" xfId="10900"/>
    <cellStyle name="汇总 6 3 3 5" xfId="10901"/>
    <cellStyle name="汇总 6 3 3 5 2" xfId="10902"/>
    <cellStyle name="汇总 6 3 3 5 2 2" xfId="10903"/>
    <cellStyle name="汇总 6 3 3 5 3" xfId="10904"/>
    <cellStyle name="汇总 6 3 3 6" xfId="8968"/>
    <cellStyle name="汇总 6 3 3 6 2" xfId="10905"/>
    <cellStyle name="汇总 6 3 4" xfId="6449"/>
    <cellStyle name="汇总 6 3 4 2" xfId="10906"/>
    <cellStyle name="汇总 6 3 4 2 2" xfId="10909"/>
    <cellStyle name="汇总 6 3 4 2 2 2" xfId="10912"/>
    <cellStyle name="汇总 6 3 4 2 3" xfId="10913"/>
    <cellStyle name="汇总 6 3 4 3" xfId="10914"/>
    <cellStyle name="汇总 6 3 4 3 2" xfId="10917"/>
    <cellStyle name="汇总 6 3 4 4" xfId="10918"/>
    <cellStyle name="汇总 6 3 5" xfId="10919"/>
    <cellStyle name="汇总 6 3 5 2" xfId="10921"/>
    <cellStyle name="汇总 6 3 5 2 2" xfId="10924"/>
    <cellStyle name="汇总 6 3 5 2 2 2" xfId="10927"/>
    <cellStyle name="汇总 6 3 5 2 3" xfId="10928"/>
    <cellStyle name="汇总 6 3 5 3" xfId="10929"/>
    <cellStyle name="汇总 6 3 5 3 2" xfId="10932"/>
    <cellStyle name="汇总 6 3 5 4" xfId="10933"/>
    <cellStyle name="汇总 6 3 6" xfId="10934"/>
    <cellStyle name="汇总 6 3 6 2" xfId="10936"/>
    <cellStyle name="汇总 6 3 6 2 2" xfId="10939"/>
    <cellStyle name="汇总 6 3 6 3" xfId="10940"/>
    <cellStyle name="汇总 6 3 7" xfId="10941"/>
    <cellStyle name="汇总 6 3 7 2" xfId="10943"/>
    <cellStyle name="汇总 6 3 8" xfId="7307"/>
    <cellStyle name="汇总 6 4" xfId="10945"/>
    <cellStyle name="汇总 6 4 2" xfId="10946"/>
    <cellStyle name="汇总 6 4 2 2" xfId="10948"/>
    <cellStyle name="汇总 6 4 2 2 2" xfId="10951"/>
    <cellStyle name="汇总 6 4 2 2 2 2" xfId="10953"/>
    <cellStyle name="汇总 6 4 2 2 2 2 2" xfId="10957"/>
    <cellStyle name="汇总 6 4 2 2 2 3" xfId="10958"/>
    <cellStyle name="汇总 6 4 2 2 3" xfId="10959"/>
    <cellStyle name="汇总 6 4 2 2 3 2" xfId="10960"/>
    <cellStyle name="汇总 6 4 2 2 4" xfId="10962"/>
    <cellStyle name="汇总 6 4 2 3" xfId="2971"/>
    <cellStyle name="汇总 6 4 2 3 2" xfId="3829"/>
    <cellStyle name="汇总 6 4 2 3 2 2" xfId="1421"/>
    <cellStyle name="汇总 6 4 2 3 2 2 2" xfId="1424"/>
    <cellStyle name="汇总 6 4 2 3 2 3" xfId="1463"/>
    <cellStyle name="汇总 6 4 2 3 3" xfId="3832"/>
    <cellStyle name="汇总 6 4 2 3 3 2" xfId="1592"/>
    <cellStyle name="汇总 6 4 2 3 4" xfId="3835"/>
    <cellStyle name="汇总 6 4 2 4" xfId="3837"/>
    <cellStyle name="汇总 6 4 2 4 2" xfId="3840"/>
    <cellStyle name="汇总 6 4 2 4 2 2" xfId="3844"/>
    <cellStyle name="汇总 6 4 2 4 3" xfId="3848"/>
    <cellStyle name="汇总 6 4 2 5" xfId="3855"/>
    <cellStyle name="汇总 6 4 2 5 2" xfId="3857"/>
    <cellStyle name="汇总 6 4 2 5 2 2" xfId="3860"/>
    <cellStyle name="汇总 6 4 2 5 3" xfId="3067"/>
    <cellStyle name="汇总 6 4 2 6" xfId="3863"/>
    <cellStyle name="汇总 6 4 2 6 2" xfId="2472"/>
    <cellStyle name="汇总 6 4 3" xfId="10963"/>
    <cellStyle name="汇总 6 4 3 2" xfId="10965"/>
    <cellStyle name="汇总 6 4 3 2 2" xfId="2140"/>
    <cellStyle name="汇总 6 4 3 2 2 2" xfId="831"/>
    <cellStyle name="汇总 6 4 3 2 3" xfId="2142"/>
    <cellStyle name="汇总 6 4 3 3" xfId="3134"/>
    <cellStyle name="汇总 6 4 3 3 2" xfId="2149"/>
    <cellStyle name="汇总 6 4 3 4" xfId="3890"/>
    <cellStyle name="汇总 6 4 4" xfId="10967"/>
    <cellStyle name="汇总 6 4 4 2" xfId="10968"/>
    <cellStyle name="汇总 6 4 4 2 2" xfId="2219"/>
    <cellStyle name="汇总 6 4 4 2 2 2" xfId="2222"/>
    <cellStyle name="汇总 6 4 4 2 3" xfId="2224"/>
    <cellStyle name="汇总 6 4 4 3" xfId="3896"/>
    <cellStyle name="汇总 6 4 4 3 2" xfId="2229"/>
    <cellStyle name="汇总 6 4 4 4" xfId="3900"/>
    <cellStyle name="汇总 6 4 5" xfId="10970"/>
    <cellStyle name="汇总 6 4 5 2" xfId="10971"/>
    <cellStyle name="汇总 6 4 5 2 2" xfId="2306"/>
    <cellStyle name="汇总 6 4 5 3" xfId="39"/>
    <cellStyle name="汇总 6 4 6" xfId="10973"/>
    <cellStyle name="汇总 6 4 6 2" xfId="10974"/>
    <cellStyle name="汇总 6 5" xfId="10976"/>
    <cellStyle name="汇总 6 5 2" xfId="10978"/>
    <cellStyle name="汇总 6 5 2 2" xfId="10981"/>
    <cellStyle name="汇总 6 5 2 2 2" xfId="10985"/>
    <cellStyle name="汇总 6 5 2 2 2 2" xfId="10986"/>
    <cellStyle name="汇总 6 5 2 2 3" xfId="10990"/>
    <cellStyle name="汇总 6 5 2 3" xfId="10993"/>
    <cellStyle name="汇总 6 5 2 3 2" xfId="10994"/>
    <cellStyle name="汇总 6 5 2 4" xfId="10995"/>
    <cellStyle name="汇总 6 5 3" xfId="10996"/>
    <cellStyle name="汇总 6 5 3 2" xfId="10998"/>
    <cellStyle name="汇总 6 5 3 2 2" xfId="10999"/>
    <cellStyle name="汇总 6 5 3 2 2 2" xfId="11000"/>
    <cellStyle name="汇总 6 5 3 2 3" xfId="11002"/>
    <cellStyle name="汇总 6 5 3 3" xfId="11005"/>
    <cellStyle name="汇总 6 5 3 3 2" xfId="11006"/>
    <cellStyle name="汇总 6 5 3 4" xfId="11007"/>
    <cellStyle name="汇总 6 5 4" xfId="11008"/>
    <cellStyle name="汇总 6 5 4 2" xfId="11009"/>
    <cellStyle name="汇总 6 5 4 2 2" xfId="11010"/>
    <cellStyle name="汇总 6 5 4 3" xfId="11011"/>
    <cellStyle name="汇总 6 5 5" xfId="11012"/>
    <cellStyle name="汇总 6 5 5 2" xfId="11013"/>
    <cellStyle name="汇总 6 5 5 2 2" xfId="11014"/>
    <cellStyle name="汇总 6 5 5 3" xfId="11015"/>
    <cellStyle name="汇总 6 5 6" xfId="11016"/>
    <cellStyle name="汇总 6 5 6 2" xfId="10619"/>
    <cellStyle name="汇总 6 6" xfId="11017"/>
    <cellStyle name="汇总 6 6 2" xfId="11019"/>
    <cellStyle name="汇总 6 6 2 2" xfId="11021"/>
    <cellStyle name="汇总 6 6 2 2 2" xfId="11025"/>
    <cellStyle name="汇总 6 6 2 3" xfId="11027"/>
    <cellStyle name="汇总 6 6 3" xfId="11029"/>
    <cellStyle name="汇总 6 6 3 2" xfId="11031"/>
    <cellStyle name="汇总 6 6 4" xfId="11033"/>
    <cellStyle name="汇总 6 7" xfId="11034"/>
    <cellStyle name="汇总 6 7 2" xfId="11036"/>
    <cellStyle name="汇总 6 7 2 2" xfId="11039"/>
    <cellStyle name="汇总 6 7 2 2 2" xfId="11043"/>
    <cellStyle name="汇总 6 7 2 3" xfId="11046"/>
    <cellStyle name="汇总 6 7 3" xfId="11049"/>
    <cellStyle name="汇总 6 7 3 2" xfId="11050"/>
    <cellStyle name="汇总 6 7 4" xfId="11053"/>
    <cellStyle name="汇总 6 8" xfId="11055"/>
    <cellStyle name="汇总 6 8 2" xfId="11057"/>
    <cellStyle name="汇总 6 8 2 2" xfId="11059"/>
    <cellStyle name="汇总 6 8 3" xfId="11060"/>
    <cellStyle name="汇总 6 9" xfId="11061"/>
    <cellStyle name="汇总 6 9 2" xfId="11062"/>
    <cellStyle name="汇总 7" xfId="11063"/>
    <cellStyle name="汇总 7 10" xfId="11064"/>
    <cellStyle name="汇总 7 10 2" xfId="11065"/>
    <cellStyle name="汇总 7 11" xfId="11067"/>
    <cellStyle name="汇总 7 12" xfId="11068"/>
    <cellStyle name="汇总 7 2" xfId="11069"/>
    <cellStyle name="汇总 7 2 10" xfId="9316"/>
    <cellStyle name="汇总 7 2 11" xfId="9319"/>
    <cellStyle name="汇总 7 2 2" xfId="11070"/>
    <cellStyle name="汇总 7 2 2 10" xfId="11072"/>
    <cellStyle name="汇总 7 2 2 2" xfId="11073"/>
    <cellStyle name="汇总 7 2 2 2 2" xfId="11076"/>
    <cellStyle name="汇总 7 2 2 2 2 2" xfId="9238"/>
    <cellStyle name="汇总 7 2 2 2 2 2 2" xfId="9242"/>
    <cellStyle name="汇总 7 2 2 2 2 2 2 2" xfId="9244"/>
    <cellStyle name="汇总 7 2 2 2 2 2 2 2 2" xfId="9248"/>
    <cellStyle name="汇总 7 2 2 2 2 2 2 3" xfId="9251"/>
    <cellStyle name="汇总 7 2 2 2 2 2 3" xfId="9254"/>
    <cellStyle name="汇总 7 2 2 2 2 2 3 2" xfId="9256"/>
    <cellStyle name="汇总 7 2 2 2 2 2 4" xfId="9258"/>
    <cellStyle name="汇总 7 2 2 2 2 3" xfId="9261"/>
    <cellStyle name="汇总 7 2 2 2 2 3 2" xfId="9263"/>
    <cellStyle name="汇总 7 2 2 2 2 3 2 2" xfId="9267"/>
    <cellStyle name="汇总 7 2 2 2 2 3 2 2 2" xfId="9271"/>
    <cellStyle name="汇总 7 2 2 2 2 3 2 3" xfId="1673"/>
    <cellStyle name="汇总 7 2 2 2 2 3 3" xfId="9273"/>
    <cellStyle name="汇总 7 2 2 2 2 3 3 2" xfId="9275"/>
    <cellStyle name="汇总 7 2 2 2 2 3 4" xfId="9277"/>
    <cellStyle name="汇总 7 2 2 2 2 4" xfId="9279"/>
    <cellStyle name="汇总 7 2 2 2 2 4 2" xfId="9281"/>
    <cellStyle name="汇总 7 2 2 2 2 4 2 2" xfId="9284"/>
    <cellStyle name="汇总 7 2 2 2 2 4 3" xfId="9286"/>
    <cellStyle name="汇总 7 2 2 2 2 5" xfId="11079"/>
    <cellStyle name="汇总 7 2 2 2 2 5 2" xfId="11080"/>
    <cellStyle name="汇总 7 2 2 2 2 5 2 2" xfId="11082"/>
    <cellStyle name="汇总 7 2 2 2 2 5 3" xfId="11083"/>
    <cellStyle name="汇总 7 2 2 2 2 6" xfId="11084"/>
    <cellStyle name="汇总 7 2 2 2 2 6 2" xfId="11085"/>
    <cellStyle name="汇总 7 2 2 2 2 7" xfId="11086"/>
    <cellStyle name="汇总 7 2 2 2 3" xfId="11087"/>
    <cellStyle name="汇总 7 2 2 2 3 2" xfId="9685"/>
    <cellStyle name="汇总 7 2 2 2 3 2 2" xfId="2442"/>
    <cellStyle name="汇总 7 2 2 2 3 2 2 2" xfId="3511"/>
    <cellStyle name="汇总 7 2 2 2 3 2 3" xfId="3516"/>
    <cellStyle name="汇总 7 2 2 2 3 3" xfId="9687"/>
    <cellStyle name="汇总 7 2 2 2 3 3 2" xfId="9689"/>
    <cellStyle name="汇总 7 2 2 2 3 4" xfId="9694"/>
    <cellStyle name="汇总 7 2 2 2 4" xfId="11089"/>
    <cellStyle name="汇总 7 2 2 2 4 2" xfId="10053"/>
    <cellStyle name="汇总 7 2 2 2 4 2 2" xfId="10055"/>
    <cellStyle name="汇总 7 2 2 2 4 2 2 2" xfId="10057"/>
    <cellStyle name="汇总 7 2 2 2 4 2 3" xfId="10060"/>
    <cellStyle name="汇总 7 2 2 2 4 3" xfId="10062"/>
    <cellStyle name="汇总 7 2 2 2 4 3 2" xfId="10064"/>
    <cellStyle name="汇总 7 2 2 2 4 4" xfId="10066"/>
    <cellStyle name="汇总 7 2 2 2 5" xfId="11090"/>
    <cellStyle name="汇总 7 2 2 2 5 2" xfId="10561"/>
    <cellStyle name="汇总 7 2 2 2 5 2 2" xfId="10563"/>
    <cellStyle name="汇总 7 2 2 2 5 3" xfId="10579"/>
    <cellStyle name="汇总 7 2 2 2 6" xfId="2456"/>
    <cellStyle name="汇总 7 2 2 2 6 2" xfId="11035"/>
    <cellStyle name="汇总 7 2 2 2 6 2 2" xfId="11037"/>
    <cellStyle name="汇总 7 2 2 2 6 3" xfId="11056"/>
    <cellStyle name="汇总 7 2 2 2 7" xfId="11092"/>
    <cellStyle name="汇总 7 2 2 2 7 2" xfId="11093"/>
    <cellStyle name="汇总 7 2 2 2 8" xfId="7623"/>
    <cellStyle name="汇总 7 2 2 3" xfId="11095"/>
    <cellStyle name="汇总 7 2 2 3 2" xfId="11098"/>
    <cellStyle name="汇总 7 2 2 3 2 2" xfId="11100"/>
    <cellStyle name="汇总 7 2 2 3 2 2 2" xfId="11101"/>
    <cellStyle name="汇总 7 2 2 3 2 2 2 2" xfId="11103"/>
    <cellStyle name="汇总 7 2 2 3 2 2 3" xfId="5059"/>
    <cellStyle name="汇总 7 2 2 3 2 3" xfId="11106"/>
    <cellStyle name="汇总 7 2 2 3 2 3 2" xfId="11107"/>
    <cellStyle name="汇总 7 2 2 3 2 4" xfId="11110"/>
    <cellStyle name="汇总 7 2 2 3 3" xfId="11111"/>
    <cellStyle name="汇总 7 2 2 3 3 2" xfId="11112"/>
    <cellStyle name="汇总 7 2 2 3 3 2 2" xfId="11113"/>
    <cellStyle name="汇总 7 2 2 3 3 2 2 2" xfId="11115"/>
    <cellStyle name="汇总 7 2 2 3 3 2 3" xfId="11116"/>
    <cellStyle name="汇总 7 2 2 3 3 3" xfId="11117"/>
    <cellStyle name="汇总 7 2 2 3 3 3 2" xfId="3874"/>
    <cellStyle name="汇总 7 2 2 3 3 4" xfId="11119"/>
    <cellStyle name="汇总 7 2 2 3 4" xfId="11120"/>
    <cellStyle name="汇总 7 2 2 3 4 2" xfId="11121"/>
    <cellStyle name="汇总 7 2 2 3 4 2 2" xfId="11122"/>
    <cellStyle name="汇总 7 2 2 3 4 3" xfId="11125"/>
    <cellStyle name="汇总 7 2 2 3 5" xfId="11126"/>
    <cellStyle name="汇总 7 2 2 3 5 2" xfId="11127"/>
    <cellStyle name="汇总 7 2 2 3 5 2 2" xfId="11128"/>
    <cellStyle name="汇总 7 2 2 3 5 3" xfId="11130"/>
    <cellStyle name="汇总 7 2 2 3 6" xfId="7533"/>
    <cellStyle name="汇总 7 2 2 3 6 2" xfId="7535"/>
    <cellStyle name="汇总 7 2 2 3 7" xfId="7542"/>
    <cellStyle name="汇总 7 2 2 4" xfId="11131"/>
    <cellStyle name="汇总 7 2 2 4 2" xfId="11133"/>
    <cellStyle name="汇总 7 2 2 4 2 2" xfId="11134"/>
    <cellStyle name="汇总 7 2 2 4 2 2 2" xfId="11135"/>
    <cellStyle name="汇总 7 2 2 4 2 3" xfId="7932"/>
    <cellStyle name="汇总 7 2 2 4 3" xfId="11136"/>
    <cellStyle name="汇总 7 2 2 4 3 2" xfId="11138"/>
    <cellStyle name="汇总 7 2 2 4 4" xfId="11140"/>
    <cellStyle name="汇总 7 2 2 5" xfId="11142"/>
    <cellStyle name="汇总 7 2 2 5 2" xfId="11144"/>
    <cellStyle name="汇总 7 2 2 5 2 2" xfId="11146"/>
    <cellStyle name="汇总 7 2 2 5 2 2 2" xfId="11148"/>
    <cellStyle name="汇总 7 2 2 5 2 3" xfId="11150"/>
    <cellStyle name="汇总 7 2 2 5 3" xfId="11152"/>
    <cellStyle name="汇总 7 2 2 5 3 2" xfId="11155"/>
    <cellStyle name="汇总 7 2 2 5 4" xfId="11158"/>
    <cellStyle name="汇总 7 2 2 6" xfId="8986"/>
    <cellStyle name="汇总 7 2 2 6 2" xfId="10091"/>
    <cellStyle name="汇总 7 2 2 6 2 2" xfId="11160"/>
    <cellStyle name="汇总 7 2 2 6 3" xfId="11162"/>
    <cellStyle name="汇总 7 2 2 7" xfId="11164"/>
    <cellStyle name="汇总 7 2 2 7 2" xfId="10108"/>
    <cellStyle name="汇总 7 2 2 7 2 2" xfId="11165"/>
    <cellStyle name="汇总 7 2 2 7 3" xfId="10698"/>
    <cellStyle name="汇总 7 2 2 8" xfId="10886"/>
    <cellStyle name="汇总 7 2 2 8 2" xfId="10888"/>
    <cellStyle name="汇总 7 2 2 9" xfId="10890"/>
    <cellStyle name="汇总 7 2 3" xfId="11167"/>
    <cellStyle name="汇总 7 2 3 2" xfId="11169"/>
    <cellStyle name="汇总 7 2 3 2 2" xfId="11172"/>
    <cellStyle name="汇总 7 2 3 2 2 2" xfId="3369"/>
    <cellStyle name="汇总 7 2 3 2 2 2 2" xfId="11174"/>
    <cellStyle name="汇总 7 2 3 2 2 2 2 2" xfId="11175"/>
    <cellStyle name="汇总 7 2 3 2 2 2 3" xfId="11176"/>
    <cellStyle name="汇总 7 2 3 2 2 3" xfId="11177"/>
    <cellStyle name="汇总 7 2 3 2 2 3 2" xfId="11178"/>
    <cellStyle name="汇总 7 2 3 2 2 4" xfId="2748"/>
    <cellStyle name="汇总 7 2 3 2 3" xfId="2555"/>
    <cellStyle name="汇总 7 2 3 2 3 2" xfId="2560"/>
    <cellStyle name="汇总 7 2 3 2 3 2 2" xfId="2564"/>
    <cellStyle name="汇总 7 2 3 2 3 2 2 2" xfId="5887"/>
    <cellStyle name="汇总 7 2 3 2 3 2 3" xfId="5892"/>
    <cellStyle name="汇总 7 2 3 2 3 3" xfId="2568"/>
    <cellStyle name="汇总 7 2 3 2 3 3 2" xfId="5895"/>
    <cellStyle name="汇总 7 2 3 2 3 4" xfId="2764"/>
    <cellStyle name="汇总 7 2 3 2 4" xfId="11180"/>
    <cellStyle name="汇总 7 2 3 2 4 2" xfId="7990"/>
    <cellStyle name="汇总 7 2 3 2 4 2 2" xfId="4159"/>
    <cellStyle name="汇总 7 2 3 2 4 3" xfId="11181"/>
    <cellStyle name="汇总 7 2 3 2 5" xfId="11182"/>
    <cellStyle name="汇总 7 2 3 2 5 2" xfId="11184"/>
    <cellStyle name="汇总 7 2 3 2 5 2 2" xfId="11185"/>
    <cellStyle name="汇总 7 2 3 2 5 3" xfId="3529"/>
    <cellStyle name="汇总 7 2 3 2 6" xfId="11186"/>
    <cellStyle name="汇总 7 2 3 2 6 2" xfId="11187"/>
    <cellStyle name="汇总 7 2 3 2 7" xfId="11188"/>
    <cellStyle name="汇总 7 2 3 3" xfId="11189"/>
    <cellStyle name="汇总 7 2 3 3 2" xfId="11191"/>
    <cellStyle name="汇总 7 2 3 3 2 2" xfId="11193"/>
    <cellStyle name="汇总 7 2 3 3 2 2 2" xfId="11194"/>
    <cellStyle name="汇总 7 2 3 3 2 3" xfId="11195"/>
    <cellStyle name="汇总 7 2 3 3 3" xfId="11196"/>
    <cellStyle name="汇总 7 2 3 3 3 2" xfId="11197"/>
    <cellStyle name="汇总 7 2 3 3 4" xfId="11198"/>
    <cellStyle name="汇总 7 2 3 4" xfId="11199"/>
    <cellStyle name="汇总 7 2 3 4 2" xfId="11202"/>
    <cellStyle name="汇总 7 2 3 4 2 2" xfId="11203"/>
    <cellStyle name="汇总 7 2 3 4 2 2 2" xfId="11204"/>
    <cellStyle name="汇总 7 2 3 4 2 3" xfId="7946"/>
    <cellStyle name="汇总 7 2 3 4 3" xfId="11205"/>
    <cellStyle name="汇总 7 2 3 4 3 2" xfId="11207"/>
    <cellStyle name="汇总 7 2 3 4 4" xfId="11208"/>
    <cellStyle name="汇总 7 2 3 5" xfId="11209"/>
    <cellStyle name="汇总 7 2 3 5 2" xfId="150"/>
    <cellStyle name="汇总 7 2 3 5 2 2" xfId="11211"/>
    <cellStyle name="汇总 7 2 3 5 3" xfId="171"/>
    <cellStyle name="汇总 7 2 3 6" xfId="11214"/>
    <cellStyle name="汇总 7 2 3 6 2" xfId="11216"/>
    <cellStyle name="汇总 7 2 3 6 2 2" xfId="11217"/>
    <cellStyle name="汇总 7 2 3 6 3" xfId="11219"/>
    <cellStyle name="汇总 7 2 3 7" xfId="11221"/>
    <cellStyle name="汇总 7 2 3 7 2" xfId="11222"/>
    <cellStyle name="汇总 7 2 3 8" xfId="10893"/>
    <cellStyle name="汇总 7 2 4" xfId="6457"/>
    <cellStyle name="汇总 7 2 4 2" xfId="11223"/>
    <cellStyle name="汇总 7 2 4 2 2" xfId="11225"/>
    <cellStyle name="汇总 7 2 4 2 2 2" xfId="10120"/>
    <cellStyle name="汇总 7 2 4 2 2 2 2" xfId="10122"/>
    <cellStyle name="汇总 7 2 4 2 2 3" xfId="11227"/>
    <cellStyle name="汇总 7 2 4 2 3" xfId="11228"/>
    <cellStyle name="汇总 7 2 4 2 3 2" xfId="11229"/>
    <cellStyle name="汇总 7 2 4 2 4" xfId="11230"/>
    <cellStyle name="汇总 7 2 4 3" xfId="11231"/>
    <cellStyle name="汇总 7 2 4 3 2" xfId="11233"/>
    <cellStyle name="汇总 7 2 4 3 2 2" xfId="11234"/>
    <cellStyle name="汇总 7 2 4 3 2 2 2" xfId="11235"/>
    <cellStyle name="汇总 7 2 4 3 2 3" xfId="11236"/>
    <cellStyle name="汇总 7 2 4 3 3" xfId="11237"/>
    <cellStyle name="汇总 7 2 4 3 3 2" xfId="11238"/>
    <cellStyle name="汇总 7 2 4 3 4" xfId="11239"/>
    <cellStyle name="汇总 7 2 4 4" xfId="11240"/>
    <cellStyle name="汇总 7 2 4 4 2" xfId="11242"/>
    <cellStyle name="汇总 7 2 4 4 2 2" xfId="11243"/>
    <cellStyle name="汇总 7 2 4 4 3" xfId="11244"/>
    <cellStyle name="汇总 7 2 4 5" xfId="11245"/>
    <cellStyle name="汇总 7 2 4 5 2" xfId="11247"/>
    <cellStyle name="汇总 7 2 4 5 2 2" xfId="8703"/>
    <cellStyle name="汇总 7 2 4 5 3" xfId="11248"/>
    <cellStyle name="汇总 7 2 4 6" xfId="11250"/>
    <cellStyle name="汇总 7 2 4 6 2" xfId="11251"/>
    <cellStyle name="汇总 7 2 4 7" xfId="11252"/>
    <cellStyle name="汇总 7 2 5" xfId="11253"/>
    <cellStyle name="汇总 7 2 5 2" xfId="11255"/>
    <cellStyle name="汇总 7 2 5 2 2" xfId="11257"/>
    <cellStyle name="汇总 7 2 5 2 2 2" xfId="11259"/>
    <cellStyle name="汇总 7 2 5 2 3" xfId="11260"/>
    <cellStyle name="汇总 7 2 5 3" xfId="11261"/>
    <cellStyle name="汇总 7 2 5 3 2" xfId="11263"/>
    <cellStyle name="汇总 7 2 5 4" xfId="11264"/>
    <cellStyle name="汇总 7 2 6" xfId="11266"/>
    <cellStyle name="汇总 7 2 6 2" xfId="11268"/>
    <cellStyle name="汇总 7 2 6 2 2" xfId="11270"/>
    <cellStyle name="汇总 7 2 6 2 2 2" xfId="11271"/>
    <cellStyle name="汇总 7 2 6 2 3" xfId="11272"/>
    <cellStyle name="汇总 7 2 6 3" xfId="11273"/>
    <cellStyle name="汇总 7 2 6 3 2" xfId="11274"/>
    <cellStyle name="汇总 7 2 6 4" xfId="11275"/>
    <cellStyle name="汇总 7 2 7" xfId="11276"/>
    <cellStyle name="汇总 7 2 7 2" xfId="11278"/>
    <cellStyle name="汇总 7 2 7 2 2" xfId="11279"/>
    <cellStyle name="汇总 7 2 7 3" xfId="11280"/>
    <cellStyle name="汇总 7 2 8" xfId="11281"/>
    <cellStyle name="汇总 7 2 8 2" xfId="5961"/>
    <cellStyle name="汇总 7 2 8 2 2" xfId="5963"/>
    <cellStyle name="汇总 7 2 8 3" xfId="5966"/>
    <cellStyle name="汇总 7 2 9" xfId="11282"/>
    <cellStyle name="汇总 7 2 9 2" xfId="11283"/>
    <cellStyle name="汇总 7 3" xfId="11284"/>
    <cellStyle name="汇总 7 3 10" xfId="11285"/>
    <cellStyle name="汇总 7 3 2" xfId="11286"/>
    <cellStyle name="汇总 7 3 2 2" xfId="11288"/>
    <cellStyle name="汇总 7 3 2 2 2" xfId="11292"/>
    <cellStyle name="汇总 7 3 2 2 2 2" xfId="11294"/>
    <cellStyle name="汇总 7 3 2 2 2 2 2" xfId="11295"/>
    <cellStyle name="汇总 7 3 2 2 2 2 2 2" xfId="11296"/>
    <cellStyle name="汇总 7 3 2 2 2 2 3" xfId="11297"/>
    <cellStyle name="汇总 7 3 2 2 2 3" xfId="11299"/>
    <cellStyle name="汇总 7 3 2 2 2 3 2" xfId="11300"/>
    <cellStyle name="汇总 7 3 2 2 2 4" xfId="11301"/>
    <cellStyle name="汇总 7 3 2 2 3" xfId="11302"/>
    <cellStyle name="汇总 7 3 2 2 3 2" xfId="11303"/>
    <cellStyle name="汇总 7 3 2 2 3 2 2" xfId="11304"/>
    <cellStyle name="汇总 7 3 2 2 3 2 2 2" xfId="11305"/>
    <cellStyle name="汇总 7 3 2 2 3 2 3" xfId="11306"/>
    <cellStyle name="汇总 7 3 2 2 3 3" xfId="11309"/>
    <cellStyle name="汇总 7 3 2 2 3 3 2" xfId="11310"/>
    <cellStyle name="汇总 7 3 2 2 3 4" xfId="11311"/>
    <cellStyle name="汇总 7 3 2 2 4" xfId="11312"/>
    <cellStyle name="汇总 7 3 2 2 4 2" xfId="11313"/>
    <cellStyle name="汇总 7 3 2 2 4 2 2" xfId="4883"/>
    <cellStyle name="汇总 7 3 2 2 4 3" xfId="11314"/>
    <cellStyle name="汇总 7 3 2 2 5" xfId="11315"/>
    <cellStyle name="汇总 7 3 2 2 5 2" xfId="3775"/>
    <cellStyle name="汇总 7 3 2 2 5 2 2" xfId="3780"/>
    <cellStyle name="汇总 7 3 2 2 5 3" xfId="3636"/>
    <cellStyle name="汇总 7 3 2 2 6" xfId="3965"/>
    <cellStyle name="汇总 7 3 2 2 6 2" xfId="5111"/>
    <cellStyle name="汇总 7 3 2 2 7" xfId="11316"/>
    <cellStyle name="汇总 7 3 2 3" xfId="6156"/>
    <cellStyle name="汇总 7 3 2 3 2" xfId="237"/>
    <cellStyle name="汇总 7 3 2 3 2 2" xfId="207"/>
    <cellStyle name="汇总 7 3 2 3 2 2 2" xfId="1001"/>
    <cellStyle name="汇总 7 3 2 3 2 3" xfId="1013"/>
    <cellStyle name="汇总 7 3 2 3 3" xfId="244"/>
    <cellStyle name="汇总 7 3 2 3 3 2" xfId="218"/>
    <cellStyle name="汇总 7 3 2 3 4" xfId="11317"/>
    <cellStyle name="汇总 7 3 2 4" xfId="6542"/>
    <cellStyle name="汇总 7 3 2 4 2" xfId="6544"/>
    <cellStyle name="汇总 7 3 2 4 2 2" xfId="11318"/>
    <cellStyle name="汇总 7 3 2 4 2 2 2" xfId="11319"/>
    <cellStyle name="汇总 7 3 2 4 2 3" xfId="1043"/>
    <cellStyle name="汇总 7 3 2 4 3" xfId="11320"/>
    <cellStyle name="汇总 7 3 2 4 3 2" xfId="11322"/>
    <cellStyle name="汇总 7 3 2 4 4" xfId="11323"/>
    <cellStyle name="汇总 7 3 2 5" xfId="6546"/>
    <cellStyle name="汇总 7 3 2 5 2" xfId="11324"/>
    <cellStyle name="汇总 7 3 2 5 2 2" xfId="11326"/>
    <cellStyle name="汇总 7 3 2 5 3" xfId="11328"/>
    <cellStyle name="汇总 7 3 2 6" xfId="11330"/>
    <cellStyle name="汇总 7 3 2 6 2" xfId="11332"/>
    <cellStyle name="汇总 7 3 2 6 2 2" xfId="3138"/>
    <cellStyle name="汇总 7 3 2 6 3" xfId="11333"/>
    <cellStyle name="汇总 7 3 2 7" xfId="11335"/>
    <cellStyle name="汇总 7 3 2 7 2" xfId="11336"/>
    <cellStyle name="汇总 7 3 2 8" xfId="10899"/>
    <cellStyle name="汇总 7 3 3" xfId="11337"/>
    <cellStyle name="汇总 7 3 3 2" xfId="11339"/>
    <cellStyle name="汇总 7 3 3 2 2" xfId="11341"/>
    <cellStyle name="汇总 7 3 3 2 2 2" xfId="11343"/>
    <cellStyle name="汇总 7 3 3 2 2 2 2" xfId="11344"/>
    <cellStyle name="汇总 7 3 3 2 2 3" xfId="11345"/>
    <cellStyle name="汇总 7 3 3 2 3" xfId="11346"/>
    <cellStyle name="汇总 7 3 3 2 3 2" xfId="11347"/>
    <cellStyle name="汇总 7 3 3 2 4" xfId="11348"/>
    <cellStyle name="汇总 7 3 3 3" xfId="11349"/>
    <cellStyle name="汇总 7 3 3 3 2" xfId="11351"/>
    <cellStyle name="汇总 7 3 3 3 2 2" xfId="11353"/>
    <cellStyle name="汇总 7 3 3 3 2 2 2" xfId="11354"/>
    <cellStyle name="汇总 7 3 3 3 2 3" xfId="11355"/>
    <cellStyle name="汇总 7 3 3 3 3" xfId="11357"/>
    <cellStyle name="汇总 7 3 3 3 3 2" xfId="11358"/>
    <cellStyle name="汇总 7 3 3 3 4" xfId="11359"/>
    <cellStyle name="汇总 7 3 3 4" xfId="6552"/>
    <cellStyle name="汇总 7 3 3 4 2" xfId="11360"/>
    <cellStyle name="汇总 7 3 3 4 2 2" xfId="11361"/>
    <cellStyle name="汇总 7 3 3 4 3" xfId="11362"/>
    <cellStyle name="汇总 7 3 3 5" xfId="11363"/>
    <cellStyle name="汇总 7 3 3 5 2" xfId="11365"/>
    <cellStyle name="汇总 7 3 3 5 2 2" xfId="11366"/>
    <cellStyle name="汇总 7 3 3 5 3" xfId="11368"/>
    <cellStyle name="汇总 7 3 3 6" xfId="11370"/>
    <cellStyle name="汇总 7 3 3 6 2" xfId="11371"/>
    <cellStyle name="汇总 7 3 3 7" xfId="11372"/>
    <cellStyle name="汇总 7 3 4" xfId="11373"/>
    <cellStyle name="汇总 7 3 4 2" xfId="11374"/>
    <cellStyle name="汇总 7 3 4 2 2" xfId="11376"/>
    <cellStyle name="汇总 7 3 4 2 2 2" xfId="11378"/>
    <cellStyle name="汇总 7 3 4 2 3" xfId="11379"/>
    <cellStyle name="汇总 7 3 4 3" xfId="11380"/>
    <cellStyle name="汇总 7 3 4 3 2" xfId="6687"/>
    <cellStyle name="汇总 7 3 4 4" xfId="11382"/>
    <cellStyle name="汇总 7 3 5" xfId="11383"/>
    <cellStyle name="汇总 7 3 5 2" xfId="11384"/>
    <cellStyle name="汇总 7 3 5 2 2" xfId="4753"/>
    <cellStyle name="汇总 7 3 5 2 2 2" xfId="11386"/>
    <cellStyle name="汇总 7 3 5 2 3" xfId="11388"/>
    <cellStyle name="汇总 7 3 5 3" xfId="11390"/>
    <cellStyle name="汇总 7 3 5 3 2" xfId="11392"/>
    <cellStyle name="汇总 7 3 5 4" xfId="11394"/>
    <cellStyle name="汇总 7 3 6" xfId="11396"/>
    <cellStyle name="汇总 7 3 6 2" xfId="11397"/>
    <cellStyle name="汇总 7 3 6 2 2" xfId="11399"/>
    <cellStyle name="汇总 7 3 6 3" xfId="11400"/>
    <cellStyle name="汇总 7 3 7" xfId="11401"/>
    <cellStyle name="汇总 7 3 7 2" xfId="11402"/>
    <cellStyle name="汇总 7 3 7 2 2" xfId="11403"/>
    <cellStyle name="汇总 7 3 7 3" xfId="11404"/>
    <cellStyle name="汇总 7 3 8" xfId="11405"/>
    <cellStyle name="汇总 7 3 8 2" xfId="3190"/>
    <cellStyle name="汇总 7 3 9" xfId="11406"/>
    <cellStyle name="汇总 7 4" xfId="11407"/>
    <cellStyle name="汇总 7 4 2" xfId="11408"/>
    <cellStyle name="汇总 7 4 2 2" xfId="11410"/>
    <cellStyle name="汇总 7 4 2 2 2" xfId="11413"/>
    <cellStyle name="汇总 7 4 2 2 2 2" xfId="11414"/>
    <cellStyle name="汇总 7 4 2 2 2 2 2" xfId="11415"/>
    <cellStyle name="汇总 7 4 2 2 2 3" xfId="11416"/>
    <cellStyle name="汇总 7 4 2 2 3" xfId="11417"/>
    <cellStyle name="汇总 7 4 2 2 3 2" xfId="11418"/>
    <cellStyle name="汇总 7 4 2 2 4" xfId="11419"/>
    <cellStyle name="汇总 7 4 2 3" xfId="11420"/>
    <cellStyle name="汇总 7 4 2 3 2" xfId="11421"/>
    <cellStyle name="汇总 7 4 2 3 2 2" xfId="11423"/>
    <cellStyle name="汇总 7 4 2 3 2 2 2" xfId="11425"/>
    <cellStyle name="汇总 7 4 2 3 2 3" xfId="11428"/>
    <cellStyle name="汇总 7 4 2 3 3" xfId="11430"/>
    <cellStyle name="汇总 7 4 2 3 3 2" xfId="11432"/>
    <cellStyle name="汇总 7 4 2 3 4" xfId="11434"/>
    <cellStyle name="汇总 7 4 2 4" xfId="6562"/>
    <cellStyle name="汇总 7 4 2 4 2" xfId="6564"/>
    <cellStyle name="汇总 7 4 2 4 2 2" xfId="11436"/>
    <cellStyle name="汇总 7 4 2 4 3" xfId="11438"/>
    <cellStyle name="汇总 7 4 2 5" xfId="36"/>
    <cellStyle name="汇总 7 4 2 5 2" xfId="11441"/>
    <cellStyle name="汇总 7 4 2 5 2 2" xfId="11442"/>
    <cellStyle name="汇总 7 4 2 5 3" xfId="11444"/>
    <cellStyle name="汇总 7 4 2 6" xfId="11445"/>
    <cellStyle name="汇总 7 4 2 6 2" xfId="11446"/>
    <cellStyle name="汇总 7 4 2 7" xfId="11447"/>
    <cellStyle name="汇总 7 4 3" xfId="11448"/>
    <cellStyle name="汇总 7 4 3 2" xfId="11450"/>
    <cellStyle name="汇总 7 4 3 2 2" xfId="6226"/>
    <cellStyle name="汇总 7 4 3 2 2 2" xfId="11451"/>
    <cellStyle name="汇总 7 4 3 2 3" xfId="11452"/>
    <cellStyle name="汇总 7 4 3 3" xfId="11453"/>
    <cellStyle name="汇总 7 4 3 3 2" xfId="11454"/>
    <cellStyle name="汇总 7 4 3 4" xfId="6569"/>
    <cellStyle name="汇总 7 4 4" xfId="11455"/>
    <cellStyle name="汇总 7 4 4 2" xfId="11456"/>
    <cellStyle name="汇总 7 4 4 2 2" xfId="11457"/>
    <cellStyle name="汇总 7 4 4 2 2 2" xfId="11458"/>
    <cellStyle name="汇总 7 4 4 2 3" xfId="11459"/>
    <cellStyle name="汇总 7 4 4 3" xfId="11460"/>
    <cellStyle name="汇总 7 4 4 3 2" xfId="3424"/>
    <cellStyle name="汇总 7 4 4 4" xfId="11461"/>
    <cellStyle name="汇总 7 4 5" xfId="11462"/>
    <cellStyle name="汇总 7 4 5 2" xfId="11463"/>
    <cellStyle name="汇总 7 4 5 2 2" xfId="11464"/>
    <cellStyle name="汇总 7 4 5 3" xfId="11465"/>
    <cellStyle name="汇总 7 4 6" xfId="11466"/>
    <cellStyle name="汇总 7 4 6 2" xfId="11467"/>
    <cellStyle name="汇总 7 4 6 2 2" xfId="11468"/>
    <cellStyle name="汇总 7 4 6 3" xfId="11469"/>
    <cellStyle name="汇总 7 4 7" xfId="11470"/>
    <cellStyle name="汇总 7 4 7 2" xfId="11471"/>
    <cellStyle name="汇总 7 4 8" xfId="11472"/>
    <cellStyle name="汇总 7 5" xfId="11473"/>
    <cellStyle name="汇总 7 5 2" xfId="66"/>
    <cellStyle name="汇总 7 5 2 2" xfId="4319"/>
    <cellStyle name="汇总 7 5 2 2 2" xfId="4324"/>
    <cellStyle name="汇总 7 5 2 2 2 2" xfId="4327"/>
    <cellStyle name="汇总 7 5 2 2 3" xfId="4066"/>
    <cellStyle name="汇总 7 5 2 3" xfId="1336"/>
    <cellStyle name="汇总 7 5 2 3 2" xfId="1340"/>
    <cellStyle name="汇总 7 5 2 4" xfId="1351"/>
    <cellStyle name="汇总 7 5 3" xfId="73"/>
    <cellStyle name="汇总 7 5 3 2" xfId="4350"/>
    <cellStyle name="汇总 7 5 3 2 2" xfId="4352"/>
    <cellStyle name="汇总 7 5 3 2 2 2" xfId="1692"/>
    <cellStyle name="汇总 7 5 3 2 3" xfId="4356"/>
    <cellStyle name="汇总 7 5 3 3" xfId="1365"/>
    <cellStyle name="汇总 7 5 3 3 2" xfId="4369"/>
    <cellStyle name="汇总 7 5 3 4" xfId="4378"/>
    <cellStyle name="汇总 7 5 4" xfId="82"/>
    <cellStyle name="汇总 7 5 4 2" xfId="4417"/>
    <cellStyle name="汇总 7 5 4 2 2" xfId="4420"/>
    <cellStyle name="汇总 7 5 4 3" xfId="4439"/>
    <cellStyle name="汇总 7 5 5" xfId="53"/>
    <cellStyle name="汇总 7 5 5 2" xfId="4480"/>
    <cellStyle name="汇总 7 5 5 2 2" xfId="4482"/>
    <cellStyle name="汇总 7 5 5 3" xfId="4489"/>
    <cellStyle name="汇总 7 5 6" xfId="4535"/>
    <cellStyle name="汇总 7 5 6 2" xfId="4537"/>
    <cellStyle name="汇总 7 5 7" xfId="288"/>
    <cellStyle name="汇总 7 6" xfId="11475"/>
    <cellStyle name="汇总 7 6 2" xfId="11476"/>
    <cellStyle name="汇总 7 6 2 2" xfId="11478"/>
    <cellStyle name="汇总 7 6 2 2 2" xfId="11481"/>
    <cellStyle name="汇总 7 6 2 3" xfId="11483"/>
    <cellStyle name="汇总 7 6 3" xfId="11485"/>
    <cellStyle name="汇总 7 6 3 2" xfId="11486"/>
    <cellStyle name="汇总 7 6 4" xfId="5596"/>
    <cellStyle name="汇总 7 7" xfId="11094"/>
    <cellStyle name="汇总 7 7 2" xfId="11488"/>
    <cellStyle name="汇总 7 7 2 2" xfId="3312"/>
    <cellStyle name="汇总 7 7 2 2 2" xfId="5625"/>
    <cellStyle name="汇总 7 7 2 3" xfId="1667"/>
    <cellStyle name="汇总 7 7 3" xfId="11490"/>
    <cellStyle name="汇总 7 7 3 2" xfId="11491"/>
    <cellStyle name="汇总 7 7 4" xfId="11493"/>
    <cellStyle name="汇总 7 8" xfId="11495"/>
    <cellStyle name="汇总 7 8 2" xfId="11496"/>
    <cellStyle name="汇总 7 8 2 2" xfId="11497"/>
    <cellStyle name="汇总 7 8 3" xfId="5584"/>
    <cellStyle name="汇总 7 9" xfId="11498"/>
    <cellStyle name="汇总 7 9 2" xfId="11499"/>
    <cellStyle name="汇总 7 9 2 2" xfId="11500"/>
    <cellStyle name="汇总 7 9 3" xfId="3246"/>
    <cellStyle name="汇总 8" xfId="6369"/>
    <cellStyle name="汇总 8 10" xfId="11501"/>
    <cellStyle name="汇总 8 2" xfId="6372"/>
    <cellStyle name="汇总 8 2 2" xfId="6375"/>
    <cellStyle name="汇总 8 2 2 2" xfId="8364"/>
    <cellStyle name="汇总 8 2 2 2 2" xfId="8367"/>
    <cellStyle name="汇总 8 2 2 2 2 2" xfId="1923"/>
    <cellStyle name="汇总 8 2 2 2 2 2 2" xfId="11502"/>
    <cellStyle name="汇总 8 2 2 2 2 3" xfId="11504"/>
    <cellStyle name="汇总 8 2 2 2 3" xfId="8369"/>
    <cellStyle name="汇总 8 2 2 2 3 2" xfId="11505"/>
    <cellStyle name="汇总 8 2 2 2 4" xfId="11506"/>
    <cellStyle name="汇总 8 2 2 3" xfId="8371"/>
    <cellStyle name="汇总 8 2 2 3 2" xfId="8373"/>
    <cellStyle name="汇总 8 2 2 3 2 2" xfId="11507"/>
    <cellStyle name="汇总 8 2 2 3 2 2 2" xfId="11508"/>
    <cellStyle name="汇总 8 2 2 3 2 3" xfId="11509"/>
    <cellStyle name="汇总 8 2 2 3 3" xfId="11510"/>
    <cellStyle name="汇总 8 2 2 3 3 2" xfId="3034"/>
    <cellStyle name="汇总 8 2 2 3 4" xfId="11511"/>
    <cellStyle name="汇总 8 2 2 4" xfId="8376"/>
    <cellStyle name="汇总 8 2 2 4 2" xfId="9932"/>
    <cellStyle name="汇总 8 2 2 4 2 2" xfId="11512"/>
    <cellStyle name="汇总 8 2 2 4 3" xfId="11513"/>
    <cellStyle name="汇总 8 2 2 5" xfId="9935"/>
    <cellStyle name="汇总 8 2 2 5 2" xfId="11515"/>
    <cellStyle name="汇总 8 2 2 5 2 2" xfId="8208"/>
    <cellStyle name="汇总 8 2 2 5 3" xfId="11518"/>
    <cellStyle name="汇总 8 2 2 6" xfId="9005"/>
    <cellStyle name="汇总 8 2 2 6 2" xfId="11520"/>
    <cellStyle name="汇总 8 2 2 7" xfId="11521"/>
    <cellStyle name="汇总 8 2 3" xfId="8379"/>
    <cellStyle name="汇总 8 2 3 2" xfId="8383"/>
    <cellStyle name="汇总 8 2 3 2 2" xfId="8386"/>
    <cellStyle name="汇总 8 2 3 2 2 2" xfId="8389"/>
    <cellStyle name="汇总 8 2 3 2 3" xfId="8391"/>
    <cellStyle name="汇总 8 2 3 3" xfId="8393"/>
    <cellStyle name="汇总 8 2 3 3 2" xfId="8396"/>
    <cellStyle name="汇总 8 2 3 4" xfId="8399"/>
    <cellStyle name="汇总 8 2 4" xfId="8402"/>
    <cellStyle name="汇总 8 2 4 2" xfId="8405"/>
    <cellStyle name="汇总 8 2 4 2 2" xfId="8408"/>
    <cellStyle name="汇总 8 2 4 2 2 2" xfId="10625"/>
    <cellStyle name="汇总 8 2 4 2 3" xfId="11522"/>
    <cellStyle name="汇总 8 2 4 3" xfId="8410"/>
    <cellStyle name="汇总 8 2 4 3 2" xfId="11523"/>
    <cellStyle name="汇总 8 2 4 4" xfId="11524"/>
    <cellStyle name="汇总 8 2 5" xfId="8412"/>
    <cellStyle name="汇总 8 2 5 2" xfId="8415"/>
    <cellStyle name="汇总 8 2 5 2 2" xfId="8417"/>
    <cellStyle name="汇总 8 2 5 3" xfId="8419"/>
    <cellStyle name="汇总 8 2 6" xfId="8422"/>
    <cellStyle name="汇总 8 2 6 2" xfId="8425"/>
    <cellStyle name="汇总 8 2 6 2 2" xfId="11526"/>
    <cellStyle name="汇总 8 2 6 3" xfId="11527"/>
    <cellStyle name="汇总 8 2 7" xfId="8428"/>
    <cellStyle name="汇总 8 2 7 2" xfId="5830"/>
    <cellStyle name="汇总 8 2 8" xfId="11528"/>
    <cellStyle name="汇总 8 3" xfId="6379"/>
    <cellStyle name="汇总 8 3 2" xfId="8430"/>
    <cellStyle name="汇总 8 3 2 2" xfId="8433"/>
    <cellStyle name="汇总 8 3 2 2 2" xfId="5168"/>
    <cellStyle name="汇总 8 3 2 2 2 2" xfId="11529"/>
    <cellStyle name="汇总 8 3 2 2 3" xfId="11530"/>
    <cellStyle name="汇总 8 3 2 3" xfId="8436"/>
    <cellStyle name="汇总 8 3 2 3 2" xfId="5288"/>
    <cellStyle name="汇总 8 3 2 4" xfId="9948"/>
    <cellStyle name="汇总 8 3 3" xfId="8438"/>
    <cellStyle name="汇总 8 3 3 2" xfId="8442"/>
    <cellStyle name="汇总 8 3 3 2 2" xfId="11531"/>
    <cellStyle name="汇总 8 3 3 2 2 2" xfId="11533"/>
    <cellStyle name="汇总 8 3 3 2 3" xfId="11534"/>
    <cellStyle name="汇总 8 3 3 3" xfId="5889"/>
    <cellStyle name="汇总 8 3 3 3 2" xfId="11535"/>
    <cellStyle name="汇总 8 3 3 4" xfId="11536"/>
    <cellStyle name="汇总 8 3 4" xfId="8445"/>
    <cellStyle name="汇总 8 3 4 2" xfId="11538"/>
    <cellStyle name="汇总 8 3 4 2 2" xfId="8306"/>
    <cellStyle name="汇总 8 3 4 3" xfId="11540"/>
    <cellStyle name="汇总 8 3 5" xfId="11541"/>
    <cellStyle name="汇总 8 3 5 2" xfId="11544"/>
    <cellStyle name="汇总 8 3 5 2 2" xfId="11545"/>
    <cellStyle name="汇总 8 3 5 3" xfId="11546"/>
    <cellStyle name="汇总 8 3 6" xfId="9866"/>
    <cellStyle name="汇总 8 3 6 2" xfId="11548"/>
    <cellStyle name="汇总 8 3 7" xfId="11549"/>
    <cellStyle name="汇总 8 4" xfId="8448"/>
    <cellStyle name="汇总 8 4 2" xfId="8450"/>
    <cellStyle name="汇总 8 4 2 2" xfId="8453"/>
    <cellStyle name="汇总 8 4 2 2 2" xfId="8456"/>
    <cellStyle name="汇总 8 4 2 3" xfId="8458"/>
    <cellStyle name="汇总 8 4 3" xfId="8460"/>
    <cellStyle name="汇总 8 4 3 2" xfId="8464"/>
    <cellStyle name="汇总 8 4 4" xfId="8467"/>
    <cellStyle name="汇总 8 5" xfId="8470"/>
    <cellStyle name="汇总 8 5 2" xfId="8472"/>
    <cellStyle name="汇总 8 5 2 2" xfId="8475"/>
    <cellStyle name="汇总 8 5 2 2 2" xfId="11550"/>
    <cellStyle name="汇总 8 5 2 3" xfId="11551"/>
    <cellStyle name="汇总 8 5 3" xfId="8477"/>
    <cellStyle name="汇总 8 5 3 2" xfId="11552"/>
    <cellStyle name="汇总 8 5 4" xfId="11554"/>
    <cellStyle name="汇总 8 6" xfId="3267"/>
    <cellStyle name="汇总 8 6 2" xfId="8481"/>
    <cellStyle name="汇总 8 6 2 2" xfId="6651"/>
    <cellStyle name="汇总 8 6 3" xfId="8484"/>
    <cellStyle name="汇总 8 7" xfId="8487"/>
    <cellStyle name="汇总 8 7 2" xfId="8489"/>
    <cellStyle name="汇总 8 7 2 2" xfId="2997"/>
    <cellStyle name="汇总 8 7 3" xfId="11556"/>
    <cellStyle name="汇总 8 8" xfId="8491"/>
    <cellStyle name="汇总 8 8 2" xfId="11557"/>
    <cellStyle name="汇总 8 9" xfId="11558"/>
    <cellStyle name="汇总 9" xfId="6382"/>
    <cellStyle name="汇总 9 2" xfId="6385"/>
    <cellStyle name="汇总 9 2 2" xfId="8493"/>
    <cellStyle name="汇总 9 2 2 2" xfId="8496"/>
    <cellStyle name="汇总 9 2 2 2 2" xfId="8501"/>
    <cellStyle name="汇总 9 2 2 3" xfId="8503"/>
    <cellStyle name="汇总 9 2 3" xfId="8506"/>
    <cellStyle name="汇总 9 2 3 2" xfId="8510"/>
    <cellStyle name="汇总 9 2 4" xfId="8513"/>
    <cellStyle name="汇总 9 3" xfId="8515"/>
    <cellStyle name="汇总 9 3 2" xfId="8517"/>
    <cellStyle name="汇总 9 3 2 2" xfId="8520"/>
    <cellStyle name="汇总 9 3 2 2 2" xfId="8524"/>
    <cellStyle name="汇总 9 3 2 3" xfId="8526"/>
    <cellStyle name="汇总 9 3 3" xfId="2408"/>
    <cellStyle name="汇总 9 3 3 2" xfId="8528"/>
    <cellStyle name="汇总 9 3 4" xfId="8530"/>
    <cellStyle name="汇总 9 4" xfId="8532"/>
    <cellStyle name="汇总 9 4 2" xfId="8534"/>
    <cellStyle name="汇总 9 4 2 2" xfId="8537"/>
    <cellStyle name="汇总 9 4 3" xfId="8539"/>
    <cellStyle name="汇总 9 5" xfId="8541"/>
    <cellStyle name="汇总 9 5 2" xfId="8543"/>
    <cellStyle name="汇总 9 5 2 2" xfId="8546"/>
    <cellStyle name="汇总 9 5 3" xfId="8548"/>
    <cellStyle name="汇总 9 6" xfId="8550"/>
    <cellStyle name="汇总 9 6 2" xfId="8552"/>
    <cellStyle name="汇总 9 7" xfId="8554"/>
    <cellStyle name="计算 10" xfId="11559"/>
    <cellStyle name="计算 10 10" xfId="11560"/>
    <cellStyle name="计算 10 2" xfId="11561"/>
    <cellStyle name="计算 10 2 2" xfId="11563"/>
    <cellStyle name="计算 10 2 2 2" xfId="7397"/>
    <cellStyle name="计算 10 2 2 2 2" xfId="11568"/>
    <cellStyle name="计算 10 2 2 2 2 2" xfId="11573"/>
    <cellStyle name="计算 10 2 2 2 3" xfId="11577"/>
    <cellStyle name="计算 10 2 2 3" xfId="4405"/>
    <cellStyle name="计算 10 2 2 3 2" xfId="11580"/>
    <cellStyle name="计算 10 2 2 4" xfId="11583"/>
    <cellStyle name="计算 10 2 3" xfId="1389"/>
    <cellStyle name="计算 10 2 3 2" xfId="11586"/>
    <cellStyle name="计算 10 2 3 2 2" xfId="11591"/>
    <cellStyle name="计算 10 2 3 2 2 2" xfId="11596"/>
    <cellStyle name="计算 10 2 3 2 3" xfId="11599"/>
    <cellStyle name="计算 10 2 3 3" xfId="11602"/>
    <cellStyle name="计算 10 2 3 3 2" xfId="11606"/>
    <cellStyle name="计算 10 2 3 4" xfId="2326"/>
    <cellStyle name="计算 10 2 4" xfId="11609"/>
    <cellStyle name="计算 10 2 4 2" xfId="11614"/>
    <cellStyle name="计算 10 2 4 2 2" xfId="11618"/>
    <cellStyle name="计算 10 2 4 2 2 2" xfId="11622"/>
    <cellStyle name="计算 10 2 4 2 3" xfId="11626"/>
    <cellStyle name="计算 10 2 4 3" xfId="11629"/>
    <cellStyle name="计算 10 2 4 3 2" xfId="11632"/>
    <cellStyle name="计算 10 2 4 4" xfId="11635"/>
    <cellStyle name="计算 10 2 5" xfId="11638"/>
    <cellStyle name="计算 10 2 5 2" xfId="11642"/>
    <cellStyle name="计算 10 2 5 2 2" xfId="11645"/>
    <cellStyle name="计算 10 2 5 3" xfId="11649"/>
    <cellStyle name="计算 10 2 6" xfId="11652"/>
    <cellStyle name="计算 10 2 6 2" xfId="11654"/>
    <cellStyle name="计算 10 2 6 2 2" xfId="11656"/>
    <cellStyle name="计算 10 2 6 3" xfId="11658"/>
    <cellStyle name="计算 10 2 7" xfId="11660"/>
    <cellStyle name="计算 10 2 7 2" xfId="11662"/>
    <cellStyle name="计算 10 2 8" xfId="11664"/>
    <cellStyle name="计算 10 3" xfId="11666"/>
    <cellStyle name="计算 10 3 2" xfId="11668"/>
    <cellStyle name="计算 10 3 2 2" xfId="7410"/>
    <cellStyle name="计算 10 3 2 2 2" xfId="11672"/>
    <cellStyle name="计算 10 3 2 3" xfId="11676"/>
    <cellStyle name="计算 10 3 3" xfId="11680"/>
    <cellStyle name="计算 10 3 3 2" xfId="11684"/>
    <cellStyle name="计算 10 3 4" xfId="11688"/>
    <cellStyle name="计算 10 4" xfId="11692"/>
    <cellStyle name="计算 10 4 2" xfId="11694"/>
    <cellStyle name="计算 10 4 2 2" xfId="11697"/>
    <cellStyle name="计算 10 4 2 2 2" xfId="11700"/>
    <cellStyle name="计算 10 4 2 3" xfId="11703"/>
    <cellStyle name="计算 10 4 3" xfId="11706"/>
    <cellStyle name="计算 10 4 3 2" xfId="11709"/>
    <cellStyle name="计算 10 4 4" xfId="11712"/>
    <cellStyle name="计算 10 5" xfId="11715"/>
    <cellStyle name="计算 10 5 2" xfId="11720"/>
    <cellStyle name="计算 10 5 2 2" xfId="11726"/>
    <cellStyle name="计算 10 5 2 2 2" xfId="11731"/>
    <cellStyle name="计算 10 5 2 3" xfId="11736"/>
    <cellStyle name="计算 10 5 3" xfId="11740"/>
    <cellStyle name="计算 10 5 3 2" xfId="11745"/>
    <cellStyle name="计算 10 5 4" xfId="11749"/>
    <cellStyle name="计算 10 6" xfId="11753"/>
    <cellStyle name="计算 10 6 2" xfId="11758"/>
    <cellStyle name="计算 10 6 2 2" xfId="11763"/>
    <cellStyle name="计算 10 6 3" xfId="11767"/>
    <cellStyle name="计算 10 7" xfId="11771"/>
    <cellStyle name="计算 10 7 2" xfId="11775"/>
    <cellStyle name="计算 10 7 2 2" xfId="11778"/>
    <cellStyle name="计算 10 7 3" xfId="11781"/>
    <cellStyle name="计算 10 8" xfId="11784"/>
    <cellStyle name="计算 10 8 2" xfId="11787"/>
    <cellStyle name="计算 10 9" xfId="11790"/>
    <cellStyle name="计算 11" xfId="11792"/>
    <cellStyle name="计算 11 2" xfId="11794"/>
    <cellStyle name="计算 11 2 2" xfId="11797"/>
    <cellStyle name="计算 11 2 2 2" xfId="11799"/>
    <cellStyle name="计算 11 2 2 2 2" xfId="11801"/>
    <cellStyle name="计算 11 2 2 3" xfId="4471"/>
    <cellStyle name="计算 11 2 3" xfId="9889"/>
    <cellStyle name="计算 11 2 3 2" xfId="11803"/>
    <cellStyle name="计算 11 2 4" xfId="11805"/>
    <cellStyle name="计算 11 3" xfId="11807"/>
    <cellStyle name="计算 11 3 2" xfId="11810"/>
    <cellStyle name="计算 11 3 2 2" xfId="11813"/>
    <cellStyle name="计算 11 3 2 2 2" xfId="11815"/>
    <cellStyle name="计算 11 3 2 3" xfId="11817"/>
    <cellStyle name="计算 11 3 3" xfId="11819"/>
    <cellStyle name="计算 11 3 3 2" xfId="11821"/>
    <cellStyle name="计算 11 3 4" xfId="11823"/>
    <cellStyle name="计算 11 4" xfId="11825"/>
    <cellStyle name="计算 11 4 2" xfId="11828"/>
    <cellStyle name="计算 11 4 2 2" xfId="11830"/>
    <cellStyle name="计算 11 4 3" xfId="11833"/>
    <cellStyle name="计算 11 5" xfId="11835"/>
    <cellStyle name="计算 11 5 2" xfId="11840"/>
    <cellStyle name="计算 11 5 2 2" xfId="11844"/>
    <cellStyle name="计算 11 5 3" xfId="11848"/>
    <cellStyle name="计算 11 6" xfId="1715"/>
    <cellStyle name="计算 11 6 2" xfId="11852"/>
    <cellStyle name="计算 11 7" xfId="11856"/>
    <cellStyle name="计算 2" xfId="11861"/>
    <cellStyle name="计算 2 10" xfId="11863"/>
    <cellStyle name="计算 2 10 2" xfId="11865"/>
    <cellStyle name="计算 2 10 2 2" xfId="11867"/>
    <cellStyle name="计算 2 10 3" xfId="11868"/>
    <cellStyle name="计算 2 11" xfId="11870"/>
    <cellStyle name="计算 2 11 2" xfId="11871"/>
    <cellStyle name="计算 2 12" xfId="11873"/>
    <cellStyle name="计算 2 13" xfId="11874"/>
    <cellStyle name="计算 2 14" xfId="5851"/>
    <cellStyle name="计算 2 2" xfId="11875"/>
    <cellStyle name="计算 2 2 10" xfId="11876"/>
    <cellStyle name="计算 2 2 11" xfId="6718"/>
    <cellStyle name="计算 2 2 2" xfId="11877"/>
    <cellStyle name="计算 2 2 2 10" xfId="11879"/>
    <cellStyle name="计算 2 2 2 2" xfId="11880"/>
    <cellStyle name="计算 2 2 2 2 2" xfId="7355"/>
    <cellStyle name="计算 2 2 2 2 2 2" xfId="7358"/>
    <cellStyle name="计算 2 2 2 2 2 2 2" xfId="11882"/>
    <cellStyle name="计算 2 2 2 2 2 2 2 2" xfId="11883"/>
    <cellStyle name="计算 2 2 2 2 2 2 3" xfId="11884"/>
    <cellStyle name="计算 2 2 2 2 2 3" xfId="11885"/>
    <cellStyle name="计算 2 2 2 2 2 3 2" xfId="11887"/>
    <cellStyle name="计算 2 2 2 2 2 4" xfId="11890"/>
    <cellStyle name="计算 2 2 2 2 3" xfId="7360"/>
    <cellStyle name="计算 2 2 2 2 3 2" xfId="11892"/>
    <cellStyle name="计算 2 2 2 2 3 2 2" xfId="11894"/>
    <cellStyle name="计算 2 2 2 2 3 2 2 2" xfId="4870"/>
    <cellStyle name="计算 2 2 2 2 3 2 3" xfId="11896"/>
    <cellStyle name="计算 2 2 2 2 3 3" xfId="11897"/>
    <cellStyle name="计算 2 2 2 2 3 3 2" xfId="11900"/>
    <cellStyle name="计算 2 2 2 2 3 4" xfId="11902"/>
    <cellStyle name="计算 2 2 2 2 4" xfId="11903"/>
    <cellStyle name="计算 2 2 2 2 4 2" xfId="11905"/>
    <cellStyle name="计算 2 2 2 2 4 2 2" xfId="11907"/>
    <cellStyle name="计算 2 2 2 2 4 2 2 2" xfId="11909"/>
    <cellStyle name="计算 2 2 2 2 4 2 3" xfId="11911"/>
    <cellStyle name="计算 2 2 2 2 4 3" xfId="11913"/>
    <cellStyle name="计算 2 2 2 2 4 3 2" xfId="6191"/>
    <cellStyle name="计算 2 2 2 2 4 4" xfId="11914"/>
    <cellStyle name="计算 2 2 2 2 5" xfId="11915"/>
    <cellStyle name="计算 2 2 2 2 5 2" xfId="143"/>
    <cellStyle name="计算 2 2 2 2 5 2 2" xfId="11917"/>
    <cellStyle name="计算 2 2 2 2 5 3" xfId="11919"/>
    <cellStyle name="计算 2 2 2 2 6" xfId="11920"/>
    <cellStyle name="计算 2 2 2 2 6 2" xfId="3556"/>
    <cellStyle name="计算 2 2 2 2 6 2 2" xfId="11922"/>
    <cellStyle name="计算 2 2 2 2 6 3" xfId="11924"/>
    <cellStyle name="计算 2 2 2 2 7" xfId="11925"/>
    <cellStyle name="计算 2 2 2 2 7 2" xfId="11926"/>
    <cellStyle name="计算 2 2 2 2 8" xfId="11927"/>
    <cellStyle name="计算 2 2 2 3" xfId="11929"/>
    <cellStyle name="计算 2 2 2 3 2" xfId="11931"/>
    <cellStyle name="计算 2 2 2 3 2 2" xfId="11932"/>
    <cellStyle name="计算 2 2 2 3 2 2 2" xfId="4156"/>
    <cellStyle name="计算 2 2 2 3 2 3" xfId="11933"/>
    <cellStyle name="计算 2 2 2 3 3" xfId="11935"/>
    <cellStyle name="计算 2 2 2 3 3 2" xfId="11936"/>
    <cellStyle name="计算 2 2 2 3 4" xfId="11937"/>
    <cellStyle name="计算 2 2 2 4" xfId="11938"/>
    <cellStyle name="计算 2 2 2 4 2" xfId="11939"/>
    <cellStyle name="计算 2 2 2 4 2 2" xfId="11940"/>
    <cellStyle name="计算 2 2 2 4 2 2 2" xfId="11941"/>
    <cellStyle name="计算 2 2 2 4 2 3" xfId="11943"/>
    <cellStyle name="计算 2 2 2 4 3" xfId="11946"/>
    <cellStyle name="计算 2 2 2 4 3 2" xfId="11947"/>
    <cellStyle name="计算 2 2 2 4 4" xfId="11948"/>
    <cellStyle name="计算 2 2 2 5" xfId="11949"/>
    <cellStyle name="计算 2 2 2 5 2" xfId="11951"/>
    <cellStyle name="计算 2 2 2 5 2 2" xfId="11298"/>
    <cellStyle name="计算 2 2 2 5 2 2 2" xfId="11952"/>
    <cellStyle name="计算 2 2 2 5 2 3" xfId="11953"/>
    <cellStyle name="计算 2 2 2 5 3" xfId="11955"/>
    <cellStyle name="计算 2 2 2 5 3 2" xfId="11956"/>
    <cellStyle name="计算 2 2 2 5 4" xfId="11957"/>
    <cellStyle name="计算 2 2 2 6" xfId="11958"/>
    <cellStyle name="计算 2 2 2 6 2" xfId="11961"/>
    <cellStyle name="计算 2 2 2 6 2 2" xfId="11307"/>
    <cellStyle name="计算 2 2 2 6 3" xfId="11964"/>
    <cellStyle name="计算 2 2 2 7" xfId="10077"/>
    <cellStyle name="计算 2 2 2 7 2" xfId="10081"/>
    <cellStyle name="计算 2 2 2 7 2 2" xfId="11966"/>
    <cellStyle name="计算 2 2 2 7 3" xfId="11967"/>
    <cellStyle name="计算 2 2 2 8" xfId="10084"/>
    <cellStyle name="计算 2 2 2 8 2" xfId="11969"/>
    <cellStyle name="计算 2 2 2 9" xfId="11971"/>
    <cellStyle name="计算 2 2 3" xfId="11972"/>
    <cellStyle name="计算 2 2 3 2" xfId="11973"/>
    <cellStyle name="计算 2 2 3 2 2" xfId="11974"/>
    <cellStyle name="计算 2 2 3 2 2 2" xfId="578"/>
    <cellStyle name="计算 2 2 3 2 2 2 2" xfId="586"/>
    <cellStyle name="计算 2 2 3 2 2 3" xfId="590"/>
    <cellStyle name="计算 2 2 3 2 3" xfId="11975"/>
    <cellStyle name="计算 2 2 3 2 3 2" xfId="594"/>
    <cellStyle name="计算 2 2 3 2 4" xfId="11976"/>
    <cellStyle name="计算 2 2 3 3" xfId="11978"/>
    <cellStyle name="计算 2 2 3 3 2" xfId="11979"/>
    <cellStyle name="计算 2 2 3 3 2 2" xfId="736"/>
    <cellStyle name="计算 2 2 3 3 2 2 2" xfId="442"/>
    <cellStyle name="计算 2 2 3 3 2 3" xfId="743"/>
    <cellStyle name="计算 2 2 3 3 3" xfId="10478"/>
    <cellStyle name="计算 2 2 3 3 3 2" xfId="755"/>
    <cellStyle name="计算 2 2 3 3 4" xfId="11980"/>
    <cellStyle name="计算 2 2 3 4" xfId="11982"/>
    <cellStyle name="计算 2 2 3 4 2" xfId="8235"/>
    <cellStyle name="计算 2 2 3 4 2 2" xfId="882"/>
    <cellStyle name="计算 2 2 3 4 2 2 2" xfId="516"/>
    <cellStyle name="计算 2 2 3 4 2 3" xfId="874"/>
    <cellStyle name="计算 2 2 3 4 3" xfId="11983"/>
    <cellStyle name="计算 2 2 3 4 3 2" xfId="509"/>
    <cellStyle name="计算 2 2 3 4 4" xfId="11984"/>
    <cellStyle name="计算 2 2 3 5" xfId="2245"/>
    <cellStyle name="计算 2 2 3 5 2" xfId="11985"/>
    <cellStyle name="计算 2 2 3 5 2 2" xfId="72"/>
    <cellStyle name="计算 2 2 3 5 3" xfId="11986"/>
    <cellStyle name="计算 2 2 3 6" xfId="11987"/>
    <cellStyle name="计算 2 2 3 6 2" xfId="11990"/>
    <cellStyle name="计算 2 2 3 6 2 2" xfId="1127"/>
    <cellStyle name="计算 2 2 3 6 3" xfId="11992"/>
    <cellStyle name="计算 2 2 3 7" xfId="10088"/>
    <cellStyle name="计算 2 2 3 7 2" xfId="11994"/>
    <cellStyle name="计算 2 2 3 8" xfId="11996"/>
    <cellStyle name="计算 2 2 4" xfId="11998"/>
    <cellStyle name="计算 2 2 4 2" xfId="11999"/>
    <cellStyle name="计算 2 2 4 2 2" xfId="12000"/>
    <cellStyle name="计算 2 2 4 2 2 2" xfId="12001"/>
    <cellStyle name="计算 2 2 4 2 3" xfId="12002"/>
    <cellStyle name="计算 2 2 4 3" xfId="12003"/>
    <cellStyle name="计算 2 2 4 3 2" xfId="12004"/>
    <cellStyle name="计算 2 2 4 4" xfId="12005"/>
    <cellStyle name="计算 2 2 5" xfId="12006"/>
    <cellStyle name="计算 2 2 5 2" xfId="12007"/>
    <cellStyle name="计算 2 2 5 2 2" xfId="12008"/>
    <cellStyle name="计算 2 2 5 2 2 2" xfId="12009"/>
    <cellStyle name="计算 2 2 5 2 3" xfId="12011"/>
    <cellStyle name="计算 2 2 5 3" xfId="12012"/>
    <cellStyle name="计算 2 2 5 3 2" xfId="12013"/>
    <cellStyle name="计算 2 2 5 4" xfId="12014"/>
    <cellStyle name="计算 2 2 6" xfId="12015"/>
    <cellStyle name="计算 2 2 6 2" xfId="12016"/>
    <cellStyle name="计算 2 2 6 2 2" xfId="12017"/>
    <cellStyle name="计算 2 2 6 2 2 2" xfId="12018"/>
    <cellStyle name="计算 2 2 6 2 3" xfId="12020"/>
    <cellStyle name="计算 2 2 6 3" xfId="12022"/>
    <cellStyle name="计算 2 2 6 3 2" xfId="12023"/>
    <cellStyle name="计算 2 2 6 4" xfId="4421"/>
    <cellStyle name="计算 2 2 7" xfId="12024"/>
    <cellStyle name="计算 2 2 7 2" xfId="12025"/>
    <cellStyle name="计算 2 2 7 2 2" xfId="12026"/>
    <cellStyle name="计算 2 2 7 3" xfId="12027"/>
    <cellStyle name="计算 2 2 8" xfId="12028"/>
    <cellStyle name="计算 2 2 8 2" xfId="12029"/>
    <cellStyle name="计算 2 2 8 2 2" xfId="12030"/>
    <cellStyle name="计算 2 2 8 3" xfId="12032"/>
    <cellStyle name="计算 2 2 9" xfId="12033"/>
    <cellStyle name="计算 2 2 9 2" xfId="12034"/>
    <cellStyle name="计算 2 3" xfId="12035"/>
    <cellStyle name="计算 2 3 10" xfId="12036"/>
    <cellStyle name="计算 2 3 2" xfId="12037"/>
    <cellStyle name="计算 2 3 2 2" xfId="12039"/>
    <cellStyle name="计算 2 3 2 2 2" xfId="12041"/>
    <cellStyle name="计算 2 3 2 2 2 2" xfId="12044"/>
    <cellStyle name="计算 2 3 2 2 2 2 2" xfId="12045"/>
    <cellStyle name="计算 2 3 2 2 2 3" xfId="12046"/>
    <cellStyle name="计算 2 3 2 2 3" xfId="12048"/>
    <cellStyle name="计算 2 3 2 2 3 2" xfId="12049"/>
    <cellStyle name="计算 2 3 2 2 4" xfId="12050"/>
    <cellStyle name="计算 2 3 2 3" xfId="12051"/>
    <cellStyle name="计算 2 3 2 3 2" xfId="12053"/>
    <cellStyle name="计算 2 3 2 3 2 2" xfId="12055"/>
    <cellStyle name="计算 2 3 2 3 2 2 2" xfId="2617"/>
    <cellStyle name="计算 2 3 2 3 2 3" xfId="12056"/>
    <cellStyle name="计算 2 3 2 3 3" xfId="265"/>
    <cellStyle name="计算 2 3 2 3 3 2" xfId="12058"/>
    <cellStyle name="计算 2 3 2 3 4" xfId="12059"/>
    <cellStyle name="计算 2 3 2 4" xfId="12060"/>
    <cellStyle name="计算 2 3 2 4 2" xfId="12061"/>
    <cellStyle name="计算 2 3 2 4 2 2" xfId="12062"/>
    <cellStyle name="计算 2 3 2 4 2 2 2" xfId="12063"/>
    <cellStyle name="计算 2 3 2 4 2 3" xfId="12065"/>
    <cellStyle name="计算 2 3 2 4 3" xfId="267"/>
    <cellStyle name="计算 2 3 2 4 3 2" xfId="12067"/>
    <cellStyle name="计算 2 3 2 4 4" xfId="12068"/>
    <cellStyle name="计算 2 3 2 5" xfId="12069"/>
    <cellStyle name="计算 2 3 2 5 2" xfId="12071"/>
    <cellStyle name="计算 2 3 2 5 2 2" xfId="12072"/>
    <cellStyle name="计算 2 3 2 5 3" xfId="12073"/>
    <cellStyle name="计算 2 3 2 6" xfId="12074"/>
    <cellStyle name="计算 2 3 2 6 2" xfId="12077"/>
    <cellStyle name="计算 2 3 2 6 2 2" xfId="12079"/>
    <cellStyle name="计算 2 3 2 6 3" xfId="12081"/>
    <cellStyle name="计算 2 3 2 7" xfId="10095"/>
    <cellStyle name="计算 2 3 2 7 2" xfId="10098"/>
    <cellStyle name="计算 2 3 2 8" xfId="10101"/>
    <cellStyle name="计算 2 3 3" xfId="12083"/>
    <cellStyle name="计算 2 3 3 2" xfId="12084"/>
    <cellStyle name="计算 2 3 3 2 2" xfId="12085"/>
    <cellStyle name="计算 2 3 3 2 2 2" xfId="12086"/>
    <cellStyle name="计算 2 3 3 2 3" xfId="12087"/>
    <cellStyle name="计算 2 3 3 3" xfId="12088"/>
    <cellStyle name="计算 2 3 3 3 2" xfId="12089"/>
    <cellStyle name="计算 2 3 3 4" xfId="12090"/>
    <cellStyle name="计算 2 3 4" xfId="12091"/>
    <cellStyle name="计算 2 3 4 2" xfId="12092"/>
    <cellStyle name="计算 2 3 4 2 2" xfId="12093"/>
    <cellStyle name="计算 2 3 4 2 2 2" xfId="12094"/>
    <cellStyle name="计算 2 3 4 2 3" xfId="12095"/>
    <cellStyle name="计算 2 3 4 3" xfId="12096"/>
    <cellStyle name="计算 2 3 4 3 2" xfId="12097"/>
    <cellStyle name="计算 2 3 4 4" xfId="12098"/>
    <cellStyle name="计算 2 3 5" xfId="12099"/>
    <cellStyle name="计算 2 3 5 2" xfId="12100"/>
    <cellStyle name="计算 2 3 5 2 2" xfId="12101"/>
    <cellStyle name="计算 2 3 5 2 2 2" xfId="4230"/>
    <cellStyle name="计算 2 3 5 2 3" xfId="12102"/>
    <cellStyle name="计算 2 3 5 3" xfId="12103"/>
    <cellStyle name="计算 2 3 5 3 2" xfId="12104"/>
    <cellStyle name="计算 2 3 5 4" xfId="12105"/>
    <cellStyle name="计算 2 3 6" xfId="12106"/>
    <cellStyle name="计算 2 3 6 2" xfId="12107"/>
    <cellStyle name="计算 2 3 6 2 2" xfId="5721"/>
    <cellStyle name="计算 2 3 6 3" xfId="12108"/>
    <cellStyle name="计算 2 3 7" xfId="12109"/>
    <cellStyle name="计算 2 3 7 2" xfId="12110"/>
    <cellStyle name="计算 2 3 7 2 2" xfId="12111"/>
    <cellStyle name="计算 2 3 7 3" xfId="12112"/>
    <cellStyle name="计算 2 3 8" xfId="12113"/>
    <cellStyle name="计算 2 3 8 2" xfId="12114"/>
    <cellStyle name="计算 2 3 9" xfId="12115"/>
    <cellStyle name="计算 2 4" xfId="9828"/>
    <cellStyle name="计算 2 4 10" xfId="335"/>
    <cellStyle name="计算 2 4 2" xfId="12116"/>
    <cellStyle name="计算 2 4 2 2" xfId="12119"/>
    <cellStyle name="计算 2 4 2 2 2" xfId="12123"/>
    <cellStyle name="计算 2 4 2 2 2 2" xfId="12127"/>
    <cellStyle name="计算 2 4 2 2 2 2 2" xfId="12129"/>
    <cellStyle name="计算 2 4 2 2 2 3" xfId="2392"/>
    <cellStyle name="计算 2 4 2 2 3" xfId="12131"/>
    <cellStyle name="计算 2 4 2 2 3 2" xfId="12132"/>
    <cellStyle name="计算 2 4 2 2 4" xfId="12133"/>
    <cellStyle name="计算 2 4 2 3" xfId="12134"/>
    <cellStyle name="计算 2 4 2 3 2" xfId="12138"/>
    <cellStyle name="计算 2 4 2 3 2 2" xfId="12139"/>
    <cellStyle name="计算 2 4 2 3 2 2 2" xfId="12141"/>
    <cellStyle name="计算 2 4 2 3 2 3" xfId="12142"/>
    <cellStyle name="计算 2 4 2 3 3" xfId="12144"/>
    <cellStyle name="计算 2 4 2 3 3 2" xfId="12145"/>
    <cellStyle name="计算 2 4 2 3 4" xfId="12146"/>
    <cellStyle name="计算 2 4 2 4" xfId="12147"/>
    <cellStyle name="计算 2 4 2 4 2" xfId="12148"/>
    <cellStyle name="计算 2 4 2 4 2 2" xfId="12149"/>
    <cellStyle name="计算 2 4 2 4 2 2 2" xfId="12150"/>
    <cellStyle name="计算 2 4 2 4 2 3" xfId="12152"/>
    <cellStyle name="计算 2 4 2 4 3" xfId="12154"/>
    <cellStyle name="计算 2 4 2 4 3 2" xfId="12155"/>
    <cellStyle name="计算 2 4 2 4 4" xfId="12156"/>
    <cellStyle name="计算 2 4 2 5" xfId="12157"/>
    <cellStyle name="计算 2 4 2 5 2" xfId="12158"/>
    <cellStyle name="计算 2 4 2 5 2 2" xfId="12159"/>
    <cellStyle name="计算 2 4 2 5 3" xfId="12160"/>
    <cellStyle name="计算 2 4 2 6" xfId="12161"/>
    <cellStyle name="计算 2 4 2 6 2" xfId="12164"/>
    <cellStyle name="计算 2 4 2 6 2 2" xfId="12165"/>
    <cellStyle name="计算 2 4 2 6 3" xfId="12166"/>
    <cellStyle name="计算 2 4 2 7" xfId="10112"/>
    <cellStyle name="计算 2 4 2 7 2" xfId="12167"/>
    <cellStyle name="计算 2 4 2 8" xfId="12168"/>
    <cellStyle name="计算 2 4 3" xfId="12170"/>
    <cellStyle name="计算 2 4 3 2" xfId="12172"/>
    <cellStyle name="计算 2 4 3 2 2" xfId="11153"/>
    <cellStyle name="计算 2 4 3 2 2 2" xfId="11156"/>
    <cellStyle name="计算 2 4 3 2 3" xfId="11159"/>
    <cellStyle name="计算 2 4 3 3" xfId="12174"/>
    <cellStyle name="计算 2 4 3 3 2" xfId="11163"/>
    <cellStyle name="计算 2 4 3 4" xfId="10696"/>
    <cellStyle name="计算 2 4 4" xfId="12176"/>
    <cellStyle name="计算 2 4 4 2" xfId="12177"/>
    <cellStyle name="计算 2 4 4 2 2" xfId="172"/>
    <cellStyle name="计算 2 4 4 2 2 2" xfId="12179"/>
    <cellStyle name="计算 2 4 4 2 3" xfId="180"/>
    <cellStyle name="计算 2 4 4 3" xfId="12182"/>
    <cellStyle name="计算 2 4 4 3 2" xfId="11220"/>
    <cellStyle name="计算 2 4 4 4" xfId="10702"/>
    <cellStyle name="计算 2 4 5" xfId="12183"/>
    <cellStyle name="计算 2 4 5 2" xfId="12185"/>
    <cellStyle name="计算 2 4 5 2 2" xfId="11249"/>
    <cellStyle name="计算 2 4 5 2 2 2" xfId="12187"/>
    <cellStyle name="计算 2 4 5 2 3" xfId="12189"/>
    <cellStyle name="计算 2 4 5 3" xfId="12190"/>
    <cellStyle name="计算 2 4 5 3 2" xfId="12191"/>
    <cellStyle name="计算 2 4 5 4" xfId="12192"/>
    <cellStyle name="计算 2 4 6" xfId="12193"/>
    <cellStyle name="计算 2 4 6 2" xfId="12195"/>
    <cellStyle name="计算 2 4 6 2 2" xfId="12196"/>
    <cellStyle name="计算 2 4 6 3" xfId="12198"/>
    <cellStyle name="计算 2 4 7" xfId="12199"/>
    <cellStyle name="计算 2 4 7 2" xfId="12200"/>
    <cellStyle name="计算 2 4 7 2 2" xfId="12201"/>
    <cellStyle name="计算 2 4 7 3" xfId="12202"/>
    <cellStyle name="计算 2 4 8" xfId="12203"/>
    <cellStyle name="计算 2 4 8 2" xfId="12204"/>
    <cellStyle name="计算 2 4 9" xfId="12205"/>
    <cellStyle name="计算 2 5" xfId="12206"/>
    <cellStyle name="计算 2 5 2" xfId="12208"/>
    <cellStyle name="计算 2 5 2 2" xfId="5170"/>
    <cellStyle name="计算 2 5 2 2 2" xfId="12211"/>
    <cellStyle name="计算 2 5 2 2 2 2" xfId="12213"/>
    <cellStyle name="计算 2 5 2 2 3" xfId="12214"/>
    <cellStyle name="计算 2 5 2 3" xfId="12215"/>
    <cellStyle name="计算 2 5 2 3 2" xfId="12217"/>
    <cellStyle name="计算 2 5 2 4" xfId="12218"/>
    <cellStyle name="计算 2 5 3" xfId="12219"/>
    <cellStyle name="计算 2 5 3 2" xfId="12220"/>
    <cellStyle name="计算 2 5 3 2 2" xfId="11329"/>
    <cellStyle name="计算 2 5 3 2 2 2" xfId="12222"/>
    <cellStyle name="计算 2 5 3 2 3" xfId="12224"/>
    <cellStyle name="计算 2 5 3 3" xfId="12225"/>
    <cellStyle name="计算 2 5 3 3 2" xfId="11334"/>
    <cellStyle name="计算 2 5 3 4" xfId="10705"/>
    <cellStyle name="计算 2 5 4" xfId="12226"/>
    <cellStyle name="计算 2 5 4 2" xfId="12227"/>
    <cellStyle name="计算 2 5 4 2 2" xfId="11369"/>
    <cellStyle name="计算 2 5 4 2 2 2" xfId="12228"/>
    <cellStyle name="计算 2 5 4 2 3" xfId="12230"/>
    <cellStyle name="计算 2 5 4 3" xfId="12231"/>
    <cellStyle name="计算 2 5 4 3 2" xfId="12233"/>
    <cellStyle name="计算 2 5 4 4" xfId="10710"/>
    <cellStyle name="计算 2 5 5" xfId="12234"/>
    <cellStyle name="计算 2 5 5 2" xfId="12236"/>
    <cellStyle name="计算 2 5 5 2 2" xfId="12237"/>
    <cellStyle name="计算 2 5 5 3" xfId="12238"/>
    <cellStyle name="计算 2 5 6" xfId="12239"/>
    <cellStyle name="计算 2 5 6 2" xfId="12240"/>
    <cellStyle name="计算 2 5 6 2 2" xfId="12241"/>
    <cellStyle name="计算 2 5 6 3" xfId="12243"/>
    <cellStyle name="计算 2 5 7" xfId="12244"/>
    <cellStyle name="计算 2 5 7 2" xfId="12245"/>
    <cellStyle name="计算 2 5 8" xfId="12246"/>
    <cellStyle name="计算 2 5 9" xfId="6857"/>
    <cellStyle name="计算 2 6" xfId="3671"/>
    <cellStyle name="计算 2 6 2" xfId="12247"/>
    <cellStyle name="计算 2 6 2 2" xfId="12249"/>
    <cellStyle name="计算 2 6 2 2 2" xfId="12251"/>
    <cellStyle name="计算 2 6 2 3" xfId="12253"/>
    <cellStyle name="计算 2 6 3" xfId="12255"/>
    <cellStyle name="计算 2 6 3 2" xfId="12256"/>
    <cellStyle name="计算 2 6 4" xfId="12258"/>
    <cellStyle name="计算 2 7" xfId="12259"/>
    <cellStyle name="计算 2 7 2" xfId="12260"/>
    <cellStyle name="计算 2 7 2 2" xfId="12262"/>
    <cellStyle name="计算 2 7 2 2 2" xfId="12264"/>
    <cellStyle name="计算 2 7 2 3" xfId="12265"/>
    <cellStyle name="计算 2 7 3" xfId="12266"/>
    <cellStyle name="计算 2 7 3 2" xfId="12267"/>
    <cellStyle name="计算 2 7 4" xfId="4217"/>
    <cellStyle name="计算 2 8" xfId="12268"/>
    <cellStyle name="计算 2 8 2" xfId="12269"/>
    <cellStyle name="计算 2 8 2 2" xfId="12270"/>
    <cellStyle name="计算 2 8 2 2 2" xfId="5275"/>
    <cellStyle name="计算 2 8 2 3" xfId="12272"/>
    <cellStyle name="计算 2 8 3" xfId="12273"/>
    <cellStyle name="计算 2 8 3 2" xfId="12274"/>
    <cellStyle name="计算 2 8 4" xfId="12275"/>
    <cellStyle name="计算 2 9" xfId="12276"/>
    <cellStyle name="计算 2 9 2" xfId="12277"/>
    <cellStyle name="计算 2 9 2 2" xfId="12278"/>
    <cellStyle name="计算 2 9 3" xfId="12279"/>
    <cellStyle name="计算 3" xfId="12280"/>
    <cellStyle name="计算 3 10" xfId="12281"/>
    <cellStyle name="计算 3 11" xfId="12282"/>
    <cellStyle name="计算 3 2" xfId="12283"/>
    <cellStyle name="计算 3 2 10" xfId="12284"/>
    <cellStyle name="计算 3 2 11" xfId="12285"/>
    <cellStyle name="计算 3 2 2" xfId="12289"/>
    <cellStyle name="计算 3 2 2 10" xfId="3576"/>
    <cellStyle name="计算 3 2 2 2" xfId="12290"/>
    <cellStyle name="计算 3 2 2 2 2" xfId="12291"/>
    <cellStyle name="计算 3 2 2 2 2 2" xfId="12292"/>
    <cellStyle name="计算 3 2 2 2 2 2 2" xfId="12293"/>
    <cellStyle name="计算 3 2 2 2 2 2 2 2" xfId="12294"/>
    <cellStyle name="计算 3 2 2 2 2 2 3" xfId="12295"/>
    <cellStyle name="计算 3 2 2 2 2 3" xfId="4690"/>
    <cellStyle name="计算 3 2 2 2 2 3 2" xfId="12296"/>
    <cellStyle name="计算 3 2 2 2 2 4" xfId="12300"/>
    <cellStyle name="计算 3 2 2 2 3" xfId="12302"/>
    <cellStyle name="计算 3 2 2 2 3 2" xfId="12303"/>
    <cellStyle name="计算 3 2 2 2 3 2 2" xfId="12304"/>
    <cellStyle name="计算 3 2 2 2 3 2 2 2" xfId="12305"/>
    <cellStyle name="计算 3 2 2 2 3 2 3" xfId="12306"/>
    <cellStyle name="计算 3 2 2 2 3 3" xfId="12307"/>
    <cellStyle name="计算 3 2 2 2 3 3 2" xfId="12309"/>
    <cellStyle name="计算 3 2 2 2 3 4" xfId="12312"/>
    <cellStyle name="计算 3 2 2 2 4" xfId="12313"/>
    <cellStyle name="计算 3 2 2 2 4 2" xfId="7483"/>
    <cellStyle name="计算 3 2 2 2 4 2 2" xfId="12314"/>
    <cellStyle name="计算 3 2 2 2 4 2 2 2" xfId="12315"/>
    <cellStyle name="计算 3 2 2 2 4 2 3" xfId="12316"/>
    <cellStyle name="计算 3 2 2 2 4 3" xfId="12317"/>
    <cellStyle name="计算 3 2 2 2 4 3 2" xfId="12318"/>
    <cellStyle name="计算 3 2 2 2 4 4" xfId="12319"/>
    <cellStyle name="计算 3 2 2 2 5" xfId="12320"/>
    <cellStyle name="计算 3 2 2 2 5 2" xfId="12321"/>
    <cellStyle name="计算 3 2 2 2 5 2 2" xfId="12322"/>
    <cellStyle name="计算 3 2 2 2 5 3" xfId="12323"/>
    <cellStyle name="计算 3 2 2 2 6" xfId="12324"/>
    <cellStyle name="计算 3 2 2 2 6 2" xfId="12325"/>
    <cellStyle name="计算 3 2 2 2 6 2 2" xfId="12326"/>
    <cellStyle name="计算 3 2 2 2 6 3" xfId="12327"/>
    <cellStyle name="计算 3 2 2 2 7" xfId="12328"/>
    <cellStyle name="计算 3 2 2 2 7 2" xfId="12329"/>
    <cellStyle name="计算 3 2 2 2 8" xfId="12330"/>
    <cellStyle name="计算 3 2 2 3" xfId="12331"/>
    <cellStyle name="计算 3 2 2 3 2" xfId="12332"/>
    <cellStyle name="计算 3 2 2 3 2 2" xfId="543"/>
    <cellStyle name="计算 3 2 2 3 2 2 2" xfId="12333"/>
    <cellStyle name="计算 3 2 2 3 2 3" xfId="12334"/>
    <cellStyle name="计算 3 2 2 3 3" xfId="12336"/>
    <cellStyle name="计算 3 2 2 3 3 2" xfId="12337"/>
    <cellStyle name="计算 3 2 2 3 4" xfId="12338"/>
    <cellStyle name="计算 3 2 2 4" xfId="12339"/>
    <cellStyle name="计算 3 2 2 4 2" xfId="12340"/>
    <cellStyle name="计算 3 2 2 4 2 2" xfId="12341"/>
    <cellStyle name="计算 3 2 2 4 2 2 2" xfId="12342"/>
    <cellStyle name="计算 3 2 2 4 2 3" xfId="12343"/>
    <cellStyle name="计算 3 2 2 4 3" xfId="12346"/>
    <cellStyle name="计算 3 2 2 4 3 2" xfId="12347"/>
    <cellStyle name="计算 3 2 2 4 4" xfId="12348"/>
    <cellStyle name="计算 3 2 2 5" xfId="12349"/>
    <cellStyle name="计算 3 2 2 5 2" xfId="12351"/>
    <cellStyle name="计算 3 2 2 5 2 2" xfId="12352"/>
    <cellStyle name="计算 3 2 2 5 2 2 2" xfId="12353"/>
    <cellStyle name="计算 3 2 2 5 2 3" xfId="12354"/>
    <cellStyle name="计算 3 2 2 5 3" xfId="12356"/>
    <cellStyle name="计算 3 2 2 5 3 2" xfId="12357"/>
    <cellStyle name="计算 3 2 2 5 4" xfId="12358"/>
    <cellStyle name="计算 3 2 2 6" xfId="12359"/>
    <cellStyle name="计算 3 2 2 6 2" xfId="12361"/>
    <cellStyle name="计算 3 2 2 6 2 2" xfId="12363"/>
    <cellStyle name="计算 3 2 2 6 3" xfId="12365"/>
    <cellStyle name="计算 3 2 2 7" xfId="10128"/>
    <cellStyle name="计算 3 2 2 7 2" xfId="12367"/>
    <cellStyle name="计算 3 2 2 7 2 2" xfId="12370"/>
    <cellStyle name="计算 3 2 2 7 3" xfId="12372"/>
    <cellStyle name="计算 3 2 2 8" xfId="12374"/>
    <cellStyle name="计算 3 2 2 8 2" xfId="12376"/>
    <cellStyle name="计算 3 2 2 9" xfId="12378"/>
    <cellStyle name="计算 3 2 3" xfId="12379"/>
    <cellStyle name="计算 3 2 3 2" xfId="12380"/>
    <cellStyle name="计算 3 2 3 2 2" xfId="12381"/>
    <cellStyle name="计算 3 2 3 2 2 2" xfId="2633"/>
    <cellStyle name="计算 3 2 3 2 2 2 2" xfId="2635"/>
    <cellStyle name="计算 3 2 3 2 2 3" xfId="2644"/>
    <cellStyle name="计算 3 2 3 2 3" xfId="12382"/>
    <cellStyle name="计算 3 2 3 2 3 2" xfId="12383"/>
    <cellStyle name="计算 3 2 3 2 4" xfId="12385"/>
    <cellStyle name="计算 3 2 3 3" xfId="12387"/>
    <cellStyle name="计算 3 2 3 3 2" xfId="12388"/>
    <cellStyle name="计算 3 2 3 3 2 2" xfId="12390"/>
    <cellStyle name="计算 3 2 3 3 2 2 2" xfId="12392"/>
    <cellStyle name="计算 3 2 3 3 2 3" xfId="6951"/>
    <cellStyle name="计算 3 2 3 3 3" xfId="12393"/>
    <cellStyle name="计算 3 2 3 3 3 2" xfId="12395"/>
    <cellStyle name="计算 3 2 3 3 4" xfId="12396"/>
    <cellStyle name="计算 3 2 3 4" xfId="12398"/>
    <cellStyle name="计算 3 2 3 4 2" xfId="12399"/>
    <cellStyle name="计算 3 2 3 4 2 2" xfId="12400"/>
    <cellStyle name="计算 3 2 3 4 2 2 2" xfId="12401"/>
    <cellStyle name="计算 3 2 3 4 2 3" xfId="6971"/>
    <cellStyle name="计算 3 2 3 4 3" xfId="12402"/>
    <cellStyle name="计算 3 2 3 4 3 2" xfId="12403"/>
    <cellStyle name="计算 3 2 3 4 4" xfId="12404"/>
    <cellStyle name="计算 3 2 3 5" xfId="2258"/>
    <cellStyle name="计算 3 2 3 5 2" xfId="6208"/>
    <cellStyle name="计算 3 2 3 5 2 2" xfId="12405"/>
    <cellStyle name="计算 3 2 3 5 3" xfId="6210"/>
    <cellStyle name="计算 3 2 3 6" xfId="5482"/>
    <cellStyle name="计算 3 2 3 6 2" xfId="5049"/>
    <cellStyle name="计算 3 2 3 6 2 2" xfId="768"/>
    <cellStyle name="计算 3 2 3 6 3" xfId="5054"/>
    <cellStyle name="计算 3 2 3 7" xfId="5489"/>
    <cellStyle name="计算 3 2 3 7 2" xfId="5416"/>
    <cellStyle name="计算 3 2 3 8" xfId="2707"/>
    <cellStyle name="计算 3 2 4" xfId="12407"/>
    <cellStyle name="计算 3 2 4 2" xfId="12408"/>
    <cellStyle name="计算 3 2 4 2 2" xfId="12409"/>
    <cellStyle name="计算 3 2 4 2 2 2" xfId="12410"/>
    <cellStyle name="计算 3 2 4 2 3" xfId="12412"/>
    <cellStyle name="计算 3 2 4 3" xfId="12413"/>
    <cellStyle name="计算 3 2 4 3 2" xfId="12414"/>
    <cellStyle name="计算 3 2 4 4" xfId="12415"/>
    <cellStyle name="计算 3 2 5" xfId="12416"/>
    <cellStyle name="计算 3 2 5 2" xfId="12417"/>
    <cellStyle name="计算 3 2 5 2 2" xfId="12418"/>
    <cellStyle name="计算 3 2 5 2 2 2" xfId="12419"/>
    <cellStyle name="计算 3 2 5 2 3" xfId="12421"/>
    <cellStyle name="计算 3 2 5 3" xfId="12422"/>
    <cellStyle name="计算 3 2 5 3 2" xfId="12423"/>
    <cellStyle name="计算 3 2 5 4" xfId="12424"/>
    <cellStyle name="计算 3 2 6" xfId="12426"/>
    <cellStyle name="计算 3 2 6 2" xfId="12427"/>
    <cellStyle name="计算 3 2 6 2 2" xfId="12428"/>
    <cellStyle name="计算 3 2 6 2 2 2" xfId="12429"/>
    <cellStyle name="计算 3 2 6 2 3" xfId="12431"/>
    <cellStyle name="计算 3 2 6 3" xfId="12432"/>
    <cellStyle name="计算 3 2 6 3 2" xfId="4868"/>
    <cellStyle name="计算 3 2 6 4" xfId="5934"/>
    <cellStyle name="计算 3 2 7" xfId="12433"/>
    <cellStyle name="计算 3 2 7 2" xfId="12434"/>
    <cellStyle name="计算 3 2 7 2 2" xfId="12435"/>
    <cellStyle name="计算 3 2 7 3" xfId="12436"/>
    <cellStyle name="计算 3 2 8" xfId="12437"/>
    <cellStyle name="计算 3 2 8 2" xfId="12438"/>
    <cellStyle name="计算 3 2 8 2 2" xfId="12439"/>
    <cellStyle name="计算 3 2 8 3" xfId="12440"/>
    <cellStyle name="计算 3 2 9" xfId="6847"/>
    <cellStyle name="计算 3 2 9 2" xfId="12441"/>
    <cellStyle name="计算 3 3" xfId="12443"/>
    <cellStyle name="计算 3 3 2" xfId="12444"/>
    <cellStyle name="计算 3 3 2 2" xfId="12445"/>
    <cellStyle name="计算 3 3 2 2 2" xfId="12446"/>
    <cellStyle name="计算 3 3 2 2 2 2" xfId="12447"/>
    <cellStyle name="计算 3 3 2 2 3" xfId="12448"/>
    <cellStyle name="计算 3 3 2 3" xfId="12449"/>
    <cellStyle name="计算 3 3 2 3 2" xfId="12450"/>
    <cellStyle name="计算 3 3 2 4" xfId="12451"/>
    <cellStyle name="计算 3 3 3" xfId="12452"/>
    <cellStyle name="计算 3 3 3 2" xfId="12453"/>
    <cellStyle name="计算 3 3 3 2 2" xfId="12454"/>
    <cellStyle name="计算 3 3 3 2 2 2" xfId="12455"/>
    <cellStyle name="计算 3 3 3 2 3" xfId="12456"/>
    <cellStyle name="计算 3 3 3 3" xfId="303"/>
    <cellStyle name="计算 3 3 3 3 2" xfId="313"/>
    <cellStyle name="计算 3 3 3 4" xfId="320"/>
    <cellStyle name="计算 3 3 4" xfId="12457"/>
    <cellStyle name="计算 3 3 4 2" xfId="12458"/>
    <cellStyle name="计算 3 3 4 2 2" xfId="12459"/>
    <cellStyle name="计算 3 3 4 2 2 2" xfId="12460"/>
    <cellStyle name="计算 3 3 4 2 3" xfId="12461"/>
    <cellStyle name="计算 3 3 4 3" xfId="12462"/>
    <cellStyle name="计算 3 3 4 3 2" xfId="12463"/>
    <cellStyle name="计算 3 3 4 4" xfId="12464"/>
    <cellStyle name="计算 3 3 5" xfId="12465"/>
    <cellStyle name="计算 3 3 5 2" xfId="12466"/>
    <cellStyle name="计算 3 3 5 2 2" xfId="12467"/>
    <cellStyle name="计算 3 3 5 3" xfId="12468"/>
    <cellStyle name="计算 3 3 6" xfId="12469"/>
    <cellStyle name="计算 3 3 6 2" xfId="12470"/>
    <cellStyle name="计算 3 3 6 2 2" xfId="12471"/>
    <cellStyle name="计算 3 3 6 3" xfId="12472"/>
    <cellStyle name="计算 3 3 7" xfId="12473"/>
    <cellStyle name="计算 3 3 7 2" xfId="12474"/>
    <cellStyle name="计算 3 3 8" xfId="12475"/>
    <cellStyle name="计算 3 4" xfId="12476"/>
    <cellStyle name="计算 3 4 2" xfId="12478"/>
    <cellStyle name="计算 3 4 2 2" xfId="12480"/>
    <cellStyle name="计算 3 4 2 2 2" xfId="12483"/>
    <cellStyle name="计算 3 4 2 3" xfId="8263"/>
    <cellStyle name="计算 3 4 3" xfId="12485"/>
    <cellStyle name="计算 3 4 3 2" xfId="12487"/>
    <cellStyle name="计算 3 4 4" xfId="12489"/>
    <cellStyle name="计算 3 5" xfId="12491"/>
    <cellStyle name="计算 3 5 2" xfId="12493"/>
    <cellStyle name="计算 3 5 2 2" xfId="12495"/>
    <cellStyle name="计算 3 5 2 2 2" xfId="12497"/>
    <cellStyle name="计算 3 5 2 3" xfId="12498"/>
    <cellStyle name="计算 3 5 3" xfId="12499"/>
    <cellStyle name="计算 3 5 3 2" xfId="12500"/>
    <cellStyle name="计算 3 5 4" xfId="12501"/>
    <cellStyle name="计算 3 6" xfId="12502"/>
    <cellStyle name="计算 3 6 2" xfId="12504"/>
    <cellStyle name="计算 3 6 2 2" xfId="12505"/>
    <cellStyle name="计算 3 6 2 2 2" xfId="12507"/>
    <cellStyle name="计算 3 6 2 3" xfId="12508"/>
    <cellStyle name="计算 3 6 3" xfId="12509"/>
    <cellStyle name="计算 3 6 3 2" xfId="12512"/>
    <cellStyle name="计算 3 6 4" xfId="12513"/>
    <cellStyle name="计算 3 7" xfId="12514"/>
    <cellStyle name="计算 3 7 2" xfId="12516"/>
    <cellStyle name="计算 3 7 2 2" xfId="12517"/>
    <cellStyle name="计算 3 7 3" xfId="12518"/>
    <cellStyle name="计算 3 8" xfId="12519"/>
    <cellStyle name="计算 3 8 2" xfId="12520"/>
    <cellStyle name="计算 3 8 2 2" xfId="12521"/>
    <cellStyle name="计算 3 8 3" xfId="12522"/>
    <cellStyle name="计算 3 9" xfId="12523"/>
    <cellStyle name="计算 3 9 2" xfId="12524"/>
    <cellStyle name="计算 4" xfId="12525"/>
    <cellStyle name="计算 4 10" xfId="12526"/>
    <cellStyle name="计算 4 10 2" xfId="12527"/>
    <cellStyle name="计算 4 11" xfId="12529"/>
    <cellStyle name="计算 4 12" xfId="12530"/>
    <cellStyle name="计算 4 2" xfId="12531"/>
    <cellStyle name="计算 4 2 10" xfId="7643"/>
    <cellStyle name="计算 4 2 11" xfId="7648"/>
    <cellStyle name="计算 4 2 2" xfId="12532"/>
    <cellStyle name="计算 4 2 2 10" xfId="12533"/>
    <cellStyle name="计算 4 2 2 2" xfId="12534"/>
    <cellStyle name="计算 4 2 2 2 2" xfId="12535"/>
    <cellStyle name="计算 4 2 2 2 2 2" xfId="12536"/>
    <cellStyle name="计算 4 2 2 2 2 2 2" xfId="12537"/>
    <cellStyle name="计算 4 2 2 2 2 2 2 2" xfId="12538"/>
    <cellStyle name="计算 4 2 2 2 2 2 3" xfId="12540"/>
    <cellStyle name="计算 4 2 2 2 2 3" xfId="12541"/>
    <cellStyle name="计算 4 2 2 2 2 3 2" xfId="12543"/>
    <cellStyle name="计算 4 2 2 2 2 4" xfId="12545"/>
    <cellStyle name="计算 4 2 2 2 3" xfId="12547"/>
    <cellStyle name="计算 4 2 2 2 3 2" xfId="12548"/>
    <cellStyle name="计算 4 2 2 2 3 2 2" xfId="9159"/>
    <cellStyle name="计算 4 2 2 2 3 2 2 2" xfId="9161"/>
    <cellStyle name="计算 4 2 2 2 3 2 3" xfId="9163"/>
    <cellStyle name="计算 4 2 2 2 3 3" xfId="12549"/>
    <cellStyle name="计算 4 2 2 2 3 3 2" xfId="9169"/>
    <cellStyle name="计算 4 2 2 2 3 4" xfId="12551"/>
    <cellStyle name="计算 4 2 2 2 4" xfId="12552"/>
    <cellStyle name="计算 4 2 2 2 4 2" xfId="12553"/>
    <cellStyle name="计算 4 2 2 2 4 2 2" xfId="12554"/>
    <cellStyle name="计算 4 2 2 2 4 2 2 2" xfId="3842"/>
    <cellStyle name="计算 4 2 2 2 4 2 3" xfId="12555"/>
    <cellStyle name="计算 4 2 2 2 4 3" xfId="12556"/>
    <cellStyle name="计算 4 2 2 2 4 3 2" xfId="12557"/>
    <cellStyle name="计算 4 2 2 2 4 4" xfId="12558"/>
    <cellStyle name="计算 4 2 2 2 5" xfId="12559"/>
    <cellStyle name="计算 4 2 2 2 5 2" xfId="12560"/>
    <cellStyle name="计算 4 2 2 2 5 2 2" xfId="12561"/>
    <cellStyle name="计算 4 2 2 2 5 3" xfId="12562"/>
    <cellStyle name="计算 4 2 2 2 6" xfId="12563"/>
    <cellStyle name="计算 4 2 2 2 6 2" xfId="12564"/>
    <cellStyle name="计算 4 2 2 2 6 2 2" xfId="12565"/>
    <cellStyle name="计算 4 2 2 2 6 3" xfId="12566"/>
    <cellStyle name="计算 4 2 2 2 7" xfId="12567"/>
    <cellStyle name="计算 4 2 2 2 7 2" xfId="12568"/>
    <cellStyle name="计算 4 2 2 2 8" xfId="12569"/>
    <cellStyle name="计算 4 2 2 3" xfId="8745"/>
    <cellStyle name="计算 4 2 2 3 2" xfId="8747"/>
    <cellStyle name="计算 4 2 2 3 2 2" xfId="8749"/>
    <cellStyle name="计算 4 2 2 3 2 2 2" xfId="8751"/>
    <cellStyle name="计算 4 2 2 3 2 3" xfId="8756"/>
    <cellStyle name="计算 4 2 2 3 3" xfId="8764"/>
    <cellStyle name="计算 4 2 2 3 3 2" xfId="8766"/>
    <cellStyle name="计算 4 2 2 3 4" xfId="8777"/>
    <cellStyle name="计算 4 2 2 4" xfId="8787"/>
    <cellStyle name="计算 4 2 2 4 2" xfId="8789"/>
    <cellStyle name="计算 4 2 2 4 2 2" xfId="7431"/>
    <cellStyle name="计算 4 2 2 4 2 2 2" xfId="8791"/>
    <cellStyle name="计算 4 2 2 4 2 3" xfId="8794"/>
    <cellStyle name="计算 4 2 2 4 3" xfId="8799"/>
    <cellStyle name="计算 4 2 2 4 3 2" xfId="8801"/>
    <cellStyle name="计算 4 2 2 4 4" xfId="8803"/>
    <cellStyle name="计算 4 2 2 5" xfId="8805"/>
    <cellStyle name="计算 4 2 2 5 2" xfId="8807"/>
    <cellStyle name="计算 4 2 2 5 2 2" xfId="7440"/>
    <cellStyle name="计算 4 2 2 5 2 2 2" xfId="8810"/>
    <cellStyle name="计算 4 2 2 5 2 3" xfId="4433"/>
    <cellStyle name="计算 4 2 2 5 3" xfId="8814"/>
    <cellStyle name="计算 4 2 2 5 3 2" xfId="8817"/>
    <cellStyle name="计算 4 2 2 5 4" xfId="8820"/>
    <cellStyle name="计算 4 2 2 6" xfId="8823"/>
    <cellStyle name="计算 4 2 2 6 2" xfId="8826"/>
    <cellStyle name="计算 4 2 2 6 2 2" xfId="8829"/>
    <cellStyle name="计算 4 2 2 6 3" xfId="8832"/>
    <cellStyle name="计算 4 2 2 7" xfId="8837"/>
    <cellStyle name="计算 4 2 2 7 2" xfId="8840"/>
    <cellStyle name="计算 4 2 2 7 2 2" xfId="12570"/>
    <cellStyle name="计算 4 2 2 7 3" xfId="1583"/>
    <cellStyle name="计算 4 2 2 8" xfId="12571"/>
    <cellStyle name="计算 4 2 2 8 2" xfId="12573"/>
    <cellStyle name="计算 4 2 2 9" xfId="12574"/>
    <cellStyle name="计算 4 2 3" xfId="12576"/>
    <cellStyle name="计算 4 2 3 2" xfId="4556"/>
    <cellStyle name="计算 4 2 3 2 2" xfId="5249"/>
    <cellStyle name="计算 4 2 3 2 2 2" xfId="5251"/>
    <cellStyle name="计算 4 2 3 2 2 2 2" xfId="5253"/>
    <cellStyle name="计算 4 2 3 2 2 3" xfId="3686"/>
    <cellStyle name="计算 4 2 3 2 3" xfId="5259"/>
    <cellStyle name="计算 4 2 3 2 3 2" xfId="5261"/>
    <cellStyle name="计算 4 2 3 2 4" xfId="5265"/>
    <cellStyle name="计算 4 2 3 3" xfId="8844"/>
    <cellStyle name="计算 4 2 3 3 2" xfId="8846"/>
    <cellStyle name="计算 4 2 3 3 2 2" xfId="8848"/>
    <cellStyle name="计算 4 2 3 3 2 2 2" xfId="8850"/>
    <cellStyle name="计算 4 2 3 3 2 3" xfId="8852"/>
    <cellStyle name="计算 4 2 3 3 3" xfId="8855"/>
    <cellStyle name="计算 4 2 3 3 3 2" xfId="8857"/>
    <cellStyle name="计算 4 2 3 3 4" xfId="8859"/>
    <cellStyle name="计算 4 2 3 4" xfId="8862"/>
    <cellStyle name="计算 4 2 3 4 2" xfId="8864"/>
    <cellStyle name="计算 4 2 3 4 2 2" xfId="8866"/>
    <cellStyle name="计算 4 2 3 4 2 2 2" xfId="8868"/>
    <cellStyle name="计算 4 2 3 4 2 3" xfId="8871"/>
    <cellStyle name="计算 4 2 3 4 3" xfId="8874"/>
    <cellStyle name="计算 4 2 3 4 3 2" xfId="8876"/>
    <cellStyle name="计算 4 2 3 4 4" xfId="8878"/>
    <cellStyle name="计算 4 2 3 5" xfId="2266"/>
    <cellStyle name="计算 4 2 3 5 2" xfId="8880"/>
    <cellStyle name="计算 4 2 3 5 2 2" xfId="6750"/>
    <cellStyle name="计算 4 2 3 5 3" xfId="8882"/>
    <cellStyle name="计算 4 2 3 6" xfId="8885"/>
    <cellStyle name="计算 4 2 3 6 2" xfId="8888"/>
    <cellStyle name="计算 4 2 3 6 2 2" xfId="8891"/>
    <cellStyle name="计算 4 2 3 6 3" xfId="8894"/>
    <cellStyle name="计算 4 2 3 7" xfId="8898"/>
    <cellStyle name="计算 4 2 3 7 2" xfId="8901"/>
    <cellStyle name="计算 4 2 3 8" xfId="2858"/>
    <cellStyle name="计算 4 2 4" xfId="12577"/>
    <cellStyle name="计算 4 2 4 2" xfId="12578"/>
    <cellStyle name="计算 4 2 4 2 2" xfId="12579"/>
    <cellStyle name="计算 4 2 4 2 2 2" xfId="12580"/>
    <cellStyle name="计算 4 2 4 2 3" xfId="12582"/>
    <cellStyle name="计算 4 2 4 3" xfId="8907"/>
    <cellStyle name="计算 4 2 4 3 2" xfId="8909"/>
    <cellStyle name="计算 4 2 4 4" xfId="8914"/>
    <cellStyle name="计算 4 2 5" xfId="6835"/>
    <cellStyle name="计算 4 2 5 2" xfId="6837"/>
    <cellStyle name="计算 4 2 5 2 2" xfId="6839"/>
    <cellStyle name="计算 4 2 5 2 2 2" xfId="12583"/>
    <cellStyle name="计算 4 2 5 2 3" xfId="12586"/>
    <cellStyle name="计算 4 2 5 3" xfId="6843"/>
    <cellStyle name="计算 4 2 5 3 2" xfId="7083"/>
    <cellStyle name="计算 4 2 5 4" xfId="7103"/>
    <cellStyle name="计算 4 2 6" xfId="6845"/>
    <cellStyle name="计算 4 2 6 2" xfId="6848"/>
    <cellStyle name="计算 4 2 6 2 2" xfId="12442"/>
    <cellStyle name="计算 4 2 6 2 2 2" xfId="12587"/>
    <cellStyle name="计算 4 2 6 2 3" xfId="12590"/>
    <cellStyle name="计算 4 2 6 3" xfId="8919"/>
    <cellStyle name="计算 4 2 6 3 2" xfId="8921"/>
    <cellStyle name="计算 4 2 6 4" xfId="8923"/>
    <cellStyle name="计算 4 2 7" xfId="6850"/>
    <cellStyle name="计算 4 2 7 2" xfId="12591"/>
    <cellStyle name="计算 4 2 7 2 2" xfId="484"/>
    <cellStyle name="计算 4 2 7 3" xfId="8926"/>
    <cellStyle name="计算 4 2 8" xfId="12592"/>
    <cellStyle name="计算 4 2 8 2" xfId="12593"/>
    <cellStyle name="计算 4 2 8 2 2" xfId="12594"/>
    <cellStyle name="计算 4 2 8 3" xfId="12595"/>
    <cellStyle name="计算 4 2 9" xfId="6865"/>
    <cellStyle name="计算 4 2 9 2" xfId="12596"/>
    <cellStyle name="计算 4 3" xfId="11574"/>
    <cellStyle name="计算 4 3 10" xfId="5349"/>
    <cellStyle name="计算 4 3 2" xfId="12598"/>
    <cellStyle name="计算 4 3 2 2" xfId="12599"/>
    <cellStyle name="计算 4 3 2 2 2" xfId="12600"/>
    <cellStyle name="计算 4 3 2 2 2 2" xfId="12601"/>
    <cellStyle name="计算 4 3 2 2 2 2 2" xfId="10190"/>
    <cellStyle name="计算 4 3 2 2 2 3" xfId="12602"/>
    <cellStyle name="计算 4 3 2 2 3" xfId="12604"/>
    <cellStyle name="计算 4 3 2 2 3 2" xfId="12605"/>
    <cellStyle name="计算 4 3 2 2 4" xfId="12606"/>
    <cellStyle name="计算 4 3 2 3" xfId="8936"/>
    <cellStyle name="计算 4 3 2 3 2" xfId="8939"/>
    <cellStyle name="计算 4 3 2 3 2 2" xfId="8942"/>
    <cellStyle name="计算 4 3 2 3 2 2 2" xfId="986"/>
    <cellStyle name="计算 4 3 2 3 2 3" xfId="8948"/>
    <cellStyle name="计算 4 3 2 3 3" xfId="8954"/>
    <cellStyle name="计算 4 3 2 3 3 2" xfId="8956"/>
    <cellStyle name="计算 4 3 2 3 4" xfId="8972"/>
    <cellStyle name="计算 4 3 2 4" xfId="8979"/>
    <cellStyle name="计算 4 3 2 4 2" xfId="8982"/>
    <cellStyle name="计算 4 3 2 4 2 2" xfId="8984"/>
    <cellStyle name="计算 4 3 2 4 2 2 2" xfId="8987"/>
    <cellStyle name="计算 4 3 2 4 2 3" xfId="8990"/>
    <cellStyle name="计算 4 3 2 4 3" xfId="8993"/>
    <cellStyle name="计算 4 3 2 4 3 2" xfId="8995"/>
    <cellStyle name="计算 4 3 2 4 4" xfId="8997"/>
    <cellStyle name="计算 4 3 2 5" xfId="8999"/>
    <cellStyle name="计算 4 3 2 5 2" xfId="9001"/>
    <cellStyle name="计算 4 3 2 5 2 2" xfId="9003"/>
    <cellStyle name="计算 4 3 2 5 3" xfId="9010"/>
    <cellStyle name="计算 4 3 2 6" xfId="9017"/>
    <cellStyle name="计算 4 3 2 6 2" xfId="9020"/>
    <cellStyle name="计算 4 3 2 6 2 2" xfId="9022"/>
    <cellStyle name="计算 4 3 2 6 3" xfId="9024"/>
    <cellStyle name="计算 4 3 2 7" xfId="9027"/>
    <cellStyle name="计算 4 3 2 7 2" xfId="9029"/>
    <cellStyle name="计算 4 3 2 8" xfId="9033"/>
    <cellStyle name="计算 4 3 3" xfId="12607"/>
    <cellStyle name="计算 4 3 3 2" xfId="12608"/>
    <cellStyle name="计算 4 3 3 2 2" xfId="11793"/>
    <cellStyle name="计算 4 3 3 2 2 2" xfId="11795"/>
    <cellStyle name="计算 4 3 3 2 3" xfId="12609"/>
    <cellStyle name="计算 4 3 3 3" xfId="9043"/>
    <cellStyle name="计算 4 3 3 3 2" xfId="9046"/>
    <cellStyle name="计算 4 3 3 4" xfId="9059"/>
    <cellStyle name="计算 4 3 4" xfId="12610"/>
    <cellStyle name="计算 4 3 4 2" xfId="12611"/>
    <cellStyle name="计算 4 3 4 2 2" xfId="12612"/>
    <cellStyle name="计算 4 3 4 2 2 2" xfId="12613"/>
    <cellStyle name="计算 4 3 4 2 3" xfId="12616"/>
    <cellStyle name="计算 4 3 4 3" xfId="9094"/>
    <cellStyle name="计算 4 3 4 3 2" xfId="9096"/>
    <cellStyle name="计算 4 3 4 4" xfId="9102"/>
    <cellStyle name="计算 4 3 5" xfId="6853"/>
    <cellStyle name="计算 4 3 5 2" xfId="6855"/>
    <cellStyle name="计算 4 3 5 2 2" xfId="6858"/>
    <cellStyle name="计算 4 3 5 2 2 2" xfId="12617"/>
    <cellStyle name="计算 4 3 5 2 3" xfId="8741"/>
    <cellStyle name="计算 4 3 5 3" xfId="6861"/>
    <cellStyle name="计算 4 3 5 3 2" xfId="9107"/>
    <cellStyle name="计算 4 3 5 4" xfId="9113"/>
    <cellStyle name="计算 4 3 6" xfId="6863"/>
    <cellStyle name="计算 4 3 6 2" xfId="6866"/>
    <cellStyle name="计算 4 3 6 2 2" xfId="12597"/>
    <cellStyle name="计算 4 3 6 3" xfId="9119"/>
    <cellStyle name="计算 4 3 7" xfId="6868"/>
    <cellStyle name="计算 4 3 7 2" xfId="8022"/>
    <cellStyle name="计算 4 3 7 2 2" xfId="12621"/>
    <cellStyle name="计算 4 3 7 3" xfId="9124"/>
    <cellStyle name="计算 4 3 8" xfId="8018"/>
    <cellStyle name="计算 4 3 8 2" xfId="8020"/>
    <cellStyle name="计算 4 3 9" xfId="8023"/>
    <cellStyle name="计算 4 4" xfId="12622"/>
    <cellStyle name="计算 4 4 2" xfId="12624"/>
    <cellStyle name="计算 4 4 2 2" xfId="12626"/>
    <cellStyle name="计算 4 4 2 2 2" xfId="12628"/>
    <cellStyle name="计算 4 4 2 2 2 2" xfId="12630"/>
    <cellStyle name="计算 4 4 2 2 3" xfId="12631"/>
    <cellStyle name="计算 4 4 2 3" xfId="9137"/>
    <cellStyle name="计算 4 4 2 3 2" xfId="9141"/>
    <cellStyle name="计算 4 4 2 4" xfId="9151"/>
    <cellStyle name="计算 4 4 3" xfId="12632"/>
    <cellStyle name="计算 4 4 3 2" xfId="3299"/>
    <cellStyle name="计算 4 4 3 2 2" xfId="3302"/>
    <cellStyle name="计算 4 4 3 2 2 2" xfId="12633"/>
    <cellStyle name="计算 4 4 3 2 3" xfId="12634"/>
    <cellStyle name="计算 4 4 3 3" xfId="9182"/>
    <cellStyle name="计算 4 4 3 3 2" xfId="9185"/>
    <cellStyle name="计算 4 4 3 4" xfId="9190"/>
    <cellStyle name="计算 4 4 4" xfId="12635"/>
    <cellStyle name="计算 4 4 4 2" xfId="12636"/>
    <cellStyle name="计算 4 4 4 2 2" xfId="12638"/>
    <cellStyle name="计算 4 4 4 2 2 2" xfId="12639"/>
    <cellStyle name="计算 4 4 4 2 3" xfId="12641"/>
    <cellStyle name="计算 4 4 4 3" xfId="9195"/>
    <cellStyle name="计算 4 4 4 3 2" xfId="9197"/>
    <cellStyle name="计算 4 4 4 4" xfId="9201"/>
    <cellStyle name="计算 4 4 5" xfId="6873"/>
    <cellStyle name="计算 4 4 5 2" xfId="6877"/>
    <cellStyle name="计算 4 4 5 2 2" xfId="12642"/>
    <cellStyle name="计算 4 4 5 3" xfId="9206"/>
    <cellStyle name="计算 4 4 6" xfId="6880"/>
    <cellStyle name="计算 4 4 6 2" xfId="12643"/>
    <cellStyle name="计算 4 4 6 2 2" xfId="12645"/>
    <cellStyle name="计算 4 4 6 3" xfId="9212"/>
    <cellStyle name="计算 4 4 7" xfId="12647"/>
    <cellStyle name="计算 4 4 7 2" xfId="8034"/>
    <cellStyle name="计算 4 4 8" xfId="8026"/>
    <cellStyle name="计算 4 5" xfId="12648"/>
    <cellStyle name="计算 4 5 2" xfId="12651"/>
    <cellStyle name="计算 4 5 2 2" xfId="12653"/>
    <cellStyle name="计算 4 5 2 2 2" xfId="12656"/>
    <cellStyle name="计算 4 5 2 3" xfId="9223"/>
    <cellStyle name="计算 4 5 3" xfId="12658"/>
    <cellStyle name="计算 4 5 3 2" xfId="1253"/>
    <cellStyle name="计算 4 5 4" xfId="12660"/>
    <cellStyle name="计算 4 6" xfId="12661"/>
    <cellStyle name="计算 4 6 2" xfId="12664"/>
    <cellStyle name="计算 4 6 2 2" xfId="12666"/>
    <cellStyle name="计算 4 6 2 2 2" xfId="12669"/>
    <cellStyle name="计算 4 6 2 3" xfId="9245"/>
    <cellStyle name="计算 4 6 3" xfId="12671"/>
    <cellStyle name="计算 4 6 3 2" xfId="12672"/>
    <cellStyle name="计算 4 6 4" xfId="12674"/>
    <cellStyle name="计算 4 7" xfId="12675"/>
    <cellStyle name="计算 4 7 2" xfId="12677"/>
    <cellStyle name="计算 4 7 2 2" xfId="12678"/>
    <cellStyle name="计算 4 7 2 2 2" xfId="12681"/>
    <cellStyle name="计算 4 7 2 3" xfId="9268"/>
    <cellStyle name="计算 4 7 3" xfId="12682"/>
    <cellStyle name="计算 4 7 3 2" xfId="12683"/>
    <cellStyle name="计算 4 7 4" xfId="12685"/>
    <cellStyle name="计算 4 8" xfId="12686"/>
    <cellStyle name="计算 4 8 2" xfId="12687"/>
    <cellStyle name="计算 4 8 2 2" xfId="12688"/>
    <cellStyle name="计算 4 8 3" xfId="12690"/>
    <cellStyle name="计算 4 9" xfId="12691"/>
    <cellStyle name="计算 4 9 2" xfId="12692"/>
    <cellStyle name="计算 4 9 2 2" xfId="12693"/>
    <cellStyle name="计算 4 9 3" xfId="12694"/>
    <cellStyle name="计算 5" xfId="12695"/>
    <cellStyle name="计算 5 10" xfId="12696"/>
    <cellStyle name="计算 5 10 2" xfId="8781"/>
    <cellStyle name="计算 5 11" xfId="12697"/>
    <cellStyle name="计算 5 12" xfId="12698"/>
    <cellStyle name="计算 5 2" xfId="12699"/>
    <cellStyle name="计算 5 2 10" xfId="12700"/>
    <cellStyle name="计算 5 2 11" xfId="12701"/>
    <cellStyle name="计算 5 2 2" xfId="12702"/>
    <cellStyle name="计算 5 2 2 10" xfId="12703"/>
    <cellStyle name="计算 5 2 2 2" xfId="12705"/>
    <cellStyle name="计算 5 2 2 2 2" xfId="12706"/>
    <cellStyle name="计算 5 2 2 2 2 2" xfId="4994"/>
    <cellStyle name="计算 5 2 2 2 2 2 2" xfId="12707"/>
    <cellStyle name="计算 5 2 2 2 2 2 2 2" xfId="4627"/>
    <cellStyle name="计算 5 2 2 2 2 2 3" xfId="5100"/>
    <cellStyle name="计算 5 2 2 2 2 3" xfId="12709"/>
    <cellStyle name="计算 5 2 2 2 2 3 2" xfId="12711"/>
    <cellStyle name="计算 5 2 2 2 2 4" xfId="12713"/>
    <cellStyle name="计算 5 2 2 2 3" xfId="12715"/>
    <cellStyle name="计算 5 2 2 2 3 2" xfId="12716"/>
    <cellStyle name="计算 5 2 2 2 3 2 2" xfId="6035"/>
    <cellStyle name="计算 5 2 2 2 3 2 2 2" xfId="12717"/>
    <cellStyle name="计算 5 2 2 2 3 2 3" xfId="12718"/>
    <cellStyle name="计算 5 2 2 2 3 3" xfId="12719"/>
    <cellStyle name="计算 5 2 2 2 3 3 2" xfId="6048"/>
    <cellStyle name="计算 5 2 2 2 3 4" xfId="12721"/>
    <cellStyle name="计算 5 2 2 2 4" xfId="12722"/>
    <cellStyle name="计算 5 2 2 2 4 2" xfId="12723"/>
    <cellStyle name="计算 5 2 2 2 4 2 2" xfId="12724"/>
    <cellStyle name="计算 5 2 2 2 4 2 2 2" xfId="12725"/>
    <cellStyle name="计算 5 2 2 2 4 2 3" xfId="12726"/>
    <cellStyle name="计算 5 2 2 2 4 3" xfId="12727"/>
    <cellStyle name="计算 5 2 2 2 4 3 2" xfId="12728"/>
    <cellStyle name="计算 5 2 2 2 4 4" xfId="12730"/>
    <cellStyle name="计算 5 2 2 2 5" xfId="12731"/>
    <cellStyle name="计算 5 2 2 2 5 2" xfId="12732"/>
    <cellStyle name="计算 5 2 2 2 5 2 2" xfId="12733"/>
    <cellStyle name="计算 5 2 2 2 5 3" xfId="12734"/>
    <cellStyle name="计算 5 2 2 2 6" xfId="12735"/>
    <cellStyle name="计算 5 2 2 2 6 2" xfId="12736"/>
    <cellStyle name="计算 5 2 2 2 6 2 2" xfId="12737"/>
    <cellStyle name="计算 5 2 2 2 6 3" xfId="406"/>
    <cellStyle name="计算 5 2 2 2 7" xfId="12738"/>
    <cellStyle name="计算 5 2 2 2 7 2" xfId="12739"/>
    <cellStyle name="计算 5 2 2 2 8" xfId="12740"/>
    <cellStyle name="计算 5 2 2 3" xfId="9535"/>
    <cellStyle name="计算 5 2 2 3 2" xfId="9537"/>
    <cellStyle name="计算 5 2 2 3 2 2" xfId="9539"/>
    <cellStyle name="计算 5 2 2 3 2 2 2" xfId="9541"/>
    <cellStyle name="计算 5 2 2 3 2 3" xfId="9543"/>
    <cellStyle name="计算 5 2 2 3 3" xfId="9546"/>
    <cellStyle name="计算 5 2 2 3 3 2" xfId="9548"/>
    <cellStyle name="计算 5 2 2 3 4" xfId="9550"/>
    <cellStyle name="计算 5 2 2 4" xfId="4808"/>
    <cellStyle name="计算 5 2 2 4 2" xfId="4811"/>
    <cellStyle name="计算 5 2 2 4 2 2" xfId="4816"/>
    <cellStyle name="计算 5 2 2 4 2 2 2" xfId="9553"/>
    <cellStyle name="计算 5 2 2 4 2 3" xfId="9556"/>
    <cellStyle name="计算 5 2 2 4 3" xfId="4819"/>
    <cellStyle name="计算 5 2 2 4 3 2" xfId="9561"/>
    <cellStyle name="计算 5 2 2 4 4" xfId="4640"/>
    <cellStyle name="计算 5 2 2 5" xfId="4822"/>
    <cellStyle name="计算 5 2 2 5 2" xfId="4825"/>
    <cellStyle name="计算 5 2 2 5 2 2" xfId="9564"/>
    <cellStyle name="计算 5 2 2 5 2 2 2" xfId="12741"/>
    <cellStyle name="计算 5 2 2 5 2 3" xfId="12743"/>
    <cellStyle name="计算 5 2 2 5 3" xfId="9566"/>
    <cellStyle name="计算 5 2 2 5 3 2" xfId="9850"/>
    <cellStyle name="计算 5 2 2 5 4" xfId="9450"/>
    <cellStyle name="计算 5 2 2 6" xfId="4828"/>
    <cellStyle name="计算 5 2 2 6 2" xfId="9569"/>
    <cellStyle name="计算 5 2 2 6 2 2" xfId="9572"/>
    <cellStyle name="计算 5 2 2 6 3" xfId="9574"/>
    <cellStyle name="计算 5 2 2 7" xfId="9577"/>
    <cellStyle name="计算 5 2 2 7 2" xfId="9579"/>
    <cellStyle name="计算 5 2 2 7 2 2" xfId="12745"/>
    <cellStyle name="计算 5 2 2 7 3" xfId="12746"/>
    <cellStyle name="计算 5 2 2 8" xfId="9581"/>
    <cellStyle name="计算 5 2 2 8 2" xfId="7849"/>
    <cellStyle name="计算 5 2 2 9" xfId="12747"/>
    <cellStyle name="计算 5 2 3" xfId="12749"/>
    <cellStyle name="计算 5 2 3 2" xfId="12750"/>
    <cellStyle name="计算 5 2 3 2 2" xfId="12751"/>
    <cellStyle name="计算 5 2 3 2 2 2" xfId="5669"/>
    <cellStyle name="计算 5 2 3 2 2 2 2" xfId="113"/>
    <cellStyle name="计算 5 2 3 2 2 3" xfId="5673"/>
    <cellStyle name="计算 5 2 3 2 3" xfId="12752"/>
    <cellStyle name="计算 5 2 3 2 3 2" xfId="12753"/>
    <cellStyle name="计算 5 2 3 2 4" xfId="12754"/>
    <cellStyle name="计算 5 2 3 3" xfId="9584"/>
    <cellStyle name="计算 5 2 3 3 2" xfId="9586"/>
    <cellStyle name="计算 5 2 3 3 2 2" xfId="9588"/>
    <cellStyle name="计算 5 2 3 3 2 2 2" xfId="11241"/>
    <cellStyle name="计算 5 2 3 3 2 3" xfId="12755"/>
    <cellStyle name="计算 5 2 3 3 3" xfId="9591"/>
    <cellStyle name="计算 5 2 3 3 3 2" xfId="6555"/>
    <cellStyle name="计算 5 2 3 3 4" xfId="12757"/>
    <cellStyle name="计算 5 2 3 4" xfId="4833"/>
    <cellStyle name="计算 5 2 3 4 2" xfId="4836"/>
    <cellStyle name="计算 5 2 3 4 2 2" xfId="3175"/>
    <cellStyle name="计算 5 2 3 4 2 2 2" xfId="11525"/>
    <cellStyle name="计算 5 2 3 4 2 3" xfId="7892"/>
    <cellStyle name="计算 5 2 3 4 3" xfId="4838"/>
    <cellStyle name="计算 5 2 3 4 3 2" xfId="12758"/>
    <cellStyle name="计算 5 2 3 4 4" xfId="9453"/>
    <cellStyle name="计算 5 2 3 5" xfId="2281"/>
    <cellStyle name="计算 5 2 3 5 2" xfId="4841"/>
    <cellStyle name="计算 5 2 3 5 2 2" xfId="12760"/>
    <cellStyle name="计算 5 2 3 5 3" xfId="12762"/>
    <cellStyle name="计算 5 2 3 6" xfId="4843"/>
    <cellStyle name="计算 5 2 3 6 2" xfId="12764"/>
    <cellStyle name="计算 5 2 3 6 2 2" xfId="12765"/>
    <cellStyle name="计算 5 2 3 6 3" xfId="12766"/>
    <cellStyle name="计算 5 2 3 7" xfId="12768"/>
    <cellStyle name="计算 5 2 3 7 2" xfId="12770"/>
    <cellStyle name="计算 5 2 3 8" xfId="12772"/>
    <cellStyle name="计算 5 2 4" xfId="12774"/>
    <cellStyle name="计算 5 2 4 2" xfId="12776"/>
    <cellStyle name="计算 5 2 4 2 2" xfId="12777"/>
    <cellStyle name="计算 5 2 4 2 2 2" xfId="12778"/>
    <cellStyle name="计算 5 2 4 2 3" xfId="12779"/>
    <cellStyle name="计算 5 2 4 3" xfId="9595"/>
    <cellStyle name="计算 5 2 4 3 2" xfId="9597"/>
    <cellStyle name="计算 5 2 4 4" xfId="4850"/>
    <cellStyle name="计算 5 2 5" xfId="12780"/>
    <cellStyle name="计算 5 2 5 2" xfId="12781"/>
    <cellStyle name="计算 5 2 5 2 2" xfId="12782"/>
    <cellStyle name="计算 5 2 5 2 2 2" xfId="12783"/>
    <cellStyle name="计算 5 2 5 2 3" xfId="12785"/>
    <cellStyle name="计算 5 2 5 3" xfId="9602"/>
    <cellStyle name="计算 5 2 5 3 2" xfId="9604"/>
    <cellStyle name="计算 5 2 5 4" xfId="4864"/>
    <cellStyle name="计算 5 2 6" xfId="12786"/>
    <cellStyle name="计算 5 2 6 2" xfId="12787"/>
    <cellStyle name="计算 5 2 6 2 2" xfId="2781"/>
    <cellStyle name="计算 5 2 6 2 2 2" xfId="12788"/>
    <cellStyle name="计算 5 2 6 2 3" xfId="12790"/>
    <cellStyle name="计算 5 2 6 3" xfId="9607"/>
    <cellStyle name="计算 5 2 6 3 2" xfId="79"/>
    <cellStyle name="计算 5 2 6 4" xfId="9609"/>
    <cellStyle name="计算 5 2 7" xfId="12792"/>
    <cellStyle name="计算 5 2 7 2" xfId="12793"/>
    <cellStyle name="计算 5 2 7 2 2" xfId="2883"/>
    <cellStyle name="计算 5 2 7 3" xfId="9612"/>
    <cellStyle name="计算 5 2 8" xfId="7709"/>
    <cellStyle name="计算 5 2 8 2" xfId="12794"/>
    <cellStyle name="计算 5 2 8 2 2" xfId="12795"/>
    <cellStyle name="计算 5 2 8 3" xfId="12796"/>
    <cellStyle name="计算 5 2 9" xfId="12644"/>
    <cellStyle name="计算 5 2 9 2" xfId="12646"/>
    <cellStyle name="计算 5 3" xfId="12797"/>
    <cellStyle name="计算 5 3 10" xfId="12798"/>
    <cellStyle name="计算 5 3 2" xfId="12799"/>
    <cellStyle name="计算 5 3 2 2" xfId="12800"/>
    <cellStyle name="计算 5 3 2 2 2" xfId="12801"/>
    <cellStyle name="计算 5 3 2 2 2 2" xfId="12802"/>
    <cellStyle name="计算 5 3 2 2 2 2 2" xfId="12803"/>
    <cellStyle name="计算 5 3 2 2 2 3" xfId="12804"/>
    <cellStyle name="计算 5 3 2 2 3" xfId="12806"/>
    <cellStyle name="计算 5 3 2 2 3 2" xfId="7423"/>
    <cellStyle name="计算 5 3 2 2 4" xfId="12807"/>
    <cellStyle name="计算 5 3 2 3" xfId="9618"/>
    <cellStyle name="计算 5 3 2 3 2" xfId="9620"/>
    <cellStyle name="计算 5 3 2 3 2 2" xfId="9622"/>
    <cellStyle name="计算 5 3 2 3 2 2 2" xfId="12808"/>
    <cellStyle name="计算 5 3 2 3 2 3" xfId="12809"/>
    <cellStyle name="计算 5 3 2 3 3" xfId="9624"/>
    <cellStyle name="计算 5 3 2 3 3 2" xfId="12811"/>
    <cellStyle name="计算 5 3 2 3 4" xfId="12812"/>
    <cellStyle name="计算 5 3 2 4" xfId="9626"/>
    <cellStyle name="计算 5 3 2 4 2" xfId="9628"/>
    <cellStyle name="计算 5 3 2 4 2 2" xfId="10173"/>
    <cellStyle name="计算 5 3 2 4 2 2 2" xfId="6706"/>
    <cellStyle name="计算 5 3 2 4 2 3" xfId="10175"/>
    <cellStyle name="计算 5 3 2 4 3" xfId="12813"/>
    <cellStyle name="计算 5 3 2 4 3 2" xfId="10187"/>
    <cellStyle name="计算 5 3 2 4 4" xfId="9491"/>
    <cellStyle name="计算 5 3 2 5" xfId="9630"/>
    <cellStyle name="计算 5 3 2 5 2" xfId="12814"/>
    <cellStyle name="计算 5 3 2 5 2 2" xfId="10228"/>
    <cellStyle name="计算 5 3 2 5 3" xfId="12815"/>
    <cellStyle name="计算 5 3 2 6" xfId="12816"/>
    <cellStyle name="计算 5 3 2 6 2" xfId="12818"/>
    <cellStyle name="计算 5 3 2 6 2 2" xfId="10251"/>
    <cellStyle name="计算 5 3 2 6 3" xfId="12819"/>
    <cellStyle name="计算 5 3 2 7" xfId="12820"/>
    <cellStyle name="计算 5 3 2 7 2" xfId="12821"/>
    <cellStyle name="计算 5 3 2 8" xfId="12822"/>
    <cellStyle name="计算 5 3 3" xfId="12824"/>
    <cellStyle name="计算 5 3 3 2" xfId="12825"/>
    <cellStyle name="计算 5 3 3 2 2" xfId="12826"/>
    <cellStyle name="计算 5 3 3 2 2 2" xfId="12827"/>
    <cellStyle name="计算 5 3 3 2 3" xfId="12828"/>
    <cellStyle name="计算 5 3 3 3" xfId="9633"/>
    <cellStyle name="计算 5 3 3 3 2" xfId="9635"/>
    <cellStyle name="计算 5 3 3 4" xfId="9639"/>
    <cellStyle name="计算 5 3 4" xfId="12829"/>
    <cellStyle name="计算 5 3 4 2" xfId="12830"/>
    <cellStyle name="计算 5 3 4 2 2" xfId="12831"/>
    <cellStyle name="计算 5 3 4 2 2 2" xfId="12832"/>
    <cellStyle name="计算 5 3 4 2 3" xfId="12833"/>
    <cellStyle name="计算 5 3 4 3" xfId="9644"/>
    <cellStyle name="计算 5 3 4 3 2" xfId="9646"/>
    <cellStyle name="计算 5 3 4 4" xfId="9648"/>
    <cellStyle name="计算 5 3 5" xfId="12834"/>
    <cellStyle name="计算 5 3 5 2" xfId="12835"/>
    <cellStyle name="计算 5 3 5 2 2" xfId="12836"/>
    <cellStyle name="计算 5 3 5 2 2 2" xfId="12837"/>
    <cellStyle name="计算 5 3 5 2 3" xfId="12840"/>
    <cellStyle name="计算 5 3 5 3" xfId="9651"/>
    <cellStyle name="计算 5 3 5 3 2" xfId="9653"/>
    <cellStyle name="计算 5 3 5 4" xfId="9655"/>
    <cellStyle name="计算 5 3 6" xfId="12841"/>
    <cellStyle name="计算 5 3 6 2" xfId="12842"/>
    <cellStyle name="计算 5 3 6 2 2" xfId="12843"/>
    <cellStyle name="计算 5 3 6 3" xfId="9658"/>
    <cellStyle name="计算 5 3 7" xfId="12844"/>
    <cellStyle name="计算 5 3 7 2" xfId="12845"/>
    <cellStyle name="计算 5 3 7 2 2" xfId="12846"/>
    <cellStyle name="计算 5 3 7 3" xfId="12847"/>
    <cellStyle name="计算 5 3 8" xfId="8030"/>
    <cellStyle name="计算 5 3 8 2" xfId="8032"/>
    <cellStyle name="计算 5 3 9" xfId="8035"/>
    <cellStyle name="计算 5 4" xfId="12848"/>
    <cellStyle name="计算 5 4 2" xfId="12851"/>
    <cellStyle name="计算 5 4 2 2" xfId="3977"/>
    <cellStyle name="计算 5 4 2 2 2" xfId="5395"/>
    <cellStyle name="计算 5 4 2 2 2 2" xfId="12854"/>
    <cellStyle name="计算 5 4 2 2 3" xfId="12855"/>
    <cellStyle name="计算 5 4 2 3" xfId="5399"/>
    <cellStyle name="计算 5 4 2 3 2" xfId="9665"/>
    <cellStyle name="计算 5 4 2 4" xfId="9667"/>
    <cellStyle name="计算 5 4 3" xfId="12856"/>
    <cellStyle name="计算 5 4 3 2" xfId="5406"/>
    <cellStyle name="计算 5 4 3 2 2" xfId="12857"/>
    <cellStyle name="计算 5 4 3 2 2 2" xfId="12859"/>
    <cellStyle name="计算 5 4 3 2 3" xfId="12860"/>
    <cellStyle name="计算 5 4 3 3" xfId="9670"/>
    <cellStyle name="计算 5 4 3 3 2" xfId="12861"/>
    <cellStyle name="计算 5 4 3 4" xfId="12862"/>
    <cellStyle name="计算 5 4 4" xfId="12863"/>
    <cellStyle name="计算 5 4 4 2" xfId="12864"/>
    <cellStyle name="计算 5 4 4 2 2" xfId="12866"/>
    <cellStyle name="计算 5 4 4 2 2 2" xfId="12867"/>
    <cellStyle name="计算 5 4 4 2 3" xfId="12868"/>
    <cellStyle name="计算 5 4 4 3" xfId="12869"/>
    <cellStyle name="计算 5 4 4 3 2" xfId="5750"/>
    <cellStyle name="计算 5 4 4 4" xfId="12870"/>
    <cellStyle name="计算 5 4 5" xfId="12871"/>
    <cellStyle name="计算 5 4 5 2" xfId="12873"/>
    <cellStyle name="计算 5 4 5 2 2" xfId="12875"/>
    <cellStyle name="计算 5 4 5 3" xfId="12876"/>
    <cellStyle name="计算 5 4 6" xfId="12877"/>
    <cellStyle name="计算 5 4 6 2" xfId="12879"/>
    <cellStyle name="计算 5 4 6 2 2" xfId="12880"/>
    <cellStyle name="计算 5 4 6 3" xfId="12881"/>
    <cellStyle name="计算 5 4 7" xfId="12882"/>
    <cellStyle name="计算 5 4 7 2" xfId="12883"/>
    <cellStyle name="计算 5 4 8" xfId="8038"/>
    <cellStyle name="计算 5 5" xfId="12884"/>
    <cellStyle name="计算 5 5 2" xfId="12889"/>
    <cellStyle name="计算 5 5 2 2" xfId="12892"/>
    <cellStyle name="计算 5 5 2 2 2" xfId="12895"/>
    <cellStyle name="计算 5 5 2 3" xfId="9677"/>
    <cellStyle name="计算 5 5 3" xfId="12897"/>
    <cellStyle name="计算 5 5 3 2" xfId="12899"/>
    <cellStyle name="计算 5 5 4" xfId="12901"/>
    <cellStyle name="计算 5 6" xfId="11040"/>
    <cellStyle name="计算 5 6 2" xfId="11044"/>
    <cellStyle name="计算 5 6 2 2" xfId="12903"/>
    <cellStyle name="计算 5 6 2 2 2" xfId="12906"/>
    <cellStyle name="计算 5 6 2 3" xfId="3510"/>
    <cellStyle name="计算 5 6 3" xfId="12907"/>
    <cellStyle name="计算 5 6 3 2" xfId="12908"/>
    <cellStyle name="计算 5 6 4" xfId="12910"/>
    <cellStyle name="计算 5 7" xfId="11047"/>
    <cellStyle name="计算 5 7 2" xfId="12911"/>
    <cellStyle name="计算 5 7 2 2" xfId="12912"/>
    <cellStyle name="计算 5 7 2 2 2" xfId="12915"/>
    <cellStyle name="计算 5 7 2 3" xfId="9691"/>
    <cellStyle name="计算 5 7 3" xfId="12916"/>
    <cellStyle name="计算 5 7 3 2" xfId="12917"/>
    <cellStyle name="计算 5 7 4" xfId="12919"/>
    <cellStyle name="计算 5 8" xfId="12920"/>
    <cellStyle name="计算 5 8 2" xfId="12921"/>
    <cellStyle name="计算 5 8 2 2" xfId="12922"/>
    <cellStyle name="计算 5 8 3" xfId="12923"/>
    <cellStyle name="计算 5 9" xfId="11878"/>
    <cellStyle name="计算 5 9 2" xfId="11881"/>
    <cellStyle name="计算 5 9 2 2" xfId="7356"/>
    <cellStyle name="计算 5 9 3" xfId="11930"/>
    <cellStyle name="计算 6" xfId="12924"/>
    <cellStyle name="计算 6 10" xfId="12926"/>
    <cellStyle name="计算 6 10 2" xfId="12927"/>
    <cellStyle name="计算 6 11" xfId="4589"/>
    <cellStyle name="计算 6 12" xfId="12928"/>
    <cellStyle name="计算 6 2" xfId="12929"/>
    <cellStyle name="计算 6 2 10" xfId="12930"/>
    <cellStyle name="计算 6 2 11" xfId="12932"/>
    <cellStyle name="计算 6 2 2" xfId="7126"/>
    <cellStyle name="计算 6 2 2 10" xfId="12933"/>
    <cellStyle name="计算 6 2 2 2" xfId="6507"/>
    <cellStyle name="计算 6 2 2 2 2" xfId="6509"/>
    <cellStyle name="计算 6 2 2 2 2 2" xfId="12934"/>
    <cellStyle name="计算 6 2 2 2 2 2 2" xfId="12937"/>
    <cellStyle name="计算 6 2 2 2 2 2 2 2" xfId="12939"/>
    <cellStyle name="计算 6 2 2 2 2 2 3" xfId="12940"/>
    <cellStyle name="计算 6 2 2 2 2 3" xfId="12941"/>
    <cellStyle name="计算 6 2 2 2 2 3 2" xfId="12943"/>
    <cellStyle name="计算 6 2 2 2 2 4" xfId="12945"/>
    <cellStyle name="计算 6 2 2 2 3" xfId="12947"/>
    <cellStyle name="计算 6 2 2 2 3 2" xfId="12951"/>
    <cellStyle name="计算 6 2 2 2 3 2 2" xfId="12952"/>
    <cellStyle name="计算 6 2 2 2 3 2 2 2" xfId="12954"/>
    <cellStyle name="计算 6 2 2 2 3 2 3" xfId="12955"/>
    <cellStyle name="计算 6 2 2 2 3 3" xfId="12956"/>
    <cellStyle name="计算 6 2 2 2 3 3 2" xfId="12958"/>
    <cellStyle name="计算 6 2 2 2 3 4" xfId="12959"/>
    <cellStyle name="计算 6 2 2 2 4" xfId="12960"/>
    <cellStyle name="计算 6 2 2 2 4 2" xfId="12961"/>
    <cellStyle name="计算 6 2 2 2 4 2 2" xfId="12962"/>
    <cellStyle name="计算 6 2 2 2 4 2 2 2" xfId="12963"/>
    <cellStyle name="计算 6 2 2 2 4 2 3" xfId="12964"/>
    <cellStyle name="计算 6 2 2 2 4 3" xfId="12965"/>
    <cellStyle name="计算 6 2 2 2 4 3 2" xfId="12966"/>
    <cellStyle name="计算 6 2 2 2 4 4" xfId="12967"/>
    <cellStyle name="计算 6 2 2 2 5" xfId="7866"/>
    <cellStyle name="计算 6 2 2 2 5 2" xfId="7868"/>
    <cellStyle name="计算 6 2 2 2 5 2 2" xfId="7870"/>
    <cellStyle name="计算 6 2 2 2 5 3" xfId="7872"/>
    <cellStyle name="计算 6 2 2 2 6" xfId="7874"/>
    <cellStyle name="计算 6 2 2 2 6 2" xfId="7876"/>
    <cellStyle name="计算 6 2 2 2 6 2 2" xfId="12968"/>
    <cellStyle name="计算 6 2 2 2 6 3" xfId="12969"/>
    <cellStyle name="计算 6 2 2 2 7" xfId="7878"/>
    <cellStyle name="计算 6 2 2 2 7 2" xfId="12970"/>
    <cellStyle name="计算 6 2 2 2 8" xfId="12971"/>
    <cellStyle name="计算 6 2 2 3" xfId="6514"/>
    <cellStyle name="计算 6 2 2 3 2" xfId="9905"/>
    <cellStyle name="计算 6 2 2 3 2 2" xfId="9909"/>
    <cellStyle name="计算 6 2 2 3 2 2 2" xfId="9913"/>
    <cellStyle name="计算 6 2 2 3 2 3" xfId="9915"/>
    <cellStyle name="计算 6 2 2 3 3" xfId="9918"/>
    <cellStyle name="计算 6 2 2 3 3 2" xfId="9921"/>
    <cellStyle name="计算 6 2 2 3 4" xfId="9924"/>
    <cellStyle name="计算 6 2 2 4" xfId="9926"/>
    <cellStyle name="计算 6 2 2 4 2" xfId="9928"/>
    <cellStyle name="计算 6 2 2 4 2 2" xfId="8377"/>
    <cellStyle name="计算 6 2 2 4 2 2 2" xfId="9933"/>
    <cellStyle name="计算 6 2 2 4 2 3" xfId="9936"/>
    <cellStyle name="计算 6 2 2 4 3" xfId="9941"/>
    <cellStyle name="计算 6 2 2 4 3 2" xfId="8400"/>
    <cellStyle name="计算 6 2 2 4 4" xfId="3174"/>
    <cellStyle name="计算 6 2 2 5" xfId="9943"/>
    <cellStyle name="计算 6 2 2 5 2" xfId="9945"/>
    <cellStyle name="计算 6 2 2 5 2 2" xfId="9949"/>
    <cellStyle name="计算 6 2 2 5 2 2 2" xfId="12974"/>
    <cellStyle name="计算 6 2 2 5 2 3" xfId="12975"/>
    <cellStyle name="计算 6 2 2 5 3" xfId="9951"/>
    <cellStyle name="计算 6 2 2 5 3 2" xfId="11537"/>
    <cellStyle name="计算 6 2 2 5 4" xfId="12759"/>
    <cellStyle name="计算 6 2 2 6" xfId="9953"/>
    <cellStyle name="计算 6 2 2 6 2" xfId="9956"/>
    <cellStyle name="计算 6 2 2 6 2 2" xfId="9958"/>
    <cellStyle name="计算 6 2 2 6 3" xfId="9960"/>
    <cellStyle name="计算 6 2 2 7" xfId="5000"/>
    <cellStyle name="计算 6 2 2 7 2" xfId="5005"/>
    <cellStyle name="计算 6 2 2 7 2 2" xfId="12977"/>
    <cellStyle name="计算 6 2 2 7 3" xfId="12978"/>
    <cellStyle name="计算 6 2 2 8" xfId="2946"/>
    <cellStyle name="计算 6 2 2 8 2" xfId="12979"/>
    <cellStyle name="计算 6 2 2 9" xfId="8350"/>
    <cellStyle name="计算 6 2 3" xfId="7128"/>
    <cellStyle name="计算 6 2 3 2" xfId="6524"/>
    <cellStyle name="计算 6 2 3 2 2" xfId="6526"/>
    <cellStyle name="计算 6 2 3 2 2 2" xfId="12980"/>
    <cellStyle name="计算 6 2 3 2 2 2 2" xfId="12982"/>
    <cellStyle name="计算 6 2 3 2 2 3" xfId="12984"/>
    <cellStyle name="计算 6 2 3 2 3" xfId="12986"/>
    <cellStyle name="计算 6 2 3 2 3 2" xfId="12989"/>
    <cellStyle name="计算 6 2 3 2 4" xfId="12990"/>
    <cellStyle name="计算 6 2 3 3" xfId="6530"/>
    <cellStyle name="计算 6 2 3 3 2" xfId="9963"/>
    <cellStyle name="计算 6 2 3 3 2 2" xfId="9966"/>
    <cellStyle name="计算 6 2 3 3 2 2 2" xfId="12991"/>
    <cellStyle name="计算 6 2 3 3 2 3" xfId="12992"/>
    <cellStyle name="计算 6 2 3 3 3" xfId="9968"/>
    <cellStyle name="计算 6 2 3 3 3 2" xfId="12994"/>
    <cellStyle name="计算 6 2 3 3 4" xfId="12995"/>
    <cellStyle name="计算 6 2 3 4" xfId="9970"/>
    <cellStyle name="计算 6 2 3 4 2" xfId="9972"/>
    <cellStyle name="计算 6 2 3 4 2 2" xfId="12996"/>
    <cellStyle name="计算 6 2 3 4 2 2 2" xfId="12998"/>
    <cellStyle name="计算 6 2 3 4 2 3" xfId="13000"/>
    <cellStyle name="计算 6 2 3 4 3" xfId="13004"/>
    <cellStyle name="计算 6 2 3 4 3 2" xfId="13005"/>
    <cellStyle name="计算 6 2 3 4 4" xfId="12761"/>
    <cellStyle name="计算 6 2 3 5" xfId="2300"/>
    <cellStyle name="计算 6 2 3 5 2" xfId="13006"/>
    <cellStyle name="计算 6 2 3 5 2 2" xfId="13007"/>
    <cellStyle name="计算 6 2 3 5 3" xfId="13008"/>
    <cellStyle name="计算 6 2 3 6" xfId="13009"/>
    <cellStyle name="计算 6 2 3 6 2" xfId="13010"/>
    <cellStyle name="计算 6 2 3 6 2 2" xfId="13011"/>
    <cellStyle name="计算 6 2 3 6 3" xfId="13012"/>
    <cellStyle name="计算 6 2 3 7" xfId="5014"/>
    <cellStyle name="计算 6 2 3 7 2" xfId="13013"/>
    <cellStyle name="计算 6 2 3 8" xfId="13014"/>
    <cellStyle name="计算 6 2 4" xfId="5818"/>
    <cellStyle name="计算 6 2 4 2" xfId="6534"/>
    <cellStyle name="计算 6 2 4 2 2" xfId="13015"/>
    <cellStyle name="计算 6 2 4 2 2 2" xfId="13016"/>
    <cellStyle name="计算 6 2 4 2 3" xfId="13017"/>
    <cellStyle name="计算 6 2 4 3" xfId="9977"/>
    <cellStyle name="计算 6 2 4 3 2" xfId="9979"/>
    <cellStyle name="计算 6 2 4 4" xfId="9983"/>
    <cellStyle name="计算 6 2 5" xfId="1546"/>
    <cellStyle name="计算 6 2 5 2" xfId="1553"/>
    <cellStyle name="计算 6 2 5 2 2" xfId="1558"/>
    <cellStyle name="计算 6 2 5 2 2 2" xfId="1565"/>
    <cellStyle name="计算 6 2 5 2 3" xfId="1567"/>
    <cellStyle name="计算 6 2 5 3" xfId="1571"/>
    <cellStyle name="计算 6 2 5 3 2" xfId="139"/>
    <cellStyle name="计算 6 2 5 4" xfId="1577"/>
    <cellStyle name="计算 6 2 6" xfId="1589"/>
    <cellStyle name="计算 6 2 6 2" xfId="1596"/>
    <cellStyle name="计算 6 2 6 2 2" xfId="1601"/>
    <cellStyle name="计算 6 2 6 2 2 2" xfId="1606"/>
    <cellStyle name="计算 6 2 6 2 3" xfId="1608"/>
    <cellStyle name="计算 6 2 6 3" xfId="1613"/>
    <cellStyle name="计算 6 2 6 3 2" xfId="1616"/>
    <cellStyle name="计算 6 2 6 4" xfId="1618"/>
    <cellStyle name="计算 6 2 7" xfId="1621"/>
    <cellStyle name="计算 6 2 7 2" xfId="1625"/>
    <cellStyle name="计算 6 2 7 2 2" xfId="1627"/>
    <cellStyle name="计算 6 2 7 3" xfId="1629"/>
    <cellStyle name="计算 6 2 8" xfId="1631"/>
    <cellStyle name="计算 6 2 8 2" xfId="1634"/>
    <cellStyle name="计算 6 2 8 2 2" xfId="1636"/>
    <cellStyle name="计算 6 2 8 3" xfId="1641"/>
    <cellStyle name="计算 6 2 9" xfId="1650"/>
    <cellStyle name="计算 6 2 9 2" xfId="1653"/>
    <cellStyle name="计算 6 3" xfId="13019"/>
    <cellStyle name="计算 6 3 10" xfId="13020"/>
    <cellStyle name="计算 6 3 2" xfId="7135"/>
    <cellStyle name="计算 6 3 2 2" xfId="7137"/>
    <cellStyle name="计算 6 3 2 2 2" xfId="13021"/>
    <cellStyle name="计算 6 3 2 2 2 2" xfId="13023"/>
    <cellStyle name="计算 6 3 2 2 2 2 2" xfId="13026"/>
    <cellStyle name="计算 6 3 2 2 2 3" xfId="6122"/>
    <cellStyle name="计算 6 3 2 2 3" xfId="13027"/>
    <cellStyle name="计算 6 3 2 2 3 2" xfId="13030"/>
    <cellStyle name="计算 6 3 2 2 4" xfId="13032"/>
    <cellStyle name="计算 6 3 2 3" xfId="9991"/>
    <cellStyle name="计算 6 3 2 3 2" xfId="9993"/>
    <cellStyle name="计算 6 3 2 3 2 2" xfId="9996"/>
    <cellStyle name="计算 6 3 2 3 2 2 2" xfId="13034"/>
    <cellStyle name="计算 6 3 2 3 2 3" xfId="6131"/>
    <cellStyle name="计算 6 3 2 3 3" xfId="10000"/>
    <cellStyle name="计算 6 3 2 3 3 2" xfId="13035"/>
    <cellStyle name="计算 6 3 2 3 4" xfId="13038"/>
    <cellStyle name="计算 6 3 2 4" xfId="10002"/>
    <cellStyle name="计算 6 3 2 4 2" xfId="10004"/>
    <cellStyle name="计算 6 3 2 4 2 2" xfId="13039"/>
    <cellStyle name="计算 6 3 2 4 2 2 2" xfId="13040"/>
    <cellStyle name="计算 6 3 2 4 2 3" xfId="13041"/>
    <cellStyle name="计算 6 3 2 4 3" xfId="13044"/>
    <cellStyle name="计算 6 3 2 4 3 2" xfId="13045"/>
    <cellStyle name="计算 6 3 2 4 4" xfId="13046"/>
    <cellStyle name="计算 6 3 2 5" xfId="10008"/>
    <cellStyle name="计算 6 3 2 5 2" xfId="13047"/>
    <cellStyle name="计算 6 3 2 5 2 2" xfId="13048"/>
    <cellStyle name="计算 6 3 2 5 3" xfId="13049"/>
    <cellStyle name="计算 6 3 2 6" xfId="13050"/>
    <cellStyle name="计算 6 3 2 6 2" xfId="13052"/>
    <cellStyle name="计算 6 3 2 6 2 2" xfId="13053"/>
    <cellStyle name="计算 6 3 2 6 3" xfId="13054"/>
    <cellStyle name="计算 6 3 2 7" xfId="5031"/>
    <cellStyle name="计算 6 3 2 7 2" xfId="5035"/>
    <cellStyle name="计算 6 3 2 8" xfId="5039"/>
    <cellStyle name="计算 6 3 3" xfId="7139"/>
    <cellStyle name="计算 6 3 3 2" xfId="13055"/>
    <cellStyle name="计算 6 3 3 2 2" xfId="13056"/>
    <cellStyle name="计算 6 3 3 2 2 2" xfId="13057"/>
    <cellStyle name="计算 6 3 3 2 3" xfId="13058"/>
    <cellStyle name="计算 6 3 3 3" xfId="10011"/>
    <cellStyle name="计算 6 3 3 3 2" xfId="10013"/>
    <cellStyle name="计算 6 3 3 4" xfId="10017"/>
    <cellStyle name="计算 6 3 4" xfId="13060"/>
    <cellStyle name="计算 6 3 4 2" xfId="13061"/>
    <cellStyle name="计算 6 3 4 2 2" xfId="13062"/>
    <cellStyle name="计算 6 3 4 2 2 2" xfId="13063"/>
    <cellStyle name="计算 6 3 4 2 3" xfId="13064"/>
    <cellStyle name="计算 6 3 4 3" xfId="10022"/>
    <cellStyle name="计算 6 3 4 3 2" xfId="10024"/>
    <cellStyle name="计算 6 3 4 4" xfId="10026"/>
    <cellStyle name="计算 6 3 5" xfId="1694"/>
    <cellStyle name="计算 6 3 5 2" xfId="1699"/>
    <cellStyle name="计算 6 3 5 2 2" xfId="1705"/>
    <cellStyle name="计算 6 3 5 2 2 2" xfId="1714"/>
    <cellStyle name="计算 6 3 5 2 3" xfId="1717"/>
    <cellStyle name="计算 6 3 5 3" xfId="1720"/>
    <cellStyle name="计算 6 3 5 3 2" xfId="1729"/>
    <cellStyle name="计算 6 3 5 4" xfId="1734"/>
    <cellStyle name="计算 6 3 6" xfId="1749"/>
    <cellStyle name="计算 6 3 6 2" xfId="1755"/>
    <cellStyle name="计算 6 3 6 2 2" xfId="1761"/>
    <cellStyle name="计算 6 3 6 3" xfId="1772"/>
    <cellStyle name="计算 6 3 7" xfId="1779"/>
    <cellStyle name="计算 6 3 7 2" xfId="1787"/>
    <cellStyle name="计算 6 3 7 2 2" xfId="1790"/>
    <cellStyle name="计算 6 3 7 3" xfId="1792"/>
    <cellStyle name="计算 6 3 8" xfId="1796"/>
    <cellStyle name="计算 6 3 8 2" xfId="1800"/>
    <cellStyle name="计算 6 3 9" xfId="1816"/>
    <cellStyle name="计算 6 4" xfId="13065"/>
    <cellStyle name="计算 6 4 2" xfId="7145"/>
    <cellStyle name="计算 6 4 2 2" xfId="13068"/>
    <cellStyle name="计算 6 4 2 2 2" xfId="13070"/>
    <cellStyle name="计算 6 4 2 2 2 2" xfId="13072"/>
    <cellStyle name="计算 6 4 2 2 3" xfId="13073"/>
    <cellStyle name="计算 6 4 2 3" xfId="10036"/>
    <cellStyle name="计算 6 4 2 3 2" xfId="10039"/>
    <cellStyle name="计算 6 4 2 4" xfId="10041"/>
    <cellStyle name="计算 6 4 3" xfId="13074"/>
    <cellStyle name="计算 6 4 3 2" xfId="13075"/>
    <cellStyle name="计算 6 4 3 2 2" xfId="6200"/>
    <cellStyle name="计算 6 4 3 2 2 2" xfId="13077"/>
    <cellStyle name="计算 6 4 3 2 3" xfId="13079"/>
    <cellStyle name="计算 6 4 3 3" xfId="10044"/>
    <cellStyle name="计算 6 4 3 3 2" xfId="6205"/>
    <cellStyle name="计算 6 4 3 4" xfId="13081"/>
    <cellStyle name="计算 6 4 4" xfId="13082"/>
    <cellStyle name="计算 6 4 4 2" xfId="13084"/>
    <cellStyle name="计算 6 4 4 2 2" xfId="13087"/>
    <cellStyle name="计算 6 4 4 2 2 2" xfId="13089"/>
    <cellStyle name="计算 6 4 4 2 3" xfId="13091"/>
    <cellStyle name="计算 6 4 4 3" xfId="13093"/>
    <cellStyle name="计算 6 4 4 3 2" xfId="6222"/>
    <cellStyle name="计算 6 4 4 4" xfId="13094"/>
    <cellStyle name="计算 6 4 5" xfId="1862"/>
    <cellStyle name="计算 6 4 5 2" xfId="1867"/>
    <cellStyle name="计算 6 4 5 2 2" xfId="1872"/>
    <cellStyle name="计算 6 4 5 3" xfId="1886"/>
    <cellStyle name="计算 6 4 6" xfId="1902"/>
    <cellStyle name="计算 6 4 6 2" xfId="1906"/>
    <cellStyle name="计算 6 4 6 2 2" xfId="1910"/>
    <cellStyle name="计算 6 4 6 3" xfId="1918"/>
    <cellStyle name="计算 6 4 7" xfId="1926"/>
    <cellStyle name="计算 6 4 7 2" xfId="1930"/>
    <cellStyle name="计算 6 4 8" xfId="1943"/>
    <cellStyle name="计算 6 5" xfId="13095"/>
    <cellStyle name="计算 6 5 2" xfId="3000"/>
    <cellStyle name="计算 6 5 2 2" xfId="3007"/>
    <cellStyle name="计算 6 5 2 2 2" xfId="5973"/>
    <cellStyle name="计算 6 5 2 3" xfId="5979"/>
    <cellStyle name="计算 6 5 3" xfId="5989"/>
    <cellStyle name="计算 6 5 3 2" xfId="5993"/>
    <cellStyle name="计算 6 5 4" xfId="6000"/>
    <cellStyle name="计算 6 6" xfId="11051"/>
    <cellStyle name="计算 6 6 2" xfId="13098"/>
    <cellStyle name="计算 6 6 2 2" xfId="13100"/>
    <cellStyle name="计算 6 6 2 2 2" xfId="13103"/>
    <cellStyle name="计算 6 6 2 3" xfId="10058"/>
    <cellStyle name="计算 6 6 3" xfId="13104"/>
    <cellStyle name="计算 6 6 3 2" xfId="13105"/>
    <cellStyle name="计算 6 6 4" xfId="13107"/>
    <cellStyle name="计算 6 7" xfId="13108"/>
    <cellStyle name="计算 6 7 2" xfId="13110"/>
    <cellStyle name="计算 6 7 2 2" xfId="13111"/>
    <cellStyle name="计算 6 7 2 2 2" xfId="13113"/>
    <cellStyle name="计算 6 7 2 3" xfId="13114"/>
    <cellStyle name="计算 6 7 3" xfId="13115"/>
    <cellStyle name="计算 6 7 3 2" xfId="13116"/>
    <cellStyle name="计算 6 7 4" xfId="13117"/>
    <cellStyle name="计算 6 8" xfId="13118"/>
    <cellStyle name="计算 6 8 2" xfId="13119"/>
    <cellStyle name="计算 6 8 2 2" xfId="13120"/>
    <cellStyle name="计算 6 8 3" xfId="13121"/>
    <cellStyle name="计算 6 9" xfId="12038"/>
    <cellStyle name="计算 6 9 2" xfId="12040"/>
    <cellStyle name="计算 6 9 2 2" xfId="12042"/>
    <cellStyle name="计算 6 9 3" xfId="12052"/>
    <cellStyle name="计算 7" xfId="13122"/>
    <cellStyle name="计算 7 10" xfId="13123"/>
    <cellStyle name="计算 7 10 2" xfId="13124"/>
    <cellStyle name="计算 7 11" xfId="13125"/>
    <cellStyle name="计算 7 12" xfId="11872"/>
    <cellStyle name="计算 7 2" xfId="13126"/>
    <cellStyle name="计算 7 2 10" xfId="13127"/>
    <cellStyle name="计算 7 2 11" xfId="6728"/>
    <cellStyle name="计算 7 2 2" xfId="13128"/>
    <cellStyle name="计算 7 2 2 10" xfId="13129"/>
    <cellStyle name="计算 7 2 2 2" xfId="13130"/>
    <cellStyle name="计算 7 2 2 2 2" xfId="13131"/>
    <cellStyle name="计算 7 2 2 2 2 2" xfId="13133"/>
    <cellStyle name="计算 7 2 2 2 2 2 2" xfId="13135"/>
    <cellStyle name="计算 7 2 2 2 2 2 2 2" xfId="13136"/>
    <cellStyle name="计算 7 2 2 2 2 2 3" xfId="13138"/>
    <cellStyle name="计算 7 2 2 2 2 3" xfId="13139"/>
    <cellStyle name="计算 7 2 2 2 2 3 2" xfId="13141"/>
    <cellStyle name="计算 7 2 2 2 2 4" xfId="13143"/>
    <cellStyle name="计算 7 2 2 2 3" xfId="13145"/>
    <cellStyle name="计算 7 2 2 2 3 2" xfId="13148"/>
    <cellStyle name="计算 7 2 2 2 3 2 2" xfId="13149"/>
    <cellStyle name="计算 7 2 2 2 3 2 2 2" xfId="13150"/>
    <cellStyle name="计算 7 2 2 2 3 2 3" xfId="13151"/>
    <cellStyle name="计算 7 2 2 2 3 3" xfId="13152"/>
    <cellStyle name="计算 7 2 2 2 3 3 2" xfId="13154"/>
    <cellStyle name="计算 7 2 2 2 3 4" xfId="13155"/>
    <cellStyle name="计算 7 2 2 2 4" xfId="13156"/>
    <cellStyle name="计算 7 2 2 2 4 2" xfId="13157"/>
    <cellStyle name="计算 7 2 2 2 4 2 2" xfId="13158"/>
    <cellStyle name="计算 7 2 2 2 4 2 2 2" xfId="13159"/>
    <cellStyle name="计算 7 2 2 2 4 2 3" xfId="13160"/>
    <cellStyle name="计算 7 2 2 2 4 3" xfId="13161"/>
    <cellStyle name="计算 7 2 2 2 4 3 2" xfId="13162"/>
    <cellStyle name="计算 7 2 2 2 4 4" xfId="13163"/>
    <cellStyle name="计算 7 2 2 2 5" xfId="13164"/>
    <cellStyle name="计算 7 2 2 2 5 2" xfId="13165"/>
    <cellStyle name="计算 7 2 2 2 5 2 2" xfId="13166"/>
    <cellStyle name="计算 7 2 2 2 5 3" xfId="2986"/>
    <cellStyle name="计算 7 2 2 2 6" xfId="13167"/>
    <cellStyle name="计算 7 2 2 2 6 2" xfId="13168"/>
    <cellStyle name="计算 7 2 2 2 6 2 2" xfId="13169"/>
    <cellStyle name="计算 7 2 2 2 6 3" xfId="13170"/>
    <cellStyle name="计算 7 2 2 2 7" xfId="13171"/>
    <cellStyle name="计算 7 2 2 2 7 2" xfId="13172"/>
    <cellStyle name="计算 7 2 2 2 8" xfId="13173"/>
    <cellStyle name="计算 7 2 2 3" xfId="10284"/>
    <cellStyle name="计算 7 2 2 3 2" xfId="10286"/>
    <cellStyle name="计算 7 2 2 3 2 2" xfId="10289"/>
    <cellStyle name="计算 7 2 2 3 2 2 2" xfId="10291"/>
    <cellStyle name="计算 7 2 2 3 2 3" xfId="10295"/>
    <cellStyle name="计算 7 2 2 3 3" xfId="10300"/>
    <cellStyle name="计算 7 2 2 3 3 2" xfId="10302"/>
    <cellStyle name="计算 7 2 2 3 4" xfId="10310"/>
    <cellStyle name="计算 7 2 2 4" xfId="10320"/>
    <cellStyle name="计算 7 2 2 4 2" xfId="10322"/>
    <cellStyle name="计算 7 2 2 4 2 2" xfId="10326"/>
    <cellStyle name="计算 7 2 2 4 2 2 2" xfId="10329"/>
    <cellStyle name="计算 7 2 2 4 2 3" xfId="10332"/>
    <cellStyle name="计算 7 2 2 4 3" xfId="10337"/>
    <cellStyle name="计算 7 2 2 4 3 2" xfId="10340"/>
    <cellStyle name="计算 7 2 2 4 4" xfId="10343"/>
    <cellStyle name="计算 7 2 2 5" xfId="10346"/>
    <cellStyle name="计算 7 2 2 5 2" xfId="10348"/>
    <cellStyle name="计算 7 2 2 5 2 2" xfId="10351"/>
    <cellStyle name="计算 7 2 2 5 2 2 2" xfId="10354"/>
    <cellStyle name="计算 7 2 2 5 2 3" xfId="10357"/>
    <cellStyle name="计算 7 2 2 5 3" xfId="10360"/>
    <cellStyle name="计算 7 2 2 5 3 2" xfId="10363"/>
    <cellStyle name="计算 7 2 2 5 4" xfId="10366"/>
    <cellStyle name="计算 7 2 2 6" xfId="6997"/>
    <cellStyle name="计算 7 2 2 6 2" xfId="7000"/>
    <cellStyle name="计算 7 2 2 6 2 2" xfId="10369"/>
    <cellStyle name="计算 7 2 2 6 3" xfId="10372"/>
    <cellStyle name="计算 7 2 2 7" xfId="7004"/>
    <cellStyle name="计算 7 2 2 7 2" xfId="10375"/>
    <cellStyle name="计算 7 2 2 7 2 2" xfId="13174"/>
    <cellStyle name="计算 7 2 2 7 3" xfId="13176"/>
    <cellStyle name="计算 7 2 2 8" xfId="13178"/>
    <cellStyle name="计算 7 2 2 8 2" xfId="822"/>
    <cellStyle name="计算 7 2 2 9" xfId="11066"/>
    <cellStyle name="计算 7 2 3" xfId="13179"/>
    <cellStyle name="计算 7 2 3 2" xfId="13180"/>
    <cellStyle name="计算 7 2 3 2 2" xfId="13181"/>
    <cellStyle name="计算 7 2 3 2 2 2" xfId="13182"/>
    <cellStyle name="计算 7 2 3 2 2 2 2" xfId="13183"/>
    <cellStyle name="计算 7 2 3 2 2 3" xfId="13184"/>
    <cellStyle name="计算 7 2 3 2 3" xfId="13185"/>
    <cellStyle name="计算 7 2 3 2 3 2" xfId="13187"/>
    <cellStyle name="计算 7 2 3 2 4" xfId="13188"/>
    <cellStyle name="计算 7 2 3 3" xfId="10379"/>
    <cellStyle name="计算 7 2 3 3 2" xfId="10381"/>
    <cellStyle name="计算 7 2 3 3 2 2" xfId="10383"/>
    <cellStyle name="计算 7 2 3 3 2 2 2" xfId="10385"/>
    <cellStyle name="计算 7 2 3 3 2 3" xfId="10387"/>
    <cellStyle name="计算 7 2 3 3 3" xfId="10389"/>
    <cellStyle name="计算 7 2 3 3 3 2" xfId="10391"/>
    <cellStyle name="计算 7 2 3 3 4" xfId="6069"/>
    <cellStyle name="计算 7 2 3 4" xfId="10393"/>
    <cellStyle name="计算 7 2 3 4 2" xfId="10395"/>
    <cellStyle name="计算 7 2 3 4 2 2" xfId="10398"/>
    <cellStyle name="计算 7 2 3 4 2 2 2" xfId="10401"/>
    <cellStyle name="计算 7 2 3 4 2 3" xfId="10404"/>
    <cellStyle name="计算 7 2 3 4 3" xfId="10407"/>
    <cellStyle name="计算 7 2 3 4 3 2" xfId="10410"/>
    <cellStyle name="计算 7 2 3 4 4" xfId="5758"/>
    <cellStyle name="计算 7 2 3 5" xfId="10413"/>
    <cellStyle name="计算 7 2 3 5 2" xfId="10415"/>
    <cellStyle name="计算 7 2 3 5 2 2" xfId="10418"/>
    <cellStyle name="计算 7 2 3 5 3" xfId="10421"/>
    <cellStyle name="计算 7 2 3 6" xfId="10424"/>
    <cellStyle name="计算 7 2 3 6 2" xfId="10426"/>
    <cellStyle name="计算 7 2 3 6 2 2" xfId="10429"/>
    <cellStyle name="计算 7 2 3 6 3" xfId="10432"/>
    <cellStyle name="计算 7 2 3 7" xfId="10435"/>
    <cellStyle name="计算 7 2 3 7 2" xfId="10437"/>
    <cellStyle name="计算 7 2 3 8" xfId="13189"/>
    <cellStyle name="计算 7 2 4" xfId="6319"/>
    <cellStyle name="计算 7 2 4 2" xfId="13190"/>
    <cellStyle name="计算 7 2 4 2 2" xfId="13191"/>
    <cellStyle name="计算 7 2 4 2 2 2" xfId="13192"/>
    <cellStyle name="计算 7 2 4 2 3" xfId="13193"/>
    <cellStyle name="计算 7 2 4 3" xfId="10439"/>
    <cellStyle name="计算 7 2 4 3 2" xfId="10441"/>
    <cellStyle name="计算 7 2 4 4" xfId="10444"/>
    <cellStyle name="计算 7 2 5" xfId="13194"/>
    <cellStyle name="计算 7 2 5 2" xfId="13195"/>
    <cellStyle name="计算 7 2 5 2 2" xfId="13196"/>
    <cellStyle name="计算 7 2 5 2 2 2" xfId="13198"/>
    <cellStyle name="计算 7 2 5 2 3" xfId="13200"/>
    <cellStyle name="计算 7 2 5 3" xfId="10450"/>
    <cellStyle name="计算 7 2 5 3 2" xfId="10452"/>
    <cellStyle name="计算 7 2 5 4" xfId="10459"/>
    <cellStyle name="计算 7 2 6" xfId="13202"/>
    <cellStyle name="计算 7 2 6 2" xfId="13203"/>
    <cellStyle name="计算 7 2 6 2 2" xfId="13204"/>
    <cellStyle name="计算 7 2 6 2 2 2" xfId="13205"/>
    <cellStyle name="计算 7 2 6 2 3" xfId="13206"/>
    <cellStyle name="计算 7 2 6 3" xfId="10466"/>
    <cellStyle name="计算 7 2 6 3 2" xfId="6737"/>
    <cellStyle name="计算 7 2 6 4" xfId="10468"/>
    <cellStyle name="计算 7 2 7" xfId="13207"/>
    <cellStyle name="计算 7 2 7 2" xfId="13209"/>
    <cellStyle name="计算 7 2 7 2 2" xfId="13211"/>
    <cellStyle name="计算 7 2 7 3" xfId="10471"/>
    <cellStyle name="计算 7 2 8" xfId="13212"/>
    <cellStyle name="计算 7 2 8 2" xfId="13214"/>
    <cellStyle name="计算 7 2 8 2 2" xfId="13215"/>
    <cellStyle name="计算 7 2 8 3" xfId="13216"/>
    <cellStyle name="计算 7 2 9" xfId="13217"/>
    <cellStyle name="计算 7 2 9 2" xfId="13218"/>
    <cellStyle name="计算 7 3" xfId="13219"/>
    <cellStyle name="计算 7 3 10" xfId="13220"/>
    <cellStyle name="计算 7 3 2" xfId="13221"/>
    <cellStyle name="计算 7 3 2 2" xfId="13222"/>
    <cellStyle name="计算 7 3 2 2 2" xfId="13223"/>
    <cellStyle name="计算 7 3 2 2 2 2" xfId="13224"/>
    <cellStyle name="计算 7 3 2 2 2 2 2" xfId="13225"/>
    <cellStyle name="计算 7 3 2 2 2 3" xfId="13226"/>
    <cellStyle name="计算 7 3 2 2 3" xfId="13227"/>
    <cellStyle name="计算 7 3 2 2 3 2" xfId="13228"/>
    <cellStyle name="计算 7 3 2 2 4" xfId="13229"/>
    <cellStyle name="计算 7 3 2 3" xfId="5880"/>
    <cellStyle name="计算 7 3 2 3 2" xfId="1843"/>
    <cellStyle name="计算 7 3 2 3 2 2" xfId="10476"/>
    <cellStyle name="计算 7 3 2 3 2 2 2" xfId="10479"/>
    <cellStyle name="计算 7 3 2 3 2 3" xfId="10481"/>
    <cellStyle name="计算 7 3 2 3 3" xfId="10483"/>
    <cellStyle name="计算 7 3 2 3 3 2" xfId="10485"/>
    <cellStyle name="计算 7 3 2 3 4" xfId="10487"/>
    <cellStyle name="计算 7 3 2 4" xfId="3709"/>
    <cellStyle name="计算 7 3 2 4 2" xfId="3713"/>
    <cellStyle name="计算 7 3 2 4 2 2" xfId="3717"/>
    <cellStyle name="计算 7 3 2 4 2 2 2" xfId="3720"/>
    <cellStyle name="计算 7 3 2 4 2 3" xfId="3723"/>
    <cellStyle name="计算 7 3 2 4 3" xfId="3726"/>
    <cellStyle name="计算 7 3 2 4 3 2" xfId="3731"/>
    <cellStyle name="计算 7 3 2 4 4" xfId="3734"/>
    <cellStyle name="计算 7 3 2 5" xfId="3737"/>
    <cellStyle name="计算 7 3 2 5 2" xfId="3742"/>
    <cellStyle name="计算 7 3 2 5 2 2" xfId="3745"/>
    <cellStyle name="计算 7 3 2 5 3" xfId="3750"/>
    <cellStyle name="计算 7 3 2 6" xfId="3755"/>
    <cellStyle name="计算 7 3 2 6 2" xfId="3759"/>
    <cellStyle name="计算 7 3 2 6 2 2" xfId="2570"/>
    <cellStyle name="计算 7 3 2 6 3" xfId="3764"/>
    <cellStyle name="计算 7 3 2 7" xfId="3768"/>
    <cellStyle name="计算 7 3 2 7 2" xfId="3256"/>
    <cellStyle name="计算 7 3 2 8" xfId="2725"/>
    <cellStyle name="计算 7 3 3" xfId="2189"/>
    <cellStyle name="计算 7 3 3 2" xfId="13230"/>
    <cellStyle name="计算 7 3 3 2 2" xfId="13231"/>
    <cellStyle name="计算 7 3 3 2 2 2" xfId="13232"/>
    <cellStyle name="计算 7 3 3 2 3" xfId="13233"/>
    <cellStyle name="计算 7 3 3 3" xfId="5885"/>
    <cellStyle name="计算 7 3 3 3 2" xfId="10490"/>
    <cellStyle name="计算 7 3 3 4" xfId="3777"/>
    <cellStyle name="计算 7 3 4" xfId="13234"/>
    <cellStyle name="计算 7 3 4 2" xfId="13235"/>
    <cellStyle name="计算 7 3 4 2 2" xfId="13236"/>
    <cellStyle name="计算 7 3 4 2 2 2" xfId="13237"/>
    <cellStyle name="计算 7 3 4 2 3" xfId="13238"/>
    <cellStyle name="计算 7 3 4 3" xfId="10494"/>
    <cellStyle name="计算 7 3 4 3 2" xfId="10496"/>
    <cellStyle name="计算 7 3 4 4" xfId="3790"/>
    <cellStyle name="计算 7 3 5" xfId="13239"/>
    <cellStyle name="计算 7 3 5 2" xfId="13240"/>
    <cellStyle name="计算 7 3 5 2 2" xfId="5235"/>
    <cellStyle name="计算 7 3 5 2 2 2" xfId="5237"/>
    <cellStyle name="计算 7 3 5 2 3" xfId="850"/>
    <cellStyle name="计算 7 3 5 3" xfId="10501"/>
    <cellStyle name="计算 7 3 5 3 2" xfId="5244"/>
    <cellStyle name="计算 7 3 5 4" xfId="3801"/>
    <cellStyle name="计算 7 3 6" xfId="13241"/>
    <cellStyle name="计算 7 3 6 2" xfId="13242"/>
    <cellStyle name="计算 7 3 6 2 2" xfId="13243"/>
    <cellStyle name="计算 7 3 6 3" xfId="10504"/>
    <cellStyle name="计算 7 3 7" xfId="13244"/>
    <cellStyle name="计算 7 3 7 2" xfId="13246"/>
    <cellStyle name="计算 7 3 7 2 2" xfId="13248"/>
    <cellStyle name="计算 7 3 7 3" xfId="13249"/>
    <cellStyle name="计算 7 3 8" xfId="13250"/>
    <cellStyle name="计算 7 3 8 2" xfId="13252"/>
    <cellStyle name="计算 7 3 9" xfId="13253"/>
    <cellStyle name="计算 7 4" xfId="13254"/>
    <cellStyle name="计算 7 4 2" xfId="13255"/>
    <cellStyle name="计算 7 4 2 2" xfId="13256"/>
    <cellStyle name="计算 7 4 2 2 2" xfId="13258"/>
    <cellStyle name="计算 7 4 2 2 2 2" xfId="13260"/>
    <cellStyle name="计算 7 4 2 2 3" xfId="13261"/>
    <cellStyle name="计算 7 4 2 3" xfId="10509"/>
    <cellStyle name="计算 7 4 2 3 2" xfId="10512"/>
    <cellStyle name="计算 7 4 2 4" xfId="10519"/>
    <cellStyle name="计算 7 4 3" xfId="13262"/>
    <cellStyle name="计算 7 4 3 2" xfId="13263"/>
    <cellStyle name="计算 7 4 3 2 2" xfId="13265"/>
    <cellStyle name="计算 7 4 3 2 2 2" xfId="13267"/>
    <cellStyle name="计算 7 4 3 2 3" xfId="13268"/>
    <cellStyle name="计算 7 4 3 3" xfId="10523"/>
    <cellStyle name="计算 7 4 3 3 2" xfId="10526"/>
    <cellStyle name="计算 7 4 3 4" xfId="10529"/>
    <cellStyle name="计算 7 4 4" xfId="13269"/>
    <cellStyle name="计算 7 4 4 2" xfId="13271"/>
    <cellStyle name="计算 7 4 4 2 2" xfId="13274"/>
    <cellStyle name="计算 7 4 4 2 2 2" xfId="13275"/>
    <cellStyle name="计算 7 4 4 2 3" xfId="13276"/>
    <cellStyle name="计算 7 4 4 3" xfId="10534"/>
    <cellStyle name="计算 7 4 4 3 2" xfId="10536"/>
    <cellStyle name="计算 7 4 4 4" xfId="10538"/>
    <cellStyle name="计算 7 4 5" xfId="13277"/>
    <cellStyle name="计算 7 4 5 2" xfId="13279"/>
    <cellStyle name="计算 7 4 5 2 2" xfId="13280"/>
    <cellStyle name="计算 7 4 5 3" xfId="10541"/>
    <cellStyle name="计算 7 4 6" xfId="13281"/>
    <cellStyle name="计算 7 4 6 2" xfId="5131"/>
    <cellStyle name="计算 7 4 6 2 2" xfId="13282"/>
    <cellStyle name="计算 7 4 6 3" xfId="10547"/>
    <cellStyle name="计算 7 4 7" xfId="13283"/>
    <cellStyle name="计算 7 4 7 2" xfId="13285"/>
    <cellStyle name="计算 7 4 8" xfId="13286"/>
    <cellStyle name="计算 7 5" xfId="13289"/>
    <cellStyle name="计算 7 5 2" xfId="13291"/>
    <cellStyle name="计算 7 5 2 2" xfId="13294"/>
    <cellStyle name="计算 7 5 2 2 2" xfId="13297"/>
    <cellStyle name="计算 7 5 2 3" xfId="10551"/>
    <cellStyle name="计算 7 5 3" xfId="13300"/>
    <cellStyle name="计算 7 5 3 2" xfId="13302"/>
    <cellStyle name="计算 7 5 4" xfId="13305"/>
    <cellStyle name="计算 7 6" xfId="13308"/>
    <cellStyle name="计算 7 6 2" xfId="13311"/>
    <cellStyle name="计算 7 6 2 2" xfId="13313"/>
    <cellStyle name="计算 7 6 2 2 2" xfId="13317"/>
    <cellStyle name="计算 7 6 2 3" xfId="10565"/>
    <cellStyle name="计算 7 6 3" xfId="13320"/>
    <cellStyle name="计算 7 6 3 2" xfId="13323"/>
    <cellStyle name="计算 7 6 4" xfId="13326"/>
    <cellStyle name="计算 7 7" xfId="13328"/>
    <cellStyle name="计算 7 7 2" xfId="13329"/>
    <cellStyle name="计算 7 7 2 2" xfId="13331"/>
    <cellStyle name="计算 7 7 2 2 2" xfId="13335"/>
    <cellStyle name="计算 7 7 2 3" xfId="10582"/>
    <cellStyle name="计算 7 7 3" xfId="13337"/>
    <cellStyle name="计算 7 7 3 2" xfId="13339"/>
    <cellStyle name="计算 7 7 4" xfId="13341"/>
    <cellStyle name="计算 7 8" xfId="13343"/>
    <cellStyle name="计算 7 8 2" xfId="13344"/>
    <cellStyle name="计算 7 8 2 2" xfId="13346"/>
    <cellStyle name="计算 7 8 3" xfId="13349"/>
    <cellStyle name="计算 7 9" xfId="12117"/>
    <cellStyle name="计算 7 9 2" xfId="12120"/>
    <cellStyle name="计算 7 9 2 2" xfId="12124"/>
    <cellStyle name="计算 7 9 3" xfId="12135"/>
    <cellStyle name="计算 8" xfId="13351"/>
    <cellStyle name="计算 8 10" xfId="13353"/>
    <cellStyle name="计算 8 11" xfId="13355"/>
    <cellStyle name="计算 8 2" xfId="13357"/>
    <cellStyle name="计算 8 2 10" xfId="13358"/>
    <cellStyle name="计算 8 2 2" xfId="13359"/>
    <cellStyle name="计算 8 2 2 2" xfId="13360"/>
    <cellStyle name="计算 8 2 2 2 2" xfId="13361"/>
    <cellStyle name="计算 8 2 2 2 2 2" xfId="13362"/>
    <cellStyle name="计算 8 2 2 2 2 2 2" xfId="13363"/>
    <cellStyle name="计算 8 2 2 2 2 3" xfId="13364"/>
    <cellStyle name="计算 8 2 2 2 3" xfId="13365"/>
    <cellStyle name="计算 8 2 2 2 3 2" xfId="13366"/>
    <cellStyle name="计算 8 2 2 2 4" xfId="13367"/>
    <cellStyle name="计算 8 2 2 3" xfId="10790"/>
    <cellStyle name="计算 8 2 2 3 2" xfId="10793"/>
    <cellStyle name="计算 8 2 2 3 2 2" xfId="10796"/>
    <cellStyle name="计算 8 2 2 3 2 2 2" xfId="10800"/>
    <cellStyle name="计算 8 2 2 3 2 3" xfId="10804"/>
    <cellStyle name="计算 8 2 2 3 3" xfId="10808"/>
    <cellStyle name="计算 8 2 2 3 3 2" xfId="10811"/>
    <cellStyle name="计算 8 2 2 3 4" xfId="10820"/>
    <cellStyle name="计算 8 2 2 4" xfId="6146"/>
    <cellStyle name="计算 8 2 2 4 2" xfId="10833"/>
    <cellStyle name="计算 8 2 2 4 2 2" xfId="10686"/>
    <cellStyle name="计算 8 2 2 4 2 2 2" xfId="10836"/>
    <cellStyle name="计算 8 2 2 4 2 3" xfId="10838"/>
    <cellStyle name="计算 8 2 2 4 3" xfId="10840"/>
    <cellStyle name="计算 8 2 2 4 3 2" xfId="10842"/>
    <cellStyle name="计算 8 2 2 4 4" xfId="10844"/>
    <cellStyle name="计算 8 2 2 5" xfId="10846"/>
    <cellStyle name="计算 8 2 2 5 2" xfId="10849"/>
    <cellStyle name="计算 8 2 2 5 2 2" xfId="10851"/>
    <cellStyle name="计算 8 2 2 5 3" xfId="10855"/>
    <cellStyle name="计算 8 2 2 6" xfId="10859"/>
    <cellStyle name="计算 8 2 2 6 2" xfId="10861"/>
    <cellStyle name="计算 8 2 2 6 2 2" xfId="3481"/>
    <cellStyle name="计算 8 2 2 6 3" xfId="10863"/>
    <cellStyle name="计算 8 2 2 7" xfId="8959"/>
    <cellStyle name="计算 8 2 2 7 2" xfId="8962"/>
    <cellStyle name="计算 8 2 2 8" xfId="8964"/>
    <cellStyle name="计算 8 2 3" xfId="2450"/>
    <cellStyle name="计算 8 2 3 2" xfId="13368"/>
    <cellStyle name="计算 8 2 3 2 2" xfId="13369"/>
    <cellStyle name="计算 8 2 3 2 2 2" xfId="13370"/>
    <cellStyle name="计算 8 2 3 2 3" xfId="13371"/>
    <cellStyle name="计算 8 2 3 3" xfId="10867"/>
    <cellStyle name="计算 8 2 3 3 2" xfId="10870"/>
    <cellStyle name="计算 8 2 3 4" xfId="10881"/>
    <cellStyle name="计算 8 2 4" xfId="13372"/>
    <cellStyle name="计算 8 2 4 2" xfId="13373"/>
    <cellStyle name="计算 8 2 4 2 2" xfId="13374"/>
    <cellStyle name="计算 8 2 4 2 2 2" xfId="13375"/>
    <cellStyle name="计算 8 2 4 2 3" xfId="13376"/>
    <cellStyle name="计算 8 2 4 3" xfId="10907"/>
    <cellStyle name="计算 8 2 4 3 2" xfId="10910"/>
    <cellStyle name="计算 8 2 4 4" xfId="10915"/>
    <cellStyle name="计算 8 2 5" xfId="13377"/>
    <cellStyle name="计算 8 2 5 2" xfId="13378"/>
    <cellStyle name="计算 8 2 5 2 2" xfId="13379"/>
    <cellStyle name="计算 8 2 5 2 2 2" xfId="13380"/>
    <cellStyle name="计算 8 2 5 2 3" xfId="13381"/>
    <cellStyle name="计算 8 2 5 3" xfId="10922"/>
    <cellStyle name="计算 8 2 5 3 2" xfId="10925"/>
    <cellStyle name="计算 8 2 5 4" xfId="10930"/>
    <cellStyle name="计算 8 2 6" xfId="13382"/>
    <cellStyle name="计算 8 2 6 2" xfId="13383"/>
    <cellStyle name="计算 8 2 6 2 2" xfId="13384"/>
    <cellStyle name="计算 8 2 6 3" xfId="10937"/>
    <cellStyle name="计算 8 2 7" xfId="13385"/>
    <cellStyle name="计算 8 2 7 2" xfId="13387"/>
    <cellStyle name="计算 8 2 7 2 2" xfId="13389"/>
    <cellStyle name="计算 8 2 7 3" xfId="10944"/>
    <cellStyle name="计算 8 2 8" xfId="13391"/>
    <cellStyle name="计算 8 2 8 2" xfId="13393"/>
    <cellStyle name="计算 8 2 9" xfId="13394"/>
    <cellStyle name="计算 8 3" xfId="13395"/>
    <cellStyle name="计算 8 3 2" xfId="13396"/>
    <cellStyle name="计算 8 3 2 2" xfId="13397"/>
    <cellStyle name="计算 8 3 2 2 2" xfId="13398"/>
    <cellStyle name="计算 8 3 2 2 2 2" xfId="6816"/>
    <cellStyle name="计算 8 3 2 2 3" xfId="13399"/>
    <cellStyle name="计算 8 3 2 3" xfId="10949"/>
    <cellStyle name="计算 8 3 2 3 2" xfId="10952"/>
    <cellStyle name="计算 8 3 2 4" xfId="2970"/>
    <cellStyle name="计算 8 3 3" xfId="2452"/>
    <cellStyle name="计算 8 3 3 2" xfId="13400"/>
    <cellStyle name="计算 8 3 3 2 2" xfId="2113"/>
    <cellStyle name="计算 8 3 3 2 2 2" xfId="805"/>
    <cellStyle name="计算 8 3 3 2 3" xfId="2115"/>
    <cellStyle name="计算 8 3 3 3" xfId="10966"/>
    <cellStyle name="计算 8 3 3 3 2" xfId="2139"/>
    <cellStyle name="计算 8 3 3 4" xfId="3133"/>
    <cellStyle name="计算 8 3 4" xfId="13401"/>
    <cellStyle name="计算 8 3 4 2" xfId="13402"/>
    <cellStyle name="计算 8 3 4 2 2" xfId="2203"/>
    <cellStyle name="计算 8 3 4 2 2 2" xfId="2205"/>
    <cellStyle name="计算 8 3 4 2 3" xfId="2208"/>
    <cellStyle name="计算 8 3 4 3" xfId="10969"/>
    <cellStyle name="计算 8 3 4 3 2" xfId="2218"/>
    <cellStyle name="计算 8 3 4 4" xfId="3895"/>
    <cellStyle name="计算 8 3 5" xfId="13403"/>
    <cellStyle name="计算 8 3 5 2" xfId="13404"/>
    <cellStyle name="计算 8 3 5 2 2" xfId="2288"/>
    <cellStyle name="计算 8 3 5 3" xfId="10972"/>
    <cellStyle name="计算 8 3 6" xfId="13405"/>
    <cellStyle name="计算 8 3 6 2" xfId="13406"/>
    <cellStyle name="计算 8 3 6 2 2" xfId="2394"/>
    <cellStyle name="计算 8 3 6 3" xfId="10975"/>
    <cellStyle name="计算 8 3 7" xfId="13407"/>
    <cellStyle name="计算 8 3 7 2" xfId="5835"/>
    <cellStyle name="计算 8 3 8" xfId="13409"/>
    <cellStyle name="计算 8 4" xfId="13410"/>
    <cellStyle name="计算 8 4 2" xfId="13411"/>
    <cellStyle name="计算 8 4 2 2" xfId="13412"/>
    <cellStyle name="计算 8 4 2 2 2" xfId="13414"/>
    <cellStyle name="计算 8 4 2 3" xfId="10982"/>
    <cellStyle name="计算 8 4 3" xfId="13416"/>
    <cellStyle name="计算 8 4 3 2" xfId="13418"/>
    <cellStyle name="计算 8 4 4" xfId="13420"/>
    <cellStyle name="计算 8 5" xfId="13422"/>
    <cellStyle name="计算 8 5 2" xfId="13424"/>
    <cellStyle name="计算 8 5 2 2" xfId="13427"/>
    <cellStyle name="计算 8 5 2 2 2" xfId="13430"/>
    <cellStyle name="计算 8 5 2 3" xfId="11022"/>
    <cellStyle name="计算 8 5 3" xfId="13432"/>
    <cellStyle name="计算 8 5 3 2" xfId="13434"/>
    <cellStyle name="计算 8 5 4" xfId="13436"/>
    <cellStyle name="计算 8 6" xfId="13439"/>
    <cellStyle name="计算 8 6 2" xfId="13441"/>
    <cellStyle name="计算 8 6 2 2" xfId="12885"/>
    <cellStyle name="计算 8 6 2 2 2" xfId="12890"/>
    <cellStyle name="计算 8 6 2 3" xfId="11041"/>
    <cellStyle name="计算 8 6 3" xfId="13443"/>
    <cellStyle name="计算 8 6 3 2" xfId="13096"/>
    <cellStyle name="计算 8 6 4" xfId="13445"/>
    <cellStyle name="计算 8 7" xfId="13447"/>
    <cellStyle name="计算 8 7 2" xfId="2930"/>
    <cellStyle name="计算 8 7 2 2" xfId="13448"/>
    <cellStyle name="计算 8 7 3" xfId="135"/>
    <cellStyle name="计算 8 8" xfId="13451"/>
    <cellStyle name="计算 8 8 2" xfId="13452"/>
    <cellStyle name="计算 8 8 2 2" xfId="13454"/>
    <cellStyle name="计算 8 8 3" xfId="13457"/>
    <cellStyle name="计算 8 9" xfId="12209"/>
    <cellStyle name="计算 8 9 2" xfId="5171"/>
    <cellStyle name="计算 9" xfId="13459"/>
    <cellStyle name="计算 9 10" xfId="13461"/>
    <cellStyle name="计算 9 2" xfId="13462"/>
    <cellStyle name="计算 9 2 2" xfId="13463"/>
    <cellStyle name="计算 9 2 2 2" xfId="13465"/>
    <cellStyle name="计算 9 2 2 2 2" xfId="13467"/>
    <cellStyle name="计算 9 2 2 2 2 2" xfId="13469"/>
    <cellStyle name="计算 9 2 2 2 3" xfId="13470"/>
    <cellStyle name="计算 9 2 2 3" xfId="11289"/>
    <cellStyle name="计算 9 2 2 3 2" xfId="11293"/>
    <cellStyle name="计算 9 2 2 4" xfId="6157"/>
    <cellStyle name="计算 9 2 3" xfId="2480"/>
    <cellStyle name="计算 9 2 3 2" xfId="13471"/>
    <cellStyle name="计算 9 2 3 2 2" xfId="13473"/>
    <cellStyle name="计算 9 2 3 2 2 2" xfId="13474"/>
    <cellStyle name="计算 9 2 3 2 3" xfId="13475"/>
    <cellStyle name="计算 9 2 3 3" xfId="11340"/>
    <cellStyle name="计算 9 2 3 3 2" xfId="11342"/>
    <cellStyle name="计算 9 2 3 4" xfId="11350"/>
    <cellStyle name="计算 9 2 4" xfId="13476"/>
    <cellStyle name="计算 9 2 4 2" xfId="13477"/>
    <cellStyle name="计算 9 2 4 2 2" xfId="13478"/>
    <cellStyle name="计算 9 2 4 2 2 2" xfId="13479"/>
    <cellStyle name="计算 9 2 4 2 3" xfId="13480"/>
    <cellStyle name="计算 9 2 4 3" xfId="11375"/>
    <cellStyle name="计算 9 2 4 3 2" xfId="11377"/>
    <cellStyle name="计算 9 2 4 4" xfId="11381"/>
    <cellStyle name="计算 9 2 5" xfId="13481"/>
    <cellStyle name="计算 9 2 5 2" xfId="13482"/>
    <cellStyle name="计算 9 2 5 2 2" xfId="4736"/>
    <cellStyle name="计算 9 2 5 3" xfId="11385"/>
    <cellStyle name="计算 9 2 6" xfId="4784"/>
    <cellStyle name="计算 9 2 6 2" xfId="13483"/>
    <cellStyle name="计算 9 2 6 2 2" xfId="13484"/>
    <cellStyle name="计算 9 2 6 3" xfId="11398"/>
    <cellStyle name="计算 9 2 7" xfId="13485"/>
    <cellStyle name="计算 9 2 7 2" xfId="13487"/>
    <cellStyle name="计算 9 2 8" xfId="13488"/>
    <cellStyle name="计算 9 3" xfId="5664"/>
    <cellStyle name="计算 9 3 2" xfId="10670"/>
    <cellStyle name="计算 9 3 2 2" xfId="13489"/>
    <cellStyle name="计算 9 3 2 2 2" xfId="13491"/>
    <cellStyle name="计算 9 3 2 3" xfId="11411"/>
    <cellStyle name="计算 9 3 3" xfId="13492"/>
    <cellStyle name="计算 9 3 3 2" xfId="13494"/>
    <cellStyle name="计算 9 3 4" xfId="13495"/>
    <cellStyle name="计算 9 4" xfId="10673"/>
    <cellStyle name="计算 9 4 2" xfId="13496"/>
    <cellStyle name="计算 9 4 2 2" xfId="13497"/>
    <cellStyle name="计算 9 4 2 2 2" xfId="13499"/>
    <cellStyle name="计算 9 4 2 3" xfId="4320"/>
    <cellStyle name="计算 9 4 3" xfId="13500"/>
    <cellStyle name="计算 9 4 3 2" xfId="13501"/>
    <cellStyle name="计算 9 4 4" xfId="13502"/>
    <cellStyle name="计算 9 5" xfId="13504"/>
    <cellStyle name="计算 9 5 2" xfId="13506"/>
    <cellStyle name="计算 9 5 2 2" xfId="13508"/>
    <cellStyle name="计算 9 5 2 2 2" xfId="13511"/>
    <cellStyle name="计算 9 5 2 3" xfId="11479"/>
    <cellStyle name="计算 9 5 3" xfId="13513"/>
    <cellStyle name="计算 9 5 3 2" xfId="13515"/>
    <cellStyle name="计算 9 5 4" xfId="13517"/>
    <cellStyle name="计算 9 6" xfId="13519"/>
    <cellStyle name="计算 9 6 2" xfId="13520"/>
    <cellStyle name="计算 9 6 2 2" xfId="6149"/>
    <cellStyle name="计算 9 6 3" xfId="13522"/>
    <cellStyle name="计算 9 7" xfId="13524"/>
    <cellStyle name="计算 9 7 2" xfId="13525"/>
    <cellStyle name="计算 9 7 2 2" xfId="13527"/>
    <cellStyle name="计算 9 7 3" xfId="13529"/>
    <cellStyle name="计算 9 8" xfId="13531"/>
    <cellStyle name="计算 9 8 2" xfId="13532"/>
    <cellStyle name="计算 9 9" xfId="12248"/>
    <cellStyle name="检查单元格 10" xfId="13534"/>
    <cellStyle name="检查单元格 2" xfId="13537"/>
    <cellStyle name="检查单元格 2 2" xfId="13538"/>
    <cellStyle name="检查单元格 2 2 2" xfId="13539"/>
    <cellStyle name="检查单元格 2 2 2 2" xfId="13540"/>
    <cellStyle name="检查单元格 2 2 3" xfId="13541"/>
    <cellStyle name="检查单元格 2 3" xfId="13542"/>
    <cellStyle name="检查单元格 2 3 2" xfId="13543"/>
    <cellStyle name="检查单元格 2 4" xfId="13544"/>
    <cellStyle name="检查单元格 2 4 2" xfId="13545"/>
    <cellStyle name="检查单元格 2 5" xfId="13546"/>
    <cellStyle name="检查单元格 3" xfId="13547"/>
    <cellStyle name="检查单元格 3 2" xfId="13548"/>
    <cellStyle name="检查单元格 3 2 2" xfId="13549"/>
    <cellStyle name="检查单元格 3 2 2 2" xfId="13550"/>
    <cellStyle name="检查单元格 3 2 3" xfId="13551"/>
    <cellStyle name="检查单元格 3 3" xfId="13552"/>
    <cellStyle name="检查单元格 3 3 2" xfId="13553"/>
    <cellStyle name="检查单元格 3 4" xfId="13554"/>
    <cellStyle name="检查单元格 4" xfId="13555"/>
    <cellStyle name="检查单元格 4 2" xfId="13556"/>
    <cellStyle name="检查单元格 4 2 2" xfId="13557"/>
    <cellStyle name="检查单元格 4 2 2 2" xfId="13558"/>
    <cellStyle name="检查单元格 4 2 3" xfId="13560"/>
    <cellStyle name="检查单元格 4 3" xfId="13561"/>
    <cellStyle name="检查单元格 4 3 2" xfId="13562"/>
    <cellStyle name="检查单元格 4 4" xfId="13563"/>
    <cellStyle name="检查单元格 5" xfId="13564"/>
    <cellStyle name="检查单元格 5 2" xfId="13565"/>
    <cellStyle name="检查单元格 5 2 2" xfId="13566"/>
    <cellStyle name="检查单元格 5 2 2 2" xfId="13567"/>
    <cellStyle name="检查单元格 5 2 3" xfId="13568"/>
    <cellStyle name="检查单元格 5 3" xfId="3438"/>
    <cellStyle name="检查单元格 5 3 2" xfId="13569"/>
    <cellStyle name="检查单元格 5 4" xfId="7048"/>
    <cellStyle name="检查单元格 6" xfId="13570"/>
    <cellStyle name="检查单元格 6 2" xfId="13571"/>
    <cellStyle name="检查单元格 6 2 2" xfId="13572"/>
    <cellStyle name="检查单元格 6 2 2 2" xfId="13573"/>
    <cellStyle name="检查单元格 6 2 3" xfId="13574"/>
    <cellStyle name="检查单元格 6 3" xfId="13575"/>
    <cellStyle name="检查单元格 6 3 2" xfId="13576"/>
    <cellStyle name="检查单元格 6 4" xfId="7058"/>
    <cellStyle name="检查单元格 7" xfId="13577"/>
    <cellStyle name="检查单元格 7 2" xfId="13578"/>
    <cellStyle name="检查单元格 7 2 2" xfId="13580"/>
    <cellStyle name="检查单元格 7 3" xfId="13581"/>
    <cellStyle name="检查单元格 8" xfId="1645"/>
    <cellStyle name="检查单元格 8 2" xfId="13582"/>
    <cellStyle name="检查单元格 9" xfId="13583"/>
    <cellStyle name="检查单元格 9 2" xfId="13584"/>
    <cellStyle name="解释性文本 2" xfId="1239"/>
    <cellStyle name="解释性文本 2 2" xfId="13585"/>
    <cellStyle name="解释性文本 2 2 2" xfId="13586"/>
    <cellStyle name="解释性文本 2 3" xfId="10812"/>
    <cellStyle name="解释性文本 3" xfId="13587"/>
    <cellStyle name="解释性文本 3 2" xfId="13588"/>
    <cellStyle name="解释性文本 3 2 2" xfId="13589"/>
    <cellStyle name="解释性文本 4" xfId="13590"/>
    <cellStyle name="解释性文本 4 2" xfId="13591"/>
    <cellStyle name="解释性文本 4 2 2" xfId="13592"/>
    <cellStyle name="解释性文本 4 3" xfId="10826"/>
    <cellStyle name="解释性文本 5" xfId="13593"/>
    <cellStyle name="解释性文本 5 2" xfId="7807"/>
    <cellStyle name="解释性文本 5 2 2" xfId="13594"/>
    <cellStyle name="解释性文本 5 3" xfId="10831"/>
    <cellStyle name="解释性文本 6" xfId="13595"/>
    <cellStyle name="解释性文本 7" xfId="13596"/>
    <cellStyle name="解释性文本 8" xfId="13598"/>
    <cellStyle name="解释性文本 9" xfId="13599"/>
    <cellStyle name="警告文本 2" xfId="13600"/>
    <cellStyle name="警告文本 2 2" xfId="13603"/>
    <cellStyle name="警告文本 2 2 2" xfId="13607"/>
    <cellStyle name="警告文本 2 2 2 2" xfId="13610"/>
    <cellStyle name="警告文本 2 2 3" xfId="13612"/>
    <cellStyle name="警告文本 2 3" xfId="13614"/>
    <cellStyle name="警告文本 2 3 2" xfId="13617"/>
    <cellStyle name="警告文本 2 4" xfId="13620"/>
    <cellStyle name="警告文本 3" xfId="13623"/>
    <cellStyle name="警告文本 3 2" xfId="13625"/>
    <cellStyle name="警告文本 3 2 2" xfId="13628"/>
    <cellStyle name="警告文本 3 2 2 2" xfId="13629"/>
    <cellStyle name="警告文本 3 2 3" xfId="13630"/>
    <cellStyle name="警告文本 3 3" xfId="13631"/>
    <cellStyle name="警告文本 4" xfId="13632"/>
    <cellStyle name="警告文本 4 2" xfId="13634"/>
    <cellStyle name="警告文本 4 2 2" xfId="13637"/>
    <cellStyle name="警告文本 4 2 2 2" xfId="13638"/>
    <cellStyle name="警告文本 4 2 3" xfId="13639"/>
    <cellStyle name="警告文本 4 3" xfId="13640"/>
    <cellStyle name="警告文本 4 3 2" xfId="13642"/>
    <cellStyle name="警告文本 4 4" xfId="13643"/>
    <cellStyle name="警告文本 5" xfId="13645"/>
    <cellStyle name="警告文本 5 2" xfId="8504"/>
    <cellStyle name="警告文本 5 2 2" xfId="9308"/>
    <cellStyle name="警告文本 5 2 2 2" xfId="13646"/>
    <cellStyle name="警告文本 5 2 3" xfId="3283"/>
    <cellStyle name="警告文本 5 3" xfId="12997"/>
    <cellStyle name="警告文本 5 3 2" xfId="12999"/>
    <cellStyle name="警告文本 5 4" xfId="13001"/>
    <cellStyle name="警告文本 6" xfId="13647"/>
    <cellStyle name="警告文本 6 2" xfId="13648"/>
    <cellStyle name="链接单元格 2" xfId="2271"/>
    <cellStyle name="链接单元格 2 2" xfId="5383"/>
    <cellStyle name="链接单元格 2 2 2" xfId="13649"/>
    <cellStyle name="链接单元格 2 2 2 2" xfId="13650"/>
    <cellStyle name="链接单元格 2 2 3" xfId="13651"/>
    <cellStyle name="链接单元格 2 3" xfId="13654"/>
    <cellStyle name="链接单元格 2 3 2" xfId="9146"/>
    <cellStyle name="链接单元格 2 4" xfId="13656"/>
    <cellStyle name="链接单元格 2 4 2" xfId="13658"/>
    <cellStyle name="链接单元格 2 5" xfId="13659"/>
    <cellStyle name="链接单元格 3" xfId="5386"/>
    <cellStyle name="链接单元格 3 2" xfId="13660"/>
    <cellStyle name="链接单元格 3 2 2" xfId="13662"/>
    <cellStyle name="链接单元格 3 2 2 2" xfId="13663"/>
    <cellStyle name="链接单元格 3 2 3" xfId="13664"/>
    <cellStyle name="链接单元格 3 3" xfId="13665"/>
    <cellStyle name="链接单元格 4" xfId="13667"/>
    <cellStyle name="链接单元格 4 2" xfId="13668"/>
    <cellStyle name="链接单元格 4 2 2" xfId="13669"/>
    <cellStyle name="链接单元格 4 2 2 2" xfId="10308"/>
    <cellStyle name="链接单元格 4 2 3" xfId="13670"/>
    <cellStyle name="链接单元格 4 3" xfId="13671"/>
    <cellStyle name="链接单元格 4 3 2" xfId="13673"/>
    <cellStyle name="链接单元格 4 4" xfId="13674"/>
    <cellStyle name="链接单元格 5" xfId="13675"/>
    <cellStyle name="链接单元格 5 2" xfId="13676"/>
    <cellStyle name="链接单元格 5 2 2" xfId="13677"/>
    <cellStyle name="链接单元格 5 2 2 2" xfId="13678"/>
    <cellStyle name="链接单元格 5 2 3" xfId="13679"/>
    <cellStyle name="链接单元格 5 3" xfId="13680"/>
    <cellStyle name="链接单元格 5 3 2" xfId="13681"/>
    <cellStyle name="链接单元格 5 4" xfId="13682"/>
    <cellStyle name="链接单元格 6" xfId="13683"/>
    <cellStyle name="链接单元格 6 2" xfId="13685"/>
    <cellStyle name="链接单元格 7" xfId="13687"/>
    <cellStyle name="普通_ 请购 (2)" xfId="13691"/>
    <cellStyle name="千分位[0]_gg (2)" xfId="13692"/>
    <cellStyle name="千分位_gg (2)" xfId="5570"/>
    <cellStyle name="千位[0]_laroux" xfId="13695"/>
    <cellStyle name="千位_laroux" xfId="13697"/>
    <cellStyle name="强调文字颜色 1 10" xfId="13698"/>
    <cellStyle name="强调文字颜色 1 2" xfId="13699"/>
    <cellStyle name="强调文字颜色 1 2 2" xfId="13701"/>
    <cellStyle name="强调文字颜色 1 2 2 2" xfId="13703"/>
    <cellStyle name="强调文字颜色 1 2 2 2 2" xfId="13705"/>
    <cellStyle name="强调文字颜色 1 2 2 3" xfId="13707"/>
    <cellStyle name="强调文字颜色 1 2 3" xfId="13710"/>
    <cellStyle name="强调文字颜色 1 2 3 2" xfId="13712"/>
    <cellStyle name="强调文字颜色 1 2 4" xfId="13714"/>
    <cellStyle name="强调文字颜色 1 2 4 2" xfId="13716"/>
    <cellStyle name="强调文字颜色 1 2 5" xfId="13717"/>
    <cellStyle name="强调文字颜色 1 3" xfId="13719"/>
    <cellStyle name="强调文字颜色 1 3 2" xfId="2798"/>
    <cellStyle name="强调文字颜色 1 3 2 2" xfId="2803"/>
    <cellStyle name="强调文字颜色 1 3 2 2 2" xfId="2808"/>
    <cellStyle name="强调文字颜色 1 3 2 3" xfId="2815"/>
    <cellStyle name="强调文字颜色 1 3 3" xfId="2819"/>
    <cellStyle name="强调文字颜色 1 3 3 2" xfId="2823"/>
    <cellStyle name="强调文字颜色 1 3 4" xfId="2833"/>
    <cellStyle name="强调文字颜色 1 4" xfId="13721"/>
    <cellStyle name="强调文字颜色 1 4 2" xfId="2897"/>
    <cellStyle name="强调文字颜色 1 4 2 2" xfId="2900"/>
    <cellStyle name="强调文字颜色 1 4 2 2 2" xfId="2903"/>
    <cellStyle name="强调文字颜色 1 4 2 3" xfId="2906"/>
    <cellStyle name="强调文字颜色 1 4 3" xfId="2909"/>
    <cellStyle name="强调文字颜色 1 4 3 2" xfId="2914"/>
    <cellStyle name="强调文字颜色 1 4 4" xfId="2918"/>
    <cellStyle name="强调文字颜色 1 5" xfId="13723"/>
    <cellStyle name="强调文字颜色 1 5 2" xfId="13725"/>
    <cellStyle name="强调文字颜色 1 5 2 2" xfId="13727"/>
    <cellStyle name="强调文字颜色 1 5 2 2 2" xfId="13729"/>
    <cellStyle name="强调文字颜色 1 5 2 3" xfId="13730"/>
    <cellStyle name="强调文字颜色 1 5 3" xfId="13732"/>
    <cellStyle name="强调文字颜色 1 5 3 2" xfId="13734"/>
    <cellStyle name="强调文字颜色 1 5 4" xfId="13735"/>
    <cellStyle name="强调文字颜色 1 6" xfId="13736"/>
    <cellStyle name="强调文字颜色 1 6 2" xfId="13738"/>
    <cellStyle name="强调文字颜色 1 6 2 2" xfId="13740"/>
    <cellStyle name="强调文字颜色 1 6 2 2 2" xfId="13741"/>
    <cellStyle name="强调文字颜色 1 6 2 3" xfId="13742"/>
    <cellStyle name="强调文字颜色 1 6 3" xfId="13744"/>
    <cellStyle name="强调文字颜色 1 6 3 2" xfId="13745"/>
    <cellStyle name="强调文字颜色 1 6 4" xfId="13746"/>
    <cellStyle name="强调文字颜色 1 7" xfId="13747"/>
    <cellStyle name="强调文字颜色 1 7 2" xfId="13749"/>
    <cellStyle name="强调文字颜色 1 7 2 2" xfId="13750"/>
    <cellStyle name="强调文字颜色 1 7 3" xfId="305"/>
    <cellStyle name="强调文字颜色 1 8" xfId="13751"/>
    <cellStyle name="强调文字颜色 1 8 2" xfId="13752"/>
    <cellStyle name="强调文字颜色 1 9" xfId="13753"/>
    <cellStyle name="强调文字颜色 1 9 2" xfId="13754"/>
    <cellStyle name="强调文字颜色 2 10" xfId="13755"/>
    <cellStyle name="强调文字颜色 2 2" xfId="13756"/>
    <cellStyle name="强调文字颜色 2 2 2" xfId="253"/>
    <cellStyle name="强调文字颜色 2 2 2 2" xfId="234"/>
    <cellStyle name="强调文字颜色 2 2 2 2 2" xfId="336"/>
    <cellStyle name="强调文字颜色 2 2 2 3" xfId="360"/>
    <cellStyle name="强调文字颜色 2 2 3" xfId="220"/>
    <cellStyle name="强调文字颜色 2 2 3 2" xfId="210"/>
    <cellStyle name="强调文字颜色 2 2 4" xfId="230"/>
    <cellStyle name="强调文字颜色 2 2 4 2" xfId="130"/>
    <cellStyle name="强调文字颜色 2 2 5" xfId="13"/>
    <cellStyle name="强调文字颜色 2 3" xfId="13758"/>
    <cellStyle name="强调文字颜色 2 3 2" xfId="13760"/>
    <cellStyle name="强调文字颜色 2 3 2 2" xfId="13761"/>
    <cellStyle name="强调文字颜色 2 3 2 2 2" xfId="13763"/>
    <cellStyle name="强调文字颜色 2 3 2 3" xfId="13766"/>
    <cellStyle name="强调文字颜色 2 3 3" xfId="13769"/>
    <cellStyle name="强调文字颜色 2 3 3 2" xfId="13770"/>
    <cellStyle name="强调文字颜色 2 3 4" xfId="13772"/>
    <cellStyle name="强调文字颜色 2 4" xfId="13773"/>
    <cellStyle name="强调文字颜色 2 4 2" xfId="13774"/>
    <cellStyle name="强调文字颜色 2 4 2 2" xfId="13775"/>
    <cellStyle name="强调文字颜色 2 4 2 2 2" xfId="13776"/>
    <cellStyle name="强调文字颜色 2 4 2 3" xfId="13777"/>
    <cellStyle name="强调文字颜色 2 4 3" xfId="13778"/>
    <cellStyle name="强调文字颜色 2 4 3 2" xfId="13779"/>
    <cellStyle name="强调文字颜色 2 4 4" xfId="13781"/>
    <cellStyle name="强调文字颜色 2 5" xfId="13782"/>
    <cellStyle name="强调文字颜色 2 5 2" xfId="13783"/>
    <cellStyle name="强调文字颜色 2 5 2 2" xfId="13784"/>
    <cellStyle name="强调文字颜色 2 5 2 2 2" xfId="13785"/>
    <cellStyle name="强调文字颜色 2 5 2 3" xfId="13786"/>
    <cellStyle name="强调文字颜色 2 5 3" xfId="13787"/>
    <cellStyle name="强调文字颜色 2 5 3 2" xfId="13788"/>
    <cellStyle name="强调文字颜色 2 5 4" xfId="10151"/>
    <cellStyle name="强调文字颜色 2 6" xfId="13790"/>
    <cellStyle name="强调文字颜色 2 6 2" xfId="13791"/>
    <cellStyle name="强调文字颜色 2 6 2 2" xfId="13792"/>
    <cellStyle name="强调文字颜色 2 6 2 2 2" xfId="13793"/>
    <cellStyle name="强调文字颜色 2 6 2 3" xfId="13794"/>
    <cellStyle name="强调文字颜色 2 6 3" xfId="13795"/>
    <cellStyle name="强调文字颜色 2 6 3 2" xfId="13796"/>
    <cellStyle name="强调文字颜色 2 6 4" xfId="10157"/>
    <cellStyle name="强调文字颜色 2 7" xfId="13798"/>
    <cellStyle name="强调文字颜色 2 7 2" xfId="13800"/>
    <cellStyle name="强调文字颜色 2 7 2 2" xfId="13801"/>
    <cellStyle name="强调文字颜色 2 7 3" xfId="13802"/>
    <cellStyle name="强调文字颜色 2 8" xfId="13803"/>
    <cellStyle name="强调文字颜色 2 8 2" xfId="581"/>
    <cellStyle name="强调文字颜色 2 9" xfId="13804"/>
    <cellStyle name="强调文字颜色 2 9 2" xfId="13805"/>
    <cellStyle name="强调文字颜色 3 10" xfId="13806"/>
    <cellStyle name="强调文字颜色 3 2" xfId="13809"/>
    <cellStyle name="强调文字颜色 3 2 2" xfId="13811"/>
    <cellStyle name="强调文字颜色 3 2 2 2" xfId="13813"/>
    <cellStyle name="强调文字颜色 3 2 2 2 2" xfId="13815"/>
    <cellStyle name="强调文字颜色 3 2 2 3" xfId="13817"/>
    <cellStyle name="强调文字颜色 3 2 3" xfId="13820"/>
    <cellStyle name="强调文字颜色 3 2 3 2" xfId="13821"/>
    <cellStyle name="强调文字颜色 3 2 4" xfId="13822"/>
    <cellStyle name="强调文字颜色 3 2 4 2" xfId="13823"/>
    <cellStyle name="强调文字颜色 3 2 5" xfId="13824"/>
    <cellStyle name="强调文字颜色 3 3" xfId="13826"/>
    <cellStyle name="强调文字颜色 3 3 2" xfId="13828"/>
    <cellStyle name="强调文字颜色 3 3 2 2" xfId="13829"/>
    <cellStyle name="强调文字颜色 3 3 2 2 2" xfId="13830"/>
    <cellStyle name="强调文字颜色 3 3 2 3" xfId="13831"/>
    <cellStyle name="强调文字颜色 3 3 3" xfId="13833"/>
    <cellStyle name="强调文字颜色 3 3 3 2" xfId="13834"/>
    <cellStyle name="强调文字颜色 3 3 4" xfId="13835"/>
    <cellStyle name="强调文字颜色 3 4" xfId="2942"/>
    <cellStyle name="强调文字颜色 3 4 2" xfId="2944"/>
    <cellStyle name="强调文字颜色 3 4 2 2" xfId="13836"/>
    <cellStyle name="强调文字颜色 3 4 2 2 2" xfId="12902"/>
    <cellStyle name="强调文字颜色 3 4 2 3" xfId="13837"/>
    <cellStyle name="强调文字颜色 3 4 3" xfId="13838"/>
    <cellStyle name="强调文字颜色 3 4 3 2" xfId="13839"/>
    <cellStyle name="强调文字颜色 3 4 4" xfId="4317"/>
    <cellStyle name="强调文字颜色 3 5" xfId="2950"/>
    <cellStyle name="强调文字颜色 3 5 2" xfId="13841"/>
    <cellStyle name="强调文字颜色 3 5 2 2" xfId="13842"/>
    <cellStyle name="强调文字颜色 3 5 2 2 2" xfId="13843"/>
    <cellStyle name="强调文字颜色 3 5 2 3" xfId="13844"/>
    <cellStyle name="强调文字颜色 3 5 3" xfId="13845"/>
    <cellStyle name="强调文字颜色 3 5 3 2" xfId="13846"/>
    <cellStyle name="强调文字颜色 3 5 4" xfId="10162"/>
    <cellStyle name="强调文字颜色 3 6" xfId="13848"/>
    <cellStyle name="强调文字颜色 3 6 2" xfId="13849"/>
    <cellStyle name="强调文字颜色 3 6 2 2" xfId="13850"/>
    <cellStyle name="强调文字颜色 3 6 2 2 2" xfId="13851"/>
    <cellStyle name="强调文字颜色 3 6 2 3" xfId="13852"/>
    <cellStyle name="强调文字颜色 3 6 3" xfId="13853"/>
    <cellStyle name="强调文字颜色 3 6 3 2" xfId="13854"/>
    <cellStyle name="强调文字颜色 3 6 4" xfId="10168"/>
    <cellStyle name="强调文字颜色 3 7" xfId="13856"/>
    <cellStyle name="强调文字颜色 3 7 2" xfId="13857"/>
    <cellStyle name="强调文字颜色 3 7 2 2" xfId="13858"/>
    <cellStyle name="强调文字颜色 3 7 3" xfId="13859"/>
    <cellStyle name="强调文字颜色 3 8" xfId="13860"/>
    <cellStyle name="强调文字颜色 3 8 2" xfId="13861"/>
    <cellStyle name="强调文字颜色 3 9" xfId="13862"/>
    <cellStyle name="强调文字颜色 3 9 2" xfId="13863"/>
    <cellStyle name="强调文字颜色 4 10" xfId="13864"/>
    <cellStyle name="强调文字颜色 4 2" xfId="11212"/>
    <cellStyle name="强调文字颜色 4 2 2" xfId="13866"/>
    <cellStyle name="强调文字颜色 4 2 2 2" xfId="13868"/>
    <cellStyle name="强调文字颜色 4 2 2 2 2" xfId="13869"/>
    <cellStyle name="强调文字颜色 4 2 2 3" xfId="13870"/>
    <cellStyle name="强调文字颜色 4 2 3" xfId="13872"/>
    <cellStyle name="强调文字颜色 4 2 3 2" xfId="13873"/>
    <cellStyle name="强调文字颜色 4 2 4" xfId="6673"/>
    <cellStyle name="强调文字颜色 4 2 4 2" xfId="6675"/>
    <cellStyle name="强调文字颜色 4 2 5" xfId="6682"/>
    <cellStyle name="强调文字颜色 4 3" xfId="13875"/>
    <cellStyle name="强调文字颜色 4 3 2" xfId="13877"/>
    <cellStyle name="强调文字颜色 4 3 2 2" xfId="13878"/>
    <cellStyle name="强调文字颜色 4 3 2 2 2" xfId="13879"/>
    <cellStyle name="强调文字颜色 4 3 2 3" xfId="8007"/>
    <cellStyle name="强调文字颜色 4 3 3" xfId="13880"/>
    <cellStyle name="强调文字颜色 4 3 3 2" xfId="13881"/>
    <cellStyle name="强调文字颜色 4 3 4" xfId="1768"/>
    <cellStyle name="强调文字颜色 4 4" xfId="2953"/>
    <cellStyle name="强调文字颜色 4 4 2" xfId="13883"/>
    <cellStyle name="强调文字颜色 4 4 2 2" xfId="13884"/>
    <cellStyle name="强调文字颜色 4 4 2 2 2" xfId="6161"/>
    <cellStyle name="强调文字颜色 4 4 2 3" xfId="13885"/>
    <cellStyle name="强调文字颜色 4 4 3" xfId="13886"/>
    <cellStyle name="强调文字颜色 4 4 3 2" xfId="13887"/>
    <cellStyle name="强调文字颜色 4 4 4" xfId="6700"/>
    <cellStyle name="强调文字颜色 4 5" xfId="13890"/>
    <cellStyle name="强调文字颜色 4 5 2" xfId="13893"/>
    <cellStyle name="强调文字颜色 4 5 2 2" xfId="13894"/>
    <cellStyle name="强调文字颜色 4 5 2 2 2" xfId="13895"/>
    <cellStyle name="强调文字颜色 4 5 2 3" xfId="13896"/>
    <cellStyle name="强调文字颜色 4 5 3" xfId="13897"/>
    <cellStyle name="强调文字颜色 4 5 3 2" xfId="13898"/>
    <cellStyle name="强调文字颜色 4 5 4" xfId="6709"/>
    <cellStyle name="强调文字颜色 4 6" xfId="13901"/>
    <cellStyle name="强调文字颜色 4 6 2" xfId="13902"/>
    <cellStyle name="强调文字颜色 4 6 2 2" xfId="13903"/>
    <cellStyle name="强调文字颜色 4 6 2 2 2" xfId="1308"/>
    <cellStyle name="强调文字颜色 4 6 2 3" xfId="13904"/>
    <cellStyle name="强调文字颜色 4 6 3" xfId="13905"/>
    <cellStyle name="强调文字颜色 4 6 3 2" xfId="13906"/>
    <cellStyle name="强调文字颜色 4 6 4" xfId="13908"/>
    <cellStyle name="强调文字颜色 4 7" xfId="13909"/>
    <cellStyle name="强调文字颜色 4 7 2" xfId="13910"/>
    <cellStyle name="强调文字颜色 4 7 2 2" xfId="13911"/>
    <cellStyle name="强调文字颜色 4 7 3" xfId="6422"/>
    <cellStyle name="强调文字颜色 4 8" xfId="13912"/>
    <cellStyle name="强调文字颜色 4 8 2" xfId="13913"/>
    <cellStyle name="强调文字颜色 4 9" xfId="13914"/>
    <cellStyle name="强调文字颜色 4 9 2" xfId="13917"/>
    <cellStyle name="强调文字颜色 5 10" xfId="7549"/>
    <cellStyle name="强调文字颜色 5 2" xfId="12180"/>
    <cellStyle name="强调文字颜色 5 2 2" xfId="13919"/>
    <cellStyle name="强调文字颜色 5 2 2 2" xfId="13920"/>
    <cellStyle name="强调文字颜色 5 2 2 2 2" xfId="13921"/>
    <cellStyle name="强调文字颜色 5 2 2 3" xfId="13922"/>
    <cellStyle name="强调文字颜色 5 2 3" xfId="13923"/>
    <cellStyle name="强调文字颜色 5 2 3 2" xfId="13924"/>
    <cellStyle name="强调文字颜色 5 2 4" xfId="13926"/>
    <cellStyle name="强调文字颜色 5 2 4 2" xfId="13927"/>
    <cellStyle name="强调文字颜色 5 2 5" xfId="4760"/>
    <cellStyle name="强调文字颜色 5 3" xfId="13929"/>
    <cellStyle name="强调文字颜色 5 3 2" xfId="13930"/>
    <cellStyle name="强调文字颜色 5 3 2 2" xfId="13931"/>
    <cellStyle name="强调文字颜色 5 3 2 2 2" xfId="13932"/>
    <cellStyle name="强调文字颜色 5 3 2 3" xfId="13933"/>
    <cellStyle name="强调文字颜色 5 3 3" xfId="13934"/>
    <cellStyle name="强调文字颜色 5 3 3 2" xfId="13935"/>
    <cellStyle name="强调文字颜色 5 3 4" xfId="13937"/>
    <cellStyle name="强调文字颜色 5 4" xfId="13938"/>
    <cellStyle name="强调文字颜色 5 4 2" xfId="13939"/>
    <cellStyle name="强调文字颜色 5 4 2 2" xfId="13940"/>
    <cellStyle name="强调文字颜色 5 4 2 2 2" xfId="13941"/>
    <cellStyle name="强调文字颜色 5 4 2 3" xfId="13942"/>
    <cellStyle name="强调文字颜色 5 4 3" xfId="13943"/>
    <cellStyle name="强调文字颜色 5 4 3 2" xfId="13944"/>
    <cellStyle name="强调文字颜色 5 4 4" xfId="13945"/>
    <cellStyle name="强调文字颜色 5 5" xfId="13946"/>
    <cellStyle name="强调文字颜色 5 5 2" xfId="13947"/>
    <cellStyle name="强调文字颜色 5 5 2 2" xfId="13949"/>
    <cellStyle name="强调文字颜色 5 5 2 2 2" xfId="13951"/>
    <cellStyle name="强调文字颜色 5 5 2 3" xfId="13953"/>
    <cellStyle name="强调文字颜色 5 5 3" xfId="13955"/>
    <cellStyle name="强调文字颜色 5 5 3 2" xfId="13957"/>
    <cellStyle name="强调文字颜色 5 5 4" xfId="10179"/>
    <cellStyle name="强调文字颜色 5 6" xfId="13959"/>
    <cellStyle name="强调文字颜色 5 6 2" xfId="13960"/>
    <cellStyle name="强调文字颜色 5 6 2 2" xfId="13961"/>
    <cellStyle name="强调文字颜色 5 6 2 2 2" xfId="83"/>
    <cellStyle name="强调文字颜色 5 6 2 3" xfId="5593"/>
    <cellStyle name="强调文字颜色 5 6 3" xfId="13962"/>
    <cellStyle name="强调文字颜色 5 6 3 2" xfId="13963"/>
    <cellStyle name="强调文字颜色 5 6 4" xfId="13964"/>
    <cellStyle name="强调文字颜色 5 7" xfId="13965"/>
    <cellStyle name="强调文字颜色 5 7 2" xfId="13966"/>
    <cellStyle name="强调文字颜色 5 7 2 2" xfId="13967"/>
    <cellStyle name="强调文字颜色 5 7 3" xfId="13968"/>
    <cellStyle name="强调文字颜色 5 8" xfId="13970"/>
    <cellStyle name="强调文字颜色 5 8 2" xfId="13971"/>
    <cellStyle name="强调文字颜色 5 9" xfId="13972"/>
    <cellStyle name="强调文字颜色 5 9 2" xfId="13974"/>
    <cellStyle name="强调文字颜色 6 10" xfId="13975"/>
    <cellStyle name="强调文字颜色 6 2" xfId="13976"/>
    <cellStyle name="强调文字颜色 6 2 2" xfId="13978"/>
    <cellStyle name="强调文字颜色 6 2 2 2" xfId="13979"/>
    <cellStyle name="强调文字颜色 6 2 2 2 2" xfId="13980"/>
    <cellStyle name="强调文字颜色 6 2 2 3" xfId="13981"/>
    <cellStyle name="强调文字颜色 6 2 3" xfId="13982"/>
    <cellStyle name="强调文字颜色 6 2 3 2" xfId="13983"/>
    <cellStyle name="强调文字颜色 6 2 4" xfId="13985"/>
    <cellStyle name="强调文字颜色 6 2 4 2" xfId="6445"/>
    <cellStyle name="强调文字颜色 6 2 5" xfId="13986"/>
    <cellStyle name="强调文字颜色 6 3" xfId="13987"/>
    <cellStyle name="强调文字颜色 6 3 2" xfId="13988"/>
    <cellStyle name="强调文字颜色 6 3 2 2" xfId="13989"/>
    <cellStyle name="强调文字颜色 6 3 2 2 2" xfId="13990"/>
    <cellStyle name="强调文字颜色 6 3 2 3" xfId="13991"/>
    <cellStyle name="强调文字颜色 6 3 3" xfId="13992"/>
    <cellStyle name="强调文字颜色 6 3 3 2" xfId="13993"/>
    <cellStyle name="强调文字颜色 6 3 4" xfId="13995"/>
    <cellStyle name="强调文字颜色 6 4" xfId="13996"/>
    <cellStyle name="强调文字颜色 6 4 2" xfId="13997"/>
    <cellStyle name="强调文字颜色 6 4 2 2" xfId="13998"/>
    <cellStyle name="强调文字颜色 6 4 2 2 2" xfId="13999"/>
    <cellStyle name="强调文字颜色 6 4 2 3" xfId="14000"/>
    <cellStyle name="强调文字颜色 6 4 3" xfId="14001"/>
    <cellStyle name="强调文字颜色 6 4 3 2" xfId="14002"/>
    <cellStyle name="强调文字颜色 6 4 4" xfId="14005"/>
    <cellStyle name="强调文字颜色 6 5" xfId="14006"/>
    <cellStyle name="强调文字颜色 6 5 2" xfId="14007"/>
    <cellStyle name="强调文字颜色 6 5 2 2" xfId="14008"/>
    <cellStyle name="强调文字颜色 6 5 2 2 2" xfId="14009"/>
    <cellStyle name="强调文字颜色 6 5 2 3" xfId="14010"/>
    <cellStyle name="强调文字颜色 6 5 3" xfId="14011"/>
    <cellStyle name="强调文字颜色 6 5 3 2" xfId="14012"/>
    <cellStyle name="强调文字颜色 6 5 4" xfId="14013"/>
    <cellStyle name="强调文字颜色 6 6" xfId="14014"/>
    <cellStyle name="强调文字颜色 6 6 2" xfId="14015"/>
    <cellStyle name="强调文字颜色 6 6 2 2" xfId="14016"/>
    <cellStyle name="强调文字颜色 6 6 2 2 2" xfId="14017"/>
    <cellStyle name="强调文字颜色 6 6 2 3" xfId="14018"/>
    <cellStyle name="强调文字颜色 6 6 3" xfId="14019"/>
    <cellStyle name="强调文字颜色 6 6 3 2" xfId="14020"/>
    <cellStyle name="强调文字颜色 6 6 4" xfId="14021"/>
    <cellStyle name="强调文字颜色 6 7" xfId="14022"/>
    <cellStyle name="强调文字颜色 6 7 2" xfId="14024"/>
    <cellStyle name="强调文字颜色 6 7 2 2" xfId="14025"/>
    <cellStyle name="强调文字颜色 6 7 3" xfId="14026"/>
    <cellStyle name="强调文字颜色 6 8" xfId="14027"/>
    <cellStyle name="强调文字颜色 6 8 2" xfId="14028"/>
    <cellStyle name="强调文字颜色 6 9" xfId="14029"/>
    <cellStyle name="强调文字颜色 6 9 2" xfId="14030"/>
    <cellStyle name="设计院表格" xfId="14032"/>
    <cellStyle name="设计院表格 2" xfId="10118"/>
    <cellStyle name="设计院表格 2 2" xfId="22580"/>
    <cellStyle name="设计院表格 2 3" xfId="22581"/>
    <cellStyle name="设计院表格 3" xfId="22582"/>
    <cellStyle name="设计院表格 4" xfId="22583"/>
    <cellStyle name="适中 2" xfId="2445"/>
    <cellStyle name="适中 2 2" xfId="14033"/>
    <cellStyle name="适中 2 2 2" xfId="5690"/>
    <cellStyle name="适中 2 2 2 2" xfId="5692"/>
    <cellStyle name="适中 2 2 3" xfId="5694"/>
    <cellStyle name="适中 2 3" xfId="14034"/>
    <cellStyle name="适中 2 3 2" xfId="2738"/>
    <cellStyle name="适中 2 4" xfId="14035"/>
    <cellStyle name="适中 2 4 2" xfId="14036"/>
    <cellStyle name="适中 2 5" xfId="14031"/>
    <cellStyle name="适中 2 5 2" xfId="14037"/>
    <cellStyle name="适中 2 6" xfId="899"/>
    <cellStyle name="适中 3" xfId="14038"/>
    <cellStyle name="适中 3 2" xfId="14039"/>
    <cellStyle name="适中 3 2 2" xfId="14040"/>
    <cellStyle name="适中 3 2 2 2" xfId="14041"/>
    <cellStyle name="适中 3 2 3" xfId="14042"/>
    <cellStyle name="适中 3 3" xfId="14044"/>
    <cellStyle name="适中 4" xfId="14045"/>
    <cellStyle name="适中 4 2" xfId="14046"/>
    <cellStyle name="适中 4 2 2" xfId="12184"/>
    <cellStyle name="适中 4 2 2 2" xfId="12186"/>
    <cellStyle name="适中 4 2 3" xfId="12194"/>
    <cellStyle name="适中 4 3" xfId="14047"/>
    <cellStyle name="适中 4 3 2" xfId="12235"/>
    <cellStyle name="适中 4 4" xfId="14048"/>
    <cellStyle name="适中 5" xfId="14049"/>
    <cellStyle name="适中 5 2" xfId="14051"/>
    <cellStyle name="适中 5 2 2" xfId="14053"/>
    <cellStyle name="适中 5 2 2 2" xfId="14055"/>
    <cellStyle name="适中 5 2 3" xfId="14056"/>
    <cellStyle name="适中 5 3" xfId="14057"/>
    <cellStyle name="适中 5 3 2" xfId="14059"/>
    <cellStyle name="适中 5 4" xfId="14060"/>
    <cellStyle name="适中 6" xfId="14061"/>
    <cellStyle name="适中 6 2" xfId="6870"/>
    <cellStyle name="适中 6 2 2" xfId="6874"/>
    <cellStyle name="适中 6 2 2 2" xfId="6878"/>
    <cellStyle name="适中 6 2 3" xfId="6881"/>
    <cellStyle name="适中 6 3" xfId="6883"/>
    <cellStyle name="适中 6 3 2" xfId="14063"/>
    <cellStyle name="适中 6 4" xfId="14064"/>
    <cellStyle name="适中 7" xfId="14065"/>
    <cellStyle name="适中 7 2" xfId="14068"/>
    <cellStyle name="适中 7 2 2" xfId="12872"/>
    <cellStyle name="适中 7 2 2 2" xfId="12874"/>
    <cellStyle name="适中 7 2 3" xfId="12878"/>
    <cellStyle name="适中 7 3" xfId="14069"/>
    <cellStyle name="适中 7 3 2" xfId="14070"/>
    <cellStyle name="适中 7 4" xfId="14071"/>
    <cellStyle name="适中 8" xfId="14072"/>
    <cellStyle name="适中 8 2" xfId="182"/>
    <cellStyle name="适中 9" xfId="14073"/>
    <cellStyle name="输出 10" xfId="2566"/>
    <cellStyle name="输出 10 10" xfId="14074"/>
    <cellStyle name="输出 10 2" xfId="14075"/>
    <cellStyle name="输出 10 2 2" xfId="14076"/>
    <cellStyle name="输出 10 2 2 2" xfId="14077"/>
    <cellStyle name="输出 10 2 2 2 2" xfId="14078"/>
    <cellStyle name="输出 10 2 2 2 2 2" xfId="14079"/>
    <cellStyle name="输出 10 2 2 2 2 2 2" xfId="14081"/>
    <cellStyle name="输出 10 2 2 2 2 3" xfId="14083"/>
    <cellStyle name="输出 10 2 2 2 3" xfId="14085"/>
    <cellStyle name="输出 10 2 2 2 3 2" xfId="14086"/>
    <cellStyle name="输出 10 2 2 2 4" xfId="14088"/>
    <cellStyle name="输出 10 2 2 3" xfId="14089"/>
    <cellStyle name="输出 10 2 2 3 2" xfId="14090"/>
    <cellStyle name="输出 10 2 2 3 2 2" xfId="14091"/>
    <cellStyle name="输出 10 2 2 3 2 2 2" xfId="14093"/>
    <cellStyle name="输出 10 2 2 3 2 3" xfId="14095"/>
    <cellStyle name="输出 10 2 2 3 3" xfId="14097"/>
    <cellStyle name="输出 10 2 2 3 3 2" xfId="14099"/>
    <cellStyle name="输出 10 2 2 3 4" xfId="14101"/>
    <cellStyle name="输出 10 2 2 4" xfId="14102"/>
    <cellStyle name="输出 10 2 2 4 2" xfId="14103"/>
    <cellStyle name="输出 10 2 2 4 2 2" xfId="14105"/>
    <cellStyle name="输出 10 2 2 4 2 2 2" xfId="14108"/>
    <cellStyle name="输出 10 2 2 4 2 3" xfId="14109"/>
    <cellStyle name="输出 10 2 2 4 3" xfId="14110"/>
    <cellStyle name="输出 10 2 2 4 3 2" xfId="14112"/>
    <cellStyle name="输出 10 2 2 4 4" xfId="14114"/>
    <cellStyle name="输出 10 2 2 5" xfId="14115"/>
    <cellStyle name="输出 10 2 2 5 2" xfId="14116"/>
    <cellStyle name="输出 10 2 2 5 2 2" xfId="14117"/>
    <cellStyle name="输出 10 2 2 5 3" xfId="14118"/>
    <cellStyle name="输出 10 2 2 6" xfId="14120"/>
    <cellStyle name="输出 10 2 2 6 2" xfId="14121"/>
    <cellStyle name="输出 10 2 2 6 2 2" xfId="14122"/>
    <cellStyle name="输出 10 2 2 6 3" xfId="14123"/>
    <cellStyle name="输出 10 2 2 7" xfId="14125"/>
    <cellStyle name="输出 10 2 2 7 2" xfId="7025"/>
    <cellStyle name="输出 10 2 2 8" xfId="9208"/>
    <cellStyle name="输出 10 2 3" xfId="14126"/>
    <cellStyle name="输出 10 2 3 2" xfId="14127"/>
    <cellStyle name="输出 10 2 3 2 2" xfId="14128"/>
    <cellStyle name="输出 10 2 3 2 2 2" xfId="14130"/>
    <cellStyle name="输出 10 2 3 2 3" xfId="14133"/>
    <cellStyle name="输出 10 2 3 3" xfId="14135"/>
    <cellStyle name="输出 10 2 3 3 2" xfId="14136"/>
    <cellStyle name="输出 10 2 3 4" xfId="14137"/>
    <cellStyle name="输出 10 2 4" xfId="14139"/>
    <cellStyle name="输出 10 2 4 2" xfId="14140"/>
    <cellStyle name="输出 10 2 4 2 2" xfId="14141"/>
    <cellStyle name="输出 10 2 4 2 2 2" xfId="14142"/>
    <cellStyle name="输出 10 2 4 2 3" xfId="14144"/>
    <cellStyle name="输出 10 2 4 3" xfId="14145"/>
    <cellStyle name="输出 10 2 4 3 2" xfId="14146"/>
    <cellStyle name="输出 10 2 4 4" xfId="14147"/>
    <cellStyle name="输出 10 2 5" xfId="14148"/>
    <cellStyle name="输出 10 2 5 2" xfId="14149"/>
    <cellStyle name="输出 10 2 5 2 2" xfId="14150"/>
    <cellStyle name="输出 10 2 5 2 2 2" xfId="3014"/>
    <cellStyle name="输出 10 2 5 2 3" xfId="14151"/>
    <cellStyle name="输出 10 2 5 3" xfId="14152"/>
    <cellStyle name="输出 10 2 5 3 2" xfId="14153"/>
    <cellStyle name="输出 10 2 5 4" xfId="14154"/>
    <cellStyle name="输出 10 2 6" xfId="14156"/>
    <cellStyle name="输出 10 2 6 2" xfId="14157"/>
    <cellStyle name="输出 10 2 6 2 2" xfId="14158"/>
    <cellStyle name="输出 10 2 6 3" xfId="14159"/>
    <cellStyle name="输出 10 2 7" xfId="14160"/>
    <cellStyle name="输出 10 2 7 2" xfId="14161"/>
    <cellStyle name="输出 10 2 8" xfId="14162"/>
    <cellStyle name="输出 10 3" xfId="14163"/>
    <cellStyle name="输出 10 3 2" xfId="14166"/>
    <cellStyle name="输出 10 3 2 2" xfId="14169"/>
    <cellStyle name="输出 10 3 2 2 2" xfId="14172"/>
    <cellStyle name="输出 10 3 2 2 2 2" xfId="14173"/>
    <cellStyle name="输出 10 3 2 2 3" xfId="8095"/>
    <cellStyle name="输出 10 3 2 3" xfId="14174"/>
    <cellStyle name="输出 10 3 2 3 2" xfId="14175"/>
    <cellStyle name="输出 10 3 2 4" xfId="14176"/>
    <cellStyle name="输出 10 3 3" xfId="14177"/>
    <cellStyle name="输出 10 3 3 2" xfId="14180"/>
    <cellStyle name="输出 10 3 3 2 2" xfId="14181"/>
    <cellStyle name="输出 10 3 3 2 2 2" xfId="14183"/>
    <cellStyle name="输出 10 3 3 2 3" xfId="14185"/>
    <cellStyle name="输出 10 3 3 3" xfId="14187"/>
    <cellStyle name="输出 10 3 3 3 2" xfId="14188"/>
    <cellStyle name="输出 10 3 3 4" xfId="14189"/>
    <cellStyle name="输出 10 3 4" xfId="14190"/>
    <cellStyle name="输出 10 3 4 2" xfId="14191"/>
    <cellStyle name="输出 10 3 4 2 2" xfId="14192"/>
    <cellStyle name="输出 10 3 4 2 2 2" xfId="14193"/>
    <cellStyle name="输出 10 3 4 2 3" xfId="14194"/>
    <cellStyle name="输出 10 3 4 3" xfId="14195"/>
    <cellStyle name="输出 10 3 4 3 2" xfId="14196"/>
    <cellStyle name="输出 10 3 4 4" xfId="14197"/>
    <cellStyle name="输出 10 3 5" xfId="14198"/>
    <cellStyle name="输出 10 3 5 2" xfId="14199"/>
    <cellStyle name="输出 10 3 5 2 2" xfId="14200"/>
    <cellStyle name="输出 10 3 5 3" xfId="14201"/>
    <cellStyle name="输出 10 3 6" xfId="14202"/>
    <cellStyle name="输出 10 3 6 2" xfId="14204"/>
    <cellStyle name="输出 10 3 6 2 2" xfId="14205"/>
    <cellStyle name="输出 10 3 6 3" xfId="14206"/>
    <cellStyle name="输出 10 3 7" xfId="14207"/>
    <cellStyle name="输出 10 3 7 2" xfId="14208"/>
    <cellStyle name="输出 10 3 8" xfId="14209"/>
    <cellStyle name="输出 10 4" xfId="4022"/>
    <cellStyle name="输出 10 4 2" xfId="14210"/>
    <cellStyle name="输出 10 4 2 2" xfId="14213"/>
    <cellStyle name="输出 10 4 2 2 2" xfId="2005"/>
    <cellStyle name="输出 10 4 2 3" xfId="14214"/>
    <cellStyle name="输出 10 4 3" xfId="14215"/>
    <cellStyle name="输出 10 4 3 2" xfId="14216"/>
    <cellStyle name="输出 10 4 4" xfId="14217"/>
    <cellStyle name="输出 10 5" xfId="14218"/>
    <cellStyle name="输出 10 5 2" xfId="14221"/>
    <cellStyle name="输出 10 5 2 2" xfId="14222"/>
    <cellStyle name="输出 10 5 2 2 2" xfId="14223"/>
    <cellStyle name="输出 10 5 2 3" xfId="14225"/>
    <cellStyle name="输出 10 5 3" xfId="14226"/>
    <cellStyle name="输出 10 5 3 2" xfId="14227"/>
    <cellStyle name="输出 10 5 4" xfId="14228"/>
    <cellStyle name="输出 10 6" xfId="14229"/>
    <cellStyle name="输出 10 6 2" xfId="14230"/>
    <cellStyle name="输出 10 6 2 2" xfId="14231"/>
    <cellStyle name="输出 10 6 2 2 2" xfId="2826"/>
    <cellStyle name="输出 10 6 2 3" xfId="14232"/>
    <cellStyle name="输出 10 6 3" xfId="14233"/>
    <cellStyle name="输出 10 6 3 2" xfId="14234"/>
    <cellStyle name="输出 10 6 4" xfId="14235"/>
    <cellStyle name="输出 10 7" xfId="14236"/>
    <cellStyle name="输出 10 7 2" xfId="14238"/>
    <cellStyle name="输出 10 7 2 2" xfId="14240"/>
    <cellStyle name="输出 10 7 3" xfId="14242"/>
    <cellStyle name="输出 10 8" xfId="13693"/>
    <cellStyle name="输出 10 8 2" xfId="14243"/>
    <cellStyle name="输出 10 9" xfId="14244"/>
    <cellStyle name="输出 11" xfId="14245"/>
    <cellStyle name="输出 11 2" xfId="14246"/>
    <cellStyle name="输出 11 2 2" xfId="14247"/>
    <cellStyle name="输出 11 2 2 2" xfId="14248"/>
    <cellStyle name="输出 11 2 2 2 2" xfId="14249"/>
    <cellStyle name="输出 11 2 2 3" xfId="14250"/>
    <cellStyle name="输出 11 2 3" xfId="3681"/>
    <cellStyle name="输出 11 2 3 2" xfId="12925"/>
    <cellStyle name="输出 11 2 4" xfId="14251"/>
    <cellStyle name="输出 11 3" xfId="14252"/>
    <cellStyle name="输出 11 3 2" xfId="14255"/>
    <cellStyle name="输出 11 3 2 2" xfId="14258"/>
    <cellStyle name="输出 11 3 2 2 2" xfId="14259"/>
    <cellStyle name="输出 11 3 2 3" xfId="14260"/>
    <cellStyle name="输出 11 3 3" xfId="14261"/>
    <cellStyle name="输出 11 3 3 2" xfId="14262"/>
    <cellStyle name="输出 11 3 4" xfId="14263"/>
    <cellStyle name="输出 11 4" xfId="14264"/>
    <cellStyle name="输出 11 4 2" xfId="14267"/>
    <cellStyle name="输出 11 4 2 2" xfId="14268"/>
    <cellStyle name="输出 11 4 3" xfId="9706"/>
    <cellStyle name="输出 11 5" xfId="14269"/>
    <cellStyle name="输出 11 5 2" xfId="14271"/>
    <cellStyle name="输出 11 5 2 2" xfId="14272"/>
    <cellStyle name="输出 11 5 3" xfId="583"/>
    <cellStyle name="输出 11 6" xfId="14273"/>
    <cellStyle name="输出 11 6 2" xfId="14274"/>
    <cellStyle name="输出 11 7" xfId="14276"/>
    <cellStyle name="输出 2" xfId="14279"/>
    <cellStyle name="输出 2 10" xfId="14280"/>
    <cellStyle name="输出 2 10 2" xfId="14281"/>
    <cellStyle name="输出 2 10 2 2" xfId="14283"/>
    <cellStyle name="输出 2 10 3" xfId="14284"/>
    <cellStyle name="输出 2 11" xfId="14285"/>
    <cellStyle name="输出 2 11 2" xfId="14286"/>
    <cellStyle name="输出 2 12" xfId="14287"/>
    <cellStyle name="输出 2 13" xfId="14288"/>
    <cellStyle name="输出 2 14" xfId="14289"/>
    <cellStyle name="输出 2 2" xfId="14290"/>
    <cellStyle name="输出 2 2 10" xfId="14291"/>
    <cellStyle name="输出 2 2 11" xfId="14292"/>
    <cellStyle name="输出 2 2 2" xfId="14294"/>
    <cellStyle name="输出 2 2 2 10" xfId="14295"/>
    <cellStyle name="输出 2 2 2 2" xfId="14296"/>
    <cellStyle name="输出 2 2 2 2 2" xfId="14297"/>
    <cellStyle name="输出 2 2 2 2 2 2" xfId="14299"/>
    <cellStyle name="输出 2 2 2 2 2 2 2" xfId="14301"/>
    <cellStyle name="输出 2 2 2 2 2 2 2 2" xfId="14302"/>
    <cellStyle name="输出 2 2 2 2 2 2 2 2 2" xfId="4500"/>
    <cellStyle name="输出 2 2 2 2 2 2 2 3" xfId="14303"/>
    <cellStyle name="输出 2 2 2 2 2 2 3" xfId="14304"/>
    <cellStyle name="输出 2 2 2 2 2 2 3 2" xfId="14305"/>
    <cellStyle name="输出 2 2 2 2 2 2 4" xfId="14306"/>
    <cellStyle name="输出 2 2 2 2 2 3" xfId="12704"/>
    <cellStyle name="输出 2 2 2 2 2 3 2" xfId="7583"/>
    <cellStyle name="输出 2 2 2 2 2 3 2 2" xfId="7585"/>
    <cellStyle name="输出 2 2 2 2 2 3 2 2 2" xfId="7587"/>
    <cellStyle name="输出 2 2 2 2 2 3 2 3" xfId="7595"/>
    <cellStyle name="输出 2 2 2 2 2 3 3" xfId="14307"/>
    <cellStyle name="输出 2 2 2 2 2 3 3 2" xfId="14308"/>
    <cellStyle name="输出 2 2 2 2 2 3 4" xfId="14309"/>
    <cellStyle name="输出 2 2 2 2 2 4" xfId="14310"/>
    <cellStyle name="输出 2 2 2 2 2 4 2" xfId="14312"/>
    <cellStyle name="输出 2 2 2 2 2 4 2 2" xfId="14313"/>
    <cellStyle name="输出 2 2 2 2 2 4 2 2 2" xfId="14314"/>
    <cellStyle name="输出 2 2 2 2 2 4 2 3" xfId="14315"/>
    <cellStyle name="输出 2 2 2 2 2 4 3" xfId="14316"/>
    <cellStyle name="输出 2 2 2 2 2 4 3 2" xfId="3140"/>
    <cellStyle name="输出 2 2 2 2 2 4 4" xfId="14317"/>
    <cellStyle name="输出 2 2 2 2 2 5" xfId="14318"/>
    <cellStyle name="输出 2 2 2 2 2 5 2" xfId="14319"/>
    <cellStyle name="输出 2 2 2 2 2 5 2 2" xfId="8343"/>
    <cellStyle name="输出 2 2 2 2 2 5 3" xfId="14320"/>
    <cellStyle name="输出 2 2 2 2 2 6" xfId="14321"/>
    <cellStyle name="输出 2 2 2 2 2 6 2" xfId="14323"/>
    <cellStyle name="输出 2 2 2 2 2 6 2 2" xfId="14325"/>
    <cellStyle name="输出 2 2 2 2 2 6 3" xfId="14326"/>
    <cellStyle name="输出 2 2 2 2 2 7" xfId="14327"/>
    <cellStyle name="输出 2 2 2 2 2 7 2" xfId="14329"/>
    <cellStyle name="输出 2 2 2 2 2 8" xfId="14330"/>
    <cellStyle name="输出 2 2 2 2 3" xfId="14331"/>
    <cellStyle name="输出 2 2 2 2 3 2" xfId="14333"/>
    <cellStyle name="输出 2 2 2 2 3 2 2" xfId="14334"/>
    <cellStyle name="输出 2 2 2 2 3 2 2 2" xfId="2051"/>
    <cellStyle name="输出 2 2 2 2 3 2 3" xfId="14337"/>
    <cellStyle name="输出 2 2 2 2 3 3" xfId="14338"/>
    <cellStyle name="输出 2 2 2 2 3 3 2" xfId="14341"/>
    <cellStyle name="输出 2 2 2 2 3 4" xfId="14346"/>
    <cellStyle name="输出 2 2 2 2 4" xfId="14349"/>
    <cellStyle name="输出 2 2 2 2 4 2" xfId="14350"/>
    <cellStyle name="输出 2 2 2 2 4 2 2" xfId="14351"/>
    <cellStyle name="输出 2 2 2 2 4 2 2 2" xfId="14352"/>
    <cellStyle name="输出 2 2 2 2 4 2 3" xfId="14353"/>
    <cellStyle name="输出 2 2 2 2 4 3" xfId="7089"/>
    <cellStyle name="输出 2 2 2 2 4 3 2" xfId="14355"/>
    <cellStyle name="输出 2 2 2 2 4 4" xfId="14356"/>
    <cellStyle name="输出 2 2 2 2 5" xfId="14357"/>
    <cellStyle name="输出 2 2 2 2 5 2" xfId="14358"/>
    <cellStyle name="输出 2 2 2 2 5 2 2" xfId="395"/>
    <cellStyle name="输出 2 2 2 2 5 2 2 2" xfId="399"/>
    <cellStyle name="输出 2 2 2 2 5 2 3" xfId="403"/>
    <cellStyle name="输出 2 2 2 2 5 3" xfId="14359"/>
    <cellStyle name="输出 2 2 2 2 5 3 2" xfId="14360"/>
    <cellStyle name="输出 2 2 2 2 5 4" xfId="14361"/>
    <cellStyle name="输出 2 2 2 2 6" xfId="14362"/>
    <cellStyle name="输出 2 2 2 2 6 2" xfId="11977"/>
    <cellStyle name="输出 2 2 2 2 6 2 2" xfId="611"/>
    <cellStyle name="输出 2 2 2 2 6 3" xfId="2069"/>
    <cellStyle name="输出 2 2 2 2 7" xfId="14363"/>
    <cellStyle name="输出 2 2 2 2 7 2" xfId="11981"/>
    <cellStyle name="输出 2 2 2 2 8" xfId="14364"/>
    <cellStyle name="输出 2 2 2 3" xfId="13292"/>
    <cellStyle name="输出 2 2 2 3 2" xfId="13295"/>
    <cellStyle name="输出 2 2 2 3 2 2" xfId="13298"/>
    <cellStyle name="输出 2 2 2 3 2 2 2" xfId="14365"/>
    <cellStyle name="输出 2 2 2 3 2 2 2 2" xfId="14366"/>
    <cellStyle name="输出 2 2 2 3 2 2 3" xfId="14367"/>
    <cellStyle name="输出 2 2 2 3 2 3" xfId="14368"/>
    <cellStyle name="输出 2 2 2 3 2 3 2" xfId="14369"/>
    <cellStyle name="输出 2 2 2 3 2 4" xfId="13764"/>
    <cellStyle name="输出 2 2 2 3 3" xfId="10552"/>
    <cellStyle name="输出 2 2 2 3 3 2" xfId="5533"/>
    <cellStyle name="输出 2 2 2 3 3 2 2" xfId="14370"/>
    <cellStyle name="输出 2 2 2 3 3 2 2 2" xfId="14371"/>
    <cellStyle name="输出 2 2 2 3 3 2 3" xfId="14372"/>
    <cellStyle name="输出 2 2 2 3 3 3" xfId="14373"/>
    <cellStyle name="输出 2 2 2 3 3 3 2" xfId="14376"/>
    <cellStyle name="输出 2 2 2 3 3 4" xfId="14379"/>
    <cellStyle name="输出 2 2 2 3 4" xfId="10555"/>
    <cellStyle name="输出 2 2 2 3 4 2" xfId="14382"/>
    <cellStyle name="输出 2 2 2 3 4 2 2" xfId="14383"/>
    <cellStyle name="输出 2 2 2 3 4 2 2 2" xfId="14384"/>
    <cellStyle name="输出 2 2 2 3 4 2 3" xfId="14385"/>
    <cellStyle name="输出 2 2 2 3 4 3" xfId="14386"/>
    <cellStyle name="输出 2 2 2 3 4 3 2" xfId="14389"/>
    <cellStyle name="输出 2 2 2 3 4 4" xfId="14390"/>
    <cellStyle name="输出 2 2 2 3 5" xfId="14391"/>
    <cellStyle name="输出 2 2 2 3 5 2" xfId="14392"/>
    <cellStyle name="输出 2 2 2 3 5 2 2" xfId="14393"/>
    <cellStyle name="输出 2 2 2 3 5 3" xfId="14394"/>
    <cellStyle name="输出 2 2 2 3 6" xfId="14396"/>
    <cellStyle name="输出 2 2 2 3 6 2" xfId="14397"/>
    <cellStyle name="输出 2 2 2 3 6 2 2" xfId="14398"/>
    <cellStyle name="输出 2 2 2 3 6 3" xfId="2164"/>
    <cellStyle name="输出 2 2 2 3 7" xfId="14399"/>
    <cellStyle name="输出 2 2 2 3 7 2" xfId="14400"/>
    <cellStyle name="输出 2 2 2 3 8" xfId="14401"/>
    <cellStyle name="输出 2 2 2 4" xfId="13301"/>
    <cellStyle name="输出 2 2 2 4 2" xfId="13303"/>
    <cellStyle name="输出 2 2 2 4 2 2" xfId="14402"/>
    <cellStyle name="输出 2 2 2 4 2 2 2" xfId="14403"/>
    <cellStyle name="输出 2 2 2 4 2 3" xfId="14404"/>
    <cellStyle name="输出 2 2 2 4 3" xfId="10558"/>
    <cellStyle name="输出 2 2 2 4 3 2" xfId="5536"/>
    <cellStyle name="输出 2 2 2 4 4" xfId="14405"/>
    <cellStyle name="输出 2 2 2 5" xfId="13306"/>
    <cellStyle name="输出 2 2 2 5 2" xfId="14406"/>
    <cellStyle name="输出 2 2 2 5 2 2" xfId="14407"/>
    <cellStyle name="输出 2 2 2 5 2 2 2" xfId="14408"/>
    <cellStyle name="输出 2 2 2 5 2 3" xfId="14409"/>
    <cellStyle name="输出 2 2 2 5 3" xfId="14410"/>
    <cellStyle name="输出 2 2 2 5 3 2" xfId="14411"/>
    <cellStyle name="输出 2 2 2 5 4" xfId="14412"/>
    <cellStyle name="输出 2 2 2 6" xfId="14413"/>
    <cellStyle name="输出 2 2 2 6 2" xfId="14414"/>
    <cellStyle name="输出 2 2 2 6 2 2" xfId="6762"/>
    <cellStyle name="输出 2 2 2 6 2 2 2" xfId="6764"/>
    <cellStyle name="输出 2 2 2 6 2 3" xfId="14415"/>
    <cellStyle name="输出 2 2 2 6 3" xfId="14416"/>
    <cellStyle name="输出 2 2 2 6 3 2" xfId="14417"/>
    <cellStyle name="输出 2 2 2 6 4" xfId="14418"/>
    <cellStyle name="输出 2 2 2 7" xfId="14419"/>
    <cellStyle name="输出 2 2 2 7 2" xfId="5144"/>
    <cellStyle name="输出 2 2 2 7 2 2" xfId="14420"/>
    <cellStyle name="输出 2 2 2 7 3" xfId="14421"/>
    <cellStyle name="输出 2 2 2 8" xfId="14422"/>
    <cellStyle name="输出 2 2 2 8 2" xfId="14423"/>
    <cellStyle name="输出 2 2 2 9" xfId="14424"/>
    <cellStyle name="输出 2 2 3" xfId="14427"/>
    <cellStyle name="输出 2 2 3 2" xfId="14428"/>
    <cellStyle name="输出 2 2 3 2 2" xfId="14429"/>
    <cellStyle name="输出 2 2 3 2 2 2" xfId="14431"/>
    <cellStyle name="输出 2 2 3 2 2 2 2" xfId="14433"/>
    <cellStyle name="输出 2 2 3 2 2 2 2 2" xfId="14434"/>
    <cellStyle name="输出 2 2 3 2 2 2 3" xfId="14435"/>
    <cellStyle name="输出 2 2 3 2 2 3" xfId="8253"/>
    <cellStyle name="输出 2 2 3 2 2 3 2" xfId="8255"/>
    <cellStyle name="输出 2 2 3 2 2 4" xfId="8257"/>
    <cellStyle name="输出 2 2 3 2 3" xfId="14436"/>
    <cellStyle name="输出 2 2 3 2 3 2" xfId="14438"/>
    <cellStyle name="输出 2 2 3 2 3 2 2" xfId="14439"/>
    <cellStyle name="输出 2 2 3 2 3 2 2 2" xfId="14440"/>
    <cellStyle name="输出 2 2 3 2 3 2 3" xfId="14441"/>
    <cellStyle name="输出 2 2 3 2 3 3" xfId="922"/>
    <cellStyle name="输出 2 2 3 2 3 3 2" xfId="14442"/>
    <cellStyle name="输出 2 2 3 2 3 4" xfId="14443"/>
    <cellStyle name="输出 2 2 3 2 4" xfId="14444"/>
    <cellStyle name="输出 2 2 3 2 4 2" xfId="14445"/>
    <cellStyle name="输出 2 2 3 2 4 2 2" xfId="14446"/>
    <cellStyle name="输出 2 2 3 2 4 2 2 2" xfId="14447"/>
    <cellStyle name="输出 2 2 3 2 4 2 3" xfId="14448"/>
    <cellStyle name="输出 2 2 3 2 4 3" xfId="7108"/>
    <cellStyle name="输出 2 2 3 2 4 3 2" xfId="14449"/>
    <cellStyle name="输出 2 2 3 2 4 4" xfId="14450"/>
    <cellStyle name="输出 2 2 3 2 5" xfId="14451"/>
    <cellStyle name="输出 2 2 3 2 5 2" xfId="14452"/>
    <cellStyle name="输出 2 2 3 2 5 2 2" xfId="14453"/>
    <cellStyle name="输出 2 2 3 2 5 3" xfId="14454"/>
    <cellStyle name="输出 2 2 3 2 6" xfId="14455"/>
    <cellStyle name="输出 2 2 3 2 6 2" xfId="14456"/>
    <cellStyle name="输出 2 2 3 2 6 2 2" xfId="14457"/>
    <cellStyle name="输出 2 2 3 2 6 3" xfId="14458"/>
    <cellStyle name="输出 2 2 3 2 7" xfId="14459"/>
    <cellStyle name="输出 2 2 3 2 7 2" xfId="14460"/>
    <cellStyle name="输出 2 2 3 2 8" xfId="14461"/>
    <cellStyle name="输出 2 2 3 3" xfId="13312"/>
    <cellStyle name="输出 2 2 3 3 2" xfId="13314"/>
    <cellStyle name="输出 2 2 3 3 2 2" xfId="13318"/>
    <cellStyle name="输出 2 2 3 3 2 2 2" xfId="14462"/>
    <cellStyle name="输出 2 2 3 3 2 3" xfId="14463"/>
    <cellStyle name="输出 2 2 3 3 3" xfId="10566"/>
    <cellStyle name="输出 2 2 3 3 3 2" xfId="10569"/>
    <cellStyle name="输出 2 2 3 3 4" xfId="10571"/>
    <cellStyle name="输出 2 2 3 4" xfId="13321"/>
    <cellStyle name="输出 2 2 3 4 2" xfId="13324"/>
    <cellStyle name="输出 2 2 3 4 2 2" xfId="14464"/>
    <cellStyle name="输出 2 2 3 4 2 2 2" xfId="14466"/>
    <cellStyle name="输出 2 2 3 4 2 3" xfId="14467"/>
    <cellStyle name="输出 2 2 3 4 3" xfId="10574"/>
    <cellStyle name="输出 2 2 3 4 3 2" xfId="14468"/>
    <cellStyle name="输出 2 2 3 4 4" xfId="14469"/>
    <cellStyle name="输出 2 2 3 5" xfId="13327"/>
    <cellStyle name="输出 2 2 3 5 2" xfId="14470"/>
    <cellStyle name="输出 2 2 3 5 2 2" xfId="14472"/>
    <cellStyle name="输出 2 2 3 5 2 2 2" xfId="14138"/>
    <cellStyle name="输出 2 2 3 5 2 3" xfId="14474"/>
    <cellStyle name="输出 2 2 3 5 3" xfId="14475"/>
    <cellStyle name="输出 2 2 3 5 3 2" xfId="14478"/>
    <cellStyle name="输出 2 2 3 5 4" xfId="14479"/>
    <cellStyle name="输出 2 2 3 6" xfId="14480"/>
    <cellStyle name="输出 2 2 3 6 2" xfId="14481"/>
    <cellStyle name="输出 2 2 3 6 2 2" xfId="14483"/>
    <cellStyle name="输出 2 2 3 6 3" xfId="14484"/>
    <cellStyle name="输出 2 2 3 7" xfId="8753"/>
    <cellStyle name="输出 2 2 3 7 2" xfId="14485"/>
    <cellStyle name="输出 2 2 3 8" xfId="14487"/>
    <cellStyle name="输出 2 2 4" xfId="14488"/>
    <cellStyle name="输出 2 2 4 2" xfId="14489"/>
    <cellStyle name="输出 2 2 4 2 2" xfId="14490"/>
    <cellStyle name="输出 2 2 4 2 2 2" xfId="14492"/>
    <cellStyle name="输出 2 2 4 2 2 2 2" xfId="14493"/>
    <cellStyle name="输出 2 2 4 2 2 3" xfId="14495"/>
    <cellStyle name="输出 2 2 4 2 3" xfId="14496"/>
    <cellStyle name="输出 2 2 4 2 3 2" xfId="11091"/>
    <cellStyle name="输出 2 2 4 2 4" xfId="14497"/>
    <cellStyle name="输出 2 2 4 3" xfId="13330"/>
    <cellStyle name="输出 2 2 4 3 2" xfId="13332"/>
    <cellStyle name="输出 2 2 4 3 2 2" xfId="13336"/>
    <cellStyle name="输出 2 2 4 3 2 2 2" xfId="14498"/>
    <cellStyle name="输出 2 2 4 3 2 3" xfId="14499"/>
    <cellStyle name="输出 2 2 4 3 3" xfId="10583"/>
    <cellStyle name="输出 2 2 4 3 3 2" xfId="11183"/>
    <cellStyle name="输出 2 2 4 3 4" xfId="14500"/>
    <cellStyle name="输出 2 2 4 4" xfId="13338"/>
    <cellStyle name="输出 2 2 4 4 2" xfId="13340"/>
    <cellStyle name="输出 2 2 4 4 2 2" xfId="14501"/>
    <cellStyle name="输出 2 2 4 4 2 2 2" xfId="14502"/>
    <cellStyle name="输出 2 2 4 4 2 3" xfId="14503"/>
    <cellStyle name="输出 2 2 4 4 3" xfId="14504"/>
    <cellStyle name="输出 2 2 4 4 3 2" xfId="14505"/>
    <cellStyle name="输出 2 2 4 4 4" xfId="14506"/>
    <cellStyle name="输出 2 2 4 5" xfId="13342"/>
    <cellStyle name="输出 2 2 4 5 2" xfId="14507"/>
    <cellStyle name="输出 2 2 4 5 2 2" xfId="14508"/>
    <cellStyle name="输出 2 2 4 5 3" xfId="14509"/>
    <cellStyle name="输出 2 2 4 6" xfId="14510"/>
    <cellStyle name="输出 2 2 4 6 2" xfId="14511"/>
    <cellStyle name="输出 2 2 4 6 2 2" xfId="14512"/>
    <cellStyle name="输出 2 2 4 6 3" xfId="14513"/>
    <cellStyle name="输出 2 2 4 7" xfId="14514"/>
    <cellStyle name="输出 2 2 4 7 2" xfId="14515"/>
    <cellStyle name="输出 2 2 4 8" xfId="14516"/>
    <cellStyle name="输出 2 2 5" xfId="14517"/>
    <cellStyle name="输出 2 2 5 2" xfId="14519"/>
    <cellStyle name="输出 2 2 5 2 2" xfId="14521"/>
    <cellStyle name="输出 2 2 5 2 2 2" xfId="14522"/>
    <cellStyle name="输出 2 2 5 2 3" xfId="14523"/>
    <cellStyle name="输出 2 2 5 3" xfId="13345"/>
    <cellStyle name="输出 2 2 5 3 2" xfId="13347"/>
    <cellStyle name="输出 2 2 5 4" xfId="13350"/>
    <cellStyle name="输出 2 2 6" xfId="14524"/>
    <cellStyle name="输出 2 2 6 2" xfId="14526"/>
    <cellStyle name="输出 2 2 6 2 2" xfId="14527"/>
    <cellStyle name="输出 2 2 6 2 2 2" xfId="14528"/>
    <cellStyle name="输出 2 2 6 2 3" xfId="14529"/>
    <cellStyle name="输出 2 2 6 3" xfId="12121"/>
    <cellStyle name="输出 2 2 6 3 2" xfId="12125"/>
    <cellStyle name="输出 2 2 6 4" xfId="12136"/>
    <cellStyle name="输出 2 2 7" xfId="11908"/>
    <cellStyle name="输出 2 2 7 2" xfId="11910"/>
    <cellStyle name="输出 2 2 7 2 2" xfId="11137"/>
    <cellStyle name="输出 2 2 7 2 2 2" xfId="11139"/>
    <cellStyle name="输出 2 2 7 2 3" xfId="11141"/>
    <cellStyle name="输出 2 2 7 3" xfId="12173"/>
    <cellStyle name="输出 2 2 7 3 2" xfId="11154"/>
    <cellStyle name="输出 2 2 7 4" xfId="12175"/>
    <cellStyle name="输出 2 2 8" xfId="11912"/>
    <cellStyle name="输出 2 2 8 2" xfId="14530"/>
    <cellStyle name="输出 2 2 8 2 2" xfId="11206"/>
    <cellStyle name="输出 2 2 8 3" xfId="12178"/>
    <cellStyle name="输出 2 2 9" xfId="14531"/>
    <cellStyle name="输出 2 2 9 2" xfId="14532"/>
    <cellStyle name="输出 2 3" xfId="14533"/>
    <cellStyle name="输出 2 3 10" xfId="12140"/>
    <cellStyle name="输出 2 3 2" xfId="14534"/>
    <cellStyle name="输出 2 3 2 2" xfId="14535"/>
    <cellStyle name="输出 2 3 2 2 2" xfId="14536"/>
    <cellStyle name="输出 2 3 2 2 2 2" xfId="14538"/>
    <cellStyle name="输出 2 3 2 2 2 2 2" xfId="14540"/>
    <cellStyle name="输出 2 3 2 2 2 2 2 2" xfId="14541"/>
    <cellStyle name="输出 2 3 2 2 2 2 3" xfId="14542"/>
    <cellStyle name="输出 2 3 2 2 2 3" xfId="14543"/>
    <cellStyle name="输出 2 3 2 2 2 3 2" xfId="14544"/>
    <cellStyle name="输出 2 3 2 2 2 4" xfId="14545"/>
    <cellStyle name="输出 2 3 2 2 3" xfId="14546"/>
    <cellStyle name="输出 2 3 2 2 3 2" xfId="14549"/>
    <cellStyle name="输出 2 3 2 2 3 2 2" xfId="11857"/>
    <cellStyle name="输出 2 3 2 2 3 2 2 2" xfId="14551"/>
    <cellStyle name="输出 2 3 2 2 3 2 3" xfId="14554"/>
    <cellStyle name="输出 2 3 2 2 3 3" xfId="14557"/>
    <cellStyle name="输出 2 3 2 2 3 3 2" xfId="14558"/>
    <cellStyle name="输出 2 3 2 2 3 4" xfId="14562"/>
    <cellStyle name="输出 2 3 2 2 4" xfId="14563"/>
    <cellStyle name="输出 2 3 2 2 4 2" xfId="14565"/>
    <cellStyle name="输出 2 3 2 2 4 2 2" xfId="14566"/>
    <cellStyle name="输出 2 3 2 2 4 2 2 2" xfId="14570"/>
    <cellStyle name="输出 2 3 2 2 4 2 3" xfId="14572"/>
    <cellStyle name="输出 2 3 2 2 4 3" xfId="14575"/>
    <cellStyle name="输出 2 3 2 2 4 3 2" xfId="14576"/>
    <cellStyle name="输出 2 3 2 2 4 4" xfId="14579"/>
    <cellStyle name="输出 2 3 2 2 5" xfId="14580"/>
    <cellStyle name="输出 2 3 2 2 5 2" xfId="14581"/>
    <cellStyle name="输出 2 3 2 2 5 2 2" xfId="14582"/>
    <cellStyle name="输出 2 3 2 2 5 3" xfId="14585"/>
    <cellStyle name="输出 2 3 2 2 6" xfId="14586"/>
    <cellStyle name="输出 2 3 2 2 6 2" xfId="12386"/>
    <cellStyle name="输出 2 3 2 2 6 2 2" xfId="14587"/>
    <cellStyle name="输出 2 3 2 2 6 3" xfId="14588"/>
    <cellStyle name="输出 2 3 2 2 7" xfId="290"/>
    <cellStyle name="输出 2 3 2 2 7 2" xfId="12397"/>
    <cellStyle name="输出 2 3 2 2 8" xfId="14589"/>
    <cellStyle name="输出 2 3 2 3" xfId="13425"/>
    <cellStyle name="输出 2 3 2 3 2" xfId="13428"/>
    <cellStyle name="输出 2 3 2 3 2 2" xfId="13431"/>
    <cellStyle name="输出 2 3 2 3 2 2 2" xfId="14590"/>
    <cellStyle name="输出 2 3 2 3 2 3" xfId="14591"/>
    <cellStyle name="输出 2 3 2 3 3" xfId="11023"/>
    <cellStyle name="输出 2 3 2 3 3 2" xfId="11026"/>
    <cellStyle name="输出 2 3 2 3 4" xfId="11028"/>
    <cellStyle name="输出 2 3 2 4" xfId="13433"/>
    <cellStyle name="输出 2 3 2 4 2" xfId="13435"/>
    <cellStyle name="输出 2 3 2 4 2 2" xfId="14592"/>
    <cellStyle name="输出 2 3 2 4 2 2 2" xfId="14593"/>
    <cellStyle name="输出 2 3 2 4 2 3" xfId="14594"/>
    <cellStyle name="输出 2 3 2 4 3" xfId="11032"/>
    <cellStyle name="输出 2 3 2 4 3 2" xfId="14595"/>
    <cellStyle name="输出 2 3 2 4 4" xfId="14596"/>
    <cellStyle name="输出 2 3 2 5" xfId="13437"/>
    <cellStyle name="输出 2 3 2 5 2" xfId="14597"/>
    <cellStyle name="输出 2 3 2 5 2 2" xfId="14598"/>
    <cellStyle name="输出 2 3 2 5 2 2 2" xfId="14599"/>
    <cellStyle name="输出 2 3 2 5 2 3" xfId="14600"/>
    <cellStyle name="输出 2 3 2 5 3" xfId="14601"/>
    <cellStyle name="输出 2 3 2 5 3 2" xfId="14602"/>
    <cellStyle name="输出 2 3 2 5 4" xfId="14603"/>
    <cellStyle name="输出 2 3 2 6" xfId="14604"/>
    <cellStyle name="输出 2 3 2 6 2" xfId="14605"/>
    <cellStyle name="输出 2 3 2 6 2 2" xfId="2958"/>
    <cellStyle name="输出 2 3 2 6 3" xfId="3248"/>
    <cellStyle name="输出 2 3 2 7" xfId="14606"/>
    <cellStyle name="输出 2 3 2 7 2" xfId="10654"/>
    <cellStyle name="输出 2 3 2 8" xfId="14607"/>
    <cellStyle name="输出 2 3 3" xfId="14608"/>
    <cellStyle name="输出 2 3 3 2" xfId="14609"/>
    <cellStyle name="输出 2 3 3 2 2" xfId="12649"/>
    <cellStyle name="输出 2 3 3 2 2 2" xfId="12652"/>
    <cellStyle name="输出 2 3 3 2 2 2 2" xfId="12654"/>
    <cellStyle name="输出 2 3 3 2 2 3" xfId="12659"/>
    <cellStyle name="输出 2 3 3 2 3" xfId="12662"/>
    <cellStyle name="输出 2 3 3 2 3 2" xfId="12665"/>
    <cellStyle name="输出 2 3 3 2 4" xfId="12676"/>
    <cellStyle name="输出 2 3 3 3" xfId="13442"/>
    <cellStyle name="输出 2 3 3 3 2" xfId="12886"/>
    <cellStyle name="输出 2 3 3 3 2 2" xfId="12891"/>
    <cellStyle name="输出 2 3 3 3 2 2 2" xfId="12893"/>
    <cellStyle name="输出 2 3 3 3 2 3" xfId="12898"/>
    <cellStyle name="输出 2 3 3 3 3" xfId="11042"/>
    <cellStyle name="输出 2 3 3 3 3 2" xfId="11045"/>
    <cellStyle name="输出 2 3 3 3 4" xfId="11048"/>
    <cellStyle name="输出 2 3 3 4" xfId="13444"/>
    <cellStyle name="输出 2 3 3 4 2" xfId="13097"/>
    <cellStyle name="输出 2 3 3 4 2 2" xfId="2999"/>
    <cellStyle name="输出 2 3 3 4 2 2 2" xfId="3006"/>
    <cellStyle name="输出 2 3 3 4 2 3" xfId="5990"/>
    <cellStyle name="输出 2 3 3 4 3" xfId="11052"/>
    <cellStyle name="输出 2 3 3 4 3 2" xfId="13099"/>
    <cellStyle name="输出 2 3 3 4 4" xfId="13109"/>
    <cellStyle name="输出 2 3 3 5" xfId="13446"/>
    <cellStyle name="输出 2 3 3 5 2" xfId="13290"/>
    <cellStyle name="输出 2 3 3 5 2 2" xfId="13293"/>
    <cellStyle name="输出 2 3 3 5 3" xfId="13309"/>
    <cellStyle name="输出 2 3 3 6" xfId="14610"/>
    <cellStyle name="输出 2 3 3 6 2" xfId="13423"/>
    <cellStyle name="输出 2 3 3 6 2 2" xfId="13426"/>
    <cellStyle name="输出 2 3 3 6 3" xfId="13440"/>
    <cellStyle name="输出 2 3 3 7" xfId="14611"/>
    <cellStyle name="输出 2 3 3 7 2" xfId="13505"/>
    <cellStyle name="输出 2 3 3 8" xfId="14612"/>
    <cellStyle name="输出 2 3 4" xfId="6179"/>
    <cellStyle name="输出 2 3 4 2" xfId="6181"/>
    <cellStyle name="输出 2 3 4 2 2" xfId="14613"/>
    <cellStyle name="输出 2 3 4 2 2 2" xfId="14614"/>
    <cellStyle name="输出 2 3 4 2 3" xfId="14615"/>
    <cellStyle name="输出 2 3 4 3" xfId="2929"/>
    <cellStyle name="输出 2 3 4 3 2" xfId="13449"/>
    <cellStyle name="输出 2 3 4 4" xfId="136"/>
    <cellStyle name="输出 2 3 5" xfId="6183"/>
    <cellStyle name="输出 2 3 5 2" xfId="6186"/>
    <cellStyle name="输出 2 3 5 2 2" xfId="14617"/>
    <cellStyle name="输出 2 3 5 2 2 2" xfId="14618"/>
    <cellStyle name="输出 2 3 5 2 3" xfId="14619"/>
    <cellStyle name="输出 2 3 5 3" xfId="13453"/>
    <cellStyle name="输出 2 3 5 3 2" xfId="13455"/>
    <cellStyle name="输出 2 3 5 4" xfId="13458"/>
    <cellStyle name="输出 2 3 6" xfId="6188"/>
    <cellStyle name="输出 2 3 6 2" xfId="5161"/>
    <cellStyle name="输出 2 3 6 2 2" xfId="5165"/>
    <cellStyle name="输出 2 3 6 2 2 2" xfId="14620"/>
    <cellStyle name="输出 2 3 6 2 3" xfId="14621"/>
    <cellStyle name="输出 2 3 6 3" xfId="5172"/>
    <cellStyle name="输出 2 3 6 3 2" xfId="12212"/>
    <cellStyle name="输出 2 3 6 4" xfId="12216"/>
    <cellStyle name="输出 2 3 7" xfId="6192"/>
    <cellStyle name="输出 2 3 7 2" xfId="14622"/>
    <cellStyle name="输出 2 3 7 2 2" xfId="11321"/>
    <cellStyle name="输出 2 3 7 3" xfId="12221"/>
    <cellStyle name="输出 2 3 8" xfId="14623"/>
    <cellStyle name="输出 2 3 8 2" xfId="14624"/>
    <cellStyle name="输出 2 3 9" xfId="14625"/>
    <cellStyle name="输出 2 4" xfId="14626"/>
    <cellStyle name="输出 2 4 10" xfId="14627"/>
    <cellStyle name="输出 2 4 2" xfId="14628"/>
    <cellStyle name="输出 2 4 2 2" xfId="14629"/>
    <cellStyle name="输出 2 4 2 2 2" xfId="14630"/>
    <cellStyle name="输出 2 4 2 2 2 2" xfId="14632"/>
    <cellStyle name="输出 2 4 2 2 2 2 2" xfId="14633"/>
    <cellStyle name="输出 2 4 2 2 2 2 2 2" xfId="14634"/>
    <cellStyle name="输出 2 4 2 2 2 2 3" xfId="14635"/>
    <cellStyle name="输出 2 4 2 2 2 3" xfId="14636"/>
    <cellStyle name="输出 2 4 2 2 2 3 2" xfId="14637"/>
    <cellStyle name="输出 2 4 2 2 2 4" xfId="14638"/>
    <cellStyle name="输出 2 4 2 2 3" xfId="14639"/>
    <cellStyle name="输出 2 4 2 2 3 2" xfId="14641"/>
    <cellStyle name="输出 2 4 2 2 3 2 2" xfId="14642"/>
    <cellStyle name="输出 2 4 2 2 3 2 2 2" xfId="4665"/>
    <cellStyle name="输出 2 4 2 2 3 2 3" xfId="14643"/>
    <cellStyle name="输出 2 4 2 2 3 3" xfId="14644"/>
    <cellStyle name="输出 2 4 2 2 3 3 2" xfId="14645"/>
    <cellStyle name="输出 2 4 2 2 3 4" xfId="7996"/>
    <cellStyle name="输出 2 4 2 2 4" xfId="14646"/>
    <cellStyle name="输出 2 4 2 2 4 2" xfId="14647"/>
    <cellStyle name="输出 2 4 2 2 4 2 2" xfId="14648"/>
    <cellStyle name="输出 2 4 2 2 4 2 2 2" xfId="4839"/>
    <cellStyle name="输出 2 4 2 2 4 2 3" xfId="14649"/>
    <cellStyle name="输出 2 4 2 2 4 3" xfId="14651"/>
    <cellStyle name="输出 2 4 2 2 4 3 2" xfId="14652"/>
    <cellStyle name="输出 2 4 2 2 4 4" xfId="8001"/>
    <cellStyle name="输出 2 4 2 2 5" xfId="14653"/>
    <cellStyle name="输出 2 4 2 2 5 2" xfId="14654"/>
    <cellStyle name="输出 2 4 2 2 5 2 2" xfId="14655"/>
    <cellStyle name="输出 2 4 2 2 5 3" xfId="14656"/>
    <cellStyle name="输出 2 4 2 2 6" xfId="1508"/>
    <cellStyle name="输出 2 4 2 2 6 2" xfId="5266"/>
    <cellStyle name="输出 2 4 2 2 6 2 2" xfId="5269"/>
    <cellStyle name="输出 2 4 2 2 6 3" xfId="5276"/>
    <cellStyle name="输出 2 4 2 2 7" xfId="536"/>
    <cellStyle name="输出 2 4 2 2 7 2" xfId="8860"/>
    <cellStyle name="输出 2 4 2 2 8" xfId="14658"/>
    <cellStyle name="输出 2 4 2 3" xfId="13507"/>
    <cellStyle name="输出 2 4 2 3 2" xfId="13509"/>
    <cellStyle name="输出 2 4 2 3 2 2" xfId="13512"/>
    <cellStyle name="输出 2 4 2 3 2 2 2" xfId="14659"/>
    <cellStyle name="输出 2 4 2 3 2 3" xfId="14660"/>
    <cellStyle name="输出 2 4 2 3 3" xfId="11480"/>
    <cellStyle name="输出 2 4 2 3 3 2" xfId="11482"/>
    <cellStyle name="输出 2 4 2 3 4" xfId="11484"/>
    <cellStyle name="输出 2 4 2 4" xfId="13514"/>
    <cellStyle name="输出 2 4 2 4 2" xfId="13516"/>
    <cellStyle name="输出 2 4 2 4 2 2" xfId="14661"/>
    <cellStyle name="输出 2 4 2 4 2 2 2" xfId="14662"/>
    <cellStyle name="输出 2 4 2 4 2 3" xfId="14663"/>
    <cellStyle name="输出 2 4 2 4 3" xfId="11487"/>
    <cellStyle name="输出 2 4 2 4 3 2" xfId="14664"/>
    <cellStyle name="输出 2 4 2 4 4" xfId="14665"/>
    <cellStyle name="输出 2 4 2 5" xfId="13518"/>
    <cellStyle name="输出 2 4 2 5 2" xfId="14666"/>
    <cellStyle name="输出 2 4 2 5 2 2" xfId="12425"/>
    <cellStyle name="输出 2 4 2 5 2 2 2" xfId="14667"/>
    <cellStyle name="输出 2 4 2 5 2 3" xfId="14668"/>
    <cellStyle name="输出 2 4 2 5 3" xfId="5931"/>
    <cellStyle name="输出 2 4 2 5 3 2" xfId="5935"/>
    <cellStyle name="输出 2 4 2 5 4" xfId="5938"/>
    <cellStyle name="输出 2 4 2 6" xfId="14669"/>
    <cellStyle name="输出 2 4 2 6 2" xfId="14670"/>
    <cellStyle name="输出 2 4 2 6 2 2" xfId="14671"/>
    <cellStyle name="输出 2 4 2 6 3" xfId="5946"/>
    <cellStyle name="输出 2 4 2 7" xfId="14672"/>
    <cellStyle name="输出 2 4 2 7 2" xfId="14673"/>
    <cellStyle name="输出 2 4 2 8" xfId="14674"/>
    <cellStyle name="输出 2 4 3" xfId="14675"/>
    <cellStyle name="输出 2 4 3 2" xfId="14676"/>
    <cellStyle name="输出 2 4 3 2 2" xfId="14677"/>
    <cellStyle name="输出 2 4 3 2 2 2" xfId="10166"/>
    <cellStyle name="输出 2 4 3 2 2 2 2" xfId="10169"/>
    <cellStyle name="输出 2 4 3 2 2 3" xfId="10171"/>
    <cellStyle name="输出 2 4 3 2 3" xfId="14678"/>
    <cellStyle name="输出 2 4 3 2 3 2" xfId="6712"/>
    <cellStyle name="输出 2 4 3 2 4" xfId="14680"/>
    <cellStyle name="输出 2 4 3 3" xfId="13521"/>
    <cellStyle name="输出 2 4 3 3 2" xfId="6150"/>
    <cellStyle name="输出 2 4 3 3 2 2" xfId="6152"/>
    <cellStyle name="输出 2 4 3 3 2 2 2" xfId="6154"/>
    <cellStyle name="输出 2 4 3 3 2 3" xfId="6159"/>
    <cellStyle name="输出 2 4 3 3 3" xfId="3311"/>
    <cellStyle name="输出 2 4 3 3 3 2" xfId="5626"/>
    <cellStyle name="输出 2 4 3 3 4" xfId="1666"/>
    <cellStyle name="输出 2 4 3 4" xfId="13523"/>
    <cellStyle name="输出 2 4 3 4 2" xfId="14681"/>
    <cellStyle name="输出 2 4 3 4 2 2" xfId="8717"/>
    <cellStyle name="输出 2 4 3 4 2 2 2" xfId="8719"/>
    <cellStyle name="输出 2 4 3 4 2 3" xfId="8721"/>
    <cellStyle name="输出 2 4 3 4 3" xfId="11492"/>
    <cellStyle name="输出 2 4 3 4 3 2" xfId="8728"/>
    <cellStyle name="输出 2 4 3 4 4" xfId="14682"/>
    <cellStyle name="输出 2 4 3 5" xfId="14683"/>
    <cellStyle name="输出 2 4 3 5 2" xfId="14684"/>
    <cellStyle name="输出 2 4 3 5 2 2" xfId="7104"/>
    <cellStyle name="输出 2 4 3 5 3" xfId="14685"/>
    <cellStyle name="输出 2 4 3 6" xfId="14686"/>
    <cellStyle name="输出 2 4 3 6 2" xfId="14687"/>
    <cellStyle name="输出 2 4 3 6 2 2" xfId="9114"/>
    <cellStyle name="输出 2 4 3 6 3" xfId="14688"/>
    <cellStyle name="输出 2 4 3 7" xfId="14689"/>
    <cellStyle name="输出 2 4 3 7 2" xfId="14690"/>
    <cellStyle name="输出 2 4 3 8" xfId="14691"/>
    <cellStyle name="输出 2 4 4" xfId="6196"/>
    <cellStyle name="输出 2 4 4 2" xfId="5527"/>
    <cellStyle name="输出 2 4 4 2 2" xfId="14692"/>
    <cellStyle name="输出 2 4 4 2 2 2" xfId="14693"/>
    <cellStyle name="输出 2 4 4 2 3" xfId="14694"/>
    <cellStyle name="输出 2 4 4 3" xfId="13526"/>
    <cellStyle name="输出 2 4 4 3 2" xfId="13528"/>
    <cellStyle name="输出 2 4 4 4" xfId="13530"/>
    <cellStyle name="输出 2 4 5" xfId="6198"/>
    <cellStyle name="输出 2 4 5 2" xfId="14695"/>
    <cellStyle name="输出 2 4 5 2 2" xfId="14696"/>
    <cellStyle name="输出 2 4 5 2 2 2" xfId="1210"/>
    <cellStyle name="输出 2 4 5 2 3" xfId="14697"/>
    <cellStyle name="输出 2 4 5 3" xfId="13533"/>
    <cellStyle name="输出 2 4 5 3 2" xfId="14698"/>
    <cellStyle name="输出 2 4 5 4" xfId="14699"/>
    <cellStyle name="输出 2 4 6" xfId="6201"/>
    <cellStyle name="输出 2 4 6 2" xfId="13078"/>
    <cellStyle name="输出 2 4 6 2 2" xfId="14700"/>
    <cellStyle name="输出 2 4 6 2 2 2" xfId="14701"/>
    <cellStyle name="输出 2 4 6 2 3" xfId="14702"/>
    <cellStyle name="输出 2 4 6 3" xfId="12250"/>
    <cellStyle name="输出 2 4 6 3 2" xfId="12252"/>
    <cellStyle name="输出 2 4 6 4" xfId="12254"/>
    <cellStyle name="输出 2 4 7" xfId="13080"/>
    <cellStyle name="输出 2 4 7 2" xfId="14703"/>
    <cellStyle name="输出 2 4 7 2 2" xfId="11439"/>
    <cellStyle name="输出 2 4 7 3" xfId="12257"/>
    <cellStyle name="输出 2 4 8" xfId="14704"/>
    <cellStyle name="输出 2 4 8 2" xfId="14705"/>
    <cellStyle name="输出 2 4 9" xfId="14706"/>
    <cellStyle name="输出 2 5" xfId="14707"/>
    <cellStyle name="输出 2 5 2" xfId="6612"/>
    <cellStyle name="输出 2 5 2 2" xfId="6614"/>
    <cellStyle name="输出 2 5 2 2 2" xfId="6616"/>
    <cellStyle name="输出 2 5 2 2 2 2" xfId="6619"/>
    <cellStyle name="输出 2 5 2 2 2 2 2" xfId="6622"/>
    <cellStyle name="输出 2 5 2 2 2 3" xfId="6625"/>
    <cellStyle name="输出 2 5 2 2 3" xfId="6628"/>
    <cellStyle name="输出 2 5 2 2 3 2" xfId="6632"/>
    <cellStyle name="输出 2 5 2 2 4" xfId="6635"/>
    <cellStyle name="输出 2 5 2 3" xfId="6638"/>
    <cellStyle name="输出 2 5 2 3 2" xfId="6640"/>
    <cellStyle name="输出 2 5 2 3 2 2" xfId="6643"/>
    <cellStyle name="输出 2 5 2 3 2 2 2" xfId="6646"/>
    <cellStyle name="输出 2 5 2 3 2 3" xfId="6648"/>
    <cellStyle name="输出 2 5 2 3 3" xfId="6652"/>
    <cellStyle name="输出 2 5 2 3 3 2" xfId="6655"/>
    <cellStyle name="输出 2 5 2 3 4" xfId="6657"/>
    <cellStyle name="输出 2 5 2 4" xfId="6659"/>
    <cellStyle name="输出 2 5 2 4 2" xfId="6661"/>
    <cellStyle name="输出 2 5 2 4 2 2" xfId="6663"/>
    <cellStyle name="输出 2 5 2 4 2 2 2" xfId="14708"/>
    <cellStyle name="输出 2 5 2 4 2 3" xfId="14709"/>
    <cellStyle name="输出 2 5 2 4 3" xfId="6665"/>
    <cellStyle name="输出 2 5 2 4 3 2" xfId="14710"/>
    <cellStyle name="输出 2 5 2 4 4" xfId="14711"/>
    <cellStyle name="输出 2 5 2 5" xfId="6667"/>
    <cellStyle name="输出 2 5 2 5 2" xfId="14712"/>
    <cellStyle name="输出 2 5 2 5 2 2" xfId="14713"/>
    <cellStyle name="输出 2 5 2 5 3" xfId="14714"/>
    <cellStyle name="输出 2 5 2 6" xfId="14715"/>
    <cellStyle name="输出 2 5 2 6 2" xfId="14716"/>
    <cellStyle name="输出 2 5 2 6 2 2" xfId="14717"/>
    <cellStyle name="输出 2 5 2 6 3" xfId="14718"/>
    <cellStyle name="输出 2 5 2 7" xfId="14719"/>
    <cellStyle name="输出 2 5 2 7 2" xfId="14720"/>
    <cellStyle name="输出 2 5 2 8" xfId="14721"/>
    <cellStyle name="输出 2 5 3" xfId="14722"/>
    <cellStyle name="输出 2 5 3 2" xfId="14723"/>
    <cellStyle name="输出 2 5 3 2 2" xfId="14724"/>
    <cellStyle name="输出 2 5 3 2 2 2" xfId="14727"/>
    <cellStyle name="输出 2 5 3 2 3" xfId="14730"/>
    <cellStyle name="输出 2 5 3 3" xfId="14732"/>
    <cellStyle name="输出 2 5 3 3 2" xfId="14733"/>
    <cellStyle name="输出 2 5 3 4" xfId="14734"/>
    <cellStyle name="输出 2 5 4" xfId="5181"/>
    <cellStyle name="输出 2 5 4 2" xfId="4050"/>
    <cellStyle name="输出 2 5 4 2 2" xfId="14735"/>
    <cellStyle name="输出 2 5 4 2 2 2" xfId="14736"/>
    <cellStyle name="输出 2 5 4 2 3" xfId="8931"/>
    <cellStyle name="输出 2 5 4 3" xfId="14738"/>
    <cellStyle name="输出 2 5 4 3 2" xfId="14739"/>
    <cellStyle name="输出 2 5 4 4" xfId="14740"/>
    <cellStyle name="输出 2 5 5" xfId="1289"/>
    <cellStyle name="输出 2 5 5 2" xfId="14741"/>
    <cellStyle name="输出 2 5 5 2 2" xfId="10977"/>
    <cellStyle name="输出 2 5 5 2 2 2" xfId="10979"/>
    <cellStyle name="输出 2 5 5 2 3" xfId="11018"/>
    <cellStyle name="输出 2 5 5 3" xfId="14743"/>
    <cellStyle name="输出 2 5 5 3 2" xfId="11474"/>
    <cellStyle name="输出 2 5 5 4" xfId="7197"/>
    <cellStyle name="输出 2 5 6" xfId="6206"/>
    <cellStyle name="输出 2 5 6 2" xfId="14745"/>
    <cellStyle name="输出 2 5 6 2 2" xfId="14746"/>
    <cellStyle name="输出 2 5 6 3" xfId="12263"/>
    <cellStyle name="输出 2 5 7" xfId="14747"/>
    <cellStyle name="输出 2 5 7 2" xfId="14749"/>
    <cellStyle name="输出 2 5 8" xfId="6343"/>
    <cellStyle name="输出 2 5 9" xfId="14751"/>
    <cellStyle name="输出 2 6" xfId="14752"/>
    <cellStyle name="输出 2 6 2" xfId="14753"/>
    <cellStyle name="输出 2 6 2 2" xfId="14754"/>
    <cellStyle name="输出 2 6 2 2 2" xfId="14755"/>
    <cellStyle name="输出 2 6 2 2 2 2" xfId="14757"/>
    <cellStyle name="输出 2 6 2 2 3" xfId="14759"/>
    <cellStyle name="输出 2 6 2 3" xfId="14761"/>
    <cellStyle name="输出 2 6 2 3 2" xfId="14763"/>
    <cellStyle name="输出 2 6 2 4" xfId="14764"/>
    <cellStyle name="输出 2 6 3" xfId="11426"/>
    <cellStyle name="输出 2 6 3 2" xfId="14765"/>
    <cellStyle name="输出 2 6 3 2 2" xfId="14766"/>
    <cellStyle name="输出 2 6 3 2 2 2" xfId="14767"/>
    <cellStyle name="输出 2 6 3 2 3" xfId="14768"/>
    <cellStyle name="输出 2 6 3 3" xfId="14769"/>
    <cellStyle name="输出 2 6 3 3 2" xfId="14770"/>
    <cellStyle name="输出 2 6 3 4" xfId="14771"/>
    <cellStyle name="输出 2 6 4" xfId="12406"/>
    <cellStyle name="输出 2 6 4 2" xfId="14772"/>
    <cellStyle name="输出 2 6 4 2 2" xfId="14773"/>
    <cellStyle name="输出 2 6 4 2 2 2" xfId="14774"/>
    <cellStyle name="输出 2 6 4 2 3" xfId="14775"/>
    <cellStyle name="输出 2 6 4 3" xfId="14776"/>
    <cellStyle name="输出 2 6 4 3 2" xfId="14777"/>
    <cellStyle name="输出 2 6 4 4" xfId="14778"/>
    <cellStyle name="输出 2 6 5" xfId="14779"/>
    <cellStyle name="输出 2 6 5 2" xfId="3412"/>
    <cellStyle name="输出 2 6 5 2 2" xfId="14780"/>
    <cellStyle name="输出 2 6 5 3" xfId="14781"/>
    <cellStyle name="输出 2 6 6" xfId="14782"/>
    <cellStyle name="输出 2 6 6 2" xfId="14783"/>
    <cellStyle name="输出 2 6 6 2 2" xfId="14657"/>
    <cellStyle name="输出 2 6 6 3" xfId="12271"/>
    <cellStyle name="输出 2 6 7" xfId="14784"/>
    <cellStyle name="输出 2 6 7 2" xfId="14786"/>
    <cellStyle name="输出 2 6 8" xfId="14787"/>
    <cellStyle name="输出 2 7" xfId="2130"/>
    <cellStyle name="输出 2 7 2" xfId="8173"/>
    <cellStyle name="输出 2 7 2 2" xfId="14788"/>
    <cellStyle name="输出 2 7 2 2 2" xfId="14791"/>
    <cellStyle name="输出 2 7 2 3" xfId="14792"/>
    <cellStyle name="输出 2 7 3" xfId="14793"/>
    <cellStyle name="输出 2 7 3 2" xfId="14796"/>
    <cellStyle name="输出 2 7 4" xfId="6212"/>
    <cellStyle name="输出 2 8" xfId="8178"/>
    <cellStyle name="输出 2 8 2" xfId="14797"/>
    <cellStyle name="输出 2 8 2 2" xfId="14799"/>
    <cellStyle name="输出 2 8 2 2 2" xfId="14800"/>
    <cellStyle name="输出 2 8 2 3" xfId="14802"/>
    <cellStyle name="输出 2 8 3" xfId="14803"/>
    <cellStyle name="输出 2 8 3 2" xfId="14804"/>
    <cellStyle name="输出 2 8 4" xfId="14805"/>
    <cellStyle name="输出 2 9" xfId="14806"/>
    <cellStyle name="输出 2 9 2" xfId="14808"/>
    <cellStyle name="输出 2 9 2 2" xfId="14809"/>
    <cellStyle name="输出 2 9 2 2 2" xfId="14810"/>
    <cellStyle name="输出 2 9 2 3" xfId="3016"/>
    <cellStyle name="输出 2 9 3" xfId="14811"/>
    <cellStyle name="输出 2 9 3 2" xfId="14812"/>
    <cellStyle name="输出 2 9 4" xfId="14813"/>
    <cellStyle name="输出 3" xfId="4698"/>
    <cellStyle name="输出 3 10" xfId="14815"/>
    <cellStyle name="输出 3 11" xfId="14816"/>
    <cellStyle name="输出 3 2" xfId="4701"/>
    <cellStyle name="输出 3 2 10" xfId="14818"/>
    <cellStyle name="输出 3 2 11" xfId="14820"/>
    <cellStyle name="输出 3 2 2" xfId="4703"/>
    <cellStyle name="输出 3 2 2 10" xfId="4108"/>
    <cellStyle name="输出 3 2 2 2" xfId="4705"/>
    <cellStyle name="输出 3 2 2 2 2" xfId="6593"/>
    <cellStyle name="输出 3 2 2 2 2 2" xfId="6595"/>
    <cellStyle name="输出 3 2 2 2 2 2 2" xfId="6597"/>
    <cellStyle name="输出 3 2 2 2 2 2 2 2" xfId="14822"/>
    <cellStyle name="输出 3 2 2 2 2 2 2 2 2" xfId="14823"/>
    <cellStyle name="输出 3 2 2 2 2 2 2 3" xfId="14824"/>
    <cellStyle name="输出 3 2 2 2 2 2 3" xfId="5942"/>
    <cellStyle name="输出 3 2 2 2 2 2 3 2" xfId="4954"/>
    <cellStyle name="输出 3 2 2 2 2 2 4" xfId="5948"/>
    <cellStyle name="输出 3 2 2 2 2 3" xfId="6599"/>
    <cellStyle name="输出 3 2 2 2 2 3 2" xfId="14825"/>
    <cellStyle name="输出 3 2 2 2 2 3 2 2" xfId="7496"/>
    <cellStyle name="输出 3 2 2 2 2 3 2 2 2" xfId="5478"/>
    <cellStyle name="输出 3 2 2 2 2 3 2 3" xfId="14826"/>
    <cellStyle name="输出 3 2 2 2 2 3 3" xfId="5954"/>
    <cellStyle name="输出 3 2 2 2 2 3 3 2" xfId="5956"/>
    <cellStyle name="输出 3 2 2 2 2 3 4" xfId="5959"/>
    <cellStyle name="输出 3 2 2 2 2 4" xfId="14827"/>
    <cellStyle name="输出 3 2 2 2 2 4 2" xfId="14829"/>
    <cellStyle name="输出 3 2 2 2 2 4 2 2" xfId="14831"/>
    <cellStyle name="输出 3 2 2 2 2 4 2 2 2" xfId="14832"/>
    <cellStyle name="输出 3 2 2 2 2 4 2 3" xfId="14833"/>
    <cellStyle name="输出 3 2 2 2 2 4 3" xfId="5964"/>
    <cellStyle name="输出 3 2 2 2 2 4 3 2" xfId="14834"/>
    <cellStyle name="输出 3 2 2 2 2 4 4" xfId="14835"/>
    <cellStyle name="输出 3 2 2 2 2 5" xfId="14837"/>
    <cellStyle name="输出 3 2 2 2 2 5 2" xfId="14839"/>
    <cellStyle name="输出 3 2 2 2 2 5 2 2" xfId="14840"/>
    <cellStyle name="输出 3 2 2 2 2 5 3" xfId="14841"/>
    <cellStyle name="输出 3 2 2 2 2 6" xfId="14842"/>
    <cellStyle name="输出 3 2 2 2 2 6 2" xfId="14844"/>
    <cellStyle name="输出 3 2 2 2 2 6 2 2" xfId="14846"/>
    <cellStyle name="输出 3 2 2 2 2 6 3" xfId="14847"/>
    <cellStyle name="输出 3 2 2 2 2 7" xfId="7682"/>
    <cellStyle name="输出 3 2 2 2 2 7 2" xfId="8949"/>
    <cellStyle name="输出 3 2 2 2 2 8" xfId="14849"/>
    <cellStyle name="输出 3 2 2 2 3" xfId="6601"/>
    <cellStyle name="输出 3 2 2 2 3 2" xfId="6604"/>
    <cellStyle name="输出 3 2 2 2 3 2 2" xfId="14851"/>
    <cellStyle name="输出 3 2 2 2 3 2 2 2" xfId="14855"/>
    <cellStyle name="输出 3 2 2 2 3 2 3" xfId="14859"/>
    <cellStyle name="输出 3 2 2 2 3 3" xfId="14862"/>
    <cellStyle name="输出 3 2 2 2 3 3 2" xfId="5571"/>
    <cellStyle name="输出 3 2 2 2 3 4" xfId="14867"/>
    <cellStyle name="输出 3 2 2 2 4" xfId="6609"/>
    <cellStyle name="输出 3 2 2 2 4 2" xfId="14873"/>
    <cellStyle name="输出 3 2 2 2 4 2 2" xfId="14875"/>
    <cellStyle name="输出 3 2 2 2 4 2 2 2" xfId="14877"/>
    <cellStyle name="输出 3 2 2 2 4 2 3" xfId="5225"/>
    <cellStyle name="输出 3 2 2 2 4 3" xfId="14879"/>
    <cellStyle name="输出 3 2 2 2 4 3 2" xfId="14883"/>
    <cellStyle name="输出 3 2 2 2 4 4" xfId="14886"/>
    <cellStyle name="输出 3 2 2 2 5" xfId="14889"/>
    <cellStyle name="输出 3 2 2 2 5 2" xfId="14891"/>
    <cellStyle name="输出 3 2 2 2 5 2 2" xfId="14893"/>
    <cellStyle name="输出 3 2 2 2 5 2 2 2" xfId="14894"/>
    <cellStyle name="输出 3 2 2 2 5 2 3" xfId="14895"/>
    <cellStyle name="输出 3 2 2 2 5 3" xfId="14896"/>
    <cellStyle name="输出 3 2 2 2 5 3 2" xfId="14898"/>
    <cellStyle name="输出 3 2 2 2 5 4" xfId="14900"/>
    <cellStyle name="输出 3 2 2 2 6" xfId="14902"/>
    <cellStyle name="输出 3 2 2 2 6 2" xfId="7247"/>
    <cellStyle name="输出 3 2 2 2 6 2 2" xfId="7249"/>
    <cellStyle name="输出 3 2 2 2 6 3" xfId="14903"/>
    <cellStyle name="输出 3 2 2 2 7" xfId="14906"/>
    <cellStyle name="输出 3 2 2 2 7 2" xfId="14908"/>
    <cellStyle name="输出 3 2 2 2 8" xfId="14910"/>
    <cellStyle name="输出 3 2 2 3" xfId="14912"/>
    <cellStyle name="输出 3 2 2 3 2" xfId="14913"/>
    <cellStyle name="输出 3 2 2 3 2 2" xfId="14915"/>
    <cellStyle name="输出 3 2 2 3 2 2 2" xfId="338"/>
    <cellStyle name="输出 3 2 2 3 2 2 2 2" xfId="341"/>
    <cellStyle name="输出 3 2 2 3 2 2 3" xfId="347"/>
    <cellStyle name="输出 3 2 2 3 2 3" xfId="14917"/>
    <cellStyle name="输出 3 2 2 3 2 3 2" xfId="14918"/>
    <cellStyle name="输出 3 2 2 3 2 4" xfId="14919"/>
    <cellStyle name="输出 3 2 2 3 3" xfId="14921"/>
    <cellStyle name="输出 3 2 2 3 3 2" xfId="14924"/>
    <cellStyle name="输出 3 2 2 3 3 2 2" xfId="14926"/>
    <cellStyle name="输出 3 2 2 3 3 2 2 2" xfId="14928"/>
    <cellStyle name="输出 3 2 2 3 3 2 3" xfId="14930"/>
    <cellStyle name="输出 3 2 2 3 3 3" xfId="14932"/>
    <cellStyle name="输出 3 2 2 3 3 3 2" xfId="14936"/>
    <cellStyle name="输出 3 2 2 3 3 4" xfId="14940"/>
    <cellStyle name="输出 3 2 2 3 4" xfId="8667"/>
    <cellStyle name="输出 3 2 2 3 4 2" xfId="14945"/>
    <cellStyle name="输出 3 2 2 3 4 2 2" xfId="378"/>
    <cellStyle name="输出 3 2 2 3 4 2 2 2" xfId="385"/>
    <cellStyle name="输出 3 2 2 3 4 2 3" xfId="388"/>
    <cellStyle name="输出 3 2 2 3 4 3" xfId="14946"/>
    <cellStyle name="输出 3 2 2 3 4 3 2" xfId="397"/>
    <cellStyle name="输出 3 2 2 3 4 4" xfId="14949"/>
    <cellStyle name="输出 3 2 2 3 5" xfId="14950"/>
    <cellStyle name="输出 3 2 2 3 5 2" xfId="14951"/>
    <cellStyle name="输出 3 2 2 3 5 2 2" xfId="14953"/>
    <cellStyle name="输出 3 2 2 3 5 3" xfId="14954"/>
    <cellStyle name="输出 3 2 2 3 6" xfId="14955"/>
    <cellStyle name="输出 3 2 2 3 6 2" xfId="14956"/>
    <cellStyle name="输出 3 2 2 3 6 2 2" xfId="14957"/>
    <cellStyle name="输出 3 2 2 3 6 3" xfId="14958"/>
    <cellStyle name="输出 3 2 2 3 7" xfId="14960"/>
    <cellStyle name="输出 3 2 2 3 7 2" xfId="14962"/>
    <cellStyle name="输出 3 2 2 3 8" xfId="14963"/>
    <cellStyle name="输出 3 2 2 4" xfId="14964"/>
    <cellStyle name="输出 3 2 2 4 2" xfId="14965"/>
    <cellStyle name="输出 3 2 2 4 2 2" xfId="14967"/>
    <cellStyle name="输出 3 2 2 4 2 2 2" xfId="14969"/>
    <cellStyle name="输出 3 2 2 4 2 3" xfId="14970"/>
    <cellStyle name="输出 3 2 2 4 3" xfId="14971"/>
    <cellStyle name="输出 3 2 2 4 3 2" xfId="84"/>
    <cellStyle name="输出 3 2 2 4 4" xfId="14973"/>
    <cellStyle name="输出 3 2 2 5" xfId="14974"/>
    <cellStyle name="输出 3 2 2 5 2" xfId="14975"/>
    <cellStyle name="输出 3 2 2 5 2 2" xfId="14977"/>
    <cellStyle name="输出 3 2 2 5 2 2 2" xfId="14979"/>
    <cellStyle name="输出 3 2 2 5 2 3" xfId="14980"/>
    <cellStyle name="输出 3 2 2 5 3" xfId="14981"/>
    <cellStyle name="输出 3 2 2 5 3 2" xfId="14983"/>
    <cellStyle name="输出 3 2 2 5 4" xfId="14984"/>
    <cellStyle name="输出 3 2 2 6" xfId="17"/>
    <cellStyle name="输出 3 2 2 6 2" xfId="14985"/>
    <cellStyle name="输出 3 2 2 6 2 2" xfId="14987"/>
    <cellStyle name="输出 3 2 2 6 2 2 2" xfId="14988"/>
    <cellStyle name="输出 3 2 2 6 2 3" xfId="14989"/>
    <cellStyle name="输出 3 2 2 6 3" xfId="14990"/>
    <cellStyle name="输出 3 2 2 6 3 2" xfId="14991"/>
    <cellStyle name="输出 3 2 2 6 4" xfId="14993"/>
    <cellStyle name="输出 3 2 2 7" xfId="14994"/>
    <cellStyle name="输出 3 2 2 7 2" xfId="14995"/>
    <cellStyle name="输出 3 2 2 7 2 2" xfId="9259"/>
    <cellStyle name="输出 3 2 2 7 3" xfId="14997"/>
    <cellStyle name="输出 3 2 2 8" xfId="14998"/>
    <cellStyle name="输出 3 2 2 8 2" xfId="14999"/>
    <cellStyle name="输出 3 2 2 9" xfId="15000"/>
    <cellStyle name="输出 3 2 3" xfId="1647"/>
    <cellStyle name="输出 3 2 3 2" xfId="15002"/>
    <cellStyle name="输出 3 2 3 2 2" xfId="4560"/>
    <cellStyle name="输出 3 2 3 2 2 2" xfId="4562"/>
    <cellStyle name="输出 3 2 3 2 2 2 2" xfId="3688"/>
    <cellStyle name="输出 3 2 3 2 2 2 2 2" xfId="3690"/>
    <cellStyle name="输出 3 2 3 2 2 2 3" xfId="3692"/>
    <cellStyle name="输出 3 2 3 2 2 3" xfId="15003"/>
    <cellStyle name="输出 3 2 3 2 2 3 2" xfId="15004"/>
    <cellStyle name="输出 3 2 3 2 2 4" xfId="15005"/>
    <cellStyle name="输出 3 2 3 2 3" xfId="4564"/>
    <cellStyle name="输出 3 2 3 2 3 2" xfId="15007"/>
    <cellStyle name="输出 3 2 3 2 3 2 2" xfId="15009"/>
    <cellStyle name="输出 3 2 3 2 3 2 2 2" xfId="15011"/>
    <cellStyle name="输出 3 2 3 2 3 2 3" xfId="15013"/>
    <cellStyle name="输出 3 2 3 2 3 3" xfId="15015"/>
    <cellStyle name="输出 3 2 3 2 3 3 2" xfId="15018"/>
    <cellStyle name="输出 3 2 3 2 3 4" xfId="15021"/>
    <cellStyle name="输出 3 2 3 2 4" xfId="15024"/>
    <cellStyle name="输出 3 2 3 2 4 2" xfId="15025"/>
    <cellStyle name="输出 3 2 3 2 4 2 2" xfId="14904"/>
    <cellStyle name="输出 3 2 3 2 4 2 2 2" xfId="15027"/>
    <cellStyle name="输出 3 2 3 2 4 2 3" xfId="15029"/>
    <cellStyle name="输出 3 2 3 2 4 3" xfId="15031"/>
    <cellStyle name="输出 3 2 3 2 4 3 2" xfId="15034"/>
    <cellStyle name="输出 3 2 3 2 4 4" xfId="15036"/>
    <cellStyle name="输出 3 2 3 2 5" xfId="15038"/>
    <cellStyle name="输出 3 2 3 2 5 2" xfId="15039"/>
    <cellStyle name="输出 3 2 3 2 5 2 2" xfId="14959"/>
    <cellStyle name="输出 3 2 3 2 5 3" xfId="15040"/>
    <cellStyle name="输出 3 2 3 2 6" xfId="15041"/>
    <cellStyle name="输出 3 2 3 2 6 2" xfId="15042"/>
    <cellStyle name="输出 3 2 3 2 6 2 2" xfId="15043"/>
    <cellStyle name="输出 3 2 3 2 6 3" xfId="15044"/>
    <cellStyle name="输出 3 2 3 2 7" xfId="15045"/>
    <cellStyle name="输出 3 2 3 2 7 2" xfId="15047"/>
    <cellStyle name="输出 3 2 3 2 8" xfId="15048"/>
    <cellStyle name="输出 3 2 3 3" xfId="15049"/>
    <cellStyle name="输出 3 2 3 3 2" xfId="4574"/>
    <cellStyle name="输出 3 2 3 3 2 2" xfId="4579"/>
    <cellStyle name="输出 3 2 3 3 2 2 2" xfId="15050"/>
    <cellStyle name="输出 3 2 3 3 2 3" xfId="15051"/>
    <cellStyle name="输出 3 2 3 3 3" xfId="4581"/>
    <cellStyle name="输出 3 2 3 3 3 2" xfId="15052"/>
    <cellStyle name="输出 3 2 3 3 4" xfId="15054"/>
    <cellStyle name="输出 3 2 3 4" xfId="14241"/>
    <cellStyle name="输出 3 2 3 4 2" xfId="4592"/>
    <cellStyle name="输出 3 2 3 4 2 2" xfId="15055"/>
    <cellStyle name="输出 3 2 3 4 2 2 2" xfId="15056"/>
    <cellStyle name="输出 3 2 3 4 2 3" xfId="15057"/>
    <cellStyle name="输出 3 2 3 4 3" xfId="15058"/>
    <cellStyle name="输出 3 2 3 4 3 2" xfId="15059"/>
    <cellStyle name="输出 3 2 3 4 4" xfId="15060"/>
    <cellStyle name="输出 3 2 3 5" xfId="15061"/>
    <cellStyle name="输出 3 2 3 5 2" xfId="15062"/>
    <cellStyle name="输出 3 2 3 5 2 2" xfId="15063"/>
    <cellStyle name="输出 3 2 3 5 2 2 2" xfId="14098"/>
    <cellStyle name="输出 3 2 3 5 2 3" xfId="15064"/>
    <cellStyle name="输出 3 2 3 5 3" xfId="7964"/>
    <cellStyle name="输出 3 2 3 5 3 2" xfId="7966"/>
    <cellStyle name="输出 3 2 3 5 4" xfId="7968"/>
    <cellStyle name="输出 3 2 3 6" xfId="15065"/>
    <cellStyle name="输出 3 2 3 6 2" xfId="15066"/>
    <cellStyle name="输出 3 2 3 6 2 2" xfId="8103"/>
    <cellStyle name="输出 3 2 3 6 3" xfId="7971"/>
    <cellStyle name="输出 3 2 3 7" xfId="8769"/>
    <cellStyle name="输出 3 2 3 7 2" xfId="15067"/>
    <cellStyle name="输出 3 2 3 8" xfId="15068"/>
    <cellStyle name="输出 3 2 4" xfId="15069"/>
    <cellStyle name="输出 3 2 4 2" xfId="6010"/>
    <cellStyle name="输出 3 2 4 2 2" xfId="6012"/>
    <cellStyle name="输出 3 2 4 2 2 2" xfId="15070"/>
    <cellStyle name="输出 3 2 4 2 2 2 2" xfId="15071"/>
    <cellStyle name="输出 3 2 4 2 2 3" xfId="15072"/>
    <cellStyle name="输出 3 2 4 2 3" xfId="15073"/>
    <cellStyle name="输出 3 2 4 2 3 2" xfId="15074"/>
    <cellStyle name="输出 3 2 4 2 4" xfId="15076"/>
    <cellStyle name="输出 3 2 4 3" xfId="6014"/>
    <cellStyle name="输出 3 2 4 3 2" xfId="15077"/>
    <cellStyle name="输出 3 2 4 3 2 2" xfId="15080"/>
    <cellStyle name="输出 3 2 4 3 2 2 2" xfId="15081"/>
    <cellStyle name="输出 3 2 4 3 2 3" xfId="15082"/>
    <cellStyle name="输出 3 2 4 3 3" xfId="15083"/>
    <cellStyle name="输出 3 2 4 3 3 2" xfId="15084"/>
    <cellStyle name="输出 3 2 4 3 4" xfId="15086"/>
    <cellStyle name="输出 3 2 4 4" xfId="15087"/>
    <cellStyle name="输出 3 2 4 4 2" xfId="15088"/>
    <cellStyle name="输出 3 2 4 4 2 2" xfId="15089"/>
    <cellStyle name="输出 3 2 4 4 2 2 2" xfId="15090"/>
    <cellStyle name="输出 3 2 4 4 2 3" xfId="15091"/>
    <cellStyle name="输出 3 2 4 4 3" xfId="15092"/>
    <cellStyle name="输出 3 2 4 4 3 2" xfId="15093"/>
    <cellStyle name="输出 3 2 4 4 4" xfId="15094"/>
    <cellStyle name="输出 3 2 4 5" xfId="15095"/>
    <cellStyle name="输出 3 2 4 5 2" xfId="15096"/>
    <cellStyle name="输出 3 2 4 5 2 2" xfId="15097"/>
    <cellStyle name="输出 3 2 4 5 3" xfId="7976"/>
    <cellStyle name="输出 3 2 4 6" xfId="15098"/>
    <cellStyle name="输出 3 2 4 6 2" xfId="15099"/>
    <cellStyle name="输出 3 2 4 6 2 2" xfId="15100"/>
    <cellStyle name="输出 3 2 4 6 3" xfId="7981"/>
    <cellStyle name="输出 3 2 4 7" xfId="15101"/>
    <cellStyle name="输出 3 2 4 7 2" xfId="15102"/>
    <cellStyle name="输出 3 2 4 8" xfId="15103"/>
    <cellStyle name="输出 3 2 5" xfId="15104"/>
    <cellStyle name="输出 3 2 5 2" xfId="609"/>
    <cellStyle name="输出 3 2 5 2 2" xfId="3153"/>
    <cellStyle name="输出 3 2 5 2 2 2" xfId="15106"/>
    <cellStyle name="输出 3 2 5 2 3" xfId="15107"/>
    <cellStyle name="输出 3 2 5 3" xfId="6017"/>
    <cellStyle name="输出 3 2 5 3 2" xfId="15108"/>
    <cellStyle name="输出 3 2 5 4" xfId="15111"/>
    <cellStyle name="输出 3 2 6" xfId="15112"/>
    <cellStyle name="输出 3 2 6 2" xfId="6020"/>
    <cellStyle name="输出 3 2 6 2 2" xfId="15114"/>
    <cellStyle name="输出 3 2 6 2 2 2" xfId="15115"/>
    <cellStyle name="输出 3 2 6 2 3" xfId="15116"/>
    <cellStyle name="输出 3 2 6 3" xfId="12481"/>
    <cellStyle name="输出 3 2 6 3 2" xfId="12484"/>
    <cellStyle name="输出 3 2 6 4" xfId="8264"/>
    <cellStyle name="输出 3 2 7" xfId="11918"/>
    <cellStyle name="输出 3 2 7 2" xfId="15117"/>
    <cellStyle name="输出 3 2 7 2 2" xfId="11514"/>
    <cellStyle name="输出 3 2 7 2 2 2" xfId="15118"/>
    <cellStyle name="输出 3 2 7 2 3" xfId="15119"/>
    <cellStyle name="输出 3 2 7 3" xfId="12488"/>
    <cellStyle name="输出 3 2 7 3 2" xfId="11519"/>
    <cellStyle name="输出 3 2 7 4" xfId="8277"/>
    <cellStyle name="输出 3 2 8" xfId="15120"/>
    <cellStyle name="输出 3 2 8 2" xfId="15121"/>
    <cellStyle name="输出 3 2 8 2 2" xfId="15122"/>
    <cellStyle name="输出 3 2 8 3" xfId="15123"/>
    <cellStyle name="输出 3 2 9" xfId="15124"/>
    <cellStyle name="输出 3 2 9 2" xfId="15125"/>
    <cellStyle name="输出 3 3" xfId="4707"/>
    <cellStyle name="输出 3 3 2" xfId="4709"/>
    <cellStyle name="输出 3 3 2 2" xfId="15126"/>
    <cellStyle name="输出 3 3 2 2 2" xfId="15128"/>
    <cellStyle name="输出 3 3 2 2 2 2" xfId="15129"/>
    <cellStyle name="输出 3 3 2 2 2 2 2" xfId="15130"/>
    <cellStyle name="输出 3 3 2 2 2 3" xfId="15131"/>
    <cellStyle name="输出 3 3 2 2 3" xfId="15132"/>
    <cellStyle name="输出 3 3 2 2 3 2" xfId="15135"/>
    <cellStyle name="输出 3 3 2 2 4" xfId="15138"/>
    <cellStyle name="输出 3 3 2 3" xfId="15141"/>
    <cellStyle name="输出 3 3 2 3 2" xfId="15142"/>
    <cellStyle name="输出 3 3 2 3 2 2" xfId="15144"/>
    <cellStyle name="输出 3 3 2 3 2 2 2" xfId="15145"/>
    <cellStyle name="输出 3 3 2 3 2 3" xfId="15146"/>
    <cellStyle name="输出 3 3 2 3 3" xfId="15147"/>
    <cellStyle name="输出 3 3 2 3 3 2" xfId="15150"/>
    <cellStyle name="输出 3 3 2 3 4" xfId="15151"/>
    <cellStyle name="输出 3 3 2 4" xfId="15152"/>
    <cellStyle name="输出 3 3 2 4 2" xfId="15153"/>
    <cellStyle name="输出 3 3 2 4 2 2" xfId="15154"/>
    <cellStyle name="输出 3 3 2 4 2 2 2" xfId="15155"/>
    <cellStyle name="输出 3 3 2 4 2 3" xfId="15156"/>
    <cellStyle name="输出 3 3 2 4 3" xfId="15157"/>
    <cellStyle name="输出 3 3 2 4 3 2" xfId="15158"/>
    <cellStyle name="输出 3 3 2 4 4" xfId="4069"/>
    <cellStyle name="输出 3 3 2 5" xfId="15159"/>
    <cellStyle name="输出 3 3 2 5 2" xfId="15160"/>
    <cellStyle name="输出 3 3 2 5 2 2" xfId="15161"/>
    <cellStyle name="输出 3 3 2 5 3" xfId="15162"/>
    <cellStyle name="输出 3 3 2 6" xfId="2838"/>
    <cellStyle name="输出 3 3 2 6 2" xfId="15163"/>
    <cellStyle name="输出 3 3 2 6 2 2" xfId="15164"/>
    <cellStyle name="输出 3 3 2 6 3" xfId="15165"/>
    <cellStyle name="输出 3 3 2 7" xfId="15166"/>
    <cellStyle name="输出 3 3 2 7 2" xfId="15167"/>
    <cellStyle name="输出 3 3 2 8" xfId="15168"/>
    <cellStyle name="输出 3 3 3" xfId="15169"/>
    <cellStyle name="输出 3 3 3 2" xfId="15170"/>
    <cellStyle name="输出 3 3 3 2 2" xfId="15171"/>
    <cellStyle name="输出 3 3 3 2 2 2" xfId="15172"/>
    <cellStyle name="输出 3 3 3 2 3" xfId="7611"/>
    <cellStyle name="输出 3 3 3 3" xfId="15173"/>
    <cellStyle name="输出 3 3 3 3 2" xfId="15174"/>
    <cellStyle name="输出 3 3 3 4" xfId="15176"/>
    <cellStyle name="输出 3 3 4" xfId="4726"/>
    <cellStyle name="输出 3 3 4 2" xfId="4997"/>
    <cellStyle name="输出 3 3 4 2 2" xfId="5002"/>
    <cellStyle name="输出 3 3 4 2 2 2" xfId="15177"/>
    <cellStyle name="输出 3 3 4 2 3" xfId="15178"/>
    <cellStyle name="输出 3 3 4 3" xfId="2948"/>
    <cellStyle name="输出 3 3 4 3 2" xfId="15180"/>
    <cellStyle name="输出 3 3 4 4" xfId="1732"/>
    <cellStyle name="输出 3 3 5" xfId="5007"/>
    <cellStyle name="输出 3 3 5 2" xfId="5012"/>
    <cellStyle name="输出 3 3 5 2 2" xfId="6216"/>
    <cellStyle name="输出 3 3 5 2 2 2" xfId="15182"/>
    <cellStyle name="输出 3 3 5 2 3" xfId="15183"/>
    <cellStyle name="输出 3 3 5 3" xfId="6218"/>
    <cellStyle name="输出 3 3 5 3 2" xfId="15184"/>
    <cellStyle name="输出 3 3 5 4" xfId="1739"/>
    <cellStyle name="输出 3 3 6" xfId="5016"/>
    <cellStyle name="输出 3 3 6 2" xfId="6220"/>
    <cellStyle name="输出 3 3 6 2 2" xfId="15185"/>
    <cellStyle name="输出 3 3 6 3" xfId="12496"/>
    <cellStyle name="输出 3 3 7" xfId="701"/>
    <cellStyle name="输出 3 3 7 2" xfId="704"/>
    <cellStyle name="输出 3 3 8" xfId="127"/>
    <cellStyle name="输出 3 4" xfId="4711"/>
    <cellStyle name="输出 3 4 2" xfId="15186"/>
    <cellStyle name="输出 3 4 2 2" xfId="15187"/>
    <cellStyle name="输出 3 4 2 2 2" xfId="5278"/>
    <cellStyle name="输出 3 4 2 2 2 2" xfId="5789"/>
    <cellStyle name="输出 3 4 2 2 3" xfId="5468"/>
    <cellStyle name="输出 3 4 2 3" xfId="15188"/>
    <cellStyle name="输出 3 4 2 3 2" xfId="6336"/>
    <cellStyle name="输出 3 4 2 4" xfId="15189"/>
    <cellStyle name="输出 3 4 3" xfId="15190"/>
    <cellStyle name="输出 3 4 3 2" xfId="5842"/>
    <cellStyle name="输出 3 4 3 2 2" xfId="2033"/>
    <cellStyle name="输出 3 4 3 2 2 2" xfId="2036"/>
    <cellStyle name="输出 3 4 3 2 3" xfId="2042"/>
    <cellStyle name="输出 3 4 3 3" xfId="2064"/>
    <cellStyle name="输出 3 4 3 3 2" xfId="15191"/>
    <cellStyle name="输出 3 4 3 4" xfId="15192"/>
    <cellStyle name="输出 3 4 4" xfId="5020"/>
    <cellStyle name="输出 3 4 4 2" xfId="5023"/>
    <cellStyle name="输出 3 4 4 2 2" xfId="15193"/>
    <cellStyle name="输出 3 4 4 2 2 2" xfId="15194"/>
    <cellStyle name="输出 3 4 4 2 3" xfId="15195"/>
    <cellStyle name="输出 3 4 4 3" xfId="15196"/>
    <cellStyle name="输出 3 4 4 3 2" xfId="15197"/>
    <cellStyle name="输出 3 4 4 4" xfId="15198"/>
    <cellStyle name="输出 3 4 5" xfId="2694"/>
    <cellStyle name="输出 3 4 5 2" xfId="15199"/>
    <cellStyle name="输出 3 4 5 2 2" xfId="15200"/>
    <cellStyle name="输出 3 4 5 3" xfId="15201"/>
    <cellStyle name="输出 3 4 6" xfId="13088"/>
    <cellStyle name="输出 3 4 6 2" xfId="13090"/>
    <cellStyle name="输出 3 4 6 2 2" xfId="15202"/>
    <cellStyle name="输出 3 4 6 3" xfId="12506"/>
    <cellStyle name="输出 3 4 7" xfId="13092"/>
    <cellStyle name="输出 3 4 7 2" xfId="15203"/>
    <cellStyle name="输出 3 4 8" xfId="15204"/>
    <cellStyle name="输出 3 5" xfId="15205"/>
    <cellStyle name="输出 3 5 2" xfId="15206"/>
    <cellStyle name="输出 3 5 2 2" xfId="15207"/>
    <cellStyle name="输出 3 5 2 2 2" xfId="15208"/>
    <cellStyle name="输出 3 5 2 3" xfId="15210"/>
    <cellStyle name="输出 3 5 3" xfId="15211"/>
    <cellStyle name="输出 3 5 3 2" xfId="15212"/>
    <cellStyle name="输出 3 5 4" xfId="5043"/>
    <cellStyle name="输出 3 6" xfId="15213"/>
    <cellStyle name="输出 3 6 2" xfId="15214"/>
    <cellStyle name="输出 3 6 2 2" xfId="15215"/>
    <cellStyle name="输出 3 6 2 2 2" xfId="15216"/>
    <cellStyle name="输出 3 6 2 3" xfId="15217"/>
    <cellStyle name="输出 3 6 3" xfId="15219"/>
    <cellStyle name="输出 3 6 3 2" xfId="15220"/>
    <cellStyle name="输出 3 6 4" xfId="767"/>
    <cellStyle name="输出 3 7" xfId="8182"/>
    <cellStyle name="输出 3 7 2" xfId="15221"/>
    <cellStyle name="输出 3 7 2 2" xfId="15224"/>
    <cellStyle name="输出 3 7 2 2 2" xfId="15225"/>
    <cellStyle name="输出 3 7 2 3" xfId="15226"/>
    <cellStyle name="输出 3 7 3" xfId="15227"/>
    <cellStyle name="输出 3 7 3 2" xfId="15228"/>
    <cellStyle name="输出 3 7 4" xfId="5487"/>
    <cellStyle name="输出 3 8" xfId="15229"/>
    <cellStyle name="输出 3 8 2" xfId="15233"/>
    <cellStyle name="输出 3 8 2 2" xfId="15235"/>
    <cellStyle name="输出 3 8 3" xfId="15237"/>
    <cellStyle name="输出 3 9" xfId="15238"/>
    <cellStyle name="输出 3 9 2" xfId="15240"/>
    <cellStyle name="输出 4" xfId="4333"/>
    <cellStyle name="输出 4 10" xfId="2330"/>
    <cellStyle name="输出 4 10 2" xfId="2337"/>
    <cellStyle name="输出 4 11" xfId="2351"/>
    <cellStyle name="输出 4 12" xfId="2364"/>
    <cellStyle name="输出 4 2" xfId="4718"/>
    <cellStyle name="输出 4 2 10" xfId="15241"/>
    <cellStyle name="输出 4 2 11" xfId="15242"/>
    <cellStyle name="输出 4 2 2" xfId="4724"/>
    <cellStyle name="输出 4 2 2 10" xfId="15243"/>
    <cellStyle name="输出 4 2 2 2" xfId="4729"/>
    <cellStyle name="输出 4 2 2 2 2" xfId="15244"/>
    <cellStyle name="输出 4 2 2 2 2 2" xfId="15246"/>
    <cellStyle name="输出 4 2 2 2 2 2 2" xfId="15247"/>
    <cellStyle name="输出 4 2 2 2 2 2 2 2" xfId="15248"/>
    <cellStyle name="输出 4 2 2 2 2 2 2 2 2" xfId="15249"/>
    <cellStyle name="输出 4 2 2 2 2 2 2 3" xfId="15252"/>
    <cellStyle name="输出 4 2 2 2 2 2 3" xfId="15253"/>
    <cellStyle name="输出 4 2 2 2 2 2 3 2" xfId="15254"/>
    <cellStyle name="输出 4 2 2 2 2 2 4" xfId="15255"/>
    <cellStyle name="输出 4 2 2 2 2 3" xfId="15256"/>
    <cellStyle name="输出 4 2 2 2 2 3 2" xfId="15257"/>
    <cellStyle name="输出 4 2 2 2 2 3 2 2" xfId="15258"/>
    <cellStyle name="输出 4 2 2 2 2 3 2 2 2" xfId="15259"/>
    <cellStyle name="输出 4 2 2 2 2 3 2 3" xfId="1005"/>
    <cellStyle name="输出 4 2 2 2 2 3 3" xfId="15261"/>
    <cellStyle name="输出 4 2 2 2 2 3 3 2" xfId="15262"/>
    <cellStyle name="输出 4 2 2 2 2 3 4" xfId="15263"/>
    <cellStyle name="输出 4 2 2 2 2 4" xfId="15264"/>
    <cellStyle name="输出 4 2 2 2 2 4 2" xfId="15266"/>
    <cellStyle name="输出 4 2 2 2 2 4 2 2" xfId="15267"/>
    <cellStyle name="输出 4 2 2 2 2 4 2 2 2" xfId="15269"/>
    <cellStyle name="输出 4 2 2 2 2 4 2 3" xfId="15270"/>
    <cellStyle name="输出 4 2 2 2 2 4 3" xfId="15271"/>
    <cellStyle name="输出 4 2 2 2 2 4 3 2" xfId="14066"/>
    <cellStyle name="输出 4 2 2 2 2 4 4" xfId="15272"/>
    <cellStyle name="输出 4 2 2 2 2 5" xfId="15274"/>
    <cellStyle name="输出 4 2 2 2 2 5 2" xfId="15275"/>
    <cellStyle name="输出 4 2 2 2 2 5 2 2" xfId="11200"/>
    <cellStyle name="输出 4 2 2 2 2 5 3" xfId="9589"/>
    <cellStyle name="输出 4 2 2 2 2 6" xfId="2322"/>
    <cellStyle name="输出 4 2 2 2 2 6 2" xfId="6549"/>
    <cellStyle name="输出 4 2 2 2 2 6 2 2" xfId="6553"/>
    <cellStyle name="输出 4 2 2 2 2 6 3" xfId="6556"/>
    <cellStyle name="输出 4 2 2 2 2 7" xfId="15276"/>
    <cellStyle name="输出 4 2 2 2 2 7 2" xfId="6567"/>
    <cellStyle name="输出 4 2 2 2 2 8" xfId="15278"/>
    <cellStyle name="输出 4 2 2 2 3" xfId="15279"/>
    <cellStyle name="输出 4 2 2 2 3 2" xfId="15280"/>
    <cellStyle name="输出 4 2 2 2 3 2 2" xfId="6502"/>
    <cellStyle name="输出 4 2 2 2 3 2 2 2" xfId="3419"/>
    <cellStyle name="输出 4 2 2 2 3 2 3" xfId="15281"/>
    <cellStyle name="输出 4 2 2 2 3 3" xfId="15282"/>
    <cellStyle name="输出 4 2 2 2 3 3 2" xfId="12948"/>
    <cellStyle name="输出 4 2 2 2 3 4" xfId="15283"/>
    <cellStyle name="输出 4 2 2 2 4" xfId="15284"/>
    <cellStyle name="输出 4 2 2 2 4 2" xfId="15285"/>
    <cellStyle name="输出 4 2 2 2 4 2 2" xfId="6521"/>
    <cellStyle name="输出 4 2 2 2 4 2 2 2" xfId="15286"/>
    <cellStyle name="输出 4 2 2 2 4 2 3" xfId="15287"/>
    <cellStyle name="输出 4 2 2 2 4 3" xfId="15288"/>
    <cellStyle name="输出 4 2 2 2 4 3 2" xfId="12987"/>
    <cellStyle name="输出 4 2 2 2 4 4" xfId="15289"/>
    <cellStyle name="输出 4 2 2 2 5" xfId="15290"/>
    <cellStyle name="输出 4 2 2 2 5 2" xfId="15291"/>
    <cellStyle name="输出 4 2 2 2 5 2 2" xfId="15292"/>
    <cellStyle name="输出 4 2 2 2 5 2 2 2" xfId="15293"/>
    <cellStyle name="输出 4 2 2 2 5 2 3" xfId="15294"/>
    <cellStyle name="输出 4 2 2 2 5 3" xfId="15295"/>
    <cellStyle name="输出 4 2 2 2 5 3 2" xfId="13018"/>
    <cellStyle name="输出 4 2 2 2 5 4" xfId="15296"/>
    <cellStyle name="输出 4 2 2 2 6" xfId="15297"/>
    <cellStyle name="输出 4 2 2 2 6 2" xfId="15298"/>
    <cellStyle name="输出 4 2 2 2 6 2 2" xfId="15299"/>
    <cellStyle name="输出 4 2 2 2 6 3" xfId="15300"/>
    <cellStyle name="输出 4 2 2 2 7" xfId="15301"/>
    <cellStyle name="输出 4 2 2 2 7 2" xfId="3492"/>
    <cellStyle name="输出 4 2 2 2 8" xfId="15304"/>
    <cellStyle name="输出 4 2 2 3" xfId="15306"/>
    <cellStyle name="输出 4 2 2 3 2" xfId="15307"/>
    <cellStyle name="输出 4 2 2 3 2 2" xfId="15309"/>
    <cellStyle name="输出 4 2 2 3 2 2 2" xfId="15310"/>
    <cellStyle name="输出 4 2 2 3 2 2 2 2" xfId="15311"/>
    <cellStyle name="输出 4 2 2 3 2 2 3" xfId="15313"/>
    <cellStyle name="输出 4 2 2 3 2 3" xfId="15314"/>
    <cellStyle name="输出 4 2 2 3 2 3 2" xfId="15315"/>
    <cellStyle name="输出 4 2 2 3 2 4" xfId="15316"/>
    <cellStyle name="输出 4 2 2 3 3" xfId="15317"/>
    <cellStyle name="输出 4 2 2 3 3 2" xfId="15318"/>
    <cellStyle name="输出 4 2 2 3 3 2 2" xfId="5135"/>
    <cellStyle name="输出 4 2 2 3 3 2 2 2" xfId="5138"/>
    <cellStyle name="输出 4 2 2 3 3 2 3" xfId="5149"/>
    <cellStyle name="输出 4 2 2 3 3 3" xfId="15319"/>
    <cellStyle name="输出 4 2 2 3 3 3 2" xfId="13028"/>
    <cellStyle name="输出 4 2 2 3 3 4" xfId="15320"/>
    <cellStyle name="输出 4 2 2 3 4" xfId="15321"/>
    <cellStyle name="输出 4 2 2 3 4 2" xfId="15322"/>
    <cellStyle name="输出 4 2 2 3 4 2 2" xfId="511"/>
    <cellStyle name="输出 4 2 2 3 4 2 2 2" xfId="20"/>
    <cellStyle name="输出 4 2 2 3 4 2 3" xfId="519"/>
    <cellStyle name="输出 4 2 2 3 4 3" xfId="15323"/>
    <cellStyle name="输出 4 2 2 3 4 3 2" xfId="13059"/>
    <cellStyle name="输出 4 2 2 3 4 4" xfId="4214"/>
    <cellStyle name="输出 4 2 2 3 5" xfId="15324"/>
    <cellStyle name="输出 4 2 2 3 5 2" xfId="15325"/>
    <cellStyle name="输出 4 2 2 3 5 2 2" xfId="15326"/>
    <cellStyle name="输出 4 2 2 3 5 3" xfId="15327"/>
    <cellStyle name="输出 4 2 2 3 6" xfId="15328"/>
    <cellStyle name="输出 4 2 2 3 6 2" xfId="15329"/>
    <cellStyle name="输出 4 2 2 3 6 2 2" xfId="15330"/>
    <cellStyle name="输出 4 2 2 3 6 3" xfId="15331"/>
    <cellStyle name="输出 4 2 2 3 7" xfId="15332"/>
    <cellStyle name="输出 4 2 2 3 7 2" xfId="15334"/>
    <cellStyle name="输出 4 2 2 3 8" xfId="15335"/>
    <cellStyle name="输出 4 2 2 4" xfId="15336"/>
    <cellStyle name="输出 4 2 2 4 2" xfId="15338"/>
    <cellStyle name="输出 4 2 2 4 2 2" xfId="11886"/>
    <cellStyle name="输出 4 2 2 4 2 2 2" xfId="11888"/>
    <cellStyle name="输出 4 2 2 4 2 3" xfId="11891"/>
    <cellStyle name="输出 4 2 2 4 3" xfId="15340"/>
    <cellStyle name="输出 4 2 2 4 3 2" xfId="11898"/>
    <cellStyle name="输出 4 2 2 4 4" xfId="15341"/>
    <cellStyle name="输出 4 2 2 5" xfId="15342"/>
    <cellStyle name="输出 4 2 2 5 2" xfId="15344"/>
    <cellStyle name="输出 4 2 2 5 2 2" xfId="11934"/>
    <cellStyle name="输出 4 2 2 5 2 2 2" xfId="711"/>
    <cellStyle name="输出 4 2 2 5 2 3" xfId="8059"/>
    <cellStyle name="输出 4 2 2 5 3" xfId="15345"/>
    <cellStyle name="输出 4 2 2 5 3 2" xfId="15346"/>
    <cellStyle name="输出 4 2 2 5 4" xfId="15347"/>
    <cellStyle name="输出 4 2 2 6" xfId="15348"/>
    <cellStyle name="输出 4 2 2 6 2" xfId="15349"/>
    <cellStyle name="输出 4 2 2 6 2 2" xfId="11944"/>
    <cellStyle name="输出 4 2 2 6 2 2 2" xfId="15351"/>
    <cellStyle name="输出 4 2 2 6 2 3" xfId="15354"/>
    <cellStyle name="输出 4 2 2 6 3" xfId="15356"/>
    <cellStyle name="输出 4 2 2 6 3 2" xfId="15358"/>
    <cellStyle name="输出 4 2 2 6 4" xfId="15360"/>
    <cellStyle name="输出 4 2 2 7" xfId="745"/>
    <cellStyle name="输出 4 2 2 7 2" xfId="749"/>
    <cellStyle name="输出 4 2 2 7 2 2" xfId="11954"/>
    <cellStyle name="输出 4 2 2 7 3" xfId="15362"/>
    <cellStyle name="输出 4 2 2 8" xfId="757"/>
    <cellStyle name="输出 4 2 2 8 2" xfId="15363"/>
    <cellStyle name="输出 4 2 2 9" xfId="15364"/>
    <cellStyle name="输出 4 2 3" xfId="4733"/>
    <cellStyle name="输出 4 2 3 2" xfId="15366"/>
    <cellStyle name="输出 4 2 3 2 2" xfId="5025"/>
    <cellStyle name="输出 4 2 3 2 2 2" xfId="5033"/>
    <cellStyle name="输出 4 2 3 2 2 2 2" xfId="15367"/>
    <cellStyle name="输出 4 2 3 2 2 2 2 2" xfId="15368"/>
    <cellStyle name="输出 4 2 3 2 2 2 3" xfId="15369"/>
    <cellStyle name="输出 4 2 3 2 2 3" xfId="15370"/>
    <cellStyle name="输出 4 2 3 2 2 3 2" xfId="15371"/>
    <cellStyle name="输出 4 2 3 2 2 4" xfId="15372"/>
    <cellStyle name="输出 4 2 3 2 3" xfId="5037"/>
    <cellStyle name="输出 4 2 3 2 3 2" xfId="15373"/>
    <cellStyle name="输出 4 2 3 2 3 2 2" xfId="15374"/>
    <cellStyle name="输出 4 2 3 2 3 2 2 2" xfId="15376"/>
    <cellStyle name="输出 4 2 3 2 3 2 3" xfId="15377"/>
    <cellStyle name="输出 4 2 3 2 3 3" xfId="15378"/>
    <cellStyle name="输出 4 2 3 2 3 3 2" xfId="13146"/>
    <cellStyle name="输出 4 2 3 2 3 4" xfId="15379"/>
    <cellStyle name="输出 4 2 3 2 4" xfId="15380"/>
    <cellStyle name="输出 4 2 3 2 4 2" xfId="14354"/>
    <cellStyle name="输出 4 2 3 2 4 2 2" xfId="15381"/>
    <cellStyle name="输出 4 2 3 2 4 2 2 2" xfId="7827"/>
    <cellStyle name="输出 4 2 3 2 4 2 3" xfId="15382"/>
    <cellStyle name="输出 4 2 3 2 4 3" xfId="15383"/>
    <cellStyle name="输出 4 2 3 2 4 3 2" xfId="13186"/>
    <cellStyle name="输出 4 2 3 2 4 4" xfId="15384"/>
    <cellStyle name="输出 4 2 3 2 5" xfId="14801"/>
    <cellStyle name="输出 4 2 3 2 5 2" xfId="15385"/>
    <cellStyle name="输出 4 2 3 2 5 2 2" xfId="15386"/>
    <cellStyle name="输出 4 2 3 2 5 3" xfId="15387"/>
    <cellStyle name="输出 4 2 3 2 6" xfId="15388"/>
    <cellStyle name="输出 4 2 3 2 6 2" xfId="15389"/>
    <cellStyle name="输出 4 2 3 2 6 2 2" xfId="15390"/>
    <cellStyle name="输出 4 2 3 2 6 3" xfId="15392"/>
    <cellStyle name="输出 4 2 3 2 7" xfId="15393"/>
    <cellStyle name="输出 4 2 3 2 7 2" xfId="15396"/>
    <cellStyle name="输出 4 2 3 2 8" xfId="15397"/>
    <cellStyle name="输出 4 2 3 3" xfId="15398"/>
    <cellStyle name="输出 4 2 3 3 2" xfId="644"/>
    <cellStyle name="输出 4 2 3 3 2 2" xfId="358"/>
    <cellStyle name="输出 4 2 3 3 2 2 2" xfId="15399"/>
    <cellStyle name="输出 4 2 3 3 2 3" xfId="15400"/>
    <cellStyle name="输出 4 2 3 3 3" xfId="5541"/>
    <cellStyle name="输出 4 2 3 3 3 2" xfId="15401"/>
    <cellStyle name="输出 4 2 3 3 4" xfId="5640"/>
    <cellStyle name="输出 4 2 3 4" xfId="15402"/>
    <cellStyle name="输出 4 2 3 4 2" xfId="5543"/>
    <cellStyle name="输出 4 2 3 4 2 2" xfId="589"/>
    <cellStyle name="输出 4 2 3 4 2 2 2" xfId="15404"/>
    <cellStyle name="输出 4 2 3 4 2 3" xfId="15406"/>
    <cellStyle name="输出 4 2 3 4 3" xfId="15407"/>
    <cellStyle name="输出 4 2 3 4 3 2" xfId="15408"/>
    <cellStyle name="输出 4 2 3 4 4" xfId="5643"/>
    <cellStyle name="输出 4 2 3 5" xfId="15409"/>
    <cellStyle name="输出 4 2 3 5 2" xfId="15410"/>
    <cellStyle name="输出 4 2 3 5 2 2" xfId="742"/>
    <cellStyle name="输出 4 2 3 5 2 2 2" xfId="15411"/>
    <cellStyle name="输出 4 2 3 5 2 3" xfId="15413"/>
    <cellStyle name="输出 4 2 3 5 3" xfId="15414"/>
    <cellStyle name="输出 4 2 3 5 3 2" xfId="15415"/>
    <cellStyle name="输出 4 2 3 5 4" xfId="15416"/>
    <cellStyle name="输出 4 2 3 6" xfId="15417"/>
    <cellStyle name="输出 4 2 3 6 2" xfId="15418"/>
    <cellStyle name="输出 4 2 3 6 2 2" xfId="873"/>
    <cellStyle name="输出 4 2 3 6 3" xfId="15419"/>
    <cellStyle name="输出 4 2 3 7" xfId="886"/>
    <cellStyle name="输出 4 2 3 7 2" xfId="15420"/>
    <cellStyle name="输出 4 2 3 8" xfId="15421"/>
    <cellStyle name="输出 4 2 4" xfId="15422"/>
    <cellStyle name="输出 4 2 4 2" xfId="15423"/>
    <cellStyle name="输出 4 2 4 2 2" xfId="15424"/>
    <cellStyle name="输出 4 2 4 2 2 2" xfId="14322"/>
    <cellStyle name="输出 4 2 4 2 2 2 2" xfId="14324"/>
    <cellStyle name="输出 4 2 4 2 2 3" xfId="14328"/>
    <cellStyle name="输出 4 2 4 2 3" xfId="15425"/>
    <cellStyle name="输出 4 2 4 2 3 2" xfId="15426"/>
    <cellStyle name="输出 4 2 4 2 4" xfId="15427"/>
    <cellStyle name="输出 4 2 4 3" xfId="15428"/>
    <cellStyle name="输出 4 2 4 3 2" xfId="15429"/>
    <cellStyle name="输出 4 2 4 3 2 2" xfId="15431"/>
    <cellStyle name="输出 4 2 4 3 2 2 2" xfId="15432"/>
    <cellStyle name="输出 4 2 4 3 2 3" xfId="15433"/>
    <cellStyle name="输出 4 2 4 3 3" xfId="15434"/>
    <cellStyle name="输出 4 2 4 3 3 2" xfId="15435"/>
    <cellStyle name="输出 4 2 4 3 4" xfId="5648"/>
    <cellStyle name="输出 4 2 4 4" xfId="15436"/>
    <cellStyle name="输出 4 2 4 4 2" xfId="15437"/>
    <cellStyle name="输出 4 2 4 4 2 2" xfId="15438"/>
    <cellStyle name="输出 4 2 4 4 2 2 2" xfId="15439"/>
    <cellStyle name="输出 4 2 4 4 2 3" xfId="15441"/>
    <cellStyle name="输出 4 2 4 4 3" xfId="15442"/>
    <cellStyle name="输出 4 2 4 4 3 2" xfId="15443"/>
    <cellStyle name="输出 4 2 4 4 4" xfId="5653"/>
    <cellStyle name="输出 4 2 4 5" xfId="15444"/>
    <cellStyle name="输出 4 2 4 5 2" xfId="15445"/>
    <cellStyle name="输出 4 2 4 5 2 2" xfId="15446"/>
    <cellStyle name="输出 4 2 4 5 3" xfId="15447"/>
    <cellStyle name="输出 4 2 4 6" xfId="15448"/>
    <cellStyle name="输出 4 2 4 6 2" xfId="15449"/>
    <cellStyle name="输出 4 2 4 6 2 2" xfId="15450"/>
    <cellStyle name="输出 4 2 4 6 3" xfId="15451"/>
    <cellStyle name="输出 4 2 4 7" xfId="15452"/>
    <cellStyle name="输出 4 2 4 7 2" xfId="15453"/>
    <cellStyle name="输出 4 2 4 8" xfId="15454"/>
    <cellStyle name="输出 4 2 5" xfId="15455"/>
    <cellStyle name="输出 4 2 5 2" xfId="15457"/>
    <cellStyle name="输出 4 2 5 2 2" xfId="15458"/>
    <cellStyle name="输出 4 2 5 2 2 2" xfId="15459"/>
    <cellStyle name="输出 4 2 5 2 3" xfId="15460"/>
    <cellStyle name="输出 4 2 5 3" xfId="15461"/>
    <cellStyle name="输出 4 2 5 3 2" xfId="15462"/>
    <cellStyle name="输出 4 2 5 4" xfId="15463"/>
    <cellStyle name="输出 4 2 6" xfId="15464"/>
    <cellStyle name="输出 4 2 6 2" xfId="15465"/>
    <cellStyle name="输出 4 2 6 2 2" xfId="15466"/>
    <cellStyle name="输出 4 2 6 2 2 2" xfId="15467"/>
    <cellStyle name="输出 4 2 6 2 3" xfId="10220"/>
    <cellStyle name="输出 4 2 6 3" xfId="12627"/>
    <cellStyle name="输出 4 2 6 3 2" xfId="12629"/>
    <cellStyle name="输出 4 2 6 4" xfId="9138"/>
    <cellStyle name="输出 4 2 7" xfId="11923"/>
    <cellStyle name="输出 4 2 7 2" xfId="15468"/>
    <cellStyle name="输出 4 2 7 2 2" xfId="15469"/>
    <cellStyle name="输出 4 2 7 2 2 2" xfId="15470"/>
    <cellStyle name="输出 4 2 7 2 3" xfId="15471"/>
    <cellStyle name="输出 4 2 7 3" xfId="3298"/>
    <cellStyle name="输出 4 2 7 3 2" xfId="3301"/>
    <cellStyle name="输出 4 2 7 4" xfId="9183"/>
    <cellStyle name="输出 4 2 8" xfId="15472"/>
    <cellStyle name="输出 4 2 8 2" xfId="15473"/>
    <cellStyle name="输出 4 2 8 2 2" xfId="15474"/>
    <cellStyle name="输出 4 2 8 3" xfId="12637"/>
    <cellStyle name="输出 4 2 9" xfId="7702"/>
    <cellStyle name="输出 4 2 9 2" xfId="7704"/>
    <cellStyle name="输出 4 3" xfId="4737"/>
    <cellStyle name="输出 4 3 10" xfId="15475"/>
    <cellStyle name="输出 4 3 2" xfId="4740"/>
    <cellStyle name="输出 4 3 2 2" xfId="15476"/>
    <cellStyle name="输出 4 3 2 2 2" xfId="15477"/>
    <cellStyle name="输出 4 3 2 2 2 2" xfId="15478"/>
    <cellStyle name="输出 4 3 2 2 2 2 2" xfId="15479"/>
    <cellStyle name="输出 4 3 2 2 2 2 2 2" xfId="15480"/>
    <cellStyle name="输出 4 3 2 2 2 2 3" xfId="15481"/>
    <cellStyle name="输出 4 3 2 2 2 3" xfId="15482"/>
    <cellStyle name="输出 4 3 2 2 2 3 2" xfId="15483"/>
    <cellStyle name="输出 4 3 2 2 2 4" xfId="15484"/>
    <cellStyle name="输出 4 3 2 2 3" xfId="54"/>
    <cellStyle name="输出 4 3 2 2 3 2" xfId="13601"/>
    <cellStyle name="输出 4 3 2 2 3 2 2" xfId="13604"/>
    <cellStyle name="输出 4 3 2 2 3 2 2 2" xfId="13608"/>
    <cellStyle name="输出 4 3 2 2 3 2 3" xfId="13615"/>
    <cellStyle name="输出 4 3 2 2 3 3" xfId="13624"/>
    <cellStyle name="输出 4 3 2 2 3 3 2" xfId="13626"/>
    <cellStyle name="输出 4 3 2 2 3 4" xfId="13633"/>
    <cellStyle name="输出 4 3 2 2 4" xfId="15485"/>
    <cellStyle name="输出 4 3 2 2 4 2" xfId="15487"/>
    <cellStyle name="输出 4 3 2 2 4 2 2" xfId="15488"/>
    <cellStyle name="输出 4 3 2 2 4 2 2 2" xfId="15490"/>
    <cellStyle name="输出 4 3 2 2 4 2 3" xfId="15491"/>
    <cellStyle name="输出 4 3 2 2 4 3" xfId="15492"/>
    <cellStyle name="输出 4 3 2 2 4 3 2" xfId="15493"/>
    <cellStyle name="输出 4 3 2 2 4 4" xfId="15495"/>
    <cellStyle name="输出 4 3 2 2 5" xfId="15496"/>
    <cellStyle name="输出 4 3 2 2 5 2" xfId="15497"/>
    <cellStyle name="输出 4 3 2 2 5 2 2" xfId="15498"/>
    <cellStyle name="输出 4 3 2 2 5 3" xfId="15499"/>
    <cellStyle name="输出 4 3 2 2 6" xfId="15500"/>
    <cellStyle name="输出 4 3 2 2 6 2" xfId="15501"/>
    <cellStyle name="输出 4 3 2 2 6 2 2" xfId="15502"/>
    <cellStyle name="输出 4 3 2 2 6 3" xfId="15503"/>
    <cellStyle name="输出 4 3 2 2 7" xfId="1041"/>
    <cellStyle name="输出 4 3 2 2 7 2" xfId="15504"/>
    <cellStyle name="输出 4 3 2 2 8" xfId="15505"/>
    <cellStyle name="输出 4 3 2 3" xfId="15506"/>
    <cellStyle name="输出 4 3 2 3 2" xfId="15507"/>
    <cellStyle name="输出 4 3 2 3 2 2" xfId="15508"/>
    <cellStyle name="输出 4 3 2 3 2 2 2" xfId="15509"/>
    <cellStyle name="输出 4 3 2 3 2 3" xfId="15510"/>
    <cellStyle name="输出 4 3 2 3 3" xfId="15511"/>
    <cellStyle name="输出 4 3 2 3 3 2" xfId="15513"/>
    <cellStyle name="输出 4 3 2 3 4" xfId="1893"/>
    <cellStyle name="输出 4 3 2 4" xfId="15514"/>
    <cellStyle name="输出 4 3 2 4 2" xfId="15516"/>
    <cellStyle name="输出 4 3 2 4 2 2" xfId="12047"/>
    <cellStyle name="输出 4 3 2 4 2 2 2" xfId="7312"/>
    <cellStyle name="输出 4 3 2 4 2 3" xfId="15518"/>
    <cellStyle name="输出 4 3 2 4 3" xfId="15519"/>
    <cellStyle name="输出 4 3 2 4 3 2" xfId="15520"/>
    <cellStyle name="输出 4 3 2 4 4" xfId="15521"/>
    <cellStyle name="输出 4 3 2 5" xfId="15522"/>
    <cellStyle name="输出 4 3 2 5 2" xfId="15524"/>
    <cellStyle name="输出 4 3 2 5 2 2" xfId="12057"/>
    <cellStyle name="输出 4 3 2 5 2 2 2" xfId="1228"/>
    <cellStyle name="输出 4 3 2 5 2 3" xfId="15525"/>
    <cellStyle name="输出 4 3 2 5 3" xfId="15526"/>
    <cellStyle name="输出 4 3 2 5 3 2" xfId="15527"/>
    <cellStyle name="输出 4 3 2 5 4" xfId="15528"/>
    <cellStyle name="输出 4 3 2 6" xfId="4496"/>
    <cellStyle name="输出 4 3 2 6 2" xfId="14817"/>
    <cellStyle name="输出 4 3 2 6 2 2" xfId="12066"/>
    <cellStyle name="输出 4 3 2 6 3" xfId="15529"/>
    <cellStyle name="输出 4 3 2 7" xfId="1281"/>
    <cellStyle name="输出 4 3 2 7 2" xfId="15531"/>
    <cellStyle name="输出 4 3 2 8" xfId="15532"/>
    <cellStyle name="输出 4 3 3" xfId="15533"/>
    <cellStyle name="输出 4 3 3 2" xfId="15534"/>
    <cellStyle name="输出 4 3 3 2 2" xfId="15535"/>
    <cellStyle name="输出 4 3 3 2 2 2" xfId="15536"/>
    <cellStyle name="输出 4 3 3 2 2 2 2" xfId="15537"/>
    <cellStyle name="输出 4 3 3 2 2 3" xfId="15538"/>
    <cellStyle name="输出 4 3 3 2 3" xfId="15539"/>
    <cellStyle name="输出 4 3 3 2 3 2" xfId="15541"/>
    <cellStyle name="输出 4 3 3 2 4" xfId="15542"/>
    <cellStyle name="输出 4 3 3 3" xfId="15543"/>
    <cellStyle name="输出 4 3 3 3 2" xfId="15544"/>
    <cellStyle name="输出 4 3 3 3 2 2" xfId="15545"/>
    <cellStyle name="输出 4 3 3 3 2 2 2" xfId="14836"/>
    <cellStyle name="输出 4 3 3 3 2 3" xfId="15546"/>
    <cellStyle name="输出 4 3 3 3 3" xfId="15547"/>
    <cellStyle name="输出 4 3 3 3 3 2" xfId="15548"/>
    <cellStyle name="输出 4 3 3 3 4" xfId="15549"/>
    <cellStyle name="输出 4 3 3 4" xfId="15550"/>
    <cellStyle name="输出 4 3 3 4 2" xfId="15552"/>
    <cellStyle name="输出 4 3 3 4 2 2" xfId="3321"/>
    <cellStyle name="输出 4 3 3 4 2 2 2" xfId="3195"/>
    <cellStyle name="输出 4 3 3 4 2 3" xfId="15553"/>
    <cellStyle name="输出 4 3 3 4 3" xfId="15554"/>
    <cellStyle name="输出 4 3 3 4 3 2" xfId="15555"/>
    <cellStyle name="输出 4 3 3 4 4" xfId="15556"/>
    <cellStyle name="输出 4 3 3 5" xfId="15557"/>
    <cellStyle name="输出 4 3 3 5 2" xfId="15558"/>
    <cellStyle name="输出 4 3 3 5 2 2" xfId="15559"/>
    <cellStyle name="输出 4 3 3 5 3" xfId="15560"/>
    <cellStyle name="输出 4 3 3 6" xfId="15561"/>
    <cellStyle name="输出 4 3 3 6 2" xfId="15562"/>
    <cellStyle name="输出 4 3 3 6 2 2" xfId="15564"/>
    <cellStyle name="输出 4 3 3 6 3" xfId="15565"/>
    <cellStyle name="输出 4 3 3 7" xfId="15566"/>
    <cellStyle name="输出 4 3 3 7 2" xfId="15567"/>
    <cellStyle name="输出 4 3 3 8" xfId="15568"/>
    <cellStyle name="输出 4 3 4" xfId="6231"/>
    <cellStyle name="输出 4 3 4 2" xfId="6238"/>
    <cellStyle name="输出 4 3 4 2 2" xfId="15569"/>
    <cellStyle name="输出 4 3 4 2 2 2" xfId="15570"/>
    <cellStyle name="输出 4 3 4 2 3" xfId="15571"/>
    <cellStyle name="输出 4 3 4 3" xfId="15573"/>
    <cellStyle name="输出 4 3 4 3 2" xfId="15574"/>
    <cellStyle name="输出 4 3 4 4" xfId="15575"/>
    <cellStyle name="输出 4 3 5" xfId="5420"/>
    <cellStyle name="输出 4 3 5 2" xfId="15576"/>
    <cellStyle name="输出 4 3 5 2 2" xfId="15577"/>
    <cellStyle name="输出 4 3 5 2 2 2" xfId="15578"/>
    <cellStyle name="输出 4 3 5 2 3" xfId="15579"/>
    <cellStyle name="输出 4 3 5 3" xfId="15580"/>
    <cellStyle name="输出 4 3 5 3 2" xfId="15581"/>
    <cellStyle name="输出 4 3 5 4" xfId="15582"/>
    <cellStyle name="输出 4 3 6" xfId="5495"/>
    <cellStyle name="输出 4 3 6 2" xfId="15583"/>
    <cellStyle name="输出 4 3 6 2 2" xfId="15584"/>
    <cellStyle name="输出 4 3 6 2 2 2" xfId="15585"/>
    <cellStyle name="输出 4 3 6 2 3" xfId="15586"/>
    <cellStyle name="输出 4 3 6 3" xfId="12655"/>
    <cellStyle name="输出 4 3 6 3 2" xfId="12657"/>
    <cellStyle name="输出 4 3 6 4" xfId="9224"/>
    <cellStyle name="输出 4 3 7" xfId="5502"/>
    <cellStyle name="输出 4 3 7 2" xfId="962"/>
    <cellStyle name="输出 4 3 7 2 2" xfId="1225"/>
    <cellStyle name="输出 4 3 7 3" xfId="1252"/>
    <cellStyle name="输出 4 3 8" xfId="15587"/>
    <cellStyle name="输出 4 3 8 2" xfId="333"/>
    <cellStyle name="输出 4 3 9" xfId="7714"/>
    <cellStyle name="输出 4 4" xfId="4743"/>
    <cellStyle name="输出 4 4 2" xfId="15588"/>
    <cellStyle name="输出 4 4 2 2" xfId="15589"/>
    <cellStyle name="输出 4 4 2 2 2" xfId="15590"/>
    <cellStyle name="输出 4 4 2 2 2 2" xfId="15591"/>
    <cellStyle name="输出 4 4 2 2 2 2 2" xfId="15592"/>
    <cellStyle name="输出 4 4 2 2 2 3" xfId="15593"/>
    <cellStyle name="输出 4 4 2 2 3" xfId="6492"/>
    <cellStyle name="输出 4 4 2 2 3 2" xfId="15594"/>
    <cellStyle name="输出 4 4 2 2 4" xfId="15595"/>
    <cellStyle name="输出 4 4 2 3" xfId="15596"/>
    <cellStyle name="输出 4 4 2 3 2" xfId="15597"/>
    <cellStyle name="输出 4 4 2 3 2 2" xfId="15598"/>
    <cellStyle name="输出 4 4 2 3 2 2 2" xfId="453"/>
    <cellStyle name="输出 4 4 2 3 2 3" xfId="15599"/>
    <cellStyle name="输出 4 4 2 3 3" xfId="3984"/>
    <cellStyle name="输出 4 4 2 3 3 2" xfId="15600"/>
    <cellStyle name="输出 4 4 2 3 4" xfId="15601"/>
    <cellStyle name="输出 4 4 2 4" xfId="15602"/>
    <cellStyle name="输出 4 4 2 4 2" xfId="4907"/>
    <cellStyle name="输出 4 4 2 4 2 2" xfId="2391"/>
    <cellStyle name="输出 4 4 2 4 2 2 2" xfId="15604"/>
    <cellStyle name="输出 4 4 2 4 2 3" xfId="15607"/>
    <cellStyle name="输出 4 4 2 4 3" xfId="4910"/>
    <cellStyle name="输出 4 4 2 4 3 2" xfId="15609"/>
    <cellStyle name="输出 4 4 2 4 4" xfId="15610"/>
    <cellStyle name="输出 4 4 2 5" xfId="15611"/>
    <cellStyle name="输出 4 4 2 5 2" xfId="15613"/>
    <cellStyle name="输出 4 4 2 5 2 2" xfId="12143"/>
    <cellStyle name="输出 4 4 2 5 3" xfId="15614"/>
    <cellStyle name="输出 4 4 2 6" xfId="15615"/>
    <cellStyle name="输出 4 4 2 6 2" xfId="15616"/>
    <cellStyle name="输出 4 4 2 6 2 2" xfId="12153"/>
    <cellStyle name="输出 4 4 2 6 3" xfId="15617"/>
    <cellStyle name="输出 4 4 2 7" xfId="15621"/>
    <cellStyle name="输出 4 4 2 7 2" xfId="15622"/>
    <cellStyle name="输出 4 4 2 8" xfId="15623"/>
    <cellStyle name="输出 4 4 3" xfId="15624"/>
    <cellStyle name="输出 4 4 3 2" xfId="15625"/>
    <cellStyle name="输出 4 4 3 2 2" xfId="15626"/>
    <cellStyle name="输出 4 4 3 2 2 2" xfId="11118"/>
    <cellStyle name="输出 4 4 3 2 3" xfId="15627"/>
    <cellStyle name="输出 4 4 3 3" xfId="15630"/>
    <cellStyle name="输出 4 4 3 3 2" xfId="7934"/>
    <cellStyle name="输出 4 4 3 4" xfId="15632"/>
    <cellStyle name="输出 4 4 4" xfId="6243"/>
    <cellStyle name="输出 4 4 4 2" xfId="15634"/>
    <cellStyle name="输出 4 4 4 2 2" xfId="15635"/>
    <cellStyle name="输出 4 4 4 2 2 2" xfId="15636"/>
    <cellStyle name="输出 4 4 4 2 3" xfId="15637"/>
    <cellStyle name="输出 4 4 4 3" xfId="15638"/>
    <cellStyle name="输出 4 4 4 3 2" xfId="7948"/>
    <cellStyle name="输出 4 4 4 4" xfId="15639"/>
    <cellStyle name="输出 4 4 5" xfId="15640"/>
    <cellStyle name="输出 4 4 5 2" xfId="15641"/>
    <cellStyle name="输出 4 4 5 2 2" xfId="15644"/>
    <cellStyle name="输出 4 4 5 2 2 2" xfId="15646"/>
    <cellStyle name="输出 4 4 5 2 3" xfId="15648"/>
    <cellStyle name="输出 4 4 5 3" xfId="15650"/>
    <cellStyle name="输出 4 4 5 3 2" xfId="15652"/>
    <cellStyle name="输出 4 4 5 4" xfId="15654"/>
    <cellStyle name="输出 4 4 6" xfId="1871"/>
    <cellStyle name="输出 4 4 6 2" xfId="1879"/>
    <cellStyle name="输出 4 4 6 2 2" xfId="15656"/>
    <cellStyle name="输出 4 4 6 3" xfId="12667"/>
    <cellStyle name="输出 4 4 7" xfId="1883"/>
    <cellStyle name="输出 4 4 7 2" xfId="15658"/>
    <cellStyle name="输出 4 4 8" xfId="15660"/>
    <cellStyle name="输出 4 5" xfId="15661"/>
    <cellStyle name="输出 4 5 2" xfId="15662"/>
    <cellStyle name="输出 4 5 2 2" xfId="15663"/>
    <cellStyle name="输出 4 5 2 2 2" xfId="15664"/>
    <cellStyle name="输出 4 5 2 2 2 2" xfId="15665"/>
    <cellStyle name="输出 4 5 2 2 3" xfId="15666"/>
    <cellStyle name="输出 4 5 2 3" xfId="15669"/>
    <cellStyle name="输出 4 5 2 3 2" xfId="15670"/>
    <cellStyle name="输出 4 5 2 4" xfId="15671"/>
    <cellStyle name="输出 4 5 3" xfId="15673"/>
    <cellStyle name="输出 4 5 3 2" xfId="15674"/>
    <cellStyle name="输出 4 5 3 2 2" xfId="15675"/>
    <cellStyle name="输出 4 5 3 2 2 2" xfId="1139"/>
    <cellStyle name="输出 4 5 3 2 3" xfId="15676"/>
    <cellStyle name="输出 4 5 3 3" xfId="15677"/>
    <cellStyle name="输出 4 5 3 3 2" xfId="1048"/>
    <cellStyle name="输出 4 5 3 4" xfId="15678"/>
    <cellStyle name="输出 4 5 4" xfId="6235"/>
    <cellStyle name="输出 4 5 4 2" xfId="15679"/>
    <cellStyle name="输出 4 5 4 2 2" xfId="15681"/>
    <cellStyle name="输出 4 5 4 2 2 2" xfId="15683"/>
    <cellStyle name="输出 4 5 4 2 3" xfId="4345"/>
    <cellStyle name="输出 4 5 4 3" xfId="15685"/>
    <cellStyle name="输出 4 5 4 3 2" xfId="15686"/>
    <cellStyle name="输出 4 5 4 4" xfId="15687"/>
    <cellStyle name="输出 4 5 5" xfId="15689"/>
    <cellStyle name="输出 4 5 5 2" xfId="15691"/>
    <cellStyle name="输出 4 5 5 2 2" xfId="15694"/>
    <cellStyle name="输出 4 5 5 3" xfId="15697"/>
    <cellStyle name="输出 4 5 6" xfId="1888"/>
    <cellStyle name="输出 4 5 6 2" xfId="15699"/>
    <cellStyle name="输出 4 5 6 2 2" xfId="15701"/>
    <cellStyle name="输出 4 5 6 3" xfId="12679"/>
    <cellStyle name="输出 4 5 7" xfId="6796"/>
    <cellStyle name="输出 4 5 7 2" xfId="15703"/>
    <cellStyle name="输出 4 5 8" xfId="15705"/>
    <cellStyle name="输出 4 6" xfId="15706"/>
    <cellStyle name="输出 4 6 2" xfId="15707"/>
    <cellStyle name="输出 4 6 2 2" xfId="15709"/>
    <cellStyle name="输出 4 6 2 2 2" xfId="15711"/>
    <cellStyle name="输出 4 6 2 3" xfId="15712"/>
    <cellStyle name="输出 4 6 3" xfId="15713"/>
    <cellStyle name="输出 4 6 3 2" xfId="15715"/>
    <cellStyle name="输出 4 6 4" xfId="5427"/>
    <cellStyle name="输出 4 7" xfId="15716"/>
    <cellStyle name="输出 4 7 2" xfId="13688"/>
    <cellStyle name="输出 4 7 2 2" xfId="15718"/>
    <cellStyle name="输出 4 7 2 2 2" xfId="15720"/>
    <cellStyle name="输出 4 7 2 3" xfId="15721"/>
    <cellStyle name="输出 4 7 3" xfId="15722"/>
    <cellStyle name="输出 4 7 3 2" xfId="15724"/>
    <cellStyle name="输出 4 7 4" xfId="5500"/>
    <cellStyle name="输出 4 8" xfId="15725"/>
    <cellStyle name="输出 4 8 2" xfId="15728"/>
    <cellStyle name="输出 4 8 2 2" xfId="15730"/>
    <cellStyle name="输出 4 8 2 2 2" xfId="15732"/>
    <cellStyle name="输出 4 8 2 3" xfId="15734"/>
    <cellStyle name="输出 4 8 3" xfId="15735"/>
    <cellStyle name="输出 4 8 3 2" xfId="15737"/>
    <cellStyle name="输出 4 8 4" xfId="15738"/>
    <cellStyle name="输出 4 9" xfId="15739"/>
    <cellStyle name="输出 4 9 2" xfId="15740"/>
    <cellStyle name="输出 4 9 2 2" xfId="15742"/>
    <cellStyle name="输出 4 9 3" xfId="15743"/>
    <cellStyle name="输出 5" xfId="4747"/>
    <cellStyle name="输出 5 10" xfId="2429"/>
    <cellStyle name="输出 5 10 2" xfId="15744"/>
    <cellStyle name="输出 5 11" xfId="15745"/>
    <cellStyle name="输出 5 12" xfId="3106"/>
    <cellStyle name="输出 5 2" xfId="4749"/>
    <cellStyle name="输出 5 2 10" xfId="15746"/>
    <cellStyle name="输出 5 2 11" xfId="15747"/>
    <cellStyle name="输出 5 2 2" xfId="4751"/>
    <cellStyle name="输出 5 2 2 10" xfId="15748"/>
    <cellStyle name="输出 5 2 2 2" xfId="15749"/>
    <cellStyle name="输出 5 2 2 2 2" xfId="4654"/>
    <cellStyle name="输出 5 2 2 2 2 2" xfId="4657"/>
    <cellStyle name="输出 5 2 2 2 2 2 2" xfId="15750"/>
    <cellStyle name="输出 5 2 2 2 2 2 2 2" xfId="15752"/>
    <cellStyle name="输出 5 2 2 2 2 2 2 2 2" xfId="15754"/>
    <cellStyle name="输出 5 2 2 2 2 2 2 3" xfId="15756"/>
    <cellStyle name="输出 5 2 2 2 2 2 3" xfId="15758"/>
    <cellStyle name="输出 5 2 2 2 2 2 3 2" xfId="15761"/>
    <cellStyle name="输出 5 2 2 2 2 2 4" xfId="14003"/>
    <cellStyle name="输出 5 2 2 2 2 3" xfId="15763"/>
    <cellStyle name="输出 5 2 2 2 2 3 2" xfId="8380"/>
    <cellStyle name="输出 5 2 2 2 2 3 2 2" xfId="8384"/>
    <cellStyle name="输出 5 2 2 2 2 3 2 2 2" xfId="8387"/>
    <cellStyle name="输出 5 2 2 2 2 3 2 3" xfId="8394"/>
    <cellStyle name="输出 5 2 2 2 2 3 3" xfId="8403"/>
    <cellStyle name="输出 5 2 2 2 2 3 3 2" xfId="8406"/>
    <cellStyle name="输出 5 2 2 2 2 3 4" xfId="8413"/>
    <cellStyle name="输出 5 2 2 2 2 4" xfId="15764"/>
    <cellStyle name="输出 5 2 2 2 2 4 2" xfId="8439"/>
    <cellStyle name="输出 5 2 2 2 2 4 2 2" xfId="8443"/>
    <cellStyle name="输出 5 2 2 2 2 4 2 2 2" xfId="11532"/>
    <cellStyle name="输出 5 2 2 2 2 4 2 3" xfId="5890"/>
    <cellStyle name="输出 5 2 2 2 2 4 3" xfId="8446"/>
    <cellStyle name="输出 5 2 2 2 2 4 3 2" xfId="11539"/>
    <cellStyle name="输出 5 2 2 2 2 4 4" xfId="11542"/>
    <cellStyle name="输出 5 2 2 2 2 5" xfId="15765"/>
    <cellStyle name="输出 5 2 2 2 2 5 2" xfId="8461"/>
    <cellStyle name="输出 5 2 2 2 2 5 2 2" xfId="8465"/>
    <cellStyle name="输出 5 2 2 2 2 5 3" xfId="8468"/>
    <cellStyle name="输出 5 2 2 2 2 6" xfId="15766"/>
    <cellStyle name="输出 5 2 2 2 2 6 2" xfId="8478"/>
    <cellStyle name="输出 5 2 2 2 2 6 2 2" xfId="11553"/>
    <cellStyle name="输出 5 2 2 2 2 6 3" xfId="11555"/>
    <cellStyle name="输出 5 2 2 2 2 7" xfId="15768"/>
    <cellStyle name="输出 5 2 2 2 2 7 2" xfId="8485"/>
    <cellStyle name="输出 5 2 2 2 2 8" xfId="15770"/>
    <cellStyle name="输出 5 2 2 2 3" xfId="4661"/>
    <cellStyle name="输出 5 2 2 2 3 2" xfId="15771"/>
    <cellStyle name="输出 5 2 2 2 3 2 2" xfId="15773"/>
    <cellStyle name="输出 5 2 2 2 3 2 2 2" xfId="15775"/>
    <cellStyle name="输出 5 2 2 2 3 2 3" xfId="15776"/>
    <cellStyle name="输出 5 2 2 2 3 3" xfId="15777"/>
    <cellStyle name="输出 5 2 2 2 3 3 2" xfId="8507"/>
    <cellStyle name="输出 5 2 2 2 3 4" xfId="2404"/>
    <cellStyle name="输出 5 2 2 2 4" xfId="15778"/>
    <cellStyle name="输出 5 2 2 2 4 2" xfId="15780"/>
    <cellStyle name="输出 5 2 2 2 4 2 2" xfId="15781"/>
    <cellStyle name="输出 5 2 2 2 4 2 2 2" xfId="8775"/>
    <cellStyle name="输出 5 2 2 2 4 2 3" xfId="15782"/>
    <cellStyle name="输出 5 2 2 2 4 3" xfId="1501"/>
    <cellStyle name="输出 5 2 2 2 4 3 2" xfId="8561"/>
    <cellStyle name="输出 5 2 2 2 4 4" xfId="2415"/>
    <cellStyle name="输出 5 2 2 2 5" xfId="15783"/>
    <cellStyle name="输出 5 2 2 2 5 2" xfId="15784"/>
    <cellStyle name="输出 5 2 2 2 5 2 2" xfId="15785"/>
    <cellStyle name="输出 5 2 2 2 5 2 2 2" xfId="15786"/>
    <cellStyle name="输出 5 2 2 2 5 2 3" xfId="15787"/>
    <cellStyle name="输出 5 2 2 2 5 3" xfId="10666"/>
    <cellStyle name="输出 5 2 2 2 5 3 2" xfId="8573"/>
    <cellStyle name="输出 5 2 2 2 5 4" xfId="15788"/>
    <cellStyle name="输出 5 2 2 2 6" xfId="15789"/>
    <cellStyle name="输出 5 2 2 2 6 2" xfId="15790"/>
    <cellStyle name="输出 5 2 2 2 6 2 2" xfId="15791"/>
    <cellStyle name="输出 5 2 2 2 6 3" xfId="15792"/>
    <cellStyle name="输出 5 2 2 2 7" xfId="8149"/>
    <cellStyle name="输出 5 2 2 2 7 2" xfId="8154"/>
    <cellStyle name="输出 5 2 2 2 8" xfId="8158"/>
    <cellStyle name="输出 5 2 2 3" xfId="15793"/>
    <cellStyle name="输出 5 2 2 3 2" xfId="4674"/>
    <cellStyle name="输出 5 2 2 3 2 2" xfId="4676"/>
    <cellStyle name="输出 5 2 2 3 2 2 2" xfId="15794"/>
    <cellStyle name="输出 5 2 2 3 2 2 2 2" xfId="15797"/>
    <cellStyle name="输出 5 2 2 3 2 2 3" xfId="15800"/>
    <cellStyle name="输出 5 2 2 3 2 3" xfId="15804"/>
    <cellStyle name="输出 5 2 2 3 2 3 2" xfId="8598"/>
    <cellStyle name="输出 5 2 2 3 2 4" xfId="15805"/>
    <cellStyle name="输出 5 2 2 3 3" xfId="4679"/>
    <cellStyle name="输出 5 2 2 3 3 2" xfId="15806"/>
    <cellStyle name="输出 5 2 2 3 3 2 2" xfId="15807"/>
    <cellStyle name="输出 5 2 2 3 3 2 2 2" xfId="15810"/>
    <cellStyle name="输出 5 2 2 3 3 2 3" xfId="15811"/>
    <cellStyle name="输出 5 2 2 3 3 3" xfId="15812"/>
    <cellStyle name="输出 5 2 2 3 3 3 2" xfId="8642"/>
    <cellStyle name="输出 5 2 2 3 3 4" xfId="2420"/>
    <cellStyle name="输出 5 2 2 3 4" xfId="15813"/>
    <cellStyle name="输出 5 2 2 3 4 2" xfId="15814"/>
    <cellStyle name="输出 5 2 2 3 4 2 2" xfId="15815"/>
    <cellStyle name="输出 5 2 2 3 4 2 2 2" xfId="8970"/>
    <cellStyle name="输出 5 2 2 3 4 2 3" xfId="15816"/>
    <cellStyle name="输出 5 2 2 3 4 3" xfId="15817"/>
    <cellStyle name="输出 5 2 2 3 4 3 2" xfId="8653"/>
    <cellStyle name="输出 5 2 2 3 4 4" xfId="15818"/>
    <cellStyle name="输出 5 2 2 3 5" xfId="15819"/>
    <cellStyle name="输出 5 2 2 3 5 2" xfId="15820"/>
    <cellStyle name="输出 5 2 2 3 5 2 2" xfId="3218"/>
    <cellStyle name="输出 5 2 2 3 5 3" xfId="15821"/>
    <cellStyle name="输出 5 2 2 3 6" xfId="15822"/>
    <cellStyle name="输出 5 2 2 3 6 2" xfId="15823"/>
    <cellStyle name="输出 5 2 2 3 6 2 2" xfId="14890"/>
    <cellStyle name="输出 5 2 2 3 6 3" xfId="15824"/>
    <cellStyle name="输出 5 2 2 3 7" xfId="8166"/>
    <cellStyle name="输出 5 2 2 3 7 2" xfId="15825"/>
    <cellStyle name="输出 5 2 2 3 8" xfId="15826"/>
    <cellStyle name="输出 5 2 2 4" xfId="15827"/>
    <cellStyle name="输出 5 2 2 4 2" xfId="4687"/>
    <cellStyle name="输出 5 2 2 4 2 2" xfId="4691"/>
    <cellStyle name="输出 5 2 2 4 2 2 2" xfId="12297"/>
    <cellStyle name="输出 5 2 2 4 2 3" xfId="12301"/>
    <cellStyle name="输出 5 2 2 4 3" xfId="4693"/>
    <cellStyle name="输出 5 2 2 4 3 2" xfId="12308"/>
    <cellStyle name="输出 5 2 2 4 4" xfId="15829"/>
    <cellStyle name="输出 5 2 2 5" xfId="15830"/>
    <cellStyle name="输出 5 2 2 5 2" xfId="15832"/>
    <cellStyle name="输出 5 2 2 5 2 2" xfId="12335"/>
    <cellStyle name="输出 5 2 2 5 2 2 2" xfId="678"/>
    <cellStyle name="输出 5 2 2 5 2 3" xfId="15833"/>
    <cellStyle name="输出 5 2 2 5 3" xfId="15834"/>
    <cellStyle name="输出 5 2 2 5 3 2" xfId="15835"/>
    <cellStyle name="输出 5 2 2 5 4" xfId="15836"/>
    <cellStyle name="输出 5 2 2 6" xfId="15837"/>
    <cellStyle name="输出 5 2 2 6 2" xfId="15838"/>
    <cellStyle name="输出 5 2 2 6 2 2" xfId="12344"/>
    <cellStyle name="输出 5 2 2 6 2 2 2" xfId="15840"/>
    <cellStyle name="输出 5 2 2 6 2 3" xfId="10005"/>
    <cellStyle name="输出 5 2 2 6 3" xfId="15842"/>
    <cellStyle name="输出 5 2 2 6 3 2" xfId="15844"/>
    <cellStyle name="输出 5 2 2 6 4" xfId="15846"/>
    <cellStyle name="输出 5 2 2 7" xfId="1338"/>
    <cellStyle name="输出 5 2 2 7 2" xfId="1342"/>
    <cellStyle name="输出 5 2 2 7 2 2" xfId="12355"/>
    <cellStyle name="输出 5 2 2 7 3" xfId="15848"/>
    <cellStyle name="输出 5 2 2 8" xfId="1346"/>
    <cellStyle name="输出 5 2 2 8 2" xfId="15849"/>
    <cellStyle name="输出 5 2 2 9" xfId="15850"/>
    <cellStyle name="输出 5 2 3" xfId="15852"/>
    <cellStyle name="输出 5 2 3 2" xfId="15853"/>
    <cellStyle name="输出 5 2 3 2 2" xfId="15854"/>
    <cellStyle name="输出 5 2 3 2 2 2" xfId="15855"/>
    <cellStyle name="输出 5 2 3 2 2 2 2" xfId="15857"/>
    <cellStyle name="输出 5 2 3 2 2 2 2 2" xfId="15858"/>
    <cellStyle name="输出 5 2 3 2 2 2 3" xfId="15859"/>
    <cellStyle name="输出 5 2 3 2 2 3" xfId="7669"/>
    <cellStyle name="输出 5 2 3 2 2 3 2" xfId="8757"/>
    <cellStyle name="输出 5 2 3 2 2 4" xfId="15861"/>
    <cellStyle name="输出 5 2 3 2 3" xfId="15863"/>
    <cellStyle name="输出 5 2 3 2 3 2" xfId="15865"/>
    <cellStyle name="输出 5 2 3 2 3 2 2" xfId="15870"/>
    <cellStyle name="输出 5 2 3 2 3 2 2 2" xfId="15872"/>
    <cellStyle name="输出 5 2 3 2 3 2 3" xfId="15874"/>
    <cellStyle name="输出 5 2 3 2 3 3" xfId="15876"/>
    <cellStyle name="输出 5 2 3 2 3 3 2" xfId="8795"/>
    <cellStyle name="输出 5 2 3 2 3 4" xfId="2519"/>
    <cellStyle name="输出 5 2 3 2 4" xfId="15879"/>
    <cellStyle name="输出 5 2 3 2 4 2" xfId="14573"/>
    <cellStyle name="输出 5 2 3 2 4 2 2" xfId="15881"/>
    <cellStyle name="输出 5 2 3 2 4 2 2 2" xfId="15882"/>
    <cellStyle name="输出 5 2 3 2 4 2 3" xfId="15883"/>
    <cellStyle name="输出 5 2 3 2 4 3" xfId="1525"/>
    <cellStyle name="输出 5 2 3 2 4 3 2" xfId="4434"/>
    <cellStyle name="输出 5 2 3 2 4 4" xfId="2533"/>
    <cellStyle name="输出 5 2 3 2 5" xfId="15884"/>
    <cellStyle name="输出 5 2 3 2 5 2" xfId="15885"/>
    <cellStyle name="输出 5 2 3 2 5 2 2" xfId="15886"/>
    <cellStyle name="输出 5 2 3 2 5 3" xfId="4797"/>
    <cellStyle name="输出 5 2 3 2 6" xfId="15887"/>
    <cellStyle name="输出 5 2 3 2 6 2" xfId="15888"/>
    <cellStyle name="输出 5 2 3 2 6 2 2" xfId="15889"/>
    <cellStyle name="输出 5 2 3 2 6 3" xfId="15890"/>
    <cellStyle name="输出 5 2 3 2 7" xfId="8174"/>
    <cellStyle name="输出 5 2 3 2 7 2" xfId="14789"/>
    <cellStyle name="输出 5 2 3 2 8" xfId="14794"/>
    <cellStyle name="输出 5 2 3 3" xfId="15891"/>
    <cellStyle name="输出 5 2 3 3 2" xfId="15892"/>
    <cellStyle name="输出 5 2 3 3 2 2" xfId="15893"/>
    <cellStyle name="输出 5 2 3 3 2 2 2" xfId="15894"/>
    <cellStyle name="输出 5 2 3 3 2 3" xfId="15895"/>
    <cellStyle name="输出 5 2 3 3 3" xfId="15897"/>
    <cellStyle name="输出 5 2 3 3 3 2" xfId="15899"/>
    <cellStyle name="输出 5 2 3 3 4" xfId="15901"/>
    <cellStyle name="输出 5 2 3 4" xfId="6936"/>
    <cellStyle name="输出 5 2 3 4 2" xfId="6939"/>
    <cellStyle name="输出 5 2 3 4 2 2" xfId="2643"/>
    <cellStyle name="输出 5 2 3 4 2 2 2" xfId="2648"/>
    <cellStyle name="输出 5 2 3 4 2 3" xfId="2652"/>
    <cellStyle name="输出 5 2 3 4 3" xfId="6941"/>
    <cellStyle name="输出 5 2 3 4 3 2" xfId="6943"/>
    <cellStyle name="输出 5 2 3 4 4" xfId="6945"/>
    <cellStyle name="输出 5 2 3 5" xfId="6947"/>
    <cellStyle name="输出 5 2 3 5 2" xfId="6949"/>
    <cellStyle name="输出 5 2 3 5 2 2" xfId="6952"/>
    <cellStyle name="输出 5 2 3 5 2 2 2" xfId="6954"/>
    <cellStyle name="输出 5 2 3 5 2 3" xfId="6958"/>
    <cellStyle name="输出 5 2 3 5 3" xfId="6960"/>
    <cellStyle name="输出 5 2 3 5 3 2" xfId="6963"/>
    <cellStyle name="输出 5 2 3 5 4" xfId="6965"/>
    <cellStyle name="输出 5 2 3 6" xfId="6967"/>
    <cellStyle name="输出 5 2 3 6 2" xfId="6969"/>
    <cellStyle name="输出 5 2 3 6 2 2" xfId="6972"/>
    <cellStyle name="输出 5 2 3 6 3" xfId="6974"/>
    <cellStyle name="输出 5 2 3 7" xfId="1354"/>
    <cellStyle name="输出 5 2 3 7 2" xfId="6976"/>
    <cellStyle name="输出 5 2 3 8" xfId="6978"/>
    <cellStyle name="输出 5 2 4" xfId="15902"/>
    <cellStyle name="输出 5 2 4 2" xfId="15903"/>
    <cellStyle name="输出 5 2 4 2 2" xfId="15904"/>
    <cellStyle name="输出 5 2 4 2 2 2" xfId="14843"/>
    <cellStyle name="输出 5 2 4 2 2 2 2" xfId="14845"/>
    <cellStyle name="输出 5 2 4 2 2 3" xfId="7683"/>
    <cellStyle name="输出 5 2 4 2 3" xfId="15905"/>
    <cellStyle name="输出 5 2 4 2 3 2" xfId="15907"/>
    <cellStyle name="输出 5 2 4 2 4" xfId="15910"/>
    <cellStyle name="输出 5 2 4 3" xfId="15912"/>
    <cellStyle name="输出 5 2 4 3 2" xfId="15913"/>
    <cellStyle name="输出 5 2 4 3 2 2" xfId="15914"/>
    <cellStyle name="输出 5 2 4 3 2 2 2" xfId="15916"/>
    <cellStyle name="输出 5 2 4 3 2 3" xfId="15918"/>
    <cellStyle name="输出 5 2 4 3 3" xfId="15921"/>
    <cellStyle name="输出 5 2 4 3 3 2" xfId="15923"/>
    <cellStyle name="输出 5 2 4 3 4" xfId="15924"/>
    <cellStyle name="输出 5 2 4 4" xfId="15925"/>
    <cellStyle name="输出 5 2 4 4 2" xfId="15926"/>
    <cellStyle name="输出 5 2 4 4 2 2" xfId="1"/>
    <cellStyle name="输出 5 2 4 4 2 2 2" xfId="15927"/>
    <cellStyle name="输出 5 2 4 4 2 3" xfId="15930"/>
    <cellStyle name="输出 5 2 4 4 3" xfId="15931"/>
    <cellStyle name="输出 5 2 4 4 3 2" xfId="15932"/>
    <cellStyle name="输出 5 2 4 4 4" xfId="15933"/>
    <cellStyle name="输出 5 2 4 5" xfId="15934"/>
    <cellStyle name="输出 5 2 4 5 2" xfId="15935"/>
    <cellStyle name="输出 5 2 4 5 2 2" xfId="15936"/>
    <cellStyle name="输出 5 2 4 5 3" xfId="15937"/>
    <cellStyle name="输出 5 2 4 6" xfId="15938"/>
    <cellStyle name="输出 5 2 4 6 2" xfId="15939"/>
    <cellStyle name="输出 5 2 4 6 2 2" xfId="15940"/>
    <cellStyle name="输出 5 2 4 6 3" xfId="15941"/>
    <cellStyle name="输出 5 2 4 7" xfId="15942"/>
    <cellStyle name="输出 5 2 4 7 2" xfId="15943"/>
    <cellStyle name="输出 5 2 4 8" xfId="15944"/>
    <cellStyle name="输出 5 2 5" xfId="5379"/>
    <cellStyle name="输出 5 2 5 2" xfId="100"/>
    <cellStyle name="输出 5 2 5 2 2" xfId="2270"/>
    <cellStyle name="输出 5 2 5 2 2 2" xfId="5384"/>
    <cellStyle name="输出 5 2 5 2 3" xfId="5387"/>
    <cellStyle name="输出 5 2 5 3" xfId="3963"/>
    <cellStyle name="输出 5 2 5 3 2" xfId="3967"/>
    <cellStyle name="输出 5 2 5 4" xfId="3970"/>
    <cellStyle name="输出 5 2 6" xfId="5389"/>
    <cellStyle name="输出 5 2 6 2" xfId="5391"/>
    <cellStyle name="输出 5 2 6 2 2" xfId="2286"/>
    <cellStyle name="输出 5 2 6 2 2 2" xfId="4857"/>
    <cellStyle name="输出 5 2 6 2 3" xfId="5393"/>
    <cellStyle name="输出 5 2 6 3" xfId="3976"/>
    <cellStyle name="输出 5 2 6 3 2" xfId="5396"/>
    <cellStyle name="输出 5 2 6 4" xfId="5400"/>
    <cellStyle name="输出 5 2 7" xfId="5402"/>
    <cellStyle name="输出 5 2 7 2" xfId="5404"/>
    <cellStyle name="输出 5 2 7 2 2" xfId="2304"/>
    <cellStyle name="输出 5 2 7 2 2 2" xfId="15945"/>
    <cellStyle name="输出 5 2 7 2 3" xfId="15946"/>
    <cellStyle name="输出 5 2 7 3" xfId="5407"/>
    <cellStyle name="输出 5 2 7 3 2" xfId="12858"/>
    <cellStyle name="输出 5 2 7 4" xfId="9671"/>
    <cellStyle name="输出 5 2 8" xfId="5409"/>
    <cellStyle name="输出 5 2 8 2" xfId="5411"/>
    <cellStyle name="输出 5 2 8 2 2" xfId="6277"/>
    <cellStyle name="输出 5 2 8 3" xfId="12865"/>
    <cellStyle name="输出 5 2 9" xfId="5413"/>
    <cellStyle name="输出 5 2 9 2" xfId="15948"/>
    <cellStyle name="输出 5 3" xfId="4754"/>
    <cellStyle name="输出 5 3 10" xfId="15949"/>
    <cellStyle name="输出 5 3 2" xfId="11387"/>
    <cellStyle name="输出 5 3 2 2" xfId="15950"/>
    <cellStyle name="输出 5 3 2 2 2" xfId="15951"/>
    <cellStyle name="输出 5 3 2 2 2 2" xfId="15952"/>
    <cellStyle name="输出 5 3 2 2 2 2 2" xfId="15953"/>
    <cellStyle name="输出 5 3 2 2 2 2 2 2" xfId="15954"/>
    <cellStyle name="输出 5 3 2 2 2 2 3" xfId="15955"/>
    <cellStyle name="输出 5 3 2 2 2 3" xfId="15956"/>
    <cellStyle name="输出 5 3 2 2 2 3 2" xfId="9300"/>
    <cellStyle name="输出 5 3 2 2 2 4" xfId="15957"/>
    <cellStyle name="输出 5 3 2 2 3" xfId="7210"/>
    <cellStyle name="输出 5 3 2 2 3 2" xfId="15958"/>
    <cellStyle name="输出 5 3 2 2 3 2 2" xfId="9344"/>
    <cellStyle name="输出 5 3 2 2 3 2 2 2" xfId="9346"/>
    <cellStyle name="输出 5 3 2 2 3 2 3" xfId="248"/>
    <cellStyle name="输出 5 3 2 2 3 3" xfId="15961"/>
    <cellStyle name="输出 5 3 2 2 3 3 2" xfId="9368"/>
    <cellStyle name="输出 5 3 2 2 3 4" xfId="15962"/>
    <cellStyle name="输出 5 3 2 2 4" xfId="15963"/>
    <cellStyle name="输出 5 3 2 2 4 2" xfId="15966"/>
    <cellStyle name="输出 5 3 2 2 4 2 2" xfId="9437"/>
    <cellStyle name="输出 5 3 2 2 4 2 2 2" xfId="9439"/>
    <cellStyle name="输出 5 3 2 2 4 2 3" xfId="9442"/>
    <cellStyle name="输出 5 3 2 2 4 3" xfId="1657"/>
    <cellStyle name="输出 5 3 2 2 4 3 2" xfId="9392"/>
    <cellStyle name="输出 5 3 2 2 4 4" xfId="10622"/>
    <cellStyle name="输出 5 3 2 2 5" xfId="15967"/>
    <cellStyle name="输出 5 3 2 2 5 2" xfId="15968"/>
    <cellStyle name="输出 5 3 2 2 5 2 2" xfId="15969"/>
    <cellStyle name="输出 5 3 2 2 5 3" xfId="15971"/>
    <cellStyle name="输出 5 3 2 2 6" xfId="14992"/>
    <cellStyle name="输出 5 3 2 2 6 2" xfId="15972"/>
    <cellStyle name="输出 5 3 2 2 6 2 2" xfId="15973"/>
    <cellStyle name="输出 5 3 2 2 6 3" xfId="15974"/>
    <cellStyle name="输出 5 3 2 2 7" xfId="507"/>
    <cellStyle name="输出 5 3 2 2 7 2" xfId="15975"/>
    <cellStyle name="输出 5 3 2 2 8" xfId="15976"/>
    <cellStyle name="输出 5 3 2 3" xfId="15977"/>
    <cellStyle name="输出 5 3 2 3 2" xfId="15978"/>
    <cellStyle name="输出 5 3 2 3 2 2" xfId="15979"/>
    <cellStyle name="输出 5 3 2 3 2 2 2" xfId="15980"/>
    <cellStyle name="输出 5 3 2 3 2 3" xfId="15981"/>
    <cellStyle name="输出 5 3 2 3 3" xfId="15982"/>
    <cellStyle name="输出 5 3 2 3 3 2" xfId="15985"/>
    <cellStyle name="输出 5 3 2 3 4" xfId="15986"/>
    <cellStyle name="输出 5 3 2 4" xfId="15987"/>
    <cellStyle name="输出 5 3 2 4 2" xfId="15989"/>
    <cellStyle name="输出 5 3 2 4 2 2" xfId="15991"/>
    <cellStyle name="输出 5 3 2 4 2 2 2" xfId="15992"/>
    <cellStyle name="输出 5 3 2 4 2 3" xfId="5862"/>
    <cellStyle name="输出 5 3 2 4 3" xfId="15993"/>
    <cellStyle name="输出 5 3 2 4 3 2" xfId="15994"/>
    <cellStyle name="输出 5 3 2 4 4" xfId="15995"/>
    <cellStyle name="输出 5 3 2 5" xfId="15996"/>
    <cellStyle name="输出 5 3 2 5 2" xfId="15998"/>
    <cellStyle name="输出 5 3 2 5 2 2" xfId="15999"/>
    <cellStyle name="输出 5 3 2 5 2 2 2" xfId="16000"/>
    <cellStyle name="输出 5 3 2 5 2 3" xfId="5872"/>
    <cellStyle name="输出 5 3 2 5 3" xfId="16001"/>
    <cellStyle name="输出 5 3 2 5 3 2" xfId="16002"/>
    <cellStyle name="输出 5 3 2 5 4" xfId="16003"/>
    <cellStyle name="输出 5 3 2 6" xfId="4505"/>
    <cellStyle name="输出 5 3 2 6 2" xfId="16004"/>
    <cellStyle name="输出 5 3 2 6 2 2" xfId="16005"/>
    <cellStyle name="输出 5 3 2 6 3" xfId="16006"/>
    <cellStyle name="输出 5 3 2 7" xfId="16007"/>
    <cellStyle name="输出 5 3 2 7 2" xfId="16008"/>
    <cellStyle name="输出 5 3 2 8" xfId="16009"/>
    <cellStyle name="输出 5 3 3" xfId="16010"/>
    <cellStyle name="输出 5 3 3 2" xfId="16011"/>
    <cellStyle name="输出 5 3 3 2 2" xfId="16012"/>
    <cellStyle name="输出 5 3 3 2 2 2" xfId="15688"/>
    <cellStyle name="输出 5 3 3 2 2 2 2" xfId="16013"/>
    <cellStyle name="输出 5 3 3 2 2 3" xfId="16014"/>
    <cellStyle name="输出 5 3 3 2 3" xfId="16017"/>
    <cellStyle name="输出 5 3 3 2 3 2" xfId="16020"/>
    <cellStyle name="输出 5 3 3 2 4" xfId="9264"/>
    <cellStyle name="输出 5 3 3 3" xfId="16023"/>
    <cellStyle name="输出 5 3 3 3 2" xfId="16024"/>
    <cellStyle name="输出 5 3 3 3 2 2" xfId="16025"/>
    <cellStyle name="输出 5 3 3 3 2 2 2" xfId="15273"/>
    <cellStyle name="输出 5 3 3 3 2 3" xfId="16026"/>
    <cellStyle name="输出 5 3 3 3 3" xfId="16028"/>
    <cellStyle name="输出 5 3 3 3 3 2" xfId="7880"/>
    <cellStyle name="输出 5 3 3 3 4" xfId="9282"/>
    <cellStyle name="输出 5 3 3 4" xfId="16030"/>
    <cellStyle name="输出 5 3 3 4 2" xfId="16032"/>
    <cellStyle name="输出 5 3 3 4 2 2" xfId="16033"/>
    <cellStyle name="输出 5 3 3 4 2 2 2" xfId="16034"/>
    <cellStyle name="输出 5 3 3 4 2 3" xfId="16035"/>
    <cellStyle name="输出 5 3 3 4 3" xfId="16037"/>
    <cellStyle name="输出 5 3 3 4 3 2" xfId="16038"/>
    <cellStyle name="输出 5 3 3 4 4" xfId="11081"/>
    <cellStyle name="输出 5 3 3 5" xfId="16039"/>
    <cellStyle name="输出 5 3 3 5 2" xfId="16040"/>
    <cellStyle name="输出 5 3 3 5 2 2" xfId="16041"/>
    <cellStyle name="输出 5 3 3 5 3" xfId="16042"/>
    <cellStyle name="输出 5 3 3 6" xfId="16043"/>
    <cellStyle name="输出 5 3 3 6 2" xfId="16044"/>
    <cellStyle name="输出 5 3 3 6 2 2" xfId="16045"/>
    <cellStyle name="输出 5 3 3 6 3" xfId="16046"/>
    <cellStyle name="输出 5 3 3 7" xfId="16047"/>
    <cellStyle name="输出 5 3 3 7 2" xfId="16048"/>
    <cellStyle name="输出 5 3 3 8" xfId="16049"/>
    <cellStyle name="输出 5 3 4" xfId="6246"/>
    <cellStyle name="输出 5 3 4 2" xfId="6248"/>
    <cellStyle name="输出 5 3 4 2 2" xfId="2347"/>
    <cellStyle name="输出 5 3 4 2 2 2" xfId="3535"/>
    <cellStyle name="输出 5 3 4 2 3" xfId="3032"/>
    <cellStyle name="输出 5 3 4 3" xfId="16050"/>
    <cellStyle name="输出 5 3 4 3 2" xfId="3558"/>
    <cellStyle name="输出 5 3 4 4" xfId="16051"/>
    <cellStyle name="输出 5 3 5" xfId="6250"/>
    <cellStyle name="输出 5 3 5 2" xfId="6252"/>
    <cellStyle name="输出 5 3 5 2 2" xfId="448"/>
    <cellStyle name="输出 5 3 5 2 2 2" xfId="457"/>
    <cellStyle name="输出 5 3 5 2 3" xfId="500"/>
    <cellStyle name="输出 5 3 5 3" xfId="16052"/>
    <cellStyle name="输出 5 3 5 3 2" xfId="672"/>
    <cellStyle name="输出 5 3 5 4" xfId="16053"/>
    <cellStyle name="输出 5 3 6" xfId="6254"/>
    <cellStyle name="输出 5 3 6 2" xfId="16054"/>
    <cellStyle name="输出 5 3 6 2 2" xfId="16055"/>
    <cellStyle name="输出 5 3 6 2 2 2" xfId="16056"/>
    <cellStyle name="输出 5 3 6 2 3" xfId="16058"/>
    <cellStyle name="输出 5 3 6 3" xfId="12894"/>
    <cellStyle name="输出 5 3 6 3 2" xfId="12896"/>
    <cellStyle name="输出 5 3 6 4" xfId="9678"/>
    <cellStyle name="输出 5 3 7" xfId="16059"/>
    <cellStyle name="输出 5 3 7 2" xfId="16060"/>
    <cellStyle name="输出 5 3 7 2 2" xfId="16061"/>
    <cellStyle name="输出 5 3 7 3" xfId="12900"/>
    <cellStyle name="输出 5 3 8" xfId="8224"/>
    <cellStyle name="输出 5 3 8 2" xfId="16062"/>
    <cellStyle name="输出 5 3 9" xfId="16063"/>
    <cellStyle name="输出 5 4" xfId="11389"/>
    <cellStyle name="输出 5 4 2" xfId="16064"/>
    <cellStyle name="输出 5 4 2 2" xfId="16066"/>
    <cellStyle name="输出 5 4 2 2 2" xfId="16068"/>
    <cellStyle name="输出 5 4 2 2 2 2" xfId="16070"/>
    <cellStyle name="输出 5 4 2 2 2 2 2" xfId="16072"/>
    <cellStyle name="输出 5 4 2 2 2 3" xfId="16074"/>
    <cellStyle name="输出 5 4 2 2 3" xfId="16075"/>
    <cellStyle name="输出 5 4 2 2 3 2" xfId="16081"/>
    <cellStyle name="输出 5 4 2 2 4" xfId="16085"/>
    <cellStyle name="输出 5 4 2 3" xfId="16088"/>
    <cellStyle name="输出 5 4 2 3 2" xfId="16090"/>
    <cellStyle name="输出 5 4 2 3 2 2" xfId="16092"/>
    <cellStyle name="输出 5 4 2 3 2 2 2" xfId="16093"/>
    <cellStyle name="输出 5 4 2 3 2 3" xfId="16094"/>
    <cellStyle name="输出 5 4 2 3 3" xfId="4255"/>
    <cellStyle name="输出 5 4 2 3 3 2" xfId="4259"/>
    <cellStyle name="输出 5 4 2 3 4" xfId="3851"/>
    <cellStyle name="输出 5 4 2 4" xfId="16095"/>
    <cellStyle name="输出 5 4 2 4 2" xfId="16098"/>
    <cellStyle name="输出 5 4 2 4 2 2" xfId="16099"/>
    <cellStyle name="输出 5 4 2 4 2 2 2" xfId="16100"/>
    <cellStyle name="输出 5 4 2 4 2 3" xfId="16102"/>
    <cellStyle name="输出 5 4 2 4 3" xfId="4265"/>
    <cellStyle name="输出 5 4 2 4 3 2" xfId="16103"/>
    <cellStyle name="输出 5 4 2 4 4" xfId="16105"/>
    <cellStyle name="输出 5 4 2 5" xfId="16106"/>
    <cellStyle name="输出 5 4 2 5 2" xfId="16107"/>
    <cellStyle name="输出 5 4 2 5 2 2" xfId="16108"/>
    <cellStyle name="输出 5 4 2 5 3" xfId="16110"/>
    <cellStyle name="输出 5 4 2 6" xfId="16111"/>
    <cellStyle name="输出 5 4 2 6 2" xfId="16112"/>
    <cellStyle name="输出 5 4 2 6 2 2" xfId="16113"/>
    <cellStyle name="输出 5 4 2 6 3" xfId="16115"/>
    <cellStyle name="输出 5 4 2 7" xfId="16117"/>
    <cellStyle name="输出 5 4 2 7 2" xfId="2144"/>
    <cellStyle name="输出 5 4 2 8" xfId="16118"/>
    <cellStyle name="输出 5 4 3" xfId="16119"/>
    <cellStyle name="输出 5 4 3 2" xfId="16122"/>
    <cellStyle name="输出 5 4 3 2 2" xfId="16124"/>
    <cellStyle name="输出 5 4 3 2 2 2" xfId="16126"/>
    <cellStyle name="输出 5 4 3 2 3" xfId="16127"/>
    <cellStyle name="输出 5 4 3 3" xfId="16131"/>
    <cellStyle name="输出 5 4 3 3 2" xfId="16134"/>
    <cellStyle name="输出 5 4 3 4" xfId="3466"/>
    <cellStyle name="输出 5 4 4" xfId="6061"/>
    <cellStyle name="输出 5 4 4 2" xfId="16135"/>
    <cellStyle name="输出 5 4 4 2 2" xfId="2476"/>
    <cellStyle name="输出 5 4 4 2 2 2" xfId="3871"/>
    <cellStyle name="输出 5 4 4 2 3" xfId="3880"/>
    <cellStyle name="输出 5 4 4 3" xfId="16137"/>
    <cellStyle name="输出 5 4 4 3 2" xfId="16139"/>
    <cellStyle name="输出 5 4 4 4" xfId="3479"/>
    <cellStyle name="输出 5 4 5" xfId="16140"/>
    <cellStyle name="输出 5 4 5 2" xfId="16142"/>
    <cellStyle name="输出 5 4 5 2 2" xfId="16145"/>
    <cellStyle name="输出 5 4 5 2 2 2" xfId="16147"/>
    <cellStyle name="输出 5 4 5 2 3" xfId="16149"/>
    <cellStyle name="输出 5 4 5 3" xfId="16152"/>
    <cellStyle name="输出 5 4 5 3 2" xfId="16154"/>
    <cellStyle name="输出 5 4 5 4" xfId="3025"/>
    <cellStyle name="输出 5 4 6" xfId="1909"/>
    <cellStyle name="输出 5 4 6 2" xfId="1914"/>
    <cellStyle name="输出 5 4 6 2 2" xfId="16156"/>
    <cellStyle name="输出 5 4 6 3" xfId="12904"/>
    <cellStyle name="输出 5 4 7" xfId="1916"/>
    <cellStyle name="输出 5 4 7 2" xfId="16158"/>
    <cellStyle name="输出 5 4 8" xfId="16160"/>
    <cellStyle name="输出 5 5" xfId="16161"/>
    <cellStyle name="输出 5 5 2" xfId="16162"/>
    <cellStyle name="输出 5 5 2 2" xfId="16164"/>
    <cellStyle name="输出 5 5 2 2 2" xfId="16166"/>
    <cellStyle name="输出 5 5 2 2 2 2" xfId="16167"/>
    <cellStyle name="输出 5 5 2 2 3" xfId="11592"/>
    <cellStyle name="输出 5 5 2 3" xfId="16168"/>
    <cellStyle name="输出 5 5 2 3 2" xfId="16169"/>
    <cellStyle name="输出 5 5 2 4" xfId="16170"/>
    <cellStyle name="输出 5 5 3" xfId="16172"/>
    <cellStyle name="输出 5 5 3 2" xfId="16174"/>
    <cellStyle name="输出 5 5 3 2 2" xfId="16175"/>
    <cellStyle name="输出 5 5 3 2 2 2" xfId="16176"/>
    <cellStyle name="输出 5 5 3 2 3" xfId="11619"/>
    <cellStyle name="输出 5 5 3 3" xfId="16177"/>
    <cellStyle name="输出 5 5 3 3 2" xfId="16178"/>
    <cellStyle name="输出 5 5 3 4" xfId="2342"/>
    <cellStyle name="输出 5 5 4" xfId="16179"/>
    <cellStyle name="输出 5 5 4 2" xfId="16181"/>
    <cellStyle name="输出 5 5 4 2 2" xfId="16183"/>
    <cellStyle name="输出 5 5 4 2 2 2" xfId="16184"/>
    <cellStyle name="输出 5 5 4 2 3" xfId="11646"/>
    <cellStyle name="输出 5 5 4 3" xfId="16185"/>
    <cellStyle name="输出 5 5 4 3 2" xfId="16186"/>
    <cellStyle name="输出 5 5 4 4" xfId="3534"/>
    <cellStyle name="输出 5 5 5" xfId="16187"/>
    <cellStyle name="输出 5 5 5 2" xfId="16189"/>
    <cellStyle name="输出 5 5 5 2 2" xfId="16191"/>
    <cellStyle name="输出 5 5 5 3" xfId="16193"/>
    <cellStyle name="输出 5 5 6" xfId="1920"/>
    <cellStyle name="输出 5 5 6 2" xfId="16195"/>
    <cellStyle name="输出 5 5 6 2 2" xfId="16197"/>
    <cellStyle name="输出 5 5 6 3" xfId="12913"/>
    <cellStyle name="输出 5 5 7" xfId="16199"/>
    <cellStyle name="输出 5 5 7 2" xfId="16201"/>
    <cellStyle name="输出 5 5 8" xfId="16203"/>
    <cellStyle name="输出 5 6" xfId="16204"/>
    <cellStyle name="输出 5 6 2" xfId="16205"/>
    <cellStyle name="输出 5 6 2 2" xfId="16208"/>
    <cellStyle name="输出 5 6 2 2 2" xfId="16210"/>
    <cellStyle name="输出 5 6 2 3" xfId="16211"/>
    <cellStyle name="输出 5 6 3" xfId="16212"/>
    <cellStyle name="输出 5 6 3 2" xfId="16214"/>
    <cellStyle name="输出 5 6 4" xfId="800"/>
    <cellStyle name="输出 5 7" xfId="16215"/>
    <cellStyle name="输出 5 7 2" xfId="16218"/>
    <cellStyle name="输出 5 7 2 2" xfId="16220"/>
    <cellStyle name="输出 5 7 2 2 2" xfId="16221"/>
    <cellStyle name="输出 5 7 2 3" xfId="16222"/>
    <cellStyle name="输出 5 7 3" xfId="16223"/>
    <cellStyle name="输出 5 7 3 2" xfId="16224"/>
    <cellStyle name="输出 5 7 4" xfId="1881"/>
    <cellStyle name="输出 5 8" xfId="16225"/>
    <cellStyle name="输出 5 8 2" xfId="16226"/>
    <cellStyle name="输出 5 8 2 2" xfId="16228"/>
    <cellStyle name="输出 5 8 2 2 2" xfId="16229"/>
    <cellStyle name="输出 5 8 2 3" xfId="16231"/>
    <cellStyle name="输出 5 8 3" xfId="16232"/>
    <cellStyle name="输出 5 8 3 2" xfId="16233"/>
    <cellStyle name="输出 5 8 4" xfId="16234"/>
    <cellStyle name="输出 5 9" xfId="5140"/>
    <cellStyle name="输出 5 9 2" xfId="3810"/>
    <cellStyle name="输出 5 9 2 2" xfId="16235"/>
    <cellStyle name="输出 5 9 3" xfId="16236"/>
    <cellStyle name="输出 6" xfId="4756"/>
    <cellStyle name="输出 6 10" xfId="5610"/>
    <cellStyle name="输出 6 10 2" xfId="5612"/>
    <cellStyle name="输出 6 11" xfId="5616"/>
    <cellStyle name="输出 6 12" xfId="5618"/>
    <cellStyle name="输出 6 2" xfId="4761"/>
    <cellStyle name="输出 6 2 10" xfId="16237"/>
    <cellStyle name="输出 6 2 11" xfId="16238"/>
    <cellStyle name="输出 6 2 2" xfId="6037"/>
    <cellStyle name="输出 6 2 2 10" xfId="1783"/>
    <cellStyle name="输出 6 2 2 2" xfId="6040"/>
    <cellStyle name="输出 6 2 2 2 2" xfId="3179"/>
    <cellStyle name="输出 6 2 2 2 2 2" xfId="3090"/>
    <cellStyle name="输出 6 2 2 2 2 2 2" xfId="16239"/>
    <cellStyle name="输出 6 2 2 2 2 2 2 2" xfId="16240"/>
    <cellStyle name="输出 6 2 2 2 2 2 2 2 2" xfId="16241"/>
    <cellStyle name="输出 6 2 2 2 2 2 2 3" xfId="16242"/>
    <cellStyle name="输出 6 2 2 2 2 2 3" xfId="16244"/>
    <cellStyle name="输出 6 2 2 2 2 2 3 2" xfId="16245"/>
    <cellStyle name="输出 6 2 2 2 2 2 4" xfId="16246"/>
    <cellStyle name="输出 6 2 2 2 2 3" xfId="16247"/>
    <cellStyle name="输出 6 2 2 2 2 3 2" xfId="16248"/>
    <cellStyle name="输出 6 2 2 2 2 3 2 2" xfId="16250"/>
    <cellStyle name="输出 6 2 2 2 2 3 2 2 2" xfId="16251"/>
    <cellStyle name="输出 6 2 2 2 2 3 2 3" xfId="12528"/>
    <cellStyle name="输出 6 2 2 2 2 3 3" xfId="16252"/>
    <cellStyle name="输出 6 2 2 2 2 3 3 2" xfId="16253"/>
    <cellStyle name="输出 6 2 2 2 2 3 4" xfId="16254"/>
    <cellStyle name="输出 6 2 2 2 2 4" xfId="16255"/>
    <cellStyle name="输出 6 2 2 2 2 4 2" xfId="16256"/>
    <cellStyle name="输出 6 2 2 2 2 4 2 2" xfId="16257"/>
    <cellStyle name="输出 6 2 2 2 2 4 2 2 2" xfId="16258"/>
    <cellStyle name="输出 6 2 2 2 2 4 2 3" xfId="16259"/>
    <cellStyle name="输出 6 2 2 2 2 4 3" xfId="16260"/>
    <cellStyle name="输出 6 2 2 2 2 4 3 2" xfId="16261"/>
    <cellStyle name="输出 6 2 2 2 2 4 4" xfId="16262"/>
    <cellStyle name="输出 6 2 2 2 2 5" xfId="16264"/>
    <cellStyle name="输出 6 2 2 2 2 5 2" xfId="16265"/>
    <cellStyle name="输出 6 2 2 2 2 5 2 2" xfId="2991"/>
    <cellStyle name="输出 6 2 2 2 2 5 3" xfId="16266"/>
    <cellStyle name="输出 6 2 2 2 2 6" xfId="16267"/>
    <cellStyle name="输出 6 2 2 2 2 6 2" xfId="16269"/>
    <cellStyle name="输出 6 2 2 2 2 6 2 2" xfId="2762"/>
    <cellStyle name="输出 6 2 2 2 2 6 3" xfId="16271"/>
    <cellStyle name="输出 6 2 2 2 2 7" xfId="16272"/>
    <cellStyle name="输出 6 2 2 2 2 7 2" xfId="16273"/>
    <cellStyle name="输出 6 2 2 2 2 8" xfId="16274"/>
    <cellStyle name="输出 6 2 2 2 3" xfId="2295"/>
    <cellStyle name="输出 6 2 2 2 3 2" xfId="16275"/>
    <cellStyle name="输出 6 2 2 2 3 2 2" xfId="8815"/>
    <cellStyle name="输出 6 2 2 2 3 2 2 2" xfId="8818"/>
    <cellStyle name="输出 6 2 2 2 3 2 3" xfId="8821"/>
    <cellStyle name="输出 6 2 2 2 3 3" xfId="16276"/>
    <cellStyle name="输出 6 2 2 2 3 3 2" xfId="8833"/>
    <cellStyle name="输出 6 2 2 2 3 4" xfId="16277"/>
    <cellStyle name="输出 6 2 2 2 4" xfId="16278"/>
    <cellStyle name="输出 6 2 2 2 4 2" xfId="16279"/>
    <cellStyle name="输出 6 2 2 2 4 2 2" xfId="8883"/>
    <cellStyle name="输出 6 2 2 2 4 2 2 2" xfId="6758"/>
    <cellStyle name="输出 6 2 2 2 4 2 3" xfId="16280"/>
    <cellStyle name="输出 6 2 2 2 4 3" xfId="16281"/>
    <cellStyle name="输出 6 2 2 2 4 3 2" xfId="8895"/>
    <cellStyle name="输出 6 2 2 2 4 4" xfId="16282"/>
    <cellStyle name="输出 6 2 2 2 5" xfId="16283"/>
    <cellStyle name="输出 6 2 2 2 5 2" xfId="16285"/>
    <cellStyle name="输出 6 2 2 2 5 2 2" xfId="16286"/>
    <cellStyle name="输出 6 2 2 2 5 2 2 2" xfId="16287"/>
    <cellStyle name="输出 6 2 2 2 5 2 3" xfId="16288"/>
    <cellStyle name="输出 6 2 2 2 5 3" xfId="16289"/>
    <cellStyle name="输出 6 2 2 2 5 3 2" xfId="16290"/>
    <cellStyle name="输出 6 2 2 2 5 4" xfId="16291"/>
    <cellStyle name="输出 6 2 2 2 6" xfId="16292"/>
    <cellStyle name="输出 6 2 2 2 6 2" xfId="16293"/>
    <cellStyle name="输出 6 2 2 2 6 2 2" xfId="7117"/>
    <cellStyle name="输出 6 2 2 2 6 3" xfId="16294"/>
    <cellStyle name="输出 6 2 2 2 7" xfId="16295"/>
    <cellStyle name="输出 6 2 2 2 7 2" xfId="16297"/>
    <cellStyle name="输出 6 2 2 2 8" xfId="15250"/>
    <cellStyle name="输出 6 2 2 3" xfId="6043"/>
    <cellStyle name="输出 6 2 2 3 2" xfId="6046"/>
    <cellStyle name="输出 6 2 2 3 2 2" xfId="16299"/>
    <cellStyle name="输出 6 2 2 3 2 2 2" xfId="16300"/>
    <cellStyle name="输出 6 2 2 3 2 2 2 2" xfId="16301"/>
    <cellStyle name="输出 6 2 2 3 2 2 3" xfId="16302"/>
    <cellStyle name="输出 6 2 2 3 2 3" xfId="16303"/>
    <cellStyle name="输出 6 2 2 3 2 3 2" xfId="16304"/>
    <cellStyle name="输出 6 2 2 3 2 4" xfId="16305"/>
    <cellStyle name="输出 6 2 2 3 3" xfId="13354"/>
    <cellStyle name="输出 6 2 2 3 3 2" xfId="16306"/>
    <cellStyle name="输出 6 2 2 3 3 2 2" xfId="9011"/>
    <cellStyle name="输出 6 2 2 3 3 2 2 2" xfId="9013"/>
    <cellStyle name="输出 6 2 2 3 3 2 3" xfId="9015"/>
    <cellStyle name="输出 6 2 2 3 3 3" xfId="16307"/>
    <cellStyle name="输出 6 2 2 3 3 3 2" xfId="9025"/>
    <cellStyle name="输出 6 2 2 3 3 4" xfId="16308"/>
    <cellStyle name="输出 6 2 2 3 4" xfId="13356"/>
    <cellStyle name="输出 6 2 2 3 4 2" xfId="16309"/>
    <cellStyle name="输出 6 2 2 3 4 2 2" xfId="9079"/>
    <cellStyle name="输出 6 2 2 3 4 2 2 2" xfId="16310"/>
    <cellStyle name="输出 6 2 2 3 4 2 3" xfId="16312"/>
    <cellStyle name="输出 6 2 2 3 4 3" xfId="16313"/>
    <cellStyle name="输出 6 2 2 3 4 3 2" xfId="9085"/>
    <cellStyle name="输出 6 2 2 3 4 4" xfId="16314"/>
    <cellStyle name="输出 6 2 2 3 5" xfId="16315"/>
    <cellStyle name="输出 6 2 2 3 5 2" xfId="16316"/>
    <cellStyle name="输出 6 2 2 3 5 2 2" xfId="16317"/>
    <cellStyle name="输出 6 2 2 3 5 3" xfId="16318"/>
    <cellStyle name="输出 6 2 2 3 6" xfId="8296"/>
    <cellStyle name="输出 6 2 2 3 6 2" xfId="8298"/>
    <cellStyle name="输出 6 2 2 3 6 2 2" xfId="16319"/>
    <cellStyle name="输出 6 2 2 3 6 3" xfId="16320"/>
    <cellStyle name="输出 6 2 2 3 7" xfId="8300"/>
    <cellStyle name="输出 6 2 2 3 7 2" xfId="16321"/>
    <cellStyle name="输出 6 2 2 3 8" xfId="16322"/>
    <cellStyle name="输出 6 2 2 4" xfId="6049"/>
    <cellStyle name="输出 6 2 2 4 2" xfId="16323"/>
    <cellStyle name="输出 6 2 2 4 2 2" xfId="12542"/>
    <cellStyle name="输出 6 2 2 4 2 2 2" xfId="12544"/>
    <cellStyle name="输出 6 2 2 4 2 3" xfId="12546"/>
    <cellStyle name="输出 6 2 2 4 3" xfId="16324"/>
    <cellStyle name="输出 6 2 2 4 3 2" xfId="12550"/>
    <cellStyle name="输出 6 2 2 4 4" xfId="16325"/>
    <cellStyle name="输出 6 2 2 5" xfId="7667"/>
    <cellStyle name="输出 6 2 2 5 2" xfId="7670"/>
    <cellStyle name="输出 6 2 2 5 2 2" xfId="8758"/>
    <cellStyle name="输出 6 2 2 5 2 2 2" xfId="8760"/>
    <cellStyle name="输出 6 2 2 5 2 3" xfId="8762"/>
    <cellStyle name="输出 6 2 2 5 3" xfId="15862"/>
    <cellStyle name="输出 6 2 2 5 3 2" xfId="8772"/>
    <cellStyle name="输出 6 2 2 5 4" xfId="16326"/>
    <cellStyle name="输出 6 2 2 6" xfId="7672"/>
    <cellStyle name="输出 6 2 2 6 2" xfId="15877"/>
    <cellStyle name="输出 6 2 2 6 2 2" xfId="8796"/>
    <cellStyle name="输出 6 2 2 6 2 2 2" xfId="16327"/>
    <cellStyle name="输出 6 2 2 6 2 3" xfId="8558"/>
    <cellStyle name="输出 6 2 2 6 3" xfId="2518"/>
    <cellStyle name="输出 6 2 2 6 3 2" xfId="2522"/>
    <cellStyle name="输出 6 2 2 6 4" xfId="2526"/>
    <cellStyle name="输出 6 2 2 7" xfId="1519"/>
    <cellStyle name="输出 6 2 2 7 2" xfId="1524"/>
    <cellStyle name="输出 6 2 2 7 2 2" xfId="4435"/>
    <cellStyle name="输出 6 2 2 7 3" xfId="2532"/>
    <cellStyle name="输出 6 2 2 8" xfId="1529"/>
    <cellStyle name="输出 6 2 2 8 2" xfId="4798"/>
    <cellStyle name="输出 6 2 2 9" xfId="4800"/>
    <cellStyle name="输出 6 2 3" xfId="1683"/>
    <cellStyle name="输出 6 2 3 2" xfId="3659"/>
    <cellStyle name="输出 6 2 3 2 2" xfId="3663"/>
    <cellStyle name="输出 6 2 3 2 2 2" xfId="16330"/>
    <cellStyle name="输出 6 2 3 2 2 2 2" xfId="16331"/>
    <cellStyle name="输出 6 2 3 2 2 2 2 2" xfId="16332"/>
    <cellStyle name="输出 6 2 3 2 2 2 3" xfId="5563"/>
    <cellStyle name="输出 6 2 3 2 2 3" xfId="16334"/>
    <cellStyle name="输出 6 2 3 2 2 3 2" xfId="16335"/>
    <cellStyle name="输出 6 2 3 2 2 4" xfId="16336"/>
    <cellStyle name="输出 6 2 3 2 3" xfId="7348"/>
    <cellStyle name="输出 6 2 3 2 3 2" xfId="16337"/>
    <cellStyle name="输出 6 2 3 2 3 2 2" xfId="9567"/>
    <cellStyle name="输出 6 2 3 2 3 2 2 2" xfId="9851"/>
    <cellStyle name="输出 6 2 3 2 3 2 3" xfId="9451"/>
    <cellStyle name="输出 6 2 3 2 3 3" xfId="16338"/>
    <cellStyle name="输出 6 2 3 2 3 3 2" xfId="9575"/>
    <cellStyle name="输出 6 2 3 2 3 4" xfId="16339"/>
    <cellStyle name="输出 6 2 3 2 4" xfId="16340"/>
    <cellStyle name="输出 6 2 3 2 4 2" xfId="14650"/>
    <cellStyle name="输出 6 2 3 2 4 2 2" xfId="12763"/>
    <cellStyle name="输出 6 2 3 2 4 2 2 2" xfId="16341"/>
    <cellStyle name="输出 6 2 3 2 4 2 3" xfId="9458"/>
    <cellStyle name="输出 6 2 3 2 4 3" xfId="16342"/>
    <cellStyle name="输出 6 2 3 2 4 3 2" xfId="12767"/>
    <cellStyle name="输出 6 2 3 2 4 4" xfId="16343"/>
    <cellStyle name="输出 6 2 3 2 5" xfId="15733"/>
    <cellStyle name="输出 6 2 3 2 5 2" xfId="16344"/>
    <cellStyle name="输出 6 2 3 2 5 2 2" xfId="16345"/>
    <cellStyle name="输出 6 2 3 2 5 3" xfId="16346"/>
    <cellStyle name="输出 6 2 3 2 6" xfId="16347"/>
    <cellStyle name="输出 6 2 3 2 6 2" xfId="16348"/>
    <cellStyle name="输出 6 2 3 2 6 2 2" xfId="16349"/>
    <cellStyle name="输出 6 2 3 2 6 3" xfId="16350"/>
    <cellStyle name="输出 6 2 3 2 7" xfId="16351"/>
    <cellStyle name="输出 6 2 3 2 7 2" xfId="16353"/>
    <cellStyle name="输出 6 2 3 2 8" xfId="16354"/>
    <cellStyle name="输出 6 2 3 3" xfId="2773"/>
    <cellStyle name="输出 6 2 3 3 2" xfId="16355"/>
    <cellStyle name="输出 6 2 3 3 2 2" xfId="16356"/>
    <cellStyle name="输出 6 2 3 3 2 2 2" xfId="16357"/>
    <cellStyle name="输出 6 2 3 3 2 3" xfId="16358"/>
    <cellStyle name="输出 6 2 3 3 3" xfId="16359"/>
    <cellStyle name="输出 6 2 3 3 3 2" xfId="16360"/>
    <cellStyle name="输出 6 2 3 3 4" xfId="16361"/>
    <cellStyle name="输出 6 2 3 4" xfId="16362"/>
    <cellStyle name="输出 6 2 3 4 2" xfId="16363"/>
    <cellStyle name="输出 6 2 3 4 2 2" xfId="3685"/>
    <cellStyle name="输出 6 2 3 4 2 2 2" xfId="4015"/>
    <cellStyle name="输出 6 2 3 4 2 3" xfId="5257"/>
    <cellStyle name="输出 6 2 3 4 3" xfId="16364"/>
    <cellStyle name="输出 6 2 3 4 3 2" xfId="5263"/>
    <cellStyle name="输出 6 2 3 4 4" xfId="16365"/>
    <cellStyle name="输出 6 2 3 5" xfId="7675"/>
    <cellStyle name="输出 6 2 3 5 2" xfId="15896"/>
    <cellStyle name="输出 6 2 3 5 2 2" xfId="8853"/>
    <cellStyle name="输出 6 2 3 5 2 2 2" xfId="16366"/>
    <cellStyle name="输出 6 2 3 5 2 3" xfId="16367"/>
    <cellStyle name="输出 6 2 3 5 3" xfId="16368"/>
    <cellStyle name="输出 6 2 3 5 3 2" xfId="16369"/>
    <cellStyle name="输出 6 2 3 5 4" xfId="16370"/>
    <cellStyle name="输出 6 2 3 6" xfId="16371"/>
    <cellStyle name="输出 6 2 3 6 2" xfId="16372"/>
    <cellStyle name="输出 6 2 3 6 2 2" xfId="8872"/>
    <cellStyle name="输出 6 2 3 6 3" xfId="2539"/>
    <cellStyle name="输出 6 2 3 7" xfId="1534"/>
    <cellStyle name="输出 6 2 3 7 2" xfId="4484"/>
    <cellStyle name="输出 6 2 3 8" xfId="4802"/>
    <cellStyle name="输出 6 2 4" xfId="6051"/>
    <cellStyle name="输出 6 2 4 2" xfId="16373"/>
    <cellStyle name="输出 6 2 4 2 2" xfId="2318"/>
    <cellStyle name="输出 6 2 4 2 2 2" xfId="2321"/>
    <cellStyle name="输出 6 2 4 2 2 2 2" xfId="6550"/>
    <cellStyle name="输出 6 2 4 2 2 3" xfId="15277"/>
    <cellStyle name="输出 6 2 4 2 3" xfId="16374"/>
    <cellStyle name="输出 6 2 4 2 3 2" xfId="16375"/>
    <cellStyle name="输出 6 2 4 2 4" xfId="16376"/>
    <cellStyle name="输出 6 2 4 3" xfId="16377"/>
    <cellStyle name="输出 6 2 4 3 2" xfId="2431"/>
    <cellStyle name="输出 6 2 4 3 2 2" xfId="2433"/>
    <cellStyle name="输出 6 2 4 3 2 2 2" xfId="16378"/>
    <cellStyle name="输出 6 2 4 3 2 3" xfId="16379"/>
    <cellStyle name="输出 6 2 4 3 3" xfId="16380"/>
    <cellStyle name="输出 6 2 4 3 3 2" xfId="16381"/>
    <cellStyle name="输出 6 2 4 3 4" xfId="16382"/>
    <cellStyle name="输出 6 2 4 4" xfId="16383"/>
    <cellStyle name="输出 6 2 4 4 2" xfId="2545"/>
    <cellStyle name="输出 6 2 4 4 2 2" xfId="2548"/>
    <cellStyle name="输出 6 2 4 4 2 2 2" xfId="16384"/>
    <cellStyle name="输出 6 2 4 4 2 3" xfId="16386"/>
    <cellStyle name="输出 6 2 4 4 3" xfId="16388"/>
    <cellStyle name="输出 6 2 4 4 3 2" xfId="16390"/>
    <cellStyle name="输出 6 2 4 4 4" xfId="16393"/>
    <cellStyle name="输出 6 2 4 5" xfId="16395"/>
    <cellStyle name="输出 6 2 4 5 2" xfId="2651"/>
    <cellStyle name="输出 6 2 4 5 2 2" xfId="2656"/>
    <cellStyle name="输出 6 2 4 5 3" xfId="16396"/>
    <cellStyle name="输出 6 2 4 6" xfId="16398"/>
    <cellStyle name="输出 6 2 4 6 2" xfId="16399"/>
    <cellStyle name="输出 6 2 4 6 2 2" xfId="16400"/>
    <cellStyle name="输出 6 2 4 6 3" xfId="16402"/>
    <cellStyle name="输出 6 2 4 7" xfId="4804"/>
    <cellStyle name="输出 6 2 4 7 2" xfId="16404"/>
    <cellStyle name="输出 6 2 4 8" xfId="16405"/>
    <cellStyle name="输出 6 2 5" xfId="16406"/>
    <cellStyle name="输出 6 2 5 2" xfId="16407"/>
    <cellStyle name="输出 6 2 5 2 2" xfId="16408"/>
    <cellStyle name="输出 6 2 5 2 2 2" xfId="16409"/>
    <cellStyle name="输出 6 2 5 2 3" xfId="11889"/>
    <cellStyle name="输出 6 2 5 3" xfId="7143"/>
    <cellStyle name="输出 6 2 5 3 2" xfId="16410"/>
    <cellStyle name="输出 6 2 5 4" xfId="16411"/>
    <cellStyle name="输出 6 2 6" xfId="16412"/>
    <cellStyle name="输出 6 2 6 2" xfId="16413"/>
    <cellStyle name="输出 6 2 6 2 2" xfId="16414"/>
    <cellStyle name="输出 6 2 6 2 2 2" xfId="16415"/>
    <cellStyle name="输出 6 2 6 2 3" xfId="11901"/>
    <cellStyle name="输出 6 2 6 3" xfId="13069"/>
    <cellStyle name="输出 6 2 6 3 2" xfId="13071"/>
    <cellStyle name="输出 6 2 6 4" xfId="10037"/>
    <cellStyle name="输出 6 2 7" xfId="16416"/>
    <cellStyle name="输出 6 2 7 2" xfId="16417"/>
    <cellStyle name="输出 6 2 7 2 2" xfId="6189"/>
    <cellStyle name="输出 6 2 7 2 2 2" xfId="5162"/>
    <cellStyle name="输出 6 2 7 2 3" xfId="6193"/>
    <cellStyle name="输出 6 2 7 3" xfId="13076"/>
    <cellStyle name="输出 6 2 7 3 2" xfId="6202"/>
    <cellStyle name="输出 6 2 7 4" xfId="10045"/>
    <cellStyle name="输出 6 2 8" xfId="16418"/>
    <cellStyle name="输出 6 2 8 2" xfId="16419"/>
    <cellStyle name="输出 6 2 8 2 2" xfId="5017"/>
    <cellStyle name="输出 6 2 8 3" xfId="13085"/>
    <cellStyle name="输出 6 2 9" xfId="16420"/>
    <cellStyle name="输出 6 2 9 2" xfId="16421"/>
    <cellStyle name="输出 6 3" xfId="11393"/>
    <cellStyle name="输出 6 3 10" xfId="16422"/>
    <cellStyle name="输出 6 3 2" xfId="16423"/>
    <cellStyle name="输出 6 3 2 2" xfId="16424"/>
    <cellStyle name="输出 6 3 2 2 2" xfId="16425"/>
    <cellStyle name="输出 6 3 2 2 2 2" xfId="16426"/>
    <cellStyle name="输出 6 3 2 2 2 2 2" xfId="9466"/>
    <cellStyle name="输出 6 3 2 2 2 2 2 2" xfId="9469"/>
    <cellStyle name="输出 6 3 2 2 2 2 3" xfId="9474"/>
    <cellStyle name="输出 6 3 2 2 2 3" xfId="16427"/>
    <cellStyle name="输出 6 3 2 2 2 3 2" xfId="9506"/>
    <cellStyle name="输出 6 3 2 2 2 4" xfId="12197"/>
    <cellStyle name="输出 6 3 2 2 3" xfId="16428"/>
    <cellStyle name="输出 6 3 2 2 3 2" xfId="16430"/>
    <cellStyle name="输出 6 3 2 2 3 2 2" xfId="12769"/>
    <cellStyle name="输出 6 3 2 2 3 2 2 2" xfId="12771"/>
    <cellStyle name="输出 6 3 2 2 3 2 3" xfId="12773"/>
    <cellStyle name="输出 6 3 2 2 3 3" xfId="16431"/>
    <cellStyle name="输出 6 3 2 2 3 3 2" xfId="16432"/>
    <cellStyle name="输出 6 3 2 2 3 4" xfId="16433"/>
    <cellStyle name="输出 6 3 2 2 4" xfId="16434"/>
    <cellStyle name="输出 6 3 2 2 4 2" xfId="16435"/>
    <cellStyle name="输出 6 3 2 2 4 2 2" xfId="16436"/>
    <cellStyle name="输出 6 3 2 2 4 2 2 2" xfId="16437"/>
    <cellStyle name="输出 6 3 2 2 4 2 3" xfId="16438"/>
    <cellStyle name="输出 6 3 2 2 4 3" xfId="16440"/>
    <cellStyle name="输出 6 3 2 2 4 3 2" xfId="16441"/>
    <cellStyle name="输出 6 3 2 2 4 4" xfId="16442"/>
    <cellStyle name="输出 6 3 2 2 5" xfId="16443"/>
    <cellStyle name="输出 6 3 2 2 5 2" xfId="16444"/>
    <cellStyle name="输出 6 3 2 2 5 2 2" xfId="16445"/>
    <cellStyle name="输出 6 3 2 2 5 3" xfId="16446"/>
    <cellStyle name="输出 6 3 2 2 6" xfId="16447"/>
    <cellStyle name="输出 6 3 2 2 6 2" xfId="16448"/>
    <cellStyle name="输出 6 3 2 2 6 2 2" xfId="16449"/>
    <cellStyle name="输出 6 3 2 2 6 3" xfId="16450"/>
    <cellStyle name="输出 6 3 2 2 7" xfId="16451"/>
    <cellStyle name="输出 6 3 2 2 7 2" xfId="16453"/>
    <cellStyle name="输出 6 3 2 2 8" xfId="15260"/>
    <cellStyle name="输出 6 3 2 3" xfId="16454"/>
    <cellStyle name="输出 6 3 2 3 2" xfId="16455"/>
    <cellStyle name="输出 6 3 2 3 2 2" xfId="16456"/>
    <cellStyle name="输出 6 3 2 3 2 2 2" xfId="9857"/>
    <cellStyle name="输出 6 3 2 3 2 3" xfId="16457"/>
    <cellStyle name="输出 6 3 2 3 3" xfId="16458"/>
    <cellStyle name="输出 6 3 2 3 3 2" xfId="5010"/>
    <cellStyle name="输出 6 3 2 3 4" xfId="2690"/>
    <cellStyle name="输出 6 3 2 4" xfId="12729"/>
    <cellStyle name="输出 6 3 2 4 2" xfId="16459"/>
    <cellStyle name="输出 6 3 2 4 2 2" xfId="12603"/>
    <cellStyle name="输出 6 3 2 4 2 2 2" xfId="10239"/>
    <cellStyle name="输出 6 3 2 4 2 3" xfId="16460"/>
    <cellStyle name="输出 6 3 2 4 3" xfId="16461"/>
    <cellStyle name="输出 6 3 2 4 3 2" xfId="16462"/>
    <cellStyle name="输出 6 3 2 4 4" xfId="2704"/>
    <cellStyle name="输出 6 3 2 5" xfId="7680"/>
    <cellStyle name="输出 6 3 2 5 2" xfId="7684"/>
    <cellStyle name="输出 6 3 2 5 2 2" xfId="8950"/>
    <cellStyle name="输出 6 3 2 5 2 2 2" xfId="104"/>
    <cellStyle name="输出 6 3 2 5 2 3" xfId="8952"/>
    <cellStyle name="输出 6 3 2 5 3" xfId="14850"/>
    <cellStyle name="输出 6 3 2 5 3 2" xfId="8966"/>
    <cellStyle name="输出 6 3 2 5 4" xfId="2716"/>
    <cellStyle name="输出 6 3 2 6" xfId="4514"/>
    <cellStyle name="输出 6 3 2 6 2" xfId="16463"/>
    <cellStyle name="输出 6 3 2 6 2 2" xfId="8991"/>
    <cellStyle name="输出 6 3 2 6 3" xfId="2623"/>
    <cellStyle name="输出 6 3 2 7" xfId="1543"/>
    <cellStyle name="输出 6 3 2 7 2" xfId="16464"/>
    <cellStyle name="输出 6 3 2 8" xfId="16465"/>
    <cellStyle name="输出 6 3 3" xfId="16466"/>
    <cellStyle name="输出 6 3 3 2" xfId="16467"/>
    <cellStyle name="输出 6 3 3 2 2" xfId="16468"/>
    <cellStyle name="输出 6 3 3 2 2 2" xfId="16470"/>
    <cellStyle name="输出 6 3 3 2 2 2 2" xfId="16472"/>
    <cellStyle name="输出 6 3 3 2 2 3" xfId="16474"/>
    <cellStyle name="输出 6 3 3 2 3" xfId="16476"/>
    <cellStyle name="输出 6 3 3 2 3 2" xfId="16478"/>
    <cellStyle name="输出 6 3 3 2 4" xfId="11179"/>
    <cellStyle name="输出 6 3 3 3" xfId="16481"/>
    <cellStyle name="输出 6 3 3 3 2" xfId="16482"/>
    <cellStyle name="输出 6 3 3 3 2 2" xfId="16483"/>
    <cellStyle name="输出 6 3 3 3 2 2 2" xfId="11543"/>
    <cellStyle name="输出 6 3 3 3 2 3" xfId="16484"/>
    <cellStyle name="输出 6 3 3 3 3" xfId="16485"/>
    <cellStyle name="输出 6 3 3 3 3 2" xfId="16486"/>
    <cellStyle name="输出 6 3 3 3 4" xfId="2751"/>
    <cellStyle name="输出 6 3 3 4" xfId="16487"/>
    <cellStyle name="输出 6 3 3 4 2" xfId="16488"/>
    <cellStyle name="输出 6 3 3 4 2 2" xfId="11808"/>
    <cellStyle name="输出 6 3 3 4 2 2 2" xfId="11811"/>
    <cellStyle name="输出 6 3 3 4 2 3" xfId="11826"/>
    <cellStyle name="输出 6 3 3 4 3" xfId="16489"/>
    <cellStyle name="输出 6 3 3 4 3 2" xfId="16490"/>
    <cellStyle name="输出 6 3 3 4 4" xfId="2755"/>
    <cellStyle name="输出 6 3 3 5" xfId="7687"/>
    <cellStyle name="输出 6 3 3 5 2" xfId="15919"/>
    <cellStyle name="输出 6 3 3 5 2 2" xfId="9052"/>
    <cellStyle name="输出 6 3 3 5 3" xfId="16492"/>
    <cellStyle name="输出 6 3 3 6" xfId="16493"/>
    <cellStyle name="输出 6 3 3 6 2" xfId="16494"/>
    <cellStyle name="输出 6 3 3 6 2 2" xfId="9068"/>
    <cellStyle name="输出 6 3 3 6 3" xfId="2637"/>
    <cellStyle name="输出 6 3 3 7" xfId="16495"/>
    <cellStyle name="输出 6 3 3 7 2" xfId="16496"/>
    <cellStyle name="输出 6 3 3 8" xfId="16497"/>
    <cellStyle name="输出 6 3 4" xfId="5734"/>
    <cellStyle name="输出 6 3 4 2" xfId="6260"/>
    <cellStyle name="输出 6 3 4 2 2" xfId="16498"/>
    <cellStyle name="输出 6 3 4 2 2 2" xfId="16499"/>
    <cellStyle name="输出 6 3 4 2 3" xfId="16500"/>
    <cellStyle name="输出 6 3 4 3" xfId="16501"/>
    <cellStyle name="输出 6 3 4 3 2" xfId="16502"/>
    <cellStyle name="输出 6 3 4 4" xfId="16503"/>
    <cellStyle name="输出 6 3 5" xfId="2626"/>
    <cellStyle name="输出 6 3 5 2" xfId="4162"/>
    <cellStyle name="输出 6 3 5 2 2" xfId="4165"/>
    <cellStyle name="输出 6 3 5 2 2 2" xfId="4167"/>
    <cellStyle name="输出 6 3 5 2 3" xfId="710"/>
    <cellStyle name="输出 6 3 5 3" xfId="4179"/>
    <cellStyle name="输出 6 3 5 3 2" xfId="4182"/>
    <cellStyle name="输出 6 3 5 4" xfId="4193"/>
    <cellStyle name="输出 6 3 6" xfId="6262"/>
    <cellStyle name="输出 6 3 6 2" xfId="16504"/>
    <cellStyle name="输出 6 3 6 2 2" xfId="16505"/>
    <cellStyle name="输出 6 3 6 2 2 2" xfId="16506"/>
    <cellStyle name="输出 6 3 6 2 3" xfId="16507"/>
    <cellStyle name="输出 6 3 6 3" xfId="3005"/>
    <cellStyle name="输出 6 3 6 3 2" xfId="5974"/>
    <cellStyle name="输出 6 3 6 4" xfId="5980"/>
    <cellStyle name="输出 6 3 7" xfId="16508"/>
    <cellStyle name="输出 6 3 7 2" xfId="16509"/>
    <cellStyle name="输出 6 3 7 2 2" xfId="9130"/>
    <cellStyle name="输出 6 3 7 3" xfId="5994"/>
    <cellStyle name="输出 6 3 8" xfId="16510"/>
    <cellStyle name="输出 6 3 8 2" xfId="16511"/>
    <cellStyle name="输出 6 3 9" xfId="16512"/>
    <cellStyle name="输出 6 4" xfId="16513"/>
    <cellStyle name="输出 6 4 2" xfId="16514"/>
    <cellStyle name="输出 6 4 2 2" xfId="16516"/>
    <cellStyle name="输出 6 4 2 2 2" xfId="16518"/>
    <cellStyle name="输出 6 4 2 2 2 2" xfId="16519"/>
    <cellStyle name="输出 6 4 2 2 2 2 2" xfId="16520"/>
    <cellStyle name="输出 6 4 2 2 2 3" xfId="16522"/>
    <cellStyle name="输出 6 4 2 2 3" xfId="16523"/>
    <cellStyle name="输出 6 4 2 2 3 2" xfId="16525"/>
    <cellStyle name="输出 6 4 2 2 4" xfId="16527"/>
    <cellStyle name="输出 6 4 2 3" xfId="16529"/>
    <cellStyle name="输出 6 4 2 3 2" xfId="16530"/>
    <cellStyle name="输出 6 4 2 3 2 2" xfId="16531"/>
    <cellStyle name="输出 6 4 2 3 2 2 2" xfId="16532"/>
    <cellStyle name="输出 6 4 2 3 2 3" xfId="16533"/>
    <cellStyle name="输出 6 4 2 3 3" xfId="16534"/>
    <cellStyle name="输出 6 4 2 3 3 2" xfId="16536"/>
    <cellStyle name="输出 6 4 2 3 4" xfId="2849"/>
    <cellStyle name="输出 6 4 2 4" xfId="16537"/>
    <cellStyle name="输出 6 4 2 4 2" xfId="16538"/>
    <cellStyle name="输出 6 4 2 4 2 2" xfId="16539"/>
    <cellStyle name="输出 6 4 2 4 2 2 2" xfId="16540"/>
    <cellStyle name="输出 6 4 2 4 2 3" xfId="16541"/>
    <cellStyle name="输出 6 4 2 4 3" xfId="16542"/>
    <cellStyle name="输出 6 4 2 4 3 2" xfId="16543"/>
    <cellStyle name="输出 6 4 2 4 4" xfId="2855"/>
    <cellStyle name="输出 6 4 2 5" xfId="7692"/>
    <cellStyle name="输出 6 4 2 5 2" xfId="13655"/>
    <cellStyle name="输出 6 4 2 5 2 2" xfId="9147"/>
    <cellStyle name="输出 6 4 2 5 3" xfId="13657"/>
    <cellStyle name="输出 6 4 2 6" xfId="16544"/>
    <cellStyle name="输出 6 4 2 6 2" xfId="13666"/>
    <cellStyle name="输出 6 4 2 6 2 2" xfId="9157"/>
    <cellStyle name="输出 6 4 2 6 3" xfId="16545"/>
    <cellStyle name="输出 6 4 2 7" xfId="16546"/>
    <cellStyle name="输出 6 4 2 7 2" xfId="13672"/>
    <cellStyle name="输出 6 4 2 8" xfId="16547"/>
    <cellStyle name="输出 6 4 3" xfId="16548"/>
    <cellStyle name="输出 6 4 3 2" xfId="16550"/>
    <cellStyle name="输出 6 4 3 2 2" xfId="16551"/>
    <cellStyle name="输出 6 4 3 2 2 2" xfId="3288"/>
    <cellStyle name="输出 6 4 3 2 3" xfId="16552"/>
    <cellStyle name="输出 6 4 3 3" xfId="16554"/>
    <cellStyle name="输出 6 4 3 3 2" xfId="16555"/>
    <cellStyle name="输出 6 4 3 4" xfId="3631"/>
    <cellStyle name="输出 6 4 4" xfId="5741"/>
    <cellStyle name="输出 6 4 4 2" xfId="16556"/>
    <cellStyle name="输出 6 4 4 2 2" xfId="7837"/>
    <cellStyle name="输出 6 4 4 2 2 2" xfId="7839"/>
    <cellStyle name="输出 6 4 4 2 3" xfId="7841"/>
    <cellStyle name="输出 6 4 4 3" xfId="16557"/>
    <cellStyle name="输出 6 4 4 3 2" xfId="16558"/>
    <cellStyle name="输出 6 4 4 4" xfId="3640"/>
    <cellStyle name="输出 6 4 5" xfId="16559"/>
    <cellStyle name="输出 6 4 5 2" xfId="16560"/>
    <cellStyle name="输出 6 4 5 2 2" xfId="16562"/>
    <cellStyle name="输出 6 4 5 2 2 2" xfId="16564"/>
    <cellStyle name="输出 6 4 5 2 3" xfId="15352"/>
    <cellStyle name="输出 6 4 5 3" xfId="16565"/>
    <cellStyle name="输出 6 4 5 3 2" xfId="16567"/>
    <cellStyle name="输出 6 4 5 4" xfId="16568"/>
    <cellStyle name="输出 6 4 6" xfId="1935"/>
    <cellStyle name="输出 6 4 6 2" xfId="16569"/>
    <cellStyle name="输出 6 4 6 2 2" xfId="16571"/>
    <cellStyle name="输出 6 4 6 3" xfId="13101"/>
    <cellStyle name="输出 6 4 7" xfId="16573"/>
    <cellStyle name="输出 6 4 7 2" xfId="16574"/>
    <cellStyle name="输出 6 4 8" xfId="16576"/>
    <cellStyle name="输出 6 5" xfId="16577"/>
    <cellStyle name="输出 6 5 2" xfId="16578"/>
    <cellStyle name="输出 6 5 2 2" xfId="16580"/>
    <cellStyle name="输出 6 5 2 2 2" xfId="16582"/>
    <cellStyle name="输出 6 5 2 2 2 2" xfId="16583"/>
    <cellStyle name="输出 6 5 2 2 3" xfId="16584"/>
    <cellStyle name="输出 6 5 2 3" xfId="16585"/>
    <cellStyle name="输出 6 5 2 3 2" xfId="16586"/>
    <cellStyle name="输出 6 5 2 4" xfId="409"/>
    <cellStyle name="输出 6 5 3" xfId="16587"/>
    <cellStyle name="输出 6 5 3 2" xfId="16589"/>
    <cellStyle name="输出 6 5 3 2 2" xfId="16590"/>
    <cellStyle name="输出 6 5 3 2 2 2" xfId="16591"/>
    <cellStyle name="输出 6 5 3 2 3" xfId="16592"/>
    <cellStyle name="输出 6 5 3 3" xfId="16593"/>
    <cellStyle name="输出 6 5 3 3 2" xfId="16594"/>
    <cellStyle name="输出 6 5 3 4" xfId="422"/>
    <cellStyle name="输出 6 5 4" xfId="16595"/>
    <cellStyle name="输出 6 5 4 2" xfId="16597"/>
    <cellStyle name="输出 6 5 4 2 2" xfId="16598"/>
    <cellStyle name="输出 6 5 4 2 2 2" xfId="16599"/>
    <cellStyle name="输出 6 5 4 2 3" xfId="16600"/>
    <cellStyle name="输出 6 5 4 3" xfId="16601"/>
    <cellStyle name="输出 6 5 4 3 2" xfId="16602"/>
    <cellStyle name="输出 6 5 4 4" xfId="458"/>
    <cellStyle name="输出 6 5 5" xfId="16603"/>
    <cellStyle name="输出 6 5 5 2" xfId="16604"/>
    <cellStyle name="输出 6 5 5 2 2" xfId="16606"/>
    <cellStyle name="输出 6 5 5 3" xfId="16607"/>
    <cellStyle name="输出 6 5 6" xfId="16608"/>
    <cellStyle name="输出 6 5 6 2" xfId="16609"/>
    <cellStyle name="输出 6 5 6 2 2" xfId="16610"/>
    <cellStyle name="输出 6 5 6 3" xfId="13112"/>
    <cellStyle name="输出 6 5 7" xfId="16611"/>
    <cellStyle name="输出 6 5 7 2" xfId="16612"/>
    <cellStyle name="输出 6 5 8" xfId="16613"/>
    <cellStyle name="输出 6 6" xfId="16614"/>
    <cellStyle name="输出 6 6 2" xfId="16615"/>
    <cellStyle name="输出 6 6 2 2" xfId="16618"/>
    <cellStyle name="输出 6 6 2 2 2" xfId="16619"/>
    <cellStyle name="输出 6 6 2 3" xfId="16620"/>
    <cellStyle name="输出 6 6 3" xfId="16621"/>
    <cellStyle name="输出 6 6 3 2" xfId="16622"/>
    <cellStyle name="输出 6 6 4" xfId="825"/>
    <cellStyle name="输出 6 7" xfId="7816"/>
    <cellStyle name="输出 6 7 2" xfId="16623"/>
    <cellStyle name="输出 6 7 2 2" xfId="16625"/>
    <cellStyle name="输出 6 7 2 2 2" xfId="6256"/>
    <cellStyle name="输出 6 7 2 3" xfId="16626"/>
    <cellStyle name="输出 6 7 3" xfId="16627"/>
    <cellStyle name="输出 6 7 3 2" xfId="16629"/>
    <cellStyle name="输出 6 7 4" xfId="16631"/>
    <cellStyle name="输出 6 8" xfId="16633"/>
    <cellStyle name="输出 6 8 2" xfId="16634"/>
    <cellStyle name="输出 6 8 2 2" xfId="7521"/>
    <cellStyle name="输出 6 8 2 2 2" xfId="16635"/>
    <cellStyle name="输出 6 8 2 3" xfId="16636"/>
    <cellStyle name="输出 6 8 3" xfId="16637"/>
    <cellStyle name="输出 6 8 3 2" xfId="16639"/>
    <cellStyle name="输出 6 8 4" xfId="16641"/>
    <cellStyle name="输出 6 9" xfId="5147"/>
    <cellStyle name="输出 6 9 2" xfId="16643"/>
    <cellStyle name="输出 6 9 2 2" xfId="16644"/>
    <cellStyle name="输出 6 9 3" xfId="16645"/>
    <cellStyle name="输出 7" xfId="4765"/>
    <cellStyle name="输出 7 10" xfId="16647"/>
    <cellStyle name="输出 7 10 2" xfId="16648"/>
    <cellStyle name="输出 7 11" xfId="16649"/>
    <cellStyle name="输出 7 12" xfId="16650"/>
    <cellStyle name="输出 7 2" xfId="16652"/>
    <cellStyle name="输出 7 2 10" xfId="16653"/>
    <cellStyle name="输出 7 2 11" xfId="16654"/>
    <cellStyle name="输出 7 2 2" xfId="16655"/>
    <cellStyle name="输出 7 2 2 10" xfId="16656"/>
    <cellStyle name="输出 7 2 2 2" xfId="16657"/>
    <cellStyle name="输出 7 2 2 2 2" xfId="16658"/>
    <cellStyle name="输出 7 2 2 2 2 2" xfId="16659"/>
    <cellStyle name="输出 7 2 2 2 2 2 2" xfId="16660"/>
    <cellStyle name="输出 7 2 2 2 2 2 2 2" xfId="16661"/>
    <cellStyle name="输出 7 2 2 2 2 2 2 2 2" xfId="16662"/>
    <cellStyle name="输出 7 2 2 2 2 2 2 3" xfId="16663"/>
    <cellStyle name="输出 7 2 2 2 2 2 3" xfId="16664"/>
    <cellStyle name="输出 7 2 2 2 2 2 3 2" xfId="16665"/>
    <cellStyle name="输出 7 2 2 2 2 2 4" xfId="16666"/>
    <cellStyle name="输出 7 2 2 2 2 3" xfId="14275"/>
    <cellStyle name="输出 7 2 2 2 2 3 2" xfId="16667"/>
    <cellStyle name="输出 7 2 2 2 2 3 2 2" xfId="16668"/>
    <cellStyle name="输出 7 2 2 2 2 3 2 2 2" xfId="16670"/>
    <cellStyle name="输出 7 2 2 2 2 3 2 3" xfId="16671"/>
    <cellStyle name="输出 7 2 2 2 2 3 3" xfId="16672"/>
    <cellStyle name="输出 7 2 2 2 2 3 3 2" xfId="16673"/>
    <cellStyle name="输出 7 2 2 2 2 3 4" xfId="7365"/>
    <cellStyle name="输出 7 2 2 2 2 4" xfId="1201"/>
    <cellStyle name="输出 7 2 2 2 2 4 2" xfId="16674"/>
    <cellStyle name="输出 7 2 2 2 2 4 2 2" xfId="16675"/>
    <cellStyle name="输出 7 2 2 2 2 4 2 2 2" xfId="16676"/>
    <cellStyle name="输出 7 2 2 2 2 4 2 3" xfId="16677"/>
    <cellStyle name="输出 7 2 2 2 2 4 3" xfId="8088"/>
    <cellStyle name="输出 7 2 2 2 2 4 3 2" xfId="16678"/>
    <cellStyle name="输出 7 2 2 2 2 4 4" xfId="7374"/>
    <cellStyle name="输出 7 2 2 2 2 5" xfId="16679"/>
    <cellStyle name="输出 7 2 2 2 2 5 2" xfId="16680"/>
    <cellStyle name="输出 7 2 2 2 2 5 2 2" xfId="16681"/>
    <cellStyle name="输出 7 2 2 2 2 5 3" xfId="16682"/>
    <cellStyle name="输出 7 2 2 2 2 6" xfId="8933"/>
    <cellStyle name="输出 7 2 2 2 2 6 2" xfId="8937"/>
    <cellStyle name="输出 7 2 2 2 2 6 2 2" xfId="8940"/>
    <cellStyle name="输出 7 2 2 2 2 6 3" xfId="8980"/>
    <cellStyle name="输出 7 2 2 2 2 7" xfId="9041"/>
    <cellStyle name="输出 7 2 2 2 2 7 2" xfId="9044"/>
    <cellStyle name="输出 7 2 2 2 2 8" xfId="9092"/>
    <cellStyle name="输出 7 2 2 2 3" xfId="16683"/>
    <cellStyle name="输出 7 2 2 2 3 2" xfId="16684"/>
    <cellStyle name="输出 7 2 2 2 3 2 2" xfId="15337"/>
    <cellStyle name="输出 7 2 2 2 3 2 2 2" xfId="15339"/>
    <cellStyle name="输出 7 2 2 2 3 2 3" xfId="15343"/>
    <cellStyle name="输出 7 2 2 2 3 3" xfId="16685"/>
    <cellStyle name="输出 7 2 2 2 3 3 2" xfId="15403"/>
    <cellStyle name="输出 7 2 2 2 3 4" xfId="16688"/>
    <cellStyle name="输出 7 2 2 2 4" xfId="16689"/>
    <cellStyle name="输出 7 2 2 2 4 2" xfId="16690"/>
    <cellStyle name="输出 7 2 2 2 4 2 2" xfId="15515"/>
    <cellStyle name="输出 7 2 2 2 4 2 2 2" xfId="15517"/>
    <cellStyle name="输出 7 2 2 2 4 2 3" xfId="15523"/>
    <cellStyle name="输出 7 2 2 2 4 3" xfId="16691"/>
    <cellStyle name="输出 7 2 2 2 4 3 2" xfId="15551"/>
    <cellStyle name="输出 7 2 2 2 4 4" xfId="16692"/>
    <cellStyle name="输出 7 2 2 2 5" xfId="16693"/>
    <cellStyle name="输出 7 2 2 2 5 2" xfId="16694"/>
    <cellStyle name="输出 7 2 2 2 5 2 2" xfId="15603"/>
    <cellStyle name="输出 7 2 2 2 5 2 2 2" xfId="4908"/>
    <cellStyle name="输出 7 2 2 2 5 2 3" xfId="15612"/>
    <cellStyle name="输出 7 2 2 2 5 3" xfId="16695"/>
    <cellStyle name="输出 7 2 2 2 5 3 2" xfId="15633"/>
    <cellStyle name="输出 7 2 2 2 5 4" xfId="16696"/>
    <cellStyle name="输出 7 2 2 2 6" xfId="11732"/>
    <cellStyle name="输出 7 2 2 2 6 2" xfId="16697"/>
    <cellStyle name="输出 7 2 2 2 6 2 2" xfId="15672"/>
    <cellStyle name="输出 7 2 2 2 6 3" xfId="16700"/>
    <cellStyle name="输出 7 2 2 2 7" xfId="16701"/>
    <cellStyle name="输出 7 2 2 2 7 2" xfId="16705"/>
    <cellStyle name="输出 7 2 2 2 8" xfId="3422"/>
    <cellStyle name="输出 7 2 2 3" xfId="16707"/>
    <cellStyle name="输出 7 2 2 3 2" xfId="16708"/>
    <cellStyle name="输出 7 2 2 3 2 2" xfId="16709"/>
    <cellStyle name="输出 7 2 2 3 2 2 2" xfId="16710"/>
    <cellStyle name="输出 7 2 2 3 2 2 2 2" xfId="16711"/>
    <cellStyle name="输出 7 2 2 3 2 2 3" xfId="16712"/>
    <cellStyle name="输出 7 2 2 3 2 3" xfId="16713"/>
    <cellStyle name="输出 7 2 2 3 2 3 2" xfId="16714"/>
    <cellStyle name="输出 7 2 2 3 2 4" xfId="2681"/>
    <cellStyle name="输出 7 2 2 3 3" xfId="16715"/>
    <cellStyle name="输出 7 2 2 3 3 2" xfId="16716"/>
    <cellStyle name="输出 7 2 2 3 3 2 2" xfId="15828"/>
    <cellStyle name="输出 7 2 2 3 3 2 2 2" xfId="4688"/>
    <cellStyle name="输出 7 2 2 3 3 2 3" xfId="15831"/>
    <cellStyle name="输出 7 2 2 3 3 3" xfId="6933"/>
    <cellStyle name="输出 7 2 2 3 3 3 2" xfId="6937"/>
    <cellStyle name="输出 7 2 2 3 3 4" xfId="16717"/>
    <cellStyle name="输出 7 2 2 3 4" xfId="16718"/>
    <cellStyle name="输出 7 2 2 3 4 2" xfId="16719"/>
    <cellStyle name="输出 7 2 2 3 4 2 2" xfId="15988"/>
    <cellStyle name="输出 7 2 2 3 4 2 2 2" xfId="15990"/>
    <cellStyle name="输出 7 2 2 3 4 2 3" xfId="15997"/>
    <cellStyle name="输出 7 2 2 3 4 3" xfId="16720"/>
    <cellStyle name="输出 7 2 2 3 4 3 2" xfId="16031"/>
    <cellStyle name="输出 7 2 2 3 4 4" xfId="16721"/>
    <cellStyle name="输出 7 2 2 3 5" xfId="16722"/>
    <cellStyle name="输出 7 2 2 3 5 2" xfId="16723"/>
    <cellStyle name="输出 7 2 2 3 5 2 2" xfId="16096"/>
    <cellStyle name="输出 7 2 2 3 5 3" xfId="3464"/>
    <cellStyle name="输出 7 2 2 3 6" xfId="16724"/>
    <cellStyle name="输出 7 2 2 3 6 2" xfId="16727"/>
    <cellStyle name="输出 7 2 2 3 6 2 2" xfId="16171"/>
    <cellStyle name="输出 7 2 2 3 6 3" xfId="2336"/>
    <cellStyle name="输出 7 2 2 3 7" xfId="16728"/>
    <cellStyle name="输出 7 2 2 3 7 2" xfId="16730"/>
    <cellStyle name="输出 7 2 2 3 8" xfId="16731"/>
    <cellStyle name="输出 7 2 2 4" xfId="16732"/>
    <cellStyle name="输出 7 2 2 4 2" xfId="16733"/>
    <cellStyle name="输出 7 2 2 4 2 2" xfId="12710"/>
    <cellStyle name="输出 7 2 2 4 2 2 2" xfId="12712"/>
    <cellStyle name="输出 7 2 2 4 2 3" xfId="12714"/>
    <cellStyle name="输出 7 2 2 4 3" xfId="16734"/>
    <cellStyle name="输出 7 2 2 4 3 2" xfId="12720"/>
    <cellStyle name="输出 7 2 2 4 4" xfId="16735"/>
    <cellStyle name="输出 7 2 2 5" xfId="16736"/>
    <cellStyle name="输出 7 2 2 5 2" xfId="16015"/>
    <cellStyle name="输出 7 2 2 5 2 2" xfId="9544"/>
    <cellStyle name="输出 7 2 2 5 2 2 2" xfId="16737"/>
    <cellStyle name="输出 7 2 2 5 2 3" xfId="16738"/>
    <cellStyle name="输出 7 2 2 5 3" xfId="16739"/>
    <cellStyle name="输出 7 2 2 5 3 2" xfId="16741"/>
    <cellStyle name="输出 7 2 2 5 4" xfId="16742"/>
    <cellStyle name="输出 7 2 2 6" xfId="16743"/>
    <cellStyle name="输出 7 2 2 6 2" xfId="16744"/>
    <cellStyle name="输出 7 2 2 6 2 2" xfId="9557"/>
    <cellStyle name="输出 7 2 2 6 2 2 2" xfId="9772"/>
    <cellStyle name="输出 7 2 2 6 2 3" xfId="8811"/>
    <cellStyle name="输出 7 2 2 6 3" xfId="16746"/>
    <cellStyle name="输出 7 2 2 6 3 2" xfId="16748"/>
    <cellStyle name="输出 7 2 2 6 4" xfId="16750"/>
    <cellStyle name="输出 7 2 2 7" xfId="1669"/>
    <cellStyle name="输出 7 2 2 7 2" xfId="1672"/>
    <cellStyle name="输出 7 2 2 7 2 2" xfId="12744"/>
    <cellStyle name="输出 7 2 2 7 3" xfId="16753"/>
    <cellStyle name="输出 7 2 2 8" xfId="1676"/>
    <cellStyle name="输出 7 2 2 8 2" xfId="16754"/>
    <cellStyle name="输出 7 2 2 9" xfId="16755"/>
    <cellStyle name="输出 7 2 3" xfId="7031"/>
    <cellStyle name="输出 7 2 3 2" xfId="16756"/>
    <cellStyle name="输出 7 2 3 2 2" xfId="16757"/>
    <cellStyle name="输出 7 2 3 2 2 2" xfId="16758"/>
    <cellStyle name="输出 7 2 3 2 2 2 2" xfId="1411"/>
    <cellStyle name="输出 7 2 3 2 2 2 2 2" xfId="1414"/>
    <cellStyle name="输出 7 2 3 2 2 2 3" xfId="1416"/>
    <cellStyle name="输出 7 2 3 2 2 3" xfId="4768"/>
    <cellStyle name="输出 7 2 3 2 2 3 2" xfId="4774"/>
    <cellStyle name="输出 7 2 3 2 2 4" xfId="477"/>
    <cellStyle name="输出 7 2 3 2 3" xfId="16759"/>
    <cellStyle name="输出 7 2 3 2 3 2" xfId="16760"/>
    <cellStyle name="输出 7 2 3 2 3 2 2" xfId="1581"/>
    <cellStyle name="输出 7 2 3 2 3 2 2 2" xfId="1585"/>
    <cellStyle name="输出 7 2 3 2 3 2 3" xfId="1587"/>
    <cellStyle name="输出 7 2 3 2 3 3" xfId="16761"/>
    <cellStyle name="输出 7 2 3 2 3 3 2" xfId="16763"/>
    <cellStyle name="输出 7 2 3 2 3 4" xfId="16764"/>
    <cellStyle name="输出 7 2 3 2 4" xfId="16766"/>
    <cellStyle name="输出 7 2 3 2 4 2" xfId="16767"/>
    <cellStyle name="输出 7 2 3 2 4 2 2" xfId="1741"/>
    <cellStyle name="输出 7 2 3 2 4 2 2 2" xfId="1744"/>
    <cellStyle name="输出 7 2 3 2 4 2 3" xfId="1746"/>
    <cellStyle name="输出 7 2 3 2 4 3" xfId="16768"/>
    <cellStyle name="输出 7 2 3 2 4 3 2" xfId="16769"/>
    <cellStyle name="输出 7 2 3 2 4 4" xfId="16770"/>
    <cellStyle name="输出 7 2 3 2 5" xfId="16230"/>
    <cellStyle name="输出 7 2 3 2 5 2" xfId="16772"/>
    <cellStyle name="输出 7 2 3 2 5 2 2" xfId="1897"/>
    <cellStyle name="输出 7 2 3 2 5 3" xfId="16773"/>
    <cellStyle name="输出 7 2 3 2 6" xfId="16774"/>
    <cellStyle name="输出 7 2 3 2 6 2" xfId="16777"/>
    <cellStyle name="输出 7 2 3 2 6 2 2" xfId="16780"/>
    <cellStyle name="输出 7 2 3 2 6 3" xfId="16781"/>
    <cellStyle name="输出 7 2 3 2 7" xfId="16782"/>
    <cellStyle name="输出 7 2 3 2 7 2" xfId="16786"/>
    <cellStyle name="输出 7 2 3 2 8" xfId="3432"/>
    <cellStyle name="输出 7 2 3 3" xfId="16787"/>
    <cellStyle name="输出 7 2 3 3 2" xfId="16788"/>
    <cellStyle name="输出 7 2 3 3 2 2" xfId="16789"/>
    <cellStyle name="输出 7 2 3 3 2 2 2" xfId="10264"/>
    <cellStyle name="输出 7 2 3 3 2 3" xfId="16790"/>
    <cellStyle name="输出 7 2 3 3 3" xfId="16791"/>
    <cellStyle name="输出 7 2 3 3 3 2" xfId="16792"/>
    <cellStyle name="输出 7 2 3 3 4" xfId="10069"/>
    <cellStyle name="输出 7 2 3 4" xfId="16793"/>
    <cellStyle name="输出 7 2 3 4 2" xfId="16794"/>
    <cellStyle name="输出 7 2 3 4 2 2" xfId="5674"/>
    <cellStyle name="输出 7 2 3 4 2 2 2" xfId="853"/>
    <cellStyle name="输出 7 2 3 4 2 3" xfId="2119"/>
    <cellStyle name="输出 7 2 3 4 3" xfId="16795"/>
    <cellStyle name="输出 7 2 3 4 3 2" xfId="16796"/>
    <cellStyle name="输出 7 2 3 4 4" xfId="16797"/>
    <cellStyle name="输出 7 2 3 5" xfId="16798"/>
    <cellStyle name="输出 7 2 3 5 2" xfId="16027"/>
    <cellStyle name="输出 7 2 3 5 2 2" xfId="12756"/>
    <cellStyle name="输出 7 2 3 5 2 2 2" xfId="11265"/>
    <cellStyle name="输出 7 2 3 5 2 3" xfId="16799"/>
    <cellStyle name="输出 7 2 3 5 3" xfId="16800"/>
    <cellStyle name="输出 7 2 3 5 3 2" xfId="16801"/>
    <cellStyle name="输出 7 2 3 5 4" xfId="16802"/>
    <cellStyle name="输出 7 2 3 6" xfId="16803"/>
    <cellStyle name="输出 7 2 3 6 2" xfId="7890"/>
    <cellStyle name="输出 7 2 3 6 2 2" xfId="7893"/>
    <cellStyle name="输出 7 2 3 6 3" xfId="7897"/>
    <cellStyle name="输出 7 2 3 7" xfId="1680"/>
    <cellStyle name="输出 7 2 3 7 2" xfId="16804"/>
    <cellStyle name="输出 7 2 3 8" xfId="16805"/>
    <cellStyle name="输出 7 2 4" xfId="16806"/>
    <cellStyle name="输出 7 2 4 2" xfId="16807"/>
    <cellStyle name="输出 7 2 4 2 2" xfId="16808"/>
    <cellStyle name="输出 7 2 4 2 2 2" xfId="15767"/>
    <cellStyle name="输出 7 2 4 2 2 2 2" xfId="8479"/>
    <cellStyle name="输出 7 2 4 2 2 3" xfId="15769"/>
    <cellStyle name="输出 7 2 4 2 3" xfId="554"/>
    <cellStyle name="输出 7 2 4 2 3 2" xfId="16809"/>
    <cellStyle name="输出 7 2 4 2 4" xfId="16810"/>
    <cellStyle name="输出 7 2 4 3" xfId="16811"/>
    <cellStyle name="输出 7 2 4 3 2" xfId="16812"/>
    <cellStyle name="输出 7 2 4 3 2 2" xfId="16813"/>
    <cellStyle name="输出 7 2 4 3 2 2 2" xfId="8629"/>
    <cellStyle name="输出 7 2 4 3 2 3" xfId="3130"/>
    <cellStyle name="输出 7 2 4 3 3" xfId="391"/>
    <cellStyle name="输出 7 2 4 3 3 2" xfId="16814"/>
    <cellStyle name="输出 7 2 4 3 4" xfId="16815"/>
    <cellStyle name="输出 7 2 4 4" xfId="16816"/>
    <cellStyle name="输出 7 2 4 4 2" xfId="16817"/>
    <cellStyle name="输出 7 2 4 4 2 2" xfId="16818"/>
    <cellStyle name="输出 7 2 4 4 2 2 2" xfId="14270"/>
    <cellStyle name="输出 7 2 4 4 2 3" xfId="16819"/>
    <cellStyle name="输出 7 2 4 4 3" xfId="16820"/>
    <cellStyle name="输出 7 2 4 4 3 2" xfId="16823"/>
    <cellStyle name="输出 7 2 4 4 4" xfId="16826"/>
    <cellStyle name="输出 7 2 4 5" xfId="16829"/>
    <cellStyle name="输出 7 2 4 5 2" xfId="16036"/>
    <cellStyle name="输出 7 2 4 5 2 2" xfId="16830"/>
    <cellStyle name="输出 7 2 4 5 3" xfId="16831"/>
    <cellStyle name="输出 7 2 4 6" xfId="16834"/>
    <cellStyle name="输出 7 2 4 6 2" xfId="16835"/>
    <cellStyle name="输出 7 2 4 6 2 2" xfId="16836"/>
    <cellStyle name="输出 7 2 4 6 3" xfId="16837"/>
    <cellStyle name="输出 7 2 4 7" xfId="16840"/>
    <cellStyle name="输出 7 2 4 7 2" xfId="16841"/>
    <cellStyle name="输出 7 2 4 8" xfId="16842"/>
    <cellStyle name="输出 7 2 5" xfId="16843"/>
    <cellStyle name="输出 7 2 5 2" xfId="16844"/>
    <cellStyle name="输出 7 2 5 2 2" xfId="16845"/>
    <cellStyle name="输出 7 2 5 2 2 2" xfId="16846"/>
    <cellStyle name="输出 7 2 5 2 3" xfId="15405"/>
    <cellStyle name="输出 7 2 5 3" xfId="16847"/>
    <cellStyle name="输出 7 2 5 3 2" xfId="16848"/>
    <cellStyle name="输出 7 2 5 4" xfId="16849"/>
    <cellStyle name="输出 7 2 6" xfId="16850"/>
    <cellStyle name="输出 7 2 6 2" xfId="16851"/>
    <cellStyle name="输出 7 2 6 2 2" xfId="16852"/>
    <cellStyle name="输出 7 2 6 2 2 2" xfId="1231"/>
    <cellStyle name="输出 7 2 6 2 3" xfId="16853"/>
    <cellStyle name="输出 7 2 6 3" xfId="13257"/>
    <cellStyle name="输出 7 2 6 3 2" xfId="13259"/>
    <cellStyle name="输出 7 2 6 4" xfId="10510"/>
    <cellStyle name="输出 7 2 7" xfId="16854"/>
    <cellStyle name="输出 7 2 7 2" xfId="16855"/>
    <cellStyle name="输出 7 2 7 2 2" xfId="16856"/>
    <cellStyle name="输出 7 2 7 2 2 2" xfId="16857"/>
    <cellStyle name="输出 7 2 7 2 3" xfId="16858"/>
    <cellStyle name="输出 7 2 7 3" xfId="13264"/>
    <cellStyle name="输出 7 2 7 3 2" xfId="13266"/>
    <cellStyle name="输出 7 2 7 4" xfId="10524"/>
    <cellStyle name="输出 7 2 8" xfId="16859"/>
    <cellStyle name="输出 7 2 8 2" xfId="16860"/>
    <cellStyle name="输出 7 2 8 2 2" xfId="16861"/>
    <cellStyle name="输出 7 2 8 3" xfId="13272"/>
    <cellStyle name="输出 7 2 9" xfId="16862"/>
    <cellStyle name="输出 7 2 9 2" xfId="16863"/>
    <cellStyle name="输出 7 3" xfId="16864"/>
    <cellStyle name="输出 7 3 10" xfId="16865"/>
    <cellStyle name="输出 7 3 2" xfId="16867"/>
    <cellStyle name="输出 7 3 2 2" xfId="16868"/>
    <cellStyle name="输出 7 3 2 2 2" xfId="16869"/>
    <cellStyle name="输出 7 3 2 2 2 2" xfId="14819"/>
    <cellStyle name="输出 7 3 2 2 2 2 2" xfId="13718"/>
    <cellStyle name="输出 7 3 2 2 2 2 2 2" xfId="16870"/>
    <cellStyle name="输出 7 3 2 2 2 2 3" xfId="16871"/>
    <cellStyle name="输出 7 3 2 2 2 3" xfId="14821"/>
    <cellStyle name="输出 7 3 2 2 2 3 2" xfId="2840"/>
    <cellStyle name="输出 7 3 2 2 2 4" xfId="16872"/>
    <cellStyle name="输出 7 3 2 2 3" xfId="16873"/>
    <cellStyle name="输出 7 3 2 2 3 2" xfId="16874"/>
    <cellStyle name="输出 7 3 2 2 3 2 2" xfId="14"/>
    <cellStyle name="输出 7 3 2 2 3 2 2 2" xfId="260"/>
    <cellStyle name="输出 7 3 2 2 3 2 3" xfId="238"/>
    <cellStyle name="输出 7 3 2 2 3 3" xfId="16875"/>
    <cellStyle name="输出 7 3 2 2 3 3 2" xfId="16878"/>
    <cellStyle name="输出 7 3 2 2 3 4" xfId="16879"/>
    <cellStyle name="输出 7 3 2 2 4" xfId="16880"/>
    <cellStyle name="输出 7 3 2 2 4 2" xfId="16881"/>
    <cellStyle name="输出 7 3 2 2 4 2 2" xfId="13825"/>
    <cellStyle name="输出 7 3 2 2 4 2 2 2" xfId="16882"/>
    <cellStyle name="输出 7 3 2 2 4 2 3" xfId="11352"/>
    <cellStyle name="输出 7 3 2 2 4 3" xfId="16883"/>
    <cellStyle name="输出 7 3 2 2 4 3 2" xfId="16884"/>
    <cellStyle name="输出 7 3 2 2 4 4" xfId="16885"/>
    <cellStyle name="输出 7 3 2 2 5" xfId="16886"/>
    <cellStyle name="输出 7 3 2 2 5 2" xfId="16887"/>
    <cellStyle name="输出 7 3 2 2 5 2 2" xfId="6683"/>
    <cellStyle name="输出 7 3 2 2 5 3" xfId="16888"/>
    <cellStyle name="输出 7 3 2 2 6" xfId="16889"/>
    <cellStyle name="输出 7 3 2 2 6 2" xfId="4757"/>
    <cellStyle name="输出 7 3 2 2 6 2 2" xfId="4762"/>
    <cellStyle name="输出 7 3 2 2 6 3" xfId="4766"/>
    <cellStyle name="输出 7 3 2 2 7" xfId="16892"/>
    <cellStyle name="输出 7 3 2 2 7 2" xfId="5217"/>
    <cellStyle name="输出 7 3 2 2 8" xfId="12953"/>
    <cellStyle name="输出 7 3 2 3" xfId="16895"/>
    <cellStyle name="输出 7 3 2 3 2" xfId="16896"/>
    <cellStyle name="输出 7 3 2 3 2 2" xfId="7064"/>
    <cellStyle name="输出 7 3 2 3 2 2 2" xfId="7066"/>
    <cellStyle name="输出 7 3 2 3 2 3" xfId="7068"/>
    <cellStyle name="输出 7 3 2 3 3" xfId="16897"/>
    <cellStyle name="输出 7 3 2 3 3 2" xfId="7074"/>
    <cellStyle name="输出 7 3 2 3 4" xfId="16898"/>
    <cellStyle name="输出 7 3 2 4" xfId="16899"/>
    <cellStyle name="输出 7 3 2 4 2" xfId="3531"/>
    <cellStyle name="输出 7 3 2 4 2 2" xfId="12805"/>
    <cellStyle name="输出 7 3 2 4 2 2 2" xfId="16901"/>
    <cellStyle name="输出 7 3 2 4 2 3" xfId="16902"/>
    <cellStyle name="输出 7 3 2 4 3" xfId="16903"/>
    <cellStyle name="输出 7 3 2 4 3 2" xfId="16904"/>
    <cellStyle name="输出 7 3 2 4 4" xfId="16905"/>
    <cellStyle name="输出 7 3 2 5" xfId="16906"/>
    <cellStyle name="输出 7 3 2 5 2" xfId="16907"/>
    <cellStyle name="输出 7 3 2 5 2 2" xfId="12810"/>
    <cellStyle name="输出 7 3 2 5 2 2 2" xfId="16908"/>
    <cellStyle name="输出 7 3 2 5 2 3" xfId="6745"/>
    <cellStyle name="输出 7 3 2 5 3" xfId="16909"/>
    <cellStyle name="输出 7 3 2 5 3 2" xfId="16910"/>
    <cellStyle name="输出 7 3 2 5 4" xfId="16911"/>
    <cellStyle name="输出 7 3 2 6" xfId="4525"/>
    <cellStyle name="输出 7 3 2 6 2" xfId="16912"/>
    <cellStyle name="输出 7 3 2 6 2 2" xfId="10176"/>
    <cellStyle name="输出 7 3 2 6 3" xfId="16913"/>
    <cellStyle name="输出 7 3 2 7" xfId="1688"/>
    <cellStyle name="输出 7 3 2 7 2" xfId="16914"/>
    <cellStyle name="输出 7 3 2 8" xfId="16915"/>
    <cellStyle name="输出 7 3 3" xfId="16916"/>
    <cellStyle name="输出 7 3 3 2" xfId="16917"/>
    <cellStyle name="输出 7 3 3 2 2" xfId="16918"/>
    <cellStyle name="输出 7 3 3 2 2 2" xfId="16919"/>
    <cellStyle name="输出 7 3 3 2 2 2 2" xfId="16921"/>
    <cellStyle name="输出 7 3 3 2 2 3" xfId="16922"/>
    <cellStyle name="输出 7 3 3 2 3" xfId="16923"/>
    <cellStyle name="输出 7 3 3 2 3 2" xfId="16924"/>
    <cellStyle name="输出 7 3 3 2 4" xfId="16925"/>
    <cellStyle name="输出 7 3 3 3" xfId="16926"/>
    <cellStyle name="输出 7 3 3 3 2" xfId="16927"/>
    <cellStyle name="输出 7 3 3 3 2 2" xfId="16928"/>
    <cellStyle name="输出 7 3 3 3 2 2 2" xfId="16263"/>
    <cellStyle name="输出 7 3 3 3 2 3" xfId="16929"/>
    <cellStyle name="输出 7 3 3 3 3" xfId="16930"/>
    <cellStyle name="输出 7 3 3 3 3 2" xfId="16931"/>
    <cellStyle name="输出 7 3 3 3 4" xfId="16932"/>
    <cellStyle name="输出 7 3 3 4" xfId="16933"/>
    <cellStyle name="输出 7 3 3 4 2" xfId="3551"/>
    <cellStyle name="输出 7 3 3 4 2 2" xfId="16934"/>
    <cellStyle name="输出 7 3 3 4 2 2 2" xfId="16935"/>
    <cellStyle name="输出 7 3 3 4 2 3" xfId="16936"/>
    <cellStyle name="输出 7 3 3 4 3" xfId="16937"/>
    <cellStyle name="输出 7 3 3 4 3 2" xfId="16938"/>
    <cellStyle name="输出 7 3 3 4 4" xfId="16939"/>
    <cellStyle name="输出 7 3 3 5" xfId="16940"/>
    <cellStyle name="输出 7 3 3 5 2" xfId="16941"/>
    <cellStyle name="输出 7 3 3 5 2 2" xfId="16942"/>
    <cellStyle name="输出 7 3 3 5 3" xfId="16943"/>
    <cellStyle name="输出 7 3 3 6" xfId="16944"/>
    <cellStyle name="输出 7 3 3 6 2" xfId="16945"/>
    <cellStyle name="输出 7 3 3 6 2 2" xfId="16946"/>
    <cellStyle name="输出 7 3 3 6 3" xfId="16948"/>
    <cellStyle name="输出 7 3 3 7" xfId="16949"/>
    <cellStyle name="输出 7 3 3 7 2" xfId="16950"/>
    <cellStyle name="输出 7 3 3 8" xfId="16951"/>
    <cellStyle name="输出 7 3 4" xfId="6268"/>
    <cellStyle name="输出 7 3 4 2" xfId="6270"/>
    <cellStyle name="输出 7 3 4 2 2" xfId="16952"/>
    <cellStyle name="输出 7 3 4 2 2 2" xfId="16954"/>
    <cellStyle name="输出 7 3 4 2 3" xfId="721"/>
    <cellStyle name="输出 7 3 4 3" xfId="16956"/>
    <cellStyle name="输出 7 3 4 3 2" xfId="16957"/>
    <cellStyle name="输出 7 3 4 4" xfId="16958"/>
    <cellStyle name="输出 7 3 5" xfId="6272"/>
    <cellStyle name="输出 7 3 5 2" xfId="16959"/>
    <cellStyle name="输出 7 3 5 2 2" xfId="16960"/>
    <cellStyle name="输出 7 3 5 2 2 2" xfId="16961"/>
    <cellStyle name="输出 7 3 5 2 3" xfId="15412"/>
    <cellStyle name="输出 7 3 5 3" xfId="14298"/>
    <cellStyle name="输出 7 3 5 3 2" xfId="14300"/>
    <cellStyle name="输出 7 3 5 4" xfId="14332"/>
    <cellStyle name="输出 7 3 6" xfId="16962"/>
    <cellStyle name="输出 7 3 6 2" xfId="16963"/>
    <cellStyle name="输出 7 3 6 2 2" xfId="16964"/>
    <cellStyle name="输出 7 3 6 2 2 2" xfId="16965"/>
    <cellStyle name="输出 7 3 6 2 3" xfId="16966"/>
    <cellStyle name="输出 7 3 6 3" xfId="13296"/>
    <cellStyle name="输出 7 3 6 3 2" xfId="13299"/>
    <cellStyle name="输出 7 3 6 4" xfId="10553"/>
    <cellStyle name="输出 7 3 7" xfId="16967"/>
    <cellStyle name="输出 7 3 7 2" xfId="16968"/>
    <cellStyle name="输出 7 3 7 2 2" xfId="16969"/>
    <cellStyle name="输出 7 3 7 3" xfId="13304"/>
    <cellStyle name="输出 7 3 8" xfId="16970"/>
    <cellStyle name="输出 7 3 8 2" xfId="16971"/>
    <cellStyle name="输出 7 3 9" xfId="16972"/>
    <cellStyle name="输出 7 4" xfId="16973"/>
    <cellStyle name="输出 7 4 2" xfId="16974"/>
    <cellStyle name="输出 7 4 2 2" xfId="16976"/>
    <cellStyle name="输出 7 4 2 2 2" xfId="16977"/>
    <cellStyle name="输出 7 4 2 2 2 2" xfId="16978"/>
    <cellStyle name="输出 7 4 2 2 2 2 2" xfId="2332"/>
    <cellStyle name="输出 7 4 2 2 2 3" xfId="16979"/>
    <cellStyle name="输出 7 4 2 2 3" xfId="16980"/>
    <cellStyle name="输出 7 4 2 2 3 2" xfId="16981"/>
    <cellStyle name="输出 7 4 2 2 4" xfId="16982"/>
    <cellStyle name="输出 7 4 2 3" xfId="7696"/>
    <cellStyle name="输出 7 4 2 3 2" xfId="16983"/>
    <cellStyle name="输出 7 4 2 3 2 2" xfId="16984"/>
    <cellStyle name="输出 7 4 2 3 2 2 2" xfId="16985"/>
    <cellStyle name="输出 7 4 2 3 2 3" xfId="16986"/>
    <cellStyle name="输出 7 4 2 3 3" xfId="16987"/>
    <cellStyle name="输出 7 4 2 3 3 2" xfId="16988"/>
    <cellStyle name="输出 7 4 2 3 4" xfId="16989"/>
    <cellStyle name="输出 7 4 2 4" xfId="16990"/>
    <cellStyle name="输出 7 4 2 4 2" xfId="436"/>
    <cellStyle name="输出 7 4 2 4 2 2" xfId="16991"/>
    <cellStyle name="输出 7 4 2 4 2 2 2" xfId="1264"/>
    <cellStyle name="输出 7 4 2 4 2 3" xfId="16992"/>
    <cellStyle name="输出 7 4 2 4 3" xfId="16993"/>
    <cellStyle name="输出 7 4 2 4 3 2" xfId="16994"/>
    <cellStyle name="输出 7 4 2 4 4" xfId="16995"/>
    <cellStyle name="输出 7 4 2 5" xfId="16996"/>
    <cellStyle name="输出 7 4 2 5 2" xfId="16997"/>
    <cellStyle name="输出 7 4 2 5 2 2" xfId="16998"/>
    <cellStyle name="输出 7 4 2 5 3" xfId="16999"/>
    <cellStyle name="输出 7 4 2 6" xfId="17000"/>
    <cellStyle name="输出 7 4 2 6 2" xfId="17001"/>
    <cellStyle name="输出 7 4 2 6 2 2" xfId="10664"/>
    <cellStyle name="输出 7 4 2 6 3" xfId="17002"/>
    <cellStyle name="输出 7 4 2 7" xfId="17003"/>
    <cellStyle name="输出 7 4 2 7 2" xfId="17004"/>
    <cellStyle name="输出 7 4 2 8" xfId="17005"/>
    <cellStyle name="输出 7 4 3" xfId="17006"/>
    <cellStyle name="输出 7 4 3 2" xfId="17007"/>
    <cellStyle name="输出 7 4 3 2 2" xfId="17008"/>
    <cellStyle name="输出 7 4 3 2 2 2" xfId="7465"/>
    <cellStyle name="输出 7 4 3 2 3" xfId="17009"/>
    <cellStyle name="输出 7 4 3 3" xfId="17010"/>
    <cellStyle name="输出 7 4 3 3 2" xfId="17011"/>
    <cellStyle name="输出 7 4 3 4" xfId="2075"/>
    <cellStyle name="输出 7 4 4" xfId="6275"/>
    <cellStyle name="输出 7 4 4 2" xfId="17012"/>
    <cellStyle name="输出 7 4 4 2 2" xfId="772"/>
    <cellStyle name="输出 7 4 4 2 2 2" xfId="17013"/>
    <cellStyle name="输出 7 4 4 2 3" xfId="778"/>
    <cellStyle name="输出 7 4 4 3" xfId="17014"/>
    <cellStyle name="输出 7 4 4 3 2" xfId="17015"/>
    <cellStyle name="输出 7 4 4 4" xfId="17016"/>
    <cellStyle name="输出 7 4 5" xfId="17017"/>
    <cellStyle name="输出 7 4 5 2" xfId="17018"/>
    <cellStyle name="输出 7 4 5 2 2" xfId="17020"/>
    <cellStyle name="输出 7 4 5 2 2 2" xfId="17021"/>
    <cellStyle name="输出 7 4 5 2 3" xfId="8244"/>
    <cellStyle name="输出 7 4 5 3" xfId="14430"/>
    <cellStyle name="输出 7 4 5 3 2" xfId="14432"/>
    <cellStyle name="输出 7 4 5 4" xfId="14437"/>
    <cellStyle name="输出 7 4 6" xfId="1953"/>
    <cellStyle name="输出 7 4 6 2" xfId="1958"/>
    <cellStyle name="输出 7 4 6 2 2" xfId="17022"/>
    <cellStyle name="输出 7 4 6 3" xfId="13315"/>
    <cellStyle name="输出 7 4 7" xfId="1961"/>
    <cellStyle name="输出 7 4 7 2" xfId="17024"/>
    <cellStyle name="输出 7 4 8" xfId="17026"/>
    <cellStyle name="输出 7 5" xfId="17028"/>
    <cellStyle name="输出 7 5 2" xfId="17030"/>
    <cellStyle name="输出 7 5 2 2" xfId="17031"/>
    <cellStyle name="输出 7 5 2 2 2" xfId="17032"/>
    <cellStyle name="输出 7 5 2 2 2 2" xfId="17033"/>
    <cellStyle name="输出 7 5 2 2 3" xfId="17034"/>
    <cellStyle name="输出 7 5 2 3" xfId="17035"/>
    <cellStyle name="输出 7 5 2 3 2" xfId="17036"/>
    <cellStyle name="输出 7 5 2 4" xfId="4919"/>
    <cellStyle name="输出 7 5 3" xfId="17037"/>
    <cellStyle name="输出 7 5 3 2" xfId="8080"/>
    <cellStyle name="输出 7 5 3 2 2" xfId="8082"/>
    <cellStyle name="输出 7 5 3 2 2 2" xfId="12515"/>
    <cellStyle name="输出 7 5 3 2 3" xfId="17038"/>
    <cellStyle name="输出 7 5 3 3" xfId="17039"/>
    <cellStyle name="输出 7 5 3 3 2" xfId="17040"/>
    <cellStyle name="输出 7 5 3 4" xfId="17041"/>
    <cellStyle name="输出 7 5 4" xfId="5431"/>
    <cellStyle name="输出 7 5 4 2" xfId="17042"/>
    <cellStyle name="输出 7 5 4 2 2" xfId="17043"/>
    <cellStyle name="输出 7 5 4 2 2 2" xfId="17044"/>
    <cellStyle name="输出 7 5 4 2 3" xfId="990"/>
    <cellStyle name="输出 7 5 4 3" xfId="17045"/>
    <cellStyle name="输出 7 5 4 3 2" xfId="17046"/>
    <cellStyle name="输出 7 5 4 4" xfId="16057"/>
    <cellStyle name="输出 7 5 5" xfId="17047"/>
    <cellStyle name="输出 7 5 5 2" xfId="17048"/>
    <cellStyle name="输出 7 5 5 2 2" xfId="17050"/>
    <cellStyle name="输出 7 5 5 3" xfId="14491"/>
    <cellStyle name="输出 7 5 6" xfId="1967"/>
    <cellStyle name="输出 7 5 6 2" xfId="17052"/>
    <cellStyle name="输出 7 5 6 2 2" xfId="17054"/>
    <cellStyle name="输出 7 5 6 3" xfId="13333"/>
    <cellStyle name="输出 7 5 7" xfId="17056"/>
    <cellStyle name="输出 7 5 7 2" xfId="17058"/>
    <cellStyle name="输出 7 5 8" xfId="17060"/>
    <cellStyle name="输出 7 6" xfId="17062"/>
    <cellStyle name="输出 7 6 2" xfId="17063"/>
    <cellStyle name="输出 7 6 2 2" xfId="17065"/>
    <cellStyle name="输出 7 6 2 2 2" xfId="17066"/>
    <cellStyle name="输出 7 6 2 3" xfId="17067"/>
    <cellStyle name="输出 7 6 3" xfId="17068"/>
    <cellStyle name="输出 7 6 3 2" xfId="17069"/>
    <cellStyle name="输出 7 6 4" xfId="5444"/>
    <cellStyle name="输出 7 7" xfId="17070"/>
    <cellStyle name="输出 7 7 2" xfId="17071"/>
    <cellStyle name="输出 7 7 2 2" xfId="1753"/>
    <cellStyle name="输出 7 7 2 2 2" xfId="1759"/>
    <cellStyle name="输出 7 7 2 3" xfId="1785"/>
    <cellStyle name="输出 7 7 3" xfId="17072"/>
    <cellStyle name="输出 7 7 3 2" xfId="17074"/>
    <cellStyle name="输出 7 7 4" xfId="17076"/>
    <cellStyle name="输出 7 8" xfId="17078"/>
    <cellStyle name="输出 7 8 2" xfId="17079"/>
    <cellStyle name="输出 7 8 2 2" xfId="17080"/>
    <cellStyle name="输出 7 8 2 2 2" xfId="17081"/>
    <cellStyle name="输出 7 8 2 3" xfId="17082"/>
    <cellStyle name="输出 7 8 3" xfId="11074"/>
    <cellStyle name="输出 7 8 3 2" xfId="11077"/>
    <cellStyle name="输出 7 8 4" xfId="11096"/>
    <cellStyle name="输出 7 9" xfId="2463"/>
    <cellStyle name="输出 7 9 2" xfId="2467"/>
    <cellStyle name="输出 7 9 2 2" xfId="17083"/>
    <cellStyle name="输出 7 9 3" xfId="11170"/>
    <cellStyle name="输出 8" xfId="16469"/>
    <cellStyle name="输出 8 10" xfId="17084"/>
    <cellStyle name="输出 8 11" xfId="15563"/>
    <cellStyle name="输出 8 2" xfId="16471"/>
    <cellStyle name="输出 8 2 10" xfId="16920"/>
    <cellStyle name="输出 8 2 2" xfId="16473"/>
    <cellStyle name="输出 8 2 2 2" xfId="17085"/>
    <cellStyle name="输出 8 2 2 2 2" xfId="17086"/>
    <cellStyle name="输出 8 2 2 2 2 2" xfId="17087"/>
    <cellStyle name="输出 8 2 2 2 2 2 2" xfId="17089"/>
    <cellStyle name="输出 8 2 2 2 2 2 2 2" xfId="17093"/>
    <cellStyle name="输出 8 2 2 2 2 2 3" xfId="17094"/>
    <cellStyle name="输出 8 2 2 2 2 3" xfId="17095"/>
    <cellStyle name="输出 8 2 2 2 2 3 2" xfId="17097"/>
    <cellStyle name="输出 8 2 2 2 2 4" xfId="17100"/>
    <cellStyle name="输出 8 2 2 2 3" xfId="17101"/>
    <cellStyle name="输出 8 2 2 2 3 2" xfId="17102"/>
    <cellStyle name="输出 8 2 2 2 3 2 2" xfId="17104"/>
    <cellStyle name="输出 8 2 2 2 3 2 2 2" xfId="17106"/>
    <cellStyle name="输出 8 2 2 2 3 2 3" xfId="17107"/>
    <cellStyle name="输出 8 2 2 2 3 3" xfId="17108"/>
    <cellStyle name="输出 8 2 2 2 3 3 2" xfId="17112"/>
    <cellStyle name="输出 8 2 2 2 3 4" xfId="17113"/>
    <cellStyle name="输出 8 2 2 2 4" xfId="17114"/>
    <cellStyle name="输出 8 2 2 2 4 2" xfId="13807"/>
    <cellStyle name="输出 8 2 2 2 4 2 2" xfId="17115"/>
    <cellStyle name="输出 8 2 2 2 4 2 2 2" xfId="17116"/>
    <cellStyle name="输出 8 2 2 2 4 2 3" xfId="17117"/>
    <cellStyle name="输出 8 2 2 2 4 3" xfId="17118"/>
    <cellStyle name="输出 8 2 2 2 4 3 2" xfId="17119"/>
    <cellStyle name="输出 8 2 2 2 4 4" xfId="17120"/>
    <cellStyle name="输出 8 2 2 2 5" xfId="17121"/>
    <cellStyle name="输出 8 2 2 2 5 2" xfId="17122"/>
    <cellStyle name="输出 8 2 2 2 5 2 2" xfId="17124"/>
    <cellStyle name="输出 8 2 2 2 5 3" xfId="17125"/>
    <cellStyle name="输出 8 2 2 2 6" xfId="17126"/>
    <cellStyle name="输出 8 2 2 2 6 2" xfId="17128"/>
    <cellStyle name="输出 8 2 2 2 6 2 2" xfId="15265"/>
    <cellStyle name="输出 8 2 2 2 6 3" xfId="17129"/>
    <cellStyle name="输出 8 2 2 2 7" xfId="17130"/>
    <cellStyle name="输出 8 2 2 2 7 2" xfId="17132"/>
    <cellStyle name="输出 8 2 2 2 8" xfId="17134"/>
    <cellStyle name="输出 8 2 2 3" xfId="17136"/>
    <cellStyle name="输出 8 2 2 3 2" xfId="17137"/>
    <cellStyle name="输出 8 2 2 3 2 2" xfId="3342"/>
    <cellStyle name="输出 8 2 2 3 2 2 2" xfId="3346"/>
    <cellStyle name="输出 8 2 2 3 2 3" xfId="3371"/>
    <cellStyle name="输出 8 2 2 3 3" xfId="17138"/>
    <cellStyle name="输出 8 2 2 3 3 2" xfId="1091"/>
    <cellStyle name="输出 8 2 2 3 4" xfId="17139"/>
    <cellStyle name="输出 8 2 2 4" xfId="17140"/>
    <cellStyle name="输出 8 2 2 4 2" xfId="17141"/>
    <cellStyle name="输出 8 2 2 4 2 2" xfId="12942"/>
    <cellStyle name="输出 8 2 2 4 2 2 2" xfId="12944"/>
    <cellStyle name="输出 8 2 2 4 2 3" xfId="12946"/>
    <cellStyle name="输出 8 2 2 4 3" xfId="1122"/>
    <cellStyle name="输出 8 2 2 4 3 2" xfId="12957"/>
    <cellStyle name="输出 8 2 2 4 4" xfId="17142"/>
    <cellStyle name="输出 8 2 2 5" xfId="17143"/>
    <cellStyle name="输出 8 2 2 5 2" xfId="17144"/>
    <cellStyle name="输出 8 2 2 5 2 2" xfId="9916"/>
    <cellStyle name="输出 8 2 2 5 2 2 2" xfId="17145"/>
    <cellStyle name="输出 8 2 2 5 2 3" xfId="17146"/>
    <cellStyle name="输出 8 2 2 5 3" xfId="17147"/>
    <cellStyle name="输出 8 2 2 5 3 2" xfId="17148"/>
    <cellStyle name="输出 8 2 2 5 4" xfId="17149"/>
    <cellStyle name="输出 8 2 2 6" xfId="17150"/>
    <cellStyle name="输出 8 2 2 6 2" xfId="17151"/>
    <cellStyle name="输出 8 2 2 6 2 2" xfId="9937"/>
    <cellStyle name="输出 8 2 2 6 3" xfId="17154"/>
    <cellStyle name="输出 8 2 2 7" xfId="1836"/>
    <cellStyle name="输出 8 2 2 7 2" xfId="1839"/>
    <cellStyle name="输出 8 2 2 8" xfId="1841"/>
    <cellStyle name="输出 8 2 3" xfId="9807"/>
    <cellStyle name="输出 8 2 3 2" xfId="9809"/>
    <cellStyle name="输出 8 2 3 2 2" xfId="9811"/>
    <cellStyle name="输出 8 2 3 2 2 2" xfId="17157"/>
    <cellStyle name="输出 8 2 3 2 2 2 2" xfId="17158"/>
    <cellStyle name="输出 8 2 3 2 2 3" xfId="17159"/>
    <cellStyle name="输出 8 2 3 2 3" xfId="17160"/>
    <cellStyle name="输出 8 2 3 2 3 2" xfId="17161"/>
    <cellStyle name="输出 8 2 3 2 4" xfId="17162"/>
    <cellStyle name="输出 8 2 3 3" xfId="9813"/>
    <cellStyle name="输出 8 2 3 3 2" xfId="17163"/>
    <cellStyle name="输出 8 2 3 3 2 2" xfId="17164"/>
    <cellStyle name="输出 8 2 3 3 2 2 2" xfId="17165"/>
    <cellStyle name="输出 8 2 3 3 2 3" xfId="17166"/>
    <cellStyle name="输出 8 2 3 3 3" xfId="17167"/>
    <cellStyle name="输出 8 2 3 3 3 2" xfId="17168"/>
    <cellStyle name="输出 8 2 3 3 4" xfId="17169"/>
    <cellStyle name="输出 8 2 3 4" xfId="17170"/>
    <cellStyle name="输出 8 2 3 4 2" xfId="17171"/>
    <cellStyle name="输出 8 2 3 4 2 2" xfId="12985"/>
    <cellStyle name="输出 8 2 3 4 2 2 2" xfId="17172"/>
    <cellStyle name="输出 8 2 3 4 2 3" xfId="17173"/>
    <cellStyle name="输出 8 2 3 4 3" xfId="17174"/>
    <cellStyle name="输出 8 2 3 4 3 2" xfId="17175"/>
    <cellStyle name="输出 8 2 3 4 4" xfId="17176"/>
    <cellStyle name="输出 8 2 3 5" xfId="17177"/>
    <cellStyle name="输出 8 2 3 5 2" xfId="17179"/>
    <cellStyle name="输出 8 2 3 5 2 2" xfId="12993"/>
    <cellStyle name="输出 8 2 3 5 3" xfId="17180"/>
    <cellStyle name="输出 8 2 3 6" xfId="17181"/>
    <cellStyle name="输出 8 2 3 6 2" xfId="17182"/>
    <cellStyle name="输出 8 2 3 6 2 2" xfId="13002"/>
    <cellStyle name="输出 8 2 3 6 3" xfId="17184"/>
    <cellStyle name="输出 8 2 3 7" xfId="1847"/>
    <cellStyle name="输出 8 2 3 7 2" xfId="17186"/>
    <cellStyle name="输出 8 2 3 8" xfId="17187"/>
    <cellStyle name="输出 8 2 4" xfId="9815"/>
    <cellStyle name="输出 8 2 4 2" xfId="9817"/>
    <cellStyle name="输出 8 2 4 2 2" xfId="17188"/>
    <cellStyle name="输出 8 2 4 2 2 2" xfId="16268"/>
    <cellStyle name="输出 8 2 4 2 3" xfId="17189"/>
    <cellStyle name="输出 8 2 4 3" xfId="17190"/>
    <cellStyle name="输出 8 2 4 3 2" xfId="17191"/>
    <cellStyle name="输出 8 2 4 4" xfId="17192"/>
    <cellStyle name="输出 8 2 5" xfId="9819"/>
    <cellStyle name="输出 8 2 5 2" xfId="17193"/>
    <cellStyle name="输出 8 2 5 2 2" xfId="17194"/>
    <cellStyle name="输出 8 2 5 2 2 2" xfId="17195"/>
    <cellStyle name="输出 8 2 5 2 3" xfId="15440"/>
    <cellStyle name="输出 8 2 5 3" xfId="17196"/>
    <cellStyle name="输出 8 2 5 3 2" xfId="17197"/>
    <cellStyle name="输出 8 2 5 4" xfId="17198"/>
    <cellStyle name="输出 8 2 6" xfId="17200"/>
    <cellStyle name="输出 8 2 6 2" xfId="17201"/>
    <cellStyle name="输出 8 2 6 2 2" xfId="17202"/>
    <cellStyle name="输出 8 2 6 2 2 2" xfId="17203"/>
    <cellStyle name="输出 8 2 6 2 3" xfId="17204"/>
    <cellStyle name="输出 8 2 6 3" xfId="13413"/>
    <cellStyle name="输出 8 2 6 3 2" xfId="13415"/>
    <cellStyle name="输出 8 2 6 4" xfId="10983"/>
    <cellStyle name="输出 8 2 7" xfId="17205"/>
    <cellStyle name="输出 8 2 7 2" xfId="17206"/>
    <cellStyle name="输出 8 2 7 2 2" xfId="17207"/>
    <cellStyle name="输出 8 2 7 3" xfId="13419"/>
    <cellStyle name="输出 8 2 8" xfId="17208"/>
    <cellStyle name="输出 8 2 8 2" xfId="17209"/>
    <cellStyle name="输出 8 2 9" xfId="17210"/>
    <cellStyle name="输出 8 3" xfId="16475"/>
    <cellStyle name="输出 8 3 2" xfId="17211"/>
    <cellStyle name="输出 8 3 2 2" xfId="17212"/>
    <cellStyle name="输出 8 3 2 2 2" xfId="17213"/>
    <cellStyle name="输出 8 3 2 2 2 2" xfId="17214"/>
    <cellStyle name="输出 8 3 2 2 2 2 2" xfId="6916"/>
    <cellStyle name="输出 8 3 2 2 2 3" xfId="1928"/>
    <cellStyle name="输出 8 3 2 2 3" xfId="17215"/>
    <cellStyle name="输出 8 3 2 2 3 2" xfId="17216"/>
    <cellStyle name="输出 8 3 2 2 4" xfId="3622"/>
    <cellStyle name="输出 8 3 2 3" xfId="17217"/>
    <cellStyle name="输出 8 3 2 3 2" xfId="17218"/>
    <cellStyle name="输出 8 3 2 3 2 2" xfId="5129"/>
    <cellStyle name="输出 8 3 2 3 2 2 2" xfId="5133"/>
    <cellStyle name="输出 8 3 2 3 2 3" xfId="2436"/>
    <cellStyle name="输出 8 3 2 3 3" xfId="17219"/>
    <cellStyle name="输出 8 3 2 3 3 2" xfId="5142"/>
    <cellStyle name="输出 8 3 2 3 4" xfId="5301"/>
    <cellStyle name="输出 8 3 2 4" xfId="17220"/>
    <cellStyle name="输出 8 3 2 4 2" xfId="6120"/>
    <cellStyle name="输出 8 3 2 4 2 2" xfId="6123"/>
    <cellStyle name="输出 8 3 2 4 2 2 2" xfId="17221"/>
    <cellStyle name="输出 8 3 2 4 2 3" xfId="2552"/>
    <cellStyle name="输出 8 3 2 4 3" xfId="6125"/>
    <cellStyle name="输出 8 3 2 4 3 2" xfId="17222"/>
    <cellStyle name="输出 8 3 2 4 4" xfId="17223"/>
    <cellStyle name="输出 8 3 2 5" xfId="17224"/>
    <cellStyle name="输出 8 3 2 5 2" xfId="5549"/>
    <cellStyle name="输出 8 3 2 5 2 2" xfId="6132"/>
    <cellStyle name="输出 8 3 2 5 3" xfId="6134"/>
    <cellStyle name="输出 8 3 2 6" xfId="17225"/>
    <cellStyle name="输出 8 3 2 6 2" xfId="6138"/>
    <cellStyle name="输出 8 3 2 6 2 2" xfId="13042"/>
    <cellStyle name="输出 8 3 2 6 3" xfId="17226"/>
    <cellStyle name="输出 8 3 2 7" xfId="17228"/>
    <cellStyle name="输出 8 3 2 7 2" xfId="17230"/>
    <cellStyle name="输出 8 3 2 8" xfId="17232"/>
    <cellStyle name="输出 8 3 3" xfId="9822"/>
    <cellStyle name="输出 8 3 3 2" xfId="9824"/>
    <cellStyle name="输出 8 3 3 2 2" xfId="17234"/>
    <cellStyle name="输出 8 3 3 2 2 2" xfId="17235"/>
    <cellStyle name="输出 8 3 3 2 3" xfId="17236"/>
    <cellStyle name="输出 8 3 3 3" xfId="17237"/>
    <cellStyle name="输出 8 3 3 3 2" xfId="17238"/>
    <cellStyle name="输出 8 3 3 4" xfId="17239"/>
    <cellStyle name="输出 8 3 4" xfId="6281"/>
    <cellStyle name="输出 8 3 4 2" xfId="6283"/>
    <cellStyle name="输出 8 3 4 2 2" xfId="17240"/>
    <cellStyle name="输出 8 3 4 2 2 2" xfId="17241"/>
    <cellStyle name="输出 8 3 4 2 3" xfId="17242"/>
    <cellStyle name="输出 8 3 4 3" xfId="17243"/>
    <cellStyle name="输出 8 3 4 3 2" xfId="17244"/>
    <cellStyle name="输出 8 3 4 4" xfId="17245"/>
    <cellStyle name="输出 8 3 5" xfId="6285"/>
    <cellStyle name="输出 8 3 5 2" xfId="17246"/>
    <cellStyle name="输出 8 3 5 2 2" xfId="17247"/>
    <cellStyle name="输出 8 3 5 2 2 2" xfId="17248"/>
    <cellStyle name="输出 8 3 5 2 3" xfId="17250"/>
    <cellStyle name="输出 8 3 5 3" xfId="14537"/>
    <cellStyle name="输出 8 3 5 3 2" xfId="14539"/>
    <cellStyle name="输出 8 3 5 4" xfId="14547"/>
    <cellStyle name="输出 8 3 6" xfId="17251"/>
    <cellStyle name="输出 8 3 6 2" xfId="17252"/>
    <cellStyle name="输出 8 3 6 2 2" xfId="17253"/>
    <cellStyle name="输出 8 3 6 3" xfId="13429"/>
    <cellStyle name="输出 8 3 7" xfId="17254"/>
    <cellStyle name="输出 8 3 7 2" xfId="17255"/>
    <cellStyle name="输出 8 3 8" xfId="17256"/>
    <cellStyle name="输出 8 4" xfId="12242"/>
    <cellStyle name="输出 8 4 2" xfId="17257"/>
    <cellStyle name="输出 8 4 2 2" xfId="17259"/>
    <cellStyle name="输出 8 4 2 2 2" xfId="17260"/>
    <cellStyle name="输出 8 4 2 2 2 2" xfId="17261"/>
    <cellStyle name="输出 8 4 2 2 3" xfId="17262"/>
    <cellStyle name="输出 8 4 2 3" xfId="17263"/>
    <cellStyle name="输出 8 4 2 3 2" xfId="17264"/>
    <cellStyle name="输出 8 4 2 4" xfId="17265"/>
    <cellStyle name="输出 8 4 3" xfId="9826"/>
    <cellStyle name="输出 8 4 3 2" xfId="9829"/>
    <cellStyle name="输出 8 4 3 2 2" xfId="12118"/>
    <cellStyle name="输出 8 4 3 2 2 2" xfId="12122"/>
    <cellStyle name="输出 8 4 3 2 3" xfId="12171"/>
    <cellStyle name="输出 8 4 3 3" xfId="12207"/>
    <cellStyle name="输出 8 4 3 3 2" xfId="12210"/>
    <cellStyle name="输出 8 4 3 4" xfId="3670"/>
    <cellStyle name="输出 8 4 4" xfId="6288"/>
    <cellStyle name="输出 8 4 4 2" xfId="12477"/>
    <cellStyle name="输出 8 4 4 2 2" xfId="12479"/>
    <cellStyle name="输出 8 4 4 2 2 2" xfId="12482"/>
    <cellStyle name="输出 8 4 4 2 3" xfId="12486"/>
    <cellStyle name="输出 8 4 4 3" xfId="12492"/>
    <cellStyle name="输出 8 4 4 3 2" xfId="12494"/>
    <cellStyle name="输出 8 4 4 4" xfId="12503"/>
    <cellStyle name="输出 8 4 5" xfId="17266"/>
    <cellStyle name="输出 8 4 5 2" xfId="12623"/>
    <cellStyle name="输出 8 4 5 2 2" xfId="12625"/>
    <cellStyle name="输出 8 4 5 3" xfId="12650"/>
    <cellStyle name="输出 8 4 6" xfId="17267"/>
    <cellStyle name="输出 8 4 6 2" xfId="12849"/>
    <cellStyle name="输出 8 4 6 2 2" xfId="12852"/>
    <cellStyle name="输出 8 4 6 3" xfId="12887"/>
    <cellStyle name="输出 8 4 7" xfId="17269"/>
    <cellStyle name="输出 8 4 7 2" xfId="13066"/>
    <cellStyle name="输出 8 4 8" xfId="17271"/>
    <cellStyle name="输出 8 5" xfId="17273"/>
    <cellStyle name="输出 8 5 2" xfId="17274"/>
    <cellStyle name="输出 8 5 2 2" xfId="17275"/>
    <cellStyle name="输出 8 5 2 2 2" xfId="17276"/>
    <cellStyle name="输出 8 5 2 3" xfId="17277"/>
    <cellStyle name="输出 8 5 3" xfId="9832"/>
    <cellStyle name="输出 8 5 3 2" xfId="17278"/>
    <cellStyle name="输出 8 5 4" xfId="6290"/>
    <cellStyle name="输出 8 6" xfId="17249"/>
    <cellStyle name="输出 8 6 2" xfId="17279"/>
    <cellStyle name="输出 8 6 2 2" xfId="17280"/>
    <cellStyle name="输出 8 6 2 2 2" xfId="17281"/>
    <cellStyle name="输出 8 6 2 3" xfId="17282"/>
    <cellStyle name="输出 8 6 3" xfId="17283"/>
    <cellStyle name="输出 8 6 3 2" xfId="17284"/>
    <cellStyle name="输出 8 6 4" xfId="17285"/>
    <cellStyle name="输出 8 7" xfId="17287"/>
    <cellStyle name="输出 8 7 2" xfId="17288"/>
    <cellStyle name="输出 8 7 2 2" xfId="17289"/>
    <cellStyle name="输出 8 7 2 2 2" xfId="17290"/>
    <cellStyle name="输出 8 7 2 3" xfId="4853"/>
    <cellStyle name="输出 8 7 3" xfId="17291"/>
    <cellStyle name="输出 8 7 3 2" xfId="17293"/>
    <cellStyle name="输出 8 7 4" xfId="17295"/>
    <cellStyle name="输出 8 8" xfId="13464"/>
    <cellStyle name="输出 8 8 2" xfId="13466"/>
    <cellStyle name="输出 8 8 2 2" xfId="13468"/>
    <cellStyle name="输出 8 8 3" xfId="11290"/>
    <cellStyle name="输出 8 9" xfId="2479"/>
    <cellStyle name="输出 8 9 2" xfId="13472"/>
    <cellStyle name="输出 9" xfId="16477"/>
    <cellStyle name="输出 9 10" xfId="2461"/>
    <cellStyle name="输出 9 2" xfId="16479"/>
    <cellStyle name="输出 9 2 2" xfId="17297"/>
    <cellStyle name="输出 9 2 2 2" xfId="17299"/>
    <cellStyle name="输出 9 2 2 2 2" xfId="17301"/>
    <cellStyle name="输出 9 2 2 2 2 2" xfId="17302"/>
    <cellStyle name="输出 9 2 2 2 2 2 2" xfId="17303"/>
    <cellStyle name="输出 9 2 2 2 2 3" xfId="17304"/>
    <cellStyle name="输出 9 2 2 2 3" xfId="17305"/>
    <cellStyle name="输出 9 2 2 2 3 2" xfId="17306"/>
    <cellStyle name="输出 9 2 2 2 4" xfId="17307"/>
    <cellStyle name="输出 9 2 2 3" xfId="17308"/>
    <cellStyle name="输出 9 2 2 3 2" xfId="17309"/>
    <cellStyle name="输出 9 2 2 3 2 2" xfId="17310"/>
    <cellStyle name="输出 9 2 2 3 2 2 2" xfId="17311"/>
    <cellStyle name="输出 9 2 2 3 2 3" xfId="17312"/>
    <cellStyle name="输出 9 2 2 3 3" xfId="2994"/>
    <cellStyle name="输出 9 2 2 3 3 2" xfId="1362"/>
    <cellStyle name="输出 9 2 2 3 4" xfId="17313"/>
    <cellStyle name="输出 9 2 2 4" xfId="17314"/>
    <cellStyle name="输出 9 2 2 4 2" xfId="17315"/>
    <cellStyle name="输出 9 2 2 4 2 2" xfId="13140"/>
    <cellStyle name="输出 9 2 2 4 2 2 2" xfId="13142"/>
    <cellStyle name="输出 9 2 2 4 2 3" xfId="13144"/>
    <cellStyle name="输出 9 2 2 4 3" xfId="17316"/>
    <cellStyle name="输出 9 2 2 4 3 2" xfId="13153"/>
    <cellStyle name="输出 9 2 2 4 4" xfId="17317"/>
    <cellStyle name="输出 9 2 2 5" xfId="17318"/>
    <cellStyle name="输出 9 2 2 5 2" xfId="17319"/>
    <cellStyle name="输出 9 2 2 5 2 2" xfId="10296"/>
    <cellStyle name="输出 9 2 2 5 3" xfId="17320"/>
    <cellStyle name="输出 9 2 2 6" xfId="17321"/>
    <cellStyle name="输出 9 2 2 6 2" xfId="17322"/>
    <cellStyle name="输出 9 2 2 6 2 2" xfId="10333"/>
    <cellStyle name="输出 9 2 2 6 3" xfId="14725"/>
    <cellStyle name="输出 9 2 2 7" xfId="2016"/>
    <cellStyle name="输出 9 2 2 7 2" xfId="2020"/>
    <cellStyle name="输出 9 2 2 8" xfId="2025"/>
    <cellStyle name="输出 9 2 3" xfId="9840"/>
    <cellStyle name="输出 9 2 3 2" xfId="17324"/>
    <cellStyle name="输出 9 2 3 2 2" xfId="17325"/>
    <cellStyle name="输出 9 2 3 2 2 2" xfId="17326"/>
    <cellStyle name="输出 9 2 3 2 3" xfId="17327"/>
    <cellStyle name="输出 9 2 3 3" xfId="17328"/>
    <cellStyle name="输出 9 2 3 3 2" xfId="17329"/>
    <cellStyle name="输出 9 2 3 4" xfId="17330"/>
    <cellStyle name="输出 9 2 4" xfId="17331"/>
    <cellStyle name="输出 9 2 4 2" xfId="17333"/>
    <cellStyle name="输出 9 2 4 2 2" xfId="8929"/>
    <cellStyle name="输出 9 2 4 2 2 2" xfId="8934"/>
    <cellStyle name="输出 9 2 4 2 3" xfId="9132"/>
    <cellStyle name="输出 9 2 4 3" xfId="17334"/>
    <cellStyle name="输出 9 2 4 3 2" xfId="9615"/>
    <cellStyle name="输出 9 2 4 4" xfId="17335"/>
    <cellStyle name="输出 9 2 5" xfId="17336"/>
    <cellStyle name="输出 9 2 5 2" xfId="17337"/>
    <cellStyle name="输出 9 2 5 2 2" xfId="17338"/>
    <cellStyle name="输出 9 2 5 2 2 2" xfId="1148"/>
    <cellStyle name="输出 9 2 5 2 3" xfId="17339"/>
    <cellStyle name="输出 9 2 5 3" xfId="17340"/>
    <cellStyle name="输出 9 2 5 3 2" xfId="17341"/>
    <cellStyle name="输出 9 2 5 4" xfId="17342"/>
    <cellStyle name="输出 9 2 6" xfId="17344"/>
    <cellStyle name="输出 9 2 6 2" xfId="17345"/>
    <cellStyle name="输出 9 2 6 2 2" xfId="3262"/>
    <cellStyle name="输出 9 2 6 3" xfId="13498"/>
    <cellStyle name="输出 9 2 7" xfId="17346"/>
    <cellStyle name="输出 9 2 7 2" xfId="17347"/>
    <cellStyle name="输出 9 2 8" xfId="17348"/>
    <cellStyle name="输出 9 3" xfId="17349"/>
    <cellStyle name="输出 9 3 2" xfId="17351"/>
    <cellStyle name="输出 9 3 2 2" xfId="17353"/>
    <cellStyle name="输出 9 3 2 2 2" xfId="17354"/>
    <cellStyle name="输出 9 3 2 2 2 2" xfId="17355"/>
    <cellStyle name="输出 9 3 2 2 3" xfId="17356"/>
    <cellStyle name="输出 9 3 2 3" xfId="17357"/>
    <cellStyle name="输出 9 3 2 3 2" xfId="17358"/>
    <cellStyle name="输出 9 3 2 4" xfId="17359"/>
    <cellStyle name="输出 9 3 3" xfId="12742"/>
    <cellStyle name="输出 9 3 3 2" xfId="17360"/>
    <cellStyle name="输出 9 3 3 2 2" xfId="17361"/>
    <cellStyle name="输出 9 3 3 2 2 2" xfId="17362"/>
    <cellStyle name="输出 9 3 3 2 3" xfId="17363"/>
    <cellStyle name="输出 9 3 3 3" xfId="17364"/>
    <cellStyle name="输出 9 3 3 3 2" xfId="17365"/>
    <cellStyle name="输出 9 3 3 4" xfId="17366"/>
    <cellStyle name="输出 9 3 4" xfId="933"/>
    <cellStyle name="输出 9 3 4 2" xfId="17367"/>
    <cellStyle name="输出 9 3 4 2 2" xfId="17368"/>
    <cellStyle name="输出 9 3 4 2 2 2" xfId="17369"/>
    <cellStyle name="输出 9 3 4 2 3" xfId="3350"/>
    <cellStyle name="输出 9 3 4 3" xfId="17370"/>
    <cellStyle name="输出 9 3 4 3 2" xfId="17371"/>
    <cellStyle name="输出 9 3 4 4" xfId="17372"/>
    <cellStyle name="输出 9 3 5" xfId="17373"/>
    <cellStyle name="输出 9 3 5 2" xfId="17374"/>
    <cellStyle name="输出 9 3 5 2 2" xfId="17375"/>
    <cellStyle name="输出 9 3 5 3" xfId="14631"/>
    <cellStyle name="输出 9 3 6" xfId="17376"/>
    <cellStyle name="输出 9 3 6 2" xfId="17377"/>
    <cellStyle name="输出 9 3 6 2 2" xfId="17378"/>
    <cellStyle name="输出 9 3 6 3" xfId="13510"/>
    <cellStyle name="输出 9 3 7" xfId="17379"/>
    <cellStyle name="输出 9 3 7 2" xfId="17380"/>
    <cellStyle name="输出 9 3 8" xfId="17381"/>
    <cellStyle name="输出 9 4" xfId="17382"/>
    <cellStyle name="输出 9 4 2" xfId="17384"/>
    <cellStyle name="输出 9 4 2 2" xfId="17385"/>
    <cellStyle name="输出 9 4 2 2 2" xfId="17386"/>
    <cellStyle name="输出 9 4 2 3" xfId="17387"/>
    <cellStyle name="输出 9 4 3" xfId="17388"/>
    <cellStyle name="输出 9 4 3 2" xfId="17389"/>
    <cellStyle name="输出 9 4 4" xfId="957"/>
    <cellStyle name="输出 9 5" xfId="17390"/>
    <cellStyle name="输出 9 5 2" xfId="17391"/>
    <cellStyle name="输出 9 5 2 2" xfId="17392"/>
    <cellStyle name="输出 9 5 2 2 2" xfId="17393"/>
    <cellStyle name="输出 9 5 2 3" xfId="17394"/>
    <cellStyle name="输出 9 5 3" xfId="17395"/>
    <cellStyle name="输出 9 5 3 2" xfId="17396"/>
    <cellStyle name="输出 9 5 4" xfId="17397"/>
    <cellStyle name="输出 9 6" xfId="17398"/>
    <cellStyle name="输出 9 6 2" xfId="17399"/>
    <cellStyle name="输出 9 6 2 2" xfId="17400"/>
    <cellStyle name="输出 9 6 2 2 2" xfId="17401"/>
    <cellStyle name="输出 9 6 2 3" xfId="17402"/>
    <cellStyle name="输出 9 6 3" xfId="17403"/>
    <cellStyle name="输出 9 6 3 2" xfId="7052"/>
    <cellStyle name="输出 9 6 4" xfId="17404"/>
    <cellStyle name="输出 9 7" xfId="17405"/>
    <cellStyle name="输出 9 7 2" xfId="17406"/>
    <cellStyle name="输出 9 7 2 2" xfId="17407"/>
    <cellStyle name="输出 9 7 3" xfId="17408"/>
    <cellStyle name="输出 9 8" xfId="10671"/>
    <cellStyle name="输出 9 8 2" xfId="13490"/>
    <cellStyle name="输出 9 9" xfId="13493"/>
    <cellStyle name="输入 2" xfId="4572"/>
    <cellStyle name="输入 2 10" xfId="17410"/>
    <cellStyle name="输入 2 10 2" xfId="17412"/>
    <cellStyle name="输入 2 10 2 2" xfId="7346"/>
    <cellStyle name="输入 2 10 3" xfId="17414"/>
    <cellStyle name="输入 2 11" xfId="8268"/>
    <cellStyle name="输入 2 11 2" xfId="17416"/>
    <cellStyle name="输入 2 11 2 2" xfId="17418"/>
    <cellStyle name="输入 2 11 3" xfId="17420"/>
    <cellStyle name="输入 2 12" xfId="16109"/>
    <cellStyle name="输入 2 12 2" xfId="17422"/>
    <cellStyle name="输入 2 13" xfId="17426"/>
    <cellStyle name="输入 2 14" xfId="17427"/>
    <cellStyle name="输入 2 15" xfId="17428"/>
    <cellStyle name="输入 2 2" xfId="14814"/>
    <cellStyle name="输入 2 2 10" xfId="17429"/>
    <cellStyle name="输入 2 2 10 2" xfId="17431"/>
    <cellStyle name="输入 2 2 11" xfId="5522"/>
    <cellStyle name="输入 2 2 12" xfId="17433"/>
    <cellStyle name="输入 2 2 2" xfId="17434"/>
    <cellStyle name="输入 2 2 2 10" xfId="2086"/>
    <cellStyle name="输入 2 2 2 11" xfId="5497"/>
    <cellStyle name="输入 2 2 2 2" xfId="17435"/>
    <cellStyle name="输入 2 2 2 2 2" xfId="17436"/>
    <cellStyle name="输入 2 2 2 2 2 2" xfId="17437"/>
    <cellStyle name="输入 2 2 2 2 2 2 2" xfId="17438"/>
    <cellStyle name="输入 2 2 2 2 2 2 2 2" xfId="17439"/>
    <cellStyle name="输入 2 2 2 2 2 2 2 2 2" xfId="17441"/>
    <cellStyle name="输入 2 2 2 2 2 2 2 3" xfId="17442"/>
    <cellStyle name="输入 2 2 2 2 2 2 3" xfId="17443"/>
    <cellStyle name="输入 2 2 2 2 2 2 3 2" xfId="17444"/>
    <cellStyle name="输入 2 2 2 2 2 2 4" xfId="17445"/>
    <cellStyle name="输入 2 2 2 2 2 3" xfId="17446"/>
    <cellStyle name="输入 2 2 2 2 2 3 2" xfId="17447"/>
    <cellStyle name="输入 2 2 2 2 2 3 2 2" xfId="2369"/>
    <cellStyle name="输入 2 2 2 2 2 3 2 2 2" xfId="2371"/>
    <cellStyle name="输入 2 2 2 2 2 3 2 3" xfId="2380"/>
    <cellStyle name="输入 2 2 2 2 2 3 3" xfId="17448"/>
    <cellStyle name="输入 2 2 2 2 2 3 3 2" xfId="2484"/>
    <cellStyle name="输入 2 2 2 2 2 3 4" xfId="17449"/>
    <cellStyle name="输入 2 2 2 2 2 4" xfId="17451"/>
    <cellStyle name="输入 2 2 2 2 2 4 2" xfId="17452"/>
    <cellStyle name="输入 2 2 2 2 2 4 2 2" xfId="17453"/>
    <cellStyle name="输入 2 2 2 2 2 4 2 2 2" xfId="17454"/>
    <cellStyle name="输入 2 2 2 2 2 4 2 3" xfId="17455"/>
    <cellStyle name="输入 2 2 2 2 2 4 3" xfId="17456"/>
    <cellStyle name="输入 2 2 2 2 2 4 3 2" xfId="17457"/>
    <cellStyle name="输入 2 2 2 2 2 4 4" xfId="17458"/>
    <cellStyle name="输入 2 2 2 2 2 5" xfId="17459"/>
    <cellStyle name="输入 2 2 2 2 2 5 2" xfId="7154"/>
    <cellStyle name="输入 2 2 2 2 2 5 2 2" xfId="17460"/>
    <cellStyle name="输入 2 2 2 2 2 5 3" xfId="17461"/>
    <cellStyle name="输入 2 2 2 2 2 6" xfId="17462"/>
    <cellStyle name="输入 2 2 2 2 2 6 2" xfId="17464"/>
    <cellStyle name="输入 2 2 2 2 2 6 2 2" xfId="17466"/>
    <cellStyle name="输入 2 2 2 2 2 6 3" xfId="17467"/>
    <cellStyle name="输入 2 2 2 2 2 7" xfId="17468"/>
    <cellStyle name="输入 2 2 2 2 2 7 2" xfId="17470"/>
    <cellStyle name="输入 2 2 2 2 2 8" xfId="17471"/>
    <cellStyle name="输入 2 2 2 2 3" xfId="17472"/>
    <cellStyle name="输入 2 2 2 2 3 2" xfId="17473"/>
    <cellStyle name="输入 2 2 2 2 3 2 2" xfId="17474"/>
    <cellStyle name="输入 2 2 2 2 3 2 2 2" xfId="17475"/>
    <cellStyle name="输入 2 2 2 2 3 2 3" xfId="17476"/>
    <cellStyle name="输入 2 2 2 2 3 3" xfId="8075"/>
    <cellStyle name="输入 2 2 2 2 3 3 2" xfId="17478"/>
    <cellStyle name="输入 2 2 2 2 3 4" xfId="17479"/>
    <cellStyle name="输入 2 2 2 2 4" xfId="17480"/>
    <cellStyle name="输入 2 2 2 2 4 2" xfId="17481"/>
    <cellStyle name="输入 2 2 2 2 4 2 2" xfId="17483"/>
    <cellStyle name="输入 2 2 2 2 4 2 2 2" xfId="17485"/>
    <cellStyle name="输入 2 2 2 2 4 2 3" xfId="3547"/>
    <cellStyle name="输入 2 2 2 2 4 3" xfId="17486"/>
    <cellStyle name="输入 2 2 2 2 4 3 2" xfId="17488"/>
    <cellStyle name="输入 2 2 2 2 4 4" xfId="7281"/>
    <cellStyle name="输入 2 2 2 2 5" xfId="7726"/>
    <cellStyle name="输入 2 2 2 2 5 2" xfId="7728"/>
    <cellStyle name="输入 2 2 2 2 5 2 2" xfId="7731"/>
    <cellStyle name="输入 2 2 2 2 5 2 2 2" xfId="17489"/>
    <cellStyle name="输入 2 2 2 2 5 2 3" xfId="17490"/>
    <cellStyle name="输入 2 2 2 2 5 3" xfId="7734"/>
    <cellStyle name="输入 2 2 2 2 5 3 2" xfId="17493"/>
    <cellStyle name="输入 2 2 2 2 5 4" xfId="17494"/>
    <cellStyle name="输入 2 2 2 2 6" xfId="7737"/>
    <cellStyle name="输入 2 2 2 2 6 2" xfId="7739"/>
    <cellStyle name="输入 2 2 2 2 6 2 2" xfId="17495"/>
    <cellStyle name="输入 2 2 2 2 6 3" xfId="17497"/>
    <cellStyle name="输入 2 2 2 2 7" xfId="7742"/>
    <cellStyle name="输入 2 2 2 2 7 2" xfId="17499"/>
    <cellStyle name="输入 2 2 2 2 7 2 2" xfId="17501"/>
    <cellStyle name="输入 2 2 2 2 7 3" xfId="17502"/>
    <cellStyle name="输入 2 2 2 2 8" xfId="17503"/>
    <cellStyle name="输入 2 2 2 2 8 2" xfId="17504"/>
    <cellStyle name="输入 2 2 2 2 9" xfId="17506"/>
    <cellStyle name="输入 2 2 2 3" xfId="17507"/>
    <cellStyle name="输入 2 2 2 3 2" xfId="17509"/>
    <cellStyle name="输入 2 2 2 3 2 2" xfId="17512"/>
    <cellStyle name="输入 2 2 2 3 2 2 2" xfId="17514"/>
    <cellStyle name="输入 2 2 2 3 2 2 2 2" xfId="17515"/>
    <cellStyle name="输入 2 2 2 3 2 2 3" xfId="17517"/>
    <cellStyle name="输入 2 2 2 3 2 3" xfId="17518"/>
    <cellStyle name="输入 2 2 2 3 2 3 2" xfId="17519"/>
    <cellStyle name="输入 2 2 2 3 2 4" xfId="17520"/>
    <cellStyle name="输入 2 2 2 3 3" xfId="17521"/>
    <cellStyle name="输入 2 2 2 3 3 2" xfId="17523"/>
    <cellStyle name="输入 2 2 2 3 3 2 2" xfId="17524"/>
    <cellStyle name="输入 2 2 2 3 3 2 2 2" xfId="17525"/>
    <cellStyle name="输入 2 2 2 3 3 2 3" xfId="17526"/>
    <cellStyle name="输入 2 2 2 3 3 3" xfId="17528"/>
    <cellStyle name="输入 2 2 2 3 3 3 2" xfId="17529"/>
    <cellStyle name="输入 2 2 2 3 3 4" xfId="17530"/>
    <cellStyle name="输入 2 2 2 3 4" xfId="17531"/>
    <cellStyle name="输入 2 2 2 3 4 2" xfId="17532"/>
    <cellStyle name="输入 2 2 2 3 4 2 2" xfId="17534"/>
    <cellStyle name="输入 2 2 2 3 4 2 2 2" xfId="17535"/>
    <cellStyle name="输入 2 2 2 3 4 2 3" xfId="17536"/>
    <cellStyle name="输入 2 2 2 3 4 3" xfId="17539"/>
    <cellStyle name="输入 2 2 2 3 4 3 2" xfId="17540"/>
    <cellStyle name="输入 2 2 2 3 4 4" xfId="17541"/>
    <cellStyle name="输入 2 2 2 3 5" xfId="7746"/>
    <cellStyle name="输入 2 2 2 3 5 2" xfId="7748"/>
    <cellStyle name="输入 2 2 2 3 5 2 2" xfId="7750"/>
    <cellStyle name="输入 2 2 2 3 5 3" xfId="117"/>
    <cellStyle name="输入 2 2 2 3 6" xfId="7752"/>
    <cellStyle name="输入 2 2 2 3 6 2" xfId="7754"/>
    <cellStyle name="输入 2 2 2 3 6 2 2" xfId="17542"/>
    <cellStyle name="输入 2 2 2 3 6 3" xfId="17543"/>
    <cellStyle name="输入 2 2 2 3 7" xfId="7756"/>
    <cellStyle name="输入 2 2 2 3 7 2" xfId="17544"/>
    <cellStyle name="输入 2 2 2 3 8" xfId="17545"/>
    <cellStyle name="输入 2 2 2 4" xfId="17547"/>
    <cellStyle name="输入 2 2 2 4 2" xfId="17549"/>
    <cellStyle name="输入 2 2 2 4 2 2" xfId="17551"/>
    <cellStyle name="输入 2 2 2 4 2 2 2" xfId="17552"/>
    <cellStyle name="输入 2 2 2 4 2 3" xfId="17553"/>
    <cellStyle name="输入 2 2 2 4 3" xfId="17554"/>
    <cellStyle name="输入 2 2 2 4 3 2" xfId="17555"/>
    <cellStyle name="输入 2 2 2 4 4" xfId="17556"/>
    <cellStyle name="输入 2 2 2 5" xfId="17557"/>
    <cellStyle name="输入 2 2 2 5 2" xfId="17559"/>
    <cellStyle name="输入 2 2 2 5 2 2" xfId="17560"/>
    <cellStyle name="输入 2 2 2 5 2 2 2" xfId="4502"/>
    <cellStyle name="输入 2 2 2 5 2 3" xfId="17561"/>
    <cellStyle name="输入 2 2 2 5 3" xfId="11147"/>
    <cellStyle name="输入 2 2 2 5 3 2" xfId="11149"/>
    <cellStyle name="输入 2 2 2 5 4" xfId="11151"/>
    <cellStyle name="输入 2 2 2 6" xfId="13874"/>
    <cellStyle name="输入 2 2 2 6 2" xfId="17562"/>
    <cellStyle name="输入 2 2 2 6 2 2" xfId="17563"/>
    <cellStyle name="输入 2 2 2 6 2 2 2" xfId="17564"/>
    <cellStyle name="输入 2 2 2 6 2 3" xfId="17565"/>
    <cellStyle name="输入 2 2 2 6 3" xfId="11157"/>
    <cellStyle name="输入 2 2 2 6 3 2" xfId="17566"/>
    <cellStyle name="输入 2 2 2 6 4" xfId="17567"/>
    <cellStyle name="输入 2 2 2 7" xfId="17568"/>
    <cellStyle name="输入 2 2 2 7 2" xfId="4362"/>
    <cellStyle name="输入 2 2 2 7 2 2" xfId="4367"/>
    <cellStyle name="输入 2 2 2 7 3" xfId="2508"/>
    <cellStyle name="输入 2 2 2 8" xfId="17569"/>
    <cellStyle name="输入 2 2 2 8 2" xfId="17570"/>
    <cellStyle name="输入 2 2 2 8 2 2" xfId="17571"/>
    <cellStyle name="输入 2 2 2 8 3" xfId="17573"/>
    <cellStyle name="输入 2 2 2 9" xfId="17574"/>
    <cellStyle name="输入 2 2 2 9 2" xfId="4396"/>
    <cellStyle name="输入 2 2 3" xfId="17575"/>
    <cellStyle name="输入 2 2 3 2" xfId="17576"/>
    <cellStyle name="输入 2 2 3 2 2" xfId="17577"/>
    <cellStyle name="输入 2 2 3 2 2 2" xfId="17578"/>
    <cellStyle name="输入 2 2 3 2 2 2 2" xfId="17579"/>
    <cellStyle name="输入 2 2 3 2 2 2 2 2" xfId="17580"/>
    <cellStyle name="输入 2 2 3 2 2 2 3" xfId="17581"/>
    <cellStyle name="输入 2 2 3 2 2 3" xfId="17582"/>
    <cellStyle name="输入 2 2 3 2 2 3 2" xfId="17583"/>
    <cellStyle name="输入 2 2 3 2 2 4" xfId="17585"/>
    <cellStyle name="输入 2 2 3 2 3" xfId="17586"/>
    <cellStyle name="输入 2 2 3 2 3 2" xfId="17587"/>
    <cellStyle name="输入 2 2 3 2 3 2 2" xfId="17588"/>
    <cellStyle name="输入 2 2 3 2 3 2 2 2" xfId="17589"/>
    <cellStyle name="输入 2 2 3 2 3 2 3" xfId="17590"/>
    <cellStyle name="输入 2 2 3 2 3 3" xfId="17411"/>
    <cellStyle name="输入 2 2 3 2 3 3 2" xfId="17413"/>
    <cellStyle name="输入 2 2 3 2 3 4" xfId="8269"/>
    <cellStyle name="输入 2 2 3 2 4" xfId="17592"/>
    <cellStyle name="输入 2 2 3 2 4 2" xfId="17593"/>
    <cellStyle name="输入 2 2 3 2 4 2 2" xfId="17595"/>
    <cellStyle name="输入 2 2 3 2 4 2 2 2" xfId="17597"/>
    <cellStyle name="输入 2 2 3 2 4 2 3" xfId="634"/>
    <cellStyle name="输入 2 2 3 2 4 3" xfId="17598"/>
    <cellStyle name="输入 2 2 3 2 4 3 2" xfId="17601"/>
    <cellStyle name="输入 2 2 3 2 4 4" xfId="7293"/>
    <cellStyle name="输入 2 2 3 2 5" xfId="17603"/>
    <cellStyle name="输入 2 2 3 2 5 2" xfId="17604"/>
    <cellStyle name="输入 2 2 3 2 5 2 2" xfId="17606"/>
    <cellStyle name="输入 2 2 3 2 5 3" xfId="17090"/>
    <cellStyle name="输入 2 2 3 2 6" xfId="17608"/>
    <cellStyle name="输入 2 2 3 2 6 2" xfId="17609"/>
    <cellStyle name="输入 2 2 3 2 6 2 2" xfId="17611"/>
    <cellStyle name="输入 2 2 3 2 6 3" xfId="17098"/>
    <cellStyle name="输入 2 2 3 2 7" xfId="14104"/>
    <cellStyle name="输入 2 2 3 2 7 2" xfId="14106"/>
    <cellStyle name="输入 2 2 3 2 8" xfId="14111"/>
    <cellStyle name="输入 2 2 3 3" xfId="17613"/>
    <cellStyle name="输入 2 2 3 3 2" xfId="11959"/>
    <cellStyle name="输入 2 2 3 3 2 2" xfId="11962"/>
    <cellStyle name="输入 2 2 3 3 2 2 2" xfId="11308"/>
    <cellStyle name="输入 2 2 3 3 2 3" xfId="11965"/>
    <cellStyle name="输入 2 2 3 3 3" xfId="10078"/>
    <cellStyle name="输入 2 2 3 3 3 2" xfId="10082"/>
    <cellStyle name="输入 2 2 3 3 4" xfId="10085"/>
    <cellStyle name="输入 2 2 3 4" xfId="17615"/>
    <cellStyle name="输入 2 2 3 4 2" xfId="11988"/>
    <cellStyle name="输入 2 2 3 4 2 2" xfId="11991"/>
    <cellStyle name="输入 2 2 3 4 2 2 2" xfId="1126"/>
    <cellStyle name="输入 2 2 3 4 2 3" xfId="11993"/>
    <cellStyle name="输入 2 2 3 4 3" xfId="10089"/>
    <cellStyle name="输入 2 2 3 4 3 2" xfId="11995"/>
    <cellStyle name="输入 2 2 3 4 4" xfId="11997"/>
    <cellStyle name="输入 2 2 3 5" xfId="17617"/>
    <cellStyle name="输入 2 2 3 5 2" xfId="17619"/>
    <cellStyle name="输入 2 2 3 5 2 2" xfId="17620"/>
    <cellStyle name="输入 2 2 3 5 2 2 2" xfId="17621"/>
    <cellStyle name="输入 2 2 3 5 2 3" xfId="17622"/>
    <cellStyle name="输入 2 2 3 5 3" xfId="11161"/>
    <cellStyle name="输入 2 2 3 5 3 2" xfId="17623"/>
    <cellStyle name="输入 2 2 3 5 4" xfId="4973"/>
    <cellStyle name="输入 2 2 3 6" xfId="6676"/>
    <cellStyle name="输入 2 2 3 6 2" xfId="6678"/>
    <cellStyle name="输入 2 2 3 6 2 2" xfId="17624"/>
    <cellStyle name="输入 2 2 3 6 3" xfId="16866"/>
    <cellStyle name="输入 2 2 3 7" xfId="6680"/>
    <cellStyle name="输入 2 2 3 7 2" xfId="1522"/>
    <cellStyle name="输入 2 2 3 7 2 2" xfId="4437"/>
    <cellStyle name="输入 2 2 3 7 3" xfId="2530"/>
    <cellStyle name="输入 2 2 3 8" xfId="17625"/>
    <cellStyle name="输入 2 2 3 8 2" xfId="17626"/>
    <cellStyle name="输入 2 2 3 9" xfId="17627"/>
    <cellStyle name="输入 2 2 4" xfId="17628"/>
    <cellStyle name="输入 2 2 4 2" xfId="17630"/>
    <cellStyle name="输入 2 2 4 2 2" xfId="17632"/>
    <cellStyle name="输入 2 2 4 2 2 2" xfId="17633"/>
    <cellStyle name="输入 2 2 4 2 2 2 2" xfId="17634"/>
    <cellStyle name="输入 2 2 4 2 2 3" xfId="17635"/>
    <cellStyle name="输入 2 2 4 2 3" xfId="17636"/>
    <cellStyle name="输入 2 2 4 2 3 2" xfId="17637"/>
    <cellStyle name="输入 2 2 4 2 4" xfId="17638"/>
    <cellStyle name="输入 2 2 4 3" xfId="17641"/>
    <cellStyle name="输入 2 2 4 3 2" xfId="12075"/>
    <cellStyle name="输入 2 2 4 3 2 2" xfId="12078"/>
    <cellStyle name="输入 2 2 4 3 2 2 2" xfId="12080"/>
    <cellStyle name="输入 2 2 4 3 2 3" xfId="12082"/>
    <cellStyle name="输入 2 2 4 3 3" xfId="10096"/>
    <cellStyle name="输入 2 2 4 3 3 2" xfId="10099"/>
    <cellStyle name="输入 2 2 4 3 4" xfId="10102"/>
    <cellStyle name="输入 2 2 4 4" xfId="17643"/>
    <cellStyle name="输入 2 2 4 4 2" xfId="17645"/>
    <cellStyle name="输入 2 2 4 4 2 2" xfId="17646"/>
    <cellStyle name="输入 2 2 4 4 2 2 2" xfId="17647"/>
    <cellStyle name="输入 2 2 4 4 2 3" xfId="17648"/>
    <cellStyle name="输入 2 2 4 4 3" xfId="10106"/>
    <cellStyle name="输入 2 2 4 4 3 2" xfId="17649"/>
    <cellStyle name="输入 2 2 4 4 4" xfId="17650"/>
    <cellStyle name="输入 2 2 4 5" xfId="17652"/>
    <cellStyle name="输入 2 2 4 5 2" xfId="17653"/>
    <cellStyle name="输入 2 2 4 5 2 2" xfId="17654"/>
    <cellStyle name="输入 2 2 4 5 3" xfId="11166"/>
    <cellStyle name="输入 2 2 4 6" xfId="6685"/>
    <cellStyle name="输入 2 2 4 6 2" xfId="17655"/>
    <cellStyle name="输入 2 2 4 6 2 2" xfId="17656"/>
    <cellStyle name="输入 2 2 4 6 3" xfId="17657"/>
    <cellStyle name="输入 2 2 4 7" xfId="17658"/>
    <cellStyle name="输入 2 2 4 7 2" xfId="4486"/>
    <cellStyle name="输入 2 2 4 8" xfId="17659"/>
    <cellStyle name="输入 2 2 5" xfId="10323"/>
    <cellStyle name="输入 2 2 5 2" xfId="10327"/>
    <cellStyle name="输入 2 2 5 2 2" xfId="10330"/>
    <cellStyle name="输入 2 2 5 2 2 2" xfId="17660"/>
    <cellStyle name="输入 2 2 5 2 3" xfId="17661"/>
    <cellStyle name="输入 2 2 5 3" xfId="10334"/>
    <cellStyle name="输入 2 2 5 3 2" xfId="12162"/>
    <cellStyle name="输入 2 2 5 4" xfId="17662"/>
    <cellStyle name="输入 2 2 6" xfId="10338"/>
    <cellStyle name="输入 2 2 6 2" xfId="10341"/>
    <cellStyle name="输入 2 2 6 2 2" xfId="17664"/>
    <cellStyle name="输入 2 2 6 2 2 2" xfId="17665"/>
    <cellStyle name="输入 2 2 6 2 3" xfId="17666"/>
    <cellStyle name="输入 2 2 6 3" xfId="14728"/>
    <cellStyle name="输入 2 2 6 3 2" xfId="17667"/>
    <cellStyle name="输入 2 2 6 4" xfId="17668"/>
    <cellStyle name="输入 2 2 7" xfId="10344"/>
    <cellStyle name="输入 2 2 7 2" xfId="17669"/>
    <cellStyle name="输入 2 2 7 2 2" xfId="17670"/>
    <cellStyle name="输入 2 2 7 2 2 2" xfId="17671"/>
    <cellStyle name="输入 2 2 7 2 3" xfId="17672"/>
    <cellStyle name="输入 2 2 7 3" xfId="17673"/>
    <cellStyle name="输入 2 2 7 3 2" xfId="17674"/>
    <cellStyle name="输入 2 2 7 4" xfId="17675"/>
    <cellStyle name="输入 2 2 8" xfId="16947"/>
    <cellStyle name="输入 2 2 8 2" xfId="17676"/>
    <cellStyle name="输入 2 2 8 2 2" xfId="17677"/>
    <cellStyle name="输入 2 2 8 3" xfId="17678"/>
    <cellStyle name="输入 2 2 9" xfId="17679"/>
    <cellStyle name="输入 2 2 9 2" xfId="17680"/>
    <cellStyle name="输入 2 2 9 2 2" xfId="17681"/>
    <cellStyle name="输入 2 2 9 3" xfId="17682"/>
    <cellStyle name="输入 2 3" xfId="17683"/>
    <cellStyle name="输入 2 3 10" xfId="17684"/>
    <cellStyle name="输入 2 3 11" xfId="17685"/>
    <cellStyle name="输入 2 3 2" xfId="4891"/>
    <cellStyle name="输入 2 3 2 2" xfId="17686"/>
    <cellStyle name="输入 2 3 2 2 2" xfId="17687"/>
    <cellStyle name="输入 2 3 2 2 2 2" xfId="17688"/>
    <cellStyle name="输入 2 3 2 2 2 2 2" xfId="17689"/>
    <cellStyle name="输入 2 3 2 2 2 2 2 2" xfId="13033"/>
    <cellStyle name="输入 2 3 2 2 2 2 3" xfId="17690"/>
    <cellStyle name="输入 2 3 2 2 2 3" xfId="17691"/>
    <cellStyle name="输入 2 3 2 2 2 3 2" xfId="17692"/>
    <cellStyle name="输入 2 3 2 2 2 4" xfId="17693"/>
    <cellStyle name="输入 2 3 2 2 3" xfId="13700"/>
    <cellStyle name="输入 2 3 2 2 3 2" xfId="13702"/>
    <cellStyle name="输入 2 3 2 2 3 2 2" xfId="13704"/>
    <cellStyle name="输入 2 3 2 2 3 2 2 2" xfId="13706"/>
    <cellStyle name="输入 2 3 2 2 3 2 3" xfId="13708"/>
    <cellStyle name="输入 2 3 2 2 3 3" xfId="13711"/>
    <cellStyle name="输入 2 3 2 2 3 3 2" xfId="13713"/>
    <cellStyle name="输入 2 3 2 2 3 4" xfId="13715"/>
    <cellStyle name="输入 2 3 2 2 4" xfId="13720"/>
    <cellStyle name="输入 2 3 2 2 4 2" xfId="2797"/>
    <cellStyle name="输入 2 3 2 2 4 2 2" xfId="2802"/>
    <cellStyle name="输入 2 3 2 2 4 2 2 2" xfId="2807"/>
    <cellStyle name="输入 2 3 2 2 4 2 3" xfId="2814"/>
    <cellStyle name="输入 2 3 2 2 4 3" xfId="2818"/>
    <cellStyle name="输入 2 3 2 2 4 3 2" xfId="2822"/>
    <cellStyle name="输入 2 3 2 2 4 4" xfId="2832"/>
    <cellStyle name="输入 2 3 2 2 5" xfId="13722"/>
    <cellStyle name="输入 2 3 2 2 5 2" xfId="2896"/>
    <cellStyle name="输入 2 3 2 2 5 2 2" xfId="2899"/>
    <cellStyle name="输入 2 3 2 2 5 3" xfId="2908"/>
    <cellStyle name="输入 2 3 2 2 6" xfId="13724"/>
    <cellStyle name="输入 2 3 2 2 6 2" xfId="13726"/>
    <cellStyle name="输入 2 3 2 2 6 2 2" xfId="13728"/>
    <cellStyle name="输入 2 3 2 2 6 3" xfId="13733"/>
    <cellStyle name="输入 2 3 2 2 7" xfId="13737"/>
    <cellStyle name="输入 2 3 2 2 7 2" xfId="13739"/>
    <cellStyle name="输入 2 3 2 2 8" xfId="13748"/>
    <cellStyle name="输入 2 3 2 3" xfId="17694"/>
    <cellStyle name="输入 2 3 2 3 2" xfId="17696"/>
    <cellStyle name="输入 2 3 2 3 2 2" xfId="17697"/>
    <cellStyle name="输入 2 3 2 3 2 2 2" xfId="17698"/>
    <cellStyle name="输入 2 3 2 3 2 3" xfId="17699"/>
    <cellStyle name="输入 2 3 2 3 3" xfId="13757"/>
    <cellStyle name="输入 2 3 2 3 3 2" xfId="254"/>
    <cellStyle name="输入 2 3 2 3 4" xfId="13759"/>
    <cellStyle name="输入 2 3 2 4" xfId="4617"/>
    <cellStyle name="输入 2 3 2 4 2" xfId="17700"/>
    <cellStyle name="输入 2 3 2 4 2 2" xfId="17701"/>
    <cellStyle name="输入 2 3 2 4 2 2 2" xfId="17702"/>
    <cellStyle name="输入 2 3 2 4 2 3" xfId="17703"/>
    <cellStyle name="输入 2 3 2 4 3" xfId="13810"/>
    <cellStyle name="输入 2 3 2 4 3 2" xfId="13812"/>
    <cellStyle name="输入 2 3 2 4 4" xfId="13827"/>
    <cellStyle name="输入 2 3 2 5" xfId="17704"/>
    <cellStyle name="输入 2 3 2 5 2" xfId="17705"/>
    <cellStyle name="输入 2 3 2 5 2 2" xfId="17706"/>
    <cellStyle name="输入 2 3 2 5 2 2 2" xfId="17707"/>
    <cellStyle name="输入 2 3 2 5 2 3" xfId="17708"/>
    <cellStyle name="输入 2 3 2 5 3" xfId="11213"/>
    <cellStyle name="输入 2 3 2 5 3 2" xfId="13867"/>
    <cellStyle name="输入 2 3 2 5 4" xfId="13876"/>
    <cellStyle name="输入 2 3 2 6" xfId="13882"/>
    <cellStyle name="输入 2 3 2 6 2" xfId="17709"/>
    <cellStyle name="输入 2 3 2 6 2 2" xfId="17710"/>
    <cellStyle name="输入 2 3 2 6 3" xfId="12181"/>
    <cellStyle name="输入 2 3 2 7" xfId="8012"/>
    <cellStyle name="输入 2 3 2 7 2" xfId="17711"/>
    <cellStyle name="输入 2 3 2 7 2 2" xfId="17712"/>
    <cellStyle name="输入 2 3 2 7 3" xfId="13977"/>
    <cellStyle name="输入 2 3 2 8" xfId="17713"/>
    <cellStyle name="输入 2 3 2 8 2" xfId="17714"/>
    <cellStyle name="输入 2 3 2 9" xfId="17715"/>
    <cellStyle name="输入 2 3 3" xfId="17716"/>
    <cellStyle name="输入 2 3 3 2" xfId="17717"/>
    <cellStyle name="输入 2 3 3 2 2" xfId="17718"/>
    <cellStyle name="输入 2 3 3 2 2 2" xfId="17719"/>
    <cellStyle name="输入 2 3 3 2 2 2 2" xfId="17720"/>
    <cellStyle name="输入 2 3 3 2 2 3" xfId="17721"/>
    <cellStyle name="输入 2 3 3 2 3" xfId="17722"/>
    <cellStyle name="输入 2 3 3 2 3 2" xfId="17723"/>
    <cellStyle name="输入 2 3 3 2 4" xfId="17724"/>
    <cellStyle name="输入 2 3 3 3" xfId="17725"/>
    <cellStyle name="输入 2 3 3 3 2" xfId="12360"/>
    <cellStyle name="输入 2 3 3 3 2 2" xfId="12362"/>
    <cellStyle name="输入 2 3 3 3 2 2 2" xfId="12364"/>
    <cellStyle name="输入 2 3 3 3 2 3" xfId="12366"/>
    <cellStyle name="输入 2 3 3 3 3" xfId="10129"/>
    <cellStyle name="输入 2 3 3 3 3 2" xfId="12368"/>
    <cellStyle name="输入 2 3 3 3 4" xfId="12375"/>
    <cellStyle name="输入 2 3 3 4" xfId="5480"/>
    <cellStyle name="输入 2 3 3 4 2" xfId="5483"/>
    <cellStyle name="输入 2 3 3 4 2 2" xfId="5050"/>
    <cellStyle name="输入 2 3 3 4 2 2 2" xfId="766"/>
    <cellStyle name="输入 2 3 3 4 2 3" xfId="5055"/>
    <cellStyle name="输入 2 3 3 4 3" xfId="5490"/>
    <cellStyle name="输入 2 3 3 4 3 2" xfId="5417"/>
    <cellStyle name="输入 2 3 3 4 4" xfId="2706"/>
    <cellStyle name="输入 2 3 3 5" xfId="17726"/>
    <cellStyle name="输入 2 3 3 5 2" xfId="17728"/>
    <cellStyle name="输入 2 3 3 5 2 2" xfId="17729"/>
    <cellStyle name="输入 2 3 3 5 3" xfId="11218"/>
    <cellStyle name="输入 2 3 3 6" xfId="6690"/>
    <cellStyle name="输入 2 3 3 6 2" xfId="6692"/>
    <cellStyle name="输入 2 3 3 6 2 2" xfId="17730"/>
    <cellStyle name="输入 2 3 3 6 3" xfId="17731"/>
    <cellStyle name="输入 2 3 3 7" xfId="6694"/>
    <cellStyle name="输入 2 3 3 7 2" xfId="17732"/>
    <cellStyle name="输入 2 3 3 8" xfId="17733"/>
    <cellStyle name="输入 2 3 4" xfId="17734"/>
    <cellStyle name="输入 2 3 4 2" xfId="17736"/>
    <cellStyle name="输入 2 3 4 2 2" xfId="17737"/>
    <cellStyle name="输入 2 3 4 2 2 2" xfId="17738"/>
    <cellStyle name="输入 2 3 4 2 3" xfId="17739"/>
    <cellStyle name="输入 2 3 4 3" xfId="17740"/>
    <cellStyle name="输入 2 3 4 3 2" xfId="17741"/>
    <cellStyle name="输入 2 3 4 4" xfId="17742"/>
    <cellStyle name="输入 2 3 5" xfId="10349"/>
    <cellStyle name="输入 2 3 5 2" xfId="10352"/>
    <cellStyle name="输入 2 3 5 2 2" xfId="10355"/>
    <cellStyle name="输入 2 3 5 2 2 2" xfId="17743"/>
    <cellStyle name="输入 2 3 5 2 3" xfId="17744"/>
    <cellStyle name="输入 2 3 5 3" xfId="10358"/>
    <cellStyle name="输入 2 3 5 3 2" xfId="10602"/>
    <cellStyle name="输入 2 3 5 4" xfId="17745"/>
    <cellStyle name="输入 2 3 6" xfId="10361"/>
    <cellStyle name="输入 2 3 6 2" xfId="10364"/>
    <cellStyle name="输入 2 3 6 2 2" xfId="6669"/>
    <cellStyle name="输入 2 3 6 2 2 2" xfId="6671"/>
    <cellStyle name="输入 2 3 6 2 3" xfId="708"/>
    <cellStyle name="输入 2 3 6 3" xfId="17746"/>
    <cellStyle name="输入 2 3 6 3 2" xfId="10610"/>
    <cellStyle name="输入 2 3 6 4" xfId="17747"/>
    <cellStyle name="输入 2 3 7" xfId="10367"/>
    <cellStyle name="输入 2 3 7 2" xfId="17748"/>
    <cellStyle name="输入 2 3 7 2 2" xfId="17749"/>
    <cellStyle name="输入 2 3 7 3" xfId="3003"/>
    <cellStyle name="输入 2 3 8" xfId="17750"/>
    <cellStyle name="输入 2 3 8 2" xfId="17751"/>
    <cellStyle name="输入 2 3 8 2 2" xfId="17752"/>
    <cellStyle name="输入 2 3 8 3" xfId="17753"/>
    <cellStyle name="输入 2 3 9" xfId="17754"/>
    <cellStyle name="输入 2 3 9 2" xfId="17755"/>
    <cellStyle name="输入 2 4" xfId="17756"/>
    <cellStyle name="输入 2 4 10" xfId="17757"/>
    <cellStyle name="输入 2 4 11" xfId="17758"/>
    <cellStyle name="输入 2 4 2" xfId="17759"/>
    <cellStyle name="输入 2 4 2 2" xfId="17760"/>
    <cellStyle name="输入 2 4 2 2 2" xfId="17761"/>
    <cellStyle name="输入 2 4 2 2 2 2" xfId="17762"/>
    <cellStyle name="输入 2 4 2 2 2 2 2" xfId="17763"/>
    <cellStyle name="输入 2 4 2 2 2 2 2 2" xfId="17764"/>
    <cellStyle name="输入 2 4 2 2 2 2 3" xfId="17765"/>
    <cellStyle name="输入 2 4 2 2 2 3" xfId="10754"/>
    <cellStyle name="输入 2 4 2 2 2 3 2" xfId="17766"/>
    <cellStyle name="输入 2 4 2 2 2 4" xfId="17767"/>
    <cellStyle name="输入 2 4 2 2 3" xfId="17768"/>
    <cellStyle name="输入 2 4 2 2 3 2" xfId="17769"/>
    <cellStyle name="输入 2 4 2 2 3 2 2" xfId="17770"/>
    <cellStyle name="输入 2 4 2 2 3 2 2 2" xfId="17771"/>
    <cellStyle name="输入 2 4 2 2 3 2 3" xfId="17772"/>
    <cellStyle name="输入 2 4 2 2 3 3" xfId="17773"/>
    <cellStyle name="输入 2 4 2 2 3 3 2" xfId="17774"/>
    <cellStyle name="输入 2 4 2 2 3 4" xfId="17775"/>
    <cellStyle name="输入 2 4 2 2 4" xfId="17776"/>
    <cellStyle name="输入 2 4 2 2 4 2" xfId="17777"/>
    <cellStyle name="输入 2 4 2 2 4 2 2" xfId="17778"/>
    <cellStyle name="输入 2 4 2 2 4 2 2 2" xfId="17779"/>
    <cellStyle name="输入 2 4 2 2 4 2 3" xfId="17781"/>
    <cellStyle name="输入 2 4 2 2 4 3" xfId="17782"/>
    <cellStyle name="输入 2 4 2 2 4 3 2" xfId="17783"/>
    <cellStyle name="输入 2 4 2 2 4 4" xfId="17784"/>
    <cellStyle name="输入 2 4 2 2 5" xfId="1853"/>
    <cellStyle name="输入 2 4 2 2 5 2" xfId="17229"/>
    <cellStyle name="输入 2 4 2 2 5 2 2" xfId="17231"/>
    <cellStyle name="输入 2 4 2 2 5 3" xfId="17233"/>
    <cellStyle name="输入 2 4 2 2 6" xfId="17785"/>
    <cellStyle name="输入 2 4 2 2 6 2" xfId="17786"/>
    <cellStyle name="输入 2 4 2 2 6 2 2" xfId="17787"/>
    <cellStyle name="输入 2 4 2 2 6 3" xfId="17788"/>
    <cellStyle name="输入 2 4 2 2 7" xfId="17789"/>
    <cellStyle name="输入 2 4 2 2 7 2" xfId="17790"/>
    <cellStyle name="输入 2 4 2 2 8" xfId="17791"/>
    <cellStyle name="输入 2 4 2 3" xfId="17792"/>
    <cellStyle name="输入 2 4 2 3 2" xfId="8566"/>
    <cellStyle name="输入 2 4 2 3 2 2" xfId="8568"/>
    <cellStyle name="输入 2 4 2 3 2 2 2" xfId="8570"/>
    <cellStyle name="输入 2 4 2 3 2 3" xfId="8575"/>
    <cellStyle name="输入 2 4 2 3 3" xfId="8578"/>
    <cellStyle name="输入 2 4 2 3 3 2" xfId="8580"/>
    <cellStyle name="输入 2 4 2 3 4" xfId="8584"/>
    <cellStyle name="输入 2 4 2 4" xfId="17794"/>
    <cellStyle name="输入 2 4 2 4 2" xfId="8655"/>
    <cellStyle name="输入 2 4 2 4 2 2" xfId="8657"/>
    <cellStyle name="输入 2 4 2 4 2 2 2" xfId="8659"/>
    <cellStyle name="输入 2 4 2 4 2 3" xfId="8661"/>
    <cellStyle name="输入 2 4 2 4 3" xfId="8663"/>
    <cellStyle name="输入 2 4 2 4 3 2" xfId="8665"/>
    <cellStyle name="输入 2 4 2 4 4" xfId="8670"/>
    <cellStyle name="输入 2 4 2 5" xfId="17795"/>
    <cellStyle name="输入 2 4 2 5 2" xfId="8696"/>
    <cellStyle name="输入 2 4 2 5 2 2" xfId="8699"/>
    <cellStyle name="输入 2 4 2 5 2 2 2" xfId="8701"/>
    <cellStyle name="输入 2 4 2 5 2 3" xfId="4060"/>
    <cellStyle name="输入 2 4 2 5 3" xfId="8704"/>
    <cellStyle name="输入 2 4 2 5 3 2" xfId="8706"/>
    <cellStyle name="输入 2 4 2 5 4" xfId="8708"/>
    <cellStyle name="输入 2 4 2 6" xfId="13888"/>
    <cellStyle name="输入 2 4 2 6 2" xfId="17797"/>
    <cellStyle name="输入 2 4 2 6 2 2" xfId="1097"/>
    <cellStyle name="输入 2 4 2 6 3" xfId="12188"/>
    <cellStyle name="输入 2 4 2 7" xfId="17798"/>
    <cellStyle name="输入 2 4 2 7 2" xfId="17799"/>
    <cellStyle name="输入 2 4 2 7 2 2" xfId="1007"/>
    <cellStyle name="输入 2 4 2 7 3" xfId="17800"/>
    <cellStyle name="输入 2 4 2 8" xfId="16073"/>
    <cellStyle name="输入 2 4 2 8 2" xfId="17801"/>
    <cellStyle name="输入 2 4 2 9" xfId="17802"/>
    <cellStyle name="输入 2 4 3" xfId="17803"/>
    <cellStyle name="输入 2 4 3 2" xfId="17804"/>
    <cellStyle name="输入 2 4 3 2 2" xfId="17805"/>
    <cellStyle name="输入 2 4 3 2 2 2" xfId="17806"/>
    <cellStyle name="输入 2 4 3 2 2 2 2" xfId="17807"/>
    <cellStyle name="输入 2 4 3 2 2 3" xfId="16249"/>
    <cellStyle name="输入 2 4 3 2 3" xfId="17808"/>
    <cellStyle name="输入 2 4 3 2 3 2" xfId="17809"/>
    <cellStyle name="输入 2 4 3 2 4" xfId="17810"/>
    <cellStyle name="输入 2 4 3 3" xfId="17811"/>
    <cellStyle name="输入 2 4 3 3 2" xfId="8824"/>
    <cellStyle name="输入 2 4 3 3 2 2" xfId="8827"/>
    <cellStyle name="输入 2 4 3 3 2 2 2" xfId="8830"/>
    <cellStyle name="输入 2 4 3 3 2 3" xfId="8834"/>
    <cellStyle name="输入 2 4 3 3 3" xfId="8838"/>
    <cellStyle name="输入 2 4 3 3 3 2" xfId="8841"/>
    <cellStyle name="输入 2 4 3 3 4" xfId="12572"/>
    <cellStyle name="输入 2 4 3 4" xfId="17812"/>
    <cellStyle name="输入 2 4 3 4 2" xfId="8886"/>
    <cellStyle name="输入 2 4 3 4 2 2" xfId="8889"/>
    <cellStyle name="输入 2 4 3 4 2 2 2" xfId="8892"/>
    <cellStyle name="输入 2 4 3 4 2 3" xfId="8896"/>
    <cellStyle name="输入 2 4 3 4 3" xfId="8899"/>
    <cellStyle name="输入 2 4 3 4 3 2" xfId="8902"/>
    <cellStyle name="输入 2 4 3 4 4" xfId="2857"/>
    <cellStyle name="输入 2 4 3 5" xfId="17813"/>
    <cellStyle name="输入 2 4 3 5 2" xfId="17815"/>
    <cellStyle name="输入 2 4 3 5 2 2" xfId="17816"/>
    <cellStyle name="输入 2 4 3 5 3" xfId="17817"/>
    <cellStyle name="输入 2 4 3 6" xfId="6702"/>
    <cellStyle name="输入 2 4 3 6 2" xfId="7119"/>
    <cellStyle name="输入 2 4 3 6 2 2" xfId="17818"/>
    <cellStyle name="输入 2 4 3 6 3" xfId="17819"/>
    <cellStyle name="输入 2 4 3 7" xfId="9701"/>
    <cellStyle name="输入 2 4 3 7 2" xfId="9703"/>
    <cellStyle name="输入 2 4 3 8" xfId="9711"/>
    <cellStyle name="输入 2 4 4" xfId="17820"/>
    <cellStyle name="输入 2 4 4 2" xfId="17821"/>
    <cellStyle name="输入 2 4 4 2 2" xfId="7384"/>
    <cellStyle name="输入 2 4 4 2 2 2" xfId="17822"/>
    <cellStyle name="输入 2 4 4 2 3" xfId="17823"/>
    <cellStyle name="输入 2 4 4 3" xfId="17824"/>
    <cellStyle name="输入 2 4 4 3 2" xfId="9018"/>
    <cellStyle name="输入 2 4 4 4" xfId="17825"/>
    <cellStyle name="输入 2 4 5" xfId="7001"/>
    <cellStyle name="输入 2 4 5 2" xfId="10370"/>
    <cellStyle name="输入 2 4 5 2 2" xfId="17826"/>
    <cellStyle name="输入 2 4 5 2 2 2" xfId="17827"/>
    <cellStyle name="输入 2 4 5 2 3" xfId="17828"/>
    <cellStyle name="输入 2 4 5 3" xfId="17829"/>
    <cellStyle name="输入 2 4 5 3 2" xfId="9171"/>
    <cellStyle name="输入 2 4 5 4" xfId="17830"/>
    <cellStyle name="输入 2 4 6" xfId="10373"/>
    <cellStyle name="输入 2 4 6 2" xfId="17831"/>
    <cellStyle name="输入 2 4 6 2 2" xfId="17832"/>
    <cellStyle name="输入 2 4 6 2 2 2" xfId="17833"/>
    <cellStyle name="输入 2 4 6 2 3" xfId="731"/>
    <cellStyle name="输入 2 4 6 3" xfId="17834"/>
    <cellStyle name="输入 2 4 6 3 2" xfId="17835"/>
    <cellStyle name="输入 2 4 6 4" xfId="17836"/>
    <cellStyle name="输入 2 4 7" xfId="17837"/>
    <cellStyle name="输入 2 4 7 2" xfId="17838"/>
    <cellStyle name="输入 2 4 7 2 2" xfId="17839"/>
    <cellStyle name="输入 2 4 7 3" xfId="17841"/>
    <cellStyle name="输入 2 4 8" xfId="17842"/>
    <cellStyle name="输入 2 4 8 2" xfId="17843"/>
    <cellStyle name="输入 2 4 8 2 2" xfId="16751"/>
    <cellStyle name="输入 2 4 8 3" xfId="17844"/>
    <cellStyle name="输入 2 4 9" xfId="17845"/>
    <cellStyle name="输入 2 4 9 2" xfId="17846"/>
    <cellStyle name="输入 2 5" xfId="14856"/>
    <cellStyle name="输入 2 5 10" xfId="17847"/>
    <cellStyle name="输入 2 5 2" xfId="17848"/>
    <cellStyle name="输入 2 5 2 2" xfId="17850"/>
    <cellStyle name="输入 2 5 2 2 2" xfId="17851"/>
    <cellStyle name="输入 2 5 2 2 2 2" xfId="17852"/>
    <cellStyle name="输入 2 5 2 2 2 2 2" xfId="17853"/>
    <cellStyle name="输入 2 5 2 2 2 3" xfId="17854"/>
    <cellStyle name="输入 2 5 2 2 3" xfId="17855"/>
    <cellStyle name="输入 2 5 2 2 3 2" xfId="17856"/>
    <cellStyle name="输入 2 5 2 2 4" xfId="17857"/>
    <cellStyle name="输入 2 5 2 3" xfId="17858"/>
    <cellStyle name="输入 2 5 2 3 2" xfId="9397"/>
    <cellStyle name="输入 2 5 2 3 2 2" xfId="9399"/>
    <cellStyle name="输入 2 5 2 3 2 2 2" xfId="9402"/>
    <cellStyle name="输入 2 5 2 3 2 3" xfId="9406"/>
    <cellStyle name="输入 2 5 2 3 3" xfId="9409"/>
    <cellStyle name="输入 2 5 2 3 3 2" xfId="9411"/>
    <cellStyle name="输入 2 5 2 3 4" xfId="9415"/>
    <cellStyle name="输入 2 5 2 4" xfId="17860"/>
    <cellStyle name="输入 2 5 2 4 2" xfId="376"/>
    <cellStyle name="输入 2 5 2 4 2 2" xfId="9460"/>
    <cellStyle name="输入 2 5 2 4 2 2 2" xfId="9462"/>
    <cellStyle name="输入 2 5 2 4 2 3" xfId="9464"/>
    <cellStyle name="输入 2 5 2 4 3" xfId="9467"/>
    <cellStyle name="输入 2 5 2 4 3 2" xfId="9470"/>
    <cellStyle name="输入 2 5 2 4 4" xfId="9475"/>
    <cellStyle name="输入 2 5 2 5" xfId="17861"/>
    <cellStyle name="输入 2 5 2 5 2" xfId="9499"/>
    <cellStyle name="输入 2 5 2 5 2 2" xfId="9502"/>
    <cellStyle name="输入 2 5 2 5 3" xfId="9507"/>
    <cellStyle name="输入 2 5 2 6" xfId="13899"/>
    <cellStyle name="输入 2 5 2 6 2" xfId="17863"/>
    <cellStyle name="输入 2 5 2 6 2 2" xfId="17864"/>
    <cellStyle name="输入 2 5 2 6 3" xfId="17865"/>
    <cellStyle name="输入 2 5 2 7" xfId="17866"/>
    <cellStyle name="输入 2 5 2 7 2" xfId="17867"/>
    <cellStyle name="输入 2 5 2 8" xfId="17868"/>
    <cellStyle name="输入 2 5 3" xfId="17870"/>
    <cellStyle name="输入 2 5 3 2" xfId="17871"/>
    <cellStyle name="输入 2 5 3 2 2" xfId="17872"/>
    <cellStyle name="输入 2 5 3 2 2 2" xfId="17873"/>
    <cellStyle name="输入 2 5 3 2 3" xfId="17874"/>
    <cellStyle name="输入 2 5 3 3" xfId="3012"/>
    <cellStyle name="输入 2 5 3 3 2" xfId="4829"/>
    <cellStyle name="输入 2 5 3 4" xfId="411"/>
    <cellStyle name="输入 2 5 4" xfId="17875"/>
    <cellStyle name="输入 2 5 4 2" xfId="17876"/>
    <cellStyle name="输入 2 5 4 2 2" xfId="17877"/>
    <cellStyle name="输入 2 5 4 2 2 2" xfId="17878"/>
    <cellStyle name="输入 2 5 4 2 3" xfId="17879"/>
    <cellStyle name="输入 2 5 4 3" xfId="3315"/>
    <cellStyle name="输入 2 5 4 3 2" xfId="12817"/>
    <cellStyle name="输入 2 5 4 4" xfId="424"/>
    <cellStyle name="输入 2 5 5" xfId="10376"/>
    <cellStyle name="输入 2 5 5 2" xfId="13175"/>
    <cellStyle name="输入 2 5 5 2 2" xfId="17880"/>
    <cellStyle name="输入 2 5 5 2 2 2" xfId="17881"/>
    <cellStyle name="输入 2 5 5 2 3" xfId="17882"/>
    <cellStyle name="输入 2 5 5 3" xfId="17883"/>
    <cellStyle name="输入 2 5 5 3 2" xfId="17884"/>
    <cellStyle name="输入 2 5 5 4" xfId="17885"/>
    <cellStyle name="输入 2 5 6" xfId="13177"/>
    <cellStyle name="输入 2 5 6 2" xfId="17886"/>
    <cellStyle name="输入 2 5 6 2 2" xfId="17887"/>
    <cellStyle name="输入 2 5 6 3" xfId="17888"/>
    <cellStyle name="输入 2 5 7" xfId="17889"/>
    <cellStyle name="输入 2 5 7 2" xfId="17890"/>
    <cellStyle name="输入 2 5 7 2 2" xfId="17891"/>
    <cellStyle name="输入 2 5 7 3" xfId="17893"/>
    <cellStyle name="输入 2 5 8" xfId="17894"/>
    <cellStyle name="输入 2 5 8 2" xfId="17895"/>
    <cellStyle name="输入 2 5 9" xfId="17896"/>
    <cellStyle name="输入 2 6" xfId="17897"/>
    <cellStyle name="输入 2 6 2" xfId="491"/>
    <cellStyle name="输入 2 6 2 2" xfId="1194"/>
    <cellStyle name="输入 2 6 2 2 2" xfId="5904"/>
    <cellStyle name="输入 2 6 2 2 2 2" xfId="17899"/>
    <cellStyle name="输入 2 6 2 2 3" xfId="17900"/>
    <cellStyle name="输入 2 6 2 3" xfId="17901"/>
    <cellStyle name="输入 2 6 2 3 2" xfId="5919"/>
    <cellStyle name="输入 2 6 2 4" xfId="13696"/>
    <cellStyle name="输入 2 6 3" xfId="1147"/>
    <cellStyle name="输入 2 6 3 2" xfId="419"/>
    <cellStyle name="输入 2 6 3 2 2" xfId="6558"/>
    <cellStyle name="输入 2 6 3 2 2 2" xfId="6560"/>
    <cellStyle name="输入 2 6 3 2 3" xfId="6572"/>
    <cellStyle name="输入 2 6 3 3" xfId="17902"/>
    <cellStyle name="输入 2 6 3 3 2" xfId="9954"/>
    <cellStyle name="输入 2 6 3 4" xfId="17903"/>
    <cellStyle name="输入 2 6 4" xfId="817"/>
    <cellStyle name="输入 2 6 4 2" xfId="534"/>
    <cellStyle name="输入 2 6 4 2 2" xfId="17904"/>
    <cellStyle name="输入 2 6 4 2 2 2" xfId="17905"/>
    <cellStyle name="输入 2 6 4 2 3" xfId="17906"/>
    <cellStyle name="输入 2 6 4 3" xfId="17907"/>
    <cellStyle name="输入 2 6 4 3 2" xfId="13051"/>
    <cellStyle name="输入 2 6 4 4" xfId="17908"/>
    <cellStyle name="输入 2 6 5" xfId="821"/>
    <cellStyle name="输入 2 6 5 2" xfId="783"/>
    <cellStyle name="输入 2 6 5 2 2" xfId="17909"/>
    <cellStyle name="输入 2 6 5 3" xfId="17910"/>
    <cellStyle name="输入 2 6 6" xfId="1196"/>
    <cellStyle name="输入 2 6 6 2" xfId="905"/>
    <cellStyle name="输入 2 6 6 2 2" xfId="17911"/>
    <cellStyle name="输入 2 6 6 3" xfId="17912"/>
    <cellStyle name="输入 2 6 7" xfId="17913"/>
    <cellStyle name="输入 2 6 7 2" xfId="17914"/>
    <cellStyle name="输入 2 6 8" xfId="17915"/>
    <cellStyle name="输入 2 7" xfId="17916"/>
    <cellStyle name="输入 2 7 2" xfId="17917"/>
    <cellStyle name="输入 2 7 2 2" xfId="17919"/>
    <cellStyle name="输入 2 7 2 2 2" xfId="17920"/>
    <cellStyle name="输入 2 7 2 3" xfId="17921"/>
    <cellStyle name="输入 2 7 3" xfId="17922"/>
    <cellStyle name="输入 2 7 3 2" xfId="6988"/>
    <cellStyle name="输入 2 7 4" xfId="835"/>
    <cellStyle name="输入 2 8" xfId="17923"/>
    <cellStyle name="输入 2 8 2" xfId="17924"/>
    <cellStyle name="输入 2 8 2 2" xfId="17925"/>
    <cellStyle name="输入 2 8 2 2 2" xfId="17926"/>
    <cellStyle name="输入 2 8 2 3" xfId="17928"/>
    <cellStyle name="输入 2 8 3" xfId="17929"/>
    <cellStyle name="输入 2 8 3 2" xfId="17930"/>
    <cellStyle name="输入 2 8 4" xfId="17931"/>
    <cellStyle name="输入 2 9" xfId="17932"/>
    <cellStyle name="输入 2 9 2" xfId="17933"/>
    <cellStyle name="输入 2 9 2 2" xfId="17934"/>
    <cellStyle name="输入 2 9 2 2 2" xfId="17936"/>
    <cellStyle name="输入 2 9 2 3" xfId="17938"/>
    <cellStyle name="输入 2 9 3" xfId="11102"/>
    <cellStyle name="输入 2 9 3 2" xfId="11104"/>
    <cellStyle name="输入 2 9 4" xfId="5060"/>
    <cellStyle name="输入 3" xfId="17940"/>
    <cellStyle name="输入 3 10" xfId="469"/>
    <cellStyle name="输入 3 10 2" xfId="17941"/>
    <cellStyle name="输入 3 11" xfId="17942"/>
    <cellStyle name="输入 3 12" xfId="17943"/>
    <cellStyle name="输入 3 2" xfId="17944"/>
    <cellStyle name="输入 3 2 10" xfId="5681"/>
    <cellStyle name="输入 3 2 10 2" xfId="5683"/>
    <cellStyle name="输入 3 2 11" xfId="5696"/>
    <cellStyle name="输入 3 2 12" xfId="5698"/>
    <cellStyle name="输入 3 2 2" xfId="17945"/>
    <cellStyle name="输入 3 2 2 10" xfId="13352"/>
    <cellStyle name="输入 3 2 2 11" xfId="13460"/>
    <cellStyle name="输入 3 2 2 2" xfId="17946"/>
    <cellStyle name="输入 3 2 2 2 2" xfId="17947"/>
    <cellStyle name="输入 3 2 2 2 2 2" xfId="17948"/>
    <cellStyle name="输入 3 2 2 2 2 2 2" xfId="17949"/>
    <cellStyle name="输入 3 2 2 2 2 2 2 2" xfId="17950"/>
    <cellStyle name="输入 3 2 2 2 2 2 2 2 2" xfId="12137"/>
    <cellStyle name="输入 3 2 2 2 2 2 2 3" xfId="17951"/>
    <cellStyle name="输入 3 2 2 2 2 2 3" xfId="17952"/>
    <cellStyle name="输入 3 2 2 2 2 2 3 2" xfId="17953"/>
    <cellStyle name="输入 3 2 2 2 2 2 4" xfId="17954"/>
    <cellStyle name="输入 3 2 2 2 2 3" xfId="17955"/>
    <cellStyle name="输入 3 2 2 2 2 3 2" xfId="8259"/>
    <cellStyle name="输入 3 2 2 2 2 3 2 2" xfId="8261"/>
    <cellStyle name="输入 3 2 2 2 2 3 2 2 2" xfId="8265"/>
    <cellStyle name="输入 3 2 2 2 2 3 2 3" xfId="8275"/>
    <cellStyle name="输入 3 2 2 2 2 3 3" xfId="17956"/>
    <cellStyle name="输入 3 2 2 2 2 3 3 2" xfId="17957"/>
    <cellStyle name="输入 3 2 2 2 2 3 4" xfId="17958"/>
    <cellStyle name="输入 3 2 2 2 2 4" xfId="17959"/>
    <cellStyle name="输入 3 2 2 2 2 4 2" xfId="9133"/>
    <cellStyle name="输入 3 2 2 2 2 4 2 2" xfId="9135"/>
    <cellStyle name="输入 3 2 2 2 2 4 2 2 2" xfId="9139"/>
    <cellStyle name="输入 3 2 2 2 2 4 2 3" xfId="9180"/>
    <cellStyle name="输入 3 2 2 2 2 4 3" xfId="9219"/>
    <cellStyle name="输入 3 2 2 2 2 4 3 2" xfId="9221"/>
    <cellStyle name="输入 3 2 2 2 2 4 4" xfId="9239"/>
    <cellStyle name="输入 3 2 2 2 2 5" xfId="17960"/>
    <cellStyle name="输入 3 2 2 2 2 5 2" xfId="9661"/>
    <cellStyle name="输入 3 2 2 2 2 5 2 2" xfId="9663"/>
    <cellStyle name="输入 3 2 2 2 2 5 3" xfId="9674"/>
    <cellStyle name="输入 3 2 2 2 2 6" xfId="17961"/>
    <cellStyle name="输入 3 2 2 2 2 6 2" xfId="10030"/>
    <cellStyle name="输入 3 2 2 2 2 6 2 2" xfId="10034"/>
    <cellStyle name="输入 3 2 2 2 2 6 3" xfId="10048"/>
    <cellStyle name="输入 3 2 2 2 2 7" xfId="465"/>
    <cellStyle name="输入 3 2 2 2 2 7 2" xfId="10506"/>
    <cellStyle name="输入 3 2 2 2 2 8" xfId="14742"/>
    <cellStyle name="输入 3 2 2 2 3" xfId="13780"/>
    <cellStyle name="输入 3 2 2 2 3 2" xfId="17964"/>
    <cellStyle name="输入 3 2 2 2 3 2 2" xfId="17965"/>
    <cellStyle name="输入 3 2 2 2 3 2 2 2" xfId="17966"/>
    <cellStyle name="输入 3 2 2 2 3 2 3" xfId="17967"/>
    <cellStyle name="输入 3 2 2 2 3 3" xfId="12010"/>
    <cellStyle name="输入 3 2 2 2 3 3 2" xfId="17968"/>
    <cellStyle name="输入 3 2 2 2 3 4" xfId="17969"/>
    <cellStyle name="输入 3 2 2 2 4" xfId="17970"/>
    <cellStyle name="输入 3 2 2 2 4 2" xfId="17971"/>
    <cellStyle name="输入 3 2 2 2 4 2 2" xfId="17972"/>
    <cellStyle name="输入 3 2 2 2 4 2 2 2" xfId="17973"/>
    <cellStyle name="输入 3 2 2 2 4 2 3" xfId="17974"/>
    <cellStyle name="输入 3 2 2 2 4 3" xfId="17976"/>
    <cellStyle name="输入 3 2 2 2 4 3 2" xfId="17977"/>
    <cellStyle name="输入 3 2 2 2 4 4" xfId="17978"/>
    <cellStyle name="输入 3 2 2 2 5" xfId="17979"/>
    <cellStyle name="输入 3 2 2 2 5 2" xfId="17980"/>
    <cellStyle name="输入 3 2 2 2 5 2 2" xfId="17981"/>
    <cellStyle name="输入 3 2 2 2 5 2 2 2" xfId="17982"/>
    <cellStyle name="输入 3 2 2 2 5 2 3" xfId="17510"/>
    <cellStyle name="输入 3 2 2 2 5 3" xfId="17983"/>
    <cellStyle name="输入 3 2 2 2 5 3 2" xfId="17984"/>
    <cellStyle name="输入 3 2 2 2 5 4" xfId="17985"/>
    <cellStyle name="输入 3 2 2 2 6" xfId="17986"/>
    <cellStyle name="输入 3 2 2 2 6 2" xfId="17987"/>
    <cellStyle name="输入 3 2 2 2 6 2 2" xfId="11950"/>
    <cellStyle name="输入 3 2 2 2 6 3" xfId="2243"/>
    <cellStyle name="输入 3 2 2 2 7" xfId="17988"/>
    <cellStyle name="输入 3 2 2 2 7 2" xfId="17989"/>
    <cellStyle name="输入 3 2 2 2 7 2 2" xfId="12070"/>
    <cellStyle name="输入 3 2 2 2 7 3" xfId="2249"/>
    <cellStyle name="输入 3 2 2 2 8" xfId="17990"/>
    <cellStyle name="输入 3 2 2 2 8 2" xfId="17991"/>
    <cellStyle name="输入 3 2 2 2 9" xfId="17992"/>
    <cellStyle name="输入 3 2 2 3" xfId="17993"/>
    <cellStyle name="输入 3 2 2 3 2" xfId="6914"/>
    <cellStyle name="输入 3 2 2 3 2 2" xfId="17995"/>
    <cellStyle name="输入 3 2 2 3 2 2 2" xfId="17997"/>
    <cellStyle name="输入 3 2 2 3 2 2 2 2" xfId="17998"/>
    <cellStyle name="输入 3 2 2 3 2 2 3" xfId="17999"/>
    <cellStyle name="输入 3 2 2 3 2 3" xfId="18000"/>
    <cellStyle name="输入 3 2 2 3 2 3 2" xfId="18001"/>
    <cellStyle name="输入 3 2 2 3 2 4" xfId="3344"/>
    <cellStyle name="输入 3 2 2 3 3" xfId="18002"/>
    <cellStyle name="输入 3 2 2 3 3 2" xfId="18003"/>
    <cellStyle name="输入 3 2 2 3 3 2 2" xfId="14155"/>
    <cellStyle name="输入 3 2 2 3 3 2 2 2" xfId="18004"/>
    <cellStyle name="输入 3 2 2 3 3 2 3" xfId="18005"/>
    <cellStyle name="输入 3 2 2 3 3 3" xfId="18006"/>
    <cellStyle name="输入 3 2 2 3 3 3 2" xfId="18007"/>
    <cellStyle name="输入 3 2 2 3 3 4" xfId="18008"/>
    <cellStyle name="输入 3 2 2 3 4" xfId="18009"/>
    <cellStyle name="输入 3 2 2 3 4 2" xfId="18010"/>
    <cellStyle name="输入 3 2 2 3 4 2 2" xfId="18011"/>
    <cellStyle name="输入 3 2 2 3 4 2 2 2" xfId="7916"/>
    <cellStyle name="输入 3 2 2 3 4 2 3" xfId="18012"/>
    <cellStyle name="输入 3 2 2 3 4 3" xfId="18014"/>
    <cellStyle name="输入 3 2 2 3 4 3 2" xfId="18015"/>
    <cellStyle name="输入 3 2 2 3 4 4" xfId="12539"/>
    <cellStyle name="输入 3 2 2 3 5" xfId="18016"/>
    <cellStyle name="输入 3 2 2 3 5 2" xfId="18017"/>
    <cellStyle name="输入 3 2 2 3 5 2 2" xfId="18018"/>
    <cellStyle name="输入 3 2 2 3 5 3" xfId="18019"/>
    <cellStyle name="输入 3 2 2 3 6" xfId="18020"/>
    <cellStyle name="输入 3 2 2 3 6 2" xfId="18021"/>
    <cellStyle name="输入 3 2 2 3 6 2 2" xfId="12350"/>
    <cellStyle name="输入 3 2 2 3 6 3" xfId="2254"/>
    <cellStyle name="输入 3 2 2 3 7" xfId="1218"/>
    <cellStyle name="输入 3 2 2 3 7 2" xfId="18022"/>
    <cellStyle name="输入 3 2 2 3 8" xfId="10597"/>
    <cellStyle name="输入 3 2 2 4" xfId="18023"/>
    <cellStyle name="输入 3 2 2 4 2" xfId="18024"/>
    <cellStyle name="输入 3 2 2 4 2 2" xfId="18025"/>
    <cellStyle name="输入 3 2 2 4 2 2 2" xfId="18026"/>
    <cellStyle name="输入 3 2 2 4 2 3" xfId="18027"/>
    <cellStyle name="输入 3 2 2 4 3" xfId="18028"/>
    <cellStyle name="输入 3 2 2 4 3 2" xfId="18029"/>
    <cellStyle name="输入 3 2 2 4 4" xfId="4983"/>
    <cellStyle name="输入 3 2 2 5" xfId="18030"/>
    <cellStyle name="输入 3 2 2 5 2" xfId="18031"/>
    <cellStyle name="输入 3 2 2 5 2 2" xfId="7170"/>
    <cellStyle name="输入 3 2 2 5 2 2 2" xfId="18032"/>
    <cellStyle name="输入 3 2 2 5 2 3" xfId="18033"/>
    <cellStyle name="输入 3 2 2 5 3" xfId="11327"/>
    <cellStyle name="输入 3 2 2 5 3 2" xfId="18034"/>
    <cellStyle name="输入 3 2 2 5 4" xfId="4987"/>
    <cellStyle name="输入 3 2 2 6" xfId="13925"/>
    <cellStyle name="输入 3 2 2 6 2" xfId="18035"/>
    <cellStyle name="输入 3 2 2 6 2 2" xfId="18036"/>
    <cellStyle name="输入 3 2 2 6 2 2 2" xfId="18037"/>
    <cellStyle name="输入 3 2 2 6 2 3" xfId="18038"/>
    <cellStyle name="输入 3 2 2 6 3" xfId="12223"/>
    <cellStyle name="输入 3 2 2 6 3 2" xfId="18039"/>
    <cellStyle name="输入 3 2 2 6 4" xfId="18040"/>
    <cellStyle name="输入 3 2 2 7" xfId="18041"/>
    <cellStyle name="输入 3 2 2 7 2" xfId="18042"/>
    <cellStyle name="输入 3 2 2 7 2 2" xfId="18043"/>
    <cellStyle name="输入 3 2 2 7 3" xfId="18044"/>
    <cellStyle name="输入 3 2 2 8" xfId="18045"/>
    <cellStyle name="输入 3 2 2 8 2" xfId="18046"/>
    <cellStyle name="输入 3 2 2 8 2 2" xfId="18047"/>
    <cellStyle name="输入 3 2 2 8 3" xfId="18048"/>
    <cellStyle name="输入 3 2 2 9" xfId="18049"/>
    <cellStyle name="输入 3 2 2 9 2" xfId="18050"/>
    <cellStyle name="输入 3 2 3" xfId="18051"/>
    <cellStyle name="输入 3 2 3 2" xfId="18052"/>
    <cellStyle name="输入 3 2 3 2 2" xfId="18053"/>
    <cellStyle name="输入 3 2 3 2 2 2" xfId="18054"/>
    <cellStyle name="输入 3 2 3 2 2 2 2" xfId="18055"/>
    <cellStyle name="输入 3 2 3 2 2 2 2 2" xfId="18056"/>
    <cellStyle name="输入 3 2 3 2 2 2 3" xfId="18057"/>
    <cellStyle name="输入 3 2 3 2 2 3" xfId="18058"/>
    <cellStyle name="输入 3 2 3 2 2 3 2" xfId="18059"/>
    <cellStyle name="输入 3 2 3 2 2 4" xfId="18060"/>
    <cellStyle name="输入 3 2 3 2 3" xfId="13789"/>
    <cellStyle name="输入 3 2 3 2 3 2" xfId="18061"/>
    <cellStyle name="输入 3 2 3 2 3 2 2" xfId="18062"/>
    <cellStyle name="输入 3 2 3 2 3 2 2 2" xfId="18063"/>
    <cellStyle name="输入 3 2 3 2 3 2 3" xfId="699"/>
    <cellStyle name="输入 3 2 3 2 3 3" xfId="12019"/>
    <cellStyle name="输入 3 2 3 2 3 3 2" xfId="18064"/>
    <cellStyle name="输入 3 2 3 2 3 4" xfId="9143"/>
    <cellStyle name="输入 3 2 3 2 4" xfId="6886"/>
    <cellStyle name="输入 3 2 3 2 4 2" xfId="6888"/>
    <cellStyle name="输入 3 2 3 2 4 2 2" xfId="6890"/>
    <cellStyle name="输入 3 2 3 2 4 2 2 2" xfId="6892"/>
    <cellStyle name="输入 3 2 3 2 4 2 3" xfId="6894"/>
    <cellStyle name="输入 3 2 3 2 4 3" xfId="6898"/>
    <cellStyle name="输入 3 2 3 2 4 3 2" xfId="6901"/>
    <cellStyle name="输入 3 2 3 2 4 4" xfId="6904"/>
    <cellStyle name="输入 3 2 3 2 5" xfId="6906"/>
    <cellStyle name="输入 3 2 3 2 5 2" xfId="6908"/>
    <cellStyle name="输入 3 2 3 2 5 2 2" xfId="6910"/>
    <cellStyle name="输入 3 2 3 2 5 3" xfId="6917"/>
    <cellStyle name="输入 3 2 3 2 6" xfId="6921"/>
    <cellStyle name="输入 3 2 3 2 6 2" xfId="6923"/>
    <cellStyle name="输入 3 2 3 2 6 2 2" xfId="6925"/>
    <cellStyle name="输入 3 2 3 2 6 3" xfId="1932"/>
    <cellStyle name="输入 3 2 3 2 7" xfId="6927"/>
    <cellStyle name="输入 3 2 3 2 7 2" xfId="6929"/>
    <cellStyle name="输入 3 2 3 2 8" xfId="6931"/>
    <cellStyle name="输入 3 2 3 3" xfId="18065"/>
    <cellStyle name="输入 3 2 3 3 2" xfId="18066"/>
    <cellStyle name="输入 3 2 3 3 2 2" xfId="18067"/>
    <cellStyle name="输入 3 2 3 3 2 2 2" xfId="18069"/>
    <cellStyle name="输入 3 2 3 3 2 3" xfId="18070"/>
    <cellStyle name="输入 3 2 3 3 3" xfId="10153"/>
    <cellStyle name="输入 3 2 3 3 3 2" xfId="18071"/>
    <cellStyle name="输入 3 2 3 3 4" xfId="18072"/>
    <cellStyle name="输入 3 2 3 4" xfId="18073"/>
    <cellStyle name="输入 3 2 3 4 2" xfId="18074"/>
    <cellStyle name="输入 3 2 3 4 2 2" xfId="18075"/>
    <cellStyle name="输入 3 2 3 4 2 2 2" xfId="18076"/>
    <cellStyle name="输入 3 2 3 4 2 3" xfId="18077"/>
    <cellStyle name="输入 3 2 3 4 3" xfId="18078"/>
    <cellStyle name="输入 3 2 3 4 3 2" xfId="18079"/>
    <cellStyle name="输入 3 2 3 4 4" xfId="4992"/>
    <cellStyle name="输入 3 2 3 5" xfId="18080"/>
    <cellStyle name="输入 3 2 3 5 2" xfId="18081"/>
    <cellStyle name="输入 3 2 3 5 2 2" xfId="18082"/>
    <cellStyle name="输入 3 2 3 5 2 2 2" xfId="18083"/>
    <cellStyle name="输入 3 2 3 5 2 3" xfId="18084"/>
    <cellStyle name="输入 3 2 3 5 3" xfId="3137"/>
    <cellStyle name="输入 3 2 3 5 3 2" xfId="18085"/>
    <cellStyle name="输入 3 2 3 5 4" xfId="12708"/>
    <cellStyle name="输入 3 2 3 6" xfId="13928"/>
    <cellStyle name="输入 3 2 3 6 2" xfId="18086"/>
    <cellStyle name="输入 3 2 3 6 2 2" xfId="18087"/>
    <cellStyle name="输入 3 2 3 6 3" xfId="18088"/>
    <cellStyle name="输入 3 2 3 7" xfId="18089"/>
    <cellStyle name="输入 3 2 3 7 2" xfId="18090"/>
    <cellStyle name="输入 3 2 3 7 2 2" xfId="18091"/>
    <cellStyle name="输入 3 2 3 7 3" xfId="18092"/>
    <cellStyle name="输入 3 2 3 8" xfId="18093"/>
    <cellStyle name="输入 3 2 3 8 2" xfId="18094"/>
    <cellStyle name="输入 3 2 3 9" xfId="18095"/>
    <cellStyle name="输入 3 2 4" xfId="18096"/>
    <cellStyle name="输入 3 2 4 2" xfId="18097"/>
    <cellStyle name="输入 3 2 4 2 2" xfId="18098"/>
    <cellStyle name="输入 3 2 4 2 2 2" xfId="18099"/>
    <cellStyle name="输入 3 2 4 2 2 2 2" xfId="18100"/>
    <cellStyle name="输入 3 2 4 2 2 3" xfId="18101"/>
    <cellStyle name="输入 3 2 4 2 3" xfId="13797"/>
    <cellStyle name="输入 3 2 4 2 3 2" xfId="18102"/>
    <cellStyle name="输入 3 2 4 2 4" xfId="18103"/>
    <cellStyle name="输入 3 2 4 3" xfId="18105"/>
    <cellStyle name="输入 3 2 4 3 2" xfId="18106"/>
    <cellStyle name="输入 3 2 4 3 2 2" xfId="15230"/>
    <cellStyle name="输入 3 2 4 3 2 2 2" xfId="15234"/>
    <cellStyle name="输入 3 2 4 3 2 3" xfId="15239"/>
    <cellStyle name="输入 3 2 4 3 3" xfId="18107"/>
    <cellStyle name="输入 3 2 4 3 3 2" xfId="15726"/>
    <cellStyle name="输入 3 2 4 3 4" xfId="18108"/>
    <cellStyle name="输入 3 2 4 4" xfId="18109"/>
    <cellStyle name="输入 3 2 4 4 2" xfId="18110"/>
    <cellStyle name="输入 3 2 4 4 2 2" xfId="18111"/>
    <cellStyle name="输入 3 2 4 4 2 2 2" xfId="18112"/>
    <cellStyle name="输入 3 2 4 4 2 3" xfId="18113"/>
    <cellStyle name="输入 3 2 4 4 3" xfId="18114"/>
    <cellStyle name="输入 3 2 4 4 3 2" xfId="18115"/>
    <cellStyle name="输入 3 2 4 4 4" xfId="18116"/>
    <cellStyle name="输入 3 2 4 5" xfId="6025"/>
    <cellStyle name="输入 3 2 4 5 2" xfId="6027"/>
    <cellStyle name="输入 3 2 4 5 2 2" xfId="6029"/>
    <cellStyle name="输入 3 2 4 5 3" xfId="6032"/>
    <cellStyle name="输入 3 2 4 6" xfId="6038"/>
    <cellStyle name="输入 3 2 4 6 2" xfId="6041"/>
    <cellStyle name="输入 3 2 4 6 2 2" xfId="3178"/>
    <cellStyle name="输入 3 2 4 6 3" xfId="6044"/>
    <cellStyle name="输入 3 2 4 7" xfId="1682"/>
    <cellStyle name="输入 3 2 4 7 2" xfId="3658"/>
    <cellStyle name="输入 3 2 4 8" xfId="6052"/>
    <cellStyle name="输入 3 2 5" xfId="10396"/>
    <cellStyle name="输入 3 2 5 2" xfId="10399"/>
    <cellStyle name="输入 3 2 5 2 2" xfId="10402"/>
    <cellStyle name="输入 3 2 5 2 2 2" xfId="18117"/>
    <cellStyle name="输入 3 2 5 2 3" xfId="18118"/>
    <cellStyle name="输入 3 2 5 3" xfId="10405"/>
    <cellStyle name="输入 3 2 5 3 2" xfId="18119"/>
    <cellStyle name="输入 3 2 5 4" xfId="18120"/>
    <cellStyle name="输入 3 2 6" xfId="10408"/>
    <cellStyle name="输入 3 2 6 2" xfId="10411"/>
    <cellStyle name="输入 3 2 6 2 2" xfId="18121"/>
    <cellStyle name="输入 3 2 6 2 2 2" xfId="18122"/>
    <cellStyle name="输入 3 2 6 2 3" xfId="18123"/>
    <cellStyle name="输入 3 2 6 3" xfId="14737"/>
    <cellStyle name="输入 3 2 6 3 2" xfId="18124"/>
    <cellStyle name="输入 3 2 6 4" xfId="18125"/>
    <cellStyle name="输入 3 2 7" xfId="5759"/>
    <cellStyle name="输入 3 2 7 2" xfId="5762"/>
    <cellStyle name="输入 3 2 7 2 2" xfId="1305"/>
    <cellStyle name="输入 3 2 7 2 2 2" xfId="1233"/>
    <cellStyle name="输入 3 2 7 2 3" xfId="1310"/>
    <cellStyle name="输入 3 2 7 3" xfId="6075"/>
    <cellStyle name="输入 3 2 7 3 2" xfId="2962"/>
    <cellStyle name="输入 3 2 7 4" xfId="18126"/>
    <cellStyle name="输入 3 2 8" xfId="5765"/>
    <cellStyle name="输入 3 2 8 2" xfId="6078"/>
    <cellStyle name="输入 3 2 8 2 2" xfId="7470"/>
    <cellStyle name="输入 3 2 8 3" xfId="7476"/>
    <cellStyle name="输入 3 2 9" xfId="6080"/>
    <cellStyle name="输入 3 2 9 2" xfId="15947"/>
    <cellStyle name="输入 3 2 9 2 2" xfId="18127"/>
    <cellStyle name="输入 3 2 9 3" xfId="18129"/>
    <cellStyle name="输入 3 3" xfId="18130"/>
    <cellStyle name="输入 3 3 2" xfId="4900"/>
    <cellStyle name="输入 3 3 2 2" xfId="18131"/>
    <cellStyle name="输入 3 3 2 2 2" xfId="18132"/>
    <cellStyle name="输入 3 3 2 2 2 2" xfId="13083"/>
    <cellStyle name="输入 3 3 2 2 2 2 2" xfId="13086"/>
    <cellStyle name="输入 3 3 2 2 2 3" xfId="1861"/>
    <cellStyle name="输入 3 3 2 2 3" xfId="13840"/>
    <cellStyle name="输入 3 3 2 2 3 2" xfId="6001"/>
    <cellStyle name="输入 3 3 2 2 4" xfId="18133"/>
    <cellStyle name="输入 3 3 2 3" xfId="18134"/>
    <cellStyle name="输入 3 3 2 3 2" xfId="18136"/>
    <cellStyle name="输入 3 3 2 3 2 2" xfId="13270"/>
    <cellStyle name="输入 3 3 2 3 2 2 2" xfId="13273"/>
    <cellStyle name="输入 3 3 2 3 2 3" xfId="13278"/>
    <cellStyle name="输入 3 3 2 3 3" xfId="18137"/>
    <cellStyle name="输入 3 3 2 3 3 2" xfId="13307"/>
    <cellStyle name="输入 3 3 2 3 4" xfId="18138"/>
    <cellStyle name="输入 3 3 2 4" xfId="4625"/>
    <cellStyle name="输入 3 3 2 4 2" xfId="18139"/>
    <cellStyle name="输入 3 3 2 4 2 2" xfId="13421"/>
    <cellStyle name="输入 3 3 2 4 2 2 2" xfId="18140"/>
    <cellStyle name="输入 3 3 2 4 2 3" xfId="18141"/>
    <cellStyle name="输入 3 3 2 4 3" xfId="18142"/>
    <cellStyle name="输入 3 3 2 4 3 2" xfId="13438"/>
    <cellStyle name="输入 3 3 2 4 4" xfId="18143"/>
    <cellStyle name="输入 3 3 2 5" xfId="18144"/>
    <cellStyle name="输入 3 3 2 5 2" xfId="18145"/>
    <cellStyle name="输入 3 3 2 5 2 2" xfId="13503"/>
    <cellStyle name="输入 3 3 2 5 3" xfId="11367"/>
    <cellStyle name="输入 3 3 2 6" xfId="13936"/>
    <cellStyle name="输入 3 3 2 6 2" xfId="18146"/>
    <cellStyle name="输入 3 3 2 6 2 2" xfId="18147"/>
    <cellStyle name="输入 3 3 2 6 3" xfId="12229"/>
    <cellStyle name="输入 3 3 2 7" xfId="18148"/>
    <cellStyle name="输入 3 3 2 7 2" xfId="18149"/>
    <cellStyle name="输入 3 3 2 8" xfId="18150"/>
    <cellStyle name="输入 3 3 3" xfId="18151"/>
    <cellStyle name="输入 3 3 3 2" xfId="18152"/>
    <cellStyle name="输入 3 3 3 2 2" xfId="18153"/>
    <cellStyle name="输入 3 3 3 2 2 2" xfId="18154"/>
    <cellStyle name="输入 3 3 3 2 3" xfId="13847"/>
    <cellStyle name="输入 3 3 3 3" xfId="18155"/>
    <cellStyle name="输入 3 3 3 3 2" xfId="18156"/>
    <cellStyle name="输入 3 3 3 4" xfId="18157"/>
    <cellStyle name="输入 3 3 4" xfId="18158"/>
    <cellStyle name="输入 3 3 4 2" xfId="18159"/>
    <cellStyle name="输入 3 3 4 2 2" xfId="18160"/>
    <cellStyle name="输入 3 3 4 2 2 2" xfId="18161"/>
    <cellStyle name="输入 3 3 4 2 3" xfId="13855"/>
    <cellStyle name="输入 3 3 4 3" xfId="18162"/>
    <cellStyle name="输入 3 3 4 3 2" xfId="18163"/>
    <cellStyle name="输入 3 3 4 4" xfId="18164"/>
    <cellStyle name="输入 3 3 5" xfId="10416"/>
    <cellStyle name="输入 3 3 5 2" xfId="10419"/>
    <cellStyle name="输入 3 3 5 2 2" xfId="18165"/>
    <cellStyle name="输入 3 3 5 2 2 2" xfId="18166"/>
    <cellStyle name="输入 3 3 5 2 3" xfId="18167"/>
    <cellStyle name="输入 3 3 5 3" xfId="18168"/>
    <cellStyle name="输入 3 3 5 3 2" xfId="18169"/>
    <cellStyle name="输入 3 3 5 4" xfId="18170"/>
    <cellStyle name="输入 3 3 6" xfId="10422"/>
    <cellStyle name="输入 3 3 6 2" xfId="5096"/>
    <cellStyle name="输入 3 3 6 2 2" xfId="5098"/>
    <cellStyle name="输入 3 3 6 3" xfId="5102"/>
    <cellStyle name="输入 3 3 7" xfId="5770"/>
    <cellStyle name="输入 3 3 7 2" xfId="5187"/>
    <cellStyle name="输入 3 3 7 2 2" xfId="18171"/>
    <cellStyle name="输入 3 3 7 3" xfId="18172"/>
    <cellStyle name="输入 3 3 8" xfId="6082"/>
    <cellStyle name="输入 3 3 8 2" xfId="18173"/>
    <cellStyle name="输入 3 3 9" xfId="18174"/>
    <cellStyle name="输入 3 4" xfId="18175"/>
    <cellStyle name="输入 3 4 2" xfId="18176"/>
    <cellStyle name="输入 3 4 2 2" xfId="18177"/>
    <cellStyle name="输入 3 4 2 2 2" xfId="17796"/>
    <cellStyle name="输入 3 4 2 2 2 2" xfId="8697"/>
    <cellStyle name="输入 3 4 2 2 3" xfId="13889"/>
    <cellStyle name="输入 3 4 2 3" xfId="18178"/>
    <cellStyle name="输入 3 4 2 3 2" xfId="17814"/>
    <cellStyle name="输入 3 4 2 4" xfId="18180"/>
    <cellStyle name="输入 3 4 3" xfId="18181"/>
    <cellStyle name="输入 3 4 3 2" xfId="18182"/>
    <cellStyle name="输入 3 4 3 2 2" xfId="17862"/>
    <cellStyle name="输入 3 4 3 2 2 2" xfId="9500"/>
    <cellStyle name="输入 3 4 3 2 3" xfId="13900"/>
    <cellStyle name="输入 3 4 3 3" xfId="18183"/>
    <cellStyle name="输入 3 4 3 3 2" xfId="18184"/>
    <cellStyle name="输入 3 4 3 4" xfId="18185"/>
    <cellStyle name="输入 3 4 4" xfId="18186"/>
    <cellStyle name="输入 3 4 4 2" xfId="18187"/>
    <cellStyle name="输入 3 4 4 2 2" xfId="18188"/>
    <cellStyle name="输入 3 4 4 2 2 2" xfId="9880"/>
    <cellStyle name="输入 3 4 4 2 3" xfId="13907"/>
    <cellStyle name="输入 3 4 4 3" xfId="18189"/>
    <cellStyle name="输入 3 4 4 3 2" xfId="18190"/>
    <cellStyle name="输入 3 4 4 4" xfId="18191"/>
    <cellStyle name="输入 3 4 5" xfId="10427"/>
    <cellStyle name="输入 3 4 5 2" xfId="10430"/>
    <cellStyle name="输入 3 4 5 2 2" xfId="18192"/>
    <cellStyle name="输入 3 4 5 3" xfId="18193"/>
    <cellStyle name="输入 3 4 6" xfId="10433"/>
    <cellStyle name="输入 3 4 6 2" xfId="18194"/>
    <cellStyle name="输入 3 4 6 2 2" xfId="18195"/>
    <cellStyle name="输入 3 4 6 3" xfId="18196"/>
    <cellStyle name="输入 3 4 7" xfId="1955"/>
    <cellStyle name="输入 3 4 7 2" xfId="18197"/>
    <cellStyle name="输入 3 4 8" xfId="18198"/>
    <cellStyle name="输入 3 5" xfId="18199"/>
    <cellStyle name="输入 3 5 2" xfId="18201"/>
    <cellStyle name="输入 3 5 2 2" xfId="18202"/>
    <cellStyle name="输入 3 5 2 2 2" xfId="18203"/>
    <cellStyle name="输入 3 5 2 3" xfId="18204"/>
    <cellStyle name="输入 3 5 3" xfId="18205"/>
    <cellStyle name="输入 3 5 3 2" xfId="18206"/>
    <cellStyle name="输入 3 5 4" xfId="18207"/>
    <cellStyle name="输入 3 6" xfId="18208"/>
    <cellStyle name="输入 3 6 2" xfId="18209"/>
    <cellStyle name="输入 3 6 2 2" xfId="18210"/>
    <cellStyle name="输入 3 6 2 2 2" xfId="15759"/>
    <cellStyle name="输入 3 6 2 3" xfId="6463"/>
    <cellStyle name="输入 3 6 3" xfId="18211"/>
    <cellStyle name="输入 3 6 3 2" xfId="13597"/>
    <cellStyle name="输入 3 6 4" xfId="18212"/>
    <cellStyle name="输入 3 7" xfId="15391"/>
    <cellStyle name="输入 3 7 2" xfId="18213"/>
    <cellStyle name="输入 3 7 2 2" xfId="18215"/>
    <cellStyle name="输入 3 7 2 2 2" xfId="15801"/>
    <cellStyle name="输入 3 7 2 3" xfId="18216"/>
    <cellStyle name="输入 3 7 3" xfId="18217"/>
    <cellStyle name="输入 3 7 3 2" xfId="18218"/>
    <cellStyle name="输入 3 7 4" xfId="18219"/>
    <cellStyle name="输入 3 8" xfId="18220"/>
    <cellStyle name="输入 3 8 2" xfId="18221"/>
    <cellStyle name="输入 3 8 2 2" xfId="18222"/>
    <cellStyle name="输入 3 8 3" xfId="18223"/>
    <cellStyle name="输入 3 9" xfId="18224"/>
    <cellStyle name="输入 3 9 2" xfId="18225"/>
    <cellStyle name="输入 3 9 2 2" xfId="18226"/>
    <cellStyle name="输入 3 9 3" xfId="11114"/>
    <cellStyle name="输入 4" xfId="18228"/>
    <cellStyle name="输入 4 10" xfId="18229"/>
    <cellStyle name="输入 4 10 2" xfId="18230"/>
    <cellStyle name="输入 4 10 2 2" xfId="18231"/>
    <cellStyle name="输入 4 10 3" xfId="18232"/>
    <cellStyle name="输入 4 11" xfId="18233"/>
    <cellStyle name="输入 4 11 2" xfId="18234"/>
    <cellStyle name="输入 4 12" xfId="18235"/>
    <cellStyle name="输入 4 13" xfId="10126"/>
    <cellStyle name="输入 4 2" xfId="18236"/>
    <cellStyle name="输入 4 2 10" xfId="18237"/>
    <cellStyle name="输入 4 2 10 2" xfId="18239"/>
    <cellStyle name="输入 4 2 11" xfId="18240"/>
    <cellStyle name="输入 4 2 12" xfId="18241"/>
    <cellStyle name="输入 4 2 2" xfId="18242"/>
    <cellStyle name="输入 4 2 2 10" xfId="18243"/>
    <cellStyle name="输入 4 2 2 11" xfId="11503"/>
    <cellStyle name="输入 4 2 2 2" xfId="18244"/>
    <cellStyle name="输入 4 2 2 2 2" xfId="18245"/>
    <cellStyle name="输入 4 2 2 2 2 2" xfId="18246"/>
    <cellStyle name="输入 4 2 2 2 2 2 2" xfId="1859"/>
    <cellStyle name="输入 4 2 2 2 2 2 2 2" xfId="16765"/>
    <cellStyle name="输入 4 2 2 2 2 2 2 2 2" xfId="18247"/>
    <cellStyle name="输入 4 2 2 2 2 2 2 3" xfId="17918"/>
    <cellStyle name="输入 4 2 2 2 2 2 3" xfId="18248"/>
    <cellStyle name="输入 4 2 2 2 2 2 3 2" xfId="16771"/>
    <cellStyle name="输入 4 2 2 2 2 2 4" xfId="18249"/>
    <cellStyle name="输入 4 2 2 2 2 3" xfId="18250"/>
    <cellStyle name="输入 4 2 2 2 2 3 2" xfId="18251"/>
    <cellStyle name="输入 4 2 2 2 2 3 2 2" xfId="18252"/>
    <cellStyle name="输入 4 2 2 2 2 3 2 2 2" xfId="18253"/>
    <cellStyle name="输入 4 2 2 2 2 3 2 3" xfId="18214"/>
    <cellStyle name="输入 4 2 2 2 2 3 3" xfId="18254"/>
    <cellStyle name="输入 4 2 2 2 2 3 3 2" xfId="18255"/>
    <cellStyle name="输入 4 2 2 2 2 3 4" xfId="18256"/>
    <cellStyle name="输入 4 2 2 2 2 4" xfId="18257"/>
    <cellStyle name="输入 4 2 2 2 2 4 2" xfId="18258"/>
    <cellStyle name="输入 4 2 2 2 2 4 2 2" xfId="18260"/>
    <cellStyle name="输入 4 2 2 2 2 4 2 2 2" xfId="18261"/>
    <cellStyle name="输入 4 2 2 2 2 4 2 3" xfId="18262"/>
    <cellStyle name="输入 4 2 2 2 2 4 3" xfId="18264"/>
    <cellStyle name="输入 4 2 2 2 2 4 3 2" xfId="18265"/>
    <cellStyle name="输入 4 2 2 2 2 4 4" xfId="18266"/>
    <cellStyle name="输入 4 2 2 2 2 5" xfId="18270"/>
    <cellStyle name="输入 4 2 2 2 2 5 2" xfId="18271"/>
    <cellStyle name="输入 4 2 2 2 2 5 2 2" xfId="18273"/>
    <cellStyle name="输入 4 2 2 2 2 5 3" xfId="18274"/>
    <cellStyle name="输入 4 2 2 2 2 6" xfId="18275"/>
    <cellStyle name="输入 4 2 2 2 2 6 2" xfId="18277"/>
    <cellStyle name="输入 4 2 2 2 2 6 2 2" xfId="18280"/>
    <cellStyle name="输入 4 2 2 2 2 6 3" xfId="18281"/>
    <cellStyle name="输入 4 2 2 2 2 7" xfId="2880"/>
    <cellStyle name="输入 4 2 2 2 2 7 2" xfId="18282"/>
    <cellStyle name="输入 4 2 2 2 2 8" xfId="18283"/>
    <cellStyle name="输入 4 2 2 2 3" xfId="18284"/>
    <cellStyle name="输入 4 2 2 2 3 2" xfId="18285"/>
    <cellStyle name="输入 4 2 2 2 3 2 2" xfId="18286"/>
    <cellStyle name="输入 4 2 2 2 3 2 2 2" xfId="18287"/>
    <cellStyle name="输入 4 2 2 2 3 2 3" xfId="18288"/>
    <cellStyle name="输入 4 2 2 2 3 3" xfId="12420"/>
    <cellStyle name="输入 4 2 2 2 3 3 2" xfId="18289"/>
    <cellStyle name="输入 4 2 2 2 3 4" xfId="18290"/>
    <cellStyle name="输入 4 2 2 2 4" xfId="18291"/>
    <cellStyle name="输入 4 2 2 2 4 2" xfId="18292"/>
    <cellStyle name="输入 4 2 2 2 4 2 2" xfId="18294"/>
    <cellStyle name="输入 4 2 2 2 4 2 2 2" xfId="18295"/>
    <cellStyle name="输入 4 2 2 2 4 2 3" xfId="18296"/>
    <cellStyle name="输入 4 2 2 2 4 3" xfId="18298"/>
    <cellStyle name="输入 4 2 2 2 4 3 2" xfId="18299"/>
    <cellStyle name="输入 4 2 2 2 4 4" xfId="18300"/>
    <cellStyle name="输入 4 2 2 2 5" xfId="18301"/>
    <cellStyle name="输入 4 2 2 2 5 2" xfId="18302"/>
    <cellStyle name="输入 4 2 2 2 5 2 2" xfId="18303"/>
    <cellStyle name="输入 4 2 2 2 5 2 2 2" xfId="18304"/>
    <cellStyle name="输入 4 2 2 2 5 2 3" xfId="18305"/>
    <cellStyle name="输入 4 2 2 2 5 3" xfId="18306"/>
    <cellStyle name="输入 4 2 2 2 5 3 2" xfId="18307"/>
    <cellStyle name="输入 4 2 2 2 5 4" xfId="18308"/>
    <cellStyle name="输入 4 2 2 2 6" xfId="18309"/>
    <cellStyle name="输入 4 2 2 2 6 2" xfId="11869"/>
    <cellStyle name="输入 4 2 2 2 6 2 2" xfId="18310"/>
    <cellStyle name="输入 4 2 2 2 6 3" xfId="18311"/>
    <cellStyle name="输入 4 2 2 2 7" xfId="18312"/>
    <cellStyle name="输入 4 2 2 2 7 2" xfId="18313"/>
    <cellStyle name="输入 4 2 2 2 7 2 2" xfId="18314"/>
    <cellStyle name="输入 4 2 2 2 7 3" xfId="18315"/>
    <cellStyle name="输入 4 2 2 2 8" xfId="18316"/>
    <cellStyle name="输入 4 2 2 2 8 2" xfId="18317"/>
    <cellStyle name="输入 4 2 2 2 9" xfId="18318"/>
    <cellStyle name="输入 4 2 2 3" xfId="18319"/>
    <cellStyle name="输入 4 2 2 3 2" xfId="18320"/>
    <cellStyle name="输入 4 2 2 3 2 2" xfId="18321"/>
    <cellStyle name="输入 4 2 2 3 2 2 2" xfId="17546"/>
    <cellStyle name="输入 4 2 2 3 2 2 2 2" xfId="18322"/>
    <cellStyle name="输入 4 2 2 3 2 2 3" xfId="18323"/>
    <cellStyle name="输入 4 2 2 3 2 3" xfId="18324"/>
    <cellStyle name="输入 4 2 2 3 2 3 2" xfId="18325"/>
    <cellStyle name="输入 4 2 2 3 2 4" xfId="18326"/>
    <cellStyle name="输入 4 2 2 3 3" xfId="6776"/>
    <cellStyle name="输入 4 2 2 3 3 2" xfId="18327"/>
    <cellStyle name="输入 4 2 2 3 3 2 2" xfId="14119"/>
    <cellStyle name="输入 4 2 2 3 3 2 2 2" xfId="18328"/>
    <cellStyle name="输入 4 2 2 3 3 2 3" xfId="18329"/>
    <cellStyle name="输入 4 2 2 3 3 3" xfId="18330"/>
    <cellStyle name="输入 4 2 2 3 3 3 2" xfId="14124"/>
    <cellStyle name="输入 4 2 2 3 3 4" xfId="18331"/>
    <cellStyle name="输入 4 2 2 3 4" xfId="18332"/>
    <cellStyle name="输入 4 2 2 3 4 2" xfId="18333"/>
    <cellStyle name="输入 4 2 2 3 4 2 2" xfId="18334"/>
    <cellStyle name="输入 4 2 2 3 4 2 2 2" xfId="1499"/>
    <cellStyle name="输入 4 2 2 3 4 2 3" xfId="18335"/>
    <cellStyle name="输入 4 2 2 3 4 3" xfId="18337"/>
    <cellStyle name="输入 4 2 2 3 4 3 2" xfId="18338"/>
    <cellStyle name="输入 4 2 2 3 4 4" xfId="1540"/>
    <cellStyle name="输入 4 2 2 3 5" xfId="18339"/>
    <cellStyle name="输入 4 2 2 3 5 2" xfId="18340"/>
    <cellStyle name="输入 4 2 2 3 5 2 2" xfId="18341"/>
    <cellStyle name="输入 4 2 2 3 5 3" xfId="18342"/>
    <cellStyle name="输入 4 2 2 3 6" xfId="18343"/>
    <cellStyle name="输入 4 2 2 3 6 2" xfId="18344"/>
    <cellStyle name="输入 4 2 2 3 6 2 2" xfId="18345"/>
    <cellStyle name="输入 4 2 2 3 6 3" xfId="18346"/>
    <cellStyle name="输入 4 2 2 3 7" xfId="995"/>
    <cellStyle name="输入 4 2 2 3 7 2" xfId="18347"/>
    <cellStyle name="输入 4 2 2 3 8" xfId="10797"/>
    <cellStyle name="输入 4 2 2 4" xfId="18348"/>
    <cellStyle name="输入 4 2 2 4 2" xfId="18349"/>
    <cellStyle name="输入 4 2 2 4 2 2" xfId="18350"/>
    <cellStyle name="输入 4 2 2 4 2 2 2" xfId="13799"/>
    <cellStyle name="输入 4 2 2 4 2 3" xfId="18351"/>
    <cellStyle name="输入 4 2 2 4 3" xfId="18352"/>
    <cellStyle name="输入 4 2 2 4 3 2" xfId="18353"/>
    <cellStyle name="输入 4 2 2 4 4" xfId="18354"/>
    <cellStyle name="输入 4 2 2 5" xfId="18355"/>
    <cellStyle name="输入 4 2 2 5 2" xfId="18356"/>
    <cellStyle name="输入 4 2 2 5 2 2" xfId="18357"/>
    <cellStyle name="输入 4 2 2 5 2 2 2" xfId="18358"/>
    <cellStyle name="输入 4 2 2 5 2 3" xfId="18359"/>
    <cellStyle name="输入 4 2 2 5 3" xfId="11443"/>
    <cellStyle name="输入 4 2 2 5 3 2" xfId="212"/>
    <cellStyle name="输入 4 2 2 5 4" xfId="18360"/>
    <cellStyle name="输入 4 2 2 6" xfId="13984"/>
    <cellStyle name="输入 4 2 2 6 2" xfId="18361"/>
    <cellStyle name="输入 4 2 2 6 2 2" xfId="18362"/>
    <cellStyle name="输入 4 2 2 6 2 2 2" xfId="18363"/>
    <cellStyle name="输入 4 2 2 6 2 3" xfId="18364"/>
    <cellStyle name="输入 4 2 2 6 3" xfId="18365"/>
    <cellStyle name="输入 4 2 2 6 3 2" xfId="18366"/>
    <cellStyle name="输入 4 2 2 6 4" xfId="18367"/>
    <cellStyle name="输入 4 2 2 7" xfId="18368"/>
    <cellStyle name="输入 4 2 2 7 2" xfId="18369"/>
    <cellStyle name="输入 4 2 2 7 2 2" xfId="18370"/>
    <cellStyle name="输入 4 2 2 7 3" xfId="18371"/>
    <cellStyle name="输入 4 2 2 8" xfId="18372"/>
    <cellStyle name="输入 4 2 2 8 2" xfId="5071"/>
    <cellStyle name="输入 4 2 2 8 2 2" xfId="33"/>
    <cellStyle name="输入 4 2 2 8 3" xfId="1031"/>
    <cellStyle name="输入 4 2 2 9" xfId="18373"/>
    <cellStyle name="输入 4 2 2 9 2" xfId="18374"/>
    <cellStyle name="输入 4 2 3" xfId="18375"/>
    <cellStyle name="输入 4 2 3 2" xfId="18376"/>
    <cellStyle name="输入 4 2 3 2 2" xfId="18377"/>
    <cellStyle name="输入 4 2 3 2 2 2" xfId="18378"/>
    <cellStyle name="输入 4 2 3 2 2 2 2" xfId="18379"/>
    <cellStyle name="输入 4 2 3 2 2 2 2 2" xfId="18380"/>
    <cellStyle name="输入 4 2 3 2 2 2 3" xfId="6329"/>
    <cellStyle name="输入 4 2 3 2 2 3" xfId="18381"/>
    <cellStyle name="输入 4 2 3 2 2 3 2" xfId="18382"/>
    <cellStyle name="输入 4 2 3 2 2 4" xfId="18383"/>
    <cellStyle name="输入 4 2 3 2 3" xfId="18384"/>
    <cellStyle name="输入 4 2 3 2 3 2" xfId="18385"/>
    <cellStyle name="输入 4 2 3 2 3 2 2" xfId="18386"/>
    <cellStyle name="输入 4 2 3 2 3 2 2 2" xfId="18387"/>
    <cellStyle name="输入 4 2 3 2 3 2 3" xfId="5781"/>
    <cellStyle name="输入 4 2 3 2 3 3" xfId="12430"/>
    <cellStyle name="输入 4 2 3 2 3 3 2" xfId="18388"/>
    <cellStyle name="输入 4 2 3 2 3 4" xfId="18389"/>
    <cellStyle name="输入 4 2 3 2 4" xfId="18390"/>
    <cellStyle name="输入 4 2 3 2 4 2" xfId="18391"/>
    <cellStyle name="输入 4 2 3 2 4 2 2" xfId="18392"/>
    <cellStyle name="输入 4 2 3 2 4 2 2 2" xfId="18393"/>
    <cellStyle name="输入 4 2 3 2 4 2 3" xfId="3275"/>
    <cellStyle name="输入 4 2 3 2 4 3" xfId="18394"/>
    <cellStyle name="输入 4 2 3 2 4 3 2" xfId="18395"/>
    <cellStyle name="输入 4 2 3 2 4 4" xfId="18396"/>
    <cellStyle name="输入 4 2 3 2 5" xfId="17927"/>
    <cellStyle name="输入 4 2 3 2 5 2" xfId="18397"/>
    <cellStyle name="输入 4 2 3 2 5 2 2" xfId="18398"/>
    <cellStyle name="输入 4 2 3 2 5 3" xfId="18399"/>
    <cellStyle name="输入 4 2 3 2 6" xfId="18400"/>
    <cellStyle name="输入 4 2 3 2 6 2" xfId="18401"/>
    <cellStyle name="输入 4 2 3 2 6 2 2" xfId="18402"/>
    <cellStyle name="输入 4 2 3 2 6 3" xfId="18403"/>
    <cellStyle name="输入 4 2 3 2 7" xfId="7570"/>
    <cellStyle name="输入 4 2 3 2 7 2" xfId="18404"/>
    <cellStyle name="输入 4 2 3 2 8" xfId="18405"/>
    <cellStyle name="输入 4 2 3 3" xfId="10591"/>
    <cellStyle name="输入 4 2 3 3 2" xfId="10593"/>
    <cellStyle name="输入 4 2 3 3 2 2" xfId="10595"/>
    <cellStyle name="输入 4 2 3 3 2 2 2" xfId="10598"/>
    <cellStyle name="输入 4 2 3 3 2 3" xfId="3373"/>
    <cellStyle name="输入 4 2 3 3 3" xfId="10644"/>
    <cellStyle name="输入 4 2 3 3 3 2" xfId="10646"/>
    <cellStyle name="输入 4 2 3 3 4" xfId="1102"/>
    <cellStyle name="输入 4 2 3 4" xfId="10688"/>
    <cellStyle name="输入 4 2 3 4 2" xfId="10690"/>
    <cellStyle name="输入 4 2 3 4 2 2" xfId="10692"/>
    <cellStyle name="输入 4 2 3 4 2 2 2" xfId="10694"/>
    <cellStyle name="输入 4 2 3 4 2 3" xfId="3523"/>
    <cellStyle name="输入 4 2 3 4 3" xfId="10722"/>
    <cellStyle name="输入 4 2 3 4 3 2" xfId="10724"/>
    <cellStyle name="输入 4 2 3 4 4" xfId="1131"/>
    <cellStyle name="输入 4 2 3 5" xfId="6439"/>
    <cellStyle name="输入 4 2 3 5 2" xfId="6442"/>
    <cellStyle name="输入 4 2 3 5 2 2" xfId="10736"/>
    <cellStyle name="输入 4 2 3 5 2 2 2" xfId="9725"/>
    <cellStyle name="输入 4 2 3 5 2 3" xfId="2742"/>
    <cellStyle name="输入 4 2 3 5 3" xfId="10741"/>
    <cellStyle name="输入 4 2 3 5 3 2" xfId="10743"/>
    <cellStyle name="输入 4 2 3 5 4" xfId="114"/>
    <cellStyle name="输入 4 2 3 6" xfId="6446"/>
    <cellStyle name="输入 4 2 3 6 2" xfId="10759"/>
    <cellStyle name="输入 4 2 3 6 2 2" xfId="3047"/>
    <cellStyle name="输入 4 2 3 6 3" xfId="10763"/>
    <cellStyle name="输入 4 2 3 7" xfId="10765"/>
    <cellStyle name="输入 4 2 3 7 2" xfId="10767"/>
    <cellStyle name="输入 4 2 3 7 2 2" xfId="10769"/>
    <cellStyle name="输入 4 2 3 7 3" xfId="10773"/>
    <cellStyle name="输入 4 2 3 8" xfId="10777"/>
    <cellStyle name="输入 4 2 3 8 2" xfId="10779"/>
    <cellStyle name="输入 4 2 3 9" xfId="10783"/>
    <cellStyle name="输入 4 2 4" xfId="18406"/>
    <cellStyle name="输入 4 2 4 2" xfId="18407"/>
    <cellStyle name="输入 4 2 4 2 2" xfId="18408"/>
    <cellStyle name="输入 4 2 4 2 2 2" xfId="17463"/>
    <cellStyle name="输入 4 2 4 2 2 2 2" xfId="17465"/>
    <cellStyle name="输入 4 2 4 2 2 3" xfId="17469"/>
    <cellStyle name="输入 4 2 4 2 3" xfId="18409"/>
    <cellStyle name="输入 4 2 4 2 3 2" xfId="18410"/>
    <cellStyle name="输入 4 2 4 2 4" xfId="18411"/>
    <cellStyle name="输入 4 2 4 3" xfId="10788"/>
    <cellStyle name="输入 4 2 4 3 2" xfId="10791"/>
    <cellStyle name="输入 4 2 4 3 2 2" xfId="10794"/>
    <cellStyle name="输入 4 2 4 3 2 2 2" xfId="10798"/>
    <cellStyle name="输入 4 2 4 3 2 3" xfId="10809"/>
    <cellStyle name="输入 4 2 4 3 3" xfId="6147"/>
    <cellStyle name="输入 4 2 4 3 3 2" xfId="10834"/>
    <cellStyle name="输入 4 2 4 3 4" xfId="10847"/>
    <cellStyle name="输入 4 2 4 4" xfId="10865"/>
    <cellStyle name="输入 4 2 4 4 2" xfId="10868"/>
    <cellStyle name="输入 4 2 4 4 2 2" xfId="10871"/>
    <cellStyle name="输入 4 2 4 4 2 2 2" xfId="10873"/>
    <cellStyle name="输入 4 2 4 4 2 3" xfId="10877"/>
    <cellStyle name="输入 4 2 4 4 3" xfId="10882"/>
    <cellStyle name="输入 4 2 4 4 3 2" xfId="10884"/>
    <cellStyle name="输入 4 2 4 4 4" xfId="10896"/>
    <cellStyle name="输入 4 2 4 5" xfId="6450"/>
    <cellStyle name="输入 4 2 4 5 2" xfId="10908"/>
    <cellStyle name="输入 4 2 4 5 2 2" xfId="10911"/>
    <cellStyle name="输入 4 2 4 5 3" xfId="10916"/>
    <cellStyle name="输入 4 2 4 6" xfId="10920"/>
    <cellStyle name="输入 4 2 4 6 2" xfId="10923"/>
    <cellStyle name="输入 4 2 4 6 2 2" xfId="10926"/>
    <cellStyle name="输入 4 2 4 6 3" xfId="10931"/>
    <cellStyle name="输入 4 2 4 7" xfId="10935"/>
    <cellStyle name="输入 4 2 4 7 2" xfId="10938"/>
    <cellStyle name="输入 4 2 4 8" xfId="10942"/>
    <cellStyle name="输入 4 2 5" xfId="10446"/>
    <cellStyle name="输入 4 2 5 2" xfId="18413"/>
    <cellStyle name="输入 4 2 5 2 2" xfId="18414"/>
    <cellStyle name="输入 4 2 5 2 2 2" xfId="18415"/>
    <cellStyle name="输入 4 2 5 2 3" xfId="18416"/>
    <cellStyle name="输入 4 2 5 3" xfId="10947"/>
    <cellStyle name="输入 4 2 5 3 2" xfId="10950"/>
    <cellStyle name="输入 4 2 5 4" xfId="10964"/>
    <cellStyle name="输入 4 2 6" xfId="18417"/>
    <cellStyle name="输入 4 2 6 2" xfId="18418"/>
    <cellStyle name="输入 4 2 6 2 2" xfId="17199"/>
    <cellStyle name="输入 4 2 6 2 2 2" xfId="18419"/>
    <cellStyle name="输入 4 2 6 2 3" xfId="18420"/>
    <cellStyle name="输入 4 2 6 3" xfId="10980"/>
    <cellStyle name="输入 4 2 6 3 2" xfId="10984"/>
    <cellStyle name="输入 4 2 6 4" xfId="10997"/>
    <cellStyle name="输入 4 2 7" xfId="18421"/>
    <cellStyle name="输入 4 2 7 2" xfId="18422"/>
    <cellStyle name="输入 4 2 7 2 2" xfId="14548"/>
    <cellStyle name="输入 4 2 7 2 2 2" xfId="14550"/>
    <cellStyle name="输入 4 2 7 2 3" xfId="14564"/>
    <cellStyle name="输入 4 2 7 3" xfId="11020"/>
    <cellStyle name="输入 4 2 7 3 2" xfId="11024"/>
    <cellStyle name="输入 4 2 7 4" xfId="11030"/>
    <cellStyle name="输入 4 2 8" xfId="18423"/>
    <cellStyle name="输入 4 2 8 2" xfId="18424"/>
    <cellStyle name="输入 4 2 8 2 2" xfId="12663"/>
    <cellStyle name="输入 4 2 8 3" xfId="11038"/>
    <cellStyle name="输入 4 2 9" xfId="18425"/>
    <cellStyle name="输入 4 2 9 2" xfId="18426"/>
    <cellStyle name="输入 4 2 9 2 2" xfId="14616"/>
    <cellStyle name="输入 4 2 9 3" xfId="11058"/>
    <cellStyle name="输入 4 3" xfId="18427"/>
    <cellStyle name="输入 4 3 10" xfId="18428"/>
    <cellStyle name="输入 4 3 11" xfId="18429"/>
    <cellStyle name="输入 4 3 2" xfId="18430"/>
    <cellStyle name="输入 4 3 2 2" xfId="18431"/>
    <cellStyle name="输入 4 3 2 2 2" xfId="16628"/>
    <cellStyle name="输入 4 3 2 2 2 2" xfId="16630"/>
    <cellStyle name="输入 4 3 2 2 2 2 2" xfId="18432"/>
    <cellStyle name="输入 4 3 2 2 2 2 2 2" xfId="18433"/>
    <cellStyle name="输入 4 3 2 2 2 2 3" xfId="14282"/>
    <cellStyle name="输入 4 3 2 2 2 3" xfId="18434"/>
    <cellStyle name="输入 4 3 2 2 2 3 2" xfId="18435"/>
    <cellStyle name="输入 4 3 2 2 2 4" xfId="789"/>
    <cellStyle name="输入 4 3 2 2 3" xfId="16632"/>
    <cellStyle name="输入 4 3 2 2 3 2" xfId="18436"/>
    <cellStyle name="输入 4 3 2 2 3 2 2" xfId="5739"/>
    <cellStyle name="输入 4 3 2 2 3 2 2 2" xfId="5068"/>
    <cellStyle name="输入 4 3 2 2 3 2 3" xfId="5743"/>
    <cellStyle name="输入 4 3 2 2 3 3" xfId="18437"/>
    <cellStyle name="输入 4 3 2 2 3 3 2" xfId="5747"/>
    <cellStyle name="输入 4 3 2 2 3 4" xfId="18438"/>
    <cellStyle name="输入 4 3 2 2 4" xfId="18439"/>
    <cellStyle name="输入 4 3 2 2 4 2" xfId="18440"/>
    <cellStyle name="输入 4 3 2 2 4 2 2" xfId="18442"/>
    <cellStyle name="输入 4 3 2 2 4 2 2 2" xfId="18443"/>
    <cellStyle name="输入 4 3 2 2 4 2 3" xfId="18444"/>
    <cellStyle name="输入 4 3 2 2 4 3" xfId="18445"/>
    <cellStyle name="输入 4 3 2 2 4 3 2" xfId="18446"/>
    <cellStyle name="输入 4 3 2 2 4 4" xfId="18447"/>
    <cellStyle name="输入 4 3 2 2 5" xfId="18448"/>
    <cellStyle name="输入 4 3 2 2 5 2" xfId="18449"/>
    <cellStyle name="输入 4 3 2 2 5 2 2" xfId="18450"/>
    <cellStyle name="输入 4 3 2 2 5 3" xfId="12043"/>
    <cellStyle name="输入 4 3 2 2 6" xfId="18451"/>
    <cellStyle name="输入 4 3 2 2 6 2" xfId="18452"/>
    <cellStyle name="输入 4 3 2 2 6 2 2" xfId="18453"/>
    <cellStyle name="输入 4 3 2 2 6 3" xfId="12054"/>
    <cellStyle name="输入 4 3 2 2 7" xfId="18454"/>
    <cellStyle name="输入 4 3 2 2 7 2" xfId="18455"/>
    <cellStyle name="输入 4 3 2 2 8" xfId="18456"/>
    <cellStyle name="输入 4 3 2 3" xfId="18457"/>
    <cellStyle name="输入 4 3 2 3 2" xfId="16638"/>
    <cellStyle name="输入 4 3 2 3 2 2" xfId="16640"/>
    <cellStyle name="输入 4 3 2 3 2 2 2" xfId="18458"/>
    <cellStyle name="输入 4 3 2 3 2 3" xfId="18459"/>
    <cellStyle name="输入 4 3 2 3 3" xfId="16642"/>
    <cellStyle name="输入 4 3 2 3 3 2" xfId="18460"/>
    <cellStyle name="输入 4 3 2 3 4" xfId="18461"/>
    <cellStyle name="输入 4 3 2 4" xfId="4649"/>
    <cellStyle name="输入 4 3 2 4 2" xfId="16646"/>
    <cellStyle name="输入 4 3 2 4 2 2" xfId="18462"/>
    <cellStyle name="输入 4 3 2 4 2 2 2" xfId="18463"/>
    <cellStyle name="输入 4 3 2 4 2 3" xfId="18464"/>
    <cellStyle name="输入 4 3 2 4 3" xfId="18465"/>
    <cellStyle name="输入 4 3 2 4 3 2" xfId="18466"/>
    <cellStyle name="输入 4 3 2 4 4" xfId="15268"/>
    <cellStyle name="输入 4 3 2 5" xfId="18467"/>
    <cellStyle name="输入 4 3 2 5 2" xfId="14050"/>
    <cellStyle name="输入 4 3 2 5 2 2" xfId="14052"/>
    <cellStyle name="输入 4 3 2 5 2 2 2" xfId="14054"/>
    <cellStyle name="输入 4 3 2 5 2 3" xfId="14058"/>
    <cellStyle name="输入 4 3 2 5 3" xfId="14062"/>
    <cellStyle name="输入 4 3 2 5 3 2" xfId="6871"/>
    <cellStyle name="输入 4 3 2 5 4" xfId="14067"/>
    <cellStyle name="输入 4 3 2 6" xfId="13994"/>
    <cellStyle name="输入 4 3 2 6 2" xfId="18468"/>
    <cellStyle name="输入 4 3 2 6 2 2" xfId="18469"/>
    <cellStyle name="输入 4 3 2 6 3" xfId="18470"/>
    <cellStyle name="输入 4 3 2 7" xfId="18471"/>
    <cellStyle name="输入 4 3 2 7 2" xfId="18472"/>
    <cellStyle name="输入 4 3 2 7 2 2" xfId="18473"/>
    <cellStyle name="输入 4 3 2 7 3" xfId="18474"/>
    <cellStyle name="输入 4 3 2 8" xfId="18475"/>
    <cellStyle name="输入 4 3 2 8 2" xfId="18476"/>
    <cellStyle name="输入 4 3 2 9" xfId="18477"/>
    <cellStyle name="输入 4 3 3" xfId="7798"/>
    <cellStyle name="输入 4 3 3 2" xfId="18478"/>
    <cellStyle name="输入 4 3 3 2 2" xfId="17073"/>
    <cellStyle name="输入 4 3 3 2 2 2" xfId="17075"/>
    <cellStyle name="输入 4 3 3 2 2 2 2" xfId="18479"/>
    <cellStyle name="输入 4 3 3 2 2 3" xfId="18480"/>
    <cellStyle name="输入 4 3 3 2 3" xfId="17077"/>
    <cellStyle name="输入 4 3 3 2 3 2" xfId="3462"/>
    <cellStyle name="输入 4 3 3 2 4" xfId="18481"/>
    <cellStyle name="输入 4 3 3 3" xfId="11071"/>
    <cellStyle name="输入 4 3 3 3 2" xfId="11075"/>
    <cellStyle name="输入 4 3 3 3 2 2" xfId="11078"/>
    <cellStyle name="输入 4 3 3 3 2 2 2" xfId="9240"/>
    <cellStyle name="输入 4 3 3 3 2 3" xfId="11088"/>
    <cellStyle name="输入 4 3 3 3 3" xfId="11097"/>
    <cellStyle name="输入 4 3 3 3 3 2" xfId="11099"/>
    <cellStyle name="输入 4 3 3 3 4" xfId="11132"/>
    <cellStyle name="输入 4 3 3 4" xfId="11168"/>
    <cellStyle name="输入 4 3 3 4 2" xfId="11171"/>
    <cellStyle name="输入 4 3 3 4 2 2" xfId="11173"/>
    <cellStyle name="输入 4 3 3 4 2 2 2" xfId="3368"/>
    <cellStyle name="输入 4 3 3 4 2 3" xfId="2554"/>
    <cellStyle name="输入 4 3 3 4 3" xfId="11190"/>
    <cellStyle name="输入 4 3 3 4 3 2" xfId="11192"/>
    <cellStyle name="输入 4 3 3 4 4" xfId="11201"/>
    <cellStyle name="输入 4 3 3 5" xfId="6458"/>
    <cellStyle name="输入 4 3 3 5 2" xfId="11224"/>
    <cellStyle name="输入 4 3 3 5 2 2" xfId="11226"/>
    <cellStyle name="输入 4 3 3 5 3" xfId="11232"/>
    <cellStyle name="输入 4 3 3 6" xfId="11254"/>
    <cellStyle name="输入 4 3 3 6 2" xfId="11256"/>
    <cellStyle name="输入 4 3 3 6 2 2" xfId="11258"/>
    <cellStyle name="输入 4 3 3 6 3" xfId="11262"/>
    <cellStyle name="输入 4 3 3 7" xfId="11267"/>
    <cellStyle name="输入 4 3 3 7 2" xfId="11269"/>
    <cellStyle name="输入 4 3 3 8" xfId="11277"/>
    <cellStyle name="输入 4 3 4" xfId="18482"/>
    <cellStyle name="输入 4 3 4 2" xfId="18483"/>
    <cellStyle name="输入 4 3 4 2 2" xfId="17292"/>
    <cellStyle name="输入 4 3 4 2 2 2" xfId="17294"/>
    <cellStyle name="输入 4 3 4 2 3" xfId="17296"/>
    <cellStyle name="输入 4 3 4 3" xfId="11287"/>
    <cellStyle name="输入 4 3 4 3 2" xfId="11291"/>
    <cellStyle name="输入 4 3 4 4" xfId="11338"/>
    <cellStyle name="输入 4 3 5" xfId="18484"/>
    <cellStyle name="输入 4 3 5 2" xfId="18485"/>
    <cellStyle name="输入 4 3 5 2 2" xfId="17409"/>
    <cellStyle name="输入 4 3 5 2 2 2" xfId="7062"/>
    <cellStyle name="输入 4 3 5 2 3" xfId="18486"/>
    <cellStyle name="输入 4 3 5 3" xfId="11409"/>
    <cellStyle name="输入 4 3 5 3 2" xfId="11412"/>
    <cellStyle name="输入 4 3 5 4" xfId="11449"/>
    <cellStyle name="输入 4 3 6" xfId="18487"/>
    <cellStyle name="输入 4 3 6 2" xfId="18488"/>
    <cellStyle name="输入 4 3 6 2 2" xfId="17343"/>
    <cellStyle name="输入 4 3 6 2 2 2" xfId="18489"/>
    <cellStyle name="输入 4 3 6 2 3" xfId="971"/>
    <cellStyle name="输入 4 3 6 3" xfId="67"/>
    <cellStyle name="输入 4 3 6 3 2" xfId="4321"/>
    <cellStyle name="输入 4 3 6 4" xfId="74"/>
    <cellStyle name="输入 4 3 7" xfId="18490"/>
    <cellStyle name="输入 4 3 7 2" xfId="18491"/>
    <cellStyle name="输入 4 3 7 2 2" xfId="14640"/>
    <cellStyle name="输入 4 3 7 3" xfId="11477"/>
    <cellStyle name="输入 4 3 8" xfId="18492"/>
    <cellStyle name="输入 4 3 8 2" xfId="18493"/>
    <cellStyle name="输入 4 3 8 2 2" xfId="14679"/>
    <cellStyle name="输入 4 3 8 3" xfId="11489"/>
    <cellStyle name="输入 4 3 9" xfId="18494"/>
    <cellStyle name="输入 4 3 9 2" xfId="18495"/>
    <cellStyle name="输入 4 4" xfId="18496"/>
    <cellStyle name="输入 4 4 2" xfId="18497"/>
    <cellStyle name="输入 4 4 2 2" xfId="18498"/>
    <cellStyle name="输入 4 4 2 2 2" xfId="18499"/>
    <cellStyle name="输入 4 4 2 2 2 2" xfId="18500"/>
    <cellStyle name="输入 4 4 2 2 2 2 2" xfId="2063"/>
    <cellStyle name="输入 4 4 2 2 2 3" xfId="18501"/>
    <cellStyle name="输入 4 4 2 2 3" xfId="18502"/>
    <cellStyle name="输入 4 4 2 2 3 2" xfId="18503"/>
    <cellStyle name="输入 4 4 2 2 4" xfId="18504"/>
    <cellStyle name="输入 4 4 2 3" xfId="18507"/>
    <cellStyle name="输入 4 4 2 3 2" xfId="18508"/>
    <cellStyle name="输入 4 4 2 3 2 2" xfId="18509"/>
    <cellStyle name="输入 4 4 2 3 2 2 2" xfId="15631"/>
    <cellStyle name="输入 4 4 2 3 2 3" xfId="18510"/>
    <cellStyle name="输入 4 4 2 3 3" xfId="18511"/>
    <cellStyle name="输入 4 4 2 3 3 2" xfId="18512"/>
    <cellStyle name="输入 4 4 2 3 4" xfId="9910"/>
    <cellStyle name="输入 4 4 2 4" xfId="15751"/>
    <cellStyle name="输入 4 4 2 4 2" xfId="15753"/>
    <cellStyle name="输入 4 4 2 4 2 2" xfId="15755"/>
    <cellStyle name="输入 4 4 2 4 2 2 2" xfId="16132"/>
    <cellStyle name="输入 4 4 2 4 2 3" xfId="18513"/>
    <cellStyle name="输入 4 4 2 4 3" xfId="15757"/>
    <cellStyle name="输入 4 4 2 4 3 2" xfId="18514"/>
    <cellStyle name="输入 4 4 2 4 4" xfId="9922"/>
    <cellStyle name="输入 4 4 2 5" xfId="15760"/>
    <cellStyle name="输入 4 4 2 5 2" xfId="15762"/>
    <cellStyle name="输入 4 4 2 5 2 2" xfId="18515"/>
    <cellStyle name="输入 4 4 2 5 3" xfId="18516"/>
    <cellStyle name="输入 4 4 2 6" xfId="14004"/>
    <cellStyle name="输入 4 4 2 6 2" xfId="18517"/>
    <cellStyle name="输入 4 4 2 6 2 2" xfId="7698"/>
    <cellStyle name="输入 4 4 2 6 3" xfId="18518"/>
    <cellStyle name="输入 4 4 2 7" xfId="18519"/>
    <cellStyle name="输入 4 4 2 7 2" xfId="18520"/>
    <cellStyle name="输入 4 4 2 8" xfId="16101"/>
    <cellStyle name="输入 4 4 3" xfId="18521"/>
    <cellStyle name="输入 4 4 3 2" xfId="18522"/>
    <cellStyle name="输入 4 4 3 2 2" xfId="18523"/>
    <cellStyle name="输入 4 4 3 2 2 2" xfId="18524"/>
    <cellStyle name="输入 4 4 3 2 3" xfId="18525"/>
    <cellStyle name="输入 4 4 3 3" xfId="6376"/>
    <cellStyle name="输入 4 4 3 3 2" xfId="8365"/>
    <cellStyle name="输入 4 4 3 4" xfId="8381"/>
    <cellStyle name="输入 4 4 4" xfId="18526"/>
    <cellStyle name="输入 4 4 4 2" xfId="18527"/>
    <cellStyle name="输入 4 4 4 2 2" xfId="18528"/>
    <cellStyle name="输入 4 4 4 2 2 2" xfId="18529"/>
    <cellStyle name="输入 4 4 4 2 3" xfId="18530"/>
    <cellStyle name="输入 4 4 4 3" xfId="8431"/>
    <cellStyle name="输入 4 4 4 3 2" xfId="8434"/>
    <cellStyle name="输入 4 4 4 4" xfId="8440"/>
    <cellStyle name="输入 4 4 5" xfId="18531"/>
    <cellStyle name="输入 4 4 5 2" xfId="18532"/>
    <cellStyle name="输入 4 4 5 2 2" xfId="18533"/>
    <cellStyle name="输入 4 4 5 2 2 2" xfId="18534"/>
    <cellStyle name="输入 4 4 5 2 3" xfId="18535"/>
    <cellStyle name="输入 4 4 5 3" xfId="8451"/>
    <cellStyle name="输入 4 4 5 3 2" xfId="8454"/>
    <cellStyle name="输入 4 4 5 4" xfId="8462"/>
    <cellStyle name="输入 4 4 6" xfId="18536"/>
    <cellStyle name="输入 4 4 6 2" xfId="18537"/>
    <cellStyle name="输入 4 4 6 2 2" xfId="18538"/>
    <cellStyle name="输入 4 4 6 3" xfId="8473"/>
    <cellStyle name="输入 4 4 7" xfId="18539"/>
    <cellStyle name="输入 4 4 7 2" xfId="18540"/>
    <cellStyle name="输入 4 4 7 2 2" xfId="6629"/>
    <cellStyle name="输入 4 4 7 3" xfId="8482"/>
    <cellStyle name="输入 4 4 8" xfId="18541"/>
    <cellStyle name="输入 4 4 8 2" xfId="18542"/>
    <cellStyle name="输入 4 4 9" xfId="18543"/>
    <cellStyle name="输入 4 5" xfId="18544"/>
    <cellStyle name="输入 4 5 2" xfId="18545"/>
    <cellStyle name="输入 4 5 2 2" xfId="18547"/>
    <cellStyle name="输入 4 5 2 2 2" xfId="18548"/>
    <cellStyle name="输入 4 5 2 2 2 2" xfId="18549"/>
    <cellStyle name="输入 4 5 2 2 3" xfId="18550"/>
    <cellStyle name="输入 4 5 2 3" xfId="18551"/>
    <cellStyle name="输入 4 5 2 3 2" xfId="18552"/>
    <cellStyle name="输入 4 5 2 4" xfId="15774"/>
    <cellStyle name="输入 4 5 3" xfId="18553"/>
    <cellStyle name="输入 4 5 3 2" xfId="18554"/>
    <cellStyle name="输入 4 5 3 2 2" xfId="18555"/>
    <cellStyle name="输入 4 5 3 2 2 2" xfId="18557"/>
    <cellStyle name="输入 4 5 3 2 3" xfId="13635"/>
    <cellStyle name="输入 4 5 3 3" xfId="8494"/>
    <cellStyle name="输入 4 5 3 3 2" xfId="8497"/>
    <cellStyle name="输入 4 5 3 4" xfId="8508"/>
    <cellStyle name="输入 4 5 4" xfId="18559"/>
    <cellStyle name="输入 4 5 4 2" xfId="18560"/>
    <cellStyle name="输入 4 5 4 2 2" xfId="18561"/>
    <cellStyle name="输入 4 5 4 2 2 2" xfId="9342"/>
    <cellStyle name="输入 4 5 4 2 3" xfId="18563"/>
    <cellStyle name="输入 4 5 4 3" xfId="8518"/>
    <cellStyle name="输入 4 5 4 3 2" xfId="8521"/>
    <cellStyle name="输入 4 5 4 4" xfId="2407"/>
    <cellStyle name="输入 4 5 5" xfId="18564"/>
    <cellStyle name="输入 4 5 5 2" xfId="18565"/>
    <cellStyle name="输入 4 5 5 2 2" xfId="18566"/>
    <cellStyle name="输入 4 5 5 3" xfId="8535"/>
    <cellStyle name="输入 4 5 6" xfId="18567"/>
    <cellStyle name="输入 4 5 6 2" xfId="18568"/>
    <cellStyle name="输入 4 5 6 2 2" xfId="18569"/>
    <cellStyle name="输入 4 5 6 3" xfId="8544"/>
    <cellStyle name="输入 4 5 7" xfId="18570"/>
    <cellStyle name="输入 4 5 7 2" xfId="18571"/>
    <cellStyle name="输入 4 5 8" xfId="18572"/>
    <cellStyle name="输入 4 6" xfId="13197"/>
    <cellStyle name="输入 4 6 2" xfId="13199"/>
    <cellStyle name="输入 4 6 2 2" xfId="18573"/>
    <cellStyle name="输入 4 6 2 2 2" xfId="15860"/>
    <cellStyle name="输入 4 6 2 3" xfId="18574"/>
    <cellStyle name="输入 4 6 3" xfId="18575"/>
    <cellStyle name="输入 4 6 3 2" xfId="18576"/>
    <cellStyle name="输入 4 6 4" xfId="18577"/>
    <cellStyle name="输入 4 7" xfId="13201"/>
    <cellStyle name="输入 4 7 2" xfId="18263"/>
    <cellStyle name="输入 4 7 2 2" xfId="7316"/>
    <cellStyle name="输入 4 7 2 2 2" xfId="18578"/>
    <cellStyle name="输入 4 7 2 3" xfId="18579"/>
    <cellStyle name="输入 4 7 3" xfId="18580"/>
    <cellStyle name="输入 4 7 3 2" xfId="7325"/>
    <cellStyle name="输入 4 7 4" xfId="18581"/>
    <cellStyle name="输入 4 8" xfId="18582"/>
    <cellStyle name="输入 4 8 2" xfId="18583"/>
    <cellStyle name="输入 4 8 2 2" xfId="18584"/>
    <cellStyle name="输入 4 8 2 2 2" xfId="18585"/>
    <cellStyle name="输入 4 8 2 3" xfId="18587"/>
    <cellStyle name="输入 4 8 3" xfId="18588"/>
    <cellStyle name="输入 4 8 3 2" xfId="18589"/>
    <cellStyle name="输入 4 8 4" xfId="18590"/>
    <cellStyle name="输入 4 9" xfId="18591"/>
    <cellStyle name="输入 4 9 2" xfId="18592"/>
    <cellStyle name="输入 4 9 2 2" xfId="2793"/>
    <cellStyle name="输入 4 9 3" xfId="11123"/>
    <cellStyle name="输入 5" xfId="18594"/>
    <cellStyle name="输入 5 10" xfId="18595"/>
    <cellStyle name="输入 5 10 2" xfId="18596"/>
    <cellStyle name="输入 5 10 2 2" xfId="18597"/>
    <cellStyle name="输入 5 10 3" xfId="18598"/>
    <cellStyle name="输入 5 11" xfId="16953"/>
    <cellStyle name="输入 5 11 2" xfId="16955"/>
    <cellStyle name="输入 5 12" xfId="720"/>
    <cellStyle name="输入 5 13" xfId="18599"/>
    <cellStyle name="输入 5 2" xfId="18601"/>
    <cellStyle name="输入 5 2 10" xfId="11928"/>
    <cellStyle name="输入 5 2 10 2" xfId="3157"/>
    <cellStyle name="输入 5 2 11" xfId="18602"/>
    <cellStyle name="输入 5 2 12" xfId="18603"/>
    <cellStyle name="输入 5 2 2" xfId="18604"/>
    <cellStyle name="输入 5 2 2 10" xfId="18606"/>
    <cellStyle name="输入 5 2 2 11" xfId="18608"/>
    <cellStyle name="输入 5 2 2 2" xfId="18610"/>
    <cellStyle name="输入 5 2 2 2 2" xfId="18612"/>
    <cellStyle name="输入 5 2 2 2 2 2" xfId="561"/>
    <cellStyle name="输入 5 2 2 2 2 2 2" xfId="16821"/>
    <cellStyle name="输入 5 2 2 2 2 2 2 2" xfId="16824"/>
    <cellStyle name="输入 5 2 2 2 2 2 2 2 2" xfId="18614"/>
    <cellStyle name="输入 5 2 2 2 2 2 2 3" xfId="18616"/>
    <cellStyle name="输入 5 2 2 2 2 2 3" xfId="16827"/>
    <cellStyle name="输入 5 2 2 2 2 2 3 2" xfId="18618"/>
    <cellStyle name="输入 5 2 2 2 2 2 4" xfId="18620"/>
    <cellStyle name="输入 5 2 2 2 2 3" xfId="18622"/>
    <cellStyle name="输入 5 2 2 2 2 3 2" xfId="16832"/>
    <cellStyle name="输入 5 2 2 2 2 3 2 2" xfId="18624"/>
    <cellStyle name="输入 5 2 2 2 2 3 2 2 2" xfId="18626"/>
    <cellStyle name="输入 5 2 2 2 2 3 2 3" xfId="18629"/>
    <cellStyle name="输入 5 2 2 2 2 3 3" xfId="12838"/>
    <cellStyle name="输入 5 2 2 2 2 3 3 2" xfId="18631"/>
    <cellStyle name="输入 5 2 2 2 2 3 4" xfId="14335"/>
    <cellStyle name="输入 5 2 2 2 2 4" xfId="18633"/>
    <cellStyle name="输入 5 2 2 2 2 4 2" xfId="16838"/>
    <cellStyle name="输入 5 2 2 2 2 4 2 2" xfId="18635"/>
    <cellStyle name="输入 5 2 2 2 2 4 2 2 2" xfId="18637"/>
    <cellStyle name="输入 5 2 2 2 2 4 2 3" xfId="18639"/>
    <cellStyle name="输入 5 2 2 2 2 4 3" xfId="18641"/>
    <cellStyle name="输入 5 2 2 2 2 4 3 2" xfId="18643"/>
    <cellStyle name="输入 5 2 2 2 2 4 4" xfId="14342"/>
    <cellStyle name="输入 5 2 2 2 2 5" xfId="18645"/>
    <cellStyle name="输入 5 2 2 2 2 5 2" xfId="18648"/>
    <cellStyle name="输入 5 2 2 2 2 5 2 2" xfId="18650"/>
    <cellStyle name="输入 5 2 2 2 2 5 3" xfId="6466"/>
    <cellStyle name="输入 5 2 2 2 2 6" xfId="18652"/>
    <cellStyle name="输入 5 2 2 2 2 6 2" xfId="18656"/>
    <cellStyle name="输入 5 2 2 2 2 6 2 2" xfId="18660"/>
    <cellStyle name="输入 5 2 2 2 2 6 3" xfId="18663"/>
    <cellStyle name="输入 5 2 2 2 2 7" xfId="18666"/>
    <cellStyle name="输入 5 2 2 2 2 7 2" xfId="18670"/>
    <cellStyle name="输入 5 2 2 2 2 8" xfId="18673"/>
    <cellStyle name="输入 5 2 2 2 3" xfId="18676"/>
    <cellStyle name="输入 5 2 2 2 3 2" xfId="18678"/>
    <cellStyle name="输入 5 2 2 2 3 2 2" xfId="18680"/>
    <cellStyle name="输入 5 2 2 2 3 2 2 2" xfId="18682"/>
    <cellStyle name="输入 5 2 2 2 3 2 3" xfId="18685"/>
    <cellStyle name="输入 5 2 2 2 3 3" xfId="12584"/>
    <cellStyle name="输入 5 2 2 2 3 3 2" xfId="18687"/>
    <cellStyle name="输入 5 2 2 2 3 4" xfId="18689"/>
    <cellStyle name="输入 5 2 2 2 4" xfId="4683"/>
    <cellStyle name="输入 5 2 2 2 4 2" xfId="18691"/>
    <cellStyle name="输入 5 2 2 2 4 2 2" xfId="10516"/>
    <cellStyle name="输入 5 2 2 2 4 2 2 2" xfId="18693"/>
    <cellStyle name="输入 5 2 2 2 4 2 3" xfId="364"/>
    <cellStyle name="输入 5 2 2 2 4 3" xfId="18696"/>
    <cellStyle name="输入 5 2 2 2 4 3 2" xfId="18698"/>
    <cellStyle name="输入 5 2 2 2 4 4" xfId="18700"/>
    <cellStyle name="输入 5 2 2 2 5" xfId="18703"/>
    <cellStyle name="输入 5 2 2 2 5 2" xfId="18705"/>
    <cellStyle name="输入 5 2 2 2 5 2 2" xfId="7388"/>
    <cellStyle name="输入 5 2 2 2 5 2 2 2" xfId="7391"/>
    <cellStyle name="输入 5 2 2 2 5 2 3" xfId="86"/>
    <cellStyle name="输入 5 2 2 2 5 3" xfId="18707"/>
    <cellStyle name="输入 5 2 2 2 5 3 2" xfId="18709"/>
    <cellStyle name="输入 5 2 2 2 5 4" xfId="18711"/>
    <cellStyle name="输入 5 2 2 2 6" xfId="18714"/>
    <cellStyle name="输入 5 2 2 2 6 2" xfId="18717"/>
    <cellStyle name="输入 5 2 2 2 6 2 2" xfId="18720"/>
    <cellStyle name="输入 5 2 2 2 6 3" xfId="18723"/>
    <cellStyle name="输入 5 2 2 2 7" xfId="18726"/>
    <cellStyle name="输入 5 2 2 2 7 2" xfId="18729"/>
    <cellStyle name="输入 5 2 2 2 7 2 2" xfId="18732"/>
    <cellStyle name="输入 5 2 2 2 7 3" xfId="18735"/>
    <cellStyle name="输入 5 2 2 2 8" xfId="18738"/>
    <cellStyle name="输入 5 2 2 2 8 2" xfId="18741"/>
    <cellStyle name="输入 5 2 2 2 9" xfId="18744"/>
    <cellStyle name="输入 5 2 2 3" xfId="18747"/>
    <cellStyle name="输入 5 2 2 3 2" xfId="18749"/>
    <cellStyle name="输入 5 2 2 3 2 2" xfId="727"/>
    <cellStyle name="输入 5 2 2 3 2 2 2" xfId="18751"/>
    <cellStyle name="输入 5 2 2 3 2 2 2 2" xfId="18753"/>
    <cellStyle name="输入 5 2 2 3 2 2 3" xfId="18755"/>
    <cellStyle name="输入 5 2 2 3 2 3" xfId="18757"/>
    <cellStyle name="输入 5 2 2 3 2 3 2" xfId="18759"/>
    <cellStyle name="输入 5 2 2 3 2 4" xfId="6955"/>
    <cellStyle name="输入 5 2 2 3 3" xfId="18761"/>
    <cellStyle name="输入 5 2 2 3 3 2" xfId="18763"/>
    <cellStyle name="输入 5 2 2 3 3 2 2" xfId="14339"/>
    <cellStyle name="输入 5 2 2 3 3 2 2 2" xfId="14343"/>
    <cellStyle name="输入 5 2 2 3 3 2 3" xfId="14347"/>
    <cellStyle name="输入 5 2 2 3 3 3" xfId="7086"/>
    <cellStyle name="输入 5 2 2 3 3 3 2" xfId="7090"/>
    <cellStyle name="输入 5 2 2 3 3 4" xfId="7093"/>
    <cellStyle name="输入 5 2 2 3 4" xfId="18765"/>
    <cellStyle name="输入 5 2 2 3 4 2" xfId="18767"/>
    <cellStyle name="输入 5 2 2 3 4 2 2" xfId="14374"/>
    <cellStyle name="输入 5 2 2 3 4 2 2 2" xfId="14377"/>
    <cellStyle name="输入 5 2 2 3 4 2 3" xfId="14380"/>
    <cellStyle name="输入 5 2 2 3 4 3" xfId="7098"/>
    <cellStyle name="输入 5 2 2 3 4 3 2" xfId="14387"/>
    <cellStyle name="输入 5 2 2 3 4 4" xfId="18769"/>
    <cellStyle name="输入 5 2 2 3 5" xfId="18772"/>
    <cellStyle name="输入 5 2 2 3 5 2" xfId="18774"/>
    <cellStyle name="输入 5 2 2 3 5 2 2" xfId="18776"/>
    <cellStyle name="输入 5 2 2 3 5 3" xfId="18778"/>
    <cellStyle name="输入 5 2 2 3 6" xfId="18780"/>
    <cellStyle name="输入 5 2 2 3 6 2" xfId="18783"/>
    <cellStyle name="输入 5 2 2 3 6 2 2" xfId="18786"/>
    <cellStyle name="输入 5 2 2 3 6 3" xfId="18789"/>
    <cellStyle name="输入 5 2 2 3 7" xfId="1437"/>
    <cellStyle name="输入 5 2 2 3 7 2" xfId="18792"/>
    <cellStyle name="输入 5 2 2 3 8" xfId="10954"/>
    <cellStyle name="输入 5 2 2 4" xfId="18795"/>
    <cellStyle name="输入 5 2 2 4 2" xfId="18797"/>
    <cellStyle name="输入 5 2 2 4 2 2" xfId="250"/>
    <cellStyle name="输入 5 2 2 4 2 2 2" xfId="18799"/>
    <cellStyle name="输入 5 2 2 4 2 3" xfId="18801"/>
    <cellStyle name="输入 5 2 2 4 3" xfId="3924"/>
    <cellStyle name="输入 5 2 2 4 3 2" xfId="3927"/>
    <cellStyle name="输入 5 2 2 4 4" xfId="3935"/>
    <cellStyle name="输入 5 2 2 5" xfId="18803"/>
    <cellStyle name="输入 5 2 2 5 2" xfId="18805"/>
    <cellStyle name="输入 5 2 2 5 2 2" xfId="998"/>
    <cellStyle name="输入 5 2 2 5 2 2 2" xfId="18807"/>
    <cellStyle name="输入 5 2 2 5 2 3" xfId="18809"/>
    <cellStyle name="输入 5 2 2 5 3" xfId="1242"/>
    <cellStyle name="输入 5 2 2 5 3 2" xfId="3939"/>
    <cellStyle name="输入 5 2 2 5 4" xfId="3946"/>
    <cellStyle name="输入 5 2 2 6" xfId="18811"/>
    <cellStyle name="输入 5 2 2 6 2" xfId="18813"/>
    <cellStyle name="输入 5 2 2 6 2 2" xfId="1118"/>
    <cellStyle name="输入 5 2 2 6 2 2 2" xfId="18815"/>
    <cellStyle name="输入 5 2 2 6 2 3" xfId="18817"/>
    <cellStyle name="输入 5 2 2 6 3" xfId="3955"/>
    <cellStyle name="输入 5 2 2 6 3 2" xfId="3961"/>
    <cellStyle name="输入 5 2 2 6 4" xfId="3973"/>
    <cellStyle name="输入 5 2 2 7" xfId="18819"/>
    <cellStyle name="输入 5 2 2 7 2" xfId="6489"/>
    <cellStyle name="输入 5 2 2 7 2 2" xfId="6493"/>
    <cellStyle name="输入 5 2 2 7 3" xfId="3981"/>
    <cellStyle name="输入 5 2 2 8" xfId="18821"/>
    <cellStyle name="输入 5 2 2 8 2" xfId="18823"/>
    <cellStyle name="输入 5 2 2 8 2 2" xfId="15628"/>
    <cellStyle name="输入 5 2 2 8 3" xfId="3990"/>
    <cellStyle name="输入 5 2 2 9" xfId="18825"/>
    <cellStyle name="输入 5 2 2 9 2" xfId="18827"/>
    <cellStyle name="输入 5 2 3" xfId="18829"/>
    <cellStyle name="输入 5 2 3 2" xfId="12972"/>
    <cellStyle name="输入 5 2 3 2 2" xfId="18831"/>
    <cellStyle name="输入 5 2 3 2 2 2" xfId="18833"/>
    <cellStyle name="输入 5 2 3 2 2 2 2" xfId="18835"/>
    <cellStyle name="输入 5 2 3 2 2 2 2 2" xfId="18837"/>
    <cellStyle name="输入 5 2 3 2 2 2 3" xfId="18839"/>
    <cellStyle name="输入 5 2 3 2 2 3" xfId="18841"/>
    <cellStyle name="输入 5 2 3 2 2 3 2" xfId="18843"/>
    <cellStyle name="输入 5 2 3 2 2 4" xfId="18845"/>
    <cellStyle name="输入 5 2 3 2 3" xfId="18847"/>
    <cellStyle name="输入 5 2 3 2 3 2" xfId="18849"/>
    <cellStyle name="输入 5 2 3 2 3 2 2" xfId="18851"/>
    <cellStyle name="输入 5 2 3 2 3 2 2 2" xfId="18853"/>
    <cellStyle name="输入 5 2 3 2 3 2 3" xfId="18857"/>
    <cellStyle name="输入 5 2 3 2 3 3" xfId="12588"/>
    <cellStyle name="输入 5 2 3 2 3 3 2" xfId="18859"/>
    <cellStyle name="输入 5 2 3 2 3 4" xfId="18861"/>
    <cellStyle name="输入 5 2 3 2 4" xfId="12298"/>
    <cellStyle name="输入 5 2 3 2 4 2" xfId="18863"/>
    <cellStyle name="输入 5 2 3 2 4 2 2" xfId="10991"/>
    <cellStyle name="输入 5 2 3 2 4 2 2 2" xfId="18865"/>
    <cellStyle name="输入 5 2 3 2 4 2 3" xfId="18869"/>
    <cellStyle name="输入 5 2 3 2 4 3" xfId="18872"/>
    <cellStyle name="输入 5 2 3 2 4 3 2" xfId="18874"/>
    <cellStyle name="输入 5 2 3 2 4 4" xfId="18876"/>
    <cellStyle name="输入 5 2 3 2 5" xfId="18879"/>
    <cellStyle name="输入 5 2 3 2 5 2" xfId="18881"/>
    <cellStyle name="输入 5 2 3 2 5 2 2" xfId="11003"/>
    <cellStyle name="输入 5 2 3 2 5 3" xfId="18883"/>
    <cellStyle name="输入 5 2 3 2 6" xfId="18885"/>
    <cellStyle name="输入 5 2 3 2 6 2" xfId="18888"/>
    <cellStyle name="输入 5 2 3 2 6 2 2" xfId="18891"/>
    <cellStyle name="输入 5 2 3 2 6 3" xfId="18894"/>
    <cellStyle name="输入 5 2 3 2 7" xfId="18897"/>
    <cellStyle name="输入 5 2 3 2 7 2" xfId="18900"/>
    <cellStyle name="输入 5 2 3 2 8" xfId="18903"/>
    <cellStyle name="输入 5 2 3 3" xfId="18906"/>
    <cellStyle name="输入 5 2 3 3 2" xfId="18908"/>
    <cellStyle name="输入 5 2 3 3 2 2" xfId="18910"/>
    <cellStyle name="输入 5 2 3 3 2 2 2" xfId="18912"/>
    <cellStyle name="输入 5 2 3 3 2 3" xfId="18914"/>
    <cellStyle name="输入 5 2 3 3 3" xfId="8674"/>
    <cellStyle name="输入 5 2 3 3 3 2" xfId="8677"/>
    <cellStyle name="输入 5 2 3 3 4" xfId="8680"/>
    <cellStyle name="输入 5 2 3 4" xfId="18916"/>
    <cellStyle name="输入 5 2 3 4 2" xfId="18918"/>
    <cellStyle name="输入 5 2 3 4 2 2" xfId="18920"/>
    <cellStyle name="输入 5 2 3 4 2 2 2" xfId="12510"/>
    <cellStyle name="输入 5 2 3 4 2 3" xfId="18922"/>
    <cellStyle name="输入 5 2 3 4 3" xfId="4005"/>
    <cellStyle name="输入 5 2 3 4 3 2" xfId="4010"/>
    <cellStyle name="输入 5 2 3 4 4" xfId="4013"/>
    <cellStyle name="输入 5 2 3 5" xfId="18925"/>
    <cellStyle name="输入 5 2 3 5 2" xfId="14164"/>
    <cellStyle name="输入 5 2 3 5 2 2" xfId="14167"/>
    <cellStyle name="输入 5 2 3 5 2 2 2" xfId="14170"/>
    <cellStyle name="输入 5 2 3 5 2 3" xfId="14178"/>
    <cellStyle name="输入 5 2 3 5 3" xfId="4021"/>
    <cellStyle name="输入 5 2 3 5 3 2" xfId="14211"/>
    <cellStyle name="输入 5 2 3 5 4" xfId="14219"/>
    <cellStyle name="输入 5 2 3 6" xfId="18927"/>
    <cellStyle name="输入 5 2 3 6 2" xfId="14253"/>
    <cellStyle name="输入 5 2 3 6 2 2" xfId="14256"/>
    <cellStyle name="输入 5 2 3 6 3" xfId="14265"/>
    <cellStyle name="输入 5 2 3 7" xfId="18929"/>
    <cellStyle name="输入 5 2 3 7 2" xfId="7244"/>
    <cellStyle name="输入 5 2 3 7 2 2" xfId="15667"/>
    <cellStyle name="输入 5 2 3 7 3" xfId="18931"/>
    <cellStyle name="输入 5 2 3 8" xfId="18933"/>
    <cellStyle name="输入 5 2 3 8 2" xfId="18935"/>
    <cellStyle name="输入 5 2 3 9" xfId="4932"/>
    <cellStyle name="输入 5 2 4" xfId="18937"/>
    <cellStyle name="输入 5 2 4 2" xfId="18939"/>
    <cellStyle name="输入 5 2 4 2 2" xfId="18942"/>
    <cellStyle name="输入 5 2 4 2 2 2" xfId="17962"/>
    <cellStyle name="输入 5 2 4 2 2 2 2" xfId="10031"/>
    <cellStyle name="输入 5 2 4 2 2 3" xfId="466"/>
    <cellStyle name="输入 5 2 4 2 3" xfId="18944"/>
    <cellStyle name="输入 5 2 4 2 3 2" xfId="18946"/>
    <cellStyle name="输入 5 2 4 2 4" xfId="12310"/>
    <cellStyle name="输入 5 2 4 3" xfId="18948"/>
    <cellStyle name="输入 5 2 4 3 2" xfId="18950"/>
    <cellStyle name="输入 5 2 4 3 2 2" xfId="3395"/>
    <cellStyle name="输入 5 2 4 3 2 2 2" xfId="3401"/>
    <cellStyle name="输入 5 2 4 3 2 3" xfId="166"/>
    <cellStyle name="输入 5 2 4 3 3" xfId="8684"/>
    <cellStyle name="输入 5 2 4 3 3 2" xfId="8687"/>
    <cellStyle name="输入 5 2 4 3 4" xfId="8690"/>
    <cellStyle name="输入 5 2 4 4" xfId="18952"/>
    <cellStyle name="输入 5 2 4 4 2" xfId="18954"/>
    <cellStyle name="输入 5 2 4 4 2 2" xfId="18956"/>
    <cellStyle name="输入 5 2 4 4 2 2 2" xfId="10141"/>
    <cellStyle name="输入 5 2 4 4 2 3" xfId="18958"/>
    <cellStyle name="输入 5 2 4 4 3" xfId="4034"/>
    <cellStyle name="输入 5 2 4 4 3 2" xfId="4038"/>
    <cellStyle name="输入 5 2 4 4 4" xfId="4041"/>
    <cellStyle name="输入 5 2 4 5" xfId="18961"/>
    <cellStyle name="输入 5 2 4 5 2" xfId="18963"/>
    <cellStyle name="输入 5 2 4 5 2 2" xfId="18965"/>
    <cellStyle name="输入 5 2 4 5 3" xfId="1319"/>
    <cellStyle name="输入 5 2 4 6" xfId="18967"/>
    <cellStyle name="输入 5 2 4 6 2" xfId="18969"/>
    <cellStyle name="输入 5 2 4 6 2 2" xfId="18971"/>
    <cellStyle name="输入 5 2 4 6 3" xfId="18973"/>
    <cellStyle name="输入 5 2 4 7" xfId="18975"/>
    <cellStyle name="输入 5 2 4 7 2" xfId="18977"/>
    <cellStyle name="输入 5 2 4 8" xfId="18979"/>
    <cellStyle name="输入 5 2 5" xfId="10461"/>
    <cellStyle name="输入 5 2 5 2" xfId="18981"/>
    <cellStyle name="输入 5 2 5 2 2" xfId="18983"/>
    <cellStyle name="输入 5 2 5 2 2 2" xfId="13652"/>
    <cellStyle name="输入 5 2 5 2 3" xfId="18985"/>
    <cellStyle name="输入 5 2 5 3" xfId="18987"/>
    <cellStyle name="输入 5 2 5 3 2" xfId="18989"/>
    <cellStyle name="输入 5 2 5 4" xfId="18991"/>
    <cellStyle name="输入 5 2 6" xfId="18993"/>
    <cellStyle name="输入 5 2 6 2" xfId="18995"/>
    <cellStyle name="输入 5 2 6 2 2" xfId="18997"/>
    <cellStyle name="输入 5 2 6 2 2 2" xfId="18999"/>
    <cellStyle name="输入 5 2 6 2 3" xfId="19001"/>
    <cellStyle name="输入 5 2 6 3" xfId="19003"/>
    <cellStyle name="输入 5 2 6 3 2" xfId="19005"/>
    <cellStyle name="输入 5 2 6 4" xfId="19007"/>
    <cellStyle name="输入 5 2 7" xfId="19009"/>
    <cellStyle name="输入 5 2 7 2" xfId="19011"/>
    <cellStyle name="输入 5 2 7 2 2" xfId="15133"/>
    <cellStyle name="输入 5 2 7 2 2 2" xfId="15136"/>
    <cellStyle name="输入 5 2 7 2 3" xfId="15139"/>
    <cellStyle name="输入 5 2 7 3" xfId="19013"/>
    <cellStyle name="输入 5 2 7 3 2" xfId="15148"/>
    <cellStyle name="输入 5 2 7 4" xfId="19015"/>
    <cellStyle name="输入 5 2 8" xfId="19017"/>
    <cellStyle name="输入 5 2 8 2" xfId="7607"/>
    <cellStyle name="输入 5 2 8 2 2" xfId="7612"/>
    <cellStyle name="输入 5 2 8 3" xfId="7538"/>
    <cellStyle name="输入 5 2 9" xfId="19019"/>
    <cellStyle name="输入 5 2 9 2" xfId="19021"/>
    <cellStyle name="输入 5 2 9 2 2" xfId="15179"/>
    <cellStyle name="输入 5 2 9 3" xfId="19022"/>
    <cellStyle name="输入 5 3" xfId="19023"/>
    <cellStyle name="输入 5 3 10" xfId="3834"/>
    <cellStyle name="输入 5 3 11" xfId="19024"/>
    <cellStyle name="输入 5 3 2" xfId="19025"/>
    <cellStyle name="输入 5 3 2 2" xfId="19028"/>
    <cellStyle name="输入 5 3 2 2 2" xfId="19031"/>
    <cellStyle name="输入 5 3 2 2 2 2" xfId="19034"/>
    <cellStyle name="输入 5 3 2 2 2 2 2" xfId="11716"/>
    <cellStyle name="输入 5 3 2 2 2 2 2 2" xfId="11721"/>
    <cellStyle name="输入 5 3 2 2 2 2 3" xfId="11754"/>
    <cellStyle name="输入 5 3 2 2 2 3" xfId="19037"/>
    <cellStyle name="输入 5 3 2 2 2 3 2" xfId="11836"/>
    <cellStyle name="输入 5 3 2 2 2 4" xfId="19040"/>
    <cellStyle name="输入 5 3 2 2 3" xfId="19043"/>
    <cellStyle name="输入 5 3 2 2 3 2" xfId="19046"/>
    <cellStyle name="输入 5 3 2 2 3 2 2" xfId="3211"/>
    <cellStyle name="输入 5 3 2 2 3 2 2 2" xfId="19049"/>
    <cellStyle name="输入 5 3 2 2 3 2 3" xfId="19053"/>
    <cellStyle name="输入 5 3 2 2 3 3" xfId="12618"/>
    <cellStyle name="输入 5 3 2 2 3 3 2" xfId="19058"/>
    <cellStyle name="输入 5 3 2 2 3 4" xfId="4197"/>
    <cellStyle name="输入 5 3 2 2 4" xfId="19062"/>
    <cellStyle name="输入 5 3 2 2 4 2" xfId="19065"/>
    <cellStyle name="输入 5 3 2 2 4 2 2" xfId="19068"/>
    <cellStyle name="输入 5 3 2 2 4 2 2 2" xfId="4223"/>
    <cellStyle name="输入 5 3 2 2 4 2 3" xfId="19072"/>
    <cellStyle name="输入 5 3 2 2 4 3" xfId="19077"/>
    <cellStyle name="输入 5 3 2 2 4 3 2" xfId="19080"/>
    <cellStyle name="输入 5 3 2 2 4 4" xfId="19084"/>
    <cellStyle name="输入 5 3 2 2 5" xfId="19088"/>
    <cellStyle name="输入 5 3 2 2 5 2" xfId="19091"/>
    <cellStyle name="输入 5 3 2 2 5 2 2" xfId="19094"/>
    <cellStyle name="输入 5 3 2 2 5 3" xfId="19098"/>
    <cellStyle name="输入 5 3 2 2 6" xfId="8111"/>
    <cellStyle name="输入 5 3 2 2 6 2" xfId="8116"/>
    <cellStyle name="输入 5 3 2 2 6 2 2" xfId="8121"/>
    <cellStyle name="输入 5 3 2 2 6 3" xfId="8133"/>
    <cellStyle name="输入 5 3 2 2 7" xfId="1154"/>
    <cellStyle name="输入 5 3 2 2 7 2" xfId="8144"/>
    <cellStyle name="输入 5 3 2 2 8" xfId="2124"/>
    <cellStyle name="输入 5 3 2 3" xfId="19101"/>
    <cellStyle name="输入 5 3 2 3 2" xfId="19104"/>
    <cellStyle name="输入 5 3 2 3 2 2" xfId="19107"/>
    <cellStyle name="输入 5 3 2 3 2 2 2" xfId="19110"/>
    <cellStyle name="输入 5 3 2 3 2 3" xfId="19115"/>
    <cellStyle name="输入 5 3 2 3 3" xfId="19118"/>
    <cellStyle name="输入 5 3 2 3 3 2" xfId="19121"/>
    <cellStyle name="输入 5 3 2 3 4" xfId="19124"/>
    <cellStyle name="输入 5 3 2 4" xfId="3608"/>
    <cellStyle name="输入 5 3 2 4 2" xfId="19127"/>
    <cellStyle name="输入 5 3 2 4 2 2" xfId="19130"/>
    <cellStyle name="输入 5 3 2 4 2 2 2" xfId="19133"/>
    <cellStyle name="输入 5 3 2 4 2 3" xfId="19138"/>
    <cellStyle name="输入 5 3 2 4 3" xfId="4085"/>
    <cellStyle name="输入 5 3 2 4 3 2" xfId="4090"/>
    <cellStyle name="输入 5 3 2 4 4" xfId="4095"/>
    <cellStyle name="输入 5 3 2 5" xfId="19141"/>
    <cellStyle name="输入 5 3 2 5 2" xfId="19144"/>
    <cellStyle name="输入 5 3 2 5 2 2" xfId="19147"/>
    <cellStyle name="输入 5 3 2 5 2 2 2" xfId="19150"/>
    <cellStyle name="输入 5 3 2 5 2 3" xfId="19154"/>
    <cellStyle name="输入 5 3 2 5 3" xfId="1443"/>
    <cellStyle name="输入 5 3 2 5 3 2" xfId="4400"/>
    <cellStyle name="输入 5 3 2 5 4" xfId="190"/>
    <cellStyle name="输入 5 3 2 6" xfId="19157"/>
    <cellStyle name="输入 5 3 2 6 2" xfId="19161"/>
    <cellStyle name="输入 5 3 2 6 2 2" xfId="19165"/>
    <cellStyle name="输入 5 3 2 6 3" xfId="161"/>
    <cellStyle name="输入 5 3 2 7" xfId="19170"/>
    <cellStyle name="输入 5 3 2 7 2" xfId="19174"/>
    <cellStyle name="输入 5 3 2 7 2 2" xfId="16076"/>
    <cellStyle name="输入 5 3 2 7 3" xfId="3819"/>
    <cellStyle name="输入 5 3 2 8" xfId="19178"/>
    <cellStyle name="输入 5 3 2 8 2" xfId="19182"/>
    <cellStyle name="输入 5 3 2 9" xfId="19186"/>
    <cellStyle name="输入 5 3 3" xfId="19190"/>
    <cellStyle name="输入 5 3 3 2" xfId="19193"/>
    <cellStyle name="输入 5 3 3 2 2" xfId="19196"/>
    <cellStyle name="输入 5 3 3 2 2 2" xfId="19199"/>
    <cellStyle name="输入 5 3 3 2 2 2 2" xfId="19202"/>
    <cellStyle name="输入 5 3 3 2 2 3" xfId="19205"/>
    <cellStyle name="输入 5 3 3 2 3" xfId="19208"/>
    <cellStyle name="输入 5 3 3 2 3 2" xfId="19211"/>
    <cellStyle name="输入 5 3 3 2 4" xfId="677"/>
    <cellStyle name="输入 5 3 3 3" xfId="19214"/>
    <cellStyle name="输入 5 3 3 3 2" xfId="19217"/>
    <cellStyle name="输入 5 3 3 3 2 2" xfId="19220"/>
    <cellStyle name="输入 5 3 3 3 2 2 2" xfId="18267"/>
    <cellStyle name="输入 5 3 3 3 2 3" xfId="19223"/>
    <cellStyle name="输入 5 3 3 3 3" xfId="8713"/>
    <cellStyle name="输入 5 3 3 3 3 2" xfId="19226"/>
    <cellStyle name="输入 5 3 3 3 4" xfId="19229"/>
    <cellStyle name="输入 5 3 3 4" xfId="19232"/>
    <cellStyle name="输入 5 3 3 4 2" xfId="19235"/>
    <cellStyle name="输入 5 3 3 4 2 2" xfId="19238"/>
    <cellStyle name="输入 5 3 3 4 2 2 2" xfId="19241"/>
    <cellStyle name="输入 5 3 3 4 2 3" xfId="19244"/>
    <cellStyle name="输入 5 3 3 4 3" xfId="1057"/>
    <cellStyle name="输入 5 3 3 4 3 2" xfId="1064"/>
    <cellStyle name="输入 5 3 3 4 4" xfId="657"/>
    <cellStyle name="输入 5 3 3 5" xfId="19247"/>
    <cellStyle name="输入 5 3 3 5 2" xfId="19250"/>
    <cellStyle name="输入 5 3 3 5 2 2" xfId="19253"/>
    <cellStyle name="输入 5 3 3 5 3" xfId="1173"/>
    <cellStyle name="输入 5 3 3 6" xfId="11564"/>
    <cellStyle name="输入 5 3 3 6 2" xfId="7398"/>
    <cellStyle name="输入 5 3 3 6 2 2" xfId="11569"/>
    <cellStyle name="输入 5 3 3 6 3" xfId="4406"/>
    <cellStyle name="输入 5 3 3 7" xfId="1388"/>
    <cellStyle name="输入 5 3 3 7 2" xfId="11587"/>
    <cellStyle name="输入 5 3 3 8" xfId="11610"/>
    <cellStyle name="输入 5 3 4" xfId="19256"/>
    <cellStyle name="输入 5 3 4 2" xfId="19259"/>
    <cellStyle name="输入 5 3 4 2 2" xfId="8042"/>
    <cellStyle name="输入 5 3 4 2 2 2" xfId="1942"/>
    <cellStyle name="输入 5 3 4 2 3" xfId="19262"/>
    <cellStyle name="输入 5 3 4 3" xfId="19265"/>
    <cellStyle name="输入 5 3 4 3 2" xfId="19268"/>
    <cellStyle name="输入 5 3 4 4" xfId="19271"/>
    <cellStyle name="输入 5 3 5" xfId="19274"/>
    <cellStyle name="输入 5 3 5 2" xfId="19277"/>
    <cellStyle name="输入 5 3 5 2 2" xfId="19280"/>
    <cellStyle name="输入 5 3 5 2 2 2" xfId="19283"/>
    <cellStyle name="输入 5 3 5 2 3" xfId="19286"/>
    <cellStyle name="输入 5 3 5 3" xfId="19289"/>
    <cellStyle name="输入 5 3 5 3 2" xfId="19292"/>
    <cellStyle name="输入 5 3 5 4" xfId="19295"/>
    <cellStyle name="输入 5 3 6" xfId="19298"/>
    <cellStyle name="输入 5 3 6 2" xfId="19301"/>
    <cellStyle name="输入 5 3 6 2 2" xfId="19304"/>
    <cellStyle name="输入 5 3 6 2 2 2" xfId="19307"/>
    <cellStyle name="输入 5 3 6 2 3" xfId="1095"/>
    <cellStyle name="输入 5 3 6 3" xfId="19310"/>
    <cellStyle name="输入 5 3 6 3 2" xfId="19313"/>
    <cellStyle name="输入 5 3 6 4" xfId="19316"/>
    <cellStyle name="输入 5 3 7" xfId="19319"/>
    <cellStyle name="输入 5 3 7 2" xfId="3104"/>
    <cellStyle name="输入 5 3 7 2 2" xfId="5469"/>
    <cellStyle name="输入 5 3 7 3" xfId="3110"/>
    <cellStyle name="输入 5 3 8" xfId="19322"/>
    <cellStyle name="输入 5 3 8 2" xfId="19324"/>
    <cellStyle name="输入 5 3 8 2 2" xfId="2041"/>
    <cellStyle name="输入 5 3 8 3" xfId="19327"/>
    <cellStyle name="输入 5 3 9" xfId="19329"/>
    <cellStyle name="输入 5 3 9 2" xfId="19330"/>
    <cellStyle name="输入 5 4" xfId="19331"/>
    <cellStyle name="输入 5 4 2" xfId="19332"/>
    <cellStyle name="输入 5 4 2 2" xfId="19334"/>
    <cellStyle name="输入 5 4 2 2 2" xfId="19336"/>
    <cellStyle name="输入 5 4 2 2 2 2" xfId="19338"/>
    <cellStyle name="输入 5 4 2 2 2 2 2" xfId="19340"/>
    <cellStyle name="输入 5 4 2 2 2 3" xfId="19342"/>
    <cellStyle name="输入 5 4 2 2 3" xfId="19344"/>
    <cellStyle name="输入 5 4 2 2 3 2" xfId="19346"/>
    <cellStyle name="输入 5 4 2 2 4" xfId="19348"/>
    <cellStyle name="输入 5 4 2 3" xfId="19351"/>
    <cellStyle name="输入 5 4 2 3 2" xfId="7008"/>
    <cellStyle name="输入 5 4 2 3 2 2" xfId="7011"/>
    <cellStyle name="输入 5 4 2 3 2 2 2" xfId="7014"/>
    <cellStyle name="输入 5 4 2 3 2 3" xfId="7026"/>
    <cellStyle name="输入 5 4 2 3 3" xfId="19353"/>
    <cellStyle name="输入 5 4 2 3 3 2" xfId="19355"/>
    <cellStyle name="输入 5 4 2 3 4" xfId="9997"/>
    <cellStyle name="输入 5 4 2 4" xfId="15795"/>
    <cellStyle name="输入 5 4 2 4 2" xfId="15798"/>
    <cellStyle name="输入 5 4 2 4 2 2" xfId="19357"/>
    <cellStyle name="输入 5 4 2 4 2 2 2" xfId="19359"/>
    <cellStyle name="输入 5 4 2 4 2 3" xfId="19361"/>
    <cellStyle name="输入 5 4 2 4 3" xfId="4150"/>
    <cellStyle name="输入 5 4 2 4 3 2" xfId="19363"/>
    <cellStyle name="输入 5 4 2 4 4" xfId="13036"/>
    <cellStyle name="输入 5 4 2 5" xfId="15802"/>
    <cellStyle name="输入 5 4 2 5 2" xfId="19365"/>
    <cellStyle name="输入 5 4 2 5 2 2" xfId="19367"/>
    <cellStyle name="输入 5 4 2 5 3" xfId="1611"/>
    <cellStyle name="输入 5 4 2 6" xfId="19369"/>
    <cellStyle name="输入 5 4 2 6 2" xfId="19372"/>
    <cellStyle name="输入 5 4 2 6 2 2" xfId="19375"/>
    <cellStyle name="输入 5 4 2 6 3" xfId="4456"/>
    <cellStyle name="输入 5 4 2 7" xfId="19378"/>
    <cellStyle name="输入 5 4 2 7 2" xfId="19381"/>
    <cellStyle name="输入 5 4 2 8" xfId="17423"/>
    <cellStyle name="输入 5 4 3" xfId="19384"/>
    <cellStyle name="输入 5 4 3 2" xfId="19386"/>
    <cellStyle name="输入 5 4 3 2 2" xfId="19388"/>
    <cellStyle name="输入 5 4 3 2 2 2" xfId="13891"/>
    <cellStyle name="输入 5 4 3 2 3" xfId="19390"/>
    <cellStyle name="输入 5 4 3 3" xfId="6396"/>
    <cellStyle name="输入 5 4 3 3 2" xfId="8592"/>
    <cellStyle name="输入 5 4 3 4" xfId="8599"/>
    <cellStyle name="输入 5 4 4" xfId="19392"/>
    <cellStyle name="输入 5 4 4 2" xfId="19394"/>
    <cellStyle name="输入 5 4 4 2 2" xfId="19396"/>
    <cellStyle name="输入 5 4 4 2 2 2" xfId="7462"/>
    <cellStyle name="输入 5 4 4 2 3" xfId="19398"/>
    <cellStyle name="输入 5 4 4 3" xfId="8604"/>
    <cellStyle name="输入 5 4 4 3 2" xfId="8607"/>
    <cellStyle name="输入 5 4 4 4" xfId="8612"/>
    <cellStyle name="输入 5 4 5" xfId="19400"/>
    <cellStyle name="输入 5 4 5 2" xfId="19402"/>
    <cellStyle name="输入 5 4 5 2 2" xfId="19404"/>
    <cellStyle name="输入 5 4 5 2 2 2" xfId="19406"/>
    <cellStyle name="输入 5 4 5 2 3" xfId="19408"/>
    <cellStyle name="输入 5 4 5 3" xfId="8619"/>
    <cellStyle name="输入 5 4 5 3 2" xfId="7561"/>
    <cellStyle name="输入 5 4 5 4" xfId="8622"/>
    <cellStyle name="输入 5 4 6" xfId="19410"/>
    <cellStyle name="输入 5 4 6 2" xfId="19412"/>
    <cellStyle name="输入 5 4 6 2 2" xfId="19414"/>
    <cellStyle name="输入 5 4 6 3" xfId="8626"/>
    <cellStyle name="输入 5 4 7" xfId="19416"/>
    <cellStyle name="输入 5 4 7 2" xfId="19418"/>
    <cellStyle name="输入 5 4 7 2 2" xfId="19420"/>
    <cellStyle name="输入 5 4 7 3" xfId="8632"/>
    <cellStyle name="输入 5 4 8" xfId="19423"/>
    <cellStyle name="输入 5 4 8 2" xfId="19425"/>
    <cellStyle name="输入 5 4 9" xfId="19427"/>
    <cellStyle name="输入 5 5" xfId="19428"/>
    <cellStyle name="输入 5 5 2" xfId="19429"/>
    <cellStyle name="输入 5 5 2 2" xfId="19432"/>
    <cellStyle name="输入 5 5 2 2 2" xfId="19434"/>
    <cellStyle name="输入 5 5 2 2 2 2" xfId="5092"/>
    <cellStyle name="输入 5 5 2 2 3" xfId="19436"/>
    <cellStyle name="输入 5 5 2 3" xfId="19438"/>
    <cellStyle name="输入 5 5 2 3 2" xfId="19440"/>
    <cellStyle name="输入 5 5 2 4" xfId="15808"/>
    <cellStyle name="输入 5 5 3" xfId="19442"/>
    <cellStyle name="输入 5 5 3 2" xfId="19444"/>
    <cellStyle name="输入 5 5 3 2 2" xfId="19446"/>
    <cellStyle name="输入 5 5 3 2 2 2" xfId="19449"/>
    <cellStyle name="输入 5 5 3 2 3" xfId="19450"/>
    <cellStyle name="输入 5 5 3 3" xfId="8636"/>
    <cellStyle name="输入 5 5 3 3 2" xfId="8639"/>
    <cellStyle name="输入 5 5 3 4" xfId="8643"/>
    <cellStyle name="输入 5 5 4" xfId="19451"/>
    <cellStyle name="输入 5 5 4 2" xfId="19453"/>
    <cellStyle name="输入 5 5 4 2 2" xfId="19455"/>
    <cellStyle name="输入 5 5 4 2 2 2" xfId="9741"/>
    <cellStyle name="输入 5 5 4 2 3" xfId="19457"/>
    <cellStyle name="输入 5 5 4 3" xfId="8646"/>
    <cellStyle name="输入 5 5 4 3 2" xfId="19458"/>
    <cellStyle name="输入 5 5 4 4" xfId="19459"/>
    <cellStyle name="输入 5 5 5" xfId="19460"/>
    <cellStyle name="输入 5 5 5 2" xfId="19462"/>
    <cellStyle name="输入 5 5 5 2 2" xfId="19464"/>
    <cellStyle name="输入 5 5 5 3" xfId="19465"/>
    <cellStyle name="输入 5 5 6" xfId="19466"/>
    <cellStyle name="输入 5 5 6 2" xfId="19468"/>
    <cellStyle name="输入 5 5 6 2 2" xfId="19469"/>
    <cellStyle name="输入 5 5 6 3" xfId="19470"/>
    <cellStyle name="输入 5 5 7" xfId="1250"/>
    <cellStyle name="输入 5 5 7 2" xfId="5506"/>
    <cellStyle name="输入 5 5 8" xfId="5510"/>
    <cellStyle name="输入 5 6" xfId="10453"/>
    <cellStyle name="输入 5 6 2" xfId="10455"/>
    <cellStyle name="输入 5 6 2 2" xfId="19471"/>
    <cellStyle name="输入 5 6 2 2 2" xfId="14848"/>
    <cellStyle name="输入 5 6 2 3" xfId="19472"/>
    <cellStyle name="输入 5 6 3" xfId="19473"/>
    <cellStyle name="输入 5 6 3 2" xfId="19474"/>
    <cellStyle name="输入 5 6 4" xfId="19475"/>
    <cellStyle name="输入 5 7" xfId="10457"/>
    <cellStyle name="输入 5 7 2" xfId="19476"/>
    <cellStyle name="输入 5 7 2 2" xfId="3203"/>
    <cellStyle name="输入 5 7 2 2 2" xfId="26"/>
    <cellStyle name="输入 5 7 2 3" xfId="120"/>
    <cellStyle name="输入 5 7 3" xfId="19477"/>
    <cellStyle name="输入 5 7 3 2" xfId="19478"/>
    <cellStyle name="输入 5 7 4" xfId="19479"/>
    <cellStyle name="输入 5 8" xfId="19480"/>
    <cellStyle name="输入 5 8 2" xfId="19481"/>
    <cellStyle name="输入 5 8 2 2" xfId="6602"/>
    <cellStyle name="输入 5 8 2 2 2" xfId="6605"/>
    <cellStyle name="输入 5 8 2 3" xfId="6610"/>
    <cellStyle name="输入 5 8 3" xfId="19482"/>
    <cellStyle name="输入 5 8 3 2" xfId="14922"/>
    <cellStyle name="输入 5 8 4" xfId="19483"/>
    <cellStyle name="输入 5 9" xfId="19484"/>
    <cellStyle name="输入 5 9 2" xfId="19485"/>
    <cellStyle name="输入 5 9 2 2" xfId="4565"/>
    <cellStyle name="输入 5 9 3" xfId="11129"/>
    <cellStyle name="输入 6" xfId="12128"/>
    <cellStyle name="输入 6 10" xfId="7361"/>
    <cellStyle name="输入 6 10 2" xfId="11893"/>
    <cellStyle name="输入 6 10 2 2" xfId="11895"/>
    <cellStyle name="输入 6 10 3" xfId="11899"/>
    <cellStyle name="输入 6 11" xfId="11904"/>
    <cellStyle name="输入 6 11 2" xfId="11906"/>
    <cellStyle name="输入 6 12" xfId="11916"/>
    <cellStyle name="输入 6 13" xfId="11921"/>
    <cellStyle name="输入 6 2" xfId="12130"/>
    <cellStyle name="输入 6 2 10" xfId="2454"/>
    <cellStyle name="输入 6 2 10 2" xfId="13417"/>
    <cellStyle name="输入 6 2 11" xfId="19487"/>
    <cellStyle name="输入 6 2 12" xfId="19488"/>
    <cellStyle name="输入 6 2 2" xfId="19490"/>
    <cellStyle name="输入 6 2 2 10" xfId="16016"/>
    <cellStyle name="输入 6 2 2 11" xfId="16740"/>
    <cellStyle name="输入 6 2 2 2" xfId="19491"/>
    <cellStyle name="输入 6 2 2 2 2" xfId="19492"/>
    <cellStyle name="输入 6 2 2 2 2 2" xfId="16389"/>
    <cellStyle name="输入 6 2 2 2 2 2 2" xfId="16391"/>
    <cellStyle name="输入 6 2 2 2 2 2 2 2" xfId="19493"/>
    <cellStyle name="输入 6 2 2 2 2 2 2 2 2" xfId="19494"/>
    <cellStyle name="输入 6 2 2 2 2 2 2 3" xfId="19495"/>
    <cellStyle name="输入 6 2 2 2 2 2 3" xfId="19496"/>
    <cellStyle name="输入 6 2 2 2 2 2 3 2" xfId="19497"/>
    <cellStyle name="输入 6 2 2 2 2 2 4" xfId="19498"/>
    <cellStyle name="输入 6 2 2 2 2 3" xfId="16394"/>
    <cellStyle name="输入 6 2 2 2 2 3 2" xfId="19501"/>
    <cellStyle name="输入 6 2 2 2 2 3 2 2" xfId="19503"/>
    <cellStyle name="输入 6 2 2 2 2 3 2 2 2" xfId="19504"/>
    <cellStyle name="输入 6 2 2 2 2 3 2 3" xfId="19505"/>
    <cellStyle name="输入 6 2 2 2 2 3 3" xfId="19506"/>
    <cellStyle name="输入 6 2 2 2 2 3 3 2" xfId="19507"/>
    <cellStyle name="输入 6 2 2 2 2 3 4" xfId="14852"/>
    <cellStyle name="输入 6 2 2 2 2 4" xfId="19508"/>
    <cellStyle name="输入 6 2 2 2 2 4 2" xfId="19509"/>
    <cellStyle name="输入 6 2 2 2 2 4 2 2" xfId="19511"/>
    <cellStyle name="输入 6 2 2 2 2 4 2 2 2" xfId="19512"/>
    <cellStyle name="输入 6 2 2 2 2 4 2 3" xfId="19513"/>
    <cellStyle name="输入 6 2 2 2 2 4 3" xfId="3822"/>
    <cellStyle name="输入 6 2 2 2 2 4 3 2" xfId="2965"/>
    <cellStyle name="输入 6 2 2 2 2 4 4" xfId="5572"/>
    <cellStyle name="输入 6 2 2 2 2 5" xfId="19514"/>
    <cellStyle name="输入 6 2 2 2 2 5 2" xfId="19515"/>
    <cellStyle name="输入 6 2 2 2 2 5 2 2" xfId="19516"/>
    <cellStyle name="输入 6 2 2 2 2 5 3" xfId="19517"/>
    <cellStyle name="输入 6 2 2 2 2 6" xfId="19518"/>
    <cellStyle name="输入 6 2 2 2 2 6 2" xfId="19520"/>
    <cellStyle name="输入 6 2 2 2 2 6 2 2" xfId="19521"/>
    <cellStyle name="输入 6 2 2 2 2 6 3" xfId="19522"/>
    <cellStyle name="输入 6 2 2 2 2 7" xfId="19523"/>
    <cellStyle name="输入 6 2 2 2 2 7 2" xfId="19524"/>
    <cellStyle name="输入 6 2 2 2 2 8" xfId="19525"/>
    <cellStyle name="输入 6 2 2 2 3" xfId="19526"/>
    <cellStyle name="输入 6 2 2 2 3 2" xfId="16397"/>
    <cellStyle name="输入 6 2 2 2 3 2 2" xfId="19527"/>
    <cellStyle name="输入 6 2 2 2 3 2 2 2" xfId="19529"/>
    <cellStyle name="输入 6 2 2 2 3 2 3" xfId="19530"/>
    <cellStyle name="输入 6 2 2 2 3 3" xfId="12784"/>
    <cellStyle name="输入 6 2 2 2 3 3 2" xfId="19531"/>
    <cellStyle name="输入 6 2 2 2 3 4" xfId="19533"/>
    <cellStyle name="输入 6 2 2 2 4" xfId="2543"/>
    <cellStyle name="输入 6 2 2 2 4 2" xfId="16403"/>
    <cellStyle name="输入 6 2 2 2 4 2 2" xfId="19534"/>
    <cellStyle name="输入 6 2 2 2 4 2 2 2" xfId="19536"/>
    <cellStyle name="输入 6 2 2 2 4 2 3" xfId="19537"/>
    <cellStyle name="输入 6 2 2 2 4 3" xfId="19538"/>
    <cellStyle name="输入 6 2 2 2 4 3 2" xfId="19539"/>
    <cellStyle name="输入 6 2 2 2 4 4" xfId="18683"/>
    <cellStyle name="输入 6 2 2 2 5" xfId="19540"/>
    <cellStyle name="输入 6 2 2 2 5 2" xfId="19541"/>
    <cellStyle name="输入 6 2 2 2 5 2 2" xfId="19542"/>
    <cellStyle name="输入 6 2 2 2 5 2 2 2" xfId="19543"/>
    <cellStyle name="输入 6 2 2 2 5 2 3" xfId="19544"/>
    <cellStyle name="输入 6 2 2 2 5 3" xfId="19545"/>
    <cellStyle name="输入 6 2 2 2 5 3 2" xfId="19546"/>
    <cellStyle name="输入 6 2 2 2 5 4" xfId="19547"/>
    <cellStyle name="输入 6 2 2 2 6" xfId="19548"/>
    <cellStyle name="输入 6 2 2 2 6 2" xfId="19551"/>
    <cellStyle name="输入 6 2 2 2 6 2 2" xfId="19554"/>
    <cellStyle name="输入 6 2 2 2 6 3" xfId="19557"/>
    <cellStyle name="输入 6 2 2 2 7" xfId="19560"/>
    <cellStyle name="输入 6 2 2 2 7 2" xfId="19563"/>
    <cellStyle name="输入 6 2 2 2 7 2 2" xfId="19566"/>
    <cellStyle name="输入 6 2 2 2 7 3" xfId="19568"/>
    <cellStyle name="输入 6 2 2 2 8" xfId="3308"/>
    <cellStyle name="输入 6 2 2 2 8 2" xfId="19570"/>
    <cellStyle name="输入 6 2 2 2 9" xfId="19572"/>
    <cellStyle name="输入 6 2 2 3" xfId="19574"/>
    <cellStyle name="输入 6 2 2 3 2" xfId="19575"/>
    <cellStyle name="输入 6 2 2 3 2 2" xfId="19576"/>
    <cellStyle name="输入 6 2 2 3 2 2 2" xfId="18701"/>
    <cellStyle name="输入 6 2 2 3 2 2 2 2" xfId="19577"/>
    <cellStyle name="输入 6 2 2 3 2 2 3" xfId="19578"/>
    <cellStyle name="输入 6 2 2 3 2 3" xfId="19579"/>
    <cellStyle name="输入 6 2 2 3 2 3 2" xfId="18712"/>
    <cellStyle name="输入 6 2 2 3 2 4" xfId="19580"/>
    <cellStyle name="输入 6 2 2 3 3" xfId="12581"/>
    <cellStyle name="输入 6 2 2 3 3 2" xfId="19581"/>
    <cellStyle name="输入 6 2 2 3 3 2 2" xfId="18770"/>
    <cellStyle name="输入 6 2 2 3 3 2 2 2" xfId="14395"/>
    <cellStyle name="输入 6 2 2 3 3 2 3" xfId="2162"/>
    <cellStyle name="输入 6 2 2 3 3 3" xfId="19582"/>
    <cellStyle name="输入 6 2 2 3 3 3 2" xfId="19583"/>
    <cellStyle name="输入 6 2 2 3 3 4" xfId="19584"/>
    <cellStyle name="输入 6 2 2 3 4" xfId="2547"/>
    <cellStyle name="输入 6 2 2 3 4 2" xfId="16385"/>
    <cellStyle name="输入 6 2 2 3 4 2 2" xfId="19585"/>
    <cellStyle name="输入 6 2 2 3 4 2 2 2" xfId="19586"/>
    <cellStyle name="输入 6 2 2 3 4 2 3" xfId="19587"/>
    <cellStyle name="输入 6 2 2 3 4 3" xfId="19588"/>
    <cellStyle name="输入 6 2 2 3 4 3 2" xfId="19589"/>
    <cellStyle name="输入 6 2 2 3 4 4" xfId="19590"/>
    <cellStyle name="输入 6 2 2 3 5" xfId="16387"/>
    <cellStyle name="输入 6 2 2 3 5 2" xfId="19591"/>
    <cellStyle name="输入 6 2 2 3 5 2 2" xfId="19592"/>
    <cellStyle name="输入 6 2 2 3 5 3" xfId="19593"/>
    <cellStyle name="输入 6 2 2 3 6" xfId="19594"/>
    <cellStyle name="输入 6 2 2 3 6 2" xfId="19597"/>
    <cellStyle name="输入 6 2 2 3 6 2 2" xfId="19600"/>
    <cellStyle name="输入 6 2 2 3 6 3" xfId="19603"/>
    <cellStyle name="输入 6 2 2 3 7" xfId="1605"/>
    <cellStyle name="输入 6 2 2 3 7 2" xfId="19606"/>
    <cellStyle name="输入 6 2 2 3 8" xfId="10987"/>
    <cellStyle name="输入 6 2 2 4" xfId="19609"/>
    <cellStyle name="输入 6 2 2 4 2" xfId="19610"/>
    <cellStyle name="输入 6 2 2 4 2 2" xfId="19611"/>
    <cellStyle name="输入 6 2 2 4 2 2 2" xfId="18877"/>
    <cellStyle name="输入 6 2 2 4 2 3" xfId="19612"/>
    <cellStyle name="输入 6 2 2 4 3" xfId="19614"/>
    <cellStyle name="输入 6 2 2 4 3 2" xfId="19615"/>
    <cellStyle name="输入 6 2 2 4 4" xfId="16392"/>
    <cellStyle name="输入 6 2 2 5" xfId="19616"/>
    <cellStyle name="输入 6 2 2 5 2" xfId="19617"/>
    <cellStyle name="输入 6 2 2 5 2 2" xfId="14748"/>
    <cellStyle name="输入 6 2 2 5 2 2 2" xfId="14750"/>
    <cellStyle name="输入 6 2 2 5 2 3" xfId="6344"/>
    <cellStyle name="输入 6 2 2 5 3" xfId="19618"/>
    <cellStyle name="输入 6 2 2 5 3 2" xfId="14785"/>
    <cellStyle name="输入 6 2 2 5 4" xfId="19502"/>
    <cellStyle name="输入 6 2 2 6" xfId="19619"/>
    <cellStyle name="输入 6 2 2 6 2" xfId="19620"/>
    <cellStyle name="输入 6 2 2 6 2 2" xfId="19621"/>
    <cellStyle name="输入 6 2 2 6 2 2 2" xfId="19622"/>
    <cellStyle name="输入 6 2 2 6 2 3" xfId="19623"/>
    <cellStyle name="输入 6 2 2 6 3" xfId="19624"/>
    <cellStyle name="输入 6 2 2 6 3 2" xfId="19625"/>
    <cellStyle name="输入 6 2 2 6 4" xfId="19510"/>
    <cellStyle name="输入 6 2 2 7" xfId="6792"/>
    <cellStyle name="输入 6 2 2 7 2" xfId="6794"/>
    <cellStyle name="输入 6 2 2 7 2 2" xfId="6797"/>
    <cellStyle name="输入 6 2 2 7 3" xfId="6799"/>
    <cellStyle name="输入 6 2 2 8" xfId="6801"/>
    <cellStyle name="输入 6 2 2 8 2" xfId="6803"/>
    <cellStyle name="输入 6 2 2 8 2 2" xfId="16200"/>
    <cellStyle name="输入 6 2 2 8 3" xfId="19626"/>
    <cellStyle name="输入 6 2 2 9" xfId="6805"/>
    <cellStyle name="输入 6 2 2 9 2" xfId="19627"/>
    <cellStyle name="输入 6 2 3" xfId="19628"/>
    <cellStyle name="输入 6 2 3 2" xfId="19630"/>
    <cellStyle name="输入 6 2 3 2 2" xfId="19631"/>
    <cellStyle name="输入 6 2 3 2 2 2" xfId="19632"/>
    <cellStyle name="输入 6 2 3 2 2 2 2" xfId="19633"/>
    <cellStyle name="输入 6 2 3 2 2 2 2 2" xfId="19636"/>
    <cellStyle name="输入 6 2 3 2 2 2 3" xfId="19638"/>
    <cellStyle name="输入 6 2 3 2 2 3" xfId="2779"/>
    <cellStyle name="输入 6 2 3 2 2 3 2" xfId="19640"/>
    <cellStyle name="输入 6 2 3 2 2 4" xfId="19643"/>
    <cellStyle name="输入 6 2 3 2 3" xfId="19644"/>
    <cellStyle name="输入 6 2 3 2 3 2" xfId="19645"/>
    <cellStyle name="输入 6 2 3 2 3 2 2" xfId="19646"/>
    <cellStyle name="输入 6 2 3 2 3 2 2 2" xfId="19649"/>
    <cellStyle name="输入 6 2 3 2 3 2 3" xfId="14892"/>
    <cellStyle name="输入 6 2 3 2 3 3" xfId="12789"/>
    <cellStyle name="输入 6 2 3 2 3 3 2" xfId="19650"/>
    <cellStyle name="输入 6 2 3 2 3 4" xfId="10514"/>
    <cellStyle name="输入 6 2 3 2 4" xfId="2647"/>
    <cellStyle name="输入 6 2 3 2 4 2" xfId="19653"/>
    <cellStyle name="输入 6 2 3 2 4 2 2" xfId="19654"/>
    <cellStyle name="输入 6 2 3 2 4 2 2 2" xfId="19657"/>
    <cellStyle name="输入 6 2 3 2 4 2 3" xfId="14952"/>
    <cellStyle name="输入 6 2 3 2 4 3" xfId="19658"/>
    <cellStyle name="输入 6 2 3 2 4 3 2" xfId="19659"/>
    <cellStyle name="输入 6 2 3 2 4 4" xfId="18694"/>
    <cellStyle name="输入 6 2 3 2 5" xfId="18586"/>
    <cellStyle name="输入 6 2 3 2 5 2" xfId="19661"/>
    <cellStyle name="输入 6 2 3 2 5 2 2" xfId="19662"/>
    <cellStyle name="输入 6 2 3 2 5 3" xfId="19664"/>
    <cellStyle name="输入 6 2 3 2 6" xfId="19665"/>
    <cellStyle name="输入 6 2 3 2 6 2" xfId="19668"/>
    <cellStyle name="输入 6 2 3 2 6 2 2" xfId="19671"/>
    <cellStyle name="输入 6 2 3 2 6 3" xfId="19673"/>
    <cellStyle name="输入 6 2 3 2 7" xfId="19675"/>
    <cellStyle name="输入 6 2 3 2 7 2" xfId="19678"/>
    <cellStyle name="输入 6 2 3 2 8" xfId="19680"/>
    <cellStyle name="输入 6 2 3 3" xfId="13865"/>
    <cellStyle name="输入 6 2 3 3 2" xfId="19682"/>
    <cellStyle name="输入 6 2 3 3 2 2" xfId="4201"/>
    <cellStyle name="输入 6 2 3 3 2 2 2" xfId="19085"/>
    <cellStyle name="输入 6 2 3 3 2 3" xfId="2795"/>
    <cellStyle name="输入 6 2 3 3 3" xfId="8911"/>
    <cellStyle name="输入 6 2 3 3 3 2" xfId="4209"/>
    <cellStyle name="输入 6 2 3 3 4" xfId="2655"/>
    <cellStyle name="输入 6 2 3 4" xfId="19683"/>
    <cellStyle name="输入 6 2 3 4 2" xfId="19684"/>
    <cellStyle name="输入 6 2 3 4 2 2" xfId="6165"/>
    <cellStyle name="输入 6 2 3 4 2 2 2" xfId="19685"/>
    <cellStyle name="输入 6 2 3 4 2 3" xfId="6100"/>
    <cellStyle name="输入 6 2 3 4 3" xfId="19688"/>
    <cellStyle name="输入 6 2 3 4 3 2" xfId="6167"/>
    <cellStyle name="输入 6 2 3 4 4" xfId="19528"/>
    <cellStyle name="输入 6 2 3 5" xfId="19689"/>
    <cellStyle name="输入 6 2 3 5 2" xfId="19690"/>
    <cellStyle name="输入 6 2 3 5 2 2" xfId="19691"/>
    <cellStyle name="输入 6 2 3 5 2 2 2" xfId="7921"/>
    <cellStyle name="输入 6 2 3 5 2 3" xfId="19692"/>
    <cellStyle name="输入 6 2 3 5 3" xfId="19693"/>
    <cellStyle name="输入 6 2 3 5 3 2" xfId="19694"/>
    <cellStyle name="输入 6 2 3 5 4" xfId="19532"/>
    <cellStyle name="输入 6 2 3 6" xfId="19695"/>
    <cellStyle name="输入 6 2 3 6 2" xfId="19696"/>
    <cellStyle name="输入 6 2 3 6 2 2" xfId="19697"/>
    <cellStyle name="输入 6 2 3 6 3" xfId="19698"/>
    <cellStyle name="输入 6 2 3 7" xfId="6808"/>
    <cellStyle name="输入 6 2 3 7 2" xfId="6810"/>
    <cellStyle name="输入 6 2 3 7 2 2" xfId="6812"/>
    <cellStyle name="输入 6 2 3 7 3" xfId="6814"/>
    <cellStyle name="输入 6 2 3 8" xfId="6817"/>
    <cellStyle name="输入 6 2 3 8 2" xfId="6819"/>
    <cellStyle name="输入 6 2 3 9" xfId="6821"/>
    <cellStyle name="输入 6 2 4" xfId="19699"/>
    <cellStyle name="输入 6 2 4 2" xfId="19700"/>
    <cellStyle name="输入 6 2 4 2 2" xfId="19701"/>
    <cellStyle name="输入 6 2 4 2 2 2" xfId="18276"/>
    <cellStyle name="输入 6 2 4 2 2 2 2" xfId="18278"/>
    <cellStyle name="输入 6 2 4 2 2 3" xfId="2879"/>
    <cellStyle name="输入 6 2 4 2 3" xfId="19702"/>
    <cellStyle name="输入 6 2 4 2 3 2" xfId="19703"/>
    <cellStyle name="输入 6 2 4 2 4" xfId="19704"/>
    <cellStyle name="输入 6 2 4 3" xfId="19705"/>
    <cellStyle name="输入 6 2 4 3 2" xfId="19706"/>
    <cellStyle name="输入 6 2 4 3 2 2" xfId="19707"/>
    <cellStyle name="输入 6 2 4 3 2 2 2" xfId="19708"/>
    <cellStyle name="输入 6 2 4 3 2 3" xfId="19709"/>
    <cellStyle name="输入 6 2 4 3 3" xfId="19710"/>
    <cellStyle name="输入 6 2 4 3 3 2" xfId="19711"/>
    <cellStyle name="输入 6 2 4 3 4" xfId="16401"/>
    <cellStyle name="输入 6 2 4 4" xfId="19712"/>
    <cellStyle name="输入 6 2 4 4 2" xfId="19713"/>
    <cellStyle name="输入 6 2 4 4 2 2" xfId="19714"/>
    <cellStyle name="输入 6 2 4 4 2 2 2" xfId="14023"/>
    <cellStyle name="输入 6 2 4 4 2 3" xfId="19715"/>
    <cellStyle name="输入 6 2 4 4 3" xfId="19717"/>
    <cellStyle name="输入 6 2 4 4 3 2" xfId="19718"/>
    <cellStyle name="输入 6 2 4 4 4" xfId="19535"/>
    <cellStyle name="输入 6 2 4 5" xfId="19719"/>
    <cellStyle name="输入 6 2 4 5 2" xfId="19720"/>
    <cellStyle name="输入 6 2 4 5 2 2" xfId="19721"/>
    <cellStyle name="输入 6 2 4 5 3" xfId="19722"/>
    <cellStyle name="输入 6 2 4 6" xfId="19723"/>
    <cellStyle name="输入 6 2 4 6 2" xfId="19724"/>
    <cellStyle name="输入 6 2 4 6 2 2" xfId="19725"/>
    <cellStyle name="输入 6 2 4 6 3" xfId="19726"/>
    <cellStyle name="输入 6 2 4 7" xfId="6824"/>
    <cellStyle name="输入 6 2 4 7 2" xfId="6826"/>
    <cellStyle name="输入 6 2 4 8" xfId="6828"/>
    <cellStyle name="输入 6 2 5" xfId="19727"/>
    <cellStyle name="输入 6 2 5 2" xfId="19728"/>
    <cellStyle name="输入 6 2 5 2 2" xfId="19729"/>
    <cellStyle name="输入 6 2 5 2 2 2" xfId="19730"/>
    <cellStyle name="输入 6 2 5 2 3" xfId="19731"/>
    <cellStyle name="输入 6 2 5 3" xfId="1293"/>
    <cellStyle name="输入 6 2 5 3 2" xfId="3237"/>
    <cellStyle name="输入 6 2 5 4" xfId="4339"/>
    <cellStyle name="输入 6 2 6" xfId="19732"/>
    <cellStyle name="输入 6 2 6 2" xfId="19733"/>
    <cellStyle name="输入 6 2 6 2 2" xfId="19734"/>
    <cellStyle name="输入 6 2 6 2 2 2" xfId="19735"/>
    <cellStyle name="输入 6 2 6 2 3" xfId="19737"/>
    <cellStyle name="输入 6 2 6 3" xfId="2701"/>
    <cellStyle name="输入 6 2 6 3 2" xfId="19738"/>
    <cellStyle name="输入 6 2 6 4" xfId="19739"/>
    <cellStyle name="输入 6 2 7" xfId="19740"/>
    <cellStyle name="输入 6 2 7 2" xfId="19741"/>
    <cellStyle name="输入 6 2 7 2 2" xfId="55"/>
    <cellStyle name="输入 6 2 7 2 2 2" xfId="13602"/>
    <cellStyle name="输入 6 2 7 2 3" xfId="15486"/>
    <cellStyle name="输入 6 2 7 3" xfId="19742"/>
    <cellStyle name="输入 6 2 7 3 2" xfId="15512"/>
    <cellStyle name="输入 6 2 7 4" xfId="19743"/>
    <cellStyle name="输入 6 2 8" xfId="19744"/>
    <cellStyle name="输入 6 2 8 2" xfId="19745"/>
    <cellStyle name="输入 6 2 8 2 2" xfId="15540"/>
    <cellStyle name="输入 6 2 8 3" xfId="7550"/>
    <cellStyle name="输入 6 2 9" xfId="19747"/>
    <cellStyle name="输入 6 2 9 2" xfId="19748"/>
    <cellStyle name="输入 6 2 9 2 2" xfId="15572"/>
    <cellStyle name="输入 6 2 9 3" xfId="19749"/>
    <cellStyle name="输入 6 3" xfId="18605"/>
    <cellStyle name="输入 6 3 10" xfId="18607"/>
    <cellStyle name="输入 6 3 11" xfId="18609"/>
    <cellStyle name="输入 6 3 2" xfId="18611"/>
    <cellStyle name="输入 6 3 2 2" xfId="18613"/>
    <cellStyle name="输入 6 3 2 2 2" xfId="560"/>
    <cellStyle name="输入 6 3 2 2 2 2" xfId="16822"/>
    <cellStyle name="输入 6 3 2 2 2 2 2" xfId="16825"/>
    <cellStyle name="输入 6 3 2 2 2 2 2 2" xfId="18615"/>
    <cellStyle name="输入 6 3 2 2 2 2 3" xfId="18617"/>
    <cellStyle name="输入 6 3 2 2 2 3" xfId="16828"/>
    <cellStyle name="输入 6 3 2 2 2 3 2" xfId="18619"/>
    <cellStyle name="输入 6 3 2 2 2 4" xfId="18621"/>
    <cellStyle name="输入 6 3 2 2 3" xfId="18623"/>
    <cellStyle name="输入 6 3 2 2 3 2" xfId="16833"/>
    <cellStyle name="输入 6 3 2 2 3 2 2" xfId="18625"/>
    <cellStyle name="输入 6 3 2 2 3 2 2 2" xfId="18627"/>
    <cellStyle name="输入 6 3 2 2 3 2 3" xfId="18630"/>
    <cellStyle name="输入 6 3 2 2 3 3" xfId="12839"/>
    <cellStyle name="输入 6 3 2 2 3 3 2" xfId="18632"/>
    <cellStyle name="输入 6 3 2 2 3 4" xfId="14336"/>
    <cellStyle name="输入 6 3 2 2 4" xfId="18634"/>
    <cellStyle name="输入 6 3 2 2 4 2" xfId="16839"/>
    <cellStyle name="输入 6 3 2 2 4 2 2" xfId="18636"/>
    <cellStyle name="输入 6 3 2 2 4 2 2 2" xfId="18638"/>
    <cellStyle name="输入 6 3 2 2 4 2 3" xfId="18640"/>
    <cellStyle name="输入 6 3 2 2 4 3" xfId="18642"/>
    <cellStyle name="输入 6 3 2 2 4 3 2" xfId="18644"/>
    <cellStyle name="输入 6 3 2 2 4 4" xfId="14344"/>
    <cellStyle name="输入 6 3 2 2 5" xfId="18646"/>
    <cellStyle name="输入 6 3 2 2 5 2" xfId="18649"/>
    <cellStyle name="输入 6 3 2 2 5 2 2" xfId="18651"/>
    <cellStyle name="输入 6 3 2 2 5 3" xfId="6467"/>
    <cellStyle name="输入 6 3 2 2 6" xfId="18653"/>
    <cellStyle name="输入 6 3 2 2 6 2" xfId="18657"/>
    <cellStyle name="输入 6 3 2 2 6 2 2" xfId="18661"/>
    <cellStyle name="输入 6 3 2 2 6 3" xfId="18664"/>
    <cellStyle name="输入 6 3 2 2 7" xfId="18667"/>
    <cellStyle name="输入 6 3 2 2 7 2" xfId="18671"/>
    <cellStyle name="输入 6 3 2 2 8" xfId="18674"/>
    <cellStyle name="输入 6 3 2 3" xfId="18677"/>
    <cellStyle name="输入 6 3 2 3 2" xfId="18679"/>
    <cellStyle name="输入 6 3 2 3 2 2" xfId="18681"/>
    <cellStyle name="输入 6 3 2 3 2 2 2" xfId="18684"/>
    <cellStyle name="输入 6 3 2 3 2 3" xfId="18686"/>
    <cellStyle name="输入 6 3 2 3 3" xfId="12585"/>
    <cellStyle name="输入 6 3 2 3 3 2" xfId="18688"/>
    <cellStyle name="输入 6 3 2 3 4" xfId="18690"/>
    <cellStyle name="输入 6 3 2 4" xfId="4684"/>
    <cellStyle name="输入 6 3 2 4 2" xfId="18692"/>
    <cellStyle name="输入 6 3 2 4 2 2" xfId="10517"/>
    <cellStyle name="输入 6 3 2 4 2 2 2" xfId="18695"/>
    <cellStyle name="输入 6 3 2 4 2 3" xfId="365"/>
    <cellStyle name="输入 6 3 2 4 3" xfId="18697"/>
    <cellStyle name="输入 6 3 2 4 3 2" xfId="18699"/>
    <cellStyle name="输入 6 3 2 4 4" xfId="18702"/>
    <cellStyle name="输入 6 3 2 5" xfId="18704"/>
    <cellStyle name="输入 6 3 2 5 2" xfId="18706"/>
    <cellStyle name="输入 6 3 2 5 2 2" xfId="7389"/>
    <cellStyle name="输入 6 3 2 5 2 2 2" xfId="7392"/>
    <cellStyle name="输入 6 3 2 5 2 3" xfId="87"/>
    <cellStyle name="输入 6 3 2 5 3" xfId="18708"/>
    <cellStyle name="输入 6 3 2 5 3 2" xfId="18710"/>
    <cellStyle name="输入 6 3 2 5 4" xfId="18713"/>
    <cellStyle name="输入 6 3 2 6" xfId="18715"/>
    <cellStyle name="输入 6 3 2 6 2" xfId="18718"/>
    <cellStyle name="输入 6 3 2 6 2 2" xfId="18721"/>
    <cellStyle name="输入 6 3 2 6 3" xfId="18724"/>
    <cellStyle name="输入 6 3 2 7" xfId="18727"/>
    <cellStyle name="输入 6 3 2 7 2" xfId="18730"/>
    <cellStyle name="输入 6 3 2 7 2 2" xfId="18733"/>
    <cellStyle name="输入 6 3 2 7 3" xfId="18736"/>
    <cellStyle name="输入 6 3 2 8" xfId="18739"/>
    <cellStyle name="输入 6 3 2 8 2" xfId="18742"/>
    <cellStyle name="输入 6 3 2 9" xfId="18745"/>
    <cellStyle name="输入 6 3 3" xfId="18748"/>
    <cellStyle name="输入 6 3 3 2" xfId="18750"/>
    <cellStyle name="输入 6 3 3 2 2" xfId="726"/>
    <cellStyle name="输入 6 3 3 2 2 2" xfId="18752"/>
    <cellStyle name="输入 6 3 3 2 2 2 2" xfId="18754"/>
    <cellStyle name="输入 6 3 3 2 2 3" xfId="18756"/>
    <cellStyle name="输入 6 3 3 2 3" xfId="18758"/>
    <cellStyle name="输入 6 3 3 2 3 2" xfId="18760"/>
    <cellStyle name="输入 6 3 3 2 4" xfId="6956"/>
    <cellStyle name="输入 6 3 3 3" xfId="18762"/>
    <cellStyle name="输入 6 3 3 3 2" xfId="18764"/>
    <cellStyle name="输入 6 3 3 3 2 2" xfId="14340"/>
    <cellStyle name="输入 6 3 3 3 2 2 2" xfId="14345"/>
    <cellStyle name="输入 6 3 3 3 2 3" xfId="14348"/>
    <cellStyle name="输入 6 3 3 3 3" xfId="7087"/>
    <cellStyle name="输入 6 3 3 3 3 2" xfId="7091"/>
    <cellStyle name="输入 6 3 3 3 4" xfId="7094"/>
    <cellStyle name="输入 6 3 3 4" xfId="18766"/>
    <cellStyle name="输入 6 3 3 4 2" xfId="18768"/>
    <cellStyle name="输入 6 3 3 4 2 2" xfId="14375"/>
    <cellStyle name="输入 6 3 3 4 2 2 2" xfId="14378"/>
    <cellStyle name="输入 6 3 3 4 2 3" xfId="14381"/>
    <cellStyle name="输入 6 3 3 4 3" xfId="7099"/>
    <cellStyle name="输入 6 3 3 4 3 2" xfId="14388"/>
    <cellStyle name="输入 6 3 3 4 4" xfId="18771"/>
    <cellStyle name="输入 6 3 3 5" xfId="18773"/>
    <cellStyle name="输入 6 3 3 5 2" xfId="18775"/>
    <cellStyle name="输入 6 3 3 5 2 2" xfId="18777"/>
    <cellStyle name="输入 6 3 3 5 3" xfId="18779"/>
    <cellStyle name="输入 6 3 3 6" xfId="18781"/>
    <cellStyle name="输入 6 3 3 6 2" xfId="18784"/>
    <cellStyle name="输入 6 3 3 6 2 2" xfId="18787"/>
    <cellStyle name="输入 6 3 3 6 3" xfId="18790"/>
    <cellStyle name="输入 6 3 3 7" xfId="1436"/>
    <cellStyle name="输入 6 3 3 7 2" xfId="18793"/>
    <cellStyle name="输入 6 3 3 8" xfId="10955"/>
    <cellStyle name="输入 6 3 4" xfId="18796"/>
    <cellStyle name="输入 6 3 4 2" xfId="18798"/>
    <cellStyle name="输入 6 3 4 2 2" xfId="251"/>
    <cellStyle name="输入 6 3 4 2 2 2" xfId="18800"/>
    <cellStyle name="输入 6 3 4 2 3" xfId="18802"/>
    <cellStyle name="输入 6 3 4 3" xfId="3923"/>
    <cellStyle name="输入 6 3 4 3 2" xfId="3926"/>
    <cellStyle name="输入 6 3 4 4" xfId="3934"/>
    <cellStyle name="输入 6 3 5" xfId="18804"/>
    <cellStyle name="输入 6 3 5 2" xfId="18806"/>
    <cellStyle name="输入 6 3 5 2 2" xfId="997"/>
    <cellStyle name="输入 6 3 5 2 2 2" xfId="18808"/>
    <cellStyle name="输入 6 3 5 2 3" xfId="18810"/>
    <cellStyle name="输入 6 3 5 3" xfId="1241"/>
    <cellStyle name="输入 6 3 5 3 2" xfId="3938"/>
    <cellStyle name="输入 6 3 5 4" xfId="3945"/>
    <cellStyle name="输入 6 3 6" xfId="18812"/>
    <cellStyle name="输入 6 3 6 2" xfId="18814"/>
    <cellStyle name="输入 6 3 6 2 2" xfId="1117"/>
    <cellStyle name="输入 6 3 6 2 2 2" xfId="18816"/>
    <cellStyle name="输入 6 3 6 2 3" xfId="18818"/>
    <cellStyle name="输入 6 3 6 3" xfId="3954"/>
    <cellStyle name="输入 6 3 6 3 2" xfId="3960"/>
    <cellStyle name="输入 6 3 6 4" xfId="3972"/>
    <cellStyle name="输入 6 3 7" xfId="18820"/>
    <cellStyle name="输入 6 3 7 2" xfId="6490"/>
    <cellStyle name="输入 6 3 7 2 2" xfId="6494"/>
    <cellStyle name="输入 6 3 7 3" xfId="3980"/>
    <cellStyle name="输入 6 3 8" xfId="18822"/>
    <cellStyle name="输入 6 3 8 2" xfId="18824"/>
    <cellStyle name="输入 6 3 8 2 2" xfId="15629"/>
    <cellStyle name="输入 6 3 8 3" xfId="3989"/>
    <cellStyle name="输入 6 3 9" xfId="18826"/>
    <cellStyle name="输入 6 3 9 2" xfId="18828"/>
    <cellStyle name="输入 6 4" xfId="18830"/>
    <cellStyle name="输入 6 4 2" xfId="12973"/>
    <cellStyle name="输入 6 4 2 2" xfId="18832"/>
    <cellStyle name="输入 6 4 2 2 2" xfId="18834"/>
    <cellStyle name="输入 6 4 2 2 2 2" xfId="18836"/>
    <cellStyle name="输入 6 4 2 2 2 2 2" xfId="18838"/>
    <cellStyle name="输入 6 4 2 2 2 3" xfId="18840"/>
    <cellStyle name="输入 6 4 2 2 3" xfId="18842"/>
    <cellStyle name="输入 6 4 2 2 3 2" xfId="18844"/>
    <cellStyle name="输入 6 4 2 2 4" xfId="18846"/>
    <cellStyle name="输入 6 4 2 3" xfId="18848"/>
    <cellStyle name="输入 6 4 2 3 2" xfId="18850"/>
    <cellStyle name="输入 6 4 2 3 2 2" xfId="18852"/>
    <cellStyle name="输入 6 4 2 3 2 2 2" xfId="18854"/>
    <cellStyle name="输入 6 4 2 3 2 3" xfId="18858"/>
    <cellStyle name="输入 6 4 2 3 3" xfId="12589"/>
    <cellStyle name="输入 6 4 2 3 3 2" xfId="18860"/>
    <cellStyle name="输入 6 4 2 3 4" xfId="18862"/>
    <cellStyle name="输入 6 4 2 4" xfId="12299"/>
    <cellStyle name="输入 6 4 2 4 2" xfId="18864"/>
    <cellStyle name="输入 6 4 2 4 2 2" xfId="10992"/>
    <cellStyle name="输入 6 4 2 4 2 2 2" xfId="18866"/>
    <cellStyle name="输入 6 4 2 4 2 3" xfId="18870"/>
    <cellStyle name="输入 6 4 2 4 3" xfId="18873"/>
    <cellStyle name="输入 6 4 2 4 3 2" xfId="18875"/>
    <cellStyle name="输入 6 4 2 4 4" xfId="18878"/>
    <cellStyle name="输入 6 4 2 5" xfId="18880"/>
    <cellStyle name="输入 6 4 2 5 2" xfId="18882"/>
    <cellStyle name="输入 6 4 2 5 2 2" xfId="11004"/>
    <cellStyle name="输入 6 4 2 5 3" xfId="18884"/>
    <cellStyle name="输入 6 4 2 6" xfId="18886"/>
    <cellStyle name="输入 6 4 2 6 2" xfId="18889"/>
    <cellStyle name="输入 6 4 2 6 2 2" xfId="18892"/>
    <cellStyle name="输入 6 4 2 6 3" xfId="18895"/>
    <cellStyle name="输入 6 4 2 7" xfId="18898"/>
    <cellStyle name="输入 6 4 2 7 2" xfId="18901"/>
    <cellStyle name="输入 6 4 2 8" xfId="18904"/>
    <cellStyle name="输入 6 4 3" xfId="18907"/>
    <cellStyle name="输入 6 4 3 2" xfId="18909"/>
    <cellStyle name="输入 6 4 3 2 2" xfId="18911"/>
    <cellStyle name="输入 6 4 3 2 2 2" xfId="18913"/>
    <cellStyle name="输入 6 4 3 2 3" xfId="18915"/>
    <cellStyle name="输入 6 4 3 3" xfId="8675"/>
    <cellStyle name="输入 6 4 3 3 2" xfId="8678"/>
    <cellStyle name="输入 6 4 3 4" xfId="8681"/>
    <cellStyle name="输入 6 4 4" xfId="18917"/>
    <cellStyle name="输入 6 4 4 2" xfId="18919"/>
    <cellStyle name="输入 6 4 4 2 2" xfId="18921"/>
    <cellStyle name="输入 6 4 4 2 2 2" xfId="12511"/>
    <cellStyle name="输入 6 4 4 2 3" xfId="18923"/>
    <cellStyle name="输入 6 4 4 3" xfId="4004"/>
    <cellStyle name="输入 6 4 4 3 2" xfId="4009"/>
    <cellStyle name="输入 6 4 4 4" xfId="4012"/>
    <cellStyle name="输入 6 4 5" xfId="18926"/>
    <cellStyle name="输入 6 4 5 2" xfId="14165"/>
    <cellStyle name="输入 6 4 5 2 2" xfId="14168"/>
    <cellStyle name="输入 6 4 5 2 2 2" xfId="14171"/>
    <cellStyle name="输入 6 4 5 2 3" xfId="14179"/>
    <cellStyle name="输入 6 4 5 3" xfId="4020"/>
    <cellStyle name="输入 6 4 5 3 2" xfId="14212"/>
    <cellStyle name="输入 6 4 5 4" xfId="14220"/>
    <cellStyle name="输入 6 4 6" xfId="18928"/>
    <cellStyle name="输入 6 4 6 2" xfId="14254"/>
    <cellStyle name="输入 6 4 6 2 2" xfId="14257"/>
    <cellStyle name="输入 6 4 6 3" xfId="14266"/>
    <cellStyle name="输入 6 4 7" xfId="18930"/>
    <cellStyle name="输入 6 4 7 2" xfId="7245"/>
    <cellStyle name="输入 6 4 7 2 2" xfId="15668"/>
    <cellStyle name="输入 6 4 7 3" xfId="18932"/>
    <cellStyle name="输入 6 4 8" xfId="18934"/>
    <cellStyle name="输入 6 4 8 2" xfId="18936"/>
    <cellStyle name="输入 6 4 9" xfId="4933"/>
    <cellStyle name="输入 6 5" xfId="18938"/>
    <cellStyle name="输入 6 5 2" xfId="18940"/>
    <cellStyle name="输入 6 5 2 2" xfId="18943"/>
    <cellStyle name="输入 6 5 2 2 2" xfId="17963"/>
    <cellStyle name="输入 6 5 2 2 2 2" xfId="10032"/>
    <cellStyle name="输入 6 5 2 2 3" xfId="467"/>
    <cellStyle name="输入 6 5 2 3" xfId="18945"/>
    <cellStyle name="输入 6 5 2 3 2" xfId="18947"/>
    <cellStyle name="输入 6 5 2 4" xfId="12311"/>
    <cellStyle name="输入 6 5 3" xfId="18949"/>
    <cellStyle name="输入 6 5 3 2" xfId="18951"/>
    <cellStyle name="输入 6 5 3 2 2" xfId="3394"/>
    <cellStyle name="输入 6 5 3 2 2 2" xfId="3400"/>
    <cellStyle name="输入 6 5 3 2 3" xfId="167"/>
    <cellStyle name="输入 6 5 3 3" xfId="8685"/>
    <cellStyle name="输入 6 5 3 3 2" xfId="8688"/>
    <cellStyle name="输入 6 5 3 4" xfId="8691"/>
    <cellStyle name="输入 6 5 4" xfId="18953"/>
    <cellStyle name="输入 6 5 4 2" xfId="18955"/>
    <cellStyle name="输入 6 5 4 2 2" xfId="18957"/>
    <cellStyle name="输入 6 5 4 2 2 2" xfId="10142"/>
    <cellStyle name="输入 6 5 4 2 3" xfId="18959"/>
    <cellStyle name="输入 6 5 4 3" xfId="4033"/>
    <cellStyle name="输入 6 5 4 3 2" xfId="4037"/>
    <cellStyle name="输入 6 5 4 4" xfId="4040"/>
    <cellStyle name="输入 6 5 5" xfId="18962"/>
    <cellStyle name="输入 6 5 5 2" xfId="18964"/>
    <cellStyle name="输入 6 5 5 2 2" xfId="18966"/>
    <cellStyle name="输入 6 5 5 3" xfId="1318"/>
    <cellStyle name="输入 6 5 6" xfId="18968"/>
    <cellStyle name="输入 6 5 6 2" xfId="18970"/>
    <cellStyle name="输入 6 5 6 2 2" xfId="18972"/>
    <cellStyle name="输入 6 5 6 3" xfId="18974"/>
    <cellStyle name="输入 6 5 7" xfId="18976"/>
    <cellStyle name="输入 6 5 7 2" xfId="18978"/>
    <cellStyle name="输入 6 5 8" xfId="18980"/>
    <cellStyle name="输入 6 6" xfId="10462"/>
    <cellStyle name="输入 6 6 2" xfId="18982"/>
    <cellStyle name="输入 6 6 2 2" xfId="18984"/>
    <cellStyle name="输入 6 6 2 2 2" xfId="13653"/>
    <cellStyle name="输入 6 6 2 3" xfId="18986"/>
    <cellStyle name="输入 6 6 3" xfId="18988"/>
    <cellStyle name="输入 6 6 3 2" xfId="18990"/>
    <cellStyle name="输入 6 6 4" xfId="18992"/>
    <cellStyle name="输入 6 7" xfId="18994"/>
    <cellStyle name="输入 6 7 2" xfId="18996"/>
    <cellStyle name="输入 6 7 2 2" xfId="18998"/>
    <cellStyle name="输入 6 7 2 2 2" xfId="19000"/>
    <cellStyle name="输入 6 7 2 3" xfId="19002"/>
    <cellStyle name="输入 6 7 3" xfId="19004"/>
    <cellStyle name="输入 6 7 3 2" xfId="19006"/>
    <cellStyle name="输入 6 7 4" xfId="19008"/>
    <cellStyle name="输入 6 8" xfId="19010"/>
    <cellStyle name="输入 6 8 2" xfId="19012"/>
    <cellStyle name="输入 6 8 2 2" xfId="15134"/>
    <cellStyle name="输入 6 8 2 2 2" xfId="15137"/>
    <cellStyle name="输入 6 8 2 3" xfId="15140"/>
    <cellStyle name="输入 6 8 3" xfId="19014"/>
    <cellStyle name="输入 6 8 3 2" xfId="15149"/>
    <cellStyle name="输入 6 8 4" xfId="19016"/>
    <cellStyle name="输入 6 9" xfId="19018"/>
    <cellStyle name="输入 6 9 2" xfId="7608"/>
    <cellStyle name="输入 6 9 2 2" xfId="7613"/>
    <cellStyle name="输入 6 9 3" xfId="7539"/>
    <cellStyle name="输入 7" xfId="2390"/>
    <cellStyle name="输入 7 10" xfId="11968"/>
    <cellStyle name="输入 7 10 2" xfId="19750"/>
    <cellStyle name="输入 7 10 2 2" xfId="19751"/>
    <cellStyle name="输入 7 10 3" xfId="19752"/>
    <cellStyle name="输入 7 11" xfId="19753"/>
    <cellStyle name="输入 7 11 2" xfId="19754"/>
    <cellStyle name="输入 7 12" xfId="16114"/>
    <cellStyle name="输入 7 13" xfId="3828"/>
    <cellStyle name="输入 7 2" xfId="15605"/>
    <cellStyle name="输入 7 2 10" xfId="19755"/>
    <cellStyle name="输入 7 2 10 2" xfId="19757"/>
    <cellStyle name="输入 7 2 11" xfId="19759"/>
    <cellStyle name="输入 7 2 12" xfId="19761"/>
    <cellStyle name="输入 7 2 2" xfId="19763"/>
    <cellStyle name="输入 7 2 2 10" xfId="19765"/>
    <cellStyle name="输入 7 2 2 11" xfId="6481"/>
    <cellStyle name="输入 7 2 2 2" xfId="19767"/>
    <cellStyle name="输入 7 2 2 2 2" xfId="19769"/>
    <cellStyle name="输入 7 2 2 2 2 2" xfId="19771"/>
    <cellStyle name="输入 7 2 2 2 2 2 2" xfId="19773"/>
    <cellStyle name="输入 7 2 2 2 2 2 2 2" xfId="19775"/>
    <cellStyle name="输入 7 2 2 2 2 2 2 2 2" xfId="19777"/>
    <cellStyle name="输入 7 2 2 2 2 2 2 3" xfId="19780"/>
    <cellStyle name="输入 7 2 2 2 2 2 3" xfId="19782"/>
    <cellStyle name="输入 7 2 2 2 2 2 3 2" xfId="19784"/>
    <cellStyle name="输入 7 2 2 2 2 2 4" xfId="19786"/>
    <cellStyle name="输入 7 2 2 2 2 3" xfId="19788"/>
    <cellStyle name="输入 7 2 2 2 2 3 2" xfId="19790"/>
    <cellStyle name="输入 7 2 2 2 2 3 2 2" xfId="19792"/>
    <cellStyle name="输入 7 2 2 2 2 3 2 2 2" xfId="19794"/>
    <cellStyle name="输入 7 2 2 2 2 3 2 3" xfId="19798"/>
    <cellStyle name="输入 7 2 2 2 2 3 3" xfId="6499"/>
    <cellStyle name="输入 7 2 2 2 2 3 3 2" xfId="3333"/>
    <cellStyle name="输入 7 2 2 2 2 3 4" xfId="6503"/>
    <cellStyle name="输入 7 2 2 2 2 4" xfId="19800"/>
    <cellStyle name="输入 7 2 2 2 2 4 2" xfId="19802"/>
    <cellStyle name="输入 7 2 2 2 2 4 2 2" xfId="19804"/>
    <cellStyle name="输入 7 2 2 2 2 4 2 2 2" xfId="19806"/>
    <cellStyle name="输入 7 2 2 2 2 4 2 3" xfId="19809"/>
    <cellStyle name="输入 7 2 2 2 2 4 3" xfId="6510"/>
    <cellStyle name="输入 7 2 2 2 2 4 3 2" xfId="12935"/>
    <cellStyle name="输入 7 2 2 2 2 4 4" xfId="12949"/>
    <cellStyle name="输入 7 2 2 2 2 5" xfId="19811"/>
    <cellStyle name="输入 7 2 2 2 2 5 2" xfId="19813"/>
    <cellStyle name="输入 7 2 2 2 2 5 2 2" xfId="18505"/>
    <cellStyle name="输入 7 2 2 2 2 5 3" xfId="9906"/>
    <cellStyle name="输入 7 2 2 2 2 6" xfId="19815"/>
    <cellStyle name="输入 7 2 2 2 2 6 2" xfId="19817"/>
    <cellStyle name="输入 7 2 2 2 2 6 2 2" xfId="19819"/>
    <cellStyle name="输入 7 2 2 2 2 6 3" xfId="9929"/>
    <cellStyle name="输入 7 2 2 2 2 7" xfId="19821"/>
    <cellStyle name="输入 7 2 2 2 2 7 2" xfId="19824"/>
    <cellStyle name="输入 7 2 2 2 2 8" xfId="19827"/>
    <cellStyle name="输入 7 2 2 2 3" xfId="19830"/>
    <cellStyle name="输入 7 2 2 2 3 2" xfId="19832"/>
    <cellStyle name="输入 7 2 2 2 3 2 2" xfId="19834"/>
    <cellStyle name="输入 7 2 2 2 3 2 2 2" xfId="19836"/>
    <cellStyle name="输入 7 2 2 2 3 2 3" xfId="19838"/>
    <cellStyle name="输入 7 2 2 2 3 3" xfId="1564"/>
    <cellStyle name="输入 7 2 2 2 3 3 2" xfId="19840"/>
    <cellStyle name="输入 7 2 2 2 3 4" xfId="19842"/>
    <cellStyle name="输入 7 2 2 2 4" xfId="19844"/>
    <cellStyle name="输入 7 2 2 2 4 2" xfId="19846"/>
    <cellStyle name="输入 7 2 2 2 4 2 2" xfId="19848"/>
    <cellStyle name="输入 7 2 2 2 4 2 2 2" xfId="19850"/>
    <cellStyle name="输入 7 2 2 2 4 2 3" xfId="19852"/>
    <cellStyle name="输入 7 2 2 2 4 3" xfId="19854"/>
    <cellStyle name="输入 7 2 2 2 4 3 2" xfId="19856"/>
    <cellStyle name="输入 7 2 2 2 4 4" xfId="18855"/>
    <cellStyle name="输入 7 2 2 2 5" xfId="19858"/>
    <cellStyle name="输入 7 2 2 2 5 2" xfId="19860"/>
    <cellStyle name="输入 7 2 2 2 5 2 2" xfId="19862"/>
    <cellStyle name="输入 7 2 2 2 5 2 2 2" xfId="19864"/>
    <cellStyle name="输入 7 2 2 2 5 2 3" xfId="19866"/>
    <cellStyle name="输入 7 2 2 2 5 3" xfId="19868"/>
    <cellStyle name="输入 7 2 2 2 5 3 2" xfId="19870"/>
    <cellStyle name="输入 7 2 2 2 5 4" xfId="19872"/>
    <cellStyle name="输入 7 2 2 2 6" xfId="19111"/>
    <cellStyle name="输入 7 2 2 2 6 2" xfId="5797"/>
    <cellStyle name="输入 7 2 2 2 6 2 2" xfId="19874"/>
    <cellStyle name="输入 7 2 2 2 6 3" xfId="19877"/>
    <cellStyle name="输入 7 2 2 2 7" xfId="19880"/>
    <cellStyle name="输入 7 2 2 2 7 2" xfId="19884"/>
    <cellStyle name="输入 7 2 2 2 7 2 2" xfId="19887"/>
    <cellStyle name="输入 7 2 2 2 7 3" xfId="19890"/>
    <cellStyle name="输入 7 2 2 2 8" xfId="19893"/>
    <cellStyle name="输入 7 2 2 2 8 2" xfId="4792"/>
    <cellStyle name="输入 7 2 2 2 9" xfId="19896"/>
    <cellStyle name="输入 7 2 2 3" xfId="19899"/>
    <cellStyle name="输入 7 2 2 3 2" xfId="19901"/>
    <cellStyle name="输入 7 2 2 3 2 2" xfId="19903"/>
    <cellStyle name="输入 7 2 2 3 2 2 2" xfId="7626"/>
    <cellStyle name="输入 7 2 2 3 2 2 2 2" xfId="7629"/>
    <cellStyle name="输入 7 2 2 3 2 2 3" xfId="7632"/>
    <cellStyle name="输入 7 2 2 3 2 3" xfId="19905"/>
    <cellStyle name="输入 7 2 2 3 2 3 2" xfId="7637"/>
    <cellStyle name="输入 7 2 2 3 2 4" xfId="19907"/>
    <cellStyle name="输入 7 2 2 3 3" xfId="12614"/>
    <cellStyle name="输入 7 2 2 3 3 2" xfId="19909"/>
    <cellStyle name="输入 7 2 2 3 3 2 2" xfId="19911"/>
    <cellStyle name="输入 7 2 2 3 3 2 2 2" xfId="19913"/>
    <cellStyle name="输入 7 2 2 3 3 2 3" xfId="19915"/>
    <cellStyle name="输入 7 2 2 3 3 3" xfId="19917"/>
    <cellStyle name="输入 7 2 2 3 3 3 2" xfId="19919"/>
    <cellStyle name="输入 7 2 2 3 3 4" xfId="19921"/>
    <cellStyle name="输入 7 2 2 3 4" xfId="19923"/>
    <cellStyle name="输入 7 2 2 3 4 2" xfId="19925"/>
    <cellStyle name="输入 7 2 2 3 4 2 2" xfId="19927"/>
    <cellStyle name="输入 7 2 2 3 4 2 2 2" xfId="19929"/>
    <cellStyle name="输入 7 2 2 3 4 2 3" xfId="19931"/>
    <cellStyle name="输入 7 2 2 3 4 3" xfId="19933"/>
    <cellStyle name="输入 7 2 2 3 4 3 2" xfId="19935"/>
    <cellStyle name="输入 7 2 2 3 4 4" xfId="19937"/>
    <cellStyle name="输入 7 2 2 3 5" xfId="19939"/>
    <cellStyle name="输入 7 2 2 3 5 2" xfId="19941"/>
    <cellStyle name="输入 7 2 2 3 5 2 2" xfId="19943"/>
    <cellStyle name="输入 7 2 2 3 5 3" xfId="19945"/>
    <cellStyle name="输入 7 2 2 3 6" xfId="19947"/>
    <cellStyle name="输入 7 2 2 3 6 2" xfId="19951"/>
    <cellStyle name="输入 7 2 2 3 6 2 2" xfId="19954"/>
    <cellStyle name="输入 7 2 2 3 6 3" xfId="19957"/>
    <cellStyle name="输入 7 2 2 3 7" xfId="1765"/>
    <cellStyle name="输入 7 2 2 3 7 2" xfId="12286"/>
    <cellStyle name="输入 7 2 2 3 8" xfId="19960"/>
    <cellStyle name="输入 7 2 2 4" xfId="19963"/>
    <cellStyle name="输入 7 2 2 4 2" xfId="19965"/>
    <cellStyle name="输入 7 2 2 4 2 2" xfId="19967"/>
    <cellStyle name="输入 7 2 2 4 2 2 2" xfId="19969"/>
    <cellStyle name="输入 7 2 2 4 2 3" xfId="19971"/>
    <cellStyle name="输入 7 2 2 4 3" xfId="19973"/>
    <cellStyle name="输入 7 2 2 4 3 2" xfId="19975"/>
    <cellStyle name="输入 7 2 2 4 4" xfId="19634"/>
    <cellStyle name="输入 7 2 2 5" xfId="19977"/>
    <cellStyle name="输入 7 2 2 5 2" xfId="19979"/>
    <cellStyle name="输入 7 2 2 5 2 2" xfId="19981"/>
    <cellStyle name="输入 7 2 2 5 2 2 2" xfId="19983"/>
    <cellStyle name="输入 7 2 2 5 2 3" xfId="19985"/>
    <cellStyle name="输入 7 2 2 5 3" xfId="19987"/>
    <cellStyle name="输入 7 2 2 5 3 2" xfId="19989"/>
    <cellStyle name="输入 7 2 2 5 4" xfId="19641"/>
    <cellStyle name="输入 7 2 2 6" xfId="19991"/>
    <cellStyle name="输入 7 2 2 6 2" xfId="19993"/>
    <cellStyle name="输入 7 2 2 6 2 2" xfId="19995"/>
    <cellStyle name="输入 7 2 2 6 2 2 2" xfId="19997"/>
    <cellStyle name="输入 7 2 2 6 2 3" xfId="19999"/>
    <cellStyle name="输入 7 2 2 6 3" xfId="20001"/>
    <cellStyle name="输入 7 2 2 6 3 2" xfId="20003"/>
    <cellStyle name="输入 7 2 2 6 4" xfId="20005"/>
    <cellStyle name="输入 7 2 2 7" xfId="1023"/>
    <cellStyle name="输入 7 2 2 7 2" xfId="20007"/>
    <cellStyle name="输入 7 2 2 7 2 2" xfId="15302"/>
    <cellStyle name="输入 7 2 2 7 3" xfId="20009"/>
    <cellStyle name="输入 7 2 2 8" xfId="2105"/>
    <cellStyle name="输入 7 2 2 8 2" xfId="2108"/>
    <cellStyle name="输入 7 2 2 8 2 2" xfId="15394"/>
    <cellStyle name="输入 7 2 2 8 3" xfId="20011"/>
    <cellStyle name="输入 7 2 2 9" xfId="2111"/>
    <cellStyle name="输入 7 2 2 9 2" xfId="20013"/>
    <cellStyle name="输入 7 2 3" xfId="20015"/>
    <cellStyle name="输入 7 2 3 2" xfId="20017"/>
    <cellStyle name="输入 7 2 3 2 2" xfId="20019"/>
    <cellStyle name="输入 7 2 3 2 2 2" xfId="19549"/>
    <cellStyle name="输入 7 2 3 2 2 2 2" xfId="19552"/>
    <cellStyle name="输入 7 2 3 2 2 2 2 2" xfId="19555"/>
    <cellStyle name="输入 7 2 3 2 2 2 3" xfId="19558"/>
    <cellStyle name="输入 7 2 3 2 2 3" xfId="19561"/>
    <cellStyle name="输入 7 2 3 2 2 3 2" xfId="19564"/>
    <cellStyle name="输入 7 2 3 2 2 4" xfId="3307"/>
    <cellStyle name="输入 7 2 3 2 3" xfId="20021"/>
    <cellStyle name="输入 7 2 3 2 3 2" xfId="19595"/>
    <cellStyle name="输入 7 2 3 2 3 2 2" xfId="19598"/>
    <cellStyle name="输入 7 2 3 2 3 2 2 2" xfId="19601"/>
    <cellStyle name="输入 7 2 3 2 3 2 3" xfId="19604"/>
    <cellStyle name="输入 7 2 3 2 3 3" xfId="1604"/>
    <cellStyle name="输入 7 2 3 2 3 3 2" xfId="19607"/>
    <cellStyle name="输入 7 2 3 2 3 4" xfId="10988"/>
    <cellStyle name="输入 7 2 3 2 4" xfId="15928"/>
    <cellStyle name="输入 7 2 3 2 4 2" xfId="19499"/>
    <cellStyle name="输入 7 2 3 2 4 2 2" xfId="20023"/>
    <cellStyle name="输入 7 2 3 2 4 2 2 2" xfId="20025"/>
    <cellStyle name="输入 7 2 3 2 4 2 3" xfId="20027"/>
    <cellStyle name="输入 7 2 3 2 4 3" xfId="20029"/>
    <cellStyle name="输入 7 2 3 2 4 3 2" xfId="20031"/>
    <cellStyle name="输入 7 2 3 2 4 4" xfId="18867"/>
    <cellStyle name="输入 7 2 3 2 5" xfId="6606"/>
    <cellStyle name="输入 7 2 3 2 5 2" xfId="14853"/>
    <cellStyle name="输入 7 2 3 2 5 2 2" xfId="14857"/>
    <cellStyle name="输入 7 2 3 2 5 3" xfId="14860"/>
    <cellStyle name="输入 7 2 3 2 6" xfId="14863"/>
    <cellStyle name="输入 7 2 3 2 6 2" xfId="5573"/>
    <cellStyle name="输入 7 2 3 2 6 2 2" xfId="5578"/>
    <cellStyle name="输入 7 2 3 2 6 3" xfId="5589"/>
    <cellStyle name="输入 7 2 3 2 7" xfId="14868"/>
    <cellStyle name="输入 7 2 3 2 7 2" xfId="20033"/>
    <cellStyle name="输入 7 2 3 2 8" xfId="20036"/>
    <cellStyle name="输入 7 2 3 3" xfId="20039"/>
    <cellStyle name="输入 7 2 3 3 2" xfId="20041"/>
    <cellStyle name="输入 7 2 3 3 2 2" xfId="19666"/>
    <cellStyle name="输入 7 2 3 3 2 2 2" xfId="19669"/>
    <cellStyle name="输入 7 2 3 3 2 3" xfId="19676"/>
    <cellStyle name="输入 7 2 3 3 3" xfId="9098"/>
    <cellStyle name="输入 7 2 3 3 3 2" xfId="20043"/>
    <cellStyle name="输入 7 2 3 3 4" xfId="20045"/>
    <cellStyle name="输入 7 2 3 4" xfId="20047"/>
    <cellStyle name="输入 7 2 3 4 2" xfId="20049"/>
    <cellStyle name="输入 7 2 3 4 2 2" xfId="20051"/>
    <cellStyle name="输入 7 2 3 4 2 2 2" xfId="20053"/>
    <cellStyle name="输入 7 2 3 4 2 3" xfId="20055"/>
    <cellStyle name="输入 7 2 3 4 3" xfId="20057"/>
    <cellStyle name="输入 7 2 3 4 3 2" xfId="20059"/>
    <cellStyle name="输入 7 2 3 4 4" xfId="19647"/>
    <cellStyle name="输入 7 2 3 5" xfId="20061"/>
    <cellStyle name="输入 7 2 3 5 2" xfId="20063"/>
    <cellStyle name="输入 7 2 3 5 2 2" xfId="20065"/>
    <cellStyle name="输入 7 2 3 5 2 2 2" xfId="20067"/>
    <cellStyle name="输入 7 2 3 5 2 3" xfId="20069"/>
    <cellStyle name="输入 7 2 3 5 3" xfId="20071"/>
    <cellStyle name="输入 7 2 3 5 3 2" xfId="20073"/>
    <cellStyle name="输入 7 2 3 5 4" xfId="19651"/>
    <cellStyle name="输入 7 2 3 6" xfId="20075"/>
    <cellStyle name="输入 7 2 3 6 2" xfId="20077"/>
    <cellStyle name="输入 7 2 3 6 2 2" xfId="20079"/>
    <cellStyle name="输入 7 2 3 6 3" xfId="20081"/>
    <cellStyle name="输入 7 2 3 7" xfId="1028"/>
    <cellStyle name="输入 7 2 3 7 2" xfId="1034"/>
    <cellStyle name="输入 7 2 3 7 2 2" xfId="1040"/>
    <cellStyle name="输入 7 2 3 7 3" xfId="1046"/>
    <cellStyle name="输入 7 2 3 8" xfId="804"/>
    <cellStyle name="输入 7 2 3 8 2" xfId="351"/>
    <cellStyle name="输入 7 2 3 9" xfId="1051"/>
    <cellStyle name="输入 7 2 4" xfId="20083"/>
    <cellStyle name="输入 7 2 4 2" xfId="20085"/>
    <cellStyle name="输入 7 2 4 2 2" xfId="20087"/>
    <cellStyle name="输入 7 2 4 2 2 2" xfId="18654"/>
    <cellStyle name="输入 7 2 4 2 2 2 2" xfId="18658"/>
    <cellStyle name="输入 7 2 4 2 2 3" xfId="18668"/>
    <cellStyle name="输入 7 2 4 2 3" xfId="20089"/>
    <cellStyle name="输入 7 2 4 2 3 2" xfId="20091"/>
    <cellStyle name="输入 7 2 4 2 4" xfId="20093"/>
    <cellStyle name="输入 7 2 4 3" xfId="20095"/>
    <cellStyle name="输入 7 2 4 3 2" xfId="20097"/>
    <cellStyle name="输入 7 2 4 3 2 2" xfId="20099"/>
    <cellStyle name="输入 7 2 4 3 2 2 2" xfId="20101"/>
    <cellStyle name="输入 7 2 4 3 2 3" xfId="20103"/>
    <cellStyle name="输入 7 2 4 3 3" xfId="20105"/>
    <cellStyle name="输入 7 2 4 3 3 2" xfId="2081"/>
    <cellStyle name="输入 7 2 4 3 4" xfId="20107"/>
    <cellStyle name="输入 7 2 4 4" xfId="20109"/>
    <cellStyle name="输入 7 2 4 4 2" xfId="20111"/>
    <cellStyle name="输入 7 2 4 4 2 2" xfId="20113"/>
    <cellStyle name="输入 7 2 4 4 2 2 2" xfId="20115"/>
    <cellStyle name="输入 7 2 4 4 2 3" xfId="20117"/>
    <cellStyle name="输入 7 2 4 4 3" xfId="20119"/>
    <cellStyle name="输入 7 2 4 4 3 2" xfId="20121"/>
    <cellStyle name="输入 7 2 4 4 4" xfId="19655"/>
    <cellStyle name="输入 7 2 4 5" xfId="20123"/>
    <cellStyle name="输入 7 2 4 5 2" xfId="20125"/>
    <cellStyle name="输入 7 2 4 5 2 2" xfId="20127"/>
    <cellStyle name="输入 7 2 4 5 3" xfId="20129"/>
    <cellStyle name="输入 7 2 4 6" xfId="20131"/>
    <cellStyle name="输入 7 2 4 6 2" xfId="20133"/>
    <cellStyle name="输入 7 2 4 6 2 2" xfId="20135"/>
    <cellStyle name="输入 7 2 4 6 3" xfId="20137"/>
    <cellStyle name="输入 7 2 4 7" xfId="1060"/>
    <cellStyle name="输入 7 2 4 7 2" xfId="1068"/>
    <cellStyle name="输入 7 2 4 8" xfId="1079"/>
    <cellStyle name="输入 7 2 5" xfId="7173"/>
    <cellStyle name="输入 7 2 5 2" xfId="7176"/>
    <cellStyle name="输入 7 2 5 2 2" xfId="7179"/>
    <cellStyle name="输入 7 2 5 2 2 2" xfId="7182"/>
    <cellStyle name="输入 7 2 5 2 3" xfId="7185"/>
    <cellStyle name="输入 7 2 5 3" xfId="1397"/>
    <cellStyle name="输入 7 2 5 3 2" xfId="1490"/>
    <cellStyle name="输入 7 2 5 4" xfId="4382"/>
    <cellStyle name="输入 7 2 6" xfId="7188"/>
    <cellStyle name="输入 7 2 6 2" xfId="7191"/>
    <cellStyle name="输入 7 2 6 2 2" xfId="7194"/>
    <cellStyle name="输入 7 2 6 2 2 2" xfId="7198"/>
    <cellStyle name="输入 7 2 6 2 3" xfId="7201"/>
    <cellStyle name="输入 7 2 6 3" xfId="4389"/>
    <cellStyle name="输入 7 2 6 3 2" xfId="6348"/>
    <cellStyle name="输入 7 2 6 4" xfId="6352"/>
    <cellStyle name="输入 7 2 7" xfId="7204"/>
    <cellStyle name="输入 7 2 7 2" xfId="7207"/>
    <cellStyle name="输入 7 2 7 2 2" xfId="7211"/>
    <cellStyle name="输入 7 2 7 2 2 2" xfId="15959"/>
    <cellStyle name="输入 7 2 7 2 3" xfId="15964"/>
    <cellStyle name="输入 7 2 7 3" xfId="6356"/>
    <cellStyle name="输入 7 2 7 3 2" xfId="15983"/>
    <cellStyle name="输入 7 2 7 4" xfId="20139"/>
    <cellStyle name="输入 7 2 8" xfId="7214"/>
    <cellStyle name="输入 7 2 8 2" xfId="20141"/>
    <cellStyle name="输入 7 2 8 2 2" xfId="16018"/>
    <cellStyle name="输入 7 2 8 3" xfId="20143"/>
    <cellStyle name="输入 7 2 9" xfId="20145"/>
    <cellStyle name="输入 7 2 9 2" xfId="20147"/>
    <cellStyle name="输入 7 2 9 2 2" xfId="3031"/>
    <cellStyle name="输入 7 2 9 3" xfId="20149"/>
    <cellStyle name="输入 7 3" xfId="19026"/>
    <cellStyle name="输入 7 3 10" xfId="20151"/>
    <cellStyle name="输入 7 3 11" xfId="20153"/>
    <cellStyle name="输入 7 3 2" xfId="19029"/>
    <cellStyle name="输入 7 3 2 2" xfId="19032"/>
    <cellStyle name="输入 7 3 2 2 2" xfId="19035"/>
    <cellStyle name="输入 7 3 2 2 2 2" xfId="11717"/>
    <cellStyle name="输入 7 3 2 2 2 2 2" xfId="11722"/>
    <cellStyle name="输入 7 3 2 2 2 2 2 2" xfId="11727"/>
    <cellStyle name="输入 7 3 2 2 2 2 3" xfId="11741"/>
    <cellStyle name="输入 7 3 2 2 2 3" xfId="11755"/>
    <cellStyle name="输入 7 3 2 2 2 3 2" xfId="11759"/>
    <cellStyle name="输入 7 3 2 2 2 4" xfId="11772"/>
    <cellStyle name="输入 7 3 2 2 3" xfId="19038"/>
    <cellStyle name="输入 7 3 2 2 3 2" xfId="11837"/>
    <cellStyle name="输入 7 3 2 2 3 2 2" xfId="11841"/>
    <cellStyle name="输入 7 3 2 2 3 2 2 2" xfId="11845"/>
    <cellStyle name="输入 7 3 2 2 3 2 3" xfId="11849"/>
    <cellStyle name="输入 7 3 2 2 3 3" xfId="1713"/>
    <cellStyle name="输入 7 3 2 2 3 3 2" xfId="11853"/>
    <cellStyle name="输入 7 3 2 2 3 4" xfId="11858"/>
    <cellStyle name="输入 7 3 2 2 4" xfId="19041"/>
    <cellStyle name="输入 7 3 2 2 4 2" xfId="20155"/>
    <cellStyle name="输入 7 3 2 2 4 2 2" xfId="20158"/>
    <cellStyle name="输入 7 3 2 2 4 2 2 2" xfId="20161"/>
    <cellStyle name="输入 7 3 2 2 4 2 3" xfId="20164"/>
    <cellStyle name="输入 7 3 2 2 4 3" xfId="20167"/>
    <cellStyle name="输入 7 3 2 2 4 3 2" xfId="20170"/>
    <cellStyle name="输入 7 3 2 2 4 4" xfId="14559"/>
    <cellStyle name="输入 7 3 2 2 5" xfId="20173"/>
    <cellStyle name="输入 7 3 2 2 5 2" xfId="20175"/>
    <cellStyle name="输入 7 3 2 2 5 2 2" xfId="2001"/>
    <cellStyle name="输入 7 3 2 2 5 3" xfId="20177"/>
    <cellStyle name="输入 7 3 2 2 6" xfId="19134"/>
    <cellStyle name="输入 7 3 2 2 6 2" xfId="20179"/>
    <cellStyle name="输入 7 3 2 2 6 2 2" xfId="20182"/>
    <cellStyle name="输入 7 3 2 2 6 3" xfId="20185"/>
    <cellStyle name="输入 7 3 2 2 7" xfId="20188"/>
    <cellStyle name="输入 7 3 2 2 7 2" xfId="20191"/>
    <cellStyle name="输入 7 3 2 2 8" xfId="20194"/>
    <cellStyle name="输入 7 3 2 3" xfId="19044"/>
    <cellStyle name="输入 7 3 2 3 2" xfId="19047"/>
    <cellStyle name="输入 7 3 2 3 2 2" xfId="3210"/>
    <cellStyle name="输入 7 3 2 3 2 2 2" xfId="19050"/>
    <cellStyle name="输入 7 3 2 3 2 3" xfId="19054"/>
    <cellStyle name="输入 7 3 2 3 3" xfId="12619"/>
    <cellStyle name="输入 7 3 2 3 3 2" xfId="19059"/>
    <cellStyle name="输入 7 3 2 3 4" xfId="4198"/>
    <cellStyle name="输入 7 3 2 4" xfId="19063"/>
    <cellStyle name="输入 7 3 2 4 2" xfId="19066"/>
    <cellStyle name="输入 7 3 2 4 2 2" xfId="19069"/>
    <cellStyle name="输入 7 3 2 4 2 2 2" xfId="4224"/>
    <cellStyle name="输入 7 3 2 4 2 3" xfId="19073"/>
    <cellStyle name="输入 7 3 2 4 3" xfId="19078"/>
    <cellStyle name="输入 7 3 2 4 3 2" xfId="19081"/>
    <cellStyle name="输入 7 3 2 4 4" xfId="19086"/>
    <cellStyle name="输入 7 3 2 5" xfId="19089"/>
    <cellStyle name="输入 7 3 2 5 2" xfId="19092"/>
    <cellStyle name="输入 7 3 2 5 2 2" xfId="19095"/>
    <cellStyle name="输入 7 3 2 5 2 2 2" xfId="20197"/>
    <cellStyle name="输入 7 3 2 5 2 3" xfId="20200"/>
    <cellStyle name="输入 7 3 2 5 3" xfId="19099"/>
    <cellStyle name="输入 7 3 2 5 3 2" xfId="20204"/>
    <cellStyle name="输入 7 3 2 5 4" xfId="20206"/>
    <cellStyle name="输入 7 3 2 6" xfId="8112"/>
    <cellStyle name="输入 7 3 2 6 2" xfId="8117"/>
    <cellStyle name="输入 7 3 2 6 2 2" xfId="8122"/>
    <cellStyle name="输入 7 3 2 6 3" xfId="8134"/>
    <cellStyle name="输入 7 3 2 7" xfId="1153"/>
    <cellStyle name="输入 7 3 2 7 2" xfId="8145"/>
    <cellStyle name="输入 7 3 2 7 2 2" xfId="8150"/>
    <cellStyle name="输入 7 3 2 7 3" xfId="8162"/>
    <cellStyle name="输入 7 3 2 8" xfId="2123"/>
    <cellStyle name="输入 7 3 2 8 2" xfId="2129"/>
    <cellStyle name="输入 7 3 2 9" xfId="2136"/>
    <cellStyle name="输入 7 3 3" xfId="19102"/>
    <cellStyle name="输入 7 3 3 2" xfId="19105"/>
    <cellStyle name="输入 7 3 3 2 2" xfId="19108"/>
    <cellStyle name="输入 7 3 3 2 2 2" xfId="19112"/>
    <cellStyle name="输入 7 3 3 2 2 2 2" xfId="5798"/>
    <cellStyle name="输入 7 3 3 2 2 3" xfId="19881"/>
    <cellStyle name="输入 7 3 3 2 3" xfId="19116"/>
    <cellStyle name="输入 7 3 3 2 3 2" xfId="19948"/>
    <cellStyle name="输入 7 3 3 2 4" xfId="20208"/>
    <cellStyle name="输入 7 3 3 3" xfId="19119"/>
    <cellStyle name="输入 7 3 3 3 2" xfId="19122"/>
    <cellStyle name="输入 7 3 3 3 2 2" xfId="14864"/>
    <cellStyle name="输入 7 3 3 3 2 2 2" xfId="5574"/>
    <cellStyle name="输入 7 3 3 3 2 3" xfId="14869"/>
    <cellStyle name="输入 7 3 3 3 3" xfId="9109"/>
    <cellStyle name="输入 7 3 3 3 3 2" xfId="14880"/>
    <cellStyle name="输入 7 3 3 3 4" xfId="4206"/>
    <cellStyle name="输入 7 3 3 4" xfId="19125"/>
    <cellStyle name="输入 7 3 3 4 2" xfId="20210"/>
    <cellStyle name="输入 7 3 3 4 2 2" xfId="14933"/>
    <cellStyle name="输入 7 3 3 4 2 2 2" xfId="14937"/>
    <cellStyle name="输入 7 3 3 4 2 3" xfId="14941"/>
    <cellStyle name="输入 7 3 3 4 3" xfId="20212"/>
    <cellStyle name="输入 7 3 3 4 3 2" xfId="14947"/>
    <cellStyle name="输入 7 3 3 4 4" xfId="20214"/>
    <cellStyle name="输入 7 3 3 5" xfId="20216"/>
    <cellStyle name="输入 7 3 3 5 2" xfId="20218"/>
    <cellStyle name="输入 7 3 3 5 2 2" xfId="20220"/>
    <cellStyle name="输入 7 3 3 5 3" xfId="20222"/>
    <cellStyle name="输入 7 3 3 6" xfId="20224"/>
    <cellStyle name="输入 7 3 3 6 2" xfId="20227"/>
    <cellStyle name="输入 7 3 3 6 2 2" xfId="20230"/>
    <cellStyle name="输入 7 3 3 6 3" xfId="20233"/>
    <cellStyle name="输入 7 3 3 7" xfId="1161"/>
    <cellStyle name="输入 7 3 3 7 2" xfId="1165"/>
    <cellStyle name="输入 7 3 3 8" xfId="830"/>
    <cellStyle name="输入 7 3 4" xfId="3607"/>
    <cellStyle name="输入 7 3 4 2" xfId="19128"/>
    <cellStyle name="输入 7 3 4 2 2" xfId="19131"/>
    <cellStyle name="输入 7 3 4 2 2 2" xfId="19135"/>
    <cellStyle name="输入 7 3 4 2 3" xfId="19139"/>
    <cellStyle name="输入 7 3 4 3" xfId="4086"/>
    <cellStyle name="输入 7 3 4 3 2" xfId="4091"/>
    <cellStyle name="输入 7 3 4 4" xfId="4096"/>
    <cellStyle name="输入 7 3 5" xfId="19142"/>
    <cellStyle name="输入 7 3 5 2" xfId="19145"/>
    <cellStyle name="输入 7 3 5 2 2" xfId="19148"/>
    <cellStyle name="输入 7 3 5 2 2 2" xfId="19151"/>
    <cellStyle name="输入 7 3 5 2 3" xfId="19155"/>
    <cellStyle name="输入 7 3 5 3" xfId="1442"/>
    <cellStyle name="输入 7 3 5 3 2" xfId="4401"/>
    <cellStyle name="输入 7 3 5 4" xfId="191"/>
    <cellStyle name="输入 7 3 6" xfId="19158"/>
    <cellStyle name="输入 7 3 6 2" xfId="19162"/>
    <cellStyle name="输入 7 3 6 2 2" xfId="19166"/>
    <cellStyle name="输入 7 3 6 2 2 2" xfId="1378"/>
    <cellStyle name="输入 7 3 6 2 3" xfId="20236"/>
    <cellStyle name="输入 7 3 6 3" xfId="162"/>
    <cellStyle name="输入 7 3 6 3 2" xfId="1550"/>
    <cellStyle name="输入 7 3 6 4" xfId="176"/>
    <cellStyle name="输入 7 3 7" xfId="19171"/>
    <cellStyle name="输入 7 3 7 2" xfId="19175"/>
    <cellStyle name="输入 7 3 7 2 2" xfId="16077"/>
    <cellStyle name="输入 7 3 7 3" xfId="3818"/>
    <cellStyle name="输入 7 3 8" xfId="19179"/>
    <cellStyle name="输入 7 3 8 2" xfId="19183"/>
    <cellStyle name="输入 7 3 8 2 2" xfId="16128"/>
    <cellStyle name="输入 7 3 8 3" xfId="4273"/>
    <cellStyle name="输入 7 3 9" xfId="19187"/>
    <cellStyle name="输入 7 3 9 2" xfId="20239"/>
    <cellStyle name="输入 7 4" xfId="19191"/>
    <cellStyle name="输入 7 4 2" xfId="19194"/>
    <cellStyle name="输入 7 4 2 2" xfId="19197"/>
    <cellStyle name="输入 7 4 2 2 2" xfId="19200"/>
    <cellStyle name="输入 7 4 2 2 2 2" xfId="19203"/>
    <cellStyle name="输入 7 4 2 2 2 2 2" xfId="20242"/>
    <cellStyle name="输入 7 4 2 2 2 3" xfId="15642"/>
    <cellStyle name="输入 7 4 2 2 3" xfId="19206"/>
    <cellStyle name="输入 7 4 2 2 3 2" xfId="20244"/>
    <cellStyle name="输入 7 4 2 2 4" xfId="20246"/>
    <cellStyle name="输入 7 4 2 3" xfId="19209"/>
    <cellStyle name="输入 7 4 2 3 2" xfId="19212"/>
    <cellStyle name="输入 7 4 2 3 2 2" xfId="20248"/>
    <cellStyle name="输入 7 4 2 3 2 2 2" xfId="20250"/>
    <cellStyle name="输入 7 4 2 3 2 3" xfId="15692"/>
    <cellStyle name="输入 7 4 2 3 3" xfId="20252"/>
    <cellStyle name="输入 7 4 2 3 3 2" xfId="20254"/>
    <cellStyle name="输入 7 4 2 3 4" xfId="840"/>
    <cellStyle name="输入 7 4 2 4" xfId="676"/>
    <cellStyle name="输入 7 4 2 4 2" xfId="20256"/>
    <cellStyle name="输入 7 4 2 4 2 2" xfId="20258"/>
    <cellStyle name="输入 7 4 2 4 2 2 2" xfId="20260"/>
    <cellStyle name="输入 7 4 2 4 2 3" xfId="20263"/>
    <cellStyle name="输入 7 4 2 4 3" xfId="20265"/>
    <cellStyle name="输入 7 4 2 4 3 2" xfId="20267"/>
    <cellStyle name="输入 7 4 2 4 4" xfId="19686"/>
    <cellStyle name="输入 7 4 2 5" xfId="20269"/>
    <cellStyle name="输入 7 4 2 5 2" xfId="20272"/>
    <cellStyle name="输入 7 4 2 5 2 2" xfId="20275"/>
    <cellStyle name="输入 7 4 2 5 3" xfId="20277"/>
    <cellStyle name="输入 7 4 2 6" xfId="20279"/>
    <cellStyle name="输入 7 4 2 6 2" xfId="20283"/>
    <cellStyle name="输入 7 4 2 6 2 2" xfId="20286"/>
    <cellStyle name="输入 7 4 2 6 3" xfId="20289"/>
    <cellStyle name="输入 7 4 2 7" xfId="20292"/>
    <cellStyle name="输入 7 4 2 7 2" xfId="20295"/>
    <cellStyle name="输入 7 4 2 8" xfId="270"/>
    <cellStyle name="输入 7 4 3" xfId="19215"/>
    <cellStyle name="输入 7 4 3 2" xfId="19218"/>
    <cellStyle name="输入 7 4 3 2 2" xfId="19221"/>
    <cellStyle name="输入 7 4 3 2 2 2" xfId="18268"/>
    <cellStyle name="输入 7 4 3 2 3" xfId="19224"/>
    <cellStyle name="输入 7 4 3 3" xfId="8714"/>
    <cellStyle name="输入 7 4 3 3 2" xfId="19227"/>
    <cellStyle name="输入 7 4 3 4" xfId="19230"/>
    <cellStyle name="输入 7 4 4" xfId="19233"/>
    <cellStyle name="输入 7 4 4 2" xfId="19236"/>
    <cellStyle name="输入 7 4 4 2 2" xfId="19239"/>
    <cellStyle name="输入 7 4 4 2 2 2" xfId="19242"/>
    <cellStyle name="输入 7 4 4 2 3" xfId="19245"/>
    <cellStyle name="输入 7 4 4 3" xfId="1056"/>
    <cellStyle name="输入 7 4 4 3 2" xfId="1063"/>
    <cellStyle name="输入 7 4 4 4" xfId="656"/>
    <cellStyle name="输入 7 4 5" xfId="19248"/>
    <cellStyle name="输入 7 4 5 2" xfId="19251"/>
    <cellStyle name="输入 7 4 5 2 2" xfId="19254"/>
    <cellStyle name="输入 7 4 5 2 2 2" xfId="13915"/>
    <cellStyle name="输入 7 4 5 2 3" xfId="20298"/>
    <cellStyle name="输入 7 4 5 3" xfId="1172"/>
    <cellStyle name="输入 7 4 5 3 2" xfId="1180"/>
    <cellStyle name="输入 7 4 5 4" xfId="1192"/>
    <cellStyle name="输入 7 4 6" xfId="11565"/>
    <cellStyle name="输入 7 4 6 2" xfId="7399"/>
    <cellStyle name="输入 7 4 6 2 2" xfId="11570"/>
    <cellStyle name="输入 7 4 6 3" xfId="4407"/>
    <cellStyle name="输入 7 4 7" xfId="1387"/>
    <cellStyle name="输入 7 4 7 2" xfId="11588"/>
    <cellStyle name="输入 7 4 7 2 2" xfId="11593"/>
    <cellStyle name="输入 7 4 7 3" xfId="11603"/>
    <cellStyle name="输入 7 4 8" xfId="11611"/>
    <cellStyle name="输入 7 4 8 2" xfId="11615"/>
    <cellStyle name="输入 7 4 9" xfId="11639"/>
    <cellStyle name="输入 7 5" xfId="19257"/>
    <cellStyle name="输入 7 5 2" xfId="19260"/>
    <cellStyle name="输入 7 5 2 2" xfId="8043"/>
    <cellStyle name="输入 7 5 2 2 2" xfId="1941"/>
    <cellStyle name="输入 7 5 2 2 2 2" xfId="1947"/>
    <cellStyle name="输入 7 5 2 2 3" xfId="1973"/>
    <cellStyle name="输入 7 5 2 3" xfId="19263"/>
    <cellStyle name="输入 7 5 2 3 2" xfId="2354"/>
    <cellStyle name="输入 7 5 2 4" xfId="20300"/>
    <cellStyle name="输入 7 5 3" xfId="19266"/>
    <cellStyle name="输入 7 5 3 2" xfId="19269"/>
    <cellStyle name="输入 7 5 3 2 2" xfId="13287"/>
    <cellStyle name="输入 7 5 3 2 2 2" xfId="20302"/>
    <cellStyle name="输入 7 5 3 2 3" xfId="20304"/>
    <cellStyle name="输入 7 5 3 3" xfId="20306"/>
    <cellStyle name="输入 7 5 3 3 2" xfId="14425"/>
    <cellStyle name="输入 7 5 3 4" xfId="20308"/>
    <cellStyle name="输入 7 5 4" xfId="19272"/>
    <cellStyle name="输入 7 5 4 2" xfId="20310"/>
    <cellStyle name="输入 7 5 4 2 2" xfId="20312"/>
    <cellStyle name="输入 7 5 4 2 2 2" xfId="10635"/>
    <cellStyle name="输入 7 5 4 2 3" xfId="20314"/>
    <cellStyle name="输入 7 5 4 3" xfId="4118"/>
    <cellStyle name="输入 7 5 4 3 2" xfId="2588"/>
    <cellStyle name="输入 7 5 4 4" xfId="4122"/>
    <cellStyle name="输入 7 5 5" xfId="20316"/>
    <cellStyle name="输入 7 5 5 2" xfId="20318"/>
    <cellStyle name="输入 7 5 5 2 2" xfId="20320"/>
    <cellStyle name="输入 7 5 5 3" xfId="1480"/>
    <cellStyle name="输入 7 5 6" xfId="11669"/>
    <cellStyle name="输入 7 5 6 2" xfId="7411"/>
    <cellStyle name="输入 7 5 6 2 2" xfId="11673"/>
    <cellStyle name="输入 7 5 6 3" xfId="11677"/>
    <cellStyle name="输入 7 5 7" xfId="11681"/>
    <cellStyle name="输入 7 5 7 2" xfId="11685"/>
    <cellStyle name="输入 7 5 8" xfId="11689"/>
    <cellStyle name="输入 7 6" xfId="19275"/>
    <cellStyle name="输入 7 6 2" xfId="19278"/>
    <cellStyle name="输入 7 6 2 2" xfId="19281"/>
    <cellStyle name="输入 7 6 2 2 2" xfId="19284"/>
    <cellStyle name="输入 7 6 2 3" xfId="19287"/>
    <cellStyle name="输入 7 6 3" xfId="19290"/>
    <cellStyle name="输入 7 6 3 2" xfId="19293"/>
    <cellStyle name="输入 7 6 4" xfId="19296"/>
    <cellStyle name="输入 7 7" xfId="19299"/>
    <cellStyle name="输入 7 7 2" xfId="19302"/>
    <cellStyle name="输入 7 7 2 2" xfId="19305"/>
    <cellStyle name="输入 7 7 2 2 2" xfId="19308"/>
    <cellStyle name="输入 7 7 2 3" xfId="1094"/>
    <cellStyle name="输入 7 7 3" xfId="19311"/>
    <cellStyle name="输入 7 7 3 2" xfId="19314"/>
    <cellStyle name="输入 7 7 4" xfId="19317"/>
    <cellStyle name="输入 7 8" xfId="19320"/>
    <cellStyle name="输入 7 8 2" xfId="3103"/>
    <cellStyle name="输入 7 8 2 2" xfId="5470"/>
    <cellStyle name="输入 7 8 2 2 2" xfId="20322"/>
    <cellStyle name="输入 7 8 2 3" xfId="20324"/>
    <cellStyle name="输入 7 8 3" xfId="3109"/>
    <cellStyle name="输入 7 8 3 2" xfId="3116"/>
    <cellStyle name="输入 7 8 4" xfId="3120"/>
    <cellStyle name="输入 7 9" xfId="19323"/>
    <cellStyle name="输入 7 9 2" xfId="19325"/>
    <cellStyle name="输入 7 9 2 2" xfId="2040"/>
    <cellStyle name="输入 7 9 3" xfId="19328"/>
    <cellStyle name="输入 8" xfId="15608"/>
    <cellStyle name="输入 8 10" xfId="20326"/>
    <cellStyle name="输入 8 11" xfId="20327"/>
    <cellStyle name="输入 8 2" xfId="20328"/>
    <cellStyle name="输入 8 2 2" xfId="20329"/>
    <cellStyle name="输入 8 2 2 2" xfId="20330"/>
    <cellStyle name="输入 8 2 2 2 2" xfId="20331"/>
    <cellStyle name="输入 8 2 2 2 2 2" xfId="20332"/>
    <cellStyle name="输入 8 2 2 2 2 2 2" xfId="20333"/>
    <cellStyle name="输入 8 2 2 2 2 3" xfId="18546"/>
    <cellStyle name="输入 8 2 2 2 3" xfId="20334"/>
    <cellStyle name="输入 8 2 2 2 3 2" xfId="20335"/>
    <cellStyle name="输入 8 2 2 2 4" xfId="18259"/>
    <cellStyle name="输入 8 2 2 3" xfId="20336"/>
    <cellStyle name="输入 8 2 2 3 2" xfId="20337"/>
    <cellStyle name="输入 8 2 2 3 2 2" xfId="20339"/>
    <cellStyle name="输入 8 2 2 3 2 2 2" xfId="20341"/>
    <cellStyle name="输入 8 2 2 3 2 3" xfId="19430"/>
    <cellStyle name="输入 8 2 2 3 3" xfId="12640"/>
    <cellStyle name="输入 8 2 2 3 3 2" xfId="20343"/>
    <cellStyle name="输入 8 2 2 3 4" xfId="18272"/>
    <cellStyle name="输入 8 2 2 4" xfId="20344"/>
    <cellStyle name="输入 8 2 2 4 2" xfId="20346"/>
    <cellStyle name="输入 8 2 2 4 2 2" xfId="7888"/>
    <cellStyle name="输入 8 2 2 4 2 2 2" xfId="20348"/>
    <cellStyle name="输入 8 2 2 4 2 3" xfId="18941"/>
    <cellStyle name="输入 8 2 2 4 3" xfId="20349"/>
    <cellStyle name="输入 8 2 2 4 3 2" xfId="20350"/>
    <cellStyle name="输入 8 2 2 4 4" xfId="18279"/>
    <cellStyle name="输入 8 2 2 5" xfId="6113"/>
    <cellStyle name="输入 8 2 2 5 2" xfId="6116"/>
    <cellStyle name="输入 8 2 2 5 2 2" xfId="20351"/>
    <cellStyle name="输入 8 2 2 5 3" xfId="20352"/>
    <cellStyle name="输入 8 2 2 6" xfId="6118"/>
    <cellStyle name="输入 8 2 2 6 2" xfId="20353"/>
    <cellStyle name="输入 8 2 2 6 2 2" xfId="20354"/>
    <cellStyle name="输入 8 2 2 6 3" xfId="20355"/>
    <cellStyle name="输入 8 2 2 7" xfId="5702"/>
    <cellStyle name="输入 8 2 2 7 2" xfId="5704"/>
    <cellStyle name="输入 8 2 2 8" xfId="2198"/>
    <cellStyle name="输入 8 2 3" xfId="20356"/>
    <cellStyle name="输入 8 2 3 2" xfId="20357"/>
    <cellStyle name="输入 8 2 3 2 2" xfId="20358"/>
    <cellStyle name="输入 8 2 3 2 2 2" xfId="20359"/>
    <cellStyle name="输入 8 2 3 2 3" xfId="20360"/>
    <cellStyle name="输入 8 2 3 3" xfId="12031"/>
    <cellStyle name="输入 8 2 3 3 2" xfId="20361"/>
    <cellStyle name="输入 8 2 3 4" xfId="13024"/>
    <cellStyle name="输入 8 2 4" xfId="20362"/>
    <cellStyle name="输入 8 2 4 2" xfId="20363"/>
    <cellStyle name="输入 8 2 4 2 2" xfId="20364"/>
    <cellStyle name="输入 8 2 4 2 2 2" xfId="19519"/>
    <cellStyle name="输入 8 2 4 2 3" xfId="20365"/>
    <cellStyle name="输入 8 2 4 3" xfId="20366"/>
    <cellStyle name="输入 8 2 4 3 2" xfId="20367"/>
    <cellStyle name="输入 8 2 4 4" xfId="13031"/>
    <cellStyle name="输入 8 2 5" xfId="20368"/>
    <cellStyle name="输入 8 2 5 2" xfId="20369"/>
    <cellStyle name="输入 8 2 5 2 2" xfId="20370"/>
    <cellStyle name="输入 8 2 5 2 2 2" xfId="20371"/>
    <cellStyle name="输入 8 2 5 2 3" xfId="20372"/>
    <cellStyle name="输入 8 2 5 3" xfId="1569"/>
    <cellStyle name="输入 8 2 5 3 2" xfId="4446"/>
    <cellStyle name="输入 8 2 5 4" xfId="4448"/>
    <cellStyle name="输入 8 2 6" xfId="20373"/>
    <cellStyle name="输入 8 2 6 2" xfId="20374"/>
    <cellStyle name="输入 8 2 6 2 2" xfId="20375"/>
    <cellStyle name="输入 8 2 6 3" xfId="96"/>
    <cellStyle name="输入 8 2 7" xfId="20376"/>
    <cellStyle name="输入 8 2 7 2" xfId="20377"/>
    <cellStyle name="输入 8 2 7 2 2" xfId="16429"/>
    <cellStyle name="输入 8 2 7 3" xfId="20378"/>
    <cellStyle name="输入 8 2 8" xfId="17417"/>
    <cellStyle name="输入 8 2 8 2" xfId="17419"/>
    <cellStyle name="输入 8 2 9" xfId="17421"/>
    <cellStyle name="输入 8 3" xfId="19333"/>
    <cellStyle name="输入 8 3 2" xfId="19335"/>
    <cellStyle name="输入 8 3 2 2" xfId="19337"/>
    <cellStyle name="输入 8 3 2 2 2" xfId="19339"/>
    <cellStyle name="输入 8 3 2 2 2 2" xfId="19341"/>
    <cellStyle name="输入 8 3 2 2 3" xfId="19343"/>
    <cellStyle name="输入 8 3 2 3" xfId="19345"/>
    <cellStyle name="输入 8 3 2 3 2" xfId="19347"/>
    <cellStyle name="输入 8 3 2 4" xfId="19349"/>
    <cellStyle name="输入 8 3 3" xfId="19352"/>
    <cellStyle name="输入 8 3 3 2" xfId="7009"/>
    <cellStyle name="输入 8 3 3 2 2" xfId="7012"/>
    <cellStyle name="输入 8 3 3 2 2 2" xfId="7015"/>
    <cellStyle name="输入 8 3 3 2 3" xfId="7027"/>
    <cellStyle name="输入 8 3 3 3" xfId="19354"/>
    <cellStyle name="输入 8 3 3 3 2" xfId="19356"/>
    <cellStyle name="输入 8 3 3 4" xfId="9998"/>
    <cellStyle name="输入 8 3 4" xfId="15796"/>
    <cellStyle name="输入 8 3 4 2" xfId="15799"/>
    <cellStyle name="输入 8 3 4 2 2" xfId="19358"/>
    <cellStyle name="输入 8 3 4 2 2 2" xfId="19360"/>
    <cellStyle name="输入 8 3 4 2 3" xfId="19362"/>
    <cellStyle name="输入 8 3 4 3" xfId="4151"/>
    <cellStyle name="输入 8 3 4 3 2" xfId="19364"/>
    <cellStyle name="输入 8 3 4 4" xfId="13037"/>
    <cellStyle name="输入 8 3 5" xfId="15803"/>
    <cellStyle name="输入 8 3 5 2" xfId="19366"/>
    <cellStyle name="输入 8 3 5 2 2" xfId="19368"/>
    <cellStyle name="输入 8 3 5 3" xfId="1610"/>
    <cellStyle name="输入 8 3 6" xfId="19370"/>
    <cellStyle name="输入 8 3 6 2" xfId="19373"/>
    <cellStyle name="输入 8 3 6 2 2" xfId="19376"/>
    <cellStyle name="输入 8 3 6 3" xfId="4457"/>
    <cellStyle name="输入 8 3 7" xfId="19379"/>
    <cellStyle name="输入 8 3 7 2" xfId="19382"/>
    <cellStyle name="输入 8 3 8" xfId="17424"/>
    <cellStyle name="输入 8 4" xfId="19385"/>
    <cellStyle name="输入 8 4 2" xfId="19387"/>
    <cellStyle name="输入 8 4 2 2" xfId="19389"/>
    <cellStyle name="输入 8 4 2 2 2" xfId="13892"/>
    <cellStyle name="输入 8 4 2 3" xfId="19391"/>
    <cellStyle name="输入 8 4 3" xfId="6397"/>
    <cellStyle name="输入 8 4 3 2" xfId="8593"/>
    <cellStyle name="输入 8 4 4" xfId="8600"/>
    <cellStyle name="输入 8 5" xfId="19393"/>
    <cellStyle name="输入 8 5 2" xfId="19395"/>
    <cellStyle name="输入 8 5 2 2" xfId="19397"/>
    <cellStyle name="输入 8 5 2 2 2" xfId="7463"/>
    <cellStyle name="输入 8 5 2 3" xfId="19399"/>
    <cellStyle name="输入 8 5 3" xfId="8605"/>
    <cellStyle name="输入 8 5 3 2" xfId="8608"/>
    <cellStyle name="输入 8 5 4" xfId="8613"/>
    <cellStyle name="输入 8 6" xfId="19401"/>
    <cellStyle name="输入 8 6 2" xfId="19403"/>
    <cellStyle name="输入 8 6 2 2" xfId="19405"/>
    <cellStyle name="输入 8 6 2 2 2" xfId="19407"/>
    <cellStyle name="输入 8 6 2 3" xfId="19409"/>
    <cellStyle name="输入 8 6 3" xfId="8620"/>
    <cellStyle name="输入 8 6 3 2" xfId="7562"/>
    <cellStyle name="输入 8 6 4" xfId="8623"/>
    <cellStyle name="输入 8 7" xfId="19411"/>
    <cellStyle name="输入 8 7 2" xfId="19413"/>
    <cellStyle name="输入 8 7 2 2" xfId="19415"/>
    <cellStyle name="输入 8 7 3" xfId="8627"/>
    <cellStyle name="输入 8 8" xfId="19417"/>
    <cellStyle name="输入 8 8 2" xfId="19419"/>
    <cellStyle name="输入 8 8 2 2" xfId="19421"/>
    <cellStyle name="输入 8 8 3" xfId="8633"/>
    <cellStyle name="输入 8 9" xfId="19424"/>
    <cellStyle name="输入 8 9 2" xfId="19426"/>
    <cellStyle name="输入 9" xfId="20338"/>
    <cellStyle name="输入 9 2" xfId="20340"/>
    <cellStyle name="输入 9 2 2" xfId="20342"/>
    <cellStyle name="输入 9 2 2 2" xfId="20379"/>
    <cellStyle name="输入 9 2 2 2 2" xfId="20380"/>
    <cellStyle name="输入 9 2 2 3" xfId="20381"/>
    <cellStyle name="输入 9 2 3" xfId="20382"/>
    <cellStyle name="输入 9 2 3 2" xfId="20383"/>
    <cellStyle name="输入 9 2 4" xfId="20384"/>
    <cellStyle name="输入 9 3" xfId="19431"/>
    <cellStyle name="输入 9 3 2" xfId="19433"/>
    <cellStyle name="输入 9 3 2 2" xfId="19435"/>
    <cellStyle name="输入 9 3 2 2 2" xfId="5093"/>
    <cellStyle name="输入 9 3 2 3" xfId="19437"/>
    <cellStyle name="输入 9 3 3" xfId="19439"/>
    <cellStyle name="输入 9 3 3 2" xfId="19441"/>
    <cellStyle name="输入 9 3 4" xfId="15809"/>
    <cellStyle name="输入 9 4" xfId="19443"/>
    <cellStyle name="输入 9 4 2" xfId="19445"/>
    <cellStyle name="输入 9 4 2 2" xfId="19447"/>
    <cellStyle name="输入 9 4 3" xfId="8637"/>
    <cellStyle name="输入 9 5" xfId="19452"/>
    <cellStyle name="输入 9 5 2" xfId="19454"/>
    <cellStyle name="输入 9 5 2 2" xfId="19456"/>
    <cellStyle name="输入 9 5 3" xfId="8647"/>
    <cellStyle name="输入 9 6" xfId="19461"/>
    <cellStyle name="输入 9 6 2" xfId="19463"/>
    <cellStyle name="输入 9 7" xfId="19467"/>
    <cellStyle name="通貨_PDQT-306-055" xfId="10488"/>
    <cellStyle name="样式 1" xfId="671"/>
    <cellStyle name="样式 1 2" xfId="682"/>
    <cellStyle name="样式 1 2 10" xfId="20385"/>
    <cellStyle name="样式 1 2 2" xfId="20386"/>
    <cellStyle name="样式 1 2 2 2" xfId="20387"/>
    <cellStyle name="样式 1 2 2 2 2" xfId="20388"/>
    <cellStyle name="样式 1 2 2 2 2 2" xfId="20389"/>
    <cellStyle name="样式 1 2 2 2 2 2 2" xfId="20390"/>
    <cellStyle name="样式 1 2 2 2 2 2 2 2" xfId="1850"/>
    <cellStyle name="样式 1 2 2 2 2 2 3" xfId="19167"/>
    <cellStyle name="样式 1 2 2 2 2 3" xfId="20391"/>
    <cellStyle name="样式 1 2 2 2 2 3 2" xfId="20392"/>
    <cellStyle name="样式 1 2 2 2 2 4" xfId="20393"/>
    <cellStyle name="样式 1 2 2 2 3" xfId="16065"/>
    <cellStyle name="样式 1 2 2 2 3 2" xfId="16067"/>
    <cellStyle name="样式 1 2 2 2 3 2 2" xfId="16069"/>
    <cellStyle name="样式 1 2 2 2 3 2 2 2" xfId="16071"/>
    <cellStyle name="样式 1 2 2 2 3 2 3" xfId="16078"/>
    <cellStyle name="样式 1 2 2 2 3 3" xfId="16089"/>
    <cellStyle name="样式 1 2 2 2 3 3 2" xfId="16091"/>
    <cellStyle name="样式 1 2 2 2 3 4" xfId="16097"/>
    <cellStyle name="样式 1 2 2 2 4" xfId="16120"/>
    <cellStyle name="样式 1 2 2 2 4 2" xfId="16123"/>
    <cellStyle name="样式 1 2 2 2 4 2 2" xfId="16125"/>
    <cellStyle name="样式 1 2 2 2 4 3" xfId="16133"/>
    <cellStyle name="样式 1 2 2 2 5" xfId="6062"/>
    <cellStyle name="样式 1 2 2 2 5 2" xfId="16136"/>
    <cellStyle name="样式 1 2 2 2 5 2 2" xfId="2475"/>
    <cellStyle name="样式 1 2 2 2 5 3" xfId="16138"/>
    <cellStyle name="样式 1 2 2 2 6" xfId="16141"/>
    <cellStyle name="样式 1 2 2 2 6 2" xfId="16143"/>
    <cellStyle name="样式 1 2 2 2 7" xfId="1908"/>
    <cellStyle name="样式 1 2 2 3" xfId="20394"/>
    <cellStyle name="样式 1 2 2 3 2" xfId="20395"/>
    <cellStyle name="样式 1 2 2 3 2 2" xfId="20396"/>
    <cellStyle name="样式 1 2 2 3 2 2 2" xfId="20397"/>
    <cellStyle name="样式 1 2 2 3 2 3" xfId="20398"/>
    <cellStyle name="样式 1 2 2 3 3" xfId="16163"/>
    <cellStyle name="样式 1 2 2 3 3 2" xfId="16165"/>
    <cellStyle name="样式 1 2 2 3 4" xfId="16173"/>
    <cellStyle name="样式 1 2 2 4" xfId="20399"/>
    <cellStyle name="样式 1 2 2 4 2" xfId="20401"/>
    <cellStyle name="样式 1 2 2 4 2 2" xfId="20403"/>
    <cellStyle name="样式 1 2 2 4 2 2 2" xfId="20405"/>
    <cellStyle name="样式 1 2 2 4 2 3" xfId="20406"/>
    <cellStyle name="样式 1 2 2 4 3" xfId="16206"/>
    <cellStyle name="样式 1 2 2 4 3 2" xfId="16209"/>
    <cellStyle name="样式 1 2 2 4 4" xfId="16213"/>
    <cellStyle name="样式 1 2 2 5" xfId="20407"/>
    <cellStyle name="样式 1 2 2 5 2" xfId="20409"/>
    <cellStyle name="样式 1 2 2 5 2 2" xfId="20411"/>
    <cellStyle name="样式 1 2 2 5 3" xfId="16219"/>
    <cellStyle name="样式 1 2 2 6" xfId="20412"/>
    <cellStyle name="样式 1 2 2 6 2" xfId="20414"/>
    <cellStyle name="样式 1 2 2 6 2 2" xfId="20415"/>
    <cellStyle name="样式 1 2 2 6 3" xfId="16227"/>
    <cellStyle name="样式 1 2 2 7" xfId="20416"/>
    <cellStyle name="样式 1 2 2 7 2" xfId="20417"/>
    <cellStyle name="样式 1 2 2 8" xfId="20418"/>
    <cellStyle name="样式 1 2 3" xfId="19736"/>
    <cellStyle name="样式 1 2 3 2" xfId="20419"/>
    <cellStyle name="样式 1 2 3 2 2" xfId="20420"/>
    <cellStyle name="样式 1 2 3 2 2 2" xfId="20421"/>
    <cellStyle name="样式 1 2 3 2 2 2 2" xfId="20422"/>
    <cellStyle name="样式 1 2 3 2 2 3" xfId="20423"/>
    <cellStyle name="样式 1 2 3 2 3" xfId="16515"/>
    <cellStyle name="样式 1 2 3 2 3 2" xfId="16517"/>
    <cellStyle name="样式 1 2 3 2 4" xfId="16549"/>
    <cellStyle name="样式 1 2 3 3" xfId="20424"/>
    <cellStyle name="样式 1 2 3 3 2" xfId="20425"/>
    <cellStyle name="样式 1 2 3 3 2 2" xfId="20426"/>
    <cellStyle name="样式 1 2 3 3 2 2 2" xfId="20427"/>
    <cellStyle name="样式 1 2 3 3 2 3" xfId="20428"/>
    <cellStyle name="样式 1 2 3 3 3" xfId="16579"/>
    <cellStyle name="样式 1 2 3 3 3 2" xfId="16581"/>
    <cellStyle name="样式 1 2 3 3 4" xfId="16588"/>
    <cellStyle name="样式 1 2 3 4" xfId="20429"/>
    <cellStyle name="样式 1 2 3 4 2" xfId="20431"/>
    <cellStyle name="样式 1 2 3 4 2 2" xfId="20433"/>
    <cellStyle name="样式 1 2 3 4 3" xfId="16616"/>
    <cellStyle name="样式 1 2 3 5" xfId="20435"/>
    <cellStyle name="样式 1 2 3 5 2" xfId="20437"/>
    <cellStyle name="样式 1 2 3 5 2 2" xfId="20439"/>
    <cellStyle name="样式 1 2 3 5 3" xfId="16624"/>
    <cellStyle name="样式 1 2 3 6" xfId="20440"/>
    <cellStyle name="样式 1 2 3 6 2" xfId="20442"/>
    <cellStyle name="样式 1 2 3 7" xfId="5345"/>
    <cellStyle name="样式 1 2 4" xfId="13948"/>
    <cellStyle name="样式 1 2 4 2" xfId="13950"/>
    <cellStyle name="样式 1 2 4 2 2" xfId="13952"/>
    <cellStyle name="样式 1 2 4 2 2 2" xfId="20443"/>
    <cellStyle name="样式 1 2 4 2 3" xfId="16975"/>
    <cellStyle name="样式 1 2 4 3" xfId="13954"/>
    <cellStyle name="样式 1 2 4 3 2" xfId="20444"/>
    <cellStyle name="样式 1 2 4 4" xfId="20445"/>
    <cellStyle name="样式 1 2 5" xfId="13956"/>
    <cellStyle name="样式 1 2 5 2" xfId="13958"/>
    <cellStyle name="样式 1 2 5 2 2" xfId="20447"/>
    <cellStyle name="样式 1 2 5 2 2 2" xfId="20448"/>
    <cellStyle name="样式 1 2 5 2 3" xfId="17258"/>
    <cellStyle name="样式 1 2 5 3" xfId="20449"/>
    <cellStyle name="样式 1 2 5 3 2" xfId="20450"/>
    <cellStyle name="样式 1 2 5 4" xfId="20451"/>
    <cellStyle name="样式 1 2 6" xfId="10180"/>
    <cellStyle name="样式 1 2 6 2" xfId="20453"/>
    <cellStyle name="样式 1 2 6 2 2" xfId="20454"/>
    <cellStyle name="样式 1 2 6 3" xfId="9834"/>
    <cellStyle name="样式 1 2 7" xfId="16480"/>
    <cellStyle name="样式 1 2 7 2" xfId="17298"/>
    <cellStyle name="样式 1 2 7 2 2" xfId="17300"/>
    <cellStyle name="样式 1 2 7 3" xfId="9841"/>
    <cellStyle name="样式 1 2 8" xfId="17350"/>
    <cellStyle name="样式 1 2 8 2" xfId="17352"/>
    <cellStyle name="样式 1 2 9" xfId="17383"/>
    <cellStyle name="一般_CableSpec" xfId="3286"/>
    <cellStyle name="注释 10" xfId="20455"/>
    <cellStyle name="注释 10 10" xfId="20456"/>
    <cellStyle name="注释 10 11" xfId="20457"/>
    <cellStyle name="注释 10 2" xfId="20458"/>
    <cellStyle name="注释 10 2 2" xfId="20459"/>
    <cellStyle name="注释 10 2 2 2" xfId="20460"/>
    <cellStyle name="注释 10 2 2 2 2" xfId="20461"/>
    <cellStyle name="注释 10 2 2 2 2 2" xfId="20462"/>
    <cellStyle name="注释 10 2 2 2 2 2 2" xfId="15530"/>
    <cellStyle name="注释 10 2 2 2 2 3" xfId="20463"/>
    <cellStyle name="注释 10 2 2 2 3" xfId="20464"/>
    <cellStyle name="注释 10 2 2 2 3 2" xfId="20465"/>
    <cellStyle name="注释 10 2 2 2 4" xfId="15856"/>
    <cellStyle name="注释 10 2 2 3" xfId="20466"/>
    <cellStyle name="注释 10 2 2 3 2" xfId="19055"/>
    <cellStyle name="注释 10 2 2 3 2 2" xfId="20467"/>
    <cellStyle name="注释 10 2 2 3 2 2 2" xfId="15618"/>
    <cellStyle name="注释 10 2 2 3 2 3" xfId="20470"/>
    <cellStyle name="注释 10 2 2 3 3" xfId="20473"/>
    <cellStyle name="注释 10 2 2 3 3 2" xfId="20476"/>
    <cellStyle name="注释 10 2 2 3 4" xfId="15866"/>
    <cellStyle name="注释 10 2 2 4" xfId="1728"/>
    <cellStyle name="注释 10 2 2 4 2" xfId="20479"/>
    <cellStyle name="注释 10 2 2 4 2 2" xfId="20482"/>
    <cellStyle name="注释 10 2 2 4 2 2 2" xfId="6934"/>
    <cellStyle name="注释 10 2 2 4 2 3" xfId="20485"/>
    <cellStyle name="注释 10 2 2 4 3" xfId="14567"/>
    <cellStyle name="注释 10 2 2 4 3 2" xfId="14571"/>
    <cellStyle name="注释 10 2 2 4 4" xfId="14574"/>
    <cellStyle name="注释 10 2 2 5" xfId="20486"/>
    <cellStyle name="注释 10 2 2 5 2" xfId="20487"/>
    <cellStyle name="注释 10 2 2 5 2 2" xfId="20489"/>
    <cellStyle name="注释 10 2 2 5 3" xfId="14577"/>
    <cellStyle name="注释 10 2 2 6" xfId="20491"/>
    <cellStyle name="注释 10 2 2 6 2" xfId="20492"/>
    <cellStyle name="注释 10 2 2 6 2 2" xfId="5632"/>
    <cellStyle name="注释 10 2 2 6 3" xfId="20494"/>
    <cellStyle name="注释 10 2 2 7" xfId="20496"/>
    <cellStyle name="注释 10 2 2 7 2" xfId="20497"/>
    <cellStyle name="注释 10 2 2 8" xfId="20500"/>
    <cellStyle name="注释 10 2 3" xfId="12369"/>
    <cellStyle name="注释 10 2 3 2" xfId="12371"/>
    <cellStyle name="注释 10 2 3 2 2" xfId="20501"/>
    <cellStyle name="注释 10 2 3 2 2 2" xfId="20502"/>
    <cellStyle name="注释 10 2 3 2 3" xfId="20503"/>
    <cellStyle name="注释 10 2 3 3" xfId="20504"/>
    <cellStyle name="注释 10 2 3 3 2" xfId="19074"/>
    <cellStyle name="注释 10 2 3 4" xfId="1737"/>
    <cellStyle name="注释 10 2 4" xfId="12373"/>
    <cellStyle name="注释 10 2 4 2" xfId="20506"/>
    <cellStyle name="注释 10 2 4 2 2" xfId="2619"/>
    <cellStyle name="注释 10 2 4 2 2 2" xfId="2621"/>
    <cellStyle name="注释 10 2 4 2 3" xfId="2632"/>
    <cellStyle name="注释 10 2 4 3" xfId="20507"/>
    <cellStyle name="注释 10 2 4 3 2" xfId="20201"/>
    <cellStyle name="注释 10 2 4 4" xfId="1743"/>
    <cellStyle name="注释 10 2 5" xfId="20508"/>
    <cellStyle name="注释 10 2 5 2" xfId="20509"/>
    <cellStyle name="注释 10 2 5 2 2" xfId="20510"/>
    <cellStyle name="注释 10 2 5 2 2 2" xfId="20511"/>
    <cellStyle name="注释 10 2 5 2 3" xfId="12391"/>
    <cellStyle name="注释 10 2 5 3" xfId="20512"/>
    <cellStyle name="注释 10 2 5 3 2" xfId="8129"/>
    <cellStyle name="注释 10 2 5 4" xfId="20513"/>
    <cellStyle name="注释 10 2 6" xfId="20514"/>
    <cellStyle name="注释 10 2 6 2" xfId="20515"/>
    <cellStyle name="注释 10 2 6 2 2" xfId="20516"/>
    <cellStyle name="注释 10 2 6 3" xfId="20517"/>
    <cellStyle name="注释 10 2 7" xfId="11422"/>
    <cellStyle name="注释 10 2 7 2" xfId="11424"/>
    <cellStyle name="注释 10 2 7 2 2" xfId="11427"/>
    <cellStyle name="注释 10 2 7 3" xfId="11429"/>
    <cellStyle name="注释 10 2 8" xfId="11431"/>
    <cellStyle name="注释 10 2 8 2" xfId="11433"/>
    <cellStyle name="注释 10 2 9" xfId="11435"/>
    <cellStyle name="注释 10 3" xfId="11831"/>
    <cellStyle name="注释 10 3 2" xfId="20518"/>
    <cellStyle name="注释 10 3 2 2" xfId="5029"/>
    <cellStyle name="注释 10 3 2 2 2" xfId="14828"/>
    <cellStyle name="注释 10 3 2 2 2 2" xfId="14830"/>
    <cellStyle name="注释 10 3 2 2 3" xfId="14838"/>
    <cellStyle name="注释 10 3 2 3" xfId="20520"/>
    <cellStyle name="注释 10 3 2 3 2" xfId="14870"/>
    <cellStyle name="注释 10 3 2 4" xfId="1775"/>
    <cellStyle name="注释 10 3 3" xfId="12377"/>
    <cellStyle name="注释 10 3 3 2" xfId="640"/>
    <cellStyle name="注释 10 3 3 2 2" xfId="14920"/>
    <cellStyle name="注释 10 3 3 2 2 2" xfId="20521"/>
    <cellStyle name="注释 10 3 3 2 3" xfId="20522"/>
    <cellStyle name="注释 10 3 3 3" xfId="20524"/>
    <cellStyle name="注释 10 3 3 3 2" xfId="14942"/>
    <cellStyle name="注释 10 3 3 4" xfId="20525"/>
    <cellStyle name="注释 10 3 4" xfId="20526"/>
    <cellStyle name="注释 10 3 4 2" xfId="20527"/>
    <cellStyle name="注释 10 3 4 2 2" xfId="20528"/>
    <cellStyle name="注释 10 3 4 2 2 2" xfId="20529"/>
    <cellStyle name="注释 10 3 4 2 3" xfId="12411"/>
    <cellStyle name="注释 10 3 4 3" xfId="20530"/>
    <cellStyle name="注释 10 3 4 3 2" xfId="20531"/>
    <cellStyle name="注释 10 3 4 4" xfId="20533"/>
    <cellStyle name="注释 10 3 5" xfId="20534"/>
    <cellStyle name="注释 10 3 5 2" xfId="20535"/>
    <cellStyle name="注释 10 3 5 2 2" xfId="20536"/>
    <cellStyle name="注释 10 3 5 3" xfId="20537"/>
    <cellStyle name="注释 10 3 6" xfId="20538"/>
    <cellStyle name="注释 10 3 6 2" xfId="20539"/>
    <cellStyle name="注释 10 3 6 2 2" xfId="20540"/>
    <cellStyle name="注释 10 3 6 3" xfId="20541"/>
    <cellStyle name="注释 10 3 7" xfId="6565"/>
    <cellStyle name="注释 10 3 7 2" xfId="11437"/>
    <cellStyle name="注释 10 3 8" xfId="11440"/>
    <cellStyle name="注释 10 4" xfId="20542"/>
    <cellStyle name="注释 10 4 2" xfId="20544"/>
    <cellStyle name="注释 10 4 2 2" xfId="20545"/>
    <cellStyle name="注释 10 4 2 2 2" xfId="15006"/>
    <cellStyle name="注释 10 4 2 3" xfId="20546"/>
    <cellStyle name="注释 10 4 3" xfId="20547"/>
    <cellStyle name="注释 10 4 3 2" xfId="20548"/>
    <cellStyle name="注释 10 4 4" xfId="20549"/>
    <cellStyle name="注释 10 5" xfId="20550"/>
    <cellStyle name="注释 10 5 2" xfId="20551"/>
    <cellStyle name="注释 10 5 2 2" xfId="20552"/>
    <cellStyle name="注释 10 5 2 2 2" xfId="20553"/>
    <cellStyle name="注释 10 5 2 3" xfId="20554"/>
    <cellStyle name="注释 10 5 3" xfId="20555"/>
    <cellStyle name="注释 10 5 3 2" xfId="20556"/>
    <cellStyle name="注释 10 5 4" xfId="20557"/>
    <cellStyle name="注释 10 6" xfId="20558"/>
    <cellStyle name="注释 10 6 2" xfId="20559"/>
    <cellStyle name="注释 10 6 2 2" xfId="20560"/>
    <cellStyle name="注释 10 6 2 2 2" xfId="20561"/>
    <cellStyle name="注释 10 6 2 3" xfId="20562"/>
    <cellStyle name="注释 10 6 3" xfId="20563"/>
    <cellStyle name="注释 10 6 3 2" xfId="5368"/>
    <cellStyle name="注释 10 6 4" xfId="20564"/>
    <cellStyle name="注释 10 7" xfId="20565"/>
    <cellStyle name="注释 10 7 2" xfId="20566"/>
    <cellStyle name="注释 10 7 2 2" xfId="20567"/>
    <cellStyle name="注释 10 7 3" xfId="20568"/>
    <cellStyle name="注释 10 8" xfId="20569"/>
    <cellStyle name="注释 10 8 2" xfId="20570"/>
    <cellStyle name="注释 10 8 2 2" xfId="17178"/>
    <cellStyle name="注释 10 8 3" xfId="20571"/>
    <cellStyle name="注释 10 9" xfId="20572"/>
    <cellStyle name="注释 10 9 2" xfId="20573"/>
    <cellStyle name="注释 11" xfId="20574"/>
    <cellStyle name="注释 11 2" xfId="20575"/>
    <cellStyle name="注释 11 2 2" xfId="6229"/>
    <cellStyle name="注释 11 2 2 2" xfId="6236"/>
    <cellStyle name="注释 11 2 2 2 2" xfId="15680"/>
    <cellStyle name="注释 11 2 2 3" xfId="15690"/>
    <cellStyle name="注释 11 2 3" xfId="5418"/>
    <cellStyle name="注释 11 2 3 2" xfId="5428"/>
    <cellStyle name="注释 11 2 4" xfId="5493"/>
    <cellStyle name="注释 11 3" xfId="20576"/>
    <cellStyle name="注释 11 3 2" xfId="6241"/>
    <cellStyle name="注释 11 3 2 2" xfId="16180"/>
    <cellStyle name="注释 11 3 2 2 2" xfId="16182"/>
    <cellStyle name="注释 11 3 2 3" xfId="16188"/>
    <cellStyle name="注释 11 3 3" xfId="2710"/>
    <cellStyle name="注释 11 3 3 2" xfId="799"/>
    <cellStyle name="注释 11 3 4" xfId="1875"/>
    <cellStyle name="注释 11 4" xfId="20578"/>
    <cellStyle name="注释 11 4 2" xfId="6233"/>
    <cellStyle name="注释 11 4 2 2" xfId="16596"/>
    <cellStyle name="注释 11 4 3" xfId="58"/>
    <cellStyle name="注释 11 5" xfId="20579"/>
    <cellStyle name="注释 11 5 2" xfId="5424"/>
    <cellStyle name="注释 11 5 2 2" xfId="5432"/>
    <cellStyle name="注释 11 5 3" xfId="5439"/>
    <cellStyle name="注释 11 6" xfId="20580"/>
    <cellStyle name="注释 11 6 2" xfId="5498"/>
    <cellStyle name="注释 11 7" xfId="20581"/>
    <cellStyle name="注释 2" xfId="20582"/>
    <cellStyle name="注释 2 10" xfId="20583"/>
    <cellStyle name="注释 2 10 2" xfId="11356"/>
    <cellStyle name="注释 2 10 2 2" xfId="20584"/>
    <cellStyle name="注释 2 10 3" xfId="20585"/>
    <cellStyle name="注释 2 11" xfId="15682"/>
    <cellStyle name="注释 2 11 2" xfId="15684"/>
    <cellStyle name="注释 2 11 2 2" xfId="20586"/>
    <cellStyle name="注释 2 11 3" xfId="20587"/>
    <cellStyle name="注释 2 12" xfId="4346"/>
    <cellStyle name="注释 2 12 2" xfId="4046"/>
    <cellStyle name="注释 2 13" xfId="454"/>
    <cellStyle name="注释 2 14" xfId="20588"/>
    <cellStyle name="注释 2 15" xfId="20589"/>
    <cellStyle name="注释 2 2" xfId="20590"/>
    <cellStyle name="注释 2 2 10" xfId="17286"/>
    <cellStyle name="注释 2 2 10 2" xfId="20591"/>
    <cellStyle name="注释 2 2 11" xfId="20592"/>
    <cellStyle name="注释 2 2 12" xfId="20593"/>
    <cellStyle name="注释 2 2 2" xfId="20595"/>
    <cellStyle name="注释 2 2 2 10" xfId="4026"/>
    <cellStyle name="注释 2 2 2 11" xfId="20596"/>
    <cellStyle name="注释 2 2 2 2" xfId="20597"/>
    <cellStyle name="注释 2 2 2 2 2" xfId="19159"/>
    <cellStyle name="注释 2 2 2 2 2 2" xfId="19163"/>
    <cellStyle name="注释 2 2 2 2 2 2 2" xfId="19168"/>
    <cellStyle name="注释 2 2 2 2 2 2 2 2" xfId="1377"/>
    <cellStyle name="注释 2 2 2 2 2 2 2 2 2" xfId="1382"/>
    <cellStyle name="注释 2 2 2 2 2 2 2 3" xfId="20598"/>
    <cellStyle name="注释 2 2 2 2 2 2 3" xfId="20237"/>
    <cellStyle name="注释 2 2 2 2 2 2 3 2" xfId="1429"/>
    <cellStyle name="注释 2 2 2 2 2 2 4" xfId="20600"/>
    <cellStyle name="注释 2 2 2 2 2 3" xfId="163"/>
    <cellStyle name="注释 2 2 2 2 2 3 2" xfId="1549"/>
    <cellStyle name="注释 2 2 2 2 2 3 2 2" xfId="1556"/>
    <cellStyle name="注释 2 2 2 2 2 3 2 2 2" xfId="1561"/>
    <cellStyle name="注释 2 2 2 2 2 3 2 3" xfId="1575"/>
    <cellStyle name="注释 2 2 2 2 2 3 3" xfId="1594"/>
    <cellStyle name="注释 2 2 2 2 2 3 3 2" xfId="1599"/>
    <cellStyle name="注释 2 2 2 2 2 3 4" xfId="1623"/>
    <cellStyle name="注释 2 2 2 2 2 4" xfId="177"/>
    <cellStyle name="注释 2 2 2 2 2 4 2" xfId="1696"/>
    <cellStyle name="注释 2 2 2 2 2 4 2 2" xfId="1702"/>
    <cellStyle name="注释 2 2 2 2 2 4 2 2 2" xfId="1708"/>
    <cellStyle name="注释 2 2 2 2 2 4 2 3" xfId="1724"/>
    <cellStyle name="注释 2 2 2 2 2 4 3" xfId="1751"/>
    <cellStyle name="注释 2 2 2 2 2 4 3 2" xfId="1757"/>
    <cellStyle name="注释 2 2 2 2 2 4 4" xfId="1782"/>
    <cellStyle name="注释 2 2 2 2 2 5" xfId="184"/>
    <cellStyle name="注释 2 2 2 2 2 5 2" xfId="1864"/>
    <cellStyle name="注释 2 2 2 2 2 5 2 2" xfId="1869"/>
    <cellStyle name="注释 2 2 2 2 2 5 3" xfId="1904"/>
    <cellStyle name="注释 2 2 2 2 2 6" xfId="4225"/>
    <cellStyle name="注释 2 2 2 2 2 6 2" xfId="4232"/>
    <cellStyle name="注释 2 2 2 2 2 6 2 2" xfId="4238"/>
    <cellStyle name="注释 2 2 2 2 2 6 3" xfId="3458"/>
    <cellStyle name="注释 2 2 2 2 2 7" xfId="4240"/>
    <cellStyle name="注释 2 2 2 2 2 7 2" xfId="4247"/>
    <cellStyle name="注释 2 2 2 2 2 8" xfId="4249"/>
    <cellStyle name="注释 2 2 2 2 3" xfId="19172"/>
    <cellStyle name="注释 2 2 2 2 3 2" xfId="19176"/>
    <cellStyle name="注释 2 2 2 2 3 2 2" xfId="16079"/>
    <cellStyle name="注释 2 2 2 2 3 2 2 2" xfId="16082"/>
    <cellStyle name="注释 2 2 2 2 3 2 3" xfId="16086"/>
    <cellStyle name="注释 2 2 2 2 3 3" xfId="3817"/>
    <cellStyle name="注释 2 2 2 2 3 3 2" xfId="4256"/>
    <cellStyle name="注释 2 2 2 2 3 4" xfId="4262"/>
    <cellStyle name="注释 2 2 2 2 4" xfId="19180"/>
    <cellStyle name="注释 2 2 2 2 4 2" xfId="19184"/>
    <cellStyle name="注释 2 2 2 2 4 2 2" xfId="16129"/>
    <cellStyle name="注释 2 2 2 2 4 2 2 2" xfId="20601"/>
    <cellStyle name="注释 2 2 2 2 4 2 3" xfId="11108"/>
    <cellStyle name="注释 2 2 2 2 4 3" xfId="4274"/>
    <cellStyle name="注释 2 2 2 2 4 3 2" xfId="4278"/>
    <cellStyle name="注释 2 2 2 2 4 4" xfId="4285"/>
    <cellStyle name="注释 2 2 2 2 5" xfId="19188"/>
    <cellStyle name="注释 2 2 2 2 5 2" xfId="20240"/>
    <cellStyle name="注释 2 2 2 2 5 2 2" xfId="3879"/>
    <cellStyle name="注释 2 2 2 2 5 2 2 2" xfId="4781"/>
    <cellStyle name="注释 2 2 2 2 5 2 3" xfId="3873"/>
    <cellStyle name="注释 2 2 2 2 5 3" xfId="4291"/>
    <cellStyle name="注释 2 2 2 2 5 3 2" xfId="4295"/>
    <cellStyle name="注释 2 2 2 2 5 4" xfId="196"/>
    <cellStyle name="注释 2 2 2 2 6" xfId="20605"/>
    <cellStyle name="注释 2 2 2 2 6 2" xfId="20606"/>
    <cellStyle name="注释 2 2 2 2 6 2 2" xfId="16150"/>
    <cellStyle name="注释 2 2 2 2 6 3" xfId="572"/>
    <cellStyle name="注释 2 2 2 2 7" xfId="20607"/>
    <cellStyle name="注释 2 2 2 2 7 2" xfId="20608"/>
    <cellStyle name="注释 2 2 2 2 7 2 2" xfId="20609"/>
    <cellStyle name="注释 2 2 2 2 7 3" xfId="4305"/>
    <cellStyle name="注释 2 2 2 2 8" xfId="20610"/>
    <cellStyle name="注释 2 2 2 2 8 2" xfId="19020"/>
    <cellStyle name="注释 2 2 2 2 9" xfId="20611"/>
    <cellStyle name="注释 2 2 2 3" xfId="11562"/>
    <cellStyle name="注释 2 2 2 3 2" xfId="11566"/>
    <cellStyle name="注释 2 2 2 3 2 2" xfId="7400"/>
    <cellStyle name="注释 2 2 2 3 2 2 2" xfId="11571"/>
    <cellStyle name="注释 2 2 2 3 2 2 2 2" xfId="11575"/>
    <cellStyle name="注释 2 2 2 3 2 2 3" xfId="11578"/>
    <cellStyle name="注释 2 2 2 3 2 3" xfId="4408"/>
    <cellStyle name="注释 2 2 2 3 2 3 2" xfId="11581"/>
    <cellStyle name="注释 2 2 2 3 2 4" xfId="11584"/>
    <cellStyle name="注释 2 2 2 3 3" xfId="1386"/>
    <cellStyle name="注释 2 2 2 3 3 2" xfId="11589"/>
    <cellStyle name="注释 2 2 2 3 3 2 2" xfId="11594"/>
    <cellStyle name="注释 2 2 2 3 3 2 2 2" xfId="11597"/>
    <cellStyle name="注释 2 2 2 3 3 2 3" xfId="11600"/>
    <cellStyle name="注释 2 2 2 3 3 3" xfId="11604"/>
    <cellStyle name="注释 2 2 2 3 3 3 2" xfId="11607"/>
    <cellStyle name="注释 2 2 2 3 3 4" xfId="2325"/>
    <cellStyle name="注释 2 2 2 3 4" xfId="11612"/>
    <cellStyle name="注释 2 2 2 3 4 2" xfId="11616"/>
    <cellStyle name="注释 2 2 2 3 4 2 2" xfId="11620"/>
    <cellStyle name="注释 2 2 2 3 4 2 2 2" xfId="11623"/>
    <cellStyle name="注释 2 2 2 3 4 2 3" xfId="11627"/>
    <cellStyle name="注释 2 2 2 3 4 3" xfId="11630"/>
    <cellStyle name="注释 2 2 2 3 4 3 2" xfId="11633"/>
    <cellStyle name="注释 2 2 2 3 4 4" xfId="11636"/>
    <cellStyle name="注释 2 2 2 3 5" xfId="11640"/>
    <cellStyle name="注释 2 2 2 3 5 2" xfId="11643"/>
    <cellStyle name="注释 2 2 2 3 5 2 2" xfId="11647"/>
    <cellStyle name="注释 2 2 2 3 5 3" xfId="11650"/>
    <cellStyle name="注释 2 2 2 3 6" xfId="11653"/>
    <cellStyle name="注释 2 2 2 3 6 2" xfId="11655"/>
    <cellStyle name="注释 2 2 2 3 6 2 2" xfId="11657"/>
    <cellStyle name="注释 2 2 2 3 6 3" xfId="11659"/>
    <cellStyle name="注释 2 2 2 3 7" xfId="11661"/>
    <cellStyle name="注释 2 2 2 3 7 2" xfId="11663"/>
    <cellStyle name="注释 2 2 2 3 8" xfId="11665"/>
    <cellStyle name="注释 2 2 2 4" xfId="11667"/>
    <cellStyle name="注释 2 2 2 4 2" xfId="11670"/>
    <cellStyle name="注释 2 2 2 4 2 2" xfId="7412"/>
    <cellStyle name="注释 2 2 2 4 2 2 2" xfId="11674"/>
    <cellStyle name="注释 2 2 2 4 2 3" xfId="11678"/>
    <cellStyle name="注释 2 2 2 4 3" xfId="11682"/>
    <cellStyle name="注释 2 2 2 4 3 2" xfId="11686"/>
    <cellStyle name="注释 2 2 2 4 4" xfId="11690"/>
    <cellStyle name="注释 2 2 2 5" xfId="11693"/>
    <cellStyle name="注释 2 2 2 5 2" xfId="11695"/>
    <cellStyle name="注释 2 2 2 5 2 2" xfId="11698"/>
    <cellStyle name="注释 2 2 2 5 2 2 2" xfId="11701"/>
    <cellStyle name="注释 2 2 2 5 2 3" xfId="11704"/>
    <cellStyle name="注释 2 2 2 5 3" xfId="11707"/>
    <cellStyle name="注释 2 2 2 5 3 2" xfId="11710"/>
    <cellStyle name="注释 2 2 2 5 4" xfId="11713"/>
    <cellStyle name="注释 2 2 2 6" xfId="11718"/>
    <cellStyle name="注释 2 2 2 6 2" xfId="11723"/>
    <cellStyle name="注释 2 2 2 6 2 2" xfId="11728"/>
    <cellStyle name="注释 2 2 2 6 2 2 2" xfId="11733"/>
    <cellStyle name="注释 2 2 2 6 2 3" xfId="11737"/>
    <cellStyle name="注释 2 2 2 6 3" xfId="11742"/>
    <cellStyle name="注释 2 2 2 6 3 2" xfId="11746"/>
    <cellStyle name="注释 2 2 2 6 4" xfId="11750"/>
    <cellStyle name="注释 2 2 2 7" xfId="11756"/>
    <cellStyle name="注释 2 2 2 7 2" xfId="11760"/>
    <cellStyle name="注释 2 2 2 7 2 2" xfId="11764"/>
    <cellStyle name="注释 2 2 2 7 3" xfId="11768"/>
    <cellStyle name="注释 2 2 2 8" xfId="11773"/>
    <cellStyle name="注释 2 2 2 8 2" xfId="11776"/>
    <cellStyle name="注释 2 2 2 8 2 2" xfId="11779"/>
    <cellStyle name="注释 2 2 2 8 3" xfId="11782"/>
    <cellStyle name="注释 2 2 2 9" xfId="11785"/>
    <cellStyle name="注释 2 2 2 9 2" xfId="11788"/>
    <cellStyle name="注释 2 2 3" xfId="20612"/>
    <cellStyle name="注释 2 2 3 2" xfId="20613"/>
    <cellStyle name="注释 2 2 3 2 2" xfId="19371"/>
    <cellStyle name="注释 2 2 3 2 2 2" xfId="19374"/>
    <cellStyle name="注释 2 2 3 2 2 2 2" xfId="19377"/>
    <cellStyle name="注释 2 2 3 2 2 2 2 2" xfId="20614"/>
    <cellStyle name="注释 2 2 3 2 2 2 3" xfId="20615"/>
    <cellStyle name="注释 2 2 3 2 2 3" xfId="4458"/>
    <cellStyle name="注释 2 2 3 2 2 3 2" xfId="20616"/>
    <cellStyle name="注释 2 2 3 2 2 4" xfId="20617"/>
    <cellStyle name="注释 2 2 3 2 3" xfId="19380"/>
    <cellStyle name="注释 2 2 3 2 3 2" xfId="19383"/>
    <cellStyle name="注释 2 2 3 2 3 2 2" xfId="16524"/>
    <cellStyle name="注释 2 2 3 2 3 2 2 2" xfId="16526"/>
    <cellStyle name="注释 2 2 3 2 3 2 3" xfId="16528"/>
    <cellStyle name="注释 2 2 3 2 3 3" xfId="20618"/>
    <cellStyle name="注释 2 2 3 2 3 3 2" xfId="16535"/>
    <cellStyle name="注释 2 2 3 2 3 4" xfId="20619"/>
    <cellStyle name="注释 2 2 3 2 4" xfId="17425"/>
    <cellStyle name="注释 2 2 3 2 4 2" xfId="20620"/>
    <cellStyle name="注释 2 2 3 2 4 2 2" xfId="16553"/>
    <cellStyle name="注释 2 2 3 2 4 2 2 2" xfId="3292"/>
    <cellStyle name="注释 2 2 3 2 4 2 3" xfId="20621"/>
    <cellStyle name="注释 2 2 3 2 4 3" xfId="20622"/>
    <cellStyle name="注释 2 2 3 2 4 3 2" xfId="141"/>
    <cellStyle name="注释 2 2 3 2 4 4" xfId="20623"/>
    <cellStyle name="注释 2 2 3 2 5" xfId="20624"/>
    <cellStyle name="注释 2 2 3 2 5 2" xfId="20625"/>
    <cellStyle name="注释 2 2 3 2 5 2 2" xfId="7842"/>
    <cellStyle name="注释 2 2 3 2 5 3" xfId="20626"/>
    <cellStyle name="注释 2 2 3 2 6" xfId="15350"/>
    <cellStyle name="注释 2 2 3 2 6 2" xfId="11945"/>
    <cellStyle name="注释 2 2 3 2 6 2 2" xfId="15353"/>
    <cellStyle name="注释 2 2 3 2 6 3" xfId="15355"/>
    <cellStyle name="注释 2 2 3 2 7" xfId="15357"/>
    <cellStyle name="注释 2 2 3 2 7 2" xfId="15359"/>
    <cellStyle name="注释 2 2 3 2 8" xfId="15361"/>
    <cellStyle name="注释 2 2 3 3" xfId="11796"/>
    <cellStyle name="注释 2 2 3 3 2" xfId="11798"/>
    <cellStyle name="注释 2 2 3 3 2 2" xfId="11800"/>
    <cellStyle name="注释 2 2 3 3 2 2 2" xfId="11802"/>
    <cellStyle name="注释 2 2 3 3 2 3" xfId="4472"/>
    <cellStyle name="注释 2 2 3 3 3" xfId="9890"/>
    <cellStyle name="注释 2 2 3 3 3 2" xfId="11804"/>
    <cellStyle name="注释 2 2 3 3 4" xfId="11806"/>
    <cellStyle name="注释 2 2 3 4" xfId="11809"/>
    <cellStyle name="注释 2 2 3 4 2" xfId="11812"/>
    <cellStyle name="注释 2 2 3 4 2 2" xfId="11814"/>
    <cellStyle name="注释 2 2 3 4 2 2 2" xfId="11816"/>
    <cellStyle name="注释 2 2 3 4 2 3" xfId="11818"/>
    <cellStyle name="注释 2 2 3 4 3" xfId="11820"/>
    <cellStyle name="注释 2 2 3 4 3 2" xfId="11822"/>
    <cellStyle name="注释 2 2 3 4 4" xfId="11824"/>
    <cellStyle name="注释 2 2 3 5" xfId="11827"/>
    <cellStyle name="注释 2 2 3 5 2" xfId="11829"/>
    <cellStyle name="注释 2 2 3 5 2 2" xfId="11832"/>
    <cellStyle name="注释 2 2 3 5 2 2 2" xfId="20519"/>
    <cellStyle name="注释 2 2 3 5 2 3" xfId="20543"/>
    <cellStyle name="注释 2 2 3 5 3" xfId="11834"/>
    <cellStyle name="注释 2 2 3 5 3 2" xfId="20577"/>
    <cellStyle name="注释 2 2 3 5 4" xfId="20627"/>
    <cellStyle name="注释 2 2 3 6" xfId="11838"/>
    <cellStyle name="注释 2 2 3 6 2" xfId="11842"/>
    <cellStyle name="注释 2 2 3 6 2 2" xfId="11846"/>
    <cellStyle name="注释 2 2 3 6 3" xfId="11850"/>
    <cellStyle name="注释 2 2 3 7" xfId="1712"/>
    <cellStyle name="注释 2 2 3 7 2" xfId="11854"/>
    <cellStyle name="注释 2 2 3 7 2 2" xfId="20628"/>
    <cellStyle name="注释 2 2 3 7 3" xfId="20630"/>
    <cellStyle name="注释 2 2 3 8" xfId="11859"/>
    <cellStyle name="注释 2 2 3 8 2" xfId="14552"/>
    <cellStyle name="注释 2 2 3 9" xfId="14555"/>
    <cellStyle name="注释 2 2 4" xfId="20632"/>
    <cellStyle name="注释 2 2 4 2" xfId="20633"/>
    <cellStyle name="注释 2 2 4 2 2" xfId="20634"/>
    <cellStyle name="注释 2 2 4 2 2 2" xfId="8072"/>
    <cellStyle name="注释 2 2 4 2 2 2 2" xfId="20635"/>
    <cellStyle name="注释 2 2 4 2 2 3" xfId="4518"/>
    <cellStyle name="注释 2 2 4 2 3" xfId="20636"/>
    <cellStyle name="注释 2 2 4 2 3 2" xfId="20637"/>
    <cellStyle name="注释 2 2 4 2 4" xfId="20638"/>
    <cellStyle name="注释 2 2 4 3" xfId="20639"/>
    <cellStyle name="注释 2 2 4 3 2" xfId="20640"/>
    <cellStyle name="注释 2 2 4 3 2 2" xfId="20641"/>
    <cellStyle name="注释 2 2 4 3 2 2 2" xfId="20642"/>
    <cellStyle name="注释 2 2 4 3 2 3" xfId="4530"/>
    <cellStyle name="注释 2 2 4 3 3" xfId="20643"/>
    <cellStyle name="注释 2 2 4 3 3 2" xfId="20644"/>
    <cellStyle name="注释 2 2 4 3 4" xfId="20645"/>
    <cellStyle name="注释 2 2 4 4" xfId="16491"/>
    <cellStyle name="注释 2 2 4 4 2" xfId="20646"/>
    <cellStyle name="注释 2 2 4 4 2 2" xfId="20647"/>
    <cellStyle name="注释 2 2 4 4 2 2 2" xfId="20648"/>
    <cellStyle name="注释 2 2 4 4 2 3" xfId="20649"/>
    <cellStyle name="注释 2 2 4 4 3" xfId="20650"/>
    <cellStyle name="注释 2 2 4 4 3 2" xfId="8347"/>
    <cellStyle name="注释 2 2 4 4 4" xfId="20651"/>
    <cellStyle name="注释 2 2 4 5" xfId="20652"/>
    <cellStyle name="注释 2 2 4 5 2" xfId="20653"/>
    <cellStyle name="注释 2 2 4 5 2 2" xfId="20654"/>
    <cellStyle name="注释 2 2 4 5 3" xfId="20655"/>
    <cellStyle name="注释 2 2 4 6" xfId="20156"/>
    <cellStyle name="注释 2 2 4 6 2" xfId="20159"/>
    <cellStyle name="注释 2 2 4 6 2 2" xfId="20162"/>
    <cellStyle name="注释 2 2 4 6 3" xfId="20165"/>
    <cellStyle name="注释 2 2 4 7" xfId="20168"/>
    <cellStyle name="注释 2 2 4 7 2" xfId="20171"/>
    <cellStyle name="注释 2 2 4 8" xfId="14560"/>
    <cellStyle name="注释 2 2 5" xfId="20656"/>
    <cellStyle name="注释 2 2 5 2" xfId="20657"/>
    <cellStyle name="注释 2 2 5 2 2" xfId="20658"/>
    <cellStyle name="注释 2 2 5 2 2 2" xfId="20659"/>
    <cellStyle name="注释 2 2 5 2 3" xfId="20660"/>
    <cellStyle name="注释 2 2 5 3" xfId="20661"/>
    <cellStyle name="注释 2 2 5 3 2" xfId="20662"/>
    <cellStyle name="注释 2 2 5 4" xfId="20663"/>
    <cellStyle name="注释 2 2 6" xfId="20664"/>
    <cellStyle name="注释 2 2 6 2" xfId="20665"/>
    <cellStyle name="注释 2 2 6 2 2" xfId="20666"/>
    <cellStyle name="注释 2 2 6 2 2 2" xfId="20667"/>
    <cellStyle name="注释 2 2 6 2 3" xfId="20668"/>
    <cellStyle name="注释 2 2 6 3" xfId="20669"/>
    <cellStyle name="注释 2 2 6 3 2" xfId="20670"/>
    <cellStyle name="注释 2 2 6 4" xfId="20671"/>
    <cellStyle name="注释 2 2 7" xfId="903"/>
    <cellStyle name="注释 2 2 7 2" xfId="20672"/>
    <cellStyle name="注释 2 2 7 2 2" xfId="14907"/>
    <cellStyle name="注释 2 2 7 2 2 2" xfId="14909"/>
    <cellStyle name="注释 2 2 7 2 3" xfId="14911"/>
    <cellStyle name="注释 2 2 7 3" xfId="20673"/>
    <cellStyle name="注释 2 2 7 3 2" xfId="14961"/>
    <cellStyle name="注释 2 2 7 4" xfId="20674"/>
    <cellStyle name="注释 2 2 8" xfId="2093"/>
    <cellStyle name="注释 2 2 8 2" xfId="2095"/>
    <cellStyle name="注释 2 2 8 2 2" xfId="15046"/>
    <cellStyle name="注释 2 2 8 3" xfId="6912"/>
    <cellStyle name="注释 2 2 9" xfId="2098"/>
    <cellStyle name="注释 2 2 9 2" xfId="20675"/>
    <cellStyle name="注释 2 2 9 2 2" xfId="20677"/>
    <cellStyle name="注释 2 2 9 3" xfId="17996"/>
    <cellStyle name="注释 2 3" xfId="20678"/>
    <cellStyle name="注释 2 3 10" xfId="11391"/>
    <cellStyle name="注释 2 3 11" xfId="11395"/>
    <cellStyle name="注释 2 3 2" xfId="20679"/>
    <cellStyle name="注释 2 3 2 2" xfId="20680"/>
    <cellStyle name="注释 2 3 2 2 2" xfId="18716"/>
    <cellStyle name="注释 2 3 2 2 2 2" xfId="18719"/>
    <cellStyle name="注释 2 3 2 2 2 2 2" xfId="18722"/>
    <cellStyle name="注释 2 3 2 2 2 2 2 2" xfId="20681"/>
    <cellStyle name="注释 2 3 2 2 2 2 3" xfId="751"/>
    <cellStyle name="注释 2 3 2 2 2 3" xfId="18725"/>
    <cellStyle name="注释 2 3 2 2 2 3 2" xfId="20682"/>
    <cellStyle name="注释 2 3 2 2 2 4" xfId="20683"/>
    <cellStyle name="注释 2 3 2 2 3" xfId="18728"/>
    <cellStyle name="注释 2 3 2 2 3 2" xfId="18731"/>
    <cellStyle name="注释 2 3 2 2 3 2 2" xfId="18734"/>
    <cellStyle name="注释 2 3 2 2 3 2 2 2" xfId="13969"/>
    <cellStyle name="注释 2 3 2 2 3 2 3" xfId="63"/>
    <cellStyle name="注释 2 3 2 2 3 3" xfId="18737"/>
    <cellStyle name="注释 2 3 2 2 3 3 2" xfId="20684"/>
    <cellStyle name="注释 2 3 2 2 3 4" xfId="20685"/>
    <cellStyle name="注释 2 3 2 2 4" xfId="18740"/>
    <cellStyle name="注释 2 3 2 2 4 2" xfId="18743"/>
    <cellStyle name="注释 2 3 2 2 4 2 2" xfId="20686"/>
    <cellStyle name="注释 2 3 2 2 4 2 2 2" xfId="20687"/>
    <cellStyle name="注释 2 3 2 2 4 2 3" xfId="223"/>
    <cellStyle name="注释 2 3 2 2 4 3" xfId="20688"/>
    <cellStyle name="注释 2 3 2 2 4 3 2" xfId="20689"/>
    <cellStyle name="注释 2 3 2 2 4 4" xfId="20690"/>
    <cellStyle name="注释 2 3 2 2 5" xfId="18746"/>
    <cellStyle name="注释 2 3 2 2 5 2" xfId="20691"/>
    <cellStyle name="注释 2 3 2 2 5 2 2" xfId="20692"/>
    <cellStyle name="注释 2 3 2 2 5 3" xfId="20693"/>
    <cellStyle name="注释 2 3 2 2 6" xfId="20694"/>
    <cellStyle name="注释 2 3 2 2 6 2" xfId="20695"/>
    <cellStyle name="注释 2 3 2 2 6 2 2" xfId="20696"/>
    <cellStyle name="注释 2 3 2 2 6 3" xfId="20698"/>
    <cellStyle name="注释 2 3 2 2 7" xfId="20699"/>
    <cellStyle name="注释 2 3 2 2 7 2" xfId="20700"/>
    <cellStyle name="注释 2 3 2 2 8" xfId="20701"/>
    <cellStyle name="注释 2 3 2 3" xfId="20702"/>
    <cellStyle name="注释 2 3 2 3 2" xfId="18782"/>
    <cellStyle name="注释 2 3 2 3 2 2" xfId="18785"/>
    <cellStyle name="注释 2 3 2 3 2 2 2" xfId="18788"/>
    <cellStyle name="注释 2 3 2 3 2 3" xfId="18791"/>
    <cellStyle name="注释 2 3 2 3 3" xfId="1435"/>
    <cellStyle name="注释 2 3 2 3 3 2" xfId="18794"/>
    <cellStyle name="注释 2 3 2 3 4" xfId="10956"/>
    <cellStyle name="注释 2 3 2 4" xfId="15917"/>
    <cellStyle name="注释 2 3 2 4 2" xfId="20703"/>
    <cellStyle name="注释 2 3 2 4 2 2" xfId="20704"/>
    <cellStyle name="注释 2 3 2 4 2 2 2" xfId="20705"/>
    <cellStyle name="注释 2 3 2 4 2 3" xfId="2665"/>
    <cellStyle name="注释 2 3 2 4 3" xfId="20706"/>
    <cellStyle name="注释 2 3 2 4 3 2" xfId="20707"/>
    <cellStyle name="注释 2 3 2 4 4" xfId="10961"/>
    <cellStyle name="注释 2 3 2 5" xfId="27"/>
    <cellStyle name="注释 2 3 2 5 2" xfId="3205"/>
    <cellStyle name="注释 2 3 2 5 2 2" xfId="4598"/>
    <cellStyle name="注释 2 3 2 5 2 2 2" xfId="4600"/>
    <cellStyle name="注释 2 3 2 5 2 3" xfId="4606"/>
    <cellStyle name="注释 2 3 2 5 3" xfId="4612"/>
    <cellStyle name="注释 2 3 2 5 3 2" xfId="4614"/>
    <cellStyle name="注释 2 3 2 5 4" xfId="4621"/>
    <cellStyle name="注释 2 3 2 6" xfId="3209"/>
    <cellStyle name="注释 2 3 2 6 2" xfId="19051"/>
    <cellStyle name="注释 2 3 2 6 2 2" xfId="20708"/>
    <cellStyle name="注释 2 3 2 6 3" xfId="20711"/>
    <cellStyle name="注释 2 3 2 7" xfId="19056"/>
    <cellStyle name="注释 2 3 2 7 2" xfId="20468"/>
    <cellStyle name="注释 2 3 2 7 2 2" xfId="15619"/>
    <cellStyle name="注释 2 3 2 7 3" xfId="20471"/>
    <cellStyle name="注释 2 3 2 8" xfId="20474"/>
    <cellStyle name="注释 2 3 2 8 2" xfId="20477"/>
    <cellStyle name="注释 2 3 2 9" xfId="15867"/>
    <cellStyle name="注释 2 3 3" xfId="20713"/>
    <cellStyle name="注释 2 3 3 2" xfId="20714"/>
    <cellStyle name="注释 2 3 3 2 2" xfId="18887"/>
    <cellStyle name="注释 2 3 3 2 2 2" xfId="18890"/>
    <cellStyle name="注释 2 3 3 2 2 2 2" xfId="18893"/>
    <cellStyle name="注释 2 3 3 2 2 3" xfId="18896"/>
    <cellStyle name="注释 2 3 3 2 3" xfId="18899"/>
    <cellStyle name="注释 2 3 3 2 3 2" xfId="18902"/>
    <cellStyle name="注释 2 3 3 2 4" xfId="18905"/>
    <cellStyle name="注释 2 3 3 3" xfId="9048"/>
    <cellStyle name="注释 2 3 3 3 2" xfId="9050"/>
    <cellStyle name="注释 2 3 3 3 2 2" xfId="20715"/>
    <cellStyle name="注释 2 3 3 3 2 2 2" xfId="20716"/>
    <cellStyle name="注释 2 3 3 3 2 3" xfId="20717"/>
    <cellStyle name="注释 2 3 3 3 3" xfId="9894"/>
    <cellStyle name="注释 2 3 3 3 3 2" xfId="20718"/>
    <cellStyle name="注释 2 3 3 3 4" xfId="1420"/>
    <cellStyle name="注释 2 3 3 4" xfId="9053"/>
    <cellStyle name="注释 2 3 3 4 2" xfId="20719"/>
    <cellStyle name="注释 2 3 3 4 2 2" xfId="20720"/>
    <cellStyle name="注释 2 3 3 4 2 2 2" xfId="13322"/>
    <cellStyle name="注释 2 3 3 4 2 3" xfId="20721"/>
    <cellStyle name="注释 2 3 3 4 3" xfId="20722"/>
    <cellStyle name="注释 2 3 3 4 3 2" xfId="19489"/>
    <cellStyle name="注释 2 3 3 4 4" xfId="1591"/>
    <cellStyle name="注释 2 3 3 5" xfId="3213"/>
    <cellStyle name="注释 2 3 3 5 2" xfId="14237"/>
    <cellStyle name="注释 2 3 3 5 2 2" xfId="14239"/>
    <cellStyle name="注释 2 3 3 5 3" xfId="13694"/>
    <cellStyle name="注释 2 3 3 6" xfId="19060"/>
    <cellStyle name="注释 2 3 3 6 2" xfId="14277"/>
    <cellStyle name="注释 2 3 3 6 2 2" xfId="16686"/>
    <cellStyle name="注释 2 3 3 6 3" xfId="20723"/>
    <cellStyle name="注释 2 3 3 7" xfId="20480"/>
    <cellStyle name="注释 2 3 3 7 2" xfId="20483"/>
    <cellStyle name="注释 2 3 3 8" xfId="14568"/>
    <cellStyle name="注释 2 3 4" xfId="20725"/>
    <cellStyle name="注释 2 3 4 2" xfId="20726"/>
    <cellStyle name="注释 2 3 4 2 2" xfId="20727"/>
    <cellStyle name="注释 2 3 4 2 2 2" xfId="20728"/>
    <cellStyle name="注释 2 3 4 2 3" xfId="20729"/>
    <cellStyle name="注释 2 3 4 3" xfId="9056"/>
    <cellStyle name="注释 2 3 4 3 2" xfId="20730"/>
    <cellStyle name="注释 2 3 4 4" xfId="20731"/>
    <cellStyle name="注释 2 3 5" xfId="20732"/>
    <cellStyle name="注释 2 3 5 2" xfId="20733"/>
    <cellStyle name="注释 2 3 5 2 2" xfId="20734"/>
    <cellStyle name="注释 2 3 5 2 2 2" xfId="20735"/>
    <cellStyle name="注释 2 3 5 2 3" xfId="20736"/>
    <cellStyle name="注释 2 3 5 3" xfId="20737"/>
    <cellStyle name="注释 2 3 5 3 2" xfId="20738"/>
    <cellStyle name="注释 2 3 5 4" xfId="20739"/>
    <cellStyle name="注释 2 3 6" xfId="20740"/>
    <cellStyle name="注释 2 3 6 2" xfId="20741"/>
    <cellStyle name="注释 2 3 6 2 2" xfId="20742"/>
    <cellStyle name="注释 2 3 6 2 2 2" xfId="20743"/>
    <cellStyle name="注释 2 3 6 2 3" xfId="20744"/>
    <cellStyle name="注释 2 3 6 3" xfId="20745"/>
    <cellStyle name="注释 2 3 6 3 2" xfId="20746"/>
    <cellStyle name="注释 2 3 6 4" xfId="20747"/>
    <cellStyle name="注释 2 3 7" xfId="133"/>
    <cellStyle name="注释 2 3 7 2" xfId="910"/>
    <cellStyle name="注释 2 3 7 2 2" xfId="914"/>
    <cellStyle name="注释 2 3 7 3" xfId="203"/>
    <cellStyle name="注释 2 3 8" xfId="94"/>
    <cellStyle name="注释 2 3 8 2" xfId="917"/>
    <cellStyle name="注释 2 3 8 2 2" xfId="20748"/>
    <cellStyle name="注释 2 3 8 3" xfId="20749"/>
    <cellStyle name="注释 2 3 9" xfId="920"/>
    <cellStyle name="注释 2 3 9 2" xfId="20750"/>
    <cellStyle name="注释 2 4" xfId="20751"/>
    <cellStyle name="注释 2 4 10" xfId="17450"/>
    <cellStyle name="注释 2 4 11" xfId="20752"/>
    <cellStyle name="注释 2 4 2" xfId="20753"/>
    <cellStyle name="注释 2 4 2 2" xfId="8109"/>
    <cellStyle name="注释 2 4 2 2 2" xfId="8113"/>
    <cellStyle name="注释 2 4 2 2 2 2" xfId="8118"/>
    <cellStyle name="注释 2 4 2 2 2 2 2" xfId="8123"/>
    <cellStyle name="注释 2 4 2 2 2 2 2 2" xfId="8126"/>
    <cellStyle name="注释 2 4 2 2 2 2 3" xfId="8130"/>
    <cellStyle name="注释 2 4 2 2 2 3" xfId="8135"/>
    <cellStyle name="注释 2 4 2 2 2 3 2" xfId="8138"/>
    <cellStyle name="注释 2 4 2 2 2 4" xfId="8141"/>
    <cellStyle name="注释 2 4 2 2 3" xfId="1152"/>
    <cellStyle name="注释 2 4 2 2 3 2" xfId="8146"/>
    <cellStyle name="注释 2 4 2 2 3 2 2" xfId="8151"/>
    <cellStyle name="注释 2 4 2 2 3 2 2 2" xfId="8155"/>
    <cellStyle name="注释 2 4 2 2 3 2 3" xfId="8159"/>
    <cellStyle name="注释 2 4 2 2 3 3" xfId="8163"/>
    <cellStyle name="注释 2 4 2 2 3 3 2" xfId="8167"/>
    <cellStyle name="注释 2 4 2 2 3 4" xfId="8170"/>
    <cellStyle name="注释 2 4 2 2 4" xfId="2122"/>
    <cellStyle name="注释 2 4 2 2 4 2" xfId="2128"/>
    <cellStyle name="注释 2 4 2 2 4 2 2" xfId="8175"/>
    <cellStyle name="注释 2 4 2 2 4 2 2 2" xfId="14790"/>
    <cellStyle name="注释 2 4 2 2 4 2 3" xfId="14795"/>
    <cellStyle name="注释 2 4 2 2 4 3" xfId="8179"/>
    <cellStyle name="注释 2 4 2 2 4 3 2" xfId="14798"/>
    <cellStyle name="注释 2 4 2 2 4 4" xfId="14807"/>
    <cellStyle name="注释 2 4 2 2 5" xfId="2135"/>
    <cellStyle name="注释 2 4 2 2 5 2" xfId="8183"/>
    <cellStyle name="注释 2 4 2 2 5 2 2" xfId="15222"/>
    <cellStyle name="注释 2 4 2 2 5 3" xfId="15231"/>
    <cellStyle name="注释 2 4 2 2 6" xfId="8186"/>
    <cellStyle name="注释 2 4 2 2 6 2" xfId="15717"/>
    <cellStyle name="注释 2 4 2 2 6 2 2" xfId="13689"/>
    <cellStyle name="注释 2 4 2 2 6 3" xfId="15727"/>
    <cellStyle name="注释 2 4 2 2 7" xfId="20709"/>
    <cellStyle name="注释 2 4 2 2 7 2" xfId="16216"/>
    <cellStyle name="注释 2 4 2 2 8" xfId="7813"/>
    <cellStyle name="注释 2 4 2 3" xfId="20754"/>
    <cellStyle name="注释 2 4 2 3 2" xfId="20225"/>
    <cellStyle name="注释 2 4 2 3 2 2" xfId="20228"/>
    <cellStyle name="注释 2 4 2 3 2 2 2" xfId="20231"/>
    <cellStyle name="注释 2 4 2 3 2 3" xfId="20234"/>
    <cellStyle name="注释 2 4 2 3 3" xfId="1160"/>
    <cellStyle name="注释 2 4 2 3 3 2" xfId="1164"/>
    <cellStyle name="注释 2 4 2 3 4" xfId="829"/>
    <cellStyle name="注释 2 4 2 4" xfId="20755"/>
    <cellStyle name="注释 2 4 2 4 2" xfId="20756"/>
    <cellStyle name="注释 2 4 2 4 2 2" xfId="20758"/>
    <cellStyle name="注释 2 4 2 4 2 2 2" xfId="20760"/>
    <cellStyle name="注释 2 4 2 4 2 3" xfId="5436"/>
    <cellStyle name="注释 2 4 2 4 3" xfId="1177"/>
    <cellStyle name="注释 2 4 2 4 3 2" xfId="1183"/>
    <cellStyle name="注释 2 4 2 4 4" xfId="1188"/>
    <cellStyle name="注释 2 4 2 5" xfId="20762"/>
    <cellStyle name="注释 2 4 2 5 2" xfId="20763"/>
    <cellStyle name="注释 2 4 2 5 2 2" xfId="20765"/>
    <cellStyle name="注释 2 4 2 5 2 2 2" xfId="20767"/>
    <cellStyle name="注释 2 4 2 5 2 3" xfId="5447"/>
    <cellStyle name="注释 2 4 2 5 3" xfId="717"/>
    <cellStyle name="注释 2 4 2 5 3 2" xfId="20769"/>
    <cellStyle name="注释 2 4 2 5 4" xfId="20771"/>
    <cellStyle name="注释 2 4 2 6" xfId="19070"/>
    <cellStyle name="注释 2 4 2 6 2" xfId="4226"/>
    <cellStyle name="注释 2 4 2 6 2 2" xfId="4233"/>
    <cellStyle name="注释 2 4 2 6 3" xfId="4241"/>
    <cellStyle name="注释 2 4 2 7" xfId="19075"/>
    <cellStyle name="注释 2 4 2 7 2" xfId="20773"/>
    <cellStyle name="注释 2 4 2 7 2 2" xfId="16116"/>
    <cellStyle name="注释 2 4 2 7 3" xfId="7320"/>
    <cellStyle name="注释 2 4 2 8" xfId="20775"/>
    <cellStyle name="注释 2 4 2 8 2" xfId="20777"/>
    <cellStyle name="注释 2 4 2 9" xfId="15900"/>
    <cellStyle name="注释 2 4 3" xfId="20778"/>
    <cellStyle name="注释 2 4 3 2" xfId="20779"/>
    <cellStyle name="注释 2 4 3 2 2" xfId="20280"/>
    <cellStyle name="注释 2 4 3 2 2 2" xfId="20284"/>
    <cellStyle name="注释 2 4 3 2 2 2 2" xfId="20287"/>
    <cellStyle name="注释 2 4 3 2 2 3" xfId="20290"/>
    <cellStyle name="注释 2 4 3 2 3" xfId="20293"/>
    <cellStyle name="注释 2 4 3 2 3 2" xfId="20296"/>
    <cellStyle name="注释 2 4 3 2 4" xfId="271"/>
    <cellStyle name="注释 2 4 3 3" xfId="9062"/>
    <cellStyle name="注释 2 4 3 3 2" xfId="9064"/>
    <cellStyle name="注释 2 4 3 3 2 2" xfId="20780"/>
    <cellStyle name="注释 2 4 3 3 2 2 2" xfId="20782"/>
    <cellStyle name="注释 2 4 3 3 2 3" xfId="20784"/>
    <cellStyle name="注释 2 4 3 3 3" xfId="20786"/>
    <cellStyle name="注释 2 4 3 3 3 2" xfId="20788"/>
    <cellStyle name="注释 2 4 3 3 4" xfId="3887"/>
    <cellStyle name="注释 2 4 3 4" xfId="9069"/>
    <cellStyle name="注释 2 4 3 4 2" xfId="20790"/>
    <cellStyle name="注释 2 4 3 4 2 2" xfId="20792"/>
    <cellStyle name="注释 2 4 3 4 2 2 2" xfId="20794"/>
    <cellStyle name="注释 2 4 3 4 2 3" xfId="20796"/>
    <cellStyle name="注释 2 4 3 4 3" xfId="20798"/>
    <cellStyle name="注释 2 4 3 4 3 2" xfId="20800"/>
    <cellStyle name="注释 2 4 3 4 4" xfId="20802"/>
    <cellStyle name="注释 2 4 3 5" xfId="20804"/>
    <cellStyle name="注释 2 4 3 5 2" xfId="13535"/>
    <cellStyle name="注释 2 4 3 5 2 2" xfId="20805"/>
    <cellStyle name="注释 2 4 3 5 3" xfId="20807"/>
    <cellStyle name="注释 2 4 3 6" xfId="19082"/>
    <cellStyle name="注释 2 4 3 6 2" xfId="20809"/>
    <cellStyle name="注释 2 4 3 6 2 2" xfId="16876"/>
    <cellStyle name="注释 2 4 3 6 3" xfId="20811"/>
    <cellStyle name="注释 2 4 3 7" xfId="20813"/>
    <cellStyle name="注释 2 4 3 7 2" xfId="20815"/>
    <cellStyle name="注释 2 4 3 8" xfId="14583"/>
    <cellStyle name="注释 2 4 4" xfId="15312"/>
    <cellStyle name="注释 2 4 4 2" xfId="20817"/>
    <cellStyle name="注释 2 4 4 2 2" xfId="20818"/>
    <cellStyle name="注释 2 4 4 2 2 2" xfId="17639"/>
    <cellStyle name="注释 2 4 4 2 3" xfId="20820"/>
    <cellStyle name="注释 2 4 4 3" xfId="9072"/>
    <cellStyle name="注释 2 4 4 3 2" xfId="20822"/>
    <cellStyle name="注释 2 4 4 4" xfId="20824"/>
    <cellStyle name="注释 2 4 5" xfId="20825"/>
    <cellStyle name="注释 2 4 5 2" xfId="20826"/>
    <cellStyle name="注释 2 4 5 2 2" xfId="20827"/>
    <cellStyle name="注释 2 4 5 2 2 2" xfId="20829"/>
    <cellStyle name="注释 2 4 5 2 3" xfId="20831"/>
    <cellStyle name="注释 2 4 5 3" xfId="20833"/>
    <cellStyle name="注释 2 4 5 3 2" xfId="20834"/>
    <cellStyle name="注释 2 4 5 4" xfId="20836"/>
    <cellStyle name="注释 2 4 6" xfId="20837"/>
    <cellStyle name="注释 2 4 6 2" xfId="20838"/>
    <cellStyle name="注释 2 4 6 2 2" xfId="20839"/>
    <cellStyle name="注释 2 4 6 2 2 2" xfId="20841"/>
    <cellStyle name="注释 2 4 6 2 3" xfId="20843"/>
    <cellStyle name="注释 2 4 6 3" xfId="20845"/>
    <cellStyle name="注释 2 4 6 3 2" xfId="20846"/>
    <cellStyle name="注释 2 4 6 4" xfId="20848"/>
    <cellStyle name="注释 2 4 7" xfId="930"/>
    <cellStyle name="注释 2 4 7 2" xfId="935"/>
    <cellStyle name="注释 2 4 7 2 2" xfId="944"/>
    <cellStyle name="注释 2 4 7 3" xfId="948"/>
    <cellStyle name="注释 2 4 8" xfId="954"/>
    <cellStyle name="注释 2 4 8 2" xfId="959"/>
    <cellStyle name="注释 2 4 8 2 2" xfId="2060"/>
    <cellStyle name="注释 2 4 8 3" xfId="20849"/>
    <cellStyle name="注释 2 4 9" xfId="965"/>
    <cellStyle name="注释 2 4 9 2" xfId="7167"/>
    <cellStyle name="注释 2 5" xfId="20850"/>
    <cellStyle name="注释 2 5 10" xfId="20851"/>
    <cellStyle name="注释 2 5 2" xfId="20853"/>
    <cellStyle name="注释 2 5 2 2" xfId="20854"/>
    <cellStyle name="注释 2 5 2 2 2" xfId="6129"/>
    <cellStyle name="注释 2 5 2 2 2 2" xfId="8052"/>
    <cellStyle name="注释 2 5 2 2 2 2 2" xfId="20855"/>
    <cellStyle name="注释 2 5 2 2 2 3" xfId="20856"/>
    <cellStyle name="注释 2 5 2 2 3" xfId="5711"/>
    <cellStyle name="注释 2 5 2 2 3 2" xfId="4303"/>
    <cellStyle name="注释 2 5 2 2 4" xfId="2213"/>
    <cellStyle name="注释 2 5 2 3" xfId="20857"/>
    <cellStyle name="注释 2 5 2 3 2" xfId="20858"/>
    <cellStyle name="注释 2 5 2 3 2 2" xfId="8061"/>
    <cellStyle name="注释 2 5 2 3 2 2 2" xfId="20859"/>
    <cellStyle name="注释 2 5 2 3 2 3" xfId="20860"/>
    <cellStyle name="注释 2 5 2 3 3" xfId="1476"/>
    <cellStyle name="注释 2 5 2 3 3 2" xfId="20861"/>
    <cellStyle name="注释 2 5 2 3 4" xfId="2221"/>
    <cellStyle name="注释 2 5 2 4" xfId="20862"/>
    <cellStyle name="注释 2 5 2 4 2" xfId="20863"/>
    <cellStyle name="注释 2 5 2 4 2 2" xfId="20864"/>
    <cellStyle name="注释 2 5 2 4 2 2 2" xfId="20865"/>
    <cellStyle name="注释 2 5 2 4 2 3" xfId="20866"/>
    <cellStyle name="注释 2 5 2 4 3" xfId="20867"/>
    <cellStyle name="注释 2 5 2 4 3 2" xfId="20868"/>
    <cellStyle name="注释 2 5 2 4 4" xfId="20869"/>
    <cellStyle name="注释 2 5 2 5" xfId="20870"/>
    <cellStyle name="注释 2 5 2 5 2" xfId="20871"/>
    <cellStyle name="注释 2 5 2 5 2 2" xfId="20872"/>
    <cellStyle name="注释 2 5 2 5 3" xfId="20873"/>
    <cellStyle name="注释 2 5 2 6" xfId="19096"/>
    <cellStyle name="注释 2 5 2 6 2" xfId="20198"/>
    <cellStyle name="注释 2 5 2 6 2 2" xfId="20874"/>
    <cellStyle name="注释 2 5 2 6 3" xfId="20875"/>
    <cellStyle name="注释 2 5 2 7" xfId="20202"/>
    <cellStyle name="注释 2 5 2 7 2" xfId="20876"/>
    <cellStyle name="注释 2 5 2 8" xfId="12384"/>
    <cellStyle name="注释 2 5 3" xfId="4371"/>
    <cellStyle name="注释 2 5 3 2" xfId="4373"/>
    <cellStyle name="注释 2 5 3 2 2" xfId="20877"/>
    <cellStyle name="注释 2 5 3 2 2 2" xfId="20879"/>
    <cellStyle name="注释 2 5 3 2 3" xfId="5713"/>
    <cellStyle name="注释 2 5 3 3" xfId="9077"/>
    <cellStyle name="注释 2 5 3 3 2" xfId="20880"/>
    <cellStyle name="注释 2 5 3 4" xfId="20881"/>
    <cellStyle name="注释 2 5 4" xfId="4375"/>
    <cellStyle name="注释 2 5 4 2" xfId="20882"/>
    <cellStyle name="注释 2 5 4 2 2" xfId="20883"/>
    <cellStyle name="注释 2 5 4 2 2 2" xfId="18104"/>
    <cellStyle name="注释 2 5 4 2 3" xfId="20884"/>
    <cellStyle name="注释 2 5 4 3" xfId="16311"/>
    <cellStyle name="注释 2 5 4 3 2" xfId="20885"/>
    <cellStyle name="注释 2 5 4 4" xfId="20886"/>
    <cellStyle name="注释 2 5 5" xfId="20887"/>
    <cellStyle name="注释 2 5 5 2" xfId="20888"/>
    <cellStyle name="注释 2 5 5 2 2" xfId="20889"/>
    <cellStyle name="注释 2 5 5 2 2 2" xfId="20890"/>
    <cellStyle name="注释 2 5 5 2 3" xfId="4540"/>
    <cellStyle name="注释 2 5 5 3" xfId="20891"/>
    <cellStyle name="注释 2 5 5 3 2" xfId="20892"/>
    <cellStyle name="注释 2 5 5 4" xfId="20893"/>
    <cellStyle name="注释 2 5 6" xfId="20894"/>
    <cellStyle name="注释 2 5 6 2" xfId="20895"/>
    <cellStyle name="注释 2 5 6 2 2" xfId="20896"/>
    <cellStyle name="注释 2 5 6 3" xfId="20897"/>
    <cellStyle name="注释 2 5 7" xfId="308"/>
    <cellStyle name="注释 2 5 7 2" xfId="315"/>
    <cellStyle name="注释 2 5 7 2 2" xfId="20898"/>
    <cellStyle name="注释 2 5 7 3" xfId="20899"/>
    <cellStyle name="注释 2 5 8" xfId="323"/>
    <cellStyle name="注释 2 5 8 2" xfId="20900"/>
    <cellStyle name="注释 2 5 9" xfId="20901"/>
    <cellStyle name="注释 2 6" xfId="20902"/>
    <cellStyle name="注释 2 6 2" xfId="20903"/>
    <cellStyle name="注释 2 6 2 2" xfId="20904"/>
    <cellStyle name="注释 2 6 2 2 2" xfId="6537"/>
    <cellStyle name="注释 2 6 2 2 2 2" xfId="6539"/>
    <cellStyle name="注释 2 6 2 2 3" xfId="20905"/>
    <cellStyle name="注释 2 6 2 3" xfId="20906"/>
    <cellStyle name="注释 2 6 2 3 2" xfId="20907"/>
    <cellStyle name="注释 2 6 2 4" xfId="20908"/>
    <cellStyle name="注释 2 6 3" xfId="20909"/>
    <cellStyle name="注释 2 6 3 2" xfId="20910"/>
    <cellStyle name="注释 2 6 3 2 2" xfId="20911"/>
    <cellStyle name="注释 2 6 3 2 2 2" xfId="20912"/>
    <cellStyle name="注释 2 6 3 2 3" xfId="20913"/>
    <cellStyle name="注释 2 6 3 3" xfId="9083"/>
    <cellStyle name="注释 2 6 3 3 2" xfId="20914"/>
    <cellStyle name="注释 2 6 3 4" xfId="20915"/>
    <cellStyle name="注释 2 6 4" xfId="20916"/>
    <cellStyle name="注释 2 6 4 2" xfId="20917"/>
    <cellStyle name="注释 2 6 4 2 2" xfId="20918"/>
    <cellStyle name="注释 2 6 4 2 2 2" xfId="18412"/>
    <cellStyle name="注释 2 6 4 2 3" xfId="20919"/>
    <cellStyle name="注释 2 6 4 3" xfId="20920"/>
    <cellStyle name="注释 2 6 4 3 2" xfId="20921"/>
    <cellStyle name="注释 2 6 4 4" xfId="20922"/>
    <cellStyle name="注释 2 6 5" xfId="20923"/>
    <cellStyle name="注释 2 6 5 2" xfId="20924"/>
    <cellStyle name="注释 2 6 5 2 2" xfId="20925"/>
    <cellStyle name="注释 2 6 5 3" xfId="20926"/>
    <cellStyle name="注释 2 6 6" xfId="20927"/>
    <cellStyle name="注释 2 6 6 2" xfId="19822"/>
    <cellStyle name="注释 2 6 6 2 2" xfId="19825"/>
    <cellStyle name="注释 2 6 6 3" xfId="19828"/>
    <cellStyle name="注释 2 6 7" xfId="13390"/>
    <cellStyle name="注释 2 6 7 2" xfId="20928"/>
    <cellStyle name="注释 2 6 8" xfId="20930"/>
    <cellStyle name="注释 2 7" xfId="3232"/>
    <cellStyle name="注释 2 7 2" xfId="20931"/>
    <cellStyle name="注释 2 7 2 2" xfId="4662"/>
    <cellStyle name="注释 2 7 2 2 2" xfId="15772"/>
    <cellStyle name="注释 2 7 2 3" xfId="15779"/>
    <cellStyle name="注释 2 7 3" xfId="17572"/>
    <cellStyle name="注释 2 7 3 2" xfId="4680"/>
    <cellStyle name="注释 2 7 4" xfId="20932"/>
    <cellStyle name="注释 2 8" xfId="17584"/>
    <cellStyle name="注释 2 8 2" xfId="20933"/>
    <cellStyle name="注释 2 8 2 2" xfId="15864"/>
    <cellStyle name="注释 2 8 2 2 2" xfId="15868"/>
    <cellStyle name="注释 2 8 2 3" xfId="15880"/>
    <cellStyle name="注释 2 8 3" xfId="20934"/>
    <cellStyle name="注释 2 8 3 2" xfId="15898"/>
    <cellStyle name="注释 2 8 4" xfId="20935"/>
    <cellStyle name="注释 2 9" xfId="20936"/>
    <cellStyle name="注释 2 9 2" xfId="20937"/>
    <cellStyle name="注释 2 9 2 2" xfId="15906"/>
    <cellStyle name="注释 2 9 2 2 2" xfId="15908"/>
    <cellStyle name="注释 2 9 2 3" xfId="15911"/>
    <cellStyle name="注释 2 9 3" xfId="20938"/>
    <cellStyle name="注释 2 9 3 2" xfId="15922"/>
    <cellStyle name="注释 2 9 4" xfId="20939"/>
    <cellStyle name="注释 3" xfId="15606"/>
    <cellStyle name="注释 3 10" xfId="19756"/>
    <cellStyle name="注释 3 10 2" xfId="19758"/>
    <cellStyle name="注释 3 10 2 2" xfId="3472"/>
    <cellStyle name="注释 3 10 3" xfId="20940"/>
    <cellStyle name="注释 3 11" xfId="19760"/>
    <cellStyle name="注释 3 11 2" xfId="16900"/>
    <cellStyle name="注释 3 12" xfId="19762"/>
    <cellStyle name="注释 3 13" xfId="20941"/>
    <cellStyle name="注释 3 2" xfId="19764"/>
    <cellStyle name="注释 3 2 10" xfId="19766"/>
    <cellStyle name="注释 3 2 10 2" xfId="10218"/>
    <cellStyle name="注释 3 2 11" xfId="6482"/>
    <cellStyle name="注释 3 2 12" xfId="20942"/>
    <cellStyle name="注释 3 2 2" xfId="19768"/>
    <cellStyle name="注释 3 2 2 10" xfId="20943"/>
    <cellStyle name="注释 3 2 2 11" xfId="20944"/>
    <cellStyle name="注释 3 2 2 2" xfId="19770"/>
    <cellStyle name="注释 3 2 2 2 2" xfId="19772"/>
    <cellStyle name="注释 3 2 2 2 2 2" xfId="19774"/>
    <cellStyle name="注释 3 2 2 2 2 2 2" xfId="19776"/>
    <cellStyle name="注释 3 2 2 2 2 2 2 2" xfId="19778"/>
    <cellStyle name="注释 3 2 2 2 2 2 2 2 2" xfId="20945"/>
    <cellStyle name="注释 3 2 2 2 2 2 2 3" xfId="20947"/>
    <cellStyle name="注释 3 2 2 2 2 2 3" xfId="19781"/>
    <cellStyle name="注释 3 2 2 2 2 2 3 2" xfId="20949"/>
    <cellStyle name="注释 3 2 2 2 2 2 4" xfId="20951"/>
    <cellStyle name="注释 3 2 2 2 2 3" xfId="19783"/>
    <cellStyle name="注释 3 2 2 2 2 3 2" xfId="19785"/>
    <cellStyle name="注释 3 2 2 2 2 3 2 2" xfId="17599"/>
    <cellStyle name="注释 3 2 2 2 2 3 2 2 2" xfId="17602"/>
    <cellStyle name="注释 3 2 2 2 2 3 2 3" xfId="7294"/>
    <cellStyle name="注释 3 2 2 2 2 3 3" xfId="17088"/>
    <cellStyle name="注释 3 2 2 2 2 3 3 2" xfId="17091"/>
    <cellStyle name="注释 3 2 2 2 2 3 4" xfId="17096"/>
    <cellStyle name="注释 3 2 2 2 2 4" xfId="19787"/>
    <cellStyle name="注释 3 2 2 2 2 4 2" xfId="20952"/>
    <cellStyle name="注释 3 2 2 2 2 4 2 2" xfId="20953"/>
    <cellStyle name="注释 3 2 2 2 2 4 2 2 2" xfId="20954"/>
    <cellStyle name="注释 3 2 2 2 2 4 2 3" xfId="20955"/>
    <cellStyle name="注释 3 2 2 2 2 4 3" xfId="17103"/>
    <cellStyle name="注释 3 2 2 2 2 4 3 2" xfId="17105"/>
    <cellStyle name="注释 3 2 2 2 2 4 4" xfId="17109"/>
    <cellStyle name="注释 3 2 2 2 2 5" xfId="20956"/>
    <cellStyle name="注释 3 2 2 2 2 5 2" xfId="20957"/>
    <cellStyle name="注释 3 2 2 2 2 5 2 2" xfId="20958"/>
    <cellStyle name="注释 3 2 2 2 2 5 3" xfId="13808"/>
    <cellStyle name="注释 3 2 2 2 2 6" xfId="20261"/>
    <cellStyle name="注释 3 2 2 2 2 6 2" xfId="20959"/>
    <cellStyle name="注释 3 2 2 2 2 6 2 2" xfId="4980"/>
    <cellStyle name="注释 3 2 2 2 2 6 3" xfId="17123"/>
    <cellStyle name="注释 3 2 2 2 2 7" xfId="20962"/>
    <cellStyle name="注释 3 2 2 2 2 7 2" xfId="20964"/>
    <cellStyle name="注释 3 2 2 2 2 8" xfId="20965"/>
    <cellStyle name="注释 3 2 2 2 3" xfId="19789"/>
    <cellStyle name="注释 3 2 2 2 3 2" xfId="19791"/>
    <cellStyle name="注释 3 2 2 2 3 2 2" xfId="19793"/>
    <cellStyle name="注释 3 2 2 2 3 2 2 2" xfId="19795"/>
    <cellStyle name="注释 3 2 2 2 3 2 3" xfId="19799"/>
    <cellStyle name="注释 3 2 2 2 3 3" xfId="6500"/>
    <cellStyle name="注释 3 2 2 2 3 3 2" xfId="3332"/>
    <cellStyle name="注释 3 2 2 2 3 4" xfId="6504"/>
    <cellStyle name="注释 3 2 2 2 4" xfId="19801"/>
    <cellStyle name="注释 3 2 2 2 4 2" xfId="19803"/>
    <cellStyle name="注释 3 2 2 2 4 2 2" xfId="19805"/>
    <cellStyle name="注释 3 2 2 2 4 2 2 2" xfId="19807"/>
    <cellStyle name="注释 3 2 2 2 4 2 3" xfId="19810"/>
    <cellStyle name="注释 3 2 2 2 4 3" xfId="6511"/>
    <cellStyle name="注释 3 2 2 2 4 3 2" xfId="12936"/>
    <cellStyle name="注释 3 2 2 2 4 4" xfId="12950"/>
    <cellStyle name="注释 3 2 2 2 5" xfId="19812"/>
    <cellStyle name="注释 3 2 2 2 5 2" xfId="19814"/>
    <cellStyle name="注释 3 2 2 2 5 2 2" xfId="18506"/>
    <cellStyle name="注释 3 2 2 2 5 2 2 2" xfId="20966"/>
    <cellStyle name="注释 3 2 2 2 5 2 3" xfId="20968"/>
    <cellStyle name="注释 3 2 2 2 5 3" xfId="9907"/>
    <cellStyle name="注释 3 2 2 2 5 3 2" xfId="9911"/>
    <cellStyle name="注释 3 2 2 2 5 4" xfId="9919"/>
    <cellStyle name="注释 3 2 2 2 6" xfId="19816"/>
    <cellStyle name="注释 3 2 2 2 6 2" xfId="19818"/>
    <cellStyle name="注释 3 2 2 2 6 2 2" xfId="19820"/>
    <cellStyle name="注释 3 2 2 2 6 3" xfId="9930"/>
    <cellStyle name="注释 3 2 2 2 7" xfId="19823"/>
    <cellStyle name="注释 3 2 2 2 7 2" xfId="19826"/>
    <cellStyle name="注释 3 2 2 2 7 2 2" xfId="20969"/>
    <cellStyle name="注释 3 2 2 2 7 3" xfId="9946"/>
    <cellStyle name="注释 3 2 2 2 8" xfId="19829"/>
    <cellStyle name="注释 3 2 2 2 8 2" xfId="20970"/>
    <cellStyle name="注释 3 2 2 2 9" xfId="20971"/>
    <cellStyle name="注释 3 2 2 3" xfId="19831"/>
    <cellStyle name="注释 3 2 2 3 2" xfId="19833"/>
    <cellStyle name="注释 3 2 2 3 2 2" xfId="19835"/>
    <cellStyle name="注释 3 2 2 3 2 2 2" xfId="19837"/>
    <cellStyle name="注释 3 2 2 3 2 2 2 2" xfId="20972"/>
    <cellStyle name="注释 3 2 2 3 2 2 3" xfId="20973"/>
    <cellStyle name="注释 3 2 2 3 2 3" xfId="19839"/>
    <cellStyle name="注释 3 2 2 3 2 3 2" xfId="20974"/>
    <cellStyle name="注释 3 2 2 3 2 4" xfId="20975"/>
    <cellStyle name="注释 3 2 2 3 3" xfId="1563"/>
    <cellStyle name="注释 3 2 2 3 3 2" xfId="19841"/>
    <cellStyle name="注释 3 2 2 3 3 2 2" xfId="7793"/>
    <cellStyle name="注释 3 2 2 3 3 2 2 2" xfId="20976"/>
    <cellStyle name="注释 3 2 2 3 3 2 3" xfId="20978"/>
    <cellStyle name="注释 3 2 2 3 3 3" xfId="6516"/>
    <cellStyle name="注释 3 2 2 3 3 3 2" xfId="6519"/>
    <cellStyle name="注释 3 2 2 3 3 4" xfId="6522"/>
    <cellStyle name="注释 3 2 2 3 4" xfId="19843"/>
    <cellStyle name="注释 3 2 2 3 4 2" xfId="20979"/>
    <cellStyle name="注释 3 2 2 3 4 2 2" xfId="20980"/>
    <cellStyle name="注释 3 2 2 3 4 2 2 2" xfId="5175"/>
    <cellStyle name="注释 3 2 2 3 4 2 3" xfId="20981"/>
    <cellStyle name="注释 3 2 2 3 4 3" xfId="6527"/>
    <cellStyle name="注释 3 2 2 3 4 3 2" xfId="12981"/>
    <cellStyle name="注释 3 2 2 3 4 4" xfId="12988"/>
    <cellStyle name="注释 3 2 2 3 5" xfId="20982"/>
    <cellStyle name="注释 3 2 2 3 5 2" xfId="20983"/>
    <cellStyle name="注释 3 2 2 3 5 2 2" xfId="20984"/>
    <cellStyle name="注释 3 2 2 3 5 3" xfId="9964"/>
    <cellStyle name="注释 3 2 2 3 6" xfId="20985"/>
    <cellStyle name="注释 3 2 2 3 6 2" xfId="20986"/>
    <cellStyle name="注释 3 2 2 3 6 2 2" xfId="13641"/>
    <cellStyle name="注释 3 2 2 3 6 3" xfId="9973"/>
    <cellStyle name="注释 3 2 2 3 7" xfId="20929"/>
    <cellStyle name="注释 3 2 2 3 7 2" xfId="20987"/>
    <cellStyle name="注释 3 2 2 3 8" xfId="20988"/>
    <cellStyle name="注释 3 2 2 4" xfId="19845"/>
    <cellStyle name="注释 3 2 2 4 2" xfId="19847"/>
    <cellStyle name="注释 3 2 2 4 2 2" xfId="19849"/>
    <cellStyle name="注释 3 2 2 4 2 2 2" xfId="19851"/>
    <cellStyle name="注释 3 2 2 4 2 3" xfId="19853"/>
    <cellStyle name="注释 3 2 2 4 3" xfId="19855"/>
    <cellStyle name="注释 3 2 2 4 3 2" xfId="19857"/>
    <cellStyle name="注释 3 2 2 4 4" xfId="18856"/>
    <cellStyle name="注释 3 2 2 5" xfId="19859"/>
    <cellStyle name="注释 3 2 2 5 2" xfId="19861"/>
    <cellStyle name="注释 3 2 2 5 2 2" xfId="19863"/>
    <cellStyle name="注释 3 2 2 5 2 2 2" xfId="19865"/>
    <cellStyle name="注释 3 2 2 5 2 3" xfId="19867"/>
    <cellStyle name="注释 3 2 2 5 3" xfId="19869"/>
    <cellStyle name="注释 3 2 2 5 3 2" xfId="19871"/>
    <cellStyle name="注释 3 2 2 5 4" xfId="19873"/>
    <cellStyle name="注释 3 2 2 6" xfId="19113"/>
    <cellStyle name="注释 3 2 2 6 2" xfId="5799"/>
    <cellStyle name="注释 3 2 2 6 2 2" xfId="19875"/>
    <cellStyle name="注释 3 2 2 6 2 2 2" xfId="20989"/>
    <cellStyle name="注释 3 2 2 6 2 3" xfId="20991"/>
    <cellStyle name="注释 3 2 2 6 3" xfId="19878"/>
    <cellStyle name="注释 3 2 2 6 3 2" xfId="20993"/>
    <cellStyle name="注释 3 2 2 6 4" xfId="20995"/>
    <cellStyle name="注释 3 2 2 7" xfId="19882"/>
    <cellStyle name="注释 3 2 2 7 2" xfId="19885"/>
    <cellStyle name="注释 3 2 2 7 2 2" xfId="19888"/>
    <cellStyle name="注释 3 2 2 7 3" xfId="19891"/>
    <cellStyle name="注释 3 2 2 8" xfId="19894"/>
    <cellStyle name="注释 3 2 2 8 2" xfId="4793"/>
    <cellStyle name="注释 3 2 2 8 2 2" xfId="4392"/>
    <cellStyle name="注释 3 2 2 8 3" xfId="2605"/>
    <cellStyle name="注释 3 2 2 9" xfId="19897"/>
    <cellStyle name="注释 3 2 2 9 2" xfId="20997"/>
    <cellStyle name="注释 3 2 3" xfId="19900"/>
    <cellStyle name="注释 3 2 3 2" xfId="19902"/>
    <cellStyle name="注释 3 2 3 2 2" xfId="19904"/>
    <cellStyle name="注释 3 2 3 2 2 2" xfId="7627"/>
    <cellStyle name="注释 3 2 3 2 2 2 2" xfId="7630"/>
    <cellStyle name="注释 3 2 3 2 2 2 2 2" xfId="20999"/>
    <cellStyle name="注释 3 2 3 2 2 2 3" xfId="21000"/>
    <cellStyle name="注释 3 2 3 2 2 3" xfId="7633"/>
    <cellStyle name="注释 3 2 3 2 2 3 2" xfId="12021"/>
    <cellStyle name="注释 3 2 3 2 2 4" xfId="21001"/>
    <cellStyle name="注释 3 2 3 2 3" xfId="19906"/>
    <cellStyle name="注释 3 2 3 2 3 2" xfId="7638"/>
    <cellStyle name="注释 3 2 3 2 3 2 2" xfId="21002"/>
    <cellStyle name="注释 3 2 3 2 3 2 2 2" xfId="21003"/>
    <cellStyle name="注释 3 2 3 2 3 2 3" xfId="21004"/>
    <cellStyle name="注释 3 2 3 2 3 3" xfId="4267"/>
    <cellStyle name="注释 3 2 3 2 3 3 2" xfId="5123"/>
    <cellStyle name="注释 3 2 3 2 3 4" xfId="5136"/>
    <cellStyle name="注释 3 2 3 2 4" xfId="19908"/>
    <cellStyle name="注释 3 2 3 2 4 2" xfId="21005"/>
    <cellStyle name="注释 3 2 3 2 4 2 2" xfId="20345"/>
    <cellStyle name="注释 3 2 3 2 4 2 2 2" xfId="20347"/>
    <cellStyle name="注释 3 2 3 2 4 2 3" xfId="6114"/>
    <cellStyle name="注释 3 2 3 2 4 3" xfId="13022"/>
    <cellStyle name="注释 3 2 3 2 4 3 2" xfId="13025"/>
    <cellStyle name="注释 3 2 3 2 4 4" xfId="13029"/>
    <cellStyle name="注释 3 2 3 2 5" xfId="21006"/>
    <cellStyle name="注释 3 2 3 2 5 2" xfId="198"/>
    <cellStyle name="注释 3 2 3 2 5 2 2" xfId="19350"/>
    <cellStyle name="注释 3 2 3 2 5 3" xfId="9994"/>
    <cellStyle name="注释 3 2 3 2 6" xfId="15839"/>
    <cellStyle name="注释 3 2 3 2 6 2" xfId="12345"/>
    <cellStyle name="注释 3 2 3 2 6 2 2" xfId="15841"/>
    <cellStyle name="注释 3 2 3 2 6 3" xfId="10006"/>
    <cellStyle name="注释 3 2 3 2 7" xfId="15843"/>
    <cellStyle name="注释 3 2 3 2 7 2" xfId="15845"/>
    <cellStyle name="注释 3 2 3 2 8" xfId="15847"/>
    <cellStyle name="注释 3 2 3 3" xfId="12615"/>
    <cellStyle name="注释 3 2 3 3 2" xfId="19910"/>
    <cellStyle name="注释 3 2 3 3 2 2" xfId="19912"/>
    <cellStyle name="注释 3 2 3 3 2 2 2" xfId="19914"/>
    <cellStyle name="注释 3 2 3 3 2 3" xfId="19916"/>
    <cellStyle name="注释 3 2 3 3 3" xfId="19918"/>
    <cellStyle name="注释 3 2 3 3 3 2" xfId="19920"/>
    <cellStyle name="注释 3 2 3 3 4" xfId="19922"/>
    <cellStyle name="注释 3 2 3 4" xfId="19924"/>
    <cellStyle name="注释 3 2 3 4 2" xfId="19926"/>
    <cellStyle name="注释 3 2 3 4 2 2" xfId="19928"/>
    <cellStyle name="注释 3 2 3 4 2 2 2" xfId="19930"/>
    <cellStyle name="注释 3 2 3 4 2 3" xfId="19932"/>
    <cellStyle name="注释 3 2 3 4 3" xfId="19934"/>
    <cellStyle name="注释 3 2 3 4 3 2" xfId="19936"/>
    <cellStyle name="注释 3 2 3 4 4" xfId="19938"/>
    <cellStyle name="注释 3 2 3 5" xfId="19940"/>
    <cellStyle name="注释 3 2 3 5 2" xfId="19942"/>
    <cellStyle name="注释 3 2 3 5 2 2" xfId="19944"/>
    <cellStyle name="注释 3 2 3 5 2 2 2" xfId="17029"/>
    <cellStyle name="注释 3 2 3 5 2 3" xfId="21007"/>
    <cellStyle name="注释 3 2 3 5 3" xfId="19946"/>
    <cellStyle name="注释 3 2 3 5 3 2" xfId="21008"/>
    <cellStyle name="注释 3 2 3 5 4" xfId="21009"/>
    <cellStyle name="注释 3 2 3 6" xfId="19949"/>
    <cellStyle name="注释 3 2 3 6 2" xfId="19952"/>
    <cellStyle name="注释 3 2 3 6 2 2" xfId="19955"/>
    <cellStyle name="注释 3 2 3 6 3" xfId="19958"/>
    <cellStyle name="注释 3 2 3 7" xfId="1764"/>
    <cellStyle name="注释 3 2 3 7 2" xfId="12287"/>
    <cellStyle name="注释 3 2 3 7 2 2" xfId="21010"/>
    <cellStyle name="注释 3 2 3 7 3" xfId="21011"/>
    <cellStyle name="注释 3 2 3 8" xfId="19961"/>
    <cellStyle name="注释 3 2 3 8 2" xfId="21012"/>
    <cellStyle name="注释 3 2 3 9" xfId="21013"/>
    <cellStyle name="注释 3 2 4" xfId="19964"/>
    <cellStyle name="注释 3 2 4 2" xfId="19966"/>
    <cellStyle name="注释 3 2 4 2 2" xfId="19968"/>
    <cellStyle name="注释 3 2 4 2 2 2" xfId="19970"/>
    <cellStyle name="注释 3 2 4 2 2 2 2" xfId="21014"/>
    <cellStyle name="注释 3 2 4 2 2 3" xfId="21015"/>
    <cellStyle name="注释 3 2 4 2 3" xfId="19972"/>
    <cellStyle name="注释 3 2 4 2 3 2" xfId="21016"/>
    <cellStyle name="注释 3 2 4 2 4" xfId="21017"/>
    <cellStyle name="注释 3 2 4 3" xfId="19974"/>
    <cellStyle name="注释 3 2 4 3 2" xfId="19976"/>
    <cellStyle name="注释 3 2 4 3 2 2" xfId="14518"/>
    <cellStyle name="注释 3 2 4 3 2 2 2" xfId="14520"/>
    <cellStyle name="注释 3 2 4 3 2 3" xfId="14525"/>
    <cellStyle name="注释 3 2 4 3 3" xfId="21018"/>
    <cellStyle name="注释 3 2 4 3 3 2" xfId="6184"/>
    <cellStyle name="注释 3 2 4 3 4" xfId="21019"/>
    <cellStyle name="注释 3 2 4 4" xfId="19635"/>
    <cellStyle name="注释 3 2 4 4 2" xfId="19637"/>
    <cellStyle name="注释 3 2 4 4 2 2" xfId="15105"/>
    <cellStyle name="注释 3 2 4 4 2 2 2" xfId="608"/>
    <cellStyle name="注释 3 2 4 4 2 3" xfId="15113"/>
    <cellStyle name="注释 3 2 4 4 3" xfId="21020"/>
    <cellStyle name="注释 3 2 4 4 3 2" xfId="5008"/>
    <cellStyle name="注释 3 2 4 4 4" xfId="21021"/>
    <cellStyle name="注释 3 2 4 5" xfId="19639"/>
    <cellStyle name="注释 3 2 4 5 2" xfId="21022"/>
    <cellStyle name="注释 3 2 4 5 2 2" xfId="15456"/>
    <cellStyle name="注释 3 2 4 5 3" xfId="21023"/>
    <cellStyle name="注释 3 2 4 6" xfId="21024"/>
    <cellStyle name="注释 3 2 4 6 2" xfId="5376"/>
    <cellStyle name="注释 3 2 4 6 2 2" xfId="5380"/>
    <cellStyle name="注释 3 2 4 6 3" xfId="21026"/>
    <cellStyle name="注释 3 2 4 7" xfId="21028"/>
    <cellStyle name="注释 3 2 4 7 2" xfId="21030"/>
    <cellStyle name="注释 3 2 4 8" xfId="21032"/>
    <cellStyle name="注释 3 2 5" xfId="19978"/>
    <cellStyle name="注释 3 2 5 2" xfId="19980"/>
    <cellStyle name="注释 3 2 5 2 2" xfId="19982"/>
    <cellStyle name="注释 3 2 5 2 2 2" xfId="19984"/>
    <cellStyle name="注释 3 2 5 2 3" xfId="19986"/>
    <cellStyle name="注释 3 2 5 3" xfId="19988"/>
    <cellStyle name="注释 3 2 5 3 2" xfId="19990"/>
    <cellStyle name="注释 3 2 5 4" xfId="19642"/>
    <cellStyle name="注释 3 2 6" xfId="19992"/>
    <cellStyle name="注释 3 2 6 2" xfId="19994"/>
    <cellStyle name="注释 3 2 6 2 2" xfId="19996"/>
    <cellStyle name="注释 3 2 6 2 2 2" xfId="19998"/>
    <cellStyle name="注释 3 2 6 2 3" xfId="20000"/>
    <cellStyle name="注释 3 2 6 3" xfId="20002"/>
    <cellStyle name="注释 3 2 6 3 2" xfId="20004"/>
    <cellStyle name="注释 3 2 6 4" xfId="20006"/>
    <cellStyle name="注释 3 2 7" xfId="1022"/>
    <cellStyle name="注释 3 2 7 2" xfId="20008"/>
    <cellStyle name="注释 3 2 7 2 2" xfId="15303"/>
    <cellStyle name="注释 3 2 7 2 2 2" xfId="3491"/>
    <cellStyle name="注释 3 2 7 2 3" xfId="15305"/>
    <cellStyle name="注释 3 2 7 3" xfId="20010"/>
    <cellStyle name="注释 3 2 7 3 2" xfId="15333"/>
    <cellStyle name="注释 3 2 7 4" xfId="21034"/>
    <cellStyle name="注释 3 2 8" xfId="2104"/>
    <cellStyle name="注释 3 2 8 2" xfId="2107"/>
    <cellStyle name="注释 3 2 8 2 2" xfId="15395"/>
    <cellStyle name="注释 3 2 8 3" xfId="20012"/>
    <cellStyle name="注释 3 2 9" xfId="2110"/>
    <cellStyle name="注释 3 2 9 2" xfId="20014"/>
    <cellStyle name="注释 3 2 9 2 2" xfId="21035"/>
    <cellStyle name="注释 3 2 9 3" xfId="18068"/>
    <cellStyle name="注释 3 3" xfId="20016"/>
    <cellStyle name="注释 3 3 10" xfId="16521"/>
    <cellStyle name="注释 3 3 11" xfId="21036"/>
    <cellStyle name="注释 3 3 2" xfId="20018"/>
    <cellStyle name="注释 3 3 2 2" xfId="20020"/>
    <cellStyle name="注释 3 3 2 2 2" xfId="19550"/>
    <cellStyle name="注释 3 3 2 2 2 2" xfId="19553"/>
    <cellStyle name="注释 3 3 2 2 2 2 2" xfId="19556"/>
    <cellStyle name="注释 3 3 2 2 2 2 2 2" xfId="21037"/>
    <cellStyle name="注释 3 3 2 2 2 2 3" xfId="21038"/>
    <cellStyle name="注释 3 3 2 2 2 3" xfId="19559"/>
    <cellStyle name="注释 3 3 2 2 2 3 2" xfId="21039"/>
    <cellStyle name="注释 3 3 2 2 2 4" xfId="21040"/>
    <cellStyle name="注释 3 3 2 2 3" xfId="19562"/>
    <cellStyle name="注释 3 3 2 2 3 2" xfId="19565"/>
    <cellStyle name="注释 3 3 2 2 3 2 2" xfId="19567"/>
    <cellStyle name="注释 3 3 2 2 3 2 2 2" xfId="21041"/>
    <cellStyle name="注释 3 3 2 2 3 2 3" xfId="21042"/>
    <cellStyle name="注释 3 3 2 2 3 3" xfId="19569"/>
    <cellStyle name="注释 3 3 2 2 3 3 2" xfId="21043"/>
    <cellStyle name="注释 3 3 2 2 3 4" xfId="15375"/>
    <cellStyle name="注释 3 3 2 2 4" xfId="3306"/>
    <cellStyle name="注释 3 3 2 2 4 2" xfId="19571"/>
    <cellStyle name="注释 3 3 2 2 4 2 2" xfId="21044"/>
    <cellStyle name="注释 3 3 2 2 4 2 2 2" xfId="21045"/>
    <cellStyle name="注释 3 3 2 2 4 2 3" xfId="21046"/>
    <cellStyle name="注释 3 3 2 2 4 3" xfId="13132"/>
    <cellStyle name="注释 3 3 2 2 4 3 2" xfId="13134"/>
    <cellStyle name="注释 3 3 2 2 4 4" xfId="13147"/>
    <cellStyle name="注释 3 3 2 2 5" xfId="19573"/>
    <cellStyle name="注释 3 3 2 2 5 2" xfId="21047"/>
    <cellStyle name="注释 3 3 2 2 5 2 2" xfId="21048"/>
    <cellStyle name="注释 3 3 2 2 5 3" xfId="10287"/>
    <cellStyle name="注释 3 3 2 2 6" xfId="21049"/>
    <cellStyle name="注释 3 3 2 2 6 2" xfId="17629"/>
    <cellStyle name="注释 3 3 2 2 6 2 2" xfId="17631"/>
    <cellStyle name="注释 3 3 2 2 6 3" xfId="10324"/>
    <cellStyle name="注释 3 3 2 2 7" xfId="21050"/>
    <cellStyle name="注释 3 3 2 2 7 2" xfId="17735"/>
    <cellStyle name="注释 3 3 2 2 8" xfId="21051"/>
    <cellStyle name="注释 3 3 2 3" xfId="20022"/>
    <cellStyle name="注释 3 3 2 3 2" xfId="19596"/>
    <cellStyle name="注释 3 3 2 3 2 2" xfId="19599"/>
    <cellStyle name="注释 3 3 2 3 2 2 2" xfId="19602"/>
    <cellStyle name="注释 3 3 2 3 2 3" xfId="19605"/>
    <cellStyle name="注释 3 3 2 3 3" xfId="1603"/>
    <cellStyle name="注释 3 3 2 3 3 2" xfId="19608"/>
    <cellStyle name="注释 3 3 2 3 4" xfId="10989"/>
    <cellStyle name="注释 3 3 2 4" xfId="15929"/>
    <cellStyle name="注释 3 3 2 4 2" xfId="19500"/>
    <cellStyle name="注释 3 3 2 4 2 2" xfId="20024"/>
    <cellStyle name="注释 3 3 2 4 2 2 2" xfId="20026"/>
    <cellStyle name="注释 3 3 2 4 2 3" xfId="20028"/>
    <cellStyle name="注释 3 3 2 4 3" xfId="20030"/>
    <cellStyle name="注释 3 3 2 4 3 2" xfId="20032"/>
    <cellStyle name="注释 3 3 2 4 4" xfId="18868"/>
    <cellStyle name="注释 3 3 2 5" xfId="6607"/>
    <cellStyle name="注释 3 3 2 5 2" xfId="14854"/>
    <cellStyle name="注释 3 3 2 5 2 2" xfId="14858"/>
    <cellStyle name="注释 3 3 2 5 2 2 2" xfId="17849"/>
    <cellStyle name="注释 3 3 2 5 2 3" xfId="17898"/>
    <cellStyle name="注释 3 3 2 5 3" xfId="14861"/>
    <cellStyle name="注释 3 3 2 5 3 2" xfId="18200"/>
    <cellStyle name="注释 3 3 2 5 4" xfId="21052"/>
    <cellStyle name="注释 3 3 2 6" xfId="14865"/>
    <cellStyle name="注释 3 3 2 6 2" xfId="5575"/>
    <cellStyle name="注释 3 3 2 6 2 2" xfId="5579"/>
    <cellStyle name="注释 3 3 2 6 3" xfId="5590"/>
    <cellStyle name="注释 3 3 2 7" xfId="14871"/>
    <cellStyle name="注释 3 3 2 7 2" xfId="20034"/>
    <cellStyle name="注释 3 3 2 7 2 2" xfId="21054"/>
    <cellStyle name="注释 3 3 2 7 3" xfId="21055"/>
    <cellStyle name="注释 3 3 2 8" xfId="20037"/>
    <cellStyle name="注释 3 3 2 8 2" xfId="21056"/>
    <cellStyle name="注释 3 3 2 9" xfId="15909"/>
    <cellStyle name="注释 3 3 3" xfId="20040"/>
    <cellStyle name="注释 3 3 3 2" xfId="20042"/>
    <cellStyle name="注释 3 3 3 2 2" xfId="19667"/>
    <cellStyle name="注释 3 3 3 2 2 2" xfId="19670"/>
    <cellStyle name="注释 3 3 3 2 2 2 2" xfId="19672"/>
    <cellStyle name="注释 3 3 3 2 2 3" xfId="19674"/>
    <cellStyle name="注释 3 3 3 2 3" xfId="19677"/>
    <cellStyle name="注释 3 3 3 2 3 2" xfId="19679"/>
    <cellStyle name="注释 3 3 3 2 4" xfId="19681"/>
    <cellStyle name="注释 3 3 3 3" xfId="9099"/>
    <cellStyle name="注释 3 3 3 3 2" xfId="20044"/>
    <cellStyle name="注释 3 3 3 3 2 2" xfId="21057"/>
    <cellStyle name="注释 3 3 3 3 2 2 2" xfId="1781"/>
    <cellStyle name="注释 3 3 3 3 2 3" xfId="21058"/>
    <cellStyle name="注释 3 3 3 3 3" xfId="21059"/>
    <cellStyle name="注释 3 3 3 3 3 2" xfId="21060"/>
    <cellStyle name="注释 3 3 3 3 4" xfId="21061"/>
    <cellStyle name="注释 3 3 3 4" xfId="20046"/>
    <cellStyle name="注释 3 3 3 4 2" xfId="21062"/>
    <cellStyle name="注释 3 3 3 4 2 2" xfId="21063"/>
    <cellStyle name="注释 3 3 3 4 2 2 2" xfId="21064"/>
    <cellStyle name="注释 3 3 3 4 2 3" xfId="21065"/>
    <cellStyle name="注释 3 3 3 4 3" xfId="21066"/>
    <cellStyle name="注释 3 3 3 4 3 2" xfId="21067"/>
    <cellStyle name="注释 3 3 3 4 4" xfId="21068"/>
    <cellStyle name="注释 3 3 3 5" xfId="14874"/>
    <cellStyle name="注释 3 3 3 5 2" xfId="14876"/>
    <cellStyle name="注释 3 3 3 5 2 2" xfId="14878"/>
    <cellStyle name="注释 3 3 3 5 3" xfId="5226"/>
    <cellStyle name="注释 3 3 3 6" xfId="14881"/>
    <cellStyle name="注释 3 3 3 6 2" xfId="14884"/>
    <cellStyle name="注释 3 3 3 6 2 2" xfId="17110"/>
    <cellStyle name="注释 3 3 3 6 3" xfId="21069"/>
    <cellStyle name="注释 3 3 3 7" xfId="14887"/>
    <cellStyle name="注释 3 3 3 7 2" xfId="21071"/>
    <cellStyle name="注释 3 3 3 8" xfId="21073"/>
    <cellStyle name="注释 3 3 4" xfId="20048"/>
    <cellStyle name="注释 3 3 4 2" xfId="20050"/>
    <cellStyle name="注释 3 3 4 2 2" xfId="20052"/>
    <cellStyle name="注释 3 3 4 2 2 2" xfId="20054"/>
    <cellStyle name="注释 3 3 4 2 3" xfId="20056"/>
    <cellStyle name="注释 3 3 4 3" xfId="20058"/>
    <cellStyle name="注释 3 3 4 3 2" xfId="20060"/>
    <cellStyle name="注释 3 3 4 4" xfId="19648"/>
    <cellStyle name="注释 3 3 5" xfId="20062"/>
    <cellStyle name="注释 3 3 5 2" xfId="20064"/>
    <cellStyle name="注释 3 3 5 2 2" xfId="20066"/>
    <cellStyle name="注释 3 3 5 2 2 2" xfId="20068"/>
    <cellStyle name="注释 3 3 5 2 3" xfId="20070"/>
    <cellStyle name="注释 3 3 5 3" xfId="20072"/>
    <cellStyle name="注释 3 3 5 3 2" xfId="20074"/>
    <cellStyle name="注释 3 3 5 4" xfId="19652"/>
    <cellStyle name="注释 3 3 6" xfId="20076"/>
    <cellStyle name="注释 3 3 6 2" xfId="20078"/>
    <cellStyle name="注释 3 3 6 2 2" xfId="20080"/>
    <cellStyle name="注释 3 3 6 2 2 2" xfId="21075"/>
    <cellStyle name="注释 3 3 6 2 3" xfId="21076"/>
    <cellStyle name="注释 3 3 6 3" xfId="20082"/>
    <cellStyle name="注释 3 3 6 3 2" xfId="21077"/>
    <cellStyle name="注释 3 3 6 4" xfId="21078"/>
    <cellStyle name="注释 3 3 7" xfId="1027"/>
    <cellStyle name="注释 3 3 7 2" xfId="1033"/>
    <cellStyle name="注释 3 3 7 2 2" xfId="1039"/>
    <cellStyle name="注释 3 3 7 3" xfId="1045"/>
    <cellStyle name="注释 3 3 8" xfId="803"/>
    <cellStyle name="注释 3 3 8 2" xfId="352"/>
    <cellStyle name="注释 3 3 8 2 2" xfId="21079"/>
    <cellStyle name="注释 3 3 8 3" xfId="21080"/>
    <cellStyle name="注释 3 3 9" xfId="1050"/>
    <cellStyle name="注释 3 3 9 2" xfId="7645"/>
    <cellStyle name="注释 3 4" xfId="20084"/>
    <cellStyle name="注释 3 4 2" xfId="20086"/>
    <cellStyle name="注释 3 4 2 2" xfId="20088"/>
    <cellStyle name="注释 3 4 2 2 2" xfId="18655"/>
    <cellStyle name="注释 3 4 2 2 2 2" xfId="18659"/>
    <cellStyle name="注释 3 4 2 2 2 2 2" xfId="18662"/>
    <cellStyle name="注释 3 4 2 2 2 3" xfId="18665"/>
    <cellStyle name="注释 3 4 2 2 3" xfId="18669"/>
    <cellStyle name="注释 3 4 2 2 3 2" xfId="18672"/>
    <cellStyle name="注释 3 4 2 2 4" xfId="18675"/>
    <cellStyle name="注释 3 4 2 3" xfId="20090"/>
    <cellStyle name="注释 3 4 2 3 2" xfId="20092"/>
    <cellStyle name="注释 3 4 2 3 2 2" xfId="21081"/>
    <cellStyle name="注释 3 4 2 3 2 2 2" xfId="21082"/>
    <cellStyle name="注释 3 4 2 3 2 3" xfId="21083"/>
    <cellStyle name="注释 3 4 2 3 3" xfId="21084"/>
    <cellStyle name="注释 3 4 2 3 3 2" xfId="21085"/>
    <cellStyle name="注释 3 4 2 3 4" xfId="11001"/>
    <cellStyle name="注释 3 4 2 4" xfId="20094"/>
    <cellStyle name="注释 3 4 2 4 2" xfId="21086"/>
    <cellStyle name="注释 3 4 2 4 2 2" xfId="7910"/>
    <cellStyle name="注释 3 4 2 4 2 2 2" xfId="7912"/>
    <cellStyle name="注释 3 4 2 4 2 3" xfId="461"/>
    <cellStyle name="注释 3 4 2 4 3" xfId="21087"/>
    <cellStyle name="注释 3 4 2 4 3 2" xfId="21088"/>
    <cellStyle name="注释 3 4 2 4 4" xfId="21089"/>
    <cellStyle name="注释 3 4 2 5" xfId="14925"/>
    <cellStyle name="注释 3 4 2 5 2" xfId="14927"/>
    <cellStyle name="注释 3 4 2 5 2 2" xfId="14929"/>
    <cellStyle name="注释 3 4 2 5 3" xfId="14931"/>
    <cellStyle name="注释 3 4 2 6" xfId="14934"/>
    <cellStyle name="注释 3 4 2 6 2" xfId="14938"/>
    <cellStyle name="注释 3 4 2 6 2 2" xfId="21090"/>
    <cellStyle name="注释 3 4 2 6 3" xfId="17440"/>
    <cellStyle name="注释 3 4 2 7" xfId="14943"/>
    <cellStyle name="注释 3 4 2 7 2" xfId="21091"/>
    <cellStyle name="注释 3 4 2 8" xfId="21092"/>
    <cellStyle name="注释 3 4 3" xfId="20096"/>
    <cellStyle name="注释 3 4 3 2" xfId="20098"/>
    <cellStyle name="注释 3 4 3 2 2" xfId="20100"/>
    <cellStyle name="注释 3 4 3 2 2 2" xfId="20102"/>
    <cellStyle name="注释 3 4 3 2 3" xfId="20104"/>
    <cellStyle name="注释 3 4 3 3" xfId="20106"/>
    <cellStyle name="注释 3 4 3 3 2" xfId="2080"/>
    <cellStyle name="注释 3 4 3 4" xfId="20108"/>
    <cellStyle name="注释 3 4 4" xfId="20110"/>
    <cellStyle name="注释 3 4 4 2" xfId="20112"/>
    <cellStyle name="注释 3 4 4 2 2" xfId="20114"/>
    <cellStyle name="注释 3 4 4 2 2 2" xfId="20116"/>
    <cellStyle name="注释 3 4 4 2 3" xfId="20118"/>
    <cellStyle name="注释 3 4 4 3" xfId="20120"/>
    <cellStyle name="注释 3 4 4 3 2" xfId="20122"/>
    <cellStyle name="注释 3 4 4 4" xfId="19656"/>
    <cellStyle name="注释 3 4 5" xfId="20124"/>
    <cellStyle name="注释 3 4 5 2" xfId="20126"/>
    <cellStyle name="注释 3 4 5 2 2" xfId="20128"/>
    <cellStyle name="注释 3 4 5 2 2 2" xfId="21093"/>
    <cellStyle name="注释 3 4 5 2 3" xfId="21094"/>
    <cellStyle name="注释 3 4 5 3" xfId="20130"/>
    <cellStyle name="注释 3 4 5 3 2" xfId="7558"/>
    <cellStyle name="注释 3 4 5 4" xfId="19660"/>
    <cellStyle name="注释 3 4 6" xfId="20132"/>
    <cellStyle name="注释 3 4 6 2" xfId="20134"/>
    <cellStyle name="注释 3 4 6 2 2" xfId="20136"/>
    <cellStyle name="注释 3 4 6 3" xfId="20138"/>
    <cellStyle name="注释 3 4 7" xfId="1059"/>
    <cellStyle name="注释 3 4 7 2" xfId="1067"/>
    <cellStyle name="注释 3 4 7 2 2" xfId="1071"/>
    <cellStyle name="注释 3 4 7 3" xfId="1075"/>
    <cellStyle name="注释 3 4 8" xfId="1078"/>
    <cellStyle name="注释 3 4 8 2" xfId="1081"/>
    <cellStyle name="注释 3 4 9" xfId="1086"/>
    <cellStyle name="注释 3 5" xfId="7174"/>
    <cellStyle name="注释 3 5 2" xfId="7177"/>
    <cellStyle name="注释 3 5 2 2" xfId="7180"/>
    <cellStyle name="注释 3 5 2 2 2" xfId="7183"/>
    <cellStyle name="注释 3 5 2 2 2 2" xfId="21095"/>
    <cellStyle name="注释 3 5 2 2 3" xfId="21096"/>
    <cellStyle name="注释 3 5 2 3" xfId="7186"/>
    <cellStyle name="注释 3 5 2 3 2" xfId="21097"/>
    <cellStyle name="注释 3 5 2 4" xfId="21098"/>
    <cellStyle name="注释 3 5 3" xfId="1396"/>
    <cellStyle name="注释 3 5 3 2" xfId="1489"/>
    <cellStyle name="注释 3 5 3 2 2" xfId="21099"/>
    <cellStyle name="注释 3 5 3 2 2 2" xfId="21100"/>
    <cellStyle name="注释 3 5 3 2 3" xfId="13579"/>
    <cellStyle name="注释 3 5 3 3" xfId="21101"/>
    <cellStyle name="注释 3 5 3 3 2" xfId="21102"/>
    <cellStyle name="注释 3 5 3 4" xfId="21103"/>
    <cellStyle name="注释 3 5 4" xfId="4383"/>
    <cellStyle name="注释 3 5 4 2" xfId="21104"/>
    <cellStyle name="注释 3 5 4 2 2" xfId="21105"/>
    <cellStyle name="注释 3 5 4 2 2 2" xfId="21106"/>
    <cellStyle name="注释 3 5 4 2 3" xfId="3239"/>
    <cellStyle name="注释 3 5 4 3" xfId="21107"/>
    <cellStyle name="注释 3 5 4 3 2" xfId="21108"/>
    <cellStyle name="注释 3 5 4 4" xfId="19663"/>
    <cellStyle name="注释 3 5 5" xfId="21109"/>
    <cellStyle name="注释 3 5 5 2" xfId="21110"/>
    <cellStyle name="注释 3 5 5 2 2" xfId="14203"/>
    <cellStyle name="注释 3 5 5 3" xfId="21111"/>
    <cellStyle name="注释 3 5 6" xfId="21112"/>
    <cellStyle name="注释 3 5 6 2" xfId="21113"/>
    <cellStyle name="注释 3 5 6 2 2" xfId="21114"/>
    <cellStyle name="注释 3 5 6 3" xfId="21115"/>
    <cellStyle name="注释 3 5 7" xfId="549"/>
    <cellStyle name="注释 3 5 7 2" xfId="21116"/>
    <cellStyle name="注释 3 5 8" xfId="21117"/>
    <cellStyle name="注释 3 6" xfId="7189"/>
    <cellStyle name="注释 3 6 2" xfId="7192"/>
    <cellStyle name="注释 3 6 2 2" xfId="7195"/>
    <cellStyle name="注释 3 6 2 2 2" xfId="7199"/>
    <cellStyle name="注释 3 6 2 3" xfId="7202"/>
    <cellStyle name="注释 3 6 3" xfId="4390"/>
    <cellStyle name="注释 3 6 3 2" xfId="6349"/>
    <cellStyle name="注释 3 6 4" xfId="6353"/>
    <cellStyle name="注释 3 7" xfId="7205"/>
    <cellStyle name="注释 3 7 2" xfId="7208"/>
    <cellStyle name="注释 3 7 2 2" xfId="7212"/>
    <cellStyle name="注释 3 7 2 2 2" xfId="15960"/>
    <cellStyle name="注释 3 7 2 3" xfId="15965"/>
    <cellStyle name="注释 3 7 3" xfId="6357"/>
    <cellStyle name="注释 3 7 3 2" xfId="15984"/>
    <cellStyle name="注释 3 7 4" xfId="20140"/>
    <cellStyle name="注释 3 8" xfId="7215"/>
    <cellStyle name="注释 3 8 2" xfId="20142"/>
    <cellStyle name="注释 3 8 2 2" xfId="16019"/>
    <cellStyle name="注释 3 8 2 2 2" xfId="16021"/>
    <cellStyle name="注释 3 8 2 3" xfId="9265"/>
    <cellStyle name="注释 3 8 3" xfId="20144"/>
    <cellStyle name="注释 3 8 3 2" xfId="16029"/>
    <cellStyle name="注释 3 8 4" xfId="21118"/>
    <cellStyle name="注释 3 9" xfId="20146"/>
    <cellStyle name="注释 3 9 2" xfId="20148"/>
    <cellStyle name="注释 3 9 2 2" xfId="3030"/>
    <cellStyle name="注释 3 9 3" xfId="20150"/>
    <cellStyle name="注释 4" xfId="19027"/>
    <cellStyle name="注释 4 10" xfId="20152"/>
    <cellStyle name="注释 4 10 2" xfId="21119"/>
    <cellStyle name="注释 4 10 2 2" xfId="2984"/>
    <cellStyle name="注释 4 10 3" xfId="17051"/>
    <cellStyle name="注释 4 11" xfId="20154"/>
    <cellStyle name="注释 4 11 2" xfId="21120"/>
    <cellStyle name="注释 4 12" xfId="21121"/>
    <cellStyle name="注释 4 13" xfId="21122"/>
    <cellStyle name="注释 4 2" xfId="19030"/>
    <cellStyle name="注释 4 2 10" xfId="1220"/>
    <cellStyle name="注释 4 2 10 2" xfId="3449"/>
    <cellStyle name="注释 4 2 11" xfId="3348"/>
    <cellStyle name="注释 4 2 12" xfId="3362"/>
    <cellStyle name="注释 4 2 2" xfId="19033"/>
    <cellStyle name="注释 4 2 2 10" xfId="8615"/>
    <cellStyle name="注释 4 2 2 11" xfId="21123"/>
    <cellStyle name="注释 4 2 2 2" xfId="19036"/>
    <cellStyle name="注释 4 2 2 2 2" xfId="11719"/>
    <cellStyle name="注释 4 2 2 2 2 2" xfId="11724"/>
    <cellStyle name="注释 4 2 2 2 2 2 2" xfId="11729"/>
    <cellStyle name="注释 4 2 2 2 2 2 2 2" xfId="11734"/>
    <cellStyle name="注释 4 2 2 2 2 2 2 2 2" xfId="16698"/>
    <cellStyle name="注释 4 2 2 2 2 2 2 3" xfId="16702"/>
    <cellStyle name="注释 4 2 2 2 2 2 3" xfId="11738"/>
    <cellStyle name="注释 4 2 2 2 2 2 3 2" xfId="16725"/>
    <cellStyle name="注释 4 2 2 2 2 2 4" xfId="2055"/>
    <cellStyle name="注释 4 2 2 2 2 3" xfId="11743"/>
    <cellStyle name="注释 4 2 2 2 2 3 2" xfId="11747"/>
    <cellStyle name="注释 4 2 2 2 2 3 2 2" xfId="16775"/>
    <cellStyle name="注释 4 2 2 2 2 3 2 2 2" xfId="16778"/>
    <cellStyle name="注释 4 2 2 2 2 3 2 3" xfId="16783"/>
    <cellStyle name="注释 4 2 2 2 2 3 3" xfId="21124"/>
    <cellStyle name="注释 4 2 2 2 2 3 3 2" xfId="21126"/>
    <cellStyle name="注释 4 2 2 2 2 3 4" xfId="21128"/>
    <cellStyle name="注释 4 2 2 2 2 4" xfId="11751"/>
    <cellStyle name="注释 4 2 2 2 2 4 2" xfId="21130"/>
    <cellStyle name="注释 4 2 2 2 2 4 2 2" xfId="21132"/>
    <cellStyle name="注释 4 2 2 2 2 4 2 2 2" xfId="21134"/>
    <cellStyle name="注释 4 2 2 2 2 4 2 3" xfId="21135"/>
    <cellStyle name="注释 4 2 2 2 2 4 3" xfId="21137"/>
    <cellStyle name="注释 4 2 2 2 2 4 3 2" xfId="21139"/>
    <cellStyle name="注释 4 2 2 2 2 4 4" xfId="21140"/>
    <cellStyle name="注释 4 2 2 2 2 5" xfId="3280"/>
    <cellStyle name="注释 4 2 2 2 2 5 2" xfId="5200"/>
    <cellStyle name="注释 4 2 2 2 2 5 2 2" xfId="5207"/>
    <cellStyle name="注释 4 2 2 2 2 5 3" xfId="5026"/>
    <cellStyle name="注释 4 2 2 2 2 6" xfId="624"/>
    <cellStyle name="注释 4 2 2 2 2 6 2" xfId="633"/>
    <cellStyle name="注释 4 2 2 2 2 6 2 2" xfId="299"/>
    <cellStyle name="注释 4 2 2 2 2 6 3" xfId="643"/>
    <cellStyle name="注释 4 2 2 2 2 7" xfId="651"/>
    <cellStyle name="注释 4 2 2 2 2 7 2" xfId="662"/>
    <cellStyle name="注释 4 2 2 2 2 8" xfId="667"/>
    <cellStyle name="注释 4 2 2 2 3" xfId="11757"/>
    <cellStyle name="注释 4 2 2 2 3 2" xfId="11761"/>
    <cellStyle name="注释 4 2 2 2 3 2 2" xfId="11765"/>
    <cellStyle name="注释 4 2 2 2 3 2 2 2" xfId="16890"/>
    <cellStyle name="注释 4 2 2 2 3 2 3" xfId="21142"/>
    <cellStyle name="注释 4 2 2 2 3 3" xfId="11769"/>
    <cellStyle name="注释 4 2 2 2 3 3 2" xfId="21144"/>
    <cellStyle name="注释 4 2 2 2 3 4" xfId="13605"/>
    <cellStyle name="注释 4 2 2 2 4" xfId="11774"/>
    <cellStyle name="注释 4 2 2 2 4 2" xfId="11777"/>
    <cellStyle name="注释 4 2 2 2 4 2 2" xfId="11780"/>
    <cellStyle name="注释 4 2 2 2 4 2 2 2" xfId="21146"/>
    <cellStyle name="注释 4 2 2 2 4 2 3" xfId="21147"/>
    <cellStyle name="注释 4 2 2 2 4 3" xfId="11783"/>
    <cellStyle name="注释 4 2 2 2 4 3 2" xfId="21148"/>
    <cellStyle name="注释 4 2 2 2 4 4" xfId="13627"/>
    <cellStyle name="注释 4 2 2 2 5" xfId="11786"/>
    <cellStyle name="注释 4 2 2 2 5 2" xfId="11789"/>
    <cellStyle name="注释 4 2 2 2 5 2 2" xfId="21149"/>
    <cellStyle name="注释 4 2 2 2 5 2 2 2" xfId="21150"/>
    <cellStyle name="注释 4 2 2 2 5 2 3" xfId="21151"/>
    <cellStyle name="注释 4 2 2 2 5 3" xfId="18556"/>
    <cellStyle name="注释 4 2 2 2 5 3 2" xfId="18558"/>
    <cellStyle name="注释 4 2 2 2 5 4" xfId="13636"/>
    <cellStyle name="注释 4 2 2 2 6" xfId="11791"/>
    <cellStyle name="注释 4 2 2 2 6 2" xfId="21152"/>
    <cellStyle name="注释 4 2 2 2 6 2 2" xfId="21153"/>
    <cellStyle name="注释 4 2 2 2 6 3" xfId="8498"/>
    <cellStyle name="注释 4 2 2 2 7" xfId="2498"/>
    <cellStyle name="注释 4 2 2 2 7 2" xfId="2501"/>
    <cellStyle name="注释 4 2 2 2 7 2 2" xfId="21154"/>
    <cellStyle name="注释 4 2 2 2 7 3" xfId="8511"/>
    <cellStyle name="注释 4 2 2 2 8" xfId="2504"/>
    <cellStyle name="注释 4 2 2 2 8 2" xfId="21155"/>
    <cellStyle name="注释 4 2 2 2 9" xfId="21156"/>
    <cellStyle name="注释 4 2 2 3" xfId="19039"/>
    <cellStyle name="注释 4 2 2 3 2" xfId="11839"/>
    <cellStyle name="注释 4 2 2 3 2 2" xfId="11843"/>
    <cellStyle name="注释 4 2 2 3 2 2 2" xfId="11847"/>
    <cellStyle name="注释 4 2 2 3 2 2 2 2" xfId="17127"/>
    <cellStyle name="注释 4 2 2 3 2 2 3" xfId="21157"/>
    <cellStyle name="注释 4 2 2 3 2 3" xfId="11851"/>
    <cellStyle name="注释 4 2 2 3 2 3 2" xfId="21158"/>
    <cellStyle name="注释 4 2 2 3 2 4" xfId="21159"/>
    <cellStyle name="注释 4 2 2 3 3" xfId="1711"/>
    <cellStyle name="注释 4 2 2 3 3 2" xfId="11855"/>
    <cellStyle name="注释 4 2 2 3 3 2 2" xfId="20629"/>
    <cellStyle name="注释 4 2 2 3 3 2 2 2" xfId="21160"/>
    <cellStyle name="注释 4 2 2 3 3 2 3" xfId="21161"/>
    <cellStyle name="注释 4 2 2 3 3 3" xfId="20631"/>
    <cellStyle name="注释 4 2 2 3 3 3 2" xfId="21162"/>
    <cellStyle name="注释 4 2 2 3 3 4" xfId="15489"/>
    <cellStyle name="注释 4 2 2 3 4" xfId="11860"/>
    <cellStyle name="注释 4 2 2 3 4 2" xfId="14553"/>
    <cellStyle name="注释 4 2 2 3 4 2 2" xfId="21163"/>
    <cellStyle name="注释 4 2 2 3 4 2 2 2" xfId="14043"/>
    <cellStyle name="注释 4 2 2 3 4 2 3" xfId="21164"/>
    <cellStyle name="注释 4 2 2 3 4 3" xfId="21165"/>
    <cellStyle name="注释 4 2 2 3 4 3 2" xfId="21166"/>
    <cellStyle name="注释 4 2 2 3 4 4" xfId="15494"/>
    <cellStyle name="注释 4 2 2 3 5" xfId="14556"/>
    <cellStyle name="注释 4 2 2 3 5 2" xfId="21167"/>
    <cellStyle name="注释 4 2 2 3 5 2 2" xfId="9333"/>
    <cellStyle name="注释 4 2 2 3 5 3" xfId="18562"/>
    <cellStyle name="注释 4 2 2 3 6" xfId="4360"/>
    <cellStyle name="注释 4 2 2 3 6 2" xfId="4365"/>
    <cellStyle name="注释 4 2 2 3 6 2 2" xfId="9381"/>
    <cellStyle name="注释 4 2 2 3 6 3" xfId="8522"/>
    <cellStyle name="注释 4 2 2 3 7" xfId="2510"/>
    <cellStyle name="注释 4 2 2 3 7 2" xfId="16243"/>
    <cellStyle name="注释 4 2 2 3 8" xfId="21168"/>
    <cellStyle name="注释 4 2 2 4" xfId="19042"/>
    <cellStyle name="注释 4 2 2 4 2" xfId="20157"/>
    <cellStyle name="注释 4 2 2 4 2 2" xfId="20160"/>
    <cellStyle name="注释 4 2 2 4 2 2 2" xfId="20163"/>
    <cellStyle name="注释 4 2 2 4 2 3" xfId="20166"/>
    <cellStyle name="注释 4 2 2 4 3" xfId="20169"/>
    <cellStyle name="注释 4 2 2 4 3 2" xfId="20172"/>
    <cellStyle name="注释 4 2 2 4 4" xfId="14561"/>
    <cellStyle name="注释 4 2 2 5" xfId="20174"/>
    <cellStyle name="注释 4 2 2 5 2" xfId="20176"/>
    <cellStyle name="注释 4 2 2 5 2 2" xfId="2000"/>
    <cellStyle name="注释 4 2 2 5 2 2 2" xfId="1248"/>
    <cellStyle name="注释 4 2 2 5 2 3" xfId="2007"/>
    <cellStyle name="注释 4 2 2 5 3" xfId="20178"/>
    <cellStyle name="注释 4 2 2 5 3 2" xfId="21169"/>
    <cellStyle name="注释 4 2 2 5 4" xfId="21170"/>
    <cellStyle name="注释 4 2 2 6" xfId="19136"/>
    <cellStyle name="注释 4 2 2 6 2" xfId="20180"/>
    <cellStyle name="注释 4 2 2 6 2 2" xfId="20183"/>
    <cellStyle name="注释 4 2 2 6 2 2 2" xfId="21171"/>
    <cellStyle name="注释 4 2 2 6 2 3" xfId="21172"/>
    <cellStyle name="注释 4 2 2 6 3" xfId="20186"/>
    <cellStyle name="注释 4 2 2 6 3 2" xfId="21173"/>
    <cellStyle name="注释 4 2 2 6 4" xfId="21174"/>
    <cellStyle name="注释 4 2 2 7" xfId="20189"/>
    <cellStyle name="注释 4 2 2 7 2" xfId="20192"/>
    <cellStyle name="注释 4 2 2 7 2 2" xfId="21175"/>
    <cellStyle name="注释 4 2 2 7 3" xfId="21176"/>
    <cellStyle name="注释 4 2 2 8" xfId="20195"/>
    <cellStyle name="注释 4 2 2 8 2" xfId="21177"/>
    <cellStyle name="注释 4 2 2 8 2 2" xfId="21178"/>
    <cellStyle name="注释 4 2 2 8 3" xfId="21179"/>
    <cellStyle name="注释 4 2 2 9" xfId="21180"/>
    <cellStyle name="注释 4 2 2 9 2" xfId="3376"/>
    <cellStyle name="注释 4 2 3" xfId="19045"/>
    <cellStyle name="注释 4 2 3 2" xfId="19048"/>
    <cellStyle name="注释 4 2 3 2 2" xfId="3208"/>
    <cellStyle name="注释 4 2 3 2 2 2" xfId="19052"/>
    <cellStyle name="注释 4 2 3 2 2 2 2" xfId="20710"/>
    <cellStyle name="注释 4 2 3 2 2 2 2 2" xfId="16217"/>
    <cellStyle name="注释 4 2 3 2 2 2 3" xfId="7814"/>
    <cellStyle name="注释 4 2 3 2 2 3" xfId="20712"/>
    <cellStyle name="注释 4 2 3 2 2 3 2" xfId="21181"/>
    <cellStyle name="注释 4 2 3 2 2 4" xfId="21182"/>
    <cellStyle name="注释 4 2 3 2 3" xfId="19057"/>
    <cellStyle name="注释 4 2 3 2 3 2" xfId="20469"/>
    <cellStyle name="注释 4 2 3 2 3 2 2" xfId="15620"/>
    <cellStyle name="注释 4 2 3 2 3 2 2 2" xfId="21183"/>
    <cellStyle name="注释 4 2 3 2 3 2 3" xfId="7824"/>
    <cellStyle name="注释 4 2 3 2 3 3" xfId="20472"/>
    <cellStyle name="注释 4 2 3 2 3 3 2" xfId="21184"/>
    <cellStyle name="注释 4 2 3 2 3 4" xfId="21185"/>
    <cellStyle name="注释 4 2 3 2 4" xfId="20475"/>
    <cellStyle name="注释 4 2 3 2 4 2" xfId="20478"/>
    <cellStyle name="注释 4 2 3 2 4 2 2" xfId="21186"/>
    <cellStyle name="注释 4 2 3 2 4 2 2 2" xfId="21187"/>
    <cellStyle name="注释 4 2 3 2 4 2 3" xfId="7834"/>
    <cellStyle name="注释 4 2 3 2 4 3" xfId="21188"/>
    <cellStyle name="注释 4 2 3 2 4 3 2" xfId="21189"/>
    <cellStyle name="注释 4 2 3 2 4 4" xfId="21190"/>
    <cellStyle name="注释 4 2 3 2 5" xfId="15869"/>
    <cellStyle name="注释 4 2 3 2 5 2" xfId="15871"/>
    <cellStyle name="注释 4 2 3 2 5 2 2" xfId="15873"/>
    <cellStyle name="注释 4 2 3 2 5 3" xfId="15875"/>
    <cellStyle name="注释 4 2 3 2 6" xfId="15878"/>
    <cellStyle name="注释 4 2 3 2 6 2" xfId="8797"/>
    <cellStyle name="注释 4 2 3 2 6 2 2" xfId="16328"/>
    <cellStyle name="注释 4 2 3 2 6 3" xfId="8559"/>
    <cellStyle name="注释 4 2 3 2 7" xfId="2517"/>
    <cellStyle name="注释 4 2 3 2 7 2" xfId="2521"/>
    <cellStyle name="注释 4 2 3 2 8" xfId="2525"/>
    <cellStyle name="注释 4 2 3 3" xfId="12620"/>
    <cellStyle name="注释 4 2 3 3 2" xfId="19061"/>
    <cellStyle name="注释 4 2 3 3 2 2" xfId="14278"/>
    <cellStyle name="注释 4 2 3 3 2 2 2" xfId="16687"/>
    <cellStyle name="注释 4 2 3 3 2 3" xfId="20724"/>
    <cellStyle name="注释 4 2 3 3 3" xfId="20481"/>
    <cellStyle name="注释 4 2 3 3 3 2" xfId="20484"/>
    <cellStyle name="注释 4 2 3 3 4" xfId="14569"/>
    <cellStyle name="注释 4 2 3 4" xfId="4199"/>
    <cellStyle name="注释 4 2 3 4 2" xfId="21191"/>
    <cellStyle name="注释 4 2 3 4 2 2" xfId="21192"/>
    <cellStyle name="注释 4 2 3 4 2 2 2" xfId="16762"/>
    <cellStyle name="注释 4 2 3 4 2 3" xfId="21193"/>
    <cellStyle name="注释 4 2 3 4 3" xfId="20488"/>
    <cellStyle name="注释 4 2 3 4 3 2" xfId="20490"/>
    <cellStyle name="注释 4 2 3 4 4" xfId="14578"/>
    <cellStyle name="注释 4 2 3 5" xfId="21194"/>
    <cellStyle name="注释 4 2 3 5 2" xfId="21195"/>
    <cellStyle name="注释 4 2 3 5 2 2" xfId="21196"/>
    <cellStyle name="注释 4 2 3 5 2 2 2" xfId="21197"/>
    <cellStyle name="注释 4 2 3 5 2 3" xfId="21198"/>
    <cellStyle name="注释 4 2 3 5 3" xfId="20493"/>
    <cellStyle name="注释 4 2 3 5 3 2" xfId="5633"/>
    <cellStyle name="注释 4 2 3 5 4" xfId="20495"/>
    <cellStyle name="注释 4 2 3 6" xfId="21199"/>
    <cellStyle name="注释 4 2 3 6 2" xfId="21201"/>
    <cellStyle name="注释 4 2 3 6 2 2" xfId="21203"/>
    <cellStyle name="注释 4 2 3 6 3" xfId="20498"/>
    <cellStyle name="注释 4 2 3 7" xfId="21205"/>
    <cellStyle name="注释 4 2 3 7 2" xfId="21207"/>
    <cellStyle name="注释 4 2 3 7 2 2" xfId="21209"/>
    <cellStyle name="注释 4 2 3 7 3" xfId="21210"/>
    <cellStyle name="注释 4 2 3 8" xfId="21211"/>
    <cellStyle name="注释 4 2 3 8 2" xfId="21213"/>
    <cellStyle name="注释 4 2 3 9" xfId="21214"/>
    <cellStyle name="注释 4 2 4" xfId="19064"/>
    <cellStyle name="注释 4 2 4 2" xfId="19067"/>
    <cellStyle name="注释 4 2 4 2 2" xfId="19071"/>
    <cellStyle name="注释 4 2 4 2 2 2" xfId="4227"/>
    <cellStyle name="注释 4 2 4 2 2 2 2" xfId="4234"/>
    <cellStyle name="注释 4 2 4 2 2 3" xfId="4242"/>
    <cellStyle name="注释 4 2 4 2 3" xfId="19076"/>
    <cellStyle name="注释 4 2 4 2 3 2" xfId="20774"/>
    <cellStyle name="注释 4 2 4 2 4" xfId="20776"/>
    <cellStyle name="注释 4 2 4 3" xfId="19079"/>
    <cellStyle name="注释 4 2 4 3 2" xfId="19083"/>
    <cellStyle name="注释 4 2 4 3 2 2" xfId="20810"/>
    <cellStyle name="注释 4 2 4 3 2 2 2" xfId="16877"/>
    <cellStyle name="注释 4 2 4 3 2 3" xfId="20812"/>
    <cellStyle name="注释 4 2 4 3 3" xfId="20814"/>
    <cellStyle name="注释 4 2 4 3 3 2" xfId="20816"/>
    <cellStyle name="注释 4 2 4 3 4" xfId="14584"/>
    <cellStyle name="注释 4 2 4 4" xfId="19087"/>
    <cellStyle name="注释 4 2 4 4 2" xfId="21215"/>
    <cellStyle name="注释 4 2 4 4 2 2" xfId="21216"/>
    <cellStyle name="注释 4 2 4 4 2 2 2" xfId="21217"/>
    <cellStyle name="注释 4 2 4 4 2 3" xfId="21218"/>
    <cellStyle name="注释 4 2 4 4 3" xfId="21219"/>
    <cellStyle name="注释 4 2 4 4 3 2" xfId="21220"/>
    <cellStyle name="注释 4 2 4 4 4" xfId="21221"/>
    <cellStyle name="注释 4 2 4 5" xfId="21222"/>
    <cellStyle name="注释 4 2 4 5 2" xfId="21223"/>
    <cellStyle name="注释 4 2 4 5 2 2" xfId="21224"/>
    <cellStyle name="注释 4 2 4 5 3" xfId="21225"/>
    <cellStyle name="注释 4 2 4 6" xfId="21226"/>
    <cellStyle name="注释 4 2 4 6 2" xfId="21228"/>
    <cellStyle name="注释 4 2 4 6 2 2" xfId="4923"/>
    <cellStyle name="注释 4 2 4 6 3" xfId="21230"/>
    <cellStyle name="注释 4 2 4 7" xfId="21232"/>
    <cellStyle name="注释 4 2 4 7 2" xfId="21234"/>
    <cellStyle name="注释 4 2 4 8" xfId="21236"/>
    <cellStyle name="注释 4 2 5" xfId="19090"/>
    <cellStyle name="注释 4 2 5 2" xfId="19093"/>
    <cellStyle name="注释 4 2 5 2 2" xfId="19097"/>
    <cellStyle name="注释 4 2 5 2 2 2" xfId="20199"/>
    <cellStyle name="注释 4 2 5 2 3" xfId="20203"/>
    <cellStyle name="注释 4 2 5 3" xfId="19100"/>
    <cellStyle name="注释 4 2 5 3 2" xfId="20205"/>
    <cellStyle name="注释 4 2 5 4" xfId="20207"/>
    <cellStyle name="注释 4 2 6" xfId="8114"/>
    <cellStyle name="注释 4 2 6 2" xfId="8119"/>
    <cellStyle name="注释 4 2 6 2 2" xfId="8124"/>
    <cellStyle name="注释 4 2 6 2 2 2" xfId="8127"/>
    <cellStyle name="注释 4 2 6 2 3" xfId="8131"/>
    <cellStyle name="注释 4 2 6 3" xfId="8136"/>
    <cellStyle name="注释 4 2 6 3 2" xfId="8139"/>
    <cellStyle name="注释 4 2 6 4" xfId="8142"/>
    <cellStyle name="注释 4 2 7" xfId="1151"/>
    <cellStyle name="注释 4 2 7 2" xfId="8147"/>
    <cellStyle name="注释 4 2 7 2 2" xfId="8152"/>
    <cellStyle name="注释 4 2 7 2 2 2" xfId="8156"/>
    <cellStyle name="注释 4 2 7 2 3" xfId="8160"/>
    <cellStyle name="注释 4 2 7 3" xfId="8164"/>
    <cellStyle name="注释 4 2 7 3 2" xfId="8168"/>
    <cellStyle name="注释 4 2 7 4" xfId="8171"/>
    <cellStyle name="注释 4 2 8" xfId="2121"/>
    <cellStyle name="注释 4 2 8 2" xfId="2127"/>
    <cellStyle name="注释 4 2 8 2 2" xfId="8176"/>
    <cellStyle name="注释 4 2 8 3" xfId="8180"/>
    <cellStyle name="注释 4 2 9" xfId="2134"/>
    <cellStyle name="注释 4 2 9 2" xfId="8184"/>
    <cellStyle name="注释 4 2 9 2 2" xfId="15223"/>
    <cellStyle name="注释 4 2 9 3" xfId="15232"/>
    <cellStyle name="注释 4 3" xfId="19103"/>
    <cellStyle name="注释 4 3 10" xfId="21238"/>
    <cellStyle name="注释 4 3 11" xfId="15127"/>
    <cellStyle name="注释 4 3 2" xfId="19106"/>
    <cellStyle name="注释 4 3 2 2" xfId="19109"/>
    <cellStyle name="注释 4 3 2 2 2" xfId="19114"/>
    <cellStyle name="注释 4 3 2 2 2 2" xfId="5800"/>
    <cellStyle name="注释 4 3 2 2 2 2 2" xfId="19876"/>
    <cellStyle name="注释 4 3 2 2 2 2 2 2" xfId="20990"/>
    <cellStyle name="注释 4 3 2 2 2 2 3" xfId="20992"/>
    <cellStyle name="注释 4 3 2 2 2 3" xfId="19879"/>
    <cellStyle name="注释 4 3 2 2 2 3 2" xfId="20994"/>
    <cellStyle name="注释 4 3 2 2 2 4" xfId="20996"/>
    <cellStyle name="注释 4 3 2 2 3" xfId="19883"/>
    <cellStyle name="注释 4 3 2 2 3 2" xfId="19886"/>
    <cellStyle name="注释 4 3 2 2 3 2 2" xfId="19889"/>
    <cellStyle name="注释 4 3 2 2 3 2 2 2" xfId="21239"/>
    <cellStyle name="注释 4 3 2 2 3 2 3" xfId="21240"/>
    <cellStyle name="注释 4 3 2 2 3 3" xfId="19892"/>
    <cellStyle name="注释 4 3 2 2 3 3 2" xfId="21241"/>
    <cellStyle name="注释 4 3 2 2 3 4" xfId="21242"/>
    <cellStyle name="注释 4 3 2 2 4" xfId="19895"/>
    <cellStyle name="注释 4 3 2 2 4 2" xfId="4794"/>
    <cellStyle name="注释 4 3 2 2 4 2 2" xfId="4393"/>
    <cellStyle name="注释 4 3 2 2 4 2 2 2" xfId="21243"/>
    <cellStyle name="注释 4 3 2 2 4 2 3" xfId="21244"/>
    <cellStyle name="注释 4 3 2 2 4 3" xfId="2604"/>
    <cellStyle name="注释 4 3 2 2 4 3 2" xfId="21245"/>
    <cellStyle name="注释 4 3 2 2 4 4" xfId="21246"/>
    <cellStyle name="注释 4 3 2 2 5" xfId="19898"/>
    <cellStyle name="注释 4 3 2 2 5 2" xfId="20998"/>
    <cellStyle name="注释 4 3 2 2 5 2 2" xfId="21247"/>
    <cellStyle name="注释 4 3 2 2 5 3" xfId="19448"/>
    <cellStyle name="注释 4 3 2 2 6" xfId="21248"/>
    <cellStyle name="注释 4 3 2 2 6 2" xfId="21249"/>
    <cellStyle name="注释 4 3 2 2 6 2 2" xfId="21250"/>
    <cellStyle name="注释 4 3 2 2 6 3" xfId="8640"/>
    <cellStyle name="注释 4 3 2 2 7" xfId="2609"/>
    <cellStyle name="注释 4 3 2 2 7 2" xfId="2611"/>
    <cellStyle name="注释 4 3 2 2 8" xfId="2614"/>
    <cellStyle name="注释 4 3 2 3" xfId="19117"/>
    <cellStyle name="注释 4 3 2 3 2" xfId="19950"/>
    <cellStyle name="注释 4 3 2 3 2 2" xfId="19953"/>
    <cellStyle name="注释 4 3 2 3 2 2 2" xfId="19956"/>
    <cellStyle name="注释 4 3 2 3 2 3" xfId="19959"/>
    <cellStyle name="注释 4 3 2 3 3" xfId="1763"/>
    <cellStyle name="注释 4 3 2 3 3 2" xfId="12288"/>
    <cellStyle name="注释 4 3 2 3 4" xfId="19962"/>
    <cellStyle name="注释 4 3 2 4" xfId="20209"/>
    <cellStyle name="注释 4 3 2 4 2" xfId="21025"/>
    <cellStyle name="注释 4 3 2 4 2 2" xfId="5377"/>
    <cellStyle name="注释 4 3 2 4 2 2 2" xfId="5381"/>
    <cellStyle name="注释 4 3 2 4 2 3" xfId="21027"/>
    <cellStyle name="注释 4 3 2 4 3" xfId="21029"/>
    <cellStyle name="注释 4 3 2 4 3 2" xfId="21031"/>
    <cellStyle name="注释 4 3 2 4 4" xfId="21033"/>
    <cellStyle name="注释 4 3 2 5" xfId="15008"/>
    <cellStyle name="注释 4 3 2 5 2" xfId="15010"/>
    <cellStyle name="注释 4 3 2 5 2 2" xfId="15012"/>
    <cellStyle name="注释 4 3 2 5 2 2 2" xfId="10473"/>
    <cellStyle name="注释 4 3 2 5 2 3" xfId="21251"/>
    <cellStyle name="注释 4 3 2 5 3" xfId="15014"/>
    <cellStyle name="注释 4 3 2 5 3 2" xfId="7305"/>
    <cellStyle name="注释 4 3 2 5 4" xfId="21252"/>
    <cellStyle name="注释 4 3 2 6" xfId="15016"/>
    <cellStyle name="注释 4 3 2 6 2" xfId="15019"/>
    <cellStyle name="注释 4 3 2 6 2 2" xfId="21253"/>
    <cellStyle name="注释 4 3 2 6 3" xfId="21254"/>
    <cellStyle name="注释 4 3 2 7" xfId="15022"/>
    <cellStyle name="注释 4 3 2 7 2" xfId="21255"/>
    <cellStyle name="注释 4 3 2 7 2 2" xfId="21256"/>
    <cellStyle name="注释 4 3 2 7 3" xfId="21257"/>
    <cellStyle name="注释 4 3 2 8" xfId="21258"/>
    <cellStyle name="注释 4 3 2 8 2" xfId="21259"/>
    <cellStyle name="注释 4 3 2 9" xfId="13661"/>
    <cellStyle name="注释 4 3 3" xfId="19120"/>
    <cellStyle name="注释 4 3 3 2" xfId="19123"/>
    <cellStyle name="注释 4 3 3 2 2" xfId="14866"/>
    <cellStyle name="注释 4 3 3 2 2 2" xfId="5576"/>
    <cellStyle name="注释 4 3 3 2 2 2 2" xfId="5580"/>
    <cellStyle name="注释 4 3 3 2 2 3" xfId="5591"/>
    <cellStyle name="注释 4 3 3 2 3" xfId="14872"/>
    <cellStyle name="注释 4 3 3 2 3 2" xfId="20035"/>
    <cellStyle name="注释 4 3 3 2 4" xfId="20038"/>
    <cellStyle name="注释 4 3 3 3" xfId="9110"/>
    <cellStyle name="注释 4 3 3 3 2" xfId="14882"/>
    <cellStyle name="注释 4 3 3 3 2 2" xfId="14885"/>
    <cellStyle name="注释 4 3 3 3 2 2 2" xfId="17111"/>
    <cellStyle name="注释 4 3 3 3 2 3" xfId="21070"/>
    <cellStyle name="注释 4 3 3 3 3" xfId="14888"/>
    <cellStyle name="注释 4 3 3 3 3 2" xfId="21072"/>
    <cellStyle name="注释 4 3 3 3 4" xfId="21074"/>
    <cellStyle name="注释 4 3 3 4" xfId="4207"/>
    <cellStyle name="注释 4 3 3 4 2" xfId="14897"/>
    <cellStyle name="注释 4 3 3 4 2 2" xfId="14899"/>
    <cellStyle name="注释 4 3 3 4 2 2 2" xfId="21260"/>
    <cellStyle name="注释 4 3 3 4 2 3" xfId="21261"/>
    <cellStyle name="注释 4 3 3 4 3" xfId="14901"/>
    <cellStyle name="注释 4 3 3 4 3 2" xfId="21262"/>
    <cellStyle name="注释 4 3 3 4 4" xfId="21263"/>
    <cellStyle name="注释 4 3 3 5" xfId="15026"/>
    <cellStyle name="注释 4 3 3 5 2" xfId="14905"/>
    <cellStyle name="注释 4 3 3 5 2 2" xfId="15028"/>
    <cellStyle name="注释 4 3 3 5 3" xfId="15030"/>
    <cellStyle name="注释 4 3 3 6" xfId="15032"/>
    <cellStyle name="注释 4 3 3 6 2" xfId="15035"/>
    <cellStyle name="注释 4 3 3 6 2 2" xfId="21264"/>
    <cellStyle name="注释 4 3 3 6 3" xfId="21265"/>
    <cellStyle name="注释 4 3 3 7" xfId="15037"/>
    <cellStyle name="注释 4 3 3 7 2" xfId="21266"/>
    <cellStyle name="注释 4 3 3 8" xfId="21267"/>
    <cellStyle name="注释 4 3 4" xfId="19126"/>
    <cellStyle name="注释 4 3 4 2" xfId="20211"/>
    <cellStyle name="注释 4 3 4 2 2" xfId="14935"/>
    <cellStyle name="注释 4 3 4 2 2 2" xfId="14939"/>
    <cellStyle name="注释 4 3 4 2 3" xfId="14944"/>
    <cellStyle name="注释 4 3 4 3" xfId="20213"/>
    <cellStyle name="注释 4 3 4 3 2" xfId="14948"/>
    <cellStyle name="注释 4 3 4 4" xfId="20215"/>
    <cellStyle name="注释 4 3 5" xfId="20217"/>
    <cellStyle name="注释 4 3 5 2" xfId="20219"/>
    <cellStyle name="注释 4 3 5 2 2" xfId="20221"/>
    <cellStyle name="注释 4 3 5 2 2 2" xfId="21268"/>
    <cellStyle name="注释 4 3 5 2 3" xfId="20532"/>
    <cellStyle name="注释 4 3 5 3" xfId="20223"/>
    <cellStyle name="注释 4 3 5 3 2" xfId="21269"/>
    <cellStyle name="注释 4 3 5 4" xfId="21270"/>
    <cellStyle name="注释 4 3 6" xfId="20226"/>
    <cellStyle name="注释 4 3 6 2" xfId="20229"/>
    <cellStyle name="注释 4 3 6 2 2" xfId="20232"/>
    <cellStyle name="注释 4 3 6 2 2 2" xfId="21271"/>
    <cellStyle name="注释 4 3 6 2 3" xfId="21272"/>
    <cellStyle name="注释 4 3 6 3" xfId="20235"/>
    <cellStyle name="注释 4 3 6 3 2" xfId="21273"/>
    <cellStyle name="注释 4 3 6 4" xfId="21274"/>
    <cellStyle name="注释 4 3 7" xfId="1159"/>
    <cellStyle name="注释 4 3 7 2" xfId="1163"/>
    <cellStyle name="注释 4 3 7 2 2" xfId="506"/>
    <cellStyle name="注释 4 3 7 3" xfId="200"/>
    <cellStyle name="注释 4 3 8" xfId="828"/>
    <cellStyle name="注释 4 3 8 2" xfId="569"/>
    <cellStyle name="注释 4 3 8 2 2" xfId="21275"/>
    <cellStyle name="注释 4 3 8 3" xfId="21276"/>
    <cellStyle name="注释 4 3 9" xfId="1167"/>
    <cellStyle name="注释 4 3 9 2" xfId="7652"/>
    <cellStyle name="注释 4 4" xfId="3606"/>
    <cellStyle name="注释 4 4 2" xfId="19129"/>
    <cellStyle name="注释 4 4 2 2" xfId="19132"/>
    <cellStyle name="注释 4 4 2 2 2" xfId="19137"/>
    <cellStyle name="注释 4 4 2 2 2 2" xfId="20181"/>
    <cellStyle name="注释 4 4 2 2 2 2 2" xfId="20184"/>
    <cellStyle name="注释 4 4 2 2 2 3" xfId="20187"/>
    <cellStyle name="注释 4 4 2 2 3" xfId="20190"/>
    <cellStyle name="注释 4 4 2 2 3 2" xfId="20193"/>
    <cellStyle name="注释 4 4 2 2 4" xfId="20196"/>
    <cellStyle name="注释 4 4 2 3" xfId="19140"/>
    <cellStyle name="注释 4 4 2 3 2" xfId="21200"/>
    <cellStyle name="注释 4 4 2 3 2 2" xfId="21202"/>
    <cellStyle name="注释 4 4 2 3 2 2 2" xfId="21204"/>
    <cellStyle name="注释 4 4 2 3 2 3" xfId="20499"/>
    <cellStyle name="注释 4 4 2 3 3" xfId="21206"/>
    <cellStyle name="注释 4 4 2 3 3 2" xfId="21208"/>
    <cellStyle name="注释 4 4 2 3 4" xfId="21212"/>
    <cellStyle name="注释 4 4 2 4" xfId="21277"/>
    <cellStyle name="注释 4 4 2 4 2" xfId="21227"/>
    <cellStyle name="注释 4 4 2 4 2 2" xfId="21229"/>
    <cellStyle name="注释 4 4 2 4 2 2 2" xfId="4924"/>
    <cellStyle name="注释 4 4 2 4 2 3" xfId="21231"/>
    <cellStyle name="注释 4 4 2 4 3" xfId="21233"/>
    <cellStyle name="注释 4 4 2 4 3 2" xfId="21235"/>
    <cellStyle name="注释 4 4 2 4 4" xfId="21237"/>
    <cellStyle name="注释 4 4 2 5" xfId="15053"/>
    <cellStyle name="注释 4 4 2 5 2" xfId="21278"/>
    <cellStyle name="注释 4 4 2 5 2 2" xfId="21279"/>
    <cellStyle name="注释 4 4 2 5 3" xfId="21280"/>
    <cellStyle name="注释 4 4 2 6" xfId="21281"/>
    <cellStyle name="注释 4 4 2 6 2" xfId="21283"/>
    <cellStyle name="注释 4 4 2 6 2 2" xfId="21285"/>
    <cellStyle name="注释 4 4 2 6 3" xfId="17516"/>
    <cellStyle name="注释 4 4 2 7" xfId="21286"/>
    <cellStyle name="注释 4 4 2 7 2" xfId="21288"/>
    <cellStyle name="注释 4 4 2 8" xfId="21289"/>
    <cellStyle name="注释 4 4 3" xfId="4087"/>
    <cellStyle name="注释 4 4 3 2" xfId="4092"/>
    <cellStyle name="注释 4 4 3 2 2" xfId="15017"/>
    <cellStyle name="注释 4 4 3 2 2 2" xfId="15020"/>
    <cellStyle name="注释 4 4 3 2 3" xfId="15023"/>
    <cellStyle name="注释 4 4 3 3" xfId="21290"/>
    <cellStyle name="注释 4 4 3 3 2" xfId="15033"/>
    <cellStyle name="注释 4 4 3 4" xfId="8362"/>
    <cellStyle name="注释 4 4 4" xfId="4097"/>
    <cellStyle name="注释 4 4 4 2" xfId="21291"/>
    <cellStyle name="注释 4 4 4 2 2" xfId="21282"/>
    <cellStyle name="注释 4 4 4 2 2 2" xfId="21284"/>
    <cellStyle name="注释 4 4 4 2 3" xfId="21287"/>
    <cellStyle name="注释 4 4 4 3" xfId="21292"/>
    <cellStyle name="注释 4 4 4 3 2" xfId="21293"/>
    <cellStyle name="注释 4 4 4 4" xfId="21294"/>
    <cellStyle name="注释 4 4 5" xfId="21295"/>
    <cellStyle name="注释 4 4 5 2" xfId="21296"/>
    <cellStyle name="注释 4 4 5 2 2" xfId="21297"/>
    <cellStyle name="注释 4 4 5 2 2 2" xfId="21298"/>
    <cellStyle name="注释 4 4 5 2 3" xfId="18293"/>
    <cellStyle name="注释 4 4 5 3" xfId="21299"/>
    <cellStyle name="注释 4 4 5 3 2" xfId="21300"/>
    <cellStyle name="注释 4 4 5 4" xfId="11864"/>
    <cellStyle name="注释 4 4 6" xfId="20757"/>
    <cellStyle name="注释 4 4 6 2" xfId="20759"/>
    <cellStyle name="注释 4 4 6 2 2" xfId="20761"/>
    <cellStyle name="注释 4 4 6 3" xfId="5437"/>
    <cellStyle name="注释 4 4 7" xfId="1176"/>
    <cellStyle name="注释 4 4 7 2" xfId="1182"/>
    <cellStyle name="注释 4 4 7 2 2" xfId="1185"/>
    <cellStyle name="注释 4 4 7 3" xfId="227"/>
    <cellStyle name="注释 4 4 8" xfId="1187"/>
    <cellStyle name="注释 4 4 8 2" xfId="6"/>
    <cellStyle name="注释 4 4 9" xfId="940"/>
    <cellStyle name="注释 4 5" xfId="19143"/>
    <cellStyle name="注释 4 5 2" xfId="19146"/>
    <cellStyle name="注释 4 5 2 2" xfId="19149"/>
    <cellStyle name="注释 4 5 2 2 2" xfId="19152"/>
    <cellStyle name="注释 4 5 2 2 2 2" xfId="21301"/>
    <cellStyle name="注释 4 5 2 2 3" xfId="21303"/>
    <cellStyle name="注释 4 5 2 3" xfId="19156"/>
    <cellStyle name="注释 4 5 2 3 2" xfId="21305"/>
    <cellStyle name="注释 4 5 2 4" xfId="21307"/>
    <cellStyle name="注释 4 5 3" xfId="1441"/>
    <cellStyle name="注释 4 5 3 2" xfId="4402"/>
    <cellStyle name="注释 4 5 3 2 2" xfId="21308"/>
    <cellStyle name="注释 4 5 3 2 2 2" xfId="21310"/>
    <cellStyle name="注释 4 5 3 2 3" xfId="21312"/>
    <cellStyle name="注释 4 5 3 3" xfId="21314"/>
    <cellStyle name="注释 4 5 3 3 2" xfId="21315"/>
    <cellStyle name="注释 4 5 3 4" xfId="21317"/>
    <cellStyle name="注释 4 5 4" xfId="192"/>
    <cellStyle name="注释 4 5 4 2" xfId="21318"/>
    <cellStyle name="注释 4 5 4 2 2" xfId="21319"/>
    <cellStyle name="注释 4 5 4 2 2 2" xfId="21321"/>
    <cellStyle name="注释 4 5 4 2 3" xfId="21323"/>
    <cellStyle name="注释 4 5 4 3" xfId="21325"/>
    <cellStyle name="注释 4 5 4 3 2" xfId="21326"/>
    <cellStyle name="注释 4 5 4 4" xfId="21327"/>
    <cellStyle name="注释 4 5 5" xfId="21328"/>
    <cellStyle name="注释 4 5 5 2" xfId="21329"/>
    <cellStyle name="注释 4 5 5 2 2" xfId="21330"/>
    <cellStyle name="注释 4 5 5 3" xfId="21331"/>
    <cellStyle name="注释 4 5 6" xfId="20764"/>
    <cellStyle name="注释 4 5 6 2" xfId="20766"/>
    <cellStyle name="注释 4 5 6 2 2" xfId="20768"/>
    <cellStyle name="注释 4 5 6 3" xfId="5448"/>
    <cellStyle name="注释 4 5 7" xfId="716"/>
    <cellStyle name="注释 4 5 7 2" xfId="20770"/>
    <cellStyle name="注释 4 5 8" xfId="20772"/>
    <cellStyle name="注释 4 6" xfId="19160"/>
    <cellStyle name="注释 4 6 2" xfId="19164"/>
    <cellStyle name="注释 4 6 2 2" xfId="19169"/>
    <cellStyle name="注释 4 6 2 2 2" xfId="1376"/>
    <cellStyle name="注释 4 6 2 3" xfId="20238"/>
    <cellStyle name="注释 4 6 3" xfId="164"/>
    <cellStyle name="注释 4 6 3 2" xfId="1548"/>
    <cellStyle name="注释 4 6 4" xfId="178"/>
    <cellStyle name="注释 4 7" xfId="19173"/>
    <cellStyle name="注释 4 7 2" xfId="19177"/>
    <cellStyle name="注释 4 7 2 2" xfId="16080"/>
    <cellStyle name="注释 4 7 2 2 2" xfId="16083"/>
    <cellStyle name="注释 4 7 2 3" xfId="16087"/>
    <cellStyle name="注释 4 7 3" xfId="3816"/>
    <cellStyle name="注释 4 7 3 2" xfId="4257"/>
    <cellStyle name="注释 4 7 4" xfId="4263"/>
    <cellStyle name="注释 4 8" xfId="19181"/>
    <cellStyle name="注释 4 8 2" xfId="19185"/>
    <cellStyle name="注释 4 8 2 2" xfId="16130"/>
    <cellStyle name="注释 4 8 2 2 2" xfId="20602"/>
    <cellStyle name="注释 4 8 2 3" xfId="11109"/>
    <cellStyle name="注释 4 8 3" xfId="4275"/>
    <cellStyle name="注释 4 8 3 2" xfId="4279"/>
    <cellStyle name="注释 4 8 4" xfId="4286"/>
    <cellStyle name="注释 4 9" xfId="19189"/>
    <cellStyle name="注释 4 9 2" xfId="20241"/>
    <cellStyle name="注释 4 9 2 2" xfId="3878"/>
    <cellStyle name="注释 4 9 3" xfId="4292"/>
    <cellStyle name="注释 5" xfId="19192"/>
    <cellStyle name="注释 5 10" xfId="21332"/>
    <cellStyle name="注释 5 10 2" xfId="21333"/>
    <cellStyle name="注释 5 10 2 2" xfId="4492"/>
    <cellStyle name="注释 5 10 3" xfId="21335"/>
    <cellStyle name="注释 5 11" xfId="21336"/>
    <cellStyle name="注释 5 11 2" xfId="21337"/>
    <cellStyle name="注释 5 12" xfId="21338"/>
    <cellStyle name="注释 5 13" xfId="21339"/>
    <cellStyle name="注释 5 2" xfId="19195"/>
    <cellStyle name="注释 5 2 10" xfId="20523"/>
    <cellStyle name="注释 5 2 10 2" xfId="21340"/>
    <cellStyle name="注释 5 2 11" xfId="15915"/>
    <cellStyle name="注释 5 2 12" xfId="15920"/>
    <cellStyle name="注释 5 2 2" xfId="19198"/>
    <cellStyle name="注释 5 2 2 10" xfId="21341"/>
    <cellStyle name="注释 5 2 2 11" xfId="11866"/>
    <cellStyle name="注释 5 2 2 2" xfId="19201"/>
    <cellStyle name="注释 5 2 2 2 2" xfId="19204"/>
    <cellStyle name="注释 5 2 2 2 2 2" xfId="20243"/>
    <cellStyle name="注释 5 2 2 2 2 2 2" xfId="21342"/>
    <cellStyle name="注释 5 2 2 2 2 2 2 2" xfId="18600"/>
    <cellStyle name="注释 5 2 2 2 2 2 2 2 2" xfId="21343"/>
    <cellStyle name="注释 5 2 2 2 2 2 2 3" xfId="21344"/>
    <cellStyle name="注释 5 2 2 2 2 2 3" xfId="21345"/>
    <cellStyle name="注释 5 2 2 2 2 2 3 2" xfId="21346"/>
    <cellStyle name="注释 5 2 2 2 2 2 4" xfId="21347"/>
    <cellStyle name="注释 5 2 2 2 2 3" xfId="21348"/>
    <cellStyle name="注释 5 2 2 2 2 3 2" xfId="21349"/>
    <cellStyle name="注释 5 2 2 2 2 3 2 2" xfId="21350"/>
    <cellStyle name="注释 5 2 2 2 2 3 2 2 2" xfId="21351"/>
    <cellStyle name="注释 5 2 2 2 2 3 2 3" xfId="21352"/>
    <cellStyle name="注释 5 2 2 2 2 3 3" xfId="21353"/>
    <cellStyle name="注释 5 2 2 2 2 3 3 2" xfId="14311"/>
    <cellStyle name="注释 5 2 2 2 2 3 4" xfId="21354"/>
    <cellStyle name="注释 5 2 2 2 2 4" xfId="21355"/>
    <cellStyle name="注释 5 2 2 2 2 4 2" xfId="21356"/>
    <cellStyle name="注释 5 2 2 2 2 4 2 2" xfId="21357"/>
    <cellStyle name="注释 5 2 2 2 2 4 2 2 2" xfId="21358"/>
    <cellStyle name="注释 5 2 2 2 2 4 2 3" xfId="21359"/>
    <cellStyle name="注释 5 2 2 2 2 4 3" xfId="13762"/>
    <cellStyle name="注释 5 2 2 2 2 4 3 2" xfId="13765"/>
    <cellStyle name="注释 5 2 2 2 2 4 4" xfId="13767"/>
    <cellStyle name="注释 5 2 2 2 2 5" xfId="21360"/>
    <cellStyle name="注释 5 2 2 2 2 5 2" xfId="21361"/>
    <cellStyle name="注释 5 2 2 2 2 5 2 2" xfId="21362"/>
    <cellStyle name="注释 5 2 2 2 2 5 3" xfId="13771"/>
    <cellStyle name="注释 5 2 2 2 2 6" xfId="21363"/>
    <cellStyle name="注释 5 2 2 2 2 6 2" xfId="6895"/>
    <cellStyle name="注释 5 2 2 2 2 6 2 2" xfId="21365"/>
    <cellStyle name="注释 5 2 2 2 2 6 3" xfId="21366"/>
    <cellStyle name="注释 5 2 2 2 2 7" xfId="21367"/>
    <cellStyle name="注释 5 2 2 2 2 7 2" xfId="21369"/>
    <cellStyle name="注释 5 2 2 2 2 8" xfId="21370"/>
    <cellStyle name="注释 5 2 2 2 3" xfId="15643"/>
    <cellStyle name="注释 5 2 2 2 3 2" xfId="15645"/>
    <cellStyle name="注释 5 2 2 2 3 2 2" xfId="15647"/>
    <cellStyle name="注释 5 2 2 2 3 2 2 2" xfId="21371"/>
    <cellStyle name="注释 5 2 2 2 3 2 3" xfId="21372"/>
    <cellStyle name="注释 5 2 2 2 3 3" xfId="15649"/>
    <cellStyle name="注释 5 2 2 2 3 3 2" xfId="21373"/>
    <cellStyle name="注释 5 2 2 2 3 4" xfId="21374"/>
    <cellStyle name="注释 5 2 2 2 4" xfId="15651"/>
    <cellStyle name="注释 5 2 2 2 4 2" xfId="15653"/>
    <cellStyle name="注释 5 2 2 2 4 2 2" xfId="21375"/>
    <cellStyle name="注释 5 2 2 2 4 2 2 2" xfId="21376"/>
    <cellStyle name="注释 5 2 2 2 4 2 3" xfId="7455"/>
    <cellStyle name="注释 5 2 2 2 4 3" xfId="21377"/>
    <cellStyle name="注释 5 2 2 2 4 3 2" xfId="21378"/>
    <cellStyle name="注释 5 2 2 2 4 4" xfId="21379"/>
    <cellStyle name="注释 5 2 2 2 5" xfId="15655"/>
    <cellStyle name="注释 5 2 2 2 5 2" xfId="21380"/>
    <cellStyle name="注释 5 2 2 2 5 2 2" xfId="21381"/>
    <cellStyle name="注释 5 2 2 2 5 2 2 2" xfId="21382"/>
    <cellStyle name="注释 5 2 2 2 5 2 3" xfId="7467"/>
    <cellStyle name="注释 5 2 2 2 5 3" xfId="7428"/>
    <cellStyle name="注释 5 2 2 2 5 3 2" xfId="21383"/>
    <cellStyle name="注释 5 2 2 2 5 4" xfId="21384"/>
    <cellStyle name="注释 5 2 2 2 6" xfId="21385"/>
    <cellStyle name="注释 5 2 2 2 6 2" xfId="21386"/>
    <cellStyle name="注释 5 2 2 2 6 2 2" xfId="21387"/>
    <cellStyle name="注释 5 2 2 2 6 3" xfId="8792"/>
    <cellStyle name="注释 5 2 2 2 7" xfId="21388"/>
    <cellStyle name="注释 5 2 2 2 7 2" xfId="21389"/>
    <cellStyle name="注释 5 2 2 2 7 2 2" xfId="21390"/>
    <cellStyle name="注释 5 2 2 2 7 3" xfId="16329"/>
    <cellStyle name="注释 5 2 2 2 8" xfId="17840"/>
    <cellStyle name="注释 5 2 2 2 8 2" xfId="9424"/>
    <cellStyle name="注释 5 2 2 2 9" xfId="21391"/>
    <cellStyle name="注释 5 2 2 3" xfId="19207"/>
    <cellStyle name="注释 5 2 2 3 2" xfId="20245"/>
    <cellStyle name="注释 5 2 2 3 2 2" xfId="5312"/>
    <cellStyle name="注释 5 2 2 3 2 2 2" xfId="5314"/>
    <cellStyle name="注释 5 2 2 3 2 2 2 2" xfId="1268"/>
    <cellStyle name="注释 5 2 2 3 2 2 3" xfId="5316"/>
    <cellStyle name="注释 5 2 2 3 2 3" xfId="5318"/>
    <cellStyle name="注释 5 2 2 3 2 3 2" xfId="5320"/>
    <cellStyle name="注释 5 2 2 3 2 4" xfId="3572"/>
    <cellStyle name="注释 5 2 2 3 3" xfId="1878"/>
    <cellStyle name="注释 5 2 2 3 3 2" xfId="15657"/>
    <cellStyle name="注释 5 2 2 3 3 2 2" xfId="21392"/>
    <cellStyle name="注释 5 2 2 3 3 2 2 2" xfId="12490"/>
    <cellStyle name="注释 5 2 2 3 3 2 3" xfId="21393"/>
    <cellStyle name="注释 5 2 2 3 3 3" xfId="21394"/>
    <cellStyle name="注释 5 2 2 3 3 3 2" xfId="21395"/>
    <cellStyle name="注释 5 2 2 3 3 4" xfId="21396"/>
    <cellStyle name="注释 5 2 2 3 4" xfId="12668"/>
    <cellStyle name="注释 5 2 2 3 4 2" xfId="12670"/>
    <cellStyle name="注释 5 2 2 3 4 2 2" xfId="21397"/>
    <cellStyle name="注释 5 2 2 3 4 2 2 2" xfId="21398"/>
    <cellStyle name="注释 5 2 2 3 4 2 3" xfId="21399"/>
    <cellStyle name="注释 5 2 2 3 4 3" xfId="21400"/>
    <cellStyle name="注释 5 2 2 3 4 3 2" xfId="21401"/>
    <cellStyle name="注释 5 2 2 3 4 4" xfId="21402"/>
    <cellStyle name="注释 5 2 2 3 5" xfId="9246"/>
    <cellStyle name="注释 5 2 2 3 5 2" xfId="9249"/>
    <cellStyle name="注释 5 2 2 3 5 2 2" xfId="21403"/>
    <cellStyle name="注释 5 2 2 3 5 3" xfId="21404"/>
    <cellStyle name="注释 5 2 2 3 6" xfId="9252"/>
    <cellStyle name="注释 5 2 2 3 6 2" xfId="21405"/>
    <cellStyle name="注释 5 2 2 3 6 2 2" xfId="21406"/>
    <cellStyle name="注释 5 2 2 3 6 3" xfId="4964"/>
    <cellStyle name="注释 5 2 2 3 7" xfId="21407"/>
    <cellStyle name="注释 5 2 2 3 7 2" xfId="21408"/>
    <cellStyle name="注释 5 2 2 3 8" xfId="21409"/>
    <cellStyle name="注释 5 2 2 4" xfId="20247"/>
    <cellStyle name="注释 5 2 2 4 2" xfId="21410"/>
    <cellStyle name="注释 5 2 2 4 2 2" xfId="21411"/>
    <cellStyle name="注释 5 2 2 4 2 2 2" xfId="21412"/>
    <cellStyle name="注释 5 2 2 4 2 3" xfId="21413"/>
    <cellStyle name="注释 5 2 2 4 3" xfId="15659"/>
    <cellStyle name="注释 5 2 2 4 3 2" xfId="21414"/>
    <cellStyle name="注释 5 2 2 4 4" xfId="12673"/>
    <cellStyle name="注释 5 2 2 5" xfId="21415"/>
    <cellStyle name="注释 5 2 2 5 2" xfId="21416"/>
    <cellStyle name="注释 5 2 2 5 2 2" xfId="21417"/>
    <cellStyle name="注释 5 2 2 5 2 2 2" xfId="21418"/>
    <cellStyle name="注释 5 2 2 5 2 3" xfId="21419"/>
    <cellStyle name="注释 5 2 2 5 3" xfId="21420"/>
    <cellStyle name="注释 5 2 2 5 3 2" xfId="21421"/>
    <cellStyle name="注释 5 2 2 5 4" xfId="21422"/>
    <cellStyle name="注释 5 2 2 6" xfId="19153"/>
    <cellStyle name="注释 5 2 2 6 2" xfId="21302"/>
    <cellStyle name="注释 5 2 2 6 2 2" xfId="21423"/>
    <cellStyle name="注释 5 2 2 6 2 2 2" xfId="21424"/>
    <cellStyle name="注释 5 2 2 6 2 3" xfId="10275"/>
    <cellStyle name="注释 5 2 2 6 3" xfId="7721"/>
    <cellStyle name="注释 5 2 2 6 3 2" xfId="21425"/>
    <cellStyle name="注释 5 2 2 6 4" xfId="21426"/>
    <cellStyle name="注释 5 2 2 7" xfId="21304"/>
    <cellStyle name="注释 5 2 2 7 2" xfId="13208"/>
    <cellStyle name="注释 5 2 2 7 2 2" xfId="13210"/>
    <cellStyle name="注释 5 2 2 7 3" xfId="13213"/>
    <cellStyle name="注释 5 2 2 8" xfId="21427"/>
    <cellStyle name="注释 5 2 2 8 2" xfId="13245"/>
    <cellStyle name="注释 5 2 2 8 2 2" xfId="13247"/>
    <cellStyle name="注释 5 2 2 8 3" xfId="13251"/>
    <cellStyle name="注释 5 2 2 9" xfId="21428"/>
    <cellStyle name="注释 5 2 2 9 2" xfId="13284"/>
    <cellStyle name="注释 5 2 3" xfId="19210"/>
    <cellStyle name="注释 5 2 3 2" xfId="19213"/>
    <cellStyle name="注释 5 2 3 2 2" xfId="20249"/>
    <cellStyle name="注释 5 2 3 2 2 2" xfId="20251"/>
    <cellStyle name="注释 5 2 3 2 2 2 2" xfId="6723"/>
    <cellStyle name="注释 5 2 3 2 2 2 2 2" xfId="21429"/>
    <cellStyle name="注释 5 2 3 2 2 2 3" xfId="21430"/>
    <cellStyle name="注释 5 2 3 2 2 3" xfId="21431"/>
    <cellStyle name="注释 5 2 3 2 2 3 2" xfId="5205"/>
    <cellStyle name="注释 5 2 3 2 2 4" xfId="21432"/>
    <cellStyle name="注释 5 2 3 2 3" xfId="15693"/>
    <cellStyle name="注释 5 2 3 2 3 2" xfId="15695"/>
    <cellStyle name="注释 5 2 3 2 3 2 2" xfId="21433"/>
    <cellStyle name="注释 5 2 3 2 3 2 2 2" xfId="21435"/>
    <cellStyle name="注释 5 2 3 2 3 2 3" xfId="21436"/>
    <cellStyle name="注释 5 2 3 2 3 3" xfId="4939"/>
    <cellStyle name="注释 5 2 3 2 3 3 2" xfId="4942"/>
    <cellStyle name="注释 5 2 3 2 3 4" xfId="685"/>
    <cellStyle name="注释 5 2 3 2 4" xfId="15698"/>
    <cellStyle name="注释 5 2 3 2 4 2" xfId="21437"/>
    <cellStyle name="注释 5 2 3 2 4 2 2" xfId="21438"/>
    <cellStyle name="注释 5 2 3 2 4 2 2 2" xfId="21439"/>
    <cellStyle name="注释 5 2 3 2 4 2 3" xfId="21440"/>
    <cellStyle name="注释 5 2 3 2 4 3" xfId="4945"/>
    <cellStyle name="注释 5 2 3 2 4 3 2" xfId="21441"/>
    <cellStyle name="注释 5 2 3 2 4 4" xfId="21442"/>
    <cellStyle name="注释 5 2 3 2 5" xfId="16022"/>
    <cellStyle name="注释 5 2 3 2 5 2" xfId="9743"/>
    <cellStyle name="注释 5 2 3 2 5 2 2" xfId="9745"/>
    <cellStyle name="注释 5 2 3 2 5 3" xfId="7437"/>
    <cellStyle name="注释 5 2 3 2 6" xfId="16745"/>
    <cellStyle name="注释 5 2 3 2 6 2" xfId="9558"/>
    <cellStyle name="注释 5 2 3 2 6 2 2" xfId="9773"/>
    <cellStyle name="注释 5 2 3 2 6 3" xfId="8812"/>
    <cellStyle name="注释 5 2 3 2 7" xfId="16747"/>
    <cellStyle name="注释 5 2 3 2 7 2" xfId="16749"/>
    <cellStyle name="注释 5 2 3 2 8" xfId="16752"/>
    <cellStyle name="注释 5 2 3 3" xfId="20253"/>
    <cellStyle name="注释 5 2 3 3 2" xfId="20255"/>
    <cellStyle name="注释 5 2 3 3 2 2" xfId="21443"/>
    <cellStyle name="注释 5 2 3 3 2 2 2" xfId="16121"/>
    <cellStyle name="注释 5 2 3 3 2 3" xfId="21444"/>
    <cellStyle name="注释 5 2 3 3 3" xfId="15700"/>
    <cellStyle name="注释 5 2 3 3 3 2" xfId="15702"/>
    <cellStyle name="注释 5 2 3 3 4" xfId="12680"/>
    <cellStyle name="注释 5 2 3 4" xfId="839"/>
    <cellStyle name="注释 5 2 3 4 2" xfId="21445"/>
    <cellStyle name="注释 5 2 3 4 2 2" xfId="21446"/>
    <cellStyle name="注释 5 2 3 4 2 2 2" xfId="10545"/>
    <cellStyle name="注释 5 2 3 4 2 3" xfId="21447"/>
    <cellStyle name="注释 5 2 3 4 3" xfId="15704"/>
    <cellStyle name="注释 5 2 3 4 3 2" xfId="21448"/>
    <cellStyle name="注释 5 2 3 4 4" xfId="12684"/>
    <cellStyle name="注释 5 2 3 5" xfId="4647"/>
    <cellStyle name="注释 5 2 3 5 2" xfId="21449"/>
    <cellStyle name="注释 5 2 3 5 2 2" xfId="5062"/>
    <cellStyle name="注释 5 2 3 5 2 2 2" xfId="1274"/>
    <cellStyle name="注释 5 2 3 5 2 3" xfId="5072"/>
    <cellStyle name="注释 5 2 3 5 3" xfId="21450"/>
    <cellStyle name="注释 5 2 3 5 3 2" xfId="21451"/>
    <cellStyle name="注释 5 2 3 5 4" xfId="21452"/>
    <cellStyle name="注释 5 2 3 6" xfId="21306"/>
    <cellStyle name="注释 5 2 3 6 2" xfId="21453"/>
    <cellStyle name="注释 5 2 3 6 2 2" xfId="21454"/>
    <cellStyle name="注释 5 2 3 6 3" xfId="21455"/>
    <cellStyle name="注释 5 2 3 7" xfId="1803"/>
    <cellStyle name="注释 5 2 3 7 2" xfId="13386"/>
    <cellStyle name="注释 5 2 3 7 2 2" xfId="13388"/>
    <cellStyle name="注释 5 2 3 7 3" xfId="13392"/>
    <cellStyle name="注释 5 2 3 8" xfId="21456"/>
    <cellStyle name="注释 5 2 3 8 2" xfId="13408"/>
    <cellStyle name="注释 5 2 3 9" xfId="21457"/>
    <cellStyle name="注释 5 2 4" xfId="675"/>
    <cellStyle name="注释 5 2 4 2" xfId="20257"/>
    <cellStyle name="注释 5 2 4 2 2" xfId="20259"/>
    <cellStyle name="注释 5 2 4 2 2 2" xfId="20262"/>
    <cellStyle name="注释 5 2 4 2 2 2 2" xfId="20960"/>
    <cellStyle name="注释 5 2 4 2 2 3" xfId="20963"/>
    <cellStyle name="注释 5 2 4 2 3" xfId="20264"/>
    <cellStyle name="注释 5 2 4 2 3 2" xfId="21458"/>
    <cellStyle name="注释 5 2 4 2 4" xfId="7864"/>
    <cellStyle name="注释 5 2 4 3" xfId="20266"/>
    <cellStyle name="注释 5 2 4 3 2" xfId="20268"/>
    <cellStyle name="注释 5 2 4 3 2 2" xfId="21459"/>
    <cellStyle name="注释 5 2 4 3 2 2 2" xfId="21460"/>
    <cellStyle name="注释 5 2 4 3 2 3" xfId="21461"/>
    <cellStyle name="注释 5 2 4 3 3" xfId="21462"/>
    <cellStyle name="注释 5 2 4 3 3 2" xfId="21463"/>
    <cellStyle name="注释 5 2 4 3 4" xfId="12689"/>
    <cellStyle name="注释 5 2 4 4" xfId="19687"/>
    <cellStyle name="注释 5 2 4 4 2" xfId="21464"/>
    <cellStyle name="注释 5 2 4 4 2 2" xfId="21465"/>
    <cellStyle name="注释 5 2 4 4 2 2 2" xfId="21466"/>
    <cellStyle name="注释 5 2 4 4 2 3" xfId="21467"/>
    <cellStyle name="注释 5 2 4 4 3" xfId="21468"/>
    <cellStyle name="注释 5 2 4 4 3 2" xfId="21469"/>
    <cellStyle name="注释 5 2 4 4 4" xfId="21470"/>
    <cellStyle name="注释 5 2 4 5" xfId="21471"/>
    <cellStyle name="注释 5 2 4 5 2" xfId="21472"/>
    <cellStyle name="注释 5 2 4 5 2 2" xfId="21473"/>
    <cellStyle name="注释 5 2 4 5 3" xfId="21474"/>
    <cellStyle name="注释 5 2 4 6" xfId="21475"/>
    <cellStyle name="注释 5 2 4 6 2" xfId="21476"/>
    <cellStyle name="注释 5 2 4 6 2 2" xfId="21477"/>
    <cellStyle name="注释 5 2 4 6 3" xfId="21478"/>
    <cellStyle name="注释 5 2 4 7" xfId="21479"/>
    <cellStyle name="注释 5 2 4 7 2" xfId="13486"/>
    <cellStyle name="注释 5 2 4 8" xfId="21480"/>
    <cellStyle name="注释 5 2 5" xfId="20270"/>
    <cellStyle name="注释 5 2 5 2" xfId="20273"/>
    <cellStyle name="注释 5 2 5 2 2" xfId="20276"/>
    <cellStyle name="注释 5 2 5 2 2 2" xfId="21481"/>
    <cellStyle name="注释 5 2 5 2 3" xfId="21482"/>
    <cellStyle name="注释 5 2 5 3" xfId="20278"/>
    <cellStyle name="注释 5 2 5 3 2" xfId="21483"/>
    <cellStyle name="注释 5 2 5 4" xfId="6103"/>
    <cellStyle name="注释 5 2 6" xfId="20281"/>
    <cellStyle name="注释 5 2 6 2" xfId="20285"/>
    <cellStyle name="注释 5 2 6 2 2" xfId="20288"/>
    <cellStyle name="注释 5 2 6 2 2 2" xfId="21484"/>
    <cellStyle name="注释 5 2 6 2 3" xfId="21485"/>
    <cellStyle name="注释 5 2 6 3" xfId="20291"/>
    <cellStyle name="注释 5 2 6 3 2" xfId="21486"/>
    <cellStyle name="注释 5 2 6 4" xfId="21487"/>
    <cellStyle name="注释 5 2 7" xfId="20294"/>
    <cellStyle name="注释 5 2 7 2" xfId="20297"/>
    <cellStyle name="注释 5 2 7 2 2" xfId="16296"/>
    <cellStyle name="注释 5 2 7 2 2 2" xfId="16298"/>
    <cellStyle name="注释 5 2 7 2 3" xfId="15251"/>
    <cellStyle name="注释 5 2 7 3" xfId="9721"/>
    <cellStyle name="注释 5 2 7 3 2" xfId="8301"/>
    <cellStyle name="注释 5 2 7 4" xfId="21488"/>
    <cellStyle name="注释 5 2 8" xfId="272"/>
    <cellStyle name="注释 5 2 8 2" xfId="21489"/>
    <cellStyle name="注释 5 2 8 2 2" xfId="16352"/>
    <cellStyle name="注释 5 2 8 3" xfId="21490"/>
    <cellStyle name="注释 5 2 9" xfId="21491"/>
    <cellStyle name="注释 5 2 9 2" xfId="21492"/>
    <cellStyle name="注释 5 2 9 2 2" xfId="21493"/>
    <cellStyle name="注释 5 2 9 3" xfId="21494"/>
    <cellStyle name="注释 5 3" xfId="19216"/>
    <cellStyle name="注释 5 3 10" xfId="21495"/>
    <cellStyle name="注释 5 3 11" xfId="15236"/>
    <cellStyle name="注释 5 3 2" xfId="19219"/>
    <cellStyle name="注释 5 3 2 2" xfId="19222"/>
    <cellStyle name="注释 5 3 2 2 2" xfId="18269"/>
    <cellStyle name="注释 5 3 2 2 2 2" xfId="21496"/>
    <cellStyle name="注释 5 3 2 2 2 2 2" xfId="21497"/>
    <cellStyle name="注释 5 3 2 2 2 2 2 2" xfId="18647"/>
    <cellStyle name="注释 5 3 2 2 2 2 3" xfId="21498"/>
    <cellStyle name="注释 5 3 2 2 2 3" xfId="18593"/>
    <cellStyle name="注释 5 3 2 2 2 3 2" xfId="2792"/>
    <cellStyle name="注释 5 3 2 2 2 4" xfId="11124"/>
    <cellStyle name="注释 5 3 2 2 3" xfId="16144"/>
    <cellStyle name="注释 5 3 2 2 3 2" xfId="16146"/>
    <cellStyle name="注释 5 3 2 2 3 2 2" xfId="16148"/>
    <cellStyle name="注释 5 3 2 2 3 2 2 2" xfId="21499"/>
    <cellStyle name="注释 5 3 2 2 3 2 3" xfId="21500"/>
    <cellStyle name="注释 5 3 2 2 3 3" xfId="16151"/>
    <cellStyle name="注释 5 3 2 2 3 3 2" xfId="21501"/>
    <cellStyle name="注释 5 3 2 2 3 4" xfId="21502"/>
    <cellStyle name="注释 5 3 2 2 4" xfId="16153"/>
    <cellStyle name="注释 5 3 2 2 4 2" xfId="16155"/>
    <cellStyle name="注释 5 3 2 2 4 2 2" xfId="21503"/>
    <cellStyle name="注释 5 3 2 2 4 2 2 2" xfId="14744"/>
    <cellStyle name="注释 5 3 2 2 4 2 3" xfId="12261"/>
    <cellStyle name="注释 5 3 2 2 4 3" xfId="4299"/>
    <cellStyle name="注释 5 3 2 2 4 3 2" xfId="21504"/>
    <cellStyle name="注释 5 3 2 2 4 4" xfId="21505"/>
    <cellStyle name="注释 5 3 2 2 5" xfId="3024"/>
    <cellStyle name="注释 5 3 2 2 5 2" xfId="3495"/>
    <cellStyle name="注释 5 3 2 2 5 2 2" xfId="3497"/>
    <cellStyle name="注释 5 3 2 2 5 3" xfId="3499"/>
    <cellStyle name="注释 5 3 2 2 6" xfId="3501"/>
    <cellStyle name="注释 5 3 2 2 6 2" xfId="3503"/>
    <cellStyle name="注释 5 3 2 2 6 2 2" xfId="21506"/>
    <cellStyle name="注释 5 3 2 2 6 3" xfId="8869"/>
    <cellStyle name="注释 5 3 2 2 7" xfId="3505"/>
    <cellStyle name="注释 5 3 2 2 7 2" xfId="21507"/>
    <cellStyle name="注释 5 3 2 2 8" xfId="17892"/>
    <cellStyle name="注释 5 3 2 3" xfId="19225"/>
    <cellStyle name="注释 5 3 2 3 2" xfId="21508"/>
    <cellStyle name="注释 5 3 2 3 2 2" xfId="21509"/>
    <cellStyle name="注释 5 3 2 3 2 2 2" xfId="21510"/>
    <cellStyle name="注释 5 3 2 3 2 3" xfId="19486"/>
    <cellStyle name="注释 5 3 2 3 3" xfId="1913"/>
    <cellStyle name="注释 5 3 2 3 3 2" xfId="16157"/>
    <cellStyle name="注释 5 3 2 3 4" xfId="12905"/>
    <cellStyle name="注释 5 3 2 4" xfId="21511"/>
    <cellStyle name="注释 5 3 2 4 2" xfId="21512"/>
    <cellStyle name="注释 5 3 2 4 2 2" xfId="7601"/>
    <cellStyle name="注释 5 3 2 4 2 2 2" xfId="7603"/>
    <cellStyle name="注释 5 3 2 4 2 3" xfId="7609"/>
    <cellStyle name="注释 5 3 2 4 3" xfId="16159"/>
    <cellStyle name="注释 5 3 2 4 3 2" xfId="21513"/>
    <cellStyle name="注释 5 3 2 4 4" xfId="12909"/>
    <cellStyle name="注释 5 3 2 5" xfId="15075"/>
    <cellStyle name="注释 5 3 2 5 2" xfId="21514"/>
    <cellStyle name="注释 5 3 2 5 2 2" xfId="21515"/>
    <cellStyle name="注释 5 3 2 5 2 2 2" xfId="5840"/>
    <cellStyle name="注释 5 3 2 5 2 3" xfId="19326"/>
    <cellStyle name="注释 5 3 2 5 3" xfId="21516"/>
    <cellStyle name="注释 5 3 2 5 3 2" xfId="21517"/>
    <cellStyle name="注释 5 3 2 5 4" xfId="21518"/>
    <cellStyle name="注释 5 3 2 6" xfId="21309"/>
    <cellStyle name="注释 5 3 2 6 2" xfId="21311"/>
    <cellStyle name="注释 5 3 2 6 2 2" xfId="21519"/>
    <cellStyle name="注释 5 3 2 6 3" xfId="21520"/>
    <cellStyle name="注释 5 3 2 7" xfId="21313"/>
    <cellStyle name="注释 5 3 2 7 2" xfId="21521"/>
    <cellStyle name="注释 5 3 2 7 2 2" xfId="21522"/>
    <cellStyle name="注释 5 3 2 7 3" xfId="21523"/>
    <cellStyle name="注释 5 3 2 8" xfId="21524"/>
    <cellStyle name="注释 5 3 2 8 2" xfId="21525"/>
    <cellStyle name="注释 5 3 2 9" xfId="21526"/>
    <cellStyle name="注释 5 3 3" xfId="8715"/>
    <cellStyle name="注释 5 3 3 2" xfId="19228"/>
    <cellStyle name="注释 5 3 3 2 2" xfId="21527"/>
    <cellStyle name="注释 5 3 3 2 2 2" xfId="21528"/>
    <cellStyle name="注释 5 3 3 2 2 2 2" xfId="8318"/>
    <cellStyle name="注释 5 3 3 2 2 3" xfId="21529"/>
    <cellStyle name="注释 5 3 3 2 3" xfId="16190"/>
    <cellStyle name="注释 5 3 3 2 3 2" xfId="16192"/>
    <cellStyle name="注释 5 3 3 2 4" xfId="16194"/>
    <cellStyle name="注释 5 3 3 3" xfId="21530"/>
    <cellStyle name="注释 5 3 3 3 2" xfId="21531"/>
    <cellStyle name="注释 5 3 3 3 2 2" xfId="21532"/>
    <cellStyle name="注释 5 3 3 3 2 2 2" xfId="21141"/>
    <cellStyle name="注释 5 3 3 3 2 3" xfId="21533"/>
    <cellStyle name="注释 5 3 3 3 3" xfId="16196"/>
    <cellStyle name="注释 5 3 3 3 3 2" xfId="16198"/>
    <cellStyle name="注释 5 3 3 3 4" xfId="12914"/>
    <cellStyle name="注释 5 3 3 4" xfId="21534"/>
    <cellStyle name="注释 5 3 3 4 2" xfId="21535"/>
    <cellStyle name="注释 5 3 3 4 2 2" xfId="21536"/>
    <cellStyle name="注释 5 3 3 4 2 2 2" xfId="16651"/>
    <cellStyle name="注释 5 3 3 4 2 3" xfId="19746"/>
    <cellStyle name="注释 5 3 3 4 3" xfId="16202"/>
    <cellStyle name="注释 5 3 3 4 3 2" xfId="8326"/>
    <cellStyle name="注释 5 3 3 4 4" xfId="12918"/>
    <cellStyle name="注释 5 3 3 5" xfId="21537"/>
    <cellStyle name="注释 5 3 3 5 2" xfId="21538"/>
    <cellStyle name="注释 5 3 3 5 2 2" xfId="21539"/>
    <cellStyle name="注释 5 3 3 5 3" xfId="21540"/>
    <cellStyle name="注释 5 3 3 6" xfId="21316"/>
    <cellStyle name="注释 5 3 3 6 2" xfId="21541"/>
    <cellStyle name="注释 5 3 3 6 2 2" xfId="21542"/>
    <cellStyle name="注释 5 3 3 6 3" xfId="21543"/>
    <cellStyle name="注释 5 3 3 7" xfId="21544"/>
    <cellStyle name="注释 5 3 3 7 2" xfId="21545"/>
    <cellStyle name="注释 5 3 3 8" xfId="21546"/>
    <cellStyle name="注释 5 3 4" xfId="19231"/>
    <cellStyle name="注释 5 3 4 2" xfId="21547"/>
    <cellStyle name="注释 5 3 4 2 2" xfId="21548"/>
    <cellStyle name="注释 5 3 4 2 2 2" xfId="21549"/>
    <cellStyle name="注释 5 3 4 2 3" xfId="21550"/>
    <cellStyle name="注释 5 3 4 3" xfId="21551"/>
    <cellStyle name="注释 5 3 4 3 2" xfId="21552"/>
    <cellStyle name="注释 5 3 4 4" xfId="21553"/>
    <cellStyle name="注释 5 3 5" xfId="21554"/>
    <cellStyle name="注释 5 3 5 2" xfId="21556"/>
    <cellStyle name="注释 5 3 5 2 2" xfId="21558"/>
    <cellStyle name="注释 5 3 5 2 2 2" xfId="21559"/>
    <cellStyle name="注释 5 3 5 2 3" xfId="21560"/>
    <cellStyle name="注释 5 3 5 3" xfId="21561"/>
    <cellStyle name="注释 5 3 5 3 2" xfId="7340"/>
    <cellStyle name="注释 5 3 5 4" xfId="21562"/>
    <cellStyle name="注释 5 3 6" xfId="9065"/>
    <cellStyle name="注释 5 3 6 2" xfId="20781"/>
    <cellStyle name="注释 5 3 6 2 2" xfId="20783"/>
    <cellStyle name="注释 5 3 6 2 2 2" xfId="21563"/>
    <cellStyle name="注释 5 3 6 2 3" xfId="21564"/>
    <cellStyle name="注释 5 3 6 3" xfId="20785"/>
    <cellStyle name="注释 5 3 6 3 2" xfId="21565"/>
    <cellStyle name="注释 5 3 6 4" xfId="21566"/>
    <cellStyle name="注释 5 3 7" xfId="20787"/>
    <cellStyle name="注释 5 3 7 2" xfId="20789"/>
    <cellStyle name="注释 5 3 7 2 2" xfId="16452"/>
    <cellStyle name="注释 5 3 7 3" xfId="21567"/>
    <cellStyle name="注释 5 3 8" xfId="3886"/>
    <cellStyle name="注释 5 3 8 2" xfId="21568"/>
    <cellStyle name="注释 5 3 8 2 2" xfId="21569"/>
    <cellStyle name="注释 5 3 8 3" xfId="21570"/>
    <cellStyle name="注释 5 3 9" xfId="7659"/>
    <cellStyle name="注释 5 3 9 2" xfId="21571"/>
    <cellStyle name="注释 5 4" xfId="19234"/>
    <cellStyle name="注释 5 4 2" xfId="19237"/>
    <cellStyle name="注释 5 4 2 2" xfId="19240"/>
    <cellStyle name="注释 5 4 2 2 2" xfId="19243"/>
    <cellStyle name="注释 5 4 2 2 2 2" xfId="21572"/>
    <cellStyle name="注释 5 4 2 2 2 2 2" xfId="21573"/>
    <cellStyle name="注释 5 4 2 2 2 3" xfId="11942"/>
    <cellStyle name="注释 5 4 2 2 3" xfId="16561"/>
    <cellStyle name="注释 5 4 2 2 3 2" xfId="16563"/>
    <cellStyle name="注释 5 4 2 2 4" xfId="16566"/>
    <cellStyle name="注释 5 4 2 3" xfId="19246"/>
    <cellStyle name="注释 5 4 2 3 2" xfId="21574"/>
    <cellStyle name="注释 5 4 2 3 2 2" xfId="21575"/>
    <cellStyle name="注释 5 4 2 3 2 2 2" xfId="12791"/>
    <cellStyle name="注释 5 4 2 3 2 3" xfId="21576"/>
    <cellStyle name="注释 5 4 2 3 3" xfId="16570"/>
    <cellStyle name="注释 5 4 2 3 3 2" xfId="16572"/>
    <cellStyle name="注释 5 4 2 3 4" xfId="13102"/>
    <cellStyle name="注释 5 4 2 4" xfId="21577"/>
    <cellStyle name="注释 5 4 2 4 2" xfId="21578"/>
    <cellStyle name="注释 5 4 2 4 2 2" xfId="21579"/>
    <cellStyle name="注释 5 4 2 4 2 2 2" xfId="21580"/>
    <cellStyle name="注释 5 4 2 4 2 3" xfId="21581"/>
    <cellStyle name="注释 5 4 2 4 3" xfId="16575"/>
    <cellStyle name="注释 5 4 2 4 3 2" xfId="21582"/>
    <cellStyle name="注释 5 4 2 4 4" xfId="13106"/>
    <cellStyle name="注释 5 4 2 5" xfId="15085"/>
    <cellStyle name="注释 5 4 2 5 2" xfId="21583"/>
    <cellStyle name="注释 5 4 2 5 2 2" xfId="21584"/>
    <cellStyle name="注释 5 4 2 5 3" xfId="21585"/>
    <cellStyle name="注释 5 4 2 6" xfId="21320"/>
    <cellStyle name="注释 5 4 2 6 2" xfId="21322"/>
    <cellStyle name="注释 5 4 2 6 2 2" xfId="21586"/>
    <cellStyle name="注释 5 4 2 6 3" xfId="21587"/>
    <cellStyle name="注释 5 4 2 7" xfId="21324"/>
    <cellStyle name="注释 5 4 2 7 2" xfId="21588"/>
    <cellStyle name="注释 5 4 2 8" xfId="21589"/>
    <cellStyle name="注释 5 4 3" xfId="1055"/>
    <cellStyle name="注释 5 4 3 2" xfId="1062"/>
    <cellStyle name="注释 5 4 3 2 2" xfId="7044"/>
    <cellStyle name="注释 5 4 3 2 2 2" xfId="21590"/>
    <cellStyle name="注释 5 4 3 2 3" xfId="16605"/>
    <cellStyle name="注释 5 4 3 3" xfId="21591"/>
    <cellStyle name="注释 5 4 3 3 2" xfId="21592"/>
    <cellStyle name="注释 5 4 3 4" xfId="21593"/>
    <cellStyle name="注释 5 4 4" xfId="655"/>
    <cellStyle name="注释 5 4 4 2" xfId="21594"/>
    <cellStyle name="注释 5 4 4 2 2" xfId="21595"/>
    <cellStyle name="注释 5 4 4 2 2 2" xfId="21596"/>
    <cellStyle name="注释 5 4 4 2 3" xfId="21597"/>
    <cellStyle name="注释 5 4 4 3" xfId="21598"/>
    <cellStyle name="注释 5 4 4 3 2" xfId="21599"/>
    <cellStyle name="注释 5 4 4 4" xfId="21600"/>
    <cellStyle name="注释 5 4 5" xfId="21601"/>
    <cellStyle name="注释 5 4 5 2" xfId="21603"/>
    <cellStyle name="注释 5 4 5 2 2" xfId="21604"/>
    <cellStyle name="注释 5 4 5 2 2 2" xfId="21605"/>
    <cellStyle name="注释 5 4 5 2 3" xfId="18441"/>
    <cellStyle name="注释 5 4 5 3" xfId="21606"/>
    <cellStyle name="注释 5 4 5 3 2" xfId="21607"/>
    <cellStyle name="注释 5 4 5 4" xfId="21608"/>
    <cellStyle name="注释 5 4 6" xfId="20791"/>
    <cellStyle name="注释 5 4 6 2" xfId="20793"/>
    <cellStyle name="注释 5 4 6 2 2" xfId="20795"/>
    <cellStyle name="注释 5 4 6 3" xfId="20797"/>
    <cellStyle name="注释 5 4 7" xfId="20799"/>
    <cellStyle name="注释 5 4 7 2" xfId="20801"/>
    <cellStyle name="注释 5 4 7 2 2" xfId="21609"/>
    <cellStyle name="注释 5 4 7 3" xfId="21610"/>
    <cellStyle name="注释 5 4 8" xfId="20803"/>
    <cellStyle name="注释 5 4 8 2" xfId="21611"/>
    <cellStyle name="注释 5 4 9" xfId="21612"/>
    <cellStyle name="注释 5 5" xfId="19249"/>
    <cellStyle name="注释 5 5 2" xfId="19252"/>
    <cellStyle name="注释 5 5 2 2" xfId="19255"/>
    <cellStyle name="注释 5 5 2 2 2" xfId="13916"/>
    <cellStyle name="注释 5 5 2 2 2 2" xfId="13918"/>
    <cellStyle name="注释 5 5 2 2 3" xfId="17019"/>
    <cellStyle name="注释 5 5 2 3" xfId="20299"/>
    <cellStyle name="注释 5 5 2 3 2" xfId="13973"/>
    <cellStyle name="注释 5 5 2 4" xfId="21613"/>
    <cellStyle name="注释 5 5 3" xfId="1171"/>
    <cellStyle name="注释 5 5 3 2" xfId="1179"/>
    <cellStyle name="注释 5 5 3 2 2" xfId="21614"/>
    <cellStyle name="注释 5 5 3 2 2 2" xfId="21615"/>
    <cellStyle name="注释 5 5 3 2 3" xfId="17049"/>
    <cellStyle name="注释 5 5 3 3" xfId="21616"/>
    <cellStyle name="注释 5 5 3 3 2" xfId="21617"/>
    <cellStyle name="注释 5 5 3 4" xfId="21618"/>
    <cellStyle name="注释 5 5 4" xfId="1191"/>
    <cellStyle name="注释 5 5 4 2" xfId="21619"/>
    <cellStyle name="注释 5 5 4 2 2" xfId="21620"/>
    <cellStyle name="注释 5 5 4 2 2 2" xfId="21621"/>
    <cellStyle name="注释 5 5 4 2 3" xfId="21622"/>
    <cellStyle name="注释 5 5 4 3" xfId="21623"/>
    <cellStyle name="注释 5 5 4 3 2" xfId="21624"/>
    <cellStyle name="注释 5 5 4 4" xfId="21625"/>
    <cellStyle name="注释 5 5 5" xfId="21626"/>
    <cellStyle name="注释 5 5 5 2" xfId="21627"/>
    <cellStyle name="注释 5 5 5 2 2" xfId="4244"/>
    <cellStyle name="注释 5 5 5 3" xfId="21628"/>
    <cellStyle name="注释 5 5 6" xfId="13536"/>
    <cellStyle name="注释 5 5 6 2" xfId="20806"/>
    <cellStyle name="注释 5 5 6 2 2" xfId="21629"/>
    <cellStyle name="注释 5 5 6 3" xfId="21630"/>
    <cellStyle name="注释 5 5 7" xfId="20808"/>
    <cellStyle name="注释 5 5 7 2" xfId="21631"/>
    <cellStyle name="注释 5 5 8" xfId="21632"/>
    <cellStyle name="注释 5 6" xfId="11567"/>
    <cellStyle name="注释 5 6 2" xfId="7401"/>
    <cellStyle name="注释 5 6 2 2" xfId="11572"/>
    <cellStyle name="注释 5 6 2 2 2" xfId="11576"/>
    <cellStyle name="注释 5 6 2 3" xfId="11579"/>
    <cellStyle name="注释 5 6 3" xfId="4409"/>
    <cellStyle name="注释 5 6 3 2" xfId="11582"/>
    <cellStyle name="注释 5 6 4" xfId="11585"/>
    <cellStyle name="注释 5 7" xfId="1385"/>
    <cellStyle name="注释 5 7 2" xfId="11590"/>
    <cellStyle name="注释 5 7 2 2" xfId="11595"/>
    <cellStyle name="注释 5 7 2 2 2" xfId="11598"/>
    <cellStyle name="注释 5 7 2 3" xfId="11601"/>
    <cellStyle name="注释 5 7 3" xfId="11605"/>
    <cellStyle name="注释 5 7 3 2" xfId="11608"/>
    <cellStyle name="注释 5 7 4" xfId="2324"/>
    <cellStyle name="注释 5 8" xfId="11613"/>
    <cellStyle name="注释 5 8 2" xfId="11617"/>
    <cellStyle name="注释 5 8 2 2" xfId="11621"/>
    <cellStyle name="注释 5 8 2 2 2" xfId="11624"/>
    <cellStyle name="注释 5 8 2 3" xfId="11628"/>
    <cellStyle name="注释 5 8 3" xfId="11631"/>
    <cellStyle name="注释 5 8 3 2" xfId="11634"/>
    <cellStyle name="注释 5 8 4" xfId="11637"/>
    <cellStyle name="注释 5 9" xfId="11641"/>
    <cellStyle name="注释 5 9 2" xfId="11644"/>
    <cellStyle name="注释 5 9 2 2" xfId="11648"/>
    <cellStyle name="注释 5 9 3" xfId="11651"/>
    <cellStyle name="注释 6" xfId="19258"/>
    <cellStyle name="注释 6 10" xfId="1456"/>
    <cellStyle name="注释 6 10 2" xfId="7270"/>
    <cellStyle name="注释 6 10 2 2" xfId="7272"/>
    <cellStyle name="注释 6 10 3" xfId="7275"/>
    <cellStyle name="注释 6 11" xfId="21633"/>
    <cellStyle name="注释 6 11 2" xfId="21634"/>
    <cellStyle name="注释 6 12" xfId="21635"/>
    <cellStyle name="注释 6 13" xfId="21636"/>
    <cellStyle name="注释 6 2" xfId="19261"/>
    <cellStyle name="注释 6 2 10" xfId="21637"/>
    <cellStyle name="注释 6 2 10 2" xfId="21638"/>
    <cellStyle name="注释 6 2 11" xfId="21639"/>
    <cellStyle name="注释 6 2 12" xfId="21640"/>
    <cellStyle name="注释 6 2 2" xfId="8044"/>
    <cellStyle name="注释 6 2 2 10" xfId="12389"/>
    <cellStyle name="注释 6 2 2 11" xfId="12394"/>
    <cellStyle name="注释 6 2 2 2" xfId="1940"/>
    <cellStyle name="注释 6 2 2 2 2" xfId="1946"/>
    <cellStyle name="注释 6 2 2 2 2 2" xfId="1952"/>
    <cellStyle name="注释 6 2 2 2 2 2 2" xfId="1957"/>
    <cellStyle name="注释 6 2 2 2 2 2 2 2" xfId="17023"/>
    <cellStyle name="注释 6 2 2 2 2 2 2 2 2" xfId="21641"/>
    <cellStyle name="注释 6 2 2 2 2 2 2 3" xfId="21642"/>
    <cellStyle name="注释 6 2 2 2 2 2 3" xfId="13316"/>
    <cellStyle name="注释 6 2 2 2 2 2 3 2" xfId="13319"/>
    <cellStyle name="注释 6 2 2 2 2 2 4" xfId="10567"/>
    <cellStyle name="注释 6 2 2 2 2 3" xfId="1960"/>
    <cellStyle name="注释 6 2 2 2 2 3 2" xfId="17025"/>
    <cellStyle name="注释 6 2 2 2 2 3 2 2" xfId="21643"/>
    <cellStyle name="注释 6 2 2 2 2 3 2 2 2" xfId="21644"/>
    <cellStyle name="注释 6 2 2 2 2 3 2 3" xfId="21645"/>
    <cellStyle name="注释 6 2 2 2 2 3 3" xfId="13325"/>
    <cellStyle name="注释 6 2 2 2 2 3 3 2" xfId="14465"/>
    <cellStyle name="注释 6 2 2 2 2 3 4" xfId="10575"/>
    <cellStyle name="注释 6 2 2 2 2 4" xfId="17027"/>
    <cellStyle name="注释 6 2 2 2 2 4 2" xfId="21646"/>
    <cellStyle name="注释 6 2 2 2 2 4 2 2" xfId="21647"/>
    <cellStyle name="注释 6 2 2 2 2 4 2 2 2" xfId="21648"/>
    <cellStyle name="注释 6 2 2 2 2 4 2 3" xfId="20676"/>
    <cellStyle name="注释 6 2 2 2 2 4 3" xfId="14471"/>
    <cellStyle name="注释 6 2 2 2 2 4 3 2" xfId="14473"/>
    <cellStyle name="注释 6 2 2 2 2 4 4" xfId="14476"/>
    <cellStyle name="注释 6 2 2 2 2 5" xfId="21649"/>
    <cellStyle name="注释 6 2 2 2 2 5 2" xfId="21650"/>
    <cellStyle name="注释 6 2 2 2 2 5 2 2" xfId="21651"/>
    <cellStyle name="注释 6 2 2 2 2 5 3" xfId="14482"/>
    <cellStyle name="注释 6 2 2 2 2 6" xfId="6333"/>
    <cellStyle name="注释 6 2 2 2 2 6 2" xfId="3274"/>
    <cellStyle name="注释 6 2 2 2 2 6 2 2" xfId="7164"/>
    <cellStyle name="注释 6 2 2 2 2 6 3" xfId="14486"/>
    <cellStyle name="注释 6 2 2 2 2 7" xfId="6337"/>
    <cellStyle name="注释 6 2 2 2 2 7 2" xfId="21652"/>
    <cellStyle name="注释 6 2 2 2 2 8" xfId="3115"/>
    <cellStyle name="注释 6 2 2 2 3" xfId="1963"/>
    <cellStyle name="注释 6 2 2 2 3 2" xfId="1966"/>
    <cellStyle name="注释 6 2 2 2 3 2 2" xfId="17053"/>
    <cellStyle name="注释 6 2 2 2 3 2 2 2" xfId="17055"/>
    <cellStyle name="注释 6 2 2 2 3 2 3" xfId="13334"/>
    <cellStyle name="注释 6 2 2 2 3 3" xfId="17057"/>
    <cellStyle name="注释 6 2 2 2 3 3 2" xfId="17059"/>
    <cellStyle name="注释 6 2 2 2 3 4" xfId="17061"/>
    <cellStyle name="注释 6 2 2 2 4" xfId="1970"/>
    <cellStyle name="注释 6 2 2 2 4 2" xfId="21653"/>
    <cellStyle name="注释 6 2 2 2 4 2 2" xfId="21654"/>
    <cellStyle name="注释 6 2 2 2 4 2 2 2" xfId="21655"/>
    <cellStyle name="注释 6 2 2 2 4 2 3" xfId="13348"/>
    <cellStyle name="注释 6 2 2 2 4 3" xfId="21656"/>
    <cellStyle name="注释 6 2 2 2 4 3 2" xfId="21657"/>
    <cellStyle name="注释 6 2 2 2 4 4" xfId="21658"/>
    <cellStyle name="注释 6 2 2 2 5" xfId="17935"/>
    <cellStyle name="注释 6 2 2 2 5 2" xfId="17937"/>
    <cellStyle name="注释 6 2 2 2 5 2 2" xfId="3649"/>
    <cellStyle name="注释 6 2 2 2 5 2 2 2" xfId="21659"/>
    <cellStyle name="注释 6 2 2 2 5 2 3" xfId="12126"/>
    <cellStyle name="注释 6 2 2 2 5 3" xfId="21660"/>
    <cellStyle name="注释 6 2 2 2 5 3 2" xfId="3665"/>
    <cellStyle name="注释 6 2 2 2 5 4" xfId="21661"/>
    <cellStyle name="注释 6 2 2 2 6" xfId="17939"/>
    <cellStyle name="注释 6 2 2 2 6 2" xfId="11143"/>
    <cellStyle name="注释 6 2 2 2 6 2 2" xfId="11145"/>
    <cellStyle name="注释 6 2 2 2 6 3" xfId="8988"/>
    <cellStyle name="注释 6 2 2 2 7" xfId="21662"/>
    <cellStyle name="注释 6 2 2 2 7 2" xfId="11210"/>
    <cellStyle name="注释 6 2 2 2 7 2 2" xfId="151"/>
    <cellStyle name="注释 6 2 2 2 7 3" xfId="11215"/>
    <cellStyle name="注释 6 2 2 2 8" xfId="21663"/>
    <cellStyle name="注释 6 2 2 2 8 2" xfId="11246"/>
    <cellStyle name="注释 6 2 2 2 9" xfId="8237"/>
    <cellStyle name="注释 6 2 2 3" xfId="1972"/>
    <cellStyle name="注释 6 2 2 3 2" xfId="1977"/>
    <cellStyle name="注释 6 2 2 3 2 2" xfId="17268"/>
    <cellStyle name="注释 6 2 2 3 2 2 2" xfId="12850"/>
    <cellStyle name="注释 6 2 2 3 2 2 2 2" xfId="12853"/>
    <cellStyle name="注释 6 2 2 3 2 2 3" xfId="12888"/>
    <cellStyle name="注释 6 2 2 3 2 3" xfId="17270"/>
    <cellStyle name="注释 6 2 2 3 2 3 2" xfId="13067"/>
    <cellStyle name="注释 6 2 2 3 2 4" xfId="17272"/>
    <cellStyle name="注释 6 2 2 3 3" xfId="21664"/>
    <cellStyle name="注释 6 2 2 3 3 2" xfId="21665"/>
    <cellStyle name="注释 6 2 2 3 3 2 2" xfId="21666"/>
    <cellStyle name="注释 6 2 2 3 3 2 2 2" xfId="21667"/>
    <cellStyle name="注释 6 2 2 3 3 2 3" xfId="13450"/>
    <cellStyle name="注释 6 2 2 3 3 3" xfId="21668"/>
    <cellStyle name="注释 6 2 2 3 3 3 2" xfId="21669"/>
    <cellStyle name="注释 6 2 2 3 3 4" xfId="21670"/>
    <cellStyle name="注释 6 2 2 3 4" xfId="21671"/>
    <cellStyle name="注释 6 2 2 3 4 2" xfId="20594"/>
    <cellStyle name="注释 6 2 2 3 4 2 2" xfId="21672"/>
    <cellStyle name="注释 6 2 2 3 4 2 2 2" xfId="21673"/>
    <cellStyle name="注释 6 2 2 3 4 2 3" xfId="13456"/>
    <cellStyle name="注释 6 2 2 3 4 3" xfId="21674"/>
    <cellStyle name="注释 6 2 2 3 4 3 2" xfId="21675"/>
    <cellStyle name="注释 6 2 2 3 4 4" xfId="21676"/>
    <cellStyle name="注释 6 2 2 3 5" xfId="11105"/>
    <cellStyle name="注释 6 2 2 3 5 2" xfId="21677"/>
    <cellStyle name="注释 6 2 2 3 5 2 2" xfId="21678"/>
    <cellStyle name="注释 6 2 2 3 5 3" xfId="21679"/>
    <cellStyle name="注释 6 2 2 3 6" xfId="21680"/>
    <cellStyle name="注释 6 2 2 3 6 2" xfId="6547"/>
    <cellStyle name="注释 6 2 2 3 6 2 2" xfId="11325"/>
    <cellStyle name="注释 6 2 2 3 6 3" xfId="11331"/>
    <cellStyle name="注释 6 2 2 3 7" xfId="21681"/>
    <cellStyle name="注释 6 2 2 3 7 2" xfId="11364"/>
    <cellStyle name="注释 6 2 2 3 8" xfId="21682"/>
    <cellStyle name="注释 6 2 2 4" xfId="1981"/>
    <cellStyle name="注释 6 2 2 4 2" xfId="1984"/>
    <cellStyle name="注释 6 2 2 4 2 2" xfId="1988"/>
    <cellStyle name="注释 6 2 2 4 2 2 2" xfId="1992"/>
    <cellStyle name="注释 6 2 2 4 2 3" xfId="1995"/>
    <cellStyle name="注释 6 2 2 4 3" xfId="1998"/>
    <cellStyle name="注释 6 2 2 4 3 2" xfId="1246"/>
    <cellStyle name="注释 6 2 2 4 4" xfId="2004"/>
    <cellStyle name="注释 6 2 2 5" xfId="2010"/>
    <cellStyle name="注释 6 2 2 5 2" xfId="2012"/>
    <cellStyle name="注释 6 2 2 5 2 2" xfId="2015"/>
    <cellStyle name="注释 6 2 2 5 2 2 2" xfId="2019"/>
    <cellStyle name="注释 6 2 2 5 2 3" xfId="2024"/>
    <cellStyle name="注释 6 2 2 5 3" xfId="2028"/>
    <cellStyle name="注释 6 2 2 5 3 2" xfId="1323"/>
    <cellStyle name="注释 6 2 2 5 4" xfId="2031"/>
    <cellStyle name="注释 6 2 2 6" xfId="1375"/>
    <cellStyle name="注释 6 2 2 6 2" xfId="1381"/>
    <cellStyle name="注释 6 2 2 6 2 2" xfId="1391"/>
    <cellStyle name="注释 6 2 2 6 2 2 2" xfId="21683"/>
    <cellStyle name="注释 6 2 2 6 2 3" xfId="16270"/>
    <cellStyle name="注释 6 2 2 6 3" xfId="1394"/>
    <cellStyle name="注释 6 2 2 6 3 2" xfId="21684"/>
    <cellStyle name="注释 6 2 2 6 4" xfId="21685"/>
    <cellStyle name="注释 6 2 2 7" xfId="20599"/>
    <cellStyle name="注释 6 2 2 7 2" xfId="12575"/>
    <cellStyle name="注释 6 2 2 7 2 2" xfId="21686"/>
    <cellStyle name="注释 6 2 2 7 3" xfId="21687"/>
    <cellStyle name="注释 6 2 2 8" xfId="21688"/>
    <cellStyle name="注释 6 2 2 8 2" xfId="1409"/>
    <cellStyle name="注释 6 2 2 8 2 2" xfId="5646"/>
    <cellStyle name="注释 6 2 2 8 3" xfId="5656"/>
    <cellStyle name="注释 6 2 2 9" xfId="7471"/>
    <cellStyle name="注释 6 2 2 9 2" xfId="7473"/>
    <cellStyle name="注释 6 2 3" xfId="19264"/>
    <cellStyle name="注释 6 2 3 2" xfId="2353"/>
    <cellStyle name="注释 6 2 3 2 2" xfId="2360"/>
    <cellStyle name="注释 6 2 3 2 2 2" xfId="3541"/>
    <cellStyle name="注释 6 2 3 2 2 2 2" xfId="3546"/>
    <cellStyle name="注释 6 2 3 2 2 2 2 2" xfId="4567"/>
    <cellStyle name="注释 6 2 3 2 2 2 3" xfId="4575"/>
    <cellStyle name="注释 6 2 3 2 2 3" xfId="3554"/>
    <cellStyle name="注释 6 2 3 2 2 3 2" xfId="4585"/>
    <cellStyle name="注释 6 2 3 2 2 4" xfId="21689"/>
    <cellStyle name="注释 6 2 3 2 3" xfId="3561"/>
    <cellStyle name="注释 6 2 3 2 3 2" xfId="21691"/>
    <cellStyle name="注释 6 2 3 2 3 2 2" xfId="17491"/>
    <cellStyle name="注释 6 2 3 2 3 2 2 2" xfId="21693"/>
    <cellStyle name="注释 6 2 3 2 3 2 3" xfId="15078"/>
    <cellStyle name="注释 6 2 3 2 3 3" xfId="21695"/>
    <cellStyle name="注释 6 2 3 2 3 3 2" xfId="21697"/>
    <cellStyle name="注释 6 2 3 2 3 4" xfId="21699"/>
    <cellStyle name="注释 6 2 3 2 4" xfId="21701"/>
    <cellStyle name="注释 6 2 3 2 4 2" xfId="21703"/>
    <cellStyle name="注释 6 2 3 2 4 2 2" xfId="21705"/>
    <cellStyle name="注释 6 2 3 2 4 2 2 2" xfId="21707"/>
    <cellStyle name="注释 6 2 3 2 4 2 3" xfId="15109"/>
    <cellStyle name="注释 6 2 3 2 4 3" xfId="21709"/>
    <cellStyle name="注释 6 2 3 2 4 3 2" xfId="21711"/>
    <cellStyle name="注释 6 2 3 2 4 4" xfId="4188"/>
    <cellStyle name="注释 6 2 3 2 5" xfId="20603"/>
    <cellStyle name="注释 6 2 3 2 5 2" xfId="21713"/>
    <cellStyle name="注释 6 2 3 2 5 2 2" xfId="21715"/>
    <cellStyle name="注释 6 2 3 2 5 3" xfId="21717"/>
    <cellStyle name="注释 6 2 3 2 6" xfId="17152"/>
    <cellStyle name="注释 6 2 3 2 6 2" xfId="9938"/>
    <cellStyle name="注释 6 2 3 2 6 2 2" xfId="11516"/>
    <cellStyle name="注释 6 2 3 2 6 3" xfId="9006"/>
    <cellStyle name="注释 6 2 3 2 7" xfId="17155"/>
    <cellStyle name="注释 6 2 3 2 7 2" xfId="21719"/>
    <cellStyle name="注释 6 2 3 2 8" xfId="21721"/>
    <cellStyle name="注释 6 2 3 3" xfId="2366"/>
    <cellStyle name="注释 6 2 3 3 2" xfId="3568"/>
    <cellStyle name="注释 6 2 3 3 2 2" xfId="3575"/>
    <cellStyle name="注释 6 2 3 3 2 2 2" xfId="17537"/>
    <cellStyle name="注释 6 2 3 3 2 3" xfId="3582"/>
    <cellStyle name="注释 6 2 3 3 3" xfId="3586"/>
    <cellStyle name="注释 6 2 3 3 3 2" xfId="21723"/>
    <cellStyle name="注释 6 2 3 3 4" xfId="3591"/>
    <cellStyle name="注释 6 2 3 4" xfId="3594"/>
    <cellStyle name="注释 6 2 3 4 2" xfId="3599"/>
    <cellStyle name="注释 6 2 3 4 2 2" xfId="21725"/>
    <cellStyle name="注释 6 2 3 4 2 2 2" xfId="21727"/>
    <cellStyle name="注释 6 2 3 4 2 3" xfId="21728"/>
    <cellStyle name="注释 6 2 3 4 3" xfId="3604"/>
    <cellStyle name="注释 6 2 3 4 3 2" xfId="21729"/>
    <cellStyle name="注释 6 2 3 4 4" xfId="21730"/>
    <cellStyle name="注释 6 2 3 5" xfId="3612"/>
    <cellStyle name="注释 6 2 3 5 2" xfId="3618"/>
    <cellStyle name="注释 6 2 3 5 2 2" xfId="21731"/>
    <cellStyle name="注释 6 2 3 5 2 2 2" xfId="21733"/>
    <cellStyle name="注释 6 2 3 5 2 3" xfId="21734"/>
    <cellStyle name="注释 6 2 3 5 3" xfId="4081"/>
    <cellStyle name="注释 6 2 3 5 3 2" xfId="21735"/>
    <cellStyle name="注释 6 2 3 5 4" xfId="21736"/>
    <cellStyle name="注释 6 2 3 6" xfId="1428"/>
    <cellStyle name="注释 6 2 3 6 2" xfId="21737"/>
    <cellStyle name="注释 6 2 3 6 2 2" xfId="21739"/>
    <cellStyle name="注释 6 2 3 6 3" xfId="21741"/>
    <cellStyle name="注释 6 2 3 7" xfId="1451"/>
    <cellStyle name="注释 6 2 3 7 2" xfId="9038"/>
    <cellStyle name="注释 6 2 3 7 2 2" xfId="21743"/>
    <cellStyle name="注释 6 2 3 7 3" xfId="157"/>
    <cellStyle name="注释 6 2 3 8" xfId="1458"/>
    <cellStyle name="注释 6 2 3 8 2" xfId="21744"/>
    <cellStyle name="注释 6 2 3 9" xfId="4771"/>
    <cellStyle name="注释 6 2 4" xfId="20301"/>
    <cellStyle name="注释 6 2 4 2" xfId="21746"/>
    <cellStyle name="注释 6 2 4 2 2" xfId="21747"/>
    <cellStyle name="注释 6 2 4 2 2 2" xfId="623"/>
    <cellStyle name="注释 6 2 4 2 2 2 2" xfId="632"/>
    <cellStyle name="注释 6 2 4 2 2 3" xfId="650"/>
    <cellStyle name="注释 6 2 4 2 3" xfId="21749"/>
    <cellStyle name="注释 6 2 4 2 3 2" xfId="13621"/>
    <cellStyle name="注释 6 2 4 2 4" xfId="21751"/>
    <cellStyle name="注释 6 2 4 3" xfId="21753"/>
    <cellStyle name="注释 6 2 4 3 2" xfId="21754"/>
    <cellStyle name="注释 6 2 4 3 2 2" xfId="21756"/>
    <cellStyle name="注释 6 2 4 3 2 2 2" xfId="21758"/>
    <cellStyle name="注释 6 2 4 3 2 3" xfId="8205"/>
    <cellStyle name="注释 6 2 4 3 3" xfId="21759"/>
    <cellStyle name="注释 6 2 4 3 3 2" xfId="21761"/>
    <cellStyle name="注释 6 2 4 3 4" xfId="21762"/>
    <cellStyle name="注释 6 2 4 4" xfId="7922"/>
    <cellStyle name="注释 6 2 4 4 2" xfId="7924"/>
    <cellStyle name="注释 6 2 4 4 2 2" xfId="7927"/>
    <cellStyle name="注释 6 2 4 4 2 2 2" xfId="7930"/>
    <cellStyle name="注释 6 2 4 4 2 3" xfId="7936"/>
    <cellStyle name="注释 6 2 4 4 3" xfId="7940"/>
    <cellStyle name="注释 6 2 4 4 3 2" xfId="7943"/>
    <cellStyle name="注释 6 2 4 4 4" xfId="7953"/>
    <cellStyle name="注释 6 2 4 5" xfId="14129"/>
    <cellStyle name="注释 6 2 4 5 2" xfId="14131"/>
    <cellStyle name="注释 6 2 4 5 2 2" xfId="21763"/>
    <cellStyle name="注释 6 2 4 5 3" xfId="21765"/>
    <cellStyle name="注释 6 2 4 6" xfId="14134"/>
    <cellStyle name="注释 6 2 4 6 2" xfId="21767"/>
    <cellStyle name="注释 6 2 4 6 2 2" xfId="21769"/>
    <cellStyle name="注释 6 2 4 6 3" xfId="21770"/>
    <cellStyle name="注释 6 2 4 7" xfId="21771"/>
    <cellStyle name="注释 6 2 4 7 2" xfId="21772"/>
    <cellStyle name="注释 6 2 4 8" xfId="21774"/>
    <cellStyle name="注释 6 2 5" xfId="21775"/>
    <cellStyle name="注释 6 2 5 2" xfId="21776"/>
    <cellStyle name="注释 6 2 5 2 2" xfId="21777"/>
    <cellStyle name="注释 6 2 5 2 2 2" xfId="21779"/>
    <cellStyle name="注释 6 2 5 2 3" xfId="19796"/>
    <cellStyle name="注释 6 2 5 3" xfId="21781"/>
    <cellStyle name="注释 6 2 5 3 2" xfId="21782"/>
    <cellStyle name="注释 6 2 5 4" xfId="21784"/>
    <cellStyle name="注释 6 2 6" xfId="20819"/>
    <cellStyle name="注释 6 2 6 2" xfId="17640"/>
    <cellStyle name="注释 6 2 6 2 2" xfId="21785"/>
    <cellStyle name="注释 6 2 6 2 2 2" xfId="21787"/>
    <cellStyle name="注释 6 2 6 2 3" xfId="3336"/>
    <cellStyle name="注释 6 2 6 3" xfId="21788"/>
    <cellStyle name="注释 6 2 6 3 2" xfId="21789"/>
    <cellStyle name="注释 6 2 6 4" xfId="21790"/>
    <cellStyle name="注释 6 2 7" xfId="20821"/>
    <cellStyle name="注释 6 2 7 2" xfId="10103"/>
    <cellStyle name="注释 6 2 7 2 2" xfId="16703"/>
    <cellStyle name="注释 6 2 7 2 2 2" xfId="16706"/>
    <cellStyle name="注释 6 2 7 2 3" xfId="3421"/>
    <cellStyle name="注释 6 2 7 3" xfId="21791"/>
    <cellStyle name="注释 6 2 7 3 2" xfId="16729"/>
    <cellStyle name="注释 6 2 7 4" xfId="21792"/>
    <cellStyle name="注释 6 2 8" xfId="21793"/>
    <cellStyle name="注释 6 2 8 2" xfId="17651"/>
    <cellStyle name="注释 6 2 8 2 2" xfId="16784"/>
    <cellStyle name="注释 6 2 8 3" xfId="21794"/>
    <cellStyle name="注释 6 2 9" xfId="21795"/>
    <cellStyle name="注释 6 2 9 2" xfId="21796"/>
    <cellStyle name="注释 6 2 9 2 2" xfId="21136"/>
    <cellStyle name="注释 6 2 9 3" xfId="21797"/>
    <cellStyle name="注释 6 3" xfId="19267"/>
    <cellStyle name="注释 6 3 10" xfId="21798"/>
    <cellStyle name="注释 6 3 11" xfId="20961"/>
    <cellStyle name="注释 6 3 2" xfId="19270"/>
    <cellStyle name="注释 6 3 2 2" xfId="13288"/>
    <cellStyle name="注释 6 3 2 2 2" xfId="20303"/>
    <cellStyle name="注释 6 3 2 2 2 2" xfId="3044"/>
    <cellStyle name="注释 6 3 2 2 2 2 2" xfId="21799"/>
    <cellStyle name="注释 6 3 2 2 2 2 2 2" xfId="18924"/>
    <cellStyle name="注释 6 3 2 2 2 2 3" xfId="21800"/>
    <cellStyle name="注释 6 3 2 2 2 3" xfId="21801"/>
    <cellStyle name="注释 6 3 2 2 2 3 2" xfId="21802"/>
    <cellStyle name="注释 6 3 2 2 2 4" xfId="21803"/>
    <cellStyle name="注释 6 3 2 2 3" xfId="21804"/>
    <cellStyle name="注释 6 3 2 2 3 2" xfId="21805"/>
    <cellStyle name="注释 6 3 2 2 3 2 2" xfId="21806"/>
    <cellStyle name="注释 6 3 2 2 3 2 2 2" xfId="18960"/>
    <cellStyle name="注释 6 3 2 2 3 2 3" xfId="21807"/>
    <cellStyle name="注释 6 3 2 2 3 3" xfId="20697"/>
    <cellStyle name="注释 6 3 2 2 3 3 2" xfId="21808"/>
    <cellStyle name="注释 6 3 2 2 3 4" xfId="4886"/>
    <cellStyle name="注释 6 3 2 2 4" xfId="21809"/>
    <cellStyle name="注释 6 3 2 2 4 2" xfId="21810"/>
    <cellStyle name="注释 6 3 2 2 4 2 2" xfId="14293"/>
    <cellStyle name="注释 6 3 2 2 4 2 2 2" xfId="21811"/>
    <cellStyle name="注释 6 3 2 2 4 2 3" xfId="21812"/>
    <cellStyle name="注释 6 3 2 2 4 3" xfId="21813"/>
    <cellStyle name="注释 6 3 2 2 4 3 2" xfId="21814"/>
    <cellStyle name="注释 6 3 2 2 4 4" xfId="21815"/>
    <cellStyle name="注释 6 3 2 2 5" xfId="18227"/>
    <cellStyle name="注释 6 3 2 2 5 2" xfId="20271"/>
    <cellStyle name="注释 6 3 2 2 5 2 2" xfId="20274"/>
    <cellStyle name="注释 6 3 2 2 5 3" xfId="20282"/>
    <cellStyle name="注释 6 3 2 2 6" xfId="21816"/>
    <cellStyle name="注释 6 3 2 2 6 2" xfId="21555"/>
    <cellStyle name="注释 6 3 2 2 6 2 2" xfId="21557"/>
    <cellStyle name="注释 6 3 2 2 6 3" xfId="9066"/>
    <cellStyle name="注释 6 3 2 2 7" xfId="21817"/>
    <cellStyle name="注释 6 3 2 2 7 2" xfId="21602"/>
    <cellStyle name="注释 6 3 2 2 8" xfId="21818"/>
    <cellStyle name="注释 6 3 2 3" xfId="20305"/>
    <cellStyle name="注释 6 3 2 3 2" xfId="21819"/>
    <cellStyle name="注释 6 3 2 3 2 2" xfId="21820"/>
    <cellStyle name="注释 6 3 2 3 2 2 2" xfId="21821"/>
    <cellStyle name="注释 6 3 2 3 2 3" xfId="21822"/>
    <cellStyle name="注释 6 3 2 3 3" xfId="21823"/>
    <cellStyle name="注释 6 3 2 3 3 2" xfId="21824"/>
    <cellStyle name="注释 6 3 2 3 4" xfId="21825"/>
    <cellStyle name="注释 6 3 2 4" xfId="21826"/>
    <cellStyle name="注释 6 3 2 4 2" xfId="21827"/>
    <cellStyle name="注释 6 3 2 4 2 2" xfId="21828"/>
    <cellStyle name="注释 6 3 2 4 2 2 2" xfId="21829"/>
    <cellStyle name="注释 6 3 2 4 2 3" xfId="21830"/>
    <cellStyle name="注释 6 3 2 4 3" xfId="21831"/>
    <cellStyle name="注释 6 3 2 4 3 2" xfId="21832"/>
    <cellStyle name="注释 6 3 2 4 4" xfId="14224"/>
    <cellStyle name="注释 6 3 2 5" xfId="21833"/>
    <cellStyle name="注释 6 3 2 5 2" xfId="21834"/>
    <cellStyle name="注释 6 3 2 5 2 2" xfId="21835"/>
    <cellStyle name="注释 6 3 2 5 2 2 2" xfId="21836"/>
    <cellStyle name="注释 6 3 2 5 2 3" xfId="21837"/>
    <cellStyle name="注释 6 3 2 5 3" xfId="21838"/>
    <cellStyle name="注释 6 3 2 5 3 2" xfId="21839"/>
    <cellStyle name="注释 6 3 2 5 4" xfId="21840"/>
    <cellStyle name="注释 6 3 2 6" xfId="1555"/>
    <cellStyle name="注释 6 3 2 6 2" xfId="1560"/>
    <cellStyle name="注释 6 3 2 6 2 2" xfId="21841"/>
    <cellStyle name="注释 6 3 2 6 3" xfId="21842"/>
    <cellStyle name="注释 6 3 2 7" xfId="1574"/>
    <cellStyle name="注释 6 3 2 7 2" xfId="12748"/>
    <cellStyle name="注释 6 3 2 7 2 2" xfId="21843"/>
    <cellStyle name="注释 6 3 2 7 3" xfId="21844"/>
    <cellStyle name="注释 6 3 2 8" xfId="21845"/>
    <cellStyle name="注释 6 3 2 8 2" xfId="21846"/>
    <cellStyle name="注释 6 3 2 9" xfId="18128"/>
    <cellStyle name="注释 6 3 3" xfId="20307"/>
    <cellStyle name="注释 6 3 3 2" xfId="14426"/>
    <cellStyle name="注释 6 3 3 2 2" xfId="21847"/>
    <cellStyle name="注释 6 3 3 2 2 2" xfId="21849"/>
    <cellStyle name="注释 6 3 3 2 2 2 2" xfId="2813"/>
    <cellStyle name="注释 6 3 3 2 2 3" xfId="21851"/>
    <cellStyle name="注释 6 3 3 2 3" xfId="21853"/>
    <cellStyle name="注释 6 3 3 2 3 2" xfId="21855"/>
    <cellStyle name="注释 6 3 3 2 4" xfId="21857"/>
    <cellStyle name="注释 6 3 3 3" xfId="21859"/>
    <cellStyle name="注释 6 3 3 3 2" xfId="21860"/>
    <cellStyle name="注释 6 3 3 3 2 2" xfId="21862"/>
    <cellStyle name="注释 6 3 3 3 2 2 2" xfId="13768"/>
    <cellStyle name="注释 6 3 3 3 2 3" xfId="21864"/>
    <cellStyle name="注释 6 3 3 3 3" xfId="21865"/>
    <cellStyle name="注释 6 3 3 3 3 2" xfId="21867"/>
    <cellStyle name="注释 6 3 3 3 4" xfId="21868"/>
    <cellStyle name="注释 6 3 3 4" xfId="21869"/>
    <cellStyle name="注释 6 3 3 4 2" xfId="21870"/>
    <cellStyle name="注释 6 3 3 4 2 2" xfId="21872"/>
    <cellStyle name="注释 6 3 3 4 2 2 2" xfId="13832"/>
    <cellStyle name="注释 6 3 3 4 2 3" xfId="21874"/>
    <cellStyle name="注释 6 3 3 4 3" xfId="21875"/>
    <cellStyle name="注释 6 3 3 4 3 2" xfId="21877"/>
    <cellStyle name="注释 6 3 3 4 4" xfId="21878"/>
    <cellStyle name="注释 6 3 3 5" xfId="21879"/>
    <cellStyle name="注释 6 3 3 5 2" xfId="21880"/>
    <cellStyle name="注释 6 3 3 5 2 2" xfId="8004"/>
    <cellStyle name="注释 6 3 3 5 3" xfId="21882"/>
    <cellStyle name="注释 6 3 3 6" xfId="1598"/>
    <cellStyle name="注释 6 3 3 6 2" xfId="21884"/>
    <cellStyle name="注释 6 3 3 6 2 2" xfId="21886"/>
    <cellStyle name="注释 6 3 3 6 3" xfId="21887"/>
    <cellStyle name="注释 6 3 3 7" xfId="21888"/>
    <cellStyle name="注释 6 3 3 7 2" xfId="21889"/>
    <cellStyle name="注释 6 3 3 8" xfId="21891"/>
    <cellStyle name="注释 6 3 4" xfId="20309"/>
    <cellStyle name="注释 6 3 4 2" xfId="21892"/>
    <cellStyle name="注释 6 3 4 2 2" xfId="21893"/>
    <cellStyle name="注释 6 3 4 2 2 2" xfId="21895"/>
    <cellStyle name="注释 6 3 4 2 3" xfId="21897"/>
    <cellStyle name="注释 6 3 4 3" xfId="21899"/>
    <cellStyle name="注释 6 3 4 3 2" xfId="21900"/>
    <cellStyle name="注释 6 3 4 4" xfId="21902"/>
    <cellStyle name="注释 6 3 5" xfId="17780"/>
    <cellStyle name="注释 6 3 5 2" xfId="21903"/>
    <cellStyle name="注释 6 3 5 2 2" xfId="21904"/>
    <cellStyle name="注释 6 3 5 2 2 2" xfId="21906"/>
    <cellStyle name="注释 6 3 5 2 3" xfId="19808"/>
    <cellStyle name="注释 6 3 5 3" xfId="21907"/>
    <cellStyle name="注释 6 3 5 3 2" xfId="21908"/>
    <cellStyle name="注释 6 3 5 4" xfId="21909"/>
    <cellStyle name="注释 6 3 6" xfId="20823"/>
    <cellStyle name="注释 6 3 6 2" xfId="21910"/>
    <cellStyle name="注释 6 3 6 2 2" xfId="21911"/>
    <cellStyle name="注释 6 3 6 2 2 2" xfId="21913"/>
    <cellStyle name="注释 6 3 6 2 3" xfId="12938"/>
    <cellStyle name="注释 6 3 6 3" xfId="21914"/>
    <cellStyle name="注释 6 3 6 3 2" xfId="21915"/>
    <cellStyle name="注释 6 3 6 4" xfId="21916"/>
    <cellStyle name="注释 6 3 7" xfId="21917"/>
    <cellStyle name="注释 6 3 7 2" xfId="12169"/>
    <cellStyle name="注释 6 3 7 2 2" xfId="16893"/>
    <cellStyle name="注释 6 3 7 3" xfId="21918"/>
    <cellStyle name="注释 6 3 8" xfId="21919"/>
    <cellStyle name="注释 6 3 8 2" xfId="21920"/>
    <cellStyle name="注释 6 3 8 2 2" xfId="21921"/>
    <cellStyle name="注释 6 3 8 3" xfId="21922"/>
    <cellStyle name="注释 6 3 9" xfId="21923"/>
    <cellStyle name="注释 6 3 9 2" xfId="21924"/>
    <cellStyle name="注释 6 4" xfId="19273"/>
    <cellStyle name="注释 6 4 2" xfId="20311"/>
    <cellStyle name="注释 6 4 2 2" xfId="20313"/>
    <cellStyle name="注释 6 4 2 2 2" xfId="10636"/>
    <cellStyle name="注释 6 4 2 2 2 2" xfId="21925"/>
    <cellStyle name="注释 6 4 2 2 2 2 2" xfId="21926"/>
    <cellStyle name="注释 6 4 2 2 2 3" xfId="12064"/>
    <cellStyle name="注释 6 4 2 2 3" xfId="5323"/>
    <cellStyle name="注释 6 4 2 2 3 2" xfId="4174"/>
    <cellStyle name="注释 6 4 2 2 4" xfId="2784"/>
    <cellStyle name="注释 6 4 2 3" xfId="20315"/>
    <cellStyle name="注释 6 4 2 3 2" xfId="21927"/>
    <cellStyle name="注释 6 4 2 3 2 2" xfId="21928"/>
    <cellStyle name="注释 6 4 2 3 2 2 2" xfId="21929"/>
    <cellStyle name="注释 6 4 2 3 2 3" xfId="21930"/>
    <cellStyle name="注释 6 4 2 3 3" xfId="3527"/>
    <cellStyle name="注释 6 4 2 3 3 2" xfId="5326"/>
    <cellStyle name="注释 6 4 2 3 4" xfId="2800"/>
    <cellStyle name="注释 6 4 2 4" xfId="21931"/>
    <cellStyle name="注释 6 4 2 4 2" xfId="21932"/>
    <cellStyle name="注释 6 4 2 4 2 2" xfId="21933"/>
    <cellStyle name="注释 6 4 2 4 2 2 2" xfId="21934"/>
    <cellStyle name="注释 6 4 2 4 2 3" xfId="21935"/>
    <cellStyle name="注释 6 4 2 4 3" xfId="5333"/>
    <cellStyle name="注释 6 4 2 4 3 2" xfId="5335"/>
    <cellStyle name="注释 6 4 2 4 4" xfId="2825"/>
    <cellStyle name="注释 6 4 2 5" xfId="21936"/>
    <cellStyle name="注释 6 4 2 5 2" xfId="21937"/>
    <cellStyle name="注释 6 4 2 5 2 2" xfId="21938"/>
    <cellStyle name="注释 6 4 2 5 3" xfId="5339"/>
    <cellStyle name="注释 6 4 2 6" xfId="1701"/>
    <cellStyle name="注释 6 4 2 6 2" xfId="1707"/>
    <cellStyle name="注释 6 4 2 6 2 2" xfId="21939"/>
    <cellStyle name="注释 6 4 2 6 3" xfId="21940"/>
    <cellStyle name="注释 6 4 2 7" xfId="1723"/>
    <cellStyle name="注释 6 4 2 7 2" xfId="8351"/>
    <cellStyle name="注释 6 4 2 8" xfId="8354"/>
    <cellStyle name="注释 6 4 3" xfId="4119"/>
    <cellStyle name="注释 6 4 3 2" xfId="2587"/>
    <cellStyle name="注释 6 4 3 2 2" xfId="21941"/>
    <cellStyle name="注释 6 4 3 2 2 2" xfId="21942"/>
    <cellStyle name="注释 6 4 3 2 3" xfId="5707"/>
    <cellStyle name="注释 6 4 3 3" xfId="21943"/>
    <cellStyle name="注释 6 4 3 3 2" xfId="21944"/>
    <cellStyle name="注释 6 4 3 4" xfId="21945"/>
    <cellStyle name="注释 6 4 4" xfId="4123"/>
    <cellStyle name="注释 6 4 4 2" xfId="21946"/>
    <cellStyle name="注释 6 4 4 2 2" xfId="21947"/>
    <cellStyle name="注释 6 4 4 2 2 2" xfId="14762"/>
    <cellStyle name="注释 6 4 4 2 3" xfId="21948"/>
    <cellStyle name="注释 6 4 4 3" xfId="21949"/>
    <cellStyle name="注释 6 4 4 3 2" xfId="21950"/>
    <cellStyle name="注释 6 4 4 4" xfId="21951"/>
    <cellStyle name="注释 6 4 5" xfId="21952"/>
    <cellStyle name="注释 6 4 5 2" xfId="21953"/>
    <cellStyle name="注释 6 4 5 2 2" xfId="21954"/>
    <cellStyle name="注释 6 4 5 2 2 2" xfId="15218"/>
    <cellStyle name="注释 6 4 5 2 3" xfId="20967"/>
    <cellStyle name="注释 6 4 5 3" xfId="21955"/>
    <cellStyle name="注释 6 4 5 3 2" xfId="21956"/>
    <cellStyle name="注释 6 4 5 4" xfId="21957"/>
    <cellStyle name="注释 6 4 6" xfId="21958"/>
    <cellStyle name="注释 6 4 6 2" xfId="21959"/>
    <cellStyle name="注释 6 4 6 2 2" xfId="21960"/>
    <cellStyle name="注释 6 4 6 3" xfId="21961"/>
    <cellStyle name="注释 6 4 7" xfId="21962"/>
    <cellStyle name="注释 6 4 7 2" xfId="21963"/>
    <cellStyle name="注释 6 4 7 2 2" xfId="21964"/>
    <cellStyle name="注释 6 4 7 3" xfId="21965"/>
    <cellStyle name="注释 6 4 8" xfId="21966"/>
    <cellStyle name="注释 6 4 8 2" xfId="21967"/>
    <cellStyle name="注释 6 4 9" xfId="21968"/>
    <cellStyle name="注释 6 5" xfId="20317"/>
    <cellStyle name="注释 6 5 2" xfId="20319"/>
    <cellStyle name="注释 6 5 2 2" xfId="20321"/>
    <cellStyle name="注释 6 5 2 2 2" xfId="21969"/>
    <cellStyle name="注释 6 5 2 2 2 2" xfId="21970"/>
    <cellStyle name="注释 6 5 2 2 3" xfId="4551"/>
    <cellStyle name="注释 6 5 2 3" xfId="17482"/>
    <cellStyle name="注释 6 5 2 3 2" xfId="17484"/>
    <cellStyle name="注释 6 5 2 4" xfId="17487"/>
    <cellStyle name="注释 6 5 3" xfId="1479"/>
    <cellStyle name="注释 6 5 3 2" xfId="21971"/>
    <cellStyle name="注释 6 5 3 2 2" xfId="21972"/>
    <cellStyle name="注释 6 5 3 2 2 2" xfId="21973"/>
    <cellStyle name="注释 6 5 3 2 3" xfId="21974"/>
    <cellStyle name="注释 6 5 3 3" xfId="7729"/>
    <cellStyle name="注释 6 5 3 3 2" xfId="7732"/>
    <cellStyle name="注释 6 5 3 4" xfId="7735"/>
    <cellStyle name="注释 6 5 4" xfId="21975"/>
    <cellStyle name="注释 6 5 4 2" xfId="21976"/>
    <cellStyle name="注释 6 5 4 2 2" xfId="21977"/>
    <cellStyle name="注释 6 5 4 2 2 2" xfId="21978"/>
    <cellStyle name="注释 6 5 4 2 3" xfId="21979"/>
    <cellStyle name="注释 6 5 4 3" xfId="7740"/>
    <cellStyle name="注释 6 5 4 3 2" xfId="17496"/>
    <cellStyle name="注释 6 5 4 4" xfId="17498"/>
    <cellStyle name="注释 6 5 5" xfId="21980"/>
    <cellStyle name="注释 6 5 5 2" xfId="21981"/>
    <cellStyle name="注释 6 5 5 2 2" xfId="21982"/>
    <cellStyle name="注释 6 5 5 3" xfId="17500"/>
    <cellStyle name="注释 6 5 6" xfId="21983"/>
    <cellStyle name="注释 6 5 6 2" xfId="21984"/>
    <cellStyle name="注释 6 5 6 2 2" xfId="21985"/>
    <cellStyle name="注释 6 5 6 3" xfId="17505"/>
    <cellStyle name="注释 6 5 7" xfId="21986"/>
    <cellStyle name="注释 6 5 7 2" xfId="21987"/>
    <cellStyle name="注释 6 5 8" xfId="21988"/>
    <cellStyle name="注释 6 6" xfId="11671"/>
    <cellStyle name="注释 6 6 2" xfId="7413"/>
    <cellStyle name="注释 6 6 2 2" xfId="11675"/>
    <cellStyle name="注释 6 6 2 2 2" xfId="21989"/>
    <cellStyle name="注释 6 6 2 3" xfId="17533"/>
    <cellStyle name="注释 6 6 3" xfId="11679"/>
    <cellStyle name="注释 6 6 3 2" xfId="21990"/>
    <cellStyle name="注释 6 6 4" xfId="18628"/>
    <cellStyle name="注释 6 7" xfId="11683"/>
    <cellStyle name="注释 6 7 2" xfId="11687"/>
    <cellStyle name="注释 6 7 2 2" xfId="21991"/>
    <cellStyle name="注释 6 7 2 2 2" xfId="21992"/>
    <cellStyle name="注释 6 7 2 3" xfId="21993"/>
    <cellStyle name="注释 6 7 3" xfId="21994"/>
    <cellStyle name="注释 6 7 3 2" xfId="21995"/>
    <cellStyle name="注释 6 7 4" xfId="21996"/>
    <cellStyle name="注释 6 8" xfId="11691"/>
    <cellStyle name="注释 6 8 2" xfId="21997"/>
    <cellStyle name="注释 6 8 2 2" xfId="21998"/>
    <cellStyle name="注释 6 8 2 2 2" xfId="21999"/>
    <cellStyle name="注释 6 8 2 3" xfId="22000"/>
    <cellStyle name="注释 6 8 3" xfId="22001"/>
    <cellStyle name="注释 6 8 3 2" xfId="22002"/>
    <cellStyle name="注释 6 8 4" xfId="22003"/>
    <cellStyle name="注释 6 9" xfId="22004"/>
    <cellStyle name="注释 6 9 2" xfId="22005"/>
    <cellStyle name="注释 6 9 2 2" xfId="22006"/>
    <cellStyle name="注释 6 9 3" xfId="22007"/>
    <cellStyle name="注释 7" xfId="19276"/>
    <cellStyle name="注释 7 10" xfId="22008"/>
    <cellStyle name="注释 7 10 2" xfId="22009"/>
    <cellStyle name="注释 7 10 2 2" xfId="22010"/>
    <cellStyle name="注释 7 10 3" xfId="22011"/>
    <cellStyle name="注释 7 11" xfId="15696"/>
    <cellStyle name="注释 7 11 2" xfId="21434"/>
    <cellStyle name="注释 7 12" xfId="4940"/>
    <cellStyle name="注释 7 13" xfId="684"/>
    <cellStyle name="注释 7 2" xfId="19279"/>
    <cellStyle name="注释 7 2 10" xfId="88"/>
    <cellStyle name="注释 7 2 10 2" xfId="11862"/>
    <cellStyle name="注释 7 2 11" xfId="22012"/>
    <cellStyle name="注释 7 2 12" xfId="22013"/>
    <cellStyle name="注释 7 2 2" xfId="19282"/>
    <cellStyle name="注释 7 2 2 10" xfId="15970"/>
    <cellStyle name="注释 7 2 2 11" xfId="22015"/>
    <cellStyle name="注释 7 2 2 2" xfId="19285"/>
    <cellStyle name="注释 7 2 2 2 2" xfId="22016"/>
    <cellStyle name="注释 7 2 2 2 2 2" xfId="22017"/>
    <cellStyle name="注释 7 2 2 2 2 2 2" xfId="22018"/>
    <cellStyle name="注释 7 2 2 2 2 2 2 2" xfId="22019"/>
    <cellStyle name="注释 7 2 2 2 2 2 2 2 2" xfId="22020"/>
    <cellStyle name="注释 7 2 2 2 2 2 2 3" xfId="5727"/>
    <cellStyle name="注释 7 2 2 2 2 2 3" xfId="22021"/>
    <cellStyle name="注释 7 2 2 2 2 2 3 2" xfId="22022"/>
    <cellStyle name="注释 7 2 2 2 2 2 4" xfId="22023"/>
    <cellStyle name="注释 7 2 2 2 2 3" xfId="22024"/>
    <cellStyle name="注释 7 2 2 2 2 3 2" xfId="22025"/>
    <cellStyle name="注释 7 2 2 2 2 3 2 2" xfId="22026"/>
    <cellStyle name="注释 7 2 2 2 2 3 2 2 2" xfId="22027"/>
    <cellStyle name="注释 7 2 2 2 2 3 2 3" xfId="22028"/>
    <cellStyle name="注释 7 2 2 2 2 3 3" xfId="22029"/>
    <cellStyle name="注释 7 2 2 2 2 3 3 2" xfId="22030"/>
    <cellStyle name="注释 7 2 2 2 2 3 4" xfId="22031"/>
    <cellStyle name="注释 7 2 2 2 2 4" xfId="22032"/>
    <cellStyle name="注释 7 2 2 2 2 4 2" xfId="22033"/>
    <cellStyle name="注释 7 2 2 2 2 4 2 2" xfId="22034"/>
    <cellStyle name="注释 7 2 2 2 2 4 2 2 2" xfId="22035"/>
    <cellStyle name="注释 7 2 2 2 2 4 2 3" xfId="21334"/>
    <cellStyle name="注释 7 2 2 2 2 4 3" xfId="22036"/>
    <cellStyle name="注释 7 2 2 2 2 4 3 2" xfId="22037"/>
    <cellStyle name="注释 7 2 2 2 2 4 4" xfId="22038"/>
    <cellStyle name="注释 7 2 2 2 2 5" xfId="13814"/>
    <cellStyle name="注释 7 2 2 2 2 5 2" xfId="13816"/>
    <cellStyle name="注释 7 2 2 2 2 5 2 2" xfId="5949"/>
    <cellStyle name="注释 7 2 2 2 2 5 3" xfId="22039"/>
    <cellStyle name="注释 7 2 2 2 2 6" xfId="13818"/>
    <cellStyle name="注释 7 2 2 2 2 6 2" xfId="18871"/>
    <cellStyle name="注释 7 2 2 2 2 6 2 2" xfId="21053"/>
    <cellStyle name="注释 7 2 2 2 2 6 3" xfId="22040"/>
    <cellStyle name="注释 7 2 2 2 2 7" xfId="22041"/>
    <cellStyle name="注释 7 2 2 2 2 7 2" xfId="22042"/>
    <cellStyle name="注释 7 2 2 2 2 8" xfId="22043"/>
    <cellStyle name="注释 7 2 2 2 3" xfId="22044"/>
    <cellStyle name="注释 7 2 2 2 3 2" xfId="22045"/>
    <cellStyle name="注释 7 2 2 2 3 2 2" xfId="22046"/>
    <cellStyle name="注释 7 2 2 2 3 2 2 2" xfId="4712"/>
    <cellStyle name="注释 7 2 2 2 3 2 3" xfId="22047"/>
    <cellStyle name="注释 7 2 2 2 3 3" xfId="22048"/>
    <cellStyle name="注释 7 2 2 2 3 3 2" xfId="22049"/>
    <cellStyle name="注释 7 2 2 2 3 4" xfId="22050"/>
    <cellStyle name="注释 7 2 2 2 4" xfId="22051"/>
    <cellStyle name="注释 7 2 2 2 4 2" xfId="22052"/>
    <cellStyle name="注释 7 2 2 2 4 2 2" xfId="22053"/>
    <cellStyle name="注释 7 2 2 2 4 2 2 2" xfId="22054"/>
    <cellStyle name="注释 7 2 2 2 4 2 3" xfId="22055"/>
    <cellStyle name="注释 7 2 2 2 4 3" xfId="22056"/>
    <cellStyle name="注释 7 2 2 2 4 3 2" xfId="22057"/>
    <cellStyle name="注释 7 2 2 2 4 4" xfId="22058"/>
    <cellStyle name="注释 7 2 2 2 5" xfId="22059"/>
    <cellStyle name="注释 7 2 2 2 5 2" xfId="22060"/>
    <cellStyle name="注释 7 2 2 2 5 2 2" xfId="22061"/>
    <cellStyle name="注释 7 2 2 2 5 2 2 2" xfId="22062"/>
    <cellStyle name="注释 7 2 2 2 5 2 3" xfId="22063"/>
    <cellStyle name="注释 7 2 2 2 5 3" xfId="22064"/>
    <cellStyle name="注释 7 2 2 2 5 3 2" xfId="22065"/>
    <cellStyle name="注释 7 2 2 2 5 4" xfId="22066"/>
    <cellStyle name="注释 7 2 2 2 6" xfId="22067"/>
    <cellStyle name="注释 7 2 2 2 6 2" xfId="22068"/>
    <cellStyle name="注释 7 2 2 2 6 2 2" xfId="22069"/>
    <cellStyle name="注释 7 2 2 2 6 3" xfId="9155"/>
    <cellStyle name="注释 7 2 2 2 7" xfId="6617"/>
    <cellStyle name="注释 7 2 2 2 7 2" xfId="6620"/>
    <cellStyle name="注释 7 2 2 2 7 2 2" xfId="6623"/>
    <cellStyle name="注释 7 2 2 2 7 3" xfId="6626"/>
    <cellStyle name="注释 7 2 2 2 8" xfId="6630"/>
    <cellStyle name="注释 7 2 2 2 8 2" xfId="6633"/>
    <cellStyle name="注释 7 2 2 2 9" xfId="6636"/>
    <cellStyle name="注释 7 2 2 3" xfId="22070"/>
    <cellStyle name="注释 7 2 2 3 2" xfId="22071"/>
    <cellStyle name="注释 7 2 2 3 2 2" xfId="22072"/>
    <cellStyle name="注释 7 2 2 3 2 2 2" xfId="22073"/>
    <cellStyle name="注释 7 2 2 3 2 2 2 2" xfId="22074"/>
    <cellStyle name="注释 7 2 2 3 2 2 3" xfId="22075"/>
    <cellStyle name="注释 7 2 2 3 2 3" xfId="22076"/>
    <cellStyle name="注释 7 2 2 3 2 3 2" xfId="22077"/>
    <cellStyle name="注释 7 2 2 3 2 4" xfId="22078"/>
    <cellStyle name="注释 7 2 2 3 3" xfId="697"/>
    <cellStyle name="注释 7 2 2 3 3 2" xfId="5805"/>
    <cellStyle name="注释 7 2 2 3 3 2 2" xfId="1643"/>
    <cellStyle name="注释 7 2 2 3 3 2 2 2" xfId="22079"/>
    <cellStyle name="注释 7 2 2 3 3 2 3" xfId="22080"/>
    <cellStyle name="注释 7 2 2 3 3 3" xfId="4603"/>
    <cellStyle name="注释 7 2 2 3 3 3 2" xfId="22081"/>
    <cellStyle name="注释 7 2 2 3 3 4" xfId="22082"/>
    <cellStyle name="注释 7 2 2 3 4" xfId="5807"/>
    <cellStyle name="注释 7 2 2 3 4 2" xfId="5809"/>
    <cellStyle name="注释 7 2 2 3 4 2 2" xfId="22083"/>
    <cellStyle name="注释 7 2 2 3 4 2 2 2" xfId="1811"/>
    <cellStyle name="注释 7 2 2 3 4 2 3" xfId="22084"/>
    <cellStyle name="注释 7 2 2 3 4 3" xfId="22085"/>
    <cellStyle name="注释 7 2 2 3 4 3 2" xfId="22086"/>
    <cellStyle name="注释 7 2 2 3 4 4" xfId="22087"/>
    <cellStyle name="注释 7 2 2 3 5" xfId="2757"/>
    <cellStyle name="注释 7 2 2 3 5 2" xfId="22089"/>
    <cellStyle name="注释 7 2 2 3 5 2 2" xfId="22090"/>
    <cellStyle name="注释 7 2 2 3 5 3" xfId="22091"/>
    <cellStyle name="注释 7 2 2 3 6" xfId="22092"/>
    <cellStyle name="注释 7 2 2 3 6 2" xfId="22093"/>
    <cellStyle name="注释 7 2 2 3 6 2 2" xfId="22094"/>
    <cellStyle name="注释 7 2 2 3 6 3" xfId="22095"/>
    <cellStyle name="注释 7 2 2 3 7" xfId="6641"/>
    <cellStyle name="注释 7 2 2 3 7 2" xfId="6644"/>
    <cellStyle name="注释 7 2 2 3 8" xfId="6653"/>
    <cellStyle name="注释 7 2 2 4" xfId="22096"/>
    <cellStyle name="注释 7 2 2 4 2" xfId="22097"/>
    <cellStyle name="注释 7 2 2 4 2 2" xfId="3295"/>
    <cellStyle name="注释 7 2 2 4 2 2 2" xfId="12775"/>
    <cellStyle name="注释 7 2 2 4 2 3" xfId="22098"/>
    <cellStyle name="注释 7 2 2 4 3" xfId="5812"/>
    <cellStyle name="注释 7 2 2 4 3 2" xfId="5815"/>
    <cellStyle name="注释 7 2 2 4 4" xfId="5820"/>
    <cellStyle name="注释 7 2 2 5" xfId="22099"/>
    <cellStyle name="注释 7 2 2 5 2" xfId="22100"/>
    <cellStyle name="注释 7 2 2 5 2 2" xfId="22101"/>
    <cellStyle name="注释 7 2 2 5 2 2 2" xfId="22102"/>
    <cellStyle name="注释 7 2 2 5 2 3" xfId="22103"/>
    <cellStyle name="注释 7 2 2 5 3" xfId="5824"/>
    <cellStyle name="注释 7 2 2 5 3 2" xfId="3729"/>
    <cellStyle name="注释 7 2 2 5 4" xfId="2639"/>
    <cellStyle name="注释 7 2 2 6" xfId="16084"/>
    <cellStyle name="注释 7 2 2 6 2" xfId="17869"/>
    <cellStyle name="注释 7 2 2 6 2 2" xfId="22104"/>
    <cellStyle name="注释 7 2 2 6 2 2 2" xfId="22105"/>
    <cellStyle name="注释 7 2 2 6 2 3" xfId="22106"/>
    <cellStyle name="注释 7 2 2 6 3" xfId="5827"/>
    <cellStyle name="注释 7 2 2 6 3 2" xfId="22107"/>
    <cellStyle name="注释 7 2 2 6 4" xfId="22108"/>
    <cellStyle name="注释 7 2 2 7" xfId="22109"/>
    <cellStyle name="注释 7 2 2 7 2" xfId="9753"/>
    <cellStyle name="注释 7 2 2 7 2 2" xfId="9755"/>
    <cellStyle name="注释 7 2 2 7 3" xfId="9757"/>
    <cellStyle name="注释 7 2 2 8" xfId="22110"/>
    <cellStyle name="注释 7 2 2 8 2" xfId="9763"/>
    <cellStyle name="注释 7 2 2 8 2 2" xfId="9765"/>
    <cellStyle name="注释 7 2 2 8 3" xfId="9767"/>
    <cellStyle name="注释 7 2 2 9" xfId="22111"/>
    <cellStyle name="注释 7 2 2 9 2" xfId="9770"/>
    <cellStyle name="注释 7 2 3" xfId="19288"/>
    <cellStyle name="注释 7 2 3 2" xfId="22112"/>
    <cellStyle name="注释 7 2 3 2 2" xfId="22113"/>
    <cellStyle name="注释 7 2 3 2 2 2" xfId="22114"/>
    <cellStyle name="注释 7 2 3 2 2 2 2" xfId="17975"/>
    <cellStyle name="注释 7 2 3 2 2 2 2 2" xfId="22115"/>
    <cellStyle name="注释 7 2 3 2 2 2 3" xfId="22116"/>
    <cellStyle name="注释 7 2 3 2 2 3" xfId="22117"/>
    <cellStyle name="注释 7 2 3 2 2 3 2" xfId="22118"/>
    <cellStyle name="注释 7 2 3 2 2 4" xfId="22119"/>
    <cellStyle name="注释 7 2 3 2 3" xfId="22120"/>
    <cellStyle name="注释 7 2 3 2 3 2" xfId="17508"/>
    <cellStyle name="注释 7 2 3 2 3 2 2" xfId="17511"/>
    <cellStyle name="注释 7 2 3 2 3 2 2 2" xfId="17513"/>
    <cellStyle name="注释 7 2 3 2 3 2 3" xfId="17522"/>
    <cellStyle name="注释 7 2 3 2 3 3" xfId="17548"/>
    <cellStyle name="注释 7 2 3 2 3 3 2" xfId="17550"/>
    <cellStyle name="注释 7 2 3 2 3 4" xfId="17558"/>
    <cellStyle name="注释 7 2 3 2 4" xfId="22121"/>
    <cellStyle name="注释 7 2 3 2 4 2" xfId="17614"/>
    <cellStyle name="注释 7 2 3 2 4 2 2" xfId="11960"/>
    <cellStyle name="注释 7 2 3 2 4 2 2 2" xfId="11963"/>
    <cellStyle name="注释 7 2 3 2 4 2 3" xfId="10079"/>
    <cellStyle name="注释 7 2 3 2 4 3" xfId="17616"/>
    <cellStyle name="注释 7 2 3 2 4 3 2" xfId="11989"/>
    <cellStyle name="注释 7 2 3 2 4 4" xfId="17618"/>
    <cellStyle name="注释 7 2 3 2 5" xfId="11625"/>
    <cellStyle name="注释 7 2 3 2 5 2" xfId="17642"/>
    <cellStyle name="注释 7 2 3 2 5 2 2" xfId="12076"/>
    <cellStyle name="注释 7 2 3 2 5 3" xfId="17644"/>
    <cellStyle name="注释 7 2 3 2 6" xfId="17323"/>
    <cellStyle name="注释 7 2 3 2 6 2" xfId="10335"/>
    <cellStyle name="注释 7 2 3 2 6 2 2" xfId="12163"/>
    <cellStyle name="注释 7 2 3 2 6 3" xfId="17663"/>
    <cellStyle name="注释 7 2 3 2 7" xfId="14726"/>
    <cellStyle name="注释 7 2 3 2 7 2" xfId="14729"/>
    <cellStyle name="注释 7 2 3 2 8" xfId="14731"/>
    <cellStyle name="注释 7 2 3 3" xfId="22122"/>
    <cellStyle name="注释 7 2 3 3 2" xfId="22123"/>
    <cellStyle name="注释 7 2 3 3 2 2" xfId="22124"/>
    <cellStyle name="注释 7 2 3 3 2 2 2" xfId="18013"/>
    <cellStyle name="注释 7 2 3 3 2 3" xfId="22125"/>
    <cellStyle name="注释 7 2 3 3 3" xfId="22126"/>
    <cellStyle name="注释 7 2 3 3 3 2" xfId="17695"/>
    <cellStyle name="注释 7 2 3 3 4" xfId="22127"/>
    <cellStyle name="注释 7 2 3 4" xfId="22128"/>
    <cellStyle name="注释 7 2 3 4 2" xfId="22129"/>
    <cellStyle name="注释 7 2 3 4 2 2" xfId="22130"/>
    <cellStyle name="注释 7 2 3 4 2 2 2" xfId="22131"/>
    <cellStyle name="注释 7 2 3 4 2 3" xfId="22132"/>
    <cellStyle name="注释 7 2 3 4 3" xfId="22133"/>
    <cellStyle name="注释 7 2 3 4 3 2" xfId="17793"/>
    <cellStyle name="注释 7 2 3 4 4" xfId="22134"/>
    <cellStyle name="注释 7 2 3 5" xfId="22135"/>
    <cellStyle name="注释 7 2 3 5 2" xfId="22136"/>
    <cellStyle name="注释 7 2 3 5 2 2" xfId="22137"/>
    <cellStyle name="注释 7 2 3 5 2 2 2" xfId="22138"/>
    <cellStyle name="注释 7 2 3 5 2 3" xfId="22139"/>
    <cellStyle name="注释 7 2 3 5 3" xfId="22140"/>
    <cellStyle name="注释 7 2 3 5 3 2" xfId="17859"/>
    <cellStyle name="注释 7 2 3 5 4" xfId="3010"/>
    <cellStyle name="注释 7 2 3 6" xfId="22141"/>
    <cellStyle name="注释 7 2 3 6 2" xfId="22142"/>
    <cellStyle name="注释 7 2 3 6 2 2" xfId="22143"/>
    <cellStyle name="注释 7 2 3 6 3" xfId="22144"/>
    <cellStyle name="注释 7 2 3 7" xfId="1824"/>
    <cellStyle name="注释 7 2 3 7 2" xfId="9780"/>
    <cellStyle name="注释 7 2 3 7 2 2" xfId="22145"/>
    <cellStyle name="注释 7 2 3 7 3" xfId="22146"/>
    <cellStyle name="注释 7 2 3 8" xfId="6111"/>
    <cellStyle name="注释 7 2 3 8 2" xfId="22147"/>
    <cellStyle name="注释 7 2 3 9" xfId="22148"/>
    <cellStyle name="注释 7 2 4" xfId="22149"/>
    <cellStyle name="注释 7 2 4 2" xfId="22150"/>
    <cellStyle name="注释 7 2 4 2 2" xfId="5614"/>
    <cellStyle name="注释 7 2 4 2 2 2" xfId="21364"/>
    <cellStyle name="注释 7 2 4 2 2 2 2" xfId="6896"/>
    <cellStyle name="注释 7 2 4 2 2 3" xfId="21368"/>
    <cellStyle name="注释 7 2 4 2 3" xfId="22151"/>
    <cellStyle name="注释 7 2 4 2 3 2" xfId="17994"/>
    <cellStyle name="注释 7 2 4 2 4" xfId="22152"/>
    <cellStyle name="注释 7 2 4 3" xfId="22153"/>
    <cellStyle name="注释 7 2 4 3 2" xfId="22154"/>
    <cellStyle name="注释 7 2 4 3 2 2" xfId="22155"/>
    <cellStyle name="注释 7 2 4 3 2 2 2" xfId="22088"/>
    <cellStyle name="注释 7 2 4 3 2 3" xfId="22156"/>
    <cellStyle name="注释 7 2 4 3 3" xfId="22157"/>
    <cellStyle name="注释 7 2 4 3 3 2" xfId="18135"/>
    <cellStyle name="注释 7 2 4 3 4" xfId="22158"/>
    <cellStyle name="注释 7 2 4 4" xfId="22159"/>
    <cellStyle name="注释 7 2 4 4 2" xfId="22160"/>
    <cellStyle name="注释 7 2 4 4 2 2" xfId="22161"/>
    <cellStyle name="注释 7 2 4 4 2 2 2" xfId="17727"/>
    <cellStyle name="注释 7 2 4 4 2 3" xfId="22162"/>
    <cellStyle name="注释 7 2 4 4 3" xfId="22163"/>
    <cellStyle name="注释 7 2 4 4 3 2" xfId="18179"/>
    <cellStyle name="注释 7 2 4 4 4" xfId="22164"/>
    <cellStyle name="注释 7 2 4 5" xfId="14182"/>
    <cellStyle name="注释 7 2 4 5 2" xfId="14184"/>
    <cellStyle name="注释 7 2 4 5 2 2" xfId="22165"/>
    <cellStyle name="注释 7 2 4 5 3" xfId="22166"/>
    <cellStyle name="注释 7 2 4 6" xfId="14186"/>
    <cellStyle name="注释 7 2 4 6 2" xfId="6453"/>
    <cellStyle name="注释 7 2 4 6 2 2" xfId="6455"/>
    <cellStyle name="注释 7 2 4 6 3" xfId="6461"/>
    <cellStyle name="注释 7 2 4 7" xfId="22167"/>
    <cellStyle name="注释 7 2 4 7 2" xfId="9787"/>
    <cellStyle name="注释 7 2 4 8" xfId="22168"/>
    <cellStyle name="注释 7 2 5" xfId="22169"/>
    <cellStyle name="注释 7 2 5 2" xfId="22170"/>
    <cellStyle name="注释 7 2 5 2 2" xfId="22171"/>
    <cellStyle name="注释 7 2 5 2 2 2" xfId="22172"/>
    <cellStyle name="注释 7 2 5 2 3" xfId="20977"/>
    <cellStyle name="注释 7 2 5 3" xfId="22173"/>
    <cellStyle name="注释 7 2 5 3 2" xfId="22174"/>
    <cellStyle name="注释 7 2 5 4" xfId="22175"/>
    <cellStyle name="注释 7 2 6" xfId="20828"/>
    <cellStyle name="注释 7 2 6 2" xfId="20830"/>
    <cellStyle name="注释 7 2 6 2 2" xfId="22176"/>
    <cellStyle name="注释 7 2 6 2 2 2" xfId="19629"/>
    <cellStyle name="注释 7 2 6 2 3" xfId="22177"/>
    <cellStyle name="注释 7 2 6 3" xfId="22178"/>
    <cellStyle name="注释 7 2 6 3 2" xfId="22179"/>
    <cellStyle name="注释 7 2 6 4" xfId="22180"/>
    <cellStyle name="注释 7 2 7" xfId="20832"/>
    <cellStyle name="注释 7 2 7 2" xfId="22181"/>
    <cellStyle name="注释 7 2 7 2 2" xfId="17131"/>
    <cellStyle name="注释 7 2 7 2 2 2" xfId="17133"/>
    <cellStyle name="注释 7 2 7 2 3" xfId="17135"/>
    <cellStyle name="注释 7 2 7 3" xfId="22182"/>
    <cellStyle name="注释 7 2 7 3 2" xfId="22183"/>
    <cellStyle name="注释 7 2 7 4" xfId="3958"/>
    <cellStyle name="注释 7 2 8" xfId="22184"/>
    <cellStyle name="注释 7 2 8 2" xfId="22185"/>
    <cellStyle name="注释 7 2 8 2 2" xfId="22186"/>
    <cellStyle name="注释 7 2 8 3" xfId="2960"/>
    <cellStyle name="注释 7 2 9" xfId="22187"/>
    <cellStyle name="注释 7 2 9 2" xfId="22188"/>
    <cellStyle name="注释 7 2 9 2 2" xfId="22189"/>
    <cellStyle name="注释 7 2 9 3" xfId="22190"/>
    <cellStyle name="注释 7 3" xfId="19291"/>
    <cellStyle name="注释 7 3 10" xfId="11547"/>
    <cellStyle name="注释 7 3 11" xfId="22191"/>
    <cellStyle name="注释 7 3 2" xfId="19294"/>
    <cellStyle name="注释 7 3 2 2" xfId="22192"/>
    <cellStyle name="注释 7 3 2 2 2" xfId="20852"/>
    <cellStyle name="注释 7 3 2 2 2 2" xfId="22193"/>
    <cellStyle name="注释 7 3 2 2 2 2 2" xfId="22194"/>
    <cellStyle name="注释 7 3 2 2 2 2 2 2" xfId="22195"/>
    <cellStyle name="注释 7 3 2 2 2 2 3" xfId="22196"/>
    <cellStyle name="注释 7 3 2 2 2 3" xfId="15708"/>
    <cellStyle name="注释 7 3 2 2 2 3 2" xfId="15710"/>
    <cellStyle name="注释 7 3 2 2 2 4" xfId="15714"/>
    <cellStyle name="注释 7 3 2 2 3" xfId="22197"/>
    <cellStyle name="注释 7 3 2 2 3 2" xfId="13684"/>
    <cellStyle name="注释 7 3 2 2 3 2 2" xfId="13686"/>
    <cellStyle name="注释 7 3 2 2 3 2 2 2" xfId="22198"/>
    <cellStyle name="注释 7 3 2 2 3 2 3" xfId="22199"/>
    <cellStyle name="注释 7 3 2 2 3 3" xfId="13690"/>
    <cellStyle name="注释 7 3 2 2 3 3 2" xfId="15719"/>
    <cellStyle name="注释 7 3 2 2 3 4" xfId="15723"/>
    <cellStyle name="注释 7 3 2 2 4" xfId="22200"/>
    <cellStyle name="注释 7 3 2 2 4 2" xfId="22201"/>
    <cellStyle name="注释 7 3 2 2 4 2 2" xfId="22202"/>
    <cellStyle name="注释 7 3 2 2 4 2 2 2" xfId="16284"/>
    <cellStyle name="注释 7 3 2 2 4 2 3" xfId="22203"/>
    <cellStyle name="注释 7 3 2 2 4 3" xfId="15729"/>
    <cellStyle name="注释 7 3 2 2 4 3 2" xfId="15731"/>
    <cellStyle name="注释 7 3 2 2 4 4" xfId="15736"/>
    <cellStyle name="注释 7 3 2 2 5" xfId="22204"/>
    <cellStyle name="注释 7 3 2 2 5 2" xfId="22205"/>
    <cellStyle name="注释 7 3 2 2 5 2 2" xfId="22206"/>
    <cellStyle name="注释 7 3 2 2 5 3" xfId="15741"/>
    <cellStyle name="注释 7 3 2 2 6" xfId="22207"/>
    <cellStyle name="注释 7 3 2 2 6 2" xfId="22208"/>
    <cellStyle name="注释 7 3 2 2 6 2 2" xfId="22209"/>
    <cellStyle name="注释 7 3 2 2 6 3" xfId="22210"/>
    <cellStyle name="注释 7 3 2 2 7" xfId="14756"/>
    <cellStyle name="注释 7 3 2 2 7 2" xfId="14758"/>
    <cellStyle name="注释 7 3 2 2 8" xfId="14760"/>
    <cellStyle name="注释 7 3 2 3" xfId="22211"/>
    <cellStyle name="注释 7 3 2 3 2" xfId="20400"/>
    <cellStyle name="注释 7 3 2 3 2 2" xfId="20402"/>
    <cellStyle name="注释 7 3 2 3 2 2 2" xfId="20404"/>
    <cellStyle name="注释 7 3 2 3 2 3" xfId="16207"/>
    <cellStyle name="注释 7 3 2 3 3" xfId="20408"/>
    <cellStyle name="注释 7 3 2 3 3 2" xfId="20410"/>
    <cellStyle name="注释 7 3 2 3 4" xfId="20413"/>
    <cellStyle name="注释 7 3 2 4" xfId="22212"/>
    <cellStyle name="注释 7 3 2 4 2" xfId="20430"/>
    <cellStyle name="注释 7 3 2 4 2 2" xfId="20432"/>
    <cellStyle name="注释 7 3 2 4 2 2 2" xfId="20434"/>
    <cellStyle name="注释 7 3 2 4 2 3" xfId="16617"/>
    <cellStyle name="注释 7 3 2 4 3" xfId="20436"/>
    <cellStyle name="注释 7 3 2 4 3 2" xfId="20438"/>
    <cellStyle name="注释 7 3 2 4 4" xfId="20441"/>
    <cellStyle name="注释 7 3 2 5" xfId="22213"/>
    <cellStyle name="注释 7 3 2 5 2" xfId="20446"/>
    <cellStyle name="注释 7 3 2 5 2 2" xfId="22214"/>
    <cellStyle name="注释 7 3 2 5 2 2 2" xfId="22215"/>
    <cellStyle name="注释 7 3 2 5 2 3" xfId="17064"/>
    <cellStyle name="注释 7 3 2 5 3" xfId="22216"/>
    <cellStyle name="注释 7 3 2 5 3 2" xfId="22217"/>
    <cellStyle name="注释 7 3 2 5 4" xfId="22218"/>
    <cellStyle name="注释 7 3 2 6" xfId="4260"/>
    <cellStyle name="注释 7 3 2 6 2" xfId="20452"/>
    <cellStyle name="注释 7 3 2 6 2 2" xfId="22219"/>
    <cellStyle name="注释 7 3 2 6 3" xfId="22220"/>
    <cellStyle name="注释 7 3 2 7" xfId="22221"/>
    <cellStyle name="注释 7 3 2 7 2" xfId="9837"/>
    <cellStyle name="注释 7 3 2 7 2 2" xfId="22222"/>
    <cellStyle name="注释 7 3 2 7 3" xfId="22223"/>
    <cellStyle name="注释 7 3 2 8" xfId="22224"/>
    <cellStyle name="注释 7 3 2 8 2" xfId="17332"/>
    <cellStyle name="注释 7 3 2 9" xfId="928"/>
    <cellStyle name="注释 7 3 3" xfId="22225"/>
    <cellStyle name="注释 7 3 3 2" xfId="15001"/>
    <cellStyle name="注释 7 3 3 2 2" xfId="22226"/>
    <cellStyle name="注释 7 3 3 2 2 2" xfId="22227"/>
    <cellStyle name="注释 7 3 3 2 2 2 2" xfId="22228"/>
    <cellStyle name="注释 7 3 3 2 2 3" xfId="22229"/>
    <cellStyle name="注释 7 3 3 2 3" xfId="22230"/>
    <cellStyle name="注释 7 3 3 2 3 2" xfId="22231"/>
    <cellStyle name="注释 7 3 3 2 4" xfId="22232"/>
    <cellStyle name="注释 7 3 3 3" xfId="22233"/>
    <cellStyle name="注释 7 3 3 3 2" xfId="22234"/>
    <cellStyle name="注释 7 3 3 3 2 2" xfId="10577"/>
    <cellStyle name="注释 7 3 3 3 2 2 2" xfId="14477"/>
    <cellStyle name="注释 7 3 3 3 2 3" xfId="22235"/>
    <cellStyle name="注释 7 3 3 3 3" xfId="22236"/>
    <cellStyle name="注释 7 3 3 3 3 2" xfId="22237"/>
    <cellStyle name="注释 7 3 3 3 4" xfId="22238"/>
    <cellStyle name="注释 7 3 3 4" xfId="22239"/>
    <cellStyle name="注释 7 3 3 4 2" xfId="22240"/>
    <cellStyle name="注释 7 3 3 4 2 2" xfId="11054"/>
    <cellStyle name="注释 7 3 3 4 2 2 2" xfId="13310"/>
    <cellStyle name="注释 7 3 3 4 2 3" xfId="22241"/>
    <cellStyle name="注释 7 3 3 4 3" xfId="22242"/>
    <cellStyle name="注释 7 3 3 4 3 2" xfId="22243"/>
    <cellStyle name="注释 7 3 3 4 4" xfId="22244"/>
    <cellStyle name="注释 7 3 3 5" xfId="22245"/>
    <cellStyle name="注释 7 3 3 5 2" xfId="22246"/>
    <cellStyle name="注释 7 3 3 5 2 2" xfId="11494"/>
    <cellStyle name="注释 7 3 3 5 3" xfId="22247"/>
    <cellStyle name="注释 7 3 3 6" xfId="22248"/>
    <cellStyle name="注释 7 3 3 6 2" xfId="22249"/>
    <cellStyle name="注释 7 3 3 6 2 2" xfId="22250"/>
    <cellStyle name="注释 7 3 3 6 3" xfId="22251"/>
    <cellStyle name="注释 7 3 3 7" xfId="22252"/>
    <cellStyle name="注释 7 3 3 7 2" xfId="9846"/>
    <cellStyle name="注释 7 3 3 8" xfId="22253"/>
    <cellStyle name="注释 7 3 4" xfId="22254"/>
    <cellStyle name="注释 7 3 4 2" xfId="22255"/>
    <cellStyle name="注释 7 3 4 2 2" xfId="22256"/>
    <cellStyle name="注释 7 3 4 2 2 2" xfId="22257"/>
    <cellStyle name="注释 7 3 4 2 3" xfId="22258"/>
    <cellStyle name="注释 7 3 4 3" xfId="7959"/>
    <cellStyle name="注释 7 3 4 3 2" xfId="7961"/>
    <cellStyle name="注释 7 3 4 4" xfId="22259"/>
    <cellStyle name="注释 7 3 5" xfId="22260"/>
    <cellStyle name="注释 7 3 5 2" xfId="22261"/>
    <cellStyle name="注释 7 3 5 2 2" xfId="22262"/>
    <cellStyle name="注释 7 3 5 2 2 2" xfId="22263"/>
    <cellStyle name="注释 7 3 5 2 3" xfId="5176"/>
    <cellStyle name="注释 7 3 5 3" xfId="14080"/>
    <cellStyle name="注释 7 3 5 3 2" xfId="14082"/>
    <cellStyle name="注释 7 3 5 4" xfId="14084"/>
    <cellStyle name="注释 7 3 6" xfId="20835"/>
    <cellStyle name="注释 7 3 6 2" xfId="22264"/>
    <cellStyle name="注释 7 3 6 2 2" xfId="22265"/>
    <cellStyle name="注释 7 3 6 2 2 2" xfId="22266"/>
    <cellStyle name="注释 7 3 6 2 3" xfId="12983"/>
    <cellStyle name="注释 7 3 6 3" xfId="14087"/>
    <cellStyle name="注释 7 3 6 3 2" xfId="22267"/>
    <cellStyle name="注释 7 3 6 4" xfId="7904"/>
    <cellStyle name="注释 7 3 7" xfId="22268"/>
    <cellStyle name="注释 7 3 7 2" xfId="22269"/>
    <cellStyle name="注释 7 3 7 2 2" xfId="22270"/>
    <cellStyle name="注释 7 3 7 3" xfId="22271"/>
    <cellStyle name="注释 7 3 8" xfId="22272"/>
    <cellStyle name="注释 7 3 8 2" xfId="22273"/>
    <cellStyle name="注释 7 3 8 2 2" xfId="22274"/>
    <cellStyle name="注释 7 3 8 3" xfId="2022"/>
    <cellStyle name="注释 7 3 9" xfId="17430"/>
    <cellStyle name="注释 7 3 9 2" xfId="17432"/>
    <cellStyle name="注释 7 4" xfId="19297"/>
    <cellStyle name="注释 7 4 2" xfId="22275"/>
    <cellStyle name="注释 7 4 2 2" xfId="22276"/>
    <cellStyle name="注释 7 4 2 2 2" xfId="22277"/>
    <cellStyle name="注释 7 4 2 2 2 2" xfId="22278"/>
    <cellStyle name="注释 7 4 2 2 2 2 2" xfId="22279"/>
    <cellStyle name="注释 7 4 2 2 2 3" xfId="12151"/>
    <cellStyle name="注释 7 4 2 2 3" xfId="22280"/>
    <cellStyle name="注释 7 4 2 2 3 2" xfId="22281"/>
    <cellStyle name="注释 7 4 2 2 4" xfId="22282"/>
    <cellStyle name="注释 7 4 2 3" xfId="22283"/>
    <cellStyle name="注释 7 4 2 3 2" xfId="22284"/>
    <cellStyle name="注释 7 4 2 3 2 2" xfId="22285"/>
    <cellStyle name="注释 7 4 2 3 2 2 2" xfId="22286"/>
    <cellStyle name="注释 7 4 2 3 2 3" xfId="22287"/>
    <cellStyle name="注释 7 4 2 3 3" xfId="22288"/>
    <cellStyle name="注释 7 4 2 3 3 2" xfId="22289"/>
    <cellStyle name="注释 7 4 2 3 4" xfId="22290"/>
    <cellStyle name="注释 7 4 2 4" xfId="19779"/>
    <cellStyle name="注释 7 4 2 4 2" xfId="20946"/>
    <cellStyle name="注释 7 4 2 4 2 2" xfId="22291"/>
    <cellStyle name="注释 7 4 2 4 2 2 2" xfId="22292"/>
    <cellStyle name="注释 7 4 2 4 2 3" xfId="22293"/>
    <cellStyle name="注释 7 4 2 4 3" xfId="8191"/>
    <cellStyle name="注释 7 4 2 4 3 2" xfId="22294"/>
    <cellStyle name="注释 7 4 2 4 4" xfId="16669"/>
    <cellStyle name="注释 7 4 2 5" xfId="20948"/>
    <cellStyle name="注释 7 4 2 5 2" xfId="22295"/>
    <cellStyle name="注释 7 4 2 5 2 2" xfId="22296"/>
    <cellStyle name="注释 7 4 2 5 3" xfId="22297"/>
    <cellStyle name="注释 7 4 2 6" xfId="16104"/>
    <cellStyle name="注释 7 4 2 6 2" xfId="22298"/>
    <cellStyle name="注释 7 4 2 6 2 2" xfId="7707"/>
    <cellStyle name="注释 7 4 2 6 3" xfId="22299"/>
    <cellStyle name="注释 7 4 2 7" xfId="22300"/>
    <cellStyle name="注释 7 4 2 7 2" xfId="9872"/>
    <cellStyle name="注释 7 4 2 8" xfId="22301"/>
    <cellStyle name="注释 7 4 3" xfId="3398"/>
    <cellStyle name="注释 7 4 3 2" xfId="22302"/>
    <cellStyle name="注释 7 4 3 2 2" xfId="22303"/>
    <cellStyle name="注释 7 4 3 2 2 2" xfId="22304"/>
    <cellStyle name="注释 7 4 3 2 3" xfId="22305"/>
    <cellStyle name="注释 7 4 3 3" xfId="22306"/>
    <cellStyle name="注释 7 4 3 3 2" xfId="22307"/>
    <cellStyle name="注释 7 4 3 4" xfId="20950"/>
    <cellStyle name="注释 7 4 4" xfId="22308"/>
    <cellStyle name="注释 7 4 4 2" xfId="22309"/>
    <cellStyle name="注释 7 4 4 2 2" xfId="22310"/>
    <cellStyle name="注释 7 4 4 2 2 2" xfId="8078"/>
    <cellStyle name="注释 7 4 4 2 3" xfId="22311"/>
    <cellStyle name="注释 7 4 4 3" xfId="22312"/>
    <cellStyle name="注释 7 4 4 3 2" xfId="22313"/>
    <cellStyle name="注释 7 4 4 4" xfId="22314"/>
    <cellStyle name="注释 7 4 5" xfId="22315"/>
    <cellStyle name="注释 7 4 5 2" xfId="22316"/>
    <cellStyle name="注释 7 4 5 2 2" xfId="22317"/>
    <cellStyle name="注释 7 4 5 2 2 2" xfId="22318"/>
    <cellStyle name="注释 7 4 5 2 3" xfId="22319"/>
    <cellStyle name="注释 7 4 5 3" xfId="14092"/>
    <cellStyle name="注释 7 4 5 3 2" xfId="14094"/>
    <cellStyle name="注释 7 4 5 4" xfId="14096"/>
    <cellStyle name="注释 7 4 6" xfId="22320"/>
    <cellStyle name="注释 7 4 6 2" xfId="22321"/>
    <cellStyle name="注释 7 4 6 2 2" xfId="22322"/>
    <cellStyle name="注释 7 4 6 3" xfId="14100"/>
    <cellStyle name="注释 7 4 7" xfId="22323"/>
    <cellStyle name="注释 7 4 7 2" xfId="22324"/>
    <cellStyle name="注释 7 4 7 2 2" xfId="22325"/>
    <cellStyle name="注释 7 4 7 3" xfId="22326"/>
    <cellStyle name="注释 7 4 8" xfId="22327"/>
    <cellStyle name="注释 7 4 8 2" xfId="22328"/>
    <cellStyle name="注释 7 4 9" xfId="22329"/>
    <cellStyle name="注释 7 5" xfId="22330"/>
    <cellStyle name="注释 7 5 2" xfId="22331"/>
    <cellStyle name="注释 7 5 2 2" xfId="22332"/>
    <cellStyle name="注释 7 5 2 2 2" xfId="22333"/>
    <cellStyle name="注释 7 5 2 2 2 2" xfId="22334"/>
    <cellStyle name="注释 7 5 2 2 3" xfId="5201"/>
    <cellStyle name="注释 7 5 2 3" xfId="17594"/>
    <cellStyle name="注释 7 5 2 3 2" xfId="17596"/>
    <cellStyle name="注释 7 5 2 4" xfId="17600"/>
    <cellStyle name="注释 7 5 3" xfId="22335"/>
    <cellStyle name="注释 7 5 3 2" xfId="22336"/>
    <cellStyle name="注释 7 5 3 2 2" xfId="22337"/>
    <cellStyle name="注释 7 5 3 2 2 2" xfId="22338"/>
    <cellStyle name="注释 7 5 3 2 3" xfId="13618"/>
    <cellStyle name="注释 7 5 3 3" xfId="17605"/>
    <cellStyle name="注释 7 5 3 3 2" xfId="17607"/>
    <cellStyle name="注释 7 5 3 4" xfId="17092"/>
    <cellStyle name="注释 7 5 4" xfId="22339"/>
    <cellStyle name="注释 7 5 4 2" xfId="22340"/>
    <cellStyle name="注释 7 5 4 2 2" xfId="22341"/>
    <cellStyle name="注释 7 5 4 2 2 2" xfId="22342"/>
    <cellStyle name="注释 7 5 4 2 3" xfId="22343"/>
    <cellStyle name="注释 7 5 4 3" xfId="17610"/>
    <cellStyle name="注释 7 5 4 3 2" xfId="17612"/>
    <cellStyle name="注释 7 5 4 4" xfId="17099"/>
    <cellStyle name="注释 7 5 5" xfId="22344"/>
    <cellStyle name="注释 7 5 5 2" xfId="22345"/>
    <cellStyle name="注释 7 5 5 2 2" xfId="22346"/>
    <cellStyle name="注释 7 5 5 3" xfId="14107"/>
    <cellStyle name="注释 7 5 6" xfId="22347"/>
    <cellStyle name="注释 7 5 6 2" xfId="22348"/>
    <cellStyle name="注释 7 5 6 2 2" xfId="9313"/>
    <cellStyle name="注释 7 5 6 3" xfId="14113"/>
    <cellStyle name="注释 7 5 7" xfId="22349"/>
    <cellStyle name="注释 7 5 7 2" xfId="22350"/>
    <cellStyle name="注释 7 5 8" xfId="22351"/>
    <cellStyle name="注释 7 6" xfId="11696"/>
    <cellStyle name="注释 7 6 2" xfId="11699"/>
    <cellStyle name="注释 7 6 2 2" xfId="11702"/>
    <cellStyle name="注释 7 6 2 2 2" xfId="3740"/>
    <cellStyle name="注释 7 6 2 3" xfId="11970"/>
    <cellStyle name="注释 7 6 3" xfId="11705"/>
    <cellStyle name="注释 7 6 3 2" xfId="22352"/>
    <cellStyle name="注释 7 6 4" xfId="22353"/>
    <cellStyle name="注释 7 7" xfId="11708"/>
    <cellStyle name="注释 7 7 2" xfId="11711"/>
    <cellStyle name="注释 7 7 2 2" xfId="22354"/>
    <cellStyle name="注释 7 7 2 2 2" xfId="22355"/>
    <cellStyle name="注释 7 7 2 3" xfId="22356"/>
    <cellStyle name="注释 7 7 3" xfId="22357"/>
    <cellStyle name="注释 7 7 3 2" xfId="22358"/>
    <cellStyle name="注释 7 7 4" xfId="22359"/>
    <cellStyle name="注释 7 8" xfId="11714"/>
    <cellStyle name="注释 7 8 2" xfId="22360"/>
    <cellStyle name="注释 7 8 2 2" xfId="22361"/>
    <cellStyle name="注释 7 8 2 2 2" xfId="22362"/>
    <cellStyle name="注释 7 8 2 3" xfId="4975"/>
    <cellStyle name="注释 7 8 3" xfId="22363"/>
    <cellStyle name="注释 7 8 3 2" xfId="22364"/>
    <cellStyle name="注释 7 8 4" xfId="22365"/>
    <cellStyle name="注释 7 9" xfId="22366"/>
    <cellStyle name="注释 7 9 2" xfId="22367"/>
    <cellStyle name="注释 7 9 2 2" xfId="22368"/>
    <cellStyle name="注释 7 9 3" xfId="15245"/>
    <cellStyle name="注释 8" xfId="19300"/>
    <cellStyle name="注释 8 10" xfId="9447"/>
    <cellStyle name="注释 8 10 2" xfId="22369"/>
    <cellStyle name="注释 8 11" xfId="22370"/>
    <cellStyle name="注释 8 12" xfId="22371"/>
    <cellStyle name="注释 8 2" xfId="19303"/>
    <cellStyle name="注释 8 2 10" xfId="14494"/>
    <cellStyle name="注释 8 2 11" xfId="22372"/>
    <cellStyle name="注释 8 2 2" xfId="19306"/>
    <cellStyle name="注释 8 2 2 2" xfId="19309"/>
    <cellStyle name="注释 8 2 2 2 2" xfId="22373"/>
    <cellStyle name="注释 8 2 2 2 2 2" xfId="17477"/>
    <cellStyle name="注释 8 2 2 2 2 2 2" xfId="22374"/>
    <cellStyle name="注释 8 2 2 2 2 2 2 2" xfId="22375"/>
    <cellStyle name="注释 8 2 2 2 2 2 3" xfId="22376"/>
    <cellStyle name="注释 8 2 2 2 2 3" xfId="14914"/>
    <cellStyle name="注释 8 2 2 2 2 3 2" xfId="14916"/>
    <cellStyle name="注释 8 2 2 2 2 4" xfId="14923"/>
    <cellStyle name="注释 8 2 2 2 3" xfId="22377"/>
    <cellStyle name="注释 8 2 2 2 3 2" xfId="22378"/>
    <cellStyle name="注释 8 2 2 2 3 2 2" xfId="22379"/>
    <cellStyle name="注释 8 2 2 2 3 2 2 2" xfId="22380"/>
    <cellStyle name="注释 8 2 2 2 3 2 3" xfId="22381"/>
    <cellStyle name="注释 8 2 2 2 3 3" xfId="14966"/>
    <cellStyle name="注释 8 2 2 2 3 3 2" xfId="14968"/>
    <cellStyle name="注释 8 2 2 2 3 4" xfId="14972"/>
    <cellStyle name="注释 8 2 2 2 4" xfId="22382"/>
    <cellStyle name="注释 8 2 2 2 4 2" xfId="22383"/>
    <cellStyle name="注释 8 2 2 2 4 2 2" xfId="22384"/>
    <cellStyle name="注释 8 2 2 2 4 2 2 2" xfId="12232"/>
    <cellStyle name="注释 8 2 2 2 4 2 3" xfId="13137"/>
    <cellStyle name="注释 8 2 2 2 4 3" xfId="14976"/>
    <cellStyle name="注释 8 2 2 2 4 3 2" xfId="14978"/>
    <cellStyle name="注释 8 2 2 2 4 4" xfId="14982"/>
    <cellStyle name="注释 8 2 2 2 5" xfId="22385"/>
    <cellStyle name="注释 8 2 2 2 5 2" xfId="22386"/>
    <cellStyle name="注释 8 2 2 2 5 2 2" xfId="22387"/>
    <cellStyle name="注释 8 2 2 2 5 3" xfId="14986"/>
    <cellStyle name="注释 8 2 2 2 6" xfId="22388"/>
    <cellStyle name="注释 8 2 2 2 6 2" xfId="22389"/>
    <cellStyle name="注释 8 2 2 2 6 2 2" xfId="9233"/>
    <cellStyle name="注释 8 2 2 2 6 3" xfId="14996"/>
    <cellStyle name="注释 8 2 2 2 7" xfId="15209"/>
    <cellStyle name="注释 8 2 2 2 7 2" xfId="22390"/>
    <cellStyle name="注释 8 2 2 2 8" xfId="19422"/>
    <cellStyle name="注释 8 2 2 3" xfId="2359"/>
    <cellStyle name="注释 8 2 2 3 2" xfId="3540"/>
    <cellStyle name="注释 8 2 2 3 2 2" xfId="3545"/>
    <cellStyle name="注释 8 2 2 3 2 2 2" xfId="4568"/>
    <cellStyle name="注释 8 2 2 3 2 3" xfId="4576"/>
    <cellStyle name="注释 8 2 2 3 3" xfId="3553"/>
    <cellStyle name="注释 8 2 2 3 3 2" xfId="4586"/>
    <cellStyle name="注释 8 2 2 3 4" xfId="21690"/>
    <cellStyle name="注释 8 2 2 4" xfId="3560"/>
    <cellStyle name="注释 8 2 2 4 2" xfId="21692"/>
    <cellStyle name="注释 8 2 2 4 2 2" xfId="17492"/>
    <cellStyle name="注释 8 2 2 4 2 2 2" xfId="21694"/>
    <cellStyle name="注释 8 2 2 4 2 3" xfId="15079"/>
    <cellStyle name="注释 8 2 2 4 3" xfId="21696"/>
    <cellStyle name="注释 8 2 2 4 3 2" xfId="21698"/>
    <cellStyle name="注释 8 2 2 4 4" xfId="21700"/>
    <cellStyle name="注释 8 2 2 5" xfId="21702"/>
    <cellStyle name="注释 8 2 2 5 2" xfId="21704"/>
    <cellStyle name="注释 8 2 2 5 2 2" xfId="21706"/>
    <cellStyle name="注释 8 2 2 5 2 2 2" xfId="21708"/>
    <cellStyle name="注释 8 2 2 5 2 3" xfId="15110"/>
    <cellStyle name="注释 8 2 2 5 3" xfId="21710"/>
    <cellStyle name="注释 8 2 2 5 3 2" xfId="21712"/>
    <cellStyle name="注释 8 2 2 5 4" xfId="4189"/>
    <cellStyle name="注释 8 2 2 6" xfId="20604"/>
    <cellStyle name="注释 8 2 2 6 2" xfId="21714"/>
    <cellStyle name="注释 8 2 2 6 2 2" xfId="21716"/>
    <cellStyle name="注释 8 2 2 6 3" xfId="21718"/>
    <cellStyle name="注释 8 2 2 7" xfId="17153"/>
    <cellStyle name="注释 8 2 2 7 2" xfId="9939"/>
    <cellStyle name="注释 8 2 2 7 2 2" xfId="11517"/>
    <cellStyle name="注释 8 2 2 7 3" xfId="9007"/>
    <cellStyle name="注释 8 2 2 8" xfId="17156"/>
    <cellStyle name="注释 8 2 2 8 2" xfId="21720"/>
    <cellStyle name="注释 8 2 2 9" xfId="21722"/>
    <cellStyle name="注释 8 2 3" xfId="1093"/>
    <cellStyle name="注释 8 2 3 2" xfId="22391"/>
    <cellStyle name="注释 8 2 3 2 2" xfId="22392"/>
    <cellStyle name="注释 8 2 3 2 2 2" xfId="17527"/>
    <cellStyle name="注释 8 2 3 2 2 2 2" xfId="18297"/>
    <cellStyle name="注释 8 2 3 2 2 3" xfId="15143"/>
    <cellStyle name="注释 8 2 3 2 3" xfId="22393"/>
    <cellStyle name="注释 8 2 3 2 3 2" xfId="22394"/>
    <cellStyle name="注释 8 2 3 2 4" xfId="22395"/>
    <cellStyle name="注释 8 2 3 3" xfId="3567"/>
    <cellStyle name="注释 8 2 3 3 2" xfId="3574"/>
    <cellStyle name="注释 8 2 3 3 2 2" xfId="17538"/>
    <cellStyle name="注释 8 2 3 3 2 2 2" xfId="18336"/>
    <cellStyle name="注释 8 2 3 3 2 3" xfId="15175"/>
    <cellStyle name="注释 8 2 3 3 3" xfId="3581"/>
    <cellStyle name="注释 8 2 3 3 3 2" xfId="22396"/>
    <cellStyle name="注释 8 2 3 3 4" xfId="22397"/>
    <cellStyle name="注释 8 2 3 4" xfId="3585"/>
    <cellStyle name="注释 8 2 3 4 2" xfId="21724"/>
    <cellStyle name="注释 8 2 3 4 2 2" xfId="22398"/>
    <cellStyle name="注释 8 2 3 4 2 2 2" xfId="12931"/>
    <cellStyle name="注释 8 2 3 4 2 3" xfId="15181"/>
    <cellStyle name="注释 8 2 3 4 3" xfId="22399"/>
    <cellStyle name="注释 8 2 3 4 3 2" xfId="6297"/>
    <cellStyle name="注释 8 2 3 4 4" xfId="22400"/>
    <cellStyle name="注释 8 2 3 5" xfId="3590"/>
    <cellStyle name="注释 8 2 3 5 2" xfId="22014"/>
    <cellStyle name="注释 8 2 3 5 2 2" xfId="22401"/>
    <cellStyle name="注释 8 2 3 5 3" xfId="22402"/>
    <cellStyle name="注释 8 2 3 6" xfId="22403"/>
    <cellStyle name="注释 8 2 3 6 2" xfId="22404"/>
    <cellStyle name="注释 8 2 3 6 2 2" xfId="22405"/>
    <cellStyle name="注释 8 2 3 6 3" xfId="22406"/>
    <cellStyle name="注释 8 2 3 7" xfId="1838"/>
    <cellStyle name="注释 8 2 3 7 2" xfId="12976"/>
    <cellStyle name="注释 8 2 3 8" xfId="22407"/>
    <cellStyle name="注释 8 2 4" xfId="22408"/>
    <cellStyle name="注释 8 2 4 2" xfId="22409"/>
    <cellStyle name="注释 8 2 4 2 2" xfId="6331"/>
    <cellStyle name="注释 8 2 4 2 2 2" xfId="6334"/>
    <cellStyle name="注释 8 2 4 2 3" xfId="6339"/>
    <cellStyle name="注释 8 2 4 3" xfId="3598"/>
    <cellStyle name="注释 8 2 4 3 2" xfId="21726"/>
    <cellStyle name="注释 8 2 4 4" xfId="3603"/>
    <cellStyle name="注释 8 2 5" xfId="22410"/>
    <cellStyle name="注释 8 2 5 2" xfId="22411"/>
    <cellStyle name="注释 8 2 5 2 2" xfId="22412"/>
    <cellStyle name="注释 8 2 5 2 2 2" xfId="22413"/>
    <cellStyle name="注释 8 2 5 2 3" xfId="22414"/>
    <cellStyle name="注释 8 2 5 3" xfId="3617"/>
    <cellStyle name="注释 8 2 5 3 2" xfId="21732"/>
    <cellStyle name="注释 8 2 5 4" xfId="4082"/>
    <cellStyle name="注释 8 2 6" xfId="20840"/>
    <cellStyle name="注释 8 2 6 2" xfId="20842"/>
    <cellStyle name="注释 8 2 6 2 2" xfId="22415"/>
    <cellStyle name="注释 8 2 6 2 2 2" xfId="22416"/>
    <cellStyle name="注释 8 2 6 2 3" xfId="22417"/>
    <cellStyle name="注释 8 2 6 3" xfId="21738"/>
    <cellStyle name="注释 8 2 6 3 2" xfId="21740"/>
    <cellStyle name="注释 8 2 6 4" xfId="21742"/>
    <cellStyle name="注释 8 2 7" xfId="20844"/>
    <cellStyle name="注释 8 2 7 2" xfId="9034"/>
    <cellStyle name="注释 8 2 7 2 2" xfId="9036"/>
    <cellStyle name="注释 8 2 7 3" xfId="9039"/>
    <cellStyle name="注释 8 2 8" xfId="22418"/>
    <cellStyle name="注释 8 2 8 2" xfId="9089"/>
    <cellStyle name="注释 8 2 8 2 2" xfId="22419"/>
    <cellStyle name="注释 8 2 8 3" xfId="21745"/>
    <cellStyle name="注释 8 2 9" xfId="22420"/>
    <cellStyle name="注释 8 2 9 2" xfId="22421"/>
    <cellStyle name="注释 8 3" xfId="19312"/>
    <cellStyle name="注释 8 3 2" xfId="19315"/>
    <cellStyle name="注释 8 3 2 2" xfId="22422"/>
    <cellStyle name="注释 8 3 2 2 2" xfId="22423"/>
    <cellStyle name="注释 8 3 2 2 2 2" xfId="17591"/>
    <cellStyle name="注释 8 3 2 2 2 2 2" xfId="22424"/>
    <cellStyle name="注释 8 3 2 2 2 3" xfId="15308"/>
    <cellStyle name="注释 8 3 2 2 3" xfId="22425"/>
    <cellStyle name="注释 8 3 2 2 3 2" xfId="17415"/>
    <cellStyle name="注释 8 3 2 2 4" xfId="22426"/>
    <cellStyle name="注释 8 3 2 3" xfId="21748"/>
    <cellStyle name="注释 8 3 2 3 2" xfId="622"/>
    <cellStyle name="注释 8 3 2 3 2 2" xfId="631"/>
    <cellStyle name="注释 8 3 2 3 2 2 2" xfId="300"/>
    <cellStyle name="注释 8 3 2 3 2 3" xfId="642"/>
    <cellStyle name="注释 8 3 2 3 3" xfId="649"/>
    <cellStyle name="注释 8 3 2 3 3 2" xfId="661"/>
    <cellStyle name="注释 8 3 2 3 4" xfId="666"/>
    <cellStyle name="注释 8 3 2 4" xfId="21750"/>
    <cellStyle name="注释 8 3 2 4 2" xfId="13622"/>
    <cellStyle name="注释 8 3 2 4 2 2" xfId="22427"/>
    <cellStyle name="注释 8 3 2 4 2 2 2" xfId="22428"/>
    <cellStyle name="注释 8 3 2 4 2 3" xfId="15430"/>
    <cellStyle name="注释 8 3 2 4 3" xfId="8200"/>
    <cellStyle name="注释 8 3 2 4 3 2" xfId="22429"/>
    <cellStyle name="注释 8 3 2 4 4" xfId="22430"/>
    <cellStyle name="注释 8 3 2 5" xfId="21752"/>
    <cellStyle name="注释 8 3 2 5 2" xfId="22431"/>
    <cellStyle name="注释 8 3 2 5 2 2" xfId="22432"/>
    <cellStyle name="注释 8 3 2 5 3" xfId="22433"/>
    <cellStyle name="注释 8 3 2 6" xfId="4281"/>
    <cellStyle name="注释 8 3 2 6 2" xfId="13644"/>
    <cellStyle name="注释 8 3 2 6 2 2" xfId="22434"/>
    <cellStyle name="注释 8 3 2 6 3" xfId="22435"/>
    <cellStyle name="注释 8 3 2 7" xfId="17183"/>
    <cellStyle name="注释 8 3 2 7 2" xfId="13003"/>
    <cellStyle name="注释 8 3 2 8" xfId="17185"/>
    <cellStyle name="注释 8 3 3" xfId="22436"/>
    <cellStyle name="注释 8 3 3 2" xfId="15365"/>
    <cellStyle name="注释 8 3 3 2 2" xfId="22437"/>
    <cellStyle name="注释 8 3 3 2 2 2" xfId="22438"/>
    <cellStyle name="注释 8 3 3 2 3" xfId="22439"/>
    <cellStyle name="注释 8 3 3 3" xfId="21755"/>
    <cellStyle name="注释 8 3 3 3 2" xfId="21757"/>
    <cellStyle name="注释 8 3 3 4" xfId="21760"/>
    <cellStyle name="注释 8 3 4" xfId="22440"/>
    <cellStyle name="注释 8 3 4 2" xfId="22441"/>
    <cellStyle name="注释 8 3 4 2 2" xfId="22442"/>
    <cellStyle name="注释 8 3 4 2 2 2" xfId="22443"/>
    <cellStyle name="注释 8 3 4 2 3" xfId="22444"/>
    <cellStyle name="注释 8 3 4 3" xfId="7925"/>
    <cellStyle name="注释 8 3 4 3 2" xfId="7928"/>
    <cellStyle name="注释 8 3 4 4" xfId="7941"/>
    <cellStyle name="注释 8 3 5" xfId="22445"/>
    <cellStyle name="注释 8 3 5 2" xfId="22446"/>
    <cellStyle name="注释 8 3 5 2 2" xfId="22447"/>
    <cellStyle name="注释 8 3 5 2 2 2" xfId="22448"/>
    <cellStyle name="注释 8 3 5 2 3" xfId="22449"/>
    <cellStyle name="注释 8 3 5 3" xfId="14132"/>
    <cellStyle name="注释 8 3 5 3 2" xfId="21764"/>
    <cellStyle name="注释 8 3 5 4" xfId="21766"/>
    <cellStyle name="注释 8 3 6" xfId="20847"/>
    <cellStyle name="注释 8 3 6 2" xfId="22450"/>
    <cellStyle name="注释 8 3 6 2 2" xfId="22451"/>
    <cellStyle name="注释 8 3 6 3" xfId="21768"/>
    <cellStyle name="注释 8 3 7" xfId="22452"/>
    <cellStyle name="注释 8 3 7 2" xfId="9178"/>
    <cellStyle name="注释 8 3 7 2 2" xfId="22453"/>
    <cellStyle name="注释 8 3 7 3" xfId="21773"/>
    <cellStyle name="注释 8 3 8" xfId="22454"/>
    <cellStyle name="注释 8 3 8 2" xfId="22455"/>
    <cellStyle name="注释 8 3 9" xfId="2886"/>
    <cellStyle name="注释 8 4" xfId="19318"/>
    <cellStyle name="注释 8 4 2" xfId="22456"/>
    <cellStyle name="注释 8 4 2 2" xfId="22457"/>
    <cellStyle name="注释 8 4 2 2 2" xfId="4667"/>
    <cellStyle name="注释 8 4 2 2 2 2" xfId="4669"/>
    <cellStyle name="注释 8 4 2 2 3" xfId="2167"/>
    <cellStyle name="注释 8 4 2 3" xfId="21778"/>
    <cellStyle name="注释 8 4 2 3 2" xfId="21780"/>
    <cellStyle name="注释 8 4 2 4" xfId="19797"/>
    <cellStyle name="注释 8 4 3" xfId="4134"/>
    <cellStyle name="注释 8 4 3 2" xfId="22458"/>
    <cellStyle name="注释 8 4 3 2 2" xfId="22459"/>
    <cellStyle name="注释 8 4 3 2 2 2" xfId="22460"/>
    <cellStyle name="注释 8 4 3 2 3" xfId="22461"/>
    <cellStyle name="注释 8 4 3 3" xfId="21783"/>
    <cellStyle name="注释 8 4 3 3 2" xfId="22462"/>
    <cellStyle name="注释 8 4 3 4" xfId="22463"/>
    <cellStyle name="注释 8 4 4" xfId="22464"/>
    <cellStyle name="注释 8 4 4 2" xfId="22465"/>
    <cellStyle name="注释 8 4 4 2 2" xfId="22466"/>
    <cellStyle name="注释 8 4 4 2 2 2" xfId="22467"/>
    <cellStyle name="注释 8 4 4 2 3" xfId="22468"/>
    <cellStyle name="注释 8 4 4 3" xfId="22469"/>
    <cellStyle name="注释 8 4 4 3 2" xfId="22470"/>
    <cellStyle name="注释 8 4 4 4" xfId="22471"/>
    <cellStyle name="注释 8 4 5" xfId="13559"/>
    <cellStyle name="注释 8 4 5 2" xfId="22472"/>
    <cellStyle name="注释 8 4 5 2 2" xfId="22473"/>
    <cellStyle name="注释 8 4 5 3" xfId="22474"/>
    <cellStyle name="注释 8 4 6" xfId="22475"/>
    <cellStyle name="注释 8 4 6 2" xfId="22476"/>
    <cellStyle name="注释 8 4 6 2 2" xfId="22477"/>
    <cellStyle name="注释 8 4 6 3" xfId="22478"/>
    <cellStyle name="注释 8 4 7" xfId="22479"/>
    <cellStyle name="注释 8 4 7 2" xfId="22480"/>
    <cellStyle name="注释 8 4 8" xfId="22481"/>
    <cellStyle name="注释 8 5" xfId="22482"/>
    <cellStyle name="注释 8 5 2" xfId="22483"/>
    <cellStyle name="注释 8 5 2 2" xfId="22484"/>
    <cellStyle name="注释 8 5 2 2 2" xfId="22485"/>
    <cellStyle name="注释 8 5 2 3" xfId="21786"/>
    <cellStyle name="注释 8 5 3" xfId="9303"/>
    <cellStyle name="注释 8 5 3 2" xfId="22486"/>
    <cellStyle name="注释 8 5 4" xfId="22487"/>
    <cellStyle name="注释 8 6" xfId="11725"/>
    <cellStyle name="注释 8 6 2" xfId="11730"/>
    <cellStyle name="注释 8 6 2 2" xfId="11735"/>
    <cellStyle name="注释 8 6 2 2 2" xfId="16699"/>
    <cellStyle name="注释 8 6 2 3" xfId="16704"/>
    <cellStyle name="注释 8 6 3" xfId="11739"/>
    <cellStyle name="注释 8 6 3 2" xfId="16726"/>
    <cellStyle name="注释 8 6 4" xfId="2054"/>
    <cellStyle name="注释 8 7" xfId="11744"/>
    <cellStyle name="注释 8 7 2" xfId="11748"/>
    <cellStyle name="注释 8 7 2 2" xfId="16776"/>
    <cellStyle name="注释 8 7 2 2 2" xfId="16779"/>
    <cellStyle name="注释 8 7 2 3" xfId="16785"/>
    <cellStyle name="注释 8 7 3" xfId="21125"/>
    <cellStyle name="注释 8 7 3 2" xfId="21127"/>
    <cellStyle name="注释 8 7 4" xfId="21129"/>
    <cellStyle name="注释 8 8" xfId="11752"/>
    <cellStyle name="注释 8 8 2" xfId="21131"/>
    <cellStyle name="注释 8 8 2 2" xfId="21133"/>
    <cellStyle name="注释 8 8 3" xfId="21138"/>
    <cellStyle name="注释 8 9" xfId="3279"/>
    <cellStyle name="注释 8 9 2" xfId="5202"/>
    <cellStyle name="注释 8 9 2 2" xfId="5208"/>
    <cellStyle name="注释 8 9 3" xfId="5027"/>
    <cellStyle name="注释 9" xfId="19321"/>
    <cellStyle name="注释 9 10" xfId="22488"/>
    <cellStyle name="注释 9 11" xfId="22489"/>
    <cellStyle name="注释 9 2" xfId="3102"/>
    <cellStyle name="注释 9 2 2" xfId="5471"/>
    <cellStyle name="注释 9 2 2 2" xfId="20323"/>
    <cellStyle name="注释 9 2 2 2 2" xfId="22490"/>
    <cellStyle name="注释 9 2 2 2 2 2" xfId="13709"/>
    <cellStyle name="注释 9 2 2 2 2 2 2" xfId="19613"/>
    <cellStyle name="注释 9 2 2 2 2 3" xfId="22491"/>
    <cellStyle name="注释 9 2 2 2 3" xfId="22492"/>
    <cellStyle name="注释 9 2 2 2 3 2" xfId="22493"/>
    <cellStyle name="注释 9 2 2 2 4" xfId="22494"/>
    <cellStyle name="注释 9 2 2 3" xfId="21848"/>
    <cellStyle name="注释 9 2 2 3 2" xfId="21850"/>
    <cellStyle name="注释 9 2 2 3 2 2" xfId="2812"/>
    <cellStyle name="注释 9 2 2 3 2 2 2" xfId="6101"/>
    <cellStyle name="注释 9 2 2 3 2 3" xfId="6106"/>
    <cellStyle name="注释 9 2 2 3 3" xfId="21852"/>
    <cellStyle name="注释 9 2 2 3 3 2" xfId="2830"/>
    <cellStyle name="注释 9 2 2 3 4" xfId="22495"/>
    <cellStyle name="注释 9 2 2 4" xfId="21854"/>
    <cellStyle name="注释 9 2 2 4 2" xfId="21856"/>
    <cellStyle name="注释 9 2 2 4 2 2" xfId="2905"/>
    <cellStyle name="注释 9 2 2 4 2 2 2" xfId="19716"/>
    <cellStyle name="注释 9 2 2 4 2 3" xfId="22496"/>
    <cellStyle name="注释 9 2 2 4 3" xfId="22497"/>
    <cellStyle name="注释 9 2 2 4 3 2" xfId="22498"/>
    <cellStyle name="注释 9 2 2 4 4" xfId="22499"/>
    <cellStyle name="注释 9 2 2 5" xfId="21858"/>
    <cellStyle name="注释 9 2 2 5 2" xfId="22500"/>
    <cellStyle name="注释 9 2 2 5 2 2" xfId="13731"/>
    <cellStyle name="注释 9 2 2 5 3" xfId="22501"/>
    <cellStyle name="注释 9 2 2 6" xfId="4782"/>
    <cellStyle name="注释 9 2 2 6 2" xfId="6136"/>
    <cellStyle name="注释 9 2 2 6 2 2" xfId="13743"/>
    <cellStyle name="注释 9 2 2 6 3" xfId="20878"/>
    <cellStyle name="注释 9 2 2 7" xfId="6139"/>
    <cellStyle name="注释 9 2 2 7 2" xfId="13043"/>
    <cellStyle name="注释 9 2 2 8" xfId="17227"/>
    <cellStyle name="注释 9 2 3" xfId="20325"/>
    <cellStyle name="注释 9 2 3 2" xfId="22502"/>
    <cellStyle name="注释 9 2 3 2 2" xfId="22503"/>
    <cellStyle name="注释 9 2 3 2 2 2" xfId="361"/>
    <cellStyle name="注释 9 2 3 2 3" xfId="22504"/>
    <cellStyle name="注释 9 2 3 3" xfId="21861"/>
    <cellStyle name="注释 9 2 3 3 2" xfId="21863"/>
    <cellStyle name="注释 9 2 3 4" xfId="21866"/>
    <cellStyle name="注释 9 2 4" xfId="22505"/>
    <cellStyle name="注释 9 2 4 2" xfId="22506"/>
    <cellStyle name="注释 9 2 4 2 2" xfId="5464"/>
    <cellStyle name="注释 9 2 4 2 2 2" xfId="13819"/>
    <cellStyle name="注释 9 2 4 2 3" xfId="22507"/>
    <cellStyle name="注释 9 2 4 3" xfId="21871"/>
    <cellStyle name="注释 9 2 4 3 2" xfId="21873"/>
    <cellStyle name="注释 9 2 4 4" xfId="21876"/>
    <cellStyle name="注释 9 2 5" xfId="22508"/>
    <cellStyle name="注释 9 2 5 2" xfId="22509"/>
    <cellStyle name="注释 9 2 5 2 2" xfId="3112"/>
    <cellStyle name="注释 9 2 5 2 2 2" xfId="13871"/>
    <cellStyle name="注释 9 2 5 2 3" xfId="22510"/>
    <cellStyle name="注释 9 2 5 3" xfId="21881"/>
    <cellStyle name="注释 9 2 5 3 2" xfId="8005"/>
    <cellStyle name="注释 9 2 5 4" xfId="21883"/>
    <cellStyle name="注释 9 2 6" xfId="943"/>
    <cellStyle name="注释 9 2 6 2" xfId="22511"/>
    <cellStyle name="注释 9 2 6 2 2" xfId="22512"/>
    <cellStyle name="注释 9 2 6 3" xfId="21885"/>
    <cellStyle name="注释 9 2 7" xfId="22513"/>
    <cellStyle name="注释 9 2 7 2" xfId="12823"/>
    <cellStyle name="注释 9 2 7 2 2" xfId="22514"/>
    <cellStyle name="注释 9 2 7 3" xfId="21890"/>
    <cellStyle name="注释 9 2 8" xfId="22515"/>
    <cellStyle name="注释 9 2 8 2" xfId="16439"/>
    <cellStyle name="注释 9 2 9" xfId="16333"/>
    <cellStyle name="注释 9 3" xfId="3108"/>
    <cellStyle name="注释 9 3 2" xfId="3114"/>
    <cellStyle name="注释 9 3 2 2" xfId="22516"/>
    <cellStyle name="注释 9 3 2 2 2" xfId="22517"/>
    <cellStyle name="注释 9 3 2 2 2 2" xfId="22518"/>
    <cellStyle name="注释 9 3 2 2 3" xfId="22519"/>
    <cellStyle name="注释 9 3 2 3" xfId="21894"/>
    <cellStyle name="注释 9 3 2 3 2" xfId="21896"/>
    <cellStyle name="注释 9 3 2 4" xfId="21898"/>
    <cellStyle name="注释 9 3 3" xfId="22520"/>
    <cellStyle name="注释 9 3 3 2" xfId="15851"/>
    <cellStyle name="注释 9 3 3 2 2" xfId="22521"/>
    <cellStyle name="注释 9 3 3 2 2 2" xfId="20505"/>
    <cellStyle name="注释 9 3 3 2 3" xfId="22522"/>
    <cellStyle name="注释 9 3 3 3" xfId="21901"/>
    <cellStyle name="注释 9 3 3 3 2" xfId="22523"/>
    <cellStyle name="注释 9 3 3 4" xfId="22524"/>
    <cellStyle name="注释 9 3 4" xfId="22525"/>
    <cellStyle name="注释 9 3 4 2" xfId="22526"/>
    <cellStyle name="注释 9 3 4 2 2" xfId="22527"/>
    <cellStyle name="注释 9 3 4 2 2 2" xfId="5441"/>
    <cellStyle name="注释 9 3 4 2 3" xfId="22528"/>
    <cellStyle name="注释 9 3 4 3" xfId="22529"/>
    <cellStyle name="注释 9 3 4 3 2" xfId="22530"/>
    <cellStyle name="注释 9 3 4 4" xfId="22531"/>
    <cellStyle name="注释 9 3 5" xfId="22532"/>
    <cellStyle name="注释 9 3 5 2" xfId="22533"/>
    <cellStyle name="注释 9 3 5 2 2" xfId="22534"/>
    <cellStyle name="注释 9 3 5 3" xfId="14143"/>
    <cellStyle name="注释 9 3 6" xfId="22535"/>
    <cellStyle name="注释 9 3 6 2" xfId="22536"/>
    <cellStyle name="注释 9 3 6 2 2" xfId="22537"/>
    <cellStyle name="注释 9 3 6 3" xfId="22538"/>
    <cellStyle name="注释 9 3 7" xfId="22539"/>
    <cellStyle name="注释 9 3 7 2" xfId="18238"/>
    <cellStyle name="注释 9 3 8" xfId="22540"/>
    <cellStyle name="注释 9 4" xfId="3119"/>
    <cellStyle name="注释 9 4 2" xfId="3124"/>
    <cellStyle name="注释 9 4 2 2" xfId="22541"/>
    <cellStyle name="注释 9 4 2 2 2" xfId="22542"/>
    <cellStyle name="注释 9 4 2 3" xfId="21905"/>
    <cellStyle name="注释 9 4 3" xfId="22543"/>
    <cellStyle name="注释 9 4 3 2" xfId="22544"/>
    <cellStyle name="注释 9 4 4" xfId="22545"/>
    <cellStyle name="注释 9 5" xfId="1514"/>
    <cellStyle name="注释 9 5 2" xfId="1517"/>
    <cellStyle name="注释 9 5 2 2" xfId="22546"/>
    <cellStyle name="注释 9 5 2 2 2" xfId="22547"/>
    <cellStyle name="注释 9 5 2 3" xfId="21912"/>
    <cellStyle name="注释 9 5 3" xfId="22548"/>
    <cellStyle name="注释 9 5 3 2" xfId="22549"/>
    <cellStyle name="注释 9 5 4" xfId="22550"/>
    <cellStyle name="注释 9 6" xfId="11762"/>
    <cellStyle name="注释 9 6 2" xfId="11766"/>
    <cellStyle name="注释 9 6 2 2" xfId="16891"/>
    <cellStyle name="注释 9 6 2 2 2" xfId="4758"/>
    <cellStyle name="注释 9 6 2 3" xfId="16894"/>
    <cellStyle name="注释 9 6 3" xfId="21143"/>
    <cellStyle name="注释 9 6 3 2" xfId="22551"/>
    <cellStyle name="注释 9 6 4" xfId="22552"/>
    <cellStyle name="注释 9 7" xfId="11770"/>
    <cellStyle name="注释 9 7 2" xfId="21145"/>
    <cellStyle name="注释 9 7 2 2" xfId="22553"/>
    <cellStyle name="注释 9 7 3" xfId="22554"/>
    <cellStyle name="注释 9 8" xfId="13606"/>
    <cellStyle name="注释 9 8 2" xfId="13609"/>
    <cellStyle name="注释 9 8 2 2" xfId="13611"/>
    <cellStyle name="注释 9 8 3" xfId="13613"/>
    <cellStyle name="注释 9 9" xfId="13616"/>
    <cellStyle name="注释 9 9 2" xfId="13619"/>
    <cellStyle name="콤마 [0]_4" xfId="22555"/>
    <cellStyle name="콤마_4" xfId="6961"/>
    <cellStyle name="표준_HardSpecE_Rev_0" xfId="3494"/>
  </cellStyles>
  <dxfs count="775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9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9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9" tint="0.3996704000976592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9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9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9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9" tint="0.3996704000976592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9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9" tint="0.3996704000976592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9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9" tint="0.3996704000976592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9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5" tint="0.39967040009765925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theme="9" tint="0.3996704000976592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9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fs409-egd002\DREP%20Project\DOCUME~1\40203167\LOCALS~1\Temp\HardSpecE_R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4037;&#31243;&#26412;&#37096;/DOCUME~1/40203167/LOCALS~1/Temp/HardSpecE_R3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QYX\INDEX\INDX-C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0644;&#26223;&#24935;\requisition\Projects\1065\Instruments\Document\SPECIFICATION\543_MASSFLW\FD%20Data%20sheets\FT%20%20-31035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0644;&#26223;&#24935;\requisition\Projects\1065\Instruments\Document\SPECIFICATION\536_Annubar\SPEC\Spec\FD%20Data%20sheet\FE%20%20-9508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&#24037;&#31243;&#26412;&#37096;/YSPP1/YSPP1/YSS-YSPP1-PJC5(HARDWARE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&#24037;&#31243;&#26412;&#37096;/SSMC%20BPA/2_System_Design/A_Hardware_Design/3_Hardware_Spec/Hardware%20Specification_For%20Approval/1.DCS%20hardware%20specification/00110_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0fmx9101\SI_Stf_SRV\Tools\OA\0003_Flight_&#33853;&#21512;2\&#20181;&#27096;&#26360;\Phase6_&#20181;&#27096;_FLIGHT&#25913;&#36896;2\2_WS\To_AIM\2HardSpec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LES_DATASVR\PROJECT\WINDOWS\&#48148;&#53461;%20&#54868;&#47732;\LG_CALTEX\LG_CALTEX\&#49888;&#44368;&#49885;&#44060;&#51064;\01&#44144;&#47000;&#49440;&#44204;&#51201;\SECL_HYCO\DCS&#44204;&#51201;\cs1000\DEC_DHDSR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fs409-egd002\DREP%20Project\DOCUME~1\40100307\LOCALS~1\Temp\Hwspec\ZHJQ\Hwspec\HardSpecE_R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&#24037;&#31243;&#26412;&#37096;/TJproject/1.common/BOM/Configuratio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c402-sic934\New%20Folder\DOCUME~1\40203167\LOCALS~1\Temp\HardSpecE_R3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43900712/AppData/Local/Microsoft/Windows/INetCache/Content.Outlook/HWJIMLGG/1,KOM&#31561;&#21069;&#26399;&#36164;&#26009;/&#19978;&#28023;&#27695;&#30897;VCM&#26426;&#26588;&#24067;&#32622;&#22270;-Rev0.0_202009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110"/>
      <sheetName val="00111"/>
      <sheetName val="00210"/>
      <sheetName val="00310"/>
      <sheetName val="11010"/>
      <sheetName val="11011"/>
      <sheetName val="12010"/>
      <sheetName val="12129"/>
      <sheetName val="12130"/>
      <sheetName val="12131"/>
      <sheetName val="12132"/>
      <sheetName val="12133"/>
      <sheetName val="12150"/>
      <sheetName val="12151"/>
      <sheetName val="12160"/>
      <sheetName val="12161"/>
      <sheetName val="12170"/>
      <sheetName val="12171"/>
      <sheetName val="12172"/>
      <sheetName val="12173"/>
      <sheetName val="12174"/>
      <sheetName val="12175"/>
      <sheetName val="12220"/>
      <sheetName val="12221"/>
      <sheetName val="12231"/>
      <sheetName val="12232"/>
      <sheetName val="12240"/>
      <sheetName val="12250"/>
      <sheetName val="12260"/>
      <sheetName val="12261"/>
      <sheetName val="12262"/>
      <sheetName val="12310"/>
      <sheetName val="12311"/>
      <sheetName val="12312"/>
      <sheetName val="12320"/>
      <sheetName val="12410"/>
      <sheetName val="12420"/>
      <sheetName val="12430"/>
      <sheetName val="13011"/>
      <sheetName val="13012"/>
      <sheetName val="13021"/>
      <sheetName val="13022"/>
      <sheetName val="13030"/>
      <sheetName val="13040"/>
      <sheetName val="13041"/>
      <sheetName val="13050"/>
      <sheetName val="13051"/>
      <sheetName val="13060"/>
      <sheetName val="13070"/>
      <sheetName val="13080"/>
      <sheetName val="13081"/>
      <sheetName val="13082"/>
      <sheetName val="14010"/>
      <sheetName val="14011"/>
      <sheetName val="14012"/>
      <sheetName val="14013"/>
      <sheetName val="14014"/>
      <sheetName val="14020"/>
      <sheetName val="14021"/>
      <sheetName val="14022"/>
      <sheetName val="14023"/>
      <sheetName val="14024"/>
      <sheetName val="14030"/>
      <sheetName val="14031"/>
      <sheetName val="14032"/>
      <sheetName val="14033"/>
      <sheetName val="14034"/>
      <sheetName val="14040"/>
      <sheetName val="14041"/>
      <sheetName val="14042"/>
      <sheetName val="14043"/>
      <sheetName val="14044"/>
      <sheetName val="14080"/>
      <sheetName val="14081"/>
      <sheetName val="14082"/>
      <sheetName val="14083"/>
      <sheetName val="14084"/>
      <sheetName val="14085"/>
      <sheetName val="14086"/>
      <sheetName val="14087"/>
      <sheetName val="14088"/>
      <sheetName val="14089"/>
      <sheetName val="14090"/>
      <sheetName val="14091"/>
      <sheetName val="14110"/>
      <sheetName val="14120"/>
      <sheetName val="14130"/>
      <sheetName val="14140"/>
      <sheetName val="14210"/>
      <sheetName val="14211"/>
      <sheetName val="14310"/>
      <sheetName val="14320"/>
      <sheetName val="14321"/>
      <sheetName val="14410"/>
      <sheetName val="14420"/>
      <sheetName val="14510"/>
      <sheetName val="14520"/>
      <sheetName val="14530"/>
      <sheetName val="14531"/>
      <sheetName val="14540"/>
      <sheetName val="14541"/>
      <sheetName val="14610"/>
      <sheetName val="14611"/>
      <sheetName val="14620"/>
      <sheetName val="14621"/>
      <sheetName val="14810"/>
      <sheetName val="14820"/>
      <sheetName val="14910"/>
      <sheetName val="14911"/>
      <sheetName val="14920"/>
      <sheetName val="14921"/>
      <sheetName val="14922"/>
      <sheetName val="14923"/>
      <sheetName val="14930"/>
      <sheetName val="15000"/>
      <sheetName val="15001"/>
      <sheetName val="17000"/>
      <sheetName val="17010"/>
      <sheetName val="17100"/>
      <sheetName val="17101"/>
      <sheetName val="17110"/>
      <sheetName val="17200"/>
      <sheetName val="18000"/>
      <sheetName val="21010"/>
      <sheetName val="22010"/>
      <sheetName val="23010"/>
      <sheetName val="24010"/>
      <sheetName val="25010"/>
      <sheetName val="26010"/>
      <sheetName val="31010"/>
      <sheetName val="32010"/>
      <sheetName val="41010"/>
      <sheetName val="43010"/>
      <sheetName val="51010"/>
      <sheetName val="52010"/>
      <sheetName val="55010"/>
      <sheetName val="SabunListX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110"/>
      <sheetName val="00111"/>
      <sheetName val="00210"/>
      <sheetName val="00310"/>
      <sheetName val="11010"/>
      <sheetName val="11011"/>
      <sheetName val="12010"/>
      <sheetName val="12129"/>
      <sheetName val="12130"/>
      <sheetName val="12131"/>
      <sheetName val="12132"/>
      <sheetName val="12133"/>
      <sheetName val="12150"/>
      <sheetName val="12151"/>
      <sheetName val="12160"/>
      <sheetName val="12161"/>
      <sheetName val="12170"/>
      <sheetName val="12171"/>
      <sheetName val="12172"/>
      <sheetName val="12173"/>
      <sheetName val="12174"/>
      <sheetName val="12175"/>
      <sheetName val="12220"/>
      <sheetName val="12221"/>
      <sheetName val="12231"/>
      <sheetName val="12232"/>
      <sheetName val="12240"/>
      <sheetName val="12250"/>
      <sheetName val="12260"/>
      <sheetName val="12261"/>
      <sheetName val="12262"/>
      <sheetName val="12310"/>
      <sheetName val="12311"/>
      <sheetName val="12312"/>
      <sheetName val="12320"/>
      <sheetName val="12410"/>
      <sheetName val="12420"/>
      <sheetName val="12430"/>
      <sheetName val="13011"/>
      <sheetName val="13012"/>
      <sheetName val="13021"/>
      <sheetName val="13022"/>
      <sheetName val="13030"/>
      <sheetName val="13040"/>
      <sheetName val="13041"/>
      <sheetName val="13050"/>
      <sheetName val="13051"/>
      <sheetName val="13060"/>
      <sheetName val="13070"/>
      <sheetName val="13080"/>
      <sheetName val="13081"/>
      <sheetName val="13082"/>
      <sheetName val="14010"/>
      <sheetName val="14011"/>
      <sheetName val="14012"/>
      <sheetName val="14013"/>
      <sheetName val="14014"/>
      <sheetName val="14020"/>
      <sheetName val="14021"/>
      <sheetName val="14022"/>
      <sheetName val="14023"/>
      <sheetName val="14024"/>
      <sheetName val="14030"/>
      <sheetName val="14031"/>
      <sheetName val="14032"/>
      <sheetName val="14033"/>
      <sheetName val="14034"/>
      <sheetName val="14040"/>
      <sheetName val="14041"/>
      <sheetName val="14042"/>
      <sheetName val="14043"/>
      <sheetName val="14044"/>
      <sheetName val="14080"/>
      <sheetName val="14081"/>
      <sheetName val="14082"/>
      <sheetName val="14083"/>
      <sheetName val="14084"/>
      <sheetName val="14085"/>
      <sheetName val="14086"/>
      <sheetName val="14087"/>
      <sheetName val="14088"/>
      <sheetName val="14089"/>
      <sheetName val="14090"/>
      <sheetName val="14091"/>
      <sheetName val="14110"/>
      <sheetName val="14120"/>
      <sheetName val="14130"/>
      <sheetName val="14140"/>
      <sheetName val="14210"/>
      <sheetName val="14211"/>
      <sheetName val="14310"/>
      <sheetName val="14320"/>
      <sheetName val="14321"/>
      <sheetName val="14410"/>
      <sheetName val="14420"/>
      <sheetName val="14510"/>
      <sheetName val="14520"/>
      <sheetName val="14530"/>
      <sheetName val="14531"/>
      <sheetName val="14540"/>
      <sheetName val="14541"/>
      <sheetName val="14610"/>
      <sheetName val="14611"/>
      <sheetName val="14620"/>
      <sheetName val="14621"/>
      <sheetName val="14810"/>
      <sheetName val="14820"/>
      <sheetName val="14910"/>
      <sheetName val="14911"/>
      <sheetName val="14920"/>
      <sheetName val="14921"/>
      <sheetName val="14922"/>
      <sheetName val="14923"/>
      <sheetName val="14930"/>
      <sheetName val="15000"/>
      <sheetName val="15001"/>
      <sheetName val="17000"/>
      <sheetName val="17010"/>
      <sheetName val="17100"/>
      <sheetName val="17101"/>
      <sheetName val="17110"/>
      <sheetName val="17200"/>
      <sheetName val="18000"/>
      <sheetName val="21010"/>
      <sheetName val="22010"/>
      <sheetName val="23010"/>
      <sheetName val="24010"/>
      <sheetName val="25010"/>
      <sheetName val="26010"/>
      <sheetName val="31010"/>
      <sheetName val="32010"/>
      <sheetName val="41010"/>
      <sheetName val="43010"/>
      <sheetName val="51010"/>
      <sheetName val="52010"/>
      <sheetName val="55010"/>
      <sheetName val="SabunListX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FACE"/>
      <sheetName val="LEGEND"/>
      <sheetName val="INDX-C0"/>
      <sheetName val="字典"/>
    </sheetNames>
    <definedNames>
      <definedName name="BROWSE"/>
      <definedName name="loopcopy"/>
    </definedNames>
    <sheetDataSet>
      <sheetData sheetId="0"/>
      <sheetData sheetId="1"/>
      <sheetData sheetId="2"/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"/>
      <sheetName val="Database"/>
      <sheetName val="Connections"/>
      <sheetName val="DWTables"/>
      <sheetName val="Functions"/>
      <sheetName val="CAPEX"/>
      <sheetName val="Abbre"/>
      <sheetName val="Cable Data"/>
      <sheetName val="取费表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"/>
      <sheetName val="Database"/>
      <sheetName val="Connections"/>
      <sheetName val="DWTables"/>
      <sheetName val="Functions"/>
      <sheetName val="Sheet1"/>
      <sheetName val="12129"/>
      <sheetName val="综合概算"/>
      <sheetName val="DEZSH"/>
      <sheetName val="EQU"/>
      <sheetName val="安装指标库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封面REV.0"/>
      <sheetName val="REV."/>
      <sheetName val="Forword_Contents"/>
      <sheetName val="A2 Sys. Com. Spe."/>
      <sheetName val="A2 Interface Card"/>
      <sheetName val="A2 DFCU(Cabinet)"/>
      <sheetName val="A2 IO Cabinet"/>
      <sheetName val="A2 FCU Assignment Spe. Front"/>
      <sheetName val="A2 FCU Assignment Spe. Rear"/>
      <sheetName val="IO Cabinet Assignment Spe. F."/>
      <sheetName val="A4 Sys. Component List_IO Nest"/>
      <sheetName val="A4 S_IO Module"/>
      <sheetName val="B "/>
      <sheetName val="B1 V net Spe."/>
      <sheetName val="B3 Sys. Cable Spec."/>
      <sheetName val="D1-1"/>
      <sheetName val="D1-2"/>
      <sheetName val="D1-3"/>
      <sheetName val="A2 IO Cabinet (2)"/>
      <sheetName val="S"/>
      <sheetName val="IO Cabinet Assignment Spe. 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110"/>
    </sheetNames>
    <sheetDataSet>
      <sheetData sheetId="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129"/>
      <sheetName val="12130"/>
      <sheetName val="12131"/>
      <sheetName val="12132"/>
      <sheetName val="12133"/>
      <sheetName val="12150"/>
      <sheetName val="12151"/>
      <sheetName val="12160"/>
      <sheetName val="12161"/>
      <sheetName val="12170"/>
      <sheetName val="12171"/>
      <sheetName val="12172"/>
      <sheetName val="12173"/>
      <sheetName val="12174"/>
      <sheetName val="12175"/>
      <sheetName val="12176"/>
      <sheetName val="12220"/>
      <sheetName val="12221"/>
      <sheetName val="12231"/>
      <sheetName val="12232"/>
      <sheetName val="12240"/>
      <sheetName val="12250"/>
      <sheetName val="12260"/>
      <sheetName val="12261"/>
      <sheetName val="12262"/>
      <sheetName val="12310"/>
      <sheetName val="12311"/>
      <sheetName val="12312"/>
      <sheetName val="12320"/>
      <sheetName val="12410"/>
      <sheetName val="12420"/>
      <sheetName val="12430"/>
      <sheetName val="13011"/>
      <sheetName val="13012"/>
      <sheetName val="13021"/>
      <sheetName val="13022"/>
      <sheetName val="13030"/>
      <sheetName val="13040"/>
      <sheetName val="13041"/>
      <sheetName val="13050"/>
      <sheetName val="13051"/>
      <sheetName val="13060"/>
      <sheetName val="13070"/>
      <sheetName val="13080"/>
      <sheetName val="1308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견적서"/>
      <sheetName val="CS AIOLIST-1"/>
    </sheetNames>
    <sheetDataSet>
      <sheetData sheetId="0"/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110"/>
      <sheetName val="00111"/>
      <sheetName val="00210"/>
      <sheetName val="00310"/>
      <sheetName val="11010"/>
      <sheetName val="11011"/>
      <sheetName val="12010"/>
      <sheetName val="12129"/>
      <sheetName val="12130"/>
      <sheetName val="12131"/>
      <sheetName val="12132"/>
      <sheetName val="12133"/>
      <sheetName val="12150"/>
      <sheetName val="12151"/>
      <sheetName val="12160"/>
      <sheetName val="12161"/>
      <sheetName val="12170"/>
      <sheetName val="12171"/>
      <sheetName val="12172"/>
      <sheetName val="12173"/>
      <sheetName val="12174"/>
      <sheetName val="12175"/>
      <sheetName val="12220"/>
      <sheetName val="12221"/>
      <sheetName val="12231"/>
      <sheetName val="12232"/>
      <sheetName val="12240"/>
      <sheetName val="12250"/>
      <sheetName val="12260"/>
      <sheetName val="12261"/>
      <sheetName val="12262"/>
      <sheetName val="12310"/>
      <sheetName val="12311"/>
      <sheetName val="12312"/>
      <sheetName val="12320"/>
      <sheetName val="12410"/>
      <sheetName val="12420"/>
      <sheetName val="12430"/>
      <sheetName val="13011"/>
      <sheetName val="13012"/>
      <sheetName val="13021"/>
      <sheetName val="13022"/>
      <sheetName val="13030"/>
      <sheetName val="13040"/>
      <sheetName val="13041"/>
      <sheetName val="13050"/>
      <sheetName val="13051"/>
      <sheetName val="13060"/>
      <sheetName val="13070"/>
      <sheetName val="13080"/>
      <sheetName val="13081"/>
      <sheetName val="13082"/>
      <sheetName val="14010"/>
      <sheetName val="14011"/>
      <sheetName val="14012"/>
      <sheetName val="14013"/>
      <sheetName val="14014"/>
      <sheetName val="14020"/>
      <sheetName val="14021"/>
      <sheetName val="14022"/>
      <sheetName val="14023"/>
      <sheetName val="14024"/>
      <sheetName val="14030"/>
      <sheetName val="14031"/>
      <sheetName val="14032"/>
      <sheetName val="14033"/>
      <sheetName val="14034"/>
      <sheetName val="14040"/>
      <sheetName val="14041"/>
      <sheetName val="14042"/>
      <sheetName val="14043"/>
      <sheetName val="14044"/>
      <sheetName val="14080"/>
      <sheetName val="14081"/>
      <sheetName val="14082"/>
      <sheetName val="14083"/>
      <sheetName val="14084"/>
      <sheetName val="14085"/>
      <sheetName val="14086"/>
      <sheetName val="14087"/>
      <sheetName val="14088"/>
      <sheetName val="14089"/>
      <sheetName val="14090"/>
      <sheetName val="14091"/>
      <sheetName val="14110"/>
      <sheetName val="14120"/>
      <sheetName val="14130"/>
      <sheetName val="14140"/>
      <sheetName val="14210"/>
      <sheetName val="14211"/>
      <sheetName val="14310"/>
      <sheetName val="14320"/>
      <sheetName val="14321"/>
      <sheetName val="14410"/>
      <sheetName val="14420"/>
      <sheetName val="14510"/>
      <sheetName val="14520"/>
      <sheetName val="14530"/>
      <sheetName val="14531"/>
      <sheetName val="14540"/>
      <sheetName val="14541"/>
      <sheetName val="14610"/>
      <sheetName val="14611"/>
      <sheetName val="14620"/>
      <sheetName val="14621"/>
      <sheetName val="14810"/>
      <sheetName val="14820"/>
      <sheetName val="14910"/>
      <sheetName val="14911"/>
      <sheetName val="14920"/>
      <sheetName val="14921"/>
      <sheetName val="14922"/>
      <sheetName val="14923"/>
      <sheetName val="14930"/>
      <sheetName val="15000"/>
      <sheetName val="15001"/>
      <sheetName val="17000"/>
      <sheetName val="17010"/>
      <sheetName val="17100"/>
      <sheetName val="17101"/>
      <sheetName val="17110"/>
      <sheetName val="17200"/>
      <sheetName val="18000"/>
      <sheetName val="21010"/>
      <sheetName val="22010"/>
      <sheetName val="23010"/>
      <sheetName val="24010"/>
      <sheetName val="25010"/>
      <sheetName val="26010"/>
      <sheetName val="31010"/>
      <sheetName val="32010"/>
      <sheetName val="41010"/>
      <sheetName val="43010"/>
      <sheetName val="51010"/>
      <sheetName val="52010"/>
      <sheetName val="55010"/>
      <sheetName val="SabunListX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OSummery"/>
      <sheetName val="IOBase"/>
      <sheetName val="OtherIO"/>
      <sheetName val="OtherHW"/>
      <sheetName val="Reference"/>
      <sheetName val="BOM CCR"/>
      <sheetName val="BOM Unit"/>
      <sheetName val="BOM"/>
      <sheetName val="BOM SUM"/>
      <sheetName val="BOMGather"/>
      <sheetName val="BOM Plant"/>
      <sheetName val="SUM of Quoted Price"/>
      <sheetName val="機器リスト"/>
      <sheetName val="SW"/>
      <sheetName val="Loading"/>
      <sheetName val="CompTab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110"/>
      <sheetName val="00111"/>
      <sheetName val="00210"/>
      <sheetName val="00310"/>
      <sheetName val="11010"/>
      <sheetName val="11011"/>
      <sheetName val="12010"/>
      <sheetName val="12129"/>
      <sheetName val="12130"/>
      <sheetName val="12131"/>
      <sheetName val="12132"/>
      <sheetName val="12133"/>
      <sheetName val="12150"/>
      <sheetName val="12151"/>
      <sheetName val="12160"/>
      <sheetName val="12161"/>
      <sheetName val="12170"/>
      <sheetName val="12171"/>
      <sheetName val="12172"/>
      <sheetName val="12173"/>
      <sheetName val="12174"/>
      <sheetName val="12175"/>
      <sheetName val="12220"/>
      <sheetName val="12221"/>
      <sheetName val="12231"/>
      <sheetName val="12232"/>
      <sheetName val="12240"/>
      <sheetName val="12250"/>
      <sheetName val="12260"/>
      <sheetName val="12261"/>
      <sheetName val="12262"/>
      <sheetName val="12310"/>
      <sheetName val="12311"/>
      <sheetName val="12312"/>
      <sheetName val="12320"/>
      <sheetName val="12410"/>
      <sheetName val="12420"/>
      <sheetName val="12430"/>
      <sheetName val="13011"/>
      <sheetName val="13012"/>
      <sheetName val="13021"/>
      <sheetName val="13022"/>
      <sheetName val="13030"/>
      <sheetName val="13040"/>
      <sheetName val="13041"/>
      <sheetName val="13050"/>
      <sheetName val="13051"/>
      <sheetName val="13060"/>
      <sheetName val="13070"/>
      <sheetName val="13080"/>
      <sheetName val="13081"/>
      <sheetName val="13082"/>
      <sheetName val="14010"/>
      <sheetName val="14011"/>
      <sheetName val="14012"/>
      <sheetName val="14013"/>
      <sheetName val="14014"/>
      <sheetName val="14020"/>
      <sheetName val="14021"/>
      <sheetName val="14022"/>
      <sheetName val="14023"/>
      <sheetName val="14024"/>
      <sheetName val="14030"/>
      <sheetName val="14031"/>
      <sheetName val="14032"/>
      <sheetName val="14033"/>
      <sheetName val="14034"/>
      <sheetName val="14040"/>
      <sheetName val="14041"/>
      <sheetName val="14042"/>
      <sheetName val="14043"/>
      <sheetName val="14044"/>
      <sheetName val="14080"/>
      <sheetName val="14081"/>
      <sheetName val="14082"/>
      <sheetName val="14083"/>
      <sheetName val="14084"/>
      <sheetName val="14085"/>
      <sheetName val="14086"/>
      <sheetName val="14087"/>
      <sheetName val="14088"/>
      <sheetName val="14089"/>
      <sheetName val="14090"/>
      <sheetName val="14091"/>
      <sheetName val="14110"/>
      <sheetName val="14120"/>
      <sheetName val="14130"/>
      <sheetName val="14140"/>
      <sheetName val="14210"/>
      <sheetName val="14211"/>
      <sheetName val="14310"/>
      <sheetName val="14320"/>
      <sheetName val="14321"/>
      <sheetName val="14410"/>
      <sheetName val="14420"/>
      <sheetName val="14510"/>
      <sheetName val="14520"/>
      <sheetName val="14530"/>
      <sheetName val="14531"/>
      <sheetName val="14540"/>
      <sheetName val="14541"/>
      <sheetName val="14610"/>
      <sheetName val="14611"/>
      <sheetName val="14620"/>
      <sheetName val="14621"/>
      <sheetName val="14810"/>
      <sheetName val="14820"/>
      <sheetName val="14910"/>
      <sheetName val="14911"/>
      <sheetName val="14920"/>
      <sheetName val="14921"/>
      <sheetName val="14922"/>
      <sheetName val="14923"/>
      <sheetName val="14930"/>
      <sheetName val="15000"/>
      <sheetName val="15001"/>
      <sheetName val="17000"/>
      <sheetName val="17010"/>
      <sheetName val="17100"/>
      <sheetName val="17101"/>
      <sheetName val="17110"/>
      <sheetName val="17200"/>
      <sheetName val="18000"/>
      <sheetName val="21010"/>
      <sheetName val="22010"/>
      <sheetName val="23010"/>
      <sheetName val="24010"/>
      <sheetName val="25010"/>
      <sheetName val="26010"/>
      <sheetName val="31010"/>
      <sheetName val="32010"/>
      <sheetName val="41010"/>
      <sheetName val="43010"/>
      <sheetName val="51010"/>
      <sheetName val="52010"/>
      <sheetName val="55010"/>
      <sheetName val="SabunListX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Revision List"/>
      <sheetName val="DCS"/>
      <sheetName val="SIS"/>
    </sheetNames>
    <sheetDataSet>
      <sheetData sheetId="0">
        <row r="24">
          <cell r="X24">
            <v>5</v>
          </cell>
        </row>
      </sheetData>
      <sheetData sheetId="1">
        <row r="22">
          <cell r="K22">
            <v>2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623"/>
  <sheetViews>
    <sheetView view="pageBreakPreview" zoomScale="85" zoomScaleNormal="55" zoomScaleSheetLayoutView="85" workbookViewId="0">
      <selection activeCell="E61" sqref="E61:J61"/>
    </sheetView>
  </sheetViews>
  <sheetFormatPr defaultColWidth="9" defaultRowHeight="12.75"/>
  <cols>
    <col min="1" max="1" width="10.375" style="220" customWidth="1"/>
    <col min="2" max="3" width="5.875" style="220" customWidth="1"/>
    <col min="4" max="4" width="7.75" style="220" customWidth="1"/>
    <col min="5" max="6" width="5.875" style="220" customWidth="1"/>
    <col min="7" max="7" width="5.875" style="219" customWidth="1"/>
    <col min="8" max="8" width="5" style="219" customWidth="1"/>
    <col min="9" max="9" width="4.875" style="219" customWidth="1"/>
    <col min="10" max="10" width="2" style="219" customWidth="1"/>
    <col min="11" max="11" width="6" style="220" customWidth="1"/>
    <col min="12" max="12" width="11.875" style="220" customWidth="1"/>
    <col min="13" max="13" width="7" style="220" customWidth="1"/>
    <col min="14" max="14" width="8.5" style="220" customWidth="1"/>
    <col min="15" max="15" width="5.875" style="220" customWidth="1"/>
    <col min="16" max="16" width="9.875" style="220" customWidth="1"/>
    <col min="17" max="17" width="5.875" style="220" customWidth="1"/>
    <col min="18" max="18" width="18.625" style="220" customWidth="1"/>
    <col min="19" max="24" width="5.875" style="220" customWidth="1"/>
    <col min="25" max="65" width="9" style="220" customWidth="1"/>
    <col min="66" max="16384" width="9" style="220"/>
  </cols>
  <sheetData>
    <row r="1" spans="1:20" ht="26.25" customHeight="1">
      <c r="A1" s="45"/>
    </row>
    <row r="3" spans="1:20">
      <c r="G3" s="220"/>
      <c r="H3" s="220"/>
      <c r="I3" s="220"/>
      <c r="J3" s="220"/>
    </row>
    <row r="4" spans="1:20" ht="26.25" customHeight="1">
      <c r="B4" s="240"/>
      <c r="C4" s="241"/>
      <c r="D4" s="241"/>
      <c r="E4" s="241"/>
      <c r="F4" s="241"/>
      <c r="G4" s="242"/>
      <c r="H4" s="242"/>
      <c r="I4" s="242"/>
      <c r="J4" s="242"/>
      <c r="K4" s="241"/>
      <c r="L4" s="241"/>
      <c r="M4" s="241"/>
      <c r="N4" s="241"/>
      <c r="O4" s="241"/>
      <c r="P4" s="241"/>
      <c r="Q4" s="241"/>
      <c r="R4" s="241"/>
      <c r="S4" s="53"/>
      <c r="T4" s="53"/>
    </row>
    <row r="5" spans="1:20" ht="33" customHeight="1">
      <c r="B5" s="262" t="s">
        <v>0</v>
      </c>
      <c r="C5" s="241"/>
      <c r="D5" s="241"/>
      <c r="E5" s="241"/>
      <c r="F5" s="241"/>
      <c r="G5" s="242"/>
      <c r="H5" s="242"/>
      <c r="I5" s="242"/>
      <c r="J5" s="242"/>
      <c r="K5" s="241"/>
      <c r="L5" s="241"/>
      <c r="M5" s="241"/>
      <c r="N5" s="241"/>
      <c r="O5" s="241"/>
      <c r="P5" s="241"/>
      <c r="Q5" s="241"/>
      <c r="R5" s="241"/>
      <c r="S5" s="53"/>
      <c r="T5" s="53"/>
    </row>
    <row r="6" spans="1:20">
      <c r="B6" s="241"/>
      <c r="C6" s="241"/>
      <c r="D6" s="241"/>
      <c r="E6" s="241"/>
      <c r="F6" s="241"/>
      <c r="G6" s="242"/>
      <c r="H6" s="242"/>
      <c r="I6" s="242"/>
      <c r="J6" s="242"/>
      <c r="K6" s="241"/>
      <c r="L6" s="241"/>
      <c r="M6" s="241"/>
      <c r="N6" s="241"/>
      <c r="O6" s="241"/>
      <c r="P6" s="241"/>
      <c r="Q6" s="241"/>
      <c r="R6" s="241"/>
    </row>
    <row r="7" spans="1:20" ht="18" customHeight="1">
      <c r="G7" s="220"/>
      <c r="H7" s="220"/>
      <c r="I7" s="220"/>
      <c r="J7" s="220"/>
      <c r="O7" s="51"/>
    </row>
    <row r="8" spans="1:20" ht="18" customHeight="1">
      <c r="G8" s="220"/>
      <c r="H8" s="220"/>
      <c r="I8" s="220"/>
      <c r="J8" s="220"/>
      <c r="O8" s="51"/>
    </row>
    <row r="9" spans="1:20" ht="18" customHeight="1">
      <c r="G9" s="220"/>
      <c r="H9" s="220"/>
      <c r="I9" s="220"/>
      <c r="J9" s="220"/>
      <c r="O9" s="52"/>
    </row>
    <row r="10" spans="1:20">
      <c r="G10" s="220"/>
      <c r="H10" s="220"/>
      <c r="I10" s="220"/>
      <c r="J10" s="220"/>
    </row>
    <row r="11" spans="1:20" ht="26.25" customHeight="1">
      <c r="B11" s="243"/>
      <c r="C11" s="241"/>
      <c r="D11" s="241"/>
      <c r="E11" s="241"/>
      <c r="F11" s="241"/>
      <c r="G11" s="242"/>
      <c r="H11" s="242"/>
      <c r="I11" s="242"/>
      <c r="J11" s="242"/>
      <c r="K11" s="241"/>
      <c r="L11" s="241"/>
      <c r="M11" s="241"/>
      <c r="N11" s="241"/>
      <c r="O11" s="241"/>
      <c r="P11" s="241"/>
      <c r="Q11" s="241"/>
      <c r="R11" s="241"/>
      <c r="S11" s="54"/>
      <c r="T11" s="54"/>
    </row>
    <row r="12" spans="1:20" ht="13.5" customHeight="1">
      <c r="B12" s="193"/>
      <c r="C12" s="193"/>
      <c r="D12" s="193"/>
      <c r="E12" s="193"/>
      <c r="F12" s="193"/>
      <c r="G12" s="193"/>
      <c r="H12" s="193"/>
      <c r="I12" s="193"/>
      <c r="J12" s="193"/>
      <c r="K12" s="193"/>
      <c r="L12" s="193"/>
      <c r="M12" s="193"/>
      <c r="N12" s="193"/>
      <c r="O12" s="193"/>
      <c r="P12" s="193"/>
      <c r="Q12" s="193"/>
      <c r="R12" s="193"/>
      <c r="S12" s="193"/>
      <c r="T12" s="193"/>
    </row>
    <row r="13" spans="1:20" ht="27" customHeight="1">
      <c r="B13" s="244" t="s">
        <v>1</v>
      </c>
      <c r="C13" s="241"/>
      <c r="D13" s="241"/>
      <c r="E13" s="241"/>
      <c r="F13" s="241"/>
      <c r="G13" s="242"/>
      <c r="H13" s="242"/>
      <c r="I13" s="242"/>
      <c r="J13" s="242"/>
      <c r="K13" s="241"/>
      <c r="L13" s="241"/>
      <c r="M13" s="241"/>
      <c r="N13" s="241"/>
      <c r="O13" s="241"/>
      <c r="P13" s="241"/>
      <c r="Q13" s="241"/>
      <c r="R13" s="241"/>
      <c r="S13" s="193"/>
      <c r="T13" s="193"/>
    </row>
    <row r="14" spans="1:20" ht="13.5" customHeight="1">
      <c r="B14" s="193"/>
      <c r="C14" s="193"/>
      <c r="D14" s="193"/>
      <c r="E14" s="193"/>
      <c r="F14" s="193"/>
      <c r="G14" s="193"/>
      <c r="H14" s="193"/>
      <c r="I14" s="193"/>
      <c r="J14" s="193"/>
      <c r="K14" s="193"/>
      <c r="L14" s="193"/>
      <c r="M14" s="193"/>
      <c r="N14" s="193"/>
      <c r="O14" s="193"/>
      <c r="P14" s="193"/>
      <c r="Q14" s="193"/>
      <c r="R14" s="193"/>
      <c r="S14" s="193"/>
      <c r="T14" s="193"/>
    </row>
    <row r="15" spans="1:20" ht="13.5" customHeight="1">
      <c r="B15" s="193"/>
      <c r="C15" s="193"/>
      <c r="D15" s="193"/>
      <c r="E15" s="193"/>
      <c r="F15" s="193"/>
      <c r="G15" s="193"/>
      <c r="H15" s="193"/>
      <c r="I15" s="193"/>
      <c r="J15" s="193"/>
      <c r="K15" s="193"/>
      <c r="L15" s="193"/>
      <c r="M15" s="193"/>
      <c r="N15" s="193"/>
      <c r="O15" s="193"/>
      <c r="P15" s="193"/>
      <c r="Q15" s="193"/>
      <c r="R15" s="193"/>
      <c r="S15" s="193"/>
      <c r="T15" s="193"/>
    </row>
    <row r="16" spans="1:20" ht="27" customHeight="1">
      <c r="B16" s="240"/>
      <c r="C16" s="241"/>
      <c r="D16" s="241"/>
      <c r="E16" s="241"/>
      <c r="F16" s="241"/>
      <c r="G16" s="242"/>
      <c r="H16" s="242"/>
      <c r="I16" s="242"/>
      <c r="J16" s="242"/>
      <c r="K16" s="241"/>
      <c r="L16" s="241"/>
      <c r="M16" s="241"/>
      <c r="N16" s="241"/>
      <c r="O16" s="241"/>
      <c r="P16" s="241"/>
      <c r="Q16" s="241"/>
      <c r="R16" s="241"/>
    </row>
    <row r="17" spans="2:20" ht="27" customHeight="1">
      <c r="B17" s="240" t="s">
        <v>2</v>
      </c>
      <c r="C17" s="241"/>
      <c r="D17" s="241"/>
      <c r="E17" s="241"/>
      <c r="F17" s="241"/>
      <c r="G17" s="242"/>
      <c r="H17" s="242"/>
      <c r="I17" s="242"/>
      <c r="J17" s="242"/>
      <c r="K17" s="241"/>
      <c r="L17" s="241"/>
      <c r="M17" s="241"/>
      <c r="N17" s="241"/>
      <c r="O17" s="241"/>
      <c r="P17" s="241"/>
      <c r="Q17" s="241"/>
      <c r="R17" s="241"/>
    </row>
    <row r="18" spans="2:20">
      <c r="G18" s="220"/>
      <c r="H18" s="220"/>
      <c r="I18" s="220"/>
      <c r="J18" s="220"/>
    </row>
    <row r="19" spans="2:20" ht="13.5" customHeight="1">
      <c r="G19" s="220"/>
      <c r="H19" s="220"/>
      <c r="I19" s="220"/>
      <c r="J19" s="220"/>
    </row>
    <row r="20" spans="2:20">
      <c r="G20" s="220"/>
      <c r="H20" s="220"/>
      <c r="I20" s="220"/>
      <c r="J20" s="220"/>
    </row>
    <row r="21" spans="2:20">
      <c r="G21" s="220"/>
      <c r="H21" s="220"/>
      <c r="I21" s="220"/>
      <c r="J21" s="220"/>
    </row>
    <row r="22" spans="2:20">
      <c r="G22" s="220"/>
      <c r="H22" s="220"/>
      <c r="I22" s="220"/>
      <c r="J22" s="220"/>
    </row>
    <row r="23" spans="2:20" ht="15" customHeight="1">
      <c r="B23" s="245"/>
      <c r="C23" s="241"/>
      <c r="D23" s="241"/>
      <c r="E23" s="241"/>
      <c r="F23" s="241"/>
      <c r="G23" s="242"/>
      <c r="H23" s="242"/>
      <c r="I23" s="242"/>
      <c r="J23" s="242"/>
      <c r="K23" s="241"/>
      <c r="L23" s="241"/>
      <c r="M23" s="241"/>
      <c r="N23" s="241"/>
      <c r="O23" s="241"/>
      <c r="P23" s="241"/>
      <c r="Q23" s="241"/>
      <c r="R23" s="241"/>
      <c r="S23" s="241"/>
      <c r="T23" s="241"/>
    </row>
    <row r="24" spans="2:20" ht="15" customHeight="1">
      <c r="B24" s="221"/>
      <c r="C24" s="221"/>
      <c r="D24" s="221"/>
      <c r="E24" s="221"/>
      <c r="F24" s="221"/>
      <c r="G24" s="221"/>
      <c r="H24" s="221"/>
      <c r="I24" s="221"/>
      <c r="J24" s="221"/>
      <c r="K24" s="221"/>
      <c r="L24" s="221"/>
      <c r="M24" s="221"/>
      <c r="N24" s="221"/>
      <c r="O24" s="221"/>
      <c r="P24" s="221"/>
      <c r="Q24" s="221"/>
      <c r="R24" s="221"/>
      <c r="S24" s="221"/>
      <c r="T24" s="221"/>
    </row>
    <row r="25" spans="2:20" ht="15" customHeight="1">
      <c r="B25" s="221"/>
      <c r="C25" s="221"/>
      <c r="D25" s="221"/>
      <c r="E25" s="221"/>
      <c r="F25" s="221"/>
      <c r="G25" s="221"/>
      <c r="H25" s="221"/>
      <c r="I25" s="221"/>
      <c r="J25" s="221"/>
      <c r="K25" s="221"/>
      <c r="L25" s="221"/>
      <c r="M25" s="221"/>
      <c r="N25" s="221"/>
      <c r="O25" s="221"/>
      <c r="P25" s="221"/>
      <c r="Q25" s="221"/>
      <c r="R25" s="221"/>
      <c r="S25" s="221"/>
      <c r="T25" s="221"/>
    </row>
    <row r="26" spans="2:20" ht="15" customHeight="1">
      <c r="B26" s="221"/>
      <c r="C26" s="221"/>
      <c r="D26" s="221"/>
      <c r="E26" s="221"/>
      <c r="F26" s="221"/>
      <c r="G26" s="221"/>
      <c r="H26" s="221"/>
      <c r="I26" s="221"/>
      <c r="J26" s="221"/>
      <c r="K26" s="221"/>
      <c r="L26" s="221"/>
      <c r="M26" s="221"/>
      <c r="N26" s="221"/>
      <c r="O26" s="221"/>
      <c r="P26" s="221"/>
      <c r="Q26" s="221"/>
      <c r="R26" s="221"/>
      <c r="S26" s="221"/>
      <c r="T26" s="221"/>
    </row>
    <row r="27" spans="2:20" ht="15" customHeight="1">
      <c r="B27" s="221"/>
      <c r="C27" s="221"/>
      <c r="D27" s="221"/>
      <c r="E27" s="221"/>
      <c r="F27" s="221"/>
      <c r="G27" s="221"/>
      <c r="H27" s="221"/>
      <c r="I27" s="221"/>
      <c r="J27" s="221"/>
      <c r="K27" s="221"/>
      <c r="L27" s="221"/>
      <c r="M27" s="221"/>
      <c r="N27" s="221"/>
      <c r="O27" s="221"/>
      <c r="P27" s="221"/>
      <c r="Q27" s="221"/>
      <c r="R27" s="221"/>
      <c r="S27" s="221"/>
      <c r="T27" s="221"/>
    </row>
    <row r="28" spans="2:20" ht="15" customHeight="1">
      <c r="B28" s="221"/>
      <c r="C28" s="221"/>
      <c r="D28" s="221"/>
      <c r="E28" s="221"/>
      <c r="F28" s="221"/>
      <c r="G28" s="221"/>
      <c r="H28" s="221"/>
      <c r="I28" s="221"/>
      <c r="J28" s="221"/>
      <c r="K28" s="221"/>
      <c r="L28" s="221"/>
      <c r="M28" s="221"/>
      <c r="N28" s="221"/>
      <c r="O28" s="221"/>
      <c r="P28" s="221"/>
      <c r="Q28" s="221"/>
      <c r="R28" s="221"/>
      <c r="S28" s="221"/>
      <c r="T28" s="221"/>
    </row>
    <row r="29" spans="2:20" ht="15" customHeight="1">
      <c r="B29" s="221"/>
      <c r="C29" s="221"/>
      <c r="D29" s="221"/>
      <c r="E29" s="221"/>
      <c r="F29" s="221"/>
      <c r="G29" s="221"/>
      <c r="H29" s="221"/>
      <c r="I29" s="221"/>
      <c r="J29" s="221"/>
      <c r="K29" s="221"/>
      <c r="L29" s="221"/>
      <c r="M29" s="221"/>
      <c r="N29" s="221"/>
      <c r="O29" s="221"/>
      <c r="P29" s="221"/>
      <c r="Q29" s="221"/>
      <c r="R29" s="221"/>
      <c r="S29" s="221"/>
      <c r="T29" s="221"/>
    </row>
    <row r="30" spans="2:20" ht="60" customHeight="1">
      <c r="B30" s="246" t="s">
        <v>3</v>
      </c>
      <c r="C30" s="241"/>
      <c r="D30" s="241"/>
      <c r="E30" s="241"/>
      <c r="F30" s="241"/>
      <c r="G30" s="242"/>
      <c r="H30" s="242"/>
      <c r="I30" s="242"/>
      <c r="J30" s="242"/>
      <c r="K30" s="241"/>
      <c r="L30" s="241"/>
      <c r="M30" s="241"/>
      <c r="N30" s="241"/>
      <c r="O30" s="241"/>
      <c r="P30" s="241"/>
      <c r="Q30" s="241"/>
      <c r="R30" s="241"/>
      <c r="S30" s="55"/>
      <c r="T30" s="55"/>
    </row>
    <row r="31" spans="2:20" ht="9.75" customHeight="1">
      <c r="B31" s="109"/>
      <c r="C31" s="109"/>
      <c r="D31" s="109"/>
      <c r="E31" s="109"/>
      <c r="F31" s="109"/>
      <c r="G31" s="109"/>
      <c r="H31" s="109"/>
      <c r="I31" s="109"/>
      <c r="J31" s="109"/>
      <c r="K31" s="109"/>
      <c r="L31" s="109"/>
      <c r="M31" s="109"/>
      <c r="N31" s="109"/>
      <c r="O31" s="109"/>
      <c r="P31" s="109"/>
      <c r="Q31" s="109"/>
      <c r="R31" s="109"/>
      <c r="S31" s="55"/>
      <c r="T31" s="55"/>
    </row>
    <row r="32" spans="2:20" ht="49.5" customHeight="1">
      <c r="B32" s="247" t="s">
        <v>4</v>
      </c>
      <c r="C32" s="241"/>
      <c r="D32" s="241"/>
      <c r="E32" s="241"/>
      <c r="F32" s="241"/>
      <c r="G32" s="242"/>
      <c r="H32" s="242"/>
      <c r="I32" s="242"/>
      <c r="J32" s="242"/>
      <c r="K32" s="241"/>
      <c r="L32" s="241"/>
      <c r="M32" s="241"/>
      <c r="N32" s="241"/>
      <c r="O32" s="241"/>
      <c r="P32" s="241"/>
      <c r="Q32" s="241"/>
      <c r="R32" s="241"/>
      <c r="S32" s="219"/>
      <c r="T32" s="219"/>
    </row>
    <row r="33" spans="2:20" ht="9.75" customHeight="1">
      <c r="B33" s="109"/>
      <c r="C33" s="109"/>
      <c r="D33" s="109"/>
      <c r="E33" s="10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09"/>
      <c r="S33" s="55"/>
      <c r="T33" s="55"/>
    </row>
    <row r="34" spans="2:20" ht="27.75" customHeight="1">
      <c r="B34" s="248" t="s">
        <v>5</v>
      </c>
      <c r="C34" s="241"/>
      <c r="D34" s="241"/>
      <c r="E34" s="241"/>
      <c r="F34" s="241"/>
      <c r="G34" s="242"/>
      <c r="H34" s="242"/>
      <c r="I34" s="242"/>
      <c r="J34" s="242"/>
      <c r="K34" s="241"/>
      <c r="L34" s="241"/>
      <c r="M34" s="241"/>
      <c r="N34" s="241"/>
      <c r="O34" s="241"/>
      <c r="P34" s="241"/>
      <c r="Q34" s="241"/>
      <c r="R34" s="241"/>
    </row>
    <row r="35" spans="2:20" ht="15" customHeight="1">
      <c r="B35" s="221"/>
      <c r="C35" s="221"/>
      <c r="D35" s="221"/>
      <c r="E35" s="221"/>
      <c r="F35" s="221"/>
      <c r="G35" s="221"/>
      <c r="H35" s="221"/>
      <c r="I35" s="221"/>
      <c r="J35" s="221"/>
      <c r="K35" s="221"/>
      <c r="L35" s="221"/>
      <c r="M35" s="221"/>
      <c r="N35" s="221"/>
      <c r="O35" s="221"/>
      <c r="P35" s="221"/>
      <c r="Q35" s="221"/>
      <c r="R35" s="221"/>
      <c r="S35" s="221"/>
      <c r="T35" s="221"/>
    </row>
    <row r="36" spans="2:20" ht="15" customHeight="1">
      <c r="B36" s="221"/>
      <c r="C36" s="221"/>
      <c r="D36" s="221"/>
      <c r="E36" s="221"/>
      <c r="F36" s="221"/>
      <c r="G36" s="221"/>
      <c r="H36" s="221"/>
      <c r="I36" s="221"/>
      <c r="J36" s="221"/>
      <c r="K36" s="221"/>
      <c r="L36" s="221"/>
      <c r="M36" s="221"/>
      <c r="N36" s="221"/>
      <c r="O36" s="221"/>
      <c r="P36" s="221"/>
      <c r="Q36" s="221"/>
      <c r="R36" s="221"/>
      <c r="S36" s="221"/>
      <c r="T36" s="221"/>
    </row>
    <row r="37" spans="2:20" ht="15" customHeight="1">
      <c r="B37" s="221"/>
      <c r="C37" s="221"/>
      <c r="D37" s="221"/>
      <c r="E37" s="221"/>
      <c r="F37" s="221"/>
      <c r="G37" s="221"/>
      <c r="H37" s="221"/>
      <c r="I37" s="221"/>
      <c r="J37" s="221"/>
      <c r="K37" s="221"/>
      <c r="L37" s="221"/>
      <c r="M37" s="221"/>
      <c r="N37" s="221"/>
      <c r="O37" s="221"/>
      <c r="P37" s="221"/>
      <c r="Q37" s="221"/>
      <c r="R37" s="221"/>
      <c r="S37" s="221"/>
      <c r="T37" s="221"/>
    </row>
    <row r="38" spans="2:20" ht="15" customHeight="1">
      <c r="B38" s="221"/>
      <c r="C38" s="221"/>
      <c r="D38" s="221"/>
      <c r="E38" s="221"/>
      <c r="F38" s="221"/>
      <c r="G38" s="221"/>
      <c r="H38" s="221"/>
      <c r="I38" s="221"/>
      <c r="J38" s="221"/>
      <c r="K38" s="221"/>
      <c r="L38" s="221"/>
      <c r="M38" s="221"/>
      <c r="N38" s="221"/>
      <c r="O38" s="221"/>
      <c r="P38" s="221"/>
      <c r="Q38" s="221"/>
      <c r="R38" s="221"/>
      <c r="S38" s="221"/>
      <c r="T38" s="221"/>
    </row>
    <row r="41" spans="2:20">
      <c r="G41" s="220"/>
      <c r="H41" s="220"/>
      <c r="I41" s="220"/>
      <c r="J41" s="220"/>
    </row>
    <row r="42" spans="2:20">
      <c r="G42" s="220"/>
      <c r="H42" s="220"/>
      <c r="I42" s="220"/>
      <c r="J42" s="220"/>
    </row>
    <row r="43" spans="2:20">
      <c r="G43" s="220"/>
      <c r="H43" s="220"/>
      <c r="I43" s="220"/>
      <c r="J43" s="220"/>
    </row>
    <row r="45" spans="2:20" ht="26.25" customHeight="1">
      <c r="B45" s="240"/>
      <c r="C45" s="241"/>
      <c r="D45" s="241"/>
      <c r="E45" s="241"/>
      <c r="F45" s="241"/>
      <c r="G45" s="242"/>
      <c r="H45" s="242"/>
      <c r="I45" s="242"/>
      <c r="J45" s="242"/>
      <c r="K45" s="241"/>
      <c r="L45" s="241"/>
      <c r="M45" s="241"/>
      <c r="N45" s="241"/>
      <c r="O45" s="241"/>
      <c r="P45" s="241"/>
      <c r="Q45" s="241"/>
      <c r="R45" s="241"/>
    </row>
    <row r="46" spans="2:20" ht="15" customHeight="1">
      <c r="B46" s="46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</row>
    <row r="47" spans="2:20">
      <c r="B47" s="219"/>
      <c r="C47" s="219"/>
      <c r="D47" s="219"/>
      <c r="E47" s="219"/>
      <c r="F47" s="219"/>
      <c r="K47" s="219"/>
      <c r="L47" s="219"/>
      <c r="M47" s="219"/>
      <c r="N47" s="219"/>
      <c r="O47" s="219"/>
      <c r="P47" s="219"/>
      <c r="Q47" s="219"/>
      <c r="R47" s="219"/>
      <c r="S47" s="219"/>
      <c r="T47" s="219"/>
    </row>
    <row r="48" spans="2:20" ht="15.75" customHeight="1">
      <c r="B48" s="249"/>
      <c r="C48" s="241"/>
      <c r="D48" s="241"/>
      <c r="E48" s="241"/>
      <c r="F48" s="241"/>
      <c r="G48" s="242"/>
      <c r="H48" s="242"/>
      <c r="I48" s="242"/>
      <c r="J48" s="242"/>
      <c r="K48" s="241"/>
      <c r="L48" s="241"/>
      <c r="M48" s="241"/>
      <c r="N48" s="241"/>
      <c r="O48" s="241"/>
      <c r="P48" s="241"/>
      <c r="Q48" s="241"/>
      <c r="R48" s="241"/>
      <c r="S48" s="241"/>
      <c r="T48" s="241"/>
    </row>
    <row r="49" spans="2:18">
      <c r="H49" s="220"/>
      <c r="I49" s="220"/>
      <c r="J49" s="220"/>
    </row>
    <row r="50" spans="2:18">
      <c r="H50" s="220"/>
      <c r="I50" s="220"/>
      <c r="J50" s="220"/>
    </row>
    <row r="51" spans="2:18">
      <c r="G51" s="220"/>
      <c r="H51" s="220"/>
      <c r="I51" s="220"/>
      <c r="J51" s="220"/>
    </row>
    <row r="52" spans="2:18">
      <c r="G52" s="220"/>
      <c r="H52" s="220"/>
      <c r="I52" s="220"/>
      <c r="J52" s="220"/>
    </row>
    <row r="53" spans="2:18">
      <c r="G53" s="220"/>
      <c r="H53" s="220"/>
      <c r="I53" s="220"/>
      <c r="J53" s="220"/>
    </row>
    <row r="54" spans="2:18">
      <c r="G54" s="220"/>
      <c r="H54" s="220"/>
      <c r="I54" s="220"/>
      <c r="J54" s="220"/>
    </row>
    <row r="55" spans="2:18">
      <c r="G55" s="220"/>
      <c r="H55" s="220"/>
      <c r="I55" s="220"/>
      <c r="J55" s="220"/>
    </row>
    <row r="56" spans="2:18">
      <c r="G56" s="220"/>
      <c r="H56" s="220"/>
      <c r="I56" s="220"/>
      <c r="J56" s="220"/>
    </row>
    <row r="57" spans="2:18">
      <c r="G57" s="220"/>
      <c r="H57" s="220"/>
      <c r="I57" s="220"/>
      <c r="J57" s="220"/>
    </row>
    <row r="58" spans="2:18">
      <c r="G58" s="220"/>
      <c r="H58" s="220"/>
      <c r="I58" s="220"/>
      <c r="J58" s="220"/>
    </row>
    <row r="59" spans="2:18">
      <c r="G59" s="220"/>
      <c r="H59" s="220"/>
      <c r="I59" s="220"/>
      <c r="J59" s="220"/>
    </row>
    <row r="60" spans="2:18" ht="24.95" customHeight="1">
      <c r="B60" s="47" t="s">
        <v>6</v>
      </c>
      <c r="C60" s="250" t="s">
        <v>7</v>
      </c>
      <c r="D60" s="251"/>
      <c r="E60" s="250" t="s">
        <v>8</v>
      </c>
      <c r="F60" s="252"/>
      <c r="G60" s="252"/>
      <c r="H60" s="252"/>
      <c r="I60" s="252"/>
      <c r="J60" s="251"/>
      <c r="K60" s="250" t="s">
        <v>9</v>
      </c>
      <c r="L60" s="251"/>
      <c r="M60" s="250" t="s">
        <v>10</v>
      </c>
      <c r="N60" s="251"/>
      <c r="O60" s="250" t="s">
        <v>11</v>
      </c>
      <c r="P60" s="251"/>
      <c r="Q60" s="250"/>
      <c r="R60" s="251"/>
    </row>
    <row r="61" spans="2:18" ht="24.95" customHeight="1">
      <c r="B61" s="48">
        <v>0</v>
      </c>
      <c r="C61" s="256">
        <v>44114</v>
      </c>
      <c r="D61" s="254"/>
      <c r="E61" s="253" t="s">
        <v>12</v>
      </c>
      <c r="F61" s="261"/>
      <c r="G61" s="261"/>
      <c r="H61" s="261"/>
      <c r="I61" s="261"/>
      <c r="J61" s="254"/>
      <c r="K61" s="253" t="s">
        <v>13</v>
      </c>
      <c r="L61" s="254"/>
      <c r="M61" s="253" t="s">
        <v>14</v>
      </c>
      <c r="N61" s="254"/>
      <c r="O61" s="253" t="s">
        <v>15</v>
      </c>
      <c r="P61" s="254"/>
      <c r="Q61" s="255"/>
      <c r="R61" s="254"/>
    </row>
    <row r="62" spans="2:18" ht="24.95" customHeight="1">
      <c r="B62" s="49"/>
      <c r="C62" s="256"/>
      <c r="D62" s="254"/>
      <c r="E62" s="257"/>
      <c r="F62" s="258"/>
      <c r="G62" s="258"/>
      <c r="H62" s="258"/>
      <c r="I62" s="258"/>
      <c r="J62" s="259"/>
      <c r="K62" s="253"/>
      <c r="L62" s="254"/>
      <c r="M62" s="253"/>
      <c r="N62" s="254"/>
      <c r="O62" s="253"/>
      <c r="P62" s="254"/>
      <c r="Q62" s="260"/>
      <c r="R62" s="259"/>
    </row>
    <row r="63" spans="2:18" ht="24.95" customHeight="1">
      <c r="B63" s="49"/>
      <c r="C63" s="256"/>
      <c r="D63" s="254"/>
      <c r="E63" s="266"/>
      <c r="F63" s="258"/>
      <c r="G63" s="258"/>
      <c r="H63" s="258"/>
      <c r="I63" s="258"/>
      <c r="J63" s="259"/>
      <c r="K63" s="253"/>
      <c r="L63" s="254"/>
      <c r="M63" s="253"/>
      <c r="N63" s="254"/>
      <c r="O63" s="253"/>
      <c r="P63" s="254"/>
      <c r="Q63" s="260"/>
      <c r="R63" s="259"/>
    </row>
    <row r="64" spans="2:18" ht="24.95" customHeight="1">
      <c r="B64" s="50"/>
      <c r="C64" s="263"/>
      <c r="D64" s="264"/>
      <c r="E64" s="263"/>
      <c r="F64" s="265"/>
      <c r="G64" s="265"/>
      <c r="H64" s="265"/>
      <c r="I64" s="265"/>
      <c r="J64" s="264"/>
      <c r="K64" s="263"/>
      <c r="L64" s="264"/>
      <c r="M64" s="263"/>
      <c r="N64" s="264"/>
      <c r="O64" s="263"/>
      <c r="P64" s="264"/>
      <c r="Q64" s="263"/>
      <c r="R64" s="264"/>
    </row>
    <row r="65" spans="2:18" ht="12.75" customHeight="1">
      <c r="B65" s="56"/>
      <c r="C65" s="242"/>
      <c r="D65" s="241"/>
      <c r="G65" s="220"/>
      <c r="H65" s="220"/>
      <c r="I65" s="220"/>
      <c r="J65" s="220"/>
      <c r="M65" s="242"/>
      <c r="N65" s="241"/>
      <c r="O65" s="242"/>
      <c r="P65" s="241"/>
      <c r="Q65" s="242"/>
      <c r="R65" s="241"/>
    </row>
    <row r="66" spans="2:18">
      <c r="G66" s="220"/>
      <c r="H66" s="220"/>
      <c r="I66" s="220"/>
      <c r="J66" s="220"/>
    </row>
    <row r="67" spans="2:18">
      <c r="G67" s="220"/>
      <c r="H67" s="220"/>
      <c r="I67" s="220"/>
      <c r="J67" s="220"/>
    </row>
    <row r="68" spans="2:18">
      <c r="G68" s="220"/>
      <c r="H68" s="220"/>
      <c r="I68" s="220"/>
      <c r="J68" s="220"/>
    </row>
    <row r="69" spans="2:18">
      <c r="G69" s="220"/>
      <c r="H69" s="220"/>
      <c r="I69" s="220"/>
      <c r="J69" s="220"/>
    </row>
    <row r="70" spans="2:18">
      <c r="G70" s="220"/>
      <c r="H70" s="220"/>
      <c r="I70" s="220"/>
      <c r="J70" s="220"/>
    </row>
    <row r="71" spans="2:18">
      <c r="G71" s="220"/>
      <c r="H71" s="220"/>
      <c r="I71" s="220"/>
      <c r="J71" s="220"/>
    </row>
    <row r="72" spans="2:18">
      <c r="G72" s="220"/>
      <c r="H72" s="220"/>
      <c r="I72" s="220"/>
      <c r="J72" s="220"/>
    </row>
    <row r="73" spans="2:18">
      <c r="G73" s="220"/>
      <c r="H73" s="220"/>
      <c r="I73" s="220"/>
      <c r="J73" s="220"/>
    </row>
    <row r="74" spans="2:18">
      <c r="G74" s="220"/>
      <c r="H74" s="220"/>
      <c r="I74" s="220"/>
      <c r="J74" s="220"/>
    </row>
    <row r="75" spans="2:18">
      <c r="G75" s="220"/>
      <c r="H75" s="220"/>
      <c r="I75" s="220"/>
      <c r="J75" s="220"/>
    </row>
    <row r="76" spans="2:18">
      <c r="G76" s="220"/>
      <c r="H76" s="220"/>
      <c r="I76" s="220"/>
      <c r="J76" s="220"/>
    </row>
    <row r="77" spans="2:18">
      <c r="G77" s="220"/>
      <c r="H77" s="220"/>
      <c r="I77" s="220"/>
      <c r="J77" s="220"/>
    </row>
    <row r="78" spans="2:18">
      <c r="G78" s="220"/>
      <c r="H78" s="220"/>
      <c r="I78" s="220"/>
      <c r="J78" s="220"/>
    </row>
    <row r="79" spans="2:18">
      <c r="G79" s="220"/>
      <c r="H79" s="220"/>
      <c r="I79" s="220"/>
      <c r="J79" s="220"/>
    </row>
    <row r="80" spans="2:18">
      <c r="G80" s="220"/>
      <c r="H80" s="220"/>
      <c r="I80" s="220"/>
      <c r="J80" s="220"/>
    </row>
    <row r="81" spans="7:10">
      <c r="G81" s="220"/>
      <c r="H81" s="220"/>
      <c r="I81" s="220"/>
      <c r="J81" s="220"/>
    </row>
    <row r="82" spans="7:10">
      <c r="G82" s="220"/>
      <c r="H82" s="220"/>
      <c r="I82" s="220"/>
      <c r="J82" s="220"/>
    </row>
    <row r="83" spans="7:10">
      <c r="G83" s="220"/>
      <c r="H83" s="220"/>
      <c r="I83" s="220"/>
      <c r="J83" s="220"/>
    </row>
    <row r="84" spans="7:10">
      <c r="G84" s="220"/>
      <c r="H84" s="220"/>
      <c r="I84" s="220"/>
      <c r="J84" s="220"/>
    </row>
    <row r="85" spans="7:10">
      <c r="G85" s="220"/>
      <c r="H85" s="220"/>
      <c r="I85" s="220"/>
      <c r="J85" s="220"/>
    </row>
    <row r="86" spans="7:10">
      <c r="G86" s="220"/>
      <c r="H86" s="220"/>
      <c r="I86" s="220"/>
      <c r="J86" s="220"/>
    </row>
    <row r="87" spans="7:10">
      <c r="G87" s="220"/>
      <c r="H87" s="220"/>
      <c r="I87" s="220"/>
      <c r="J87" s="220"/>
    </row>
    <row r="88" spans="7:10">
      <c r="G88" s="220"/>
      <c r="H88" s="220"/>
      <c r="I88" s="220"/>
      <c r="J88" s="220"/>
    </row>
    <row r="89" spans="7:10">
      <c r="G89" s="220"/>
      <c r="H89" s="220"/>
      <c r="I89" s="220"/>
      <c r="J89" s="220"/>
    </row>
    <row r="90" spans="7:10">
      <c r="G90" s="220"/>
      <c r="H90" s="220"/>
      <c r="I90" s="220"/>
      <c r="J90" s="220"/>
    </row>
    <row r="91" spans="7:10">
      <c r="G91" s="220"/>
      <c r="H91" s="220"/>
      <c r="I91" s="220"/>
      <c r="J91" s="220"/>
    </row>
    <row r="92" spans="7:10">
      <c r="G92" s="220"/>
      <c r="H92" s="220"/>
      <c r="I92" s="220"/>
      <c r="J92" s="220"/>
    </row>
    <row r="93" spans="7:10">
      <c r="G93" s="220"/>
      <c r="H93" s="220"/>
      <c r="I93" s="220"/>
      <c r="J93" s="220"/>
    </row>
    <row r="94" spans="7:10">
      <c r="G94" s="220"/>
      <c r="H94" s="220"/>
      <c r="I94" s="220"/>
      <c r="J94" s="220"/>
    </row>
    <row r="95" spans="7:10">
      <c r="G95" s="220"/>
      <c r="H95" s="220"/>
      <c r="I95" s="220"/>
      <c r="J95" s="220"/>
    </row>
    <row r="96" spans="7:10">
      <c r="G96" s="220"/>
      <c r="H96" s="220"/>
      <c r="I96" s="220"/>
      <c r="J96" s="220"/>
    </row>
    <row r="97" spans="7:10">
      <c r="G97" s="220"/>
      <c r="H97" s="220"/>
      <c r="I97" s="220"/>
      <c r="J97" s="220"/>
    </row>
    <row r="98" spans="7:10">
      <c r="G98" s="220"/>
      <c r="H98" s="220"/>
      <c r="I98" s="220"/>
      <c r="J98" s="220"/>
    </row>
    <row r="99" spans="7:10">
      <c r="G99" s="220"/>
      <c r="H99" s="220"/>
      <c r="I99" s="220"/>
      <c r="J99" s="220"/>
    </row>
    <row r="100" spans="7:10">
      <c r="G100" s="220"/>
      <c r="H100" s="220"/>
      <c r="I100" s="220"/>
      <c r="J100" s="220"/>
    </row>
    <row r="101" spans="7:10">
      <c r="G101" s="220"/>
      <c r="H101" s="220"/>
      <c r="I101" s="220"/>
      <c r="J101" s="220"/>
    </row>
    <row r="102" spans="7:10">
      <c r="G102" s="220"/>
      <c r="H102" s="220"/>
      <c r="I102" s="220"/>
      <c r="J102" s="220"/>
    </row>
    <row r="103" spans="7:10">
      <c r="G103" s="220"/>
      <c r="H103" s="220"/>
      <c r="I103" s="220"/>
      <c r="J103" s="220"/>
    </row>
    <row r="104" spans="7:10">
      <c r="G104" s="220"/>
      <c r="H104" s="220"/>
      <c r="I104" s="220"/>
      <c r="J104" s="220"/>
    </row>
    <row r="105" spans="7:10">
      <c r="G105" s="220"/>
      <c r="H105" s="220"/>
      <c r="I105" s="220"/>
      <c r="J105" s="220"/>
    </row>
    <row r="106" spans="7:10">
      <c r="G106" s="220"/>
      <c r="H106" s="220"/>
      <c r="I106" s="220"/>
      <c r="J106" s="220"/>
    </row>
    <row r="107" spans="7:10">
      <c r="G107" s="220"/>
      <c r="H107" s="220"/>
      <c r="I107" s="220"/>
      <c r="J107" s="220"/>
    </row>
    <row r="108" spans="7:10">
      <c r="G108" s="220"/>
      <c r="H108" s="220"/>
      <c r="I108" s="220"/>
      <c r="J108" s="220"/>
    </row>
    <row r="109" spans="7:10">
      <c r="G109" s="220"/>
      <c r="H109" s="220"/>
      <c r="I109" s="220"/>
      <c r="J109" s="220"/>
    </row>
    <row r="110" spans="7:10">
      <c r="G110" s="220"/>
      <c r="H110" s="220"/>
      <c r="I110" s="220"/>
      <c r="J110" s="220"/>
    </row>
    <row r="111" spans="7:10">
      <c r="G111" s="220"/>
      <c r="H111" s="220"/>
      <c r="I111" s="220"/>
      <c r="J111" s="220"/>
    </row>
    <row r="112" spans="7:10">
      <c r="G112" s="220"/>
      <c r="H112" s="220"/>
      <c r="I112" s="220"/>
      <c r="J112" s="220"/>
    </row>
    <row r="113" spans="7:10">
      <c r="G113" s="220"/>
      <c r="H113" s="220"/>
      <c r="I113" s="220"/>
      <c r="J113" s="220"/>
    </row>
    <row r="114" spans="7:10">
      <c r="G114" s="220"/>
      <c r="H114" s="220"/>
      <c r="I114" s="220"/>
      <c r="J114" s="220"/>
    </row>
    <row r="115" spans="7:10">
      <c r="G115" s="220"/>
      <c r="H115" s="220"/>
      <c r="I115" s="220"/>
      <c r="J115" s="220"/>
    </row>
    <row r="116" spans="7:10">
      <c r="G116" s="220"/>
      <c r="H116" s="220"/>
      <c r="I116" s="220"/>
      <c r="J116" s="220"/>
    </row>
    <row r="117" spans="7:10">
      <c r="G117" s="220"/>
      <c r="H117" s="220"/>
      <c r="I117" s="220"/>
      <c r="J117" s="220"/>
    </row>
    <row r="118" spans="7:10">
      <c r="G118" s="220"/>
      <c r="H118" s="220"/>
      <c r="I118" s="220"/>
      <c r="J118" s="220"/>
    </row>
    <row r="119" spans="7:10">
      <c r="G119" s="220"/>
      <c r="H119" s="220"/>
      <c r="I119" s="220"/>
      <c r="J119" s="220"/>
    </row>
    <row r="120" spans="7:10">
      <c r="G120" s="220"/>
      <c r="H120" s="220"/>
      <c r="I120" s="220"/>
      <c r="J120" s="220"/>
    </row>
    <row r="121" spans="7:10">
      <c r="G121" s="220"/>
      <c r="H121" s="220"/>
      <c r="I121" s="220"/>
      <c r="J121" s="220"/>
    </row>
    <row r="122" spans="7:10">
      <c r="G122" s="220"/>
      <c r="H122" s="220"/>
      <c r="I122" s="220"/>
      <c r="J122" s="220"/>
    </row>
    <row r="123" spans="7:10">
      <c r="G123" s="220"/>
      <c r="H123" s="220"/>
      <c r="I123" s="220"/>
      <c r="J123" s="220"/>
    </row>
    <row r="124" spans="7:10">
      <c r="G124" s="220"/>
      <c r="H124" s="220"/>
      <c r="I124" s="220"/>
      <c r="J124" s="220"/>
    </row>
    <row r="125" spans="7:10">
      <c r="G125" s="220"/>
      <c r="H125" s="220"/>
      <c r="I125" s="220"/>
      <c r="J125" s="220"/>
    </row>
    <row r="126" spans="7:10">
      <c r="G126" s="220"/>
      <c r="H126" s="220"/>
      <c r="I126" s="220"/>
      <c r="J126" s="220"/>
    </row>
    <row r="127" spans="7:10">
      <c r="G127" s="220"/>
      <c r="H127" s="220"/>
      <c r="I127" s="220"/>
      <c r="J127" s="220"/>
    </row>
    <row r="128" spans="7:10">
      <c r="G128" s="220"/>
      <c r="H128" s="220"/>
      <c r="I128" s="220"/>
      <c r="J128" s="220"/>
    </row>
    <row r="129" spans="7:10">
      <c r="G129" s="220"/>
      <c r="H129" s="220"/>
      <c r="I129" s="220"/>
      <c r="J129" s="220"/>
    </row>
    <row r="130" spans="7:10">
      <c r="G130" s="220"/>
      <c r="H130" s="220"/>
      <c r="I130" s="220"/>
      <c r="J130" s="220"/>
    </row>
    <row r="131" spans="7:10">
      <c r="G131" s="220"/>
      <c r="H131" s="220"/>
      <c r="I131" s="220"/>
      <c r="J131" s="220"/>
    </row>
    <row r="132" spans="7:10">
      <c r="G132" s="220"/>
      <c r="H132" s="220"/>
      <c r="I132" s="220"/>
      <c r="J132" s="220"/>
    </row>
    <row r="133" spans="7:10">
      <c r="G133" s="220"/>
      <c r="H133" s="220"/>
      <c r="I133" s="220"/>
      <c r="J133" s="220"/>
    </row>
    <row r="134" spans="7:10">
      <c r="G134" s="220"/>
      <c r="H134" s="220"/>
      <c r="I134" s="220"/>
      <c r="J134" s="220"/>
    </row>
    <row r="135" spans="7:10">
      <c r="G135" s="220"/>
      <c r="H135" s="220"/>
      <c r="I135" s="220"/>
      <c r="J135" s="220"/>
    </row>
    <row r="136" spans="7:10">
      <c r="G136" s="220"/>
      <c r="H136" s="220"/>
      <c r="I136" s="220"/>
      <c r="J136" s="220"/>
    </row>
    <row r="137" spans="7:10">
      <c r="G137" s="220"/>
      <c r="H137" s="220"/>
      <c r="I137" s="220"/>
      <c r="J137" s="220"/>
    </row>
    <row r="138" spans="7:10">
      <c r="G138" s="220"/>
      <c r="H138" s="220"/>
      <c r="I138" s="220"/>
      <c r="J138" s="220"/>
    </row>
    <row r="139" spans="7:10">
      <c r="G139" s="220"/>
      <c r="H139" s="220"/>
      <c r="I139" s="220"/>
      <c r="J139" s="220"/>
    </row>
    <row r="140" spans="7:10">
      <c r="G140" s="220"/>
      <c r="H140" s="220"/>
      <c r="I140" s="220"/>
      <c r="J140" s="220"/>
    </row>
    <row r="141" spans="7:10">
      <c r="G141" s="220"/>
      <c r="H141" s="220"/>
      <c r="I141" s="220"/>
      <c r="J141" s="220"/>
    </row>
    <row r="142" spans="7:10">
      <c r="G142" s="220"/>
      <c r="H142" s="220"/>
      <c r="I142" s="220"/>
      <c r="J142" s="220"/>
    </row>
    <row r="143" spans="7:10">
      <c r="G143" s="220"/>
      <c r="H143" s="220"/>
      <c r="I143" s="220"/>
      <c r="J143" s="220"/>
    </row>
    <row r="144" spans="7:10">
      <c r="G144" s="220"/>
      <c r="H144" s="220"/>
      <c r="I144" s="220"/>
      <c r="J144" s="220"/>
    </row>
    <row r="145" spans="7:10">
      <c r="G145" s="220"/>
      <c r="H145" s="220"/>
      <c r="I145" s="220"/>
      <c r="J145" s="220"/>
    </row>
    <row r="146" spans="7:10">
      <c r="G146" s="220"/>
      <c r="H146" s="220"/>
      <c r="I146" s="220"/>
      <c r="J146" s="220"/>
    </row>
    <row r="147" spans="7:10">
      <c r="G147" s="220"/>
      <c r="H147" s="220"/>
      <c r="I147" s="220"/>
      <c r="J147" s="220"/>
    </row>
    <row r="148" spans="7:10">
      <c r="G148" s="220"/>
      <c r="H148" s="220"/>
      <c r="I148" s="220"/>
      <c r="J148" s="220"/>
    </row>
    <row r="149" spans="7:10">
      <c r="G149" s="220"/>
      <c r="H149" s="220"/>
      <c r="I149" s="220"/>
      <c r="J149" s="220"/>
    </row>
    <row r="150" spans="7:10">
      <c r="G150" s="220"/>
      <c r="H150" s="220"/>
      <c r="I150" s="220"/>
      <c r="J150" s="220"/>
    </row>
    <row r="151" spans="7:10">
      <c r="G151" s="220"/>
      <c r="H151" s="220"/>
      <c r="I151" s="220"/>
      <c r="J151" s="220"/>
    </row>
    <row r="152" spans="7:10">
      <c r="G152" s="220"/>
      <c r="H152" s="220"/>
      <c r="I152" s="220"/>
      <c r="J152" s="220"/>
    </row>
    <row r="153" spans="7:10">
      <c r="G153" s="220"/>
      <c r="H153" s="220"/>
      <c r="I153" s="220"/>
      <c r="J153" s="220"/>
    </row>
    <row r="154" spans="7:10">
      <c r="G154" s="220"/>
      <c r="H154" s="220"/>
      <c r="I154" s="220"/>
      <c r="J154" s="220"/>
    </row>
    <row r="155" spans="7:10">
      <c r="G155" s="220"/>
      <c r="H155" s="220"/>
      <c r="I155" s="220"/>
      <c r="J155" s="220"/>
    </row>
    <row r="156" spans="7:10">
      <c r="G156" s="220"/>
      <c r="H156" s="220"/>
      <c r="I156" s="220"/>
      <c r="J156" s="220"/>
    </row>
    <row r="157" spans="7:10">
      <c r="G157" s="220"/>
      <c r="H157" s="220"/>
      <c r="I157" s="220"/>
      <c r="J157" s="220"/>
    </row>
    <row r="158" spans="7:10">
      <c r="G158" s="220"/>
      <c r="H158" s="220"/>
      <c r="I158" s="220"/>
      <c r="J158" s="220"/>
    </row>
    <row r="159" spans="7:10">
      <c r="G159" s="220"/>
      <c r="H159" s="220"/>
      <c r="I159" s="220"/>
      <c r="J159" s="220"/>
    </row>
    <row r="160" spans="7:10">
      <c r="G160" s="220"/>
      <c r="H160" s="220"/>
      <c r="I160" s="220"/>
      <c r="J160" s="220"/>
    </row>
    <row r="161" spans="7:10">
      <c r="G161" s="220"/>
      <c r="H161" s="220"/>
      <c r="I161" s="220"/>
      <c r="J161" s="220"/>
    </row>
    <row r="162" spans="7:10">
      <c r="G162" s="220"/>
      <c r="H162" s="220"/>
      <c r="I162" s="220"/>
      <c r="J162" s="220"/>
    </row>
    <row r="163" spans="7:10">
      <c r="G163" s="220"/>
      <c r="H163" s="220"/>
      <c r="I163" s="220"/>
      <c r="J163" s="220"/>
    </row>
    <row r="164" spans="7:10">
      <c r="G164" s="220"/>
      <c r="H164" s="220"/>
      <c r="I164" s="220"/>
      <c r="J164" s="220"/>
    </row>
    <row r="165" spans="7:10">
      <c r="G165" s="220"/>
      <c r="H165" s="220"/>
      <c r="I165" s="220"/>
      <c r="J165" s="220"/>
    </row>
    <row r="166" spans="7:10">
      <c r="G166" s="220"/>
      <c r="H166" s="220"/>
      <c r="I166" s="220"/>
      <c r="J166" s="220"/>
    </row>
    <row r="167" spans="7:10">
      <c r="G167" s="220"/>
      <c r="H167" s="220"/>
      <c r="I167" s="220"/>
      <c r="J167" s="220"/>
    </row>
    <row r="168" spans="7:10">
      <c r="G168" s="220"/>
      <c r="H168" s="220"/>
      <c r="I168" s="220"/>
      <c r="J168" s="220"/>
    </row>
    <row r="169" spans="7:10">
      <c r="G169" s="220"/>
      <c r="H169" s="220"/>
      <c r="I169" s="220"/>
      <c r="J169" s="220"/>
    </row>
    <row r="170" spans="7:10">
      <c r="G170" s="220"/>
      <c r="H170" s="220"/>
      <c r="I170" s="220"/>
      <c r="J170" s="220"/>
    </row>
    <row r="171" spans="7:10">
      <c r="G171" s="220"/>
      <c r="H171" s="220"/>
      <c r="I171" s="220"/>
      <c r="J171" s="220"/>
    </row>
    <row r="172" spans="7:10">
      <c r="G172" s="220"/>
      <c r="H172" s="220"/>
      <c r="I172" s="220"/>
      <c r="J172" s="220"/>
    </row>
    <row r="173" spans="7:10">
      <c r="G173" s="220"/>
      <c r="H173" s="220"/>
      <c r="I173" s="220"/>
      <c r="J173" s="220"/>
    </row>
    <row r="174" spans="7:10">
      <c r="G174" s="220"/>
      <c r="H174" s="220"/>
      <c r="I174" s="220"/>
      <c r="J174" s="220"/>
    </row>
    <row r="175" spans="7:10">
      <c r="G175" s="220"/>
      <c r="H175" s="220"/>
      <c r="I175" s="220"/>
      <c r="J175" s="220"/>
    </row>
    <row r="176" spans="7:10">
      <c r="G176" s="220"/>
      <c r="H176" s="220"/>
      <c r="I176" s="220"/>
      <c r="J176" s="220"/>
    </row>
    <row r="177" spans="7:10">
      <c r="G177" s="220"/>
      <c r="H177" s="220"/>
      <c r="I177" s="220"/>
      <c r="J177" s="220"/>
    </row>
    <row r="178" spans="7:10">
      <c r="G178" s="220"/>
      <c r="H178" s="220"/>
      <c r="I178" s="220"/>
      <c r="J178" s="220"/>
    </row>
    <row r="179" spans="7:10">
      <c r="G179" s="220"/>
      <c r="H179" s="220"/>
      <c r="I179" s="220"/>
      <c r="J179" s="220"/>
    </row>
    <row r="180" spans="7:10">
      <c r="G180" s="220"/>
      <c r="H180" s="220"/>
      <c r="I180" s="220"/>
      <c r="J180" s="220"/>
    </row>
    <row r="181" spans="7:10">
      <c r="G181" s="220"/>
      <c r="H181" s="220"/>
      <c r="I181" s="220"/>
      <c r="J181" s="220"/>
    </row>
    <row r="182" spans="7:10">
      <c r="G182" s="220"/>
      <c r="H182" s="220"/>
      <c r="I182" s="220"/>
      <c r="J182" s="220"/>
    </row>
    <row r="183" spans="7:10">
      <c r="G183" s="220"/>
      <c r="H183" s="220"/>
      <c r="I183" s="220"/>
      <c r="J183" s="220"/>
    </row>
    <row r="184" spans="7:10">
      <c r="G184" s="220"/>
      <c r="H184" s="220"/>
      <c r="I184" s="220"/>
      <c r="J184" s="220"/>
    </row>
    <row r="185" spans="7:10">
      <c r="G185" s="220"/>
      <c r="H185" s="220"/>
      <c r="I185" s="220"/>
      <c r="J185" s="220"/>
    </row>
    <row r="186" spans="7:10">
      <c r="G186" s="220"/>
      <c r="H186" s="220"/>
      <c r="I186" s="220"/>
      <c r="J186" s="220"/>
    </row>
    <row r="187" spans="7:10">
      <c r="G187" s="220"/>
      <c r="H187" s="220"/>
      <c r="I187" s="220"/>
      <c r="J187" s="220"/>
    </row>
    <row r="188" spans="7:10">
      <c r="G188" s="220"/>
      <c r="H188" s="220"/>
      <c r="I188" s="220"/>
      <c r="J188" s="220"/>
    </row>
    <row r="189" spans="7:10">
      <c r="G189" s="220"/>
      <c r="H189" s="220"/>
      <c r="I189" s="220"/>
      <c r="J189" s="220"/>
    </row>
    <row r="190" spans="7:10">
      <c r="G190" s="220"/>
      <c r="H190" s="220"/>
      <c r="I190" s="220"/>
      <c r="J190" s="220"/>
    </row>
    <row r="191" spans="7:10">
      <c r="G191" s="220"/>
      <c r="H191" s="220"/>
      <c r="I191" s="220"/>
      <c r="J191" s="220"/>
    </row>
    <row r="192" spans="7:10">
      <c r="G192" s="220"/>
      <c r="H192" s="220"/>
      <c r="I192" s="220"/>
      <c r="J192" s="220"/>
    </row>
    <row r="193" spans="7:10">
      <c r="G193" s="220"/>
      <c r="H193" s="220"/>
      <c r="I193" s="220"/>
      <c r="J193" s="220"/>
    </row>
    <row r="194" spans="7:10">
      <c r="G194" s="220"/>
      <c r="H194" s="220"/>
      <c r="I194" s="220"/>
      <c r="J194" s="220"/>
    </row>
    <row r="195" spans="7:10">
      <c r="G195" s="220"/>
      <c r="H195" s="220"/>
      <c r="I195" s="220"/>
      <c r="J195" s="220"/>
    </row>
    <row r="196" spans="7:10">
      <c r="G196" s="220"/>
      <c r="H196" s="220"/>
      <c r="I196" s="220"/>
      <c r="J196" s="220"/>
    </row>
    <row r="197" spans="7:10">
      <c r="G197" s="220"/>
      <c r="H197" s="220"/>
      <c r="I197" s="220"/>
      <c r="J197" s="220"/>
    </row>
    <row r="198" spans="7:10">
      <c r="G198" s="220"/>
      <c r="H198" s="220"/>
      <c r="I198" s="220"/>
      <c r="J198" s="220"/>
    </row>
    <row r="199" spans="7:10">
      <c r="G199" s="220"/>
      <c r="H199" s="220"/>
      <c r="I199" s="220"/>
      <c r="J199" s="220"/>
    </row>
    <row r="200" spans="7:10">
      <c r="G200" s="220"/>
      <c r="H200" s="220"/>
      <c r="I200" s="220"/>
      <c r="J200" s="220"/>
    </row>
    <row r="201" spans="7:10">
      <c r="G201" s="220"/>
      <c r="H201" s="220"/>
      <c r="I201" s="220"/>
      <c r="J201" s="220"/>
    </row>
    <row r="202" spans="7:10">
      <c r="G202" s="220"/>
      <c r="H202" s="220"/>
      <c r="I202" s="220"/>
      <c r="J202" s="220"/>
    </row>
    <row r="203" spans="7:10">
      <c r="G203" s="220"/>
      <c r="H203" s="220"/>
      <c r="I203" s="220"/>
      <c r="J203" s="220"/>
    </row>
    <row r="204" spans="7:10">
      <c r="G204" s="220"/>
      <c r="H204" s="220"/>
      <c r="I204" s="220"/>
      <c r="J204" s="220"/>
    </row>
    <row r="205" spans="7:10">
      <c r="G205" s="220"/>
      <c r="H205" s="220"/>
      <c r="I205" s="220"/>
      <c r="J205" s="220"/>
    </row>
    <row r="206" spans="7:10">
      <c r="G206" s="220"/>
      <c r="H206" s="220"/>
      <c r="I206" s="220"/>
      <c r="J206" s="220"/>
    </row>
    <row r="207" spans="7:10">
      <c r="G207" s="220"/>
      <c r="H207" s="220"/>
      <c r="I207" s="220"/>
      <c r="J207" s="220"/>
    </row>
    <row r="208" spans="7:10">
      <c r="G208" s="220"/>
      <c r="H208" s="220"/>
      <c r="I208" s="220"/>
      <c r="J208" s="220"/>
    </row>
    <row r="209" spans="7:10">
      <c r="G209" s="220"/>
      <c r="H209" s="220"/>
      <c r="I209" s="220"/>
      <c r="J209" s="220"/>
    </row>
    <row r="210" spans="7:10">
      <c r="G210" s="220"/>
      <c r="H210" s="220"/>
      <c r="I210" s="220"/>
      <c r="J210" s="220"/>
    </row>
    <row r="211" spans="7:10">
      <c r="G211" s="220"/>
      <c r="H211" s="220"/>
      <c r="I211" s="220"/>
      <c r="J211" s="220"/>
    </row>
    <row r="212" spans="7:10">
      <c r="G212" s="220"/>
      <c r="H212" s="220"/>
      <c r="I212" s="220"/>
      <c r="J212" s="220"/>
    </row>
    <row r="213" spans="7:10">
      <c r="G213" s="220"/>
      <c r="H213" s="220"/>
      <c r="I213" s="220"/>
      <c r="J213" s="220"/>
    </row>
    <row r="214" spans="7:10">
      <c r="G214" s="220"/>
      <c r="H214" s="220"/>
      <c r="I214" s="220"/>
      <c r="J214" s="220"/>
    </row>
    <row r="215" spans="7:10">
      <c r="G215" s="220"/>
      <c r="H215" s="220"/>
      <c r="I215" s="220"/>
      <c r="J215" s="220"/>
    </row>
    <row r="216" spans="7:10">
      <c r="G216" s="220"/>
      <c r="H216" s="220"/>
      <c r="I216" s="220"/>
      <c r="J216" s="220"/>
    </row>
    <row r="217" spans="7:10">
      <c r="G217" s="220"/>
      <c r="H217" s="220"/>
      <c r="I217" s="220"/>
      <c r="J217" s="220"/>
    </row>
    <row r="218" spans="7:10">
      <c r="G218" s="220"/>
      <c r="H218" s="220"/>
      <c r="I218" s="220"/>
      <c r="J218" s="220"/>
    </row>
    <row r="219" spans="7:10">
      <c r="G219" s="220"/>
      <c r="H219" s="220"/>
      <c r="I219" s="220"/>
      <c r="J219" s="220"/>
    </row>
    <row r="220" spans="7:10">
      <c r="G220" s="220"/>
      <c r="H220" s="220"/>
      <c r="I220" s="220"/>
      <c r="J220" s="220"/>
    </row>
    <row r="221" spans="7:10">
      <c r="G221" s="220"/>
      <c r="H221" s="220"/>
      <c r="I221" s="220"/>
      <c r="J221" s="220"/>
    </row>
    <row r="222" spans="7:10">
      <c r="G222" s="220"/>
      <c r="H222" s="220"/>
      <c r="I222" s="220"/>
      <c r="J222" s="220"/>
    </row>
    <row r="223" spans="7:10">
      <c r="G223" s="220"/>
      <c r="H223" s="220"/>
      <c r="I223" s="220"/>
      <c r="J223" s="220"/>
    </row>
    <row r="224" spans="7:10">
      <c r="G224" s="220"/>
      <c r="H224" s="220"/>
      <c r="I224" s="220"/>
      <c r="J224" s="220"/>
    </row>
    <row r="225" spans="7:10">
      <c r="G225" s="220"/>
      <c r="H225" s="220"/>
      <c r="I225" s="220"/>
      <c r="J225" s="220"/>
    </row>
    <row r="226" spans="7:10">
      <c r="G226" s="220"/>
      <c r="H226" s="220"/>
      <c r="I226" s="220"/>
      <c r="J226" s="220"/>
    </row>
    <row r="227" spans="7:10">
      <c r="G227" s="220"/>
      <c r="H227" s="220"/>
      <c r="I227" s="220"/>
      <c r="J227" s="220"/>
    </row>
    <row r="228" spans="7:10">
      <c r="G228" s="220"/>
      <c r="H228" s="220"/>
      <c r="I228" s="220"/>
      <c r="J228" s="220"/>
    </row>
    <row r="229" spans="7:10">
      <c r="G229" s="220"/>
      <c r="H229" s="220"/>
      <c r="I229" s="220"/>
      <c r="J229" s="220"/>
    </row>
    <row r="230" spans="7:10">
      <c r="G230" s="220"/>
      <c r="H230" s="220"/>
      <c r="I230" s="220"/>
      <c r="J230" s="220"/>
    </row>
    <row r="231" spans="7:10">
      <c r="G231" s="220"/>
      <c r="H231" s="220"/>
      <c r="I231" s="220"/>
      <c r="J231" s="220"/>
    </row>
    <row r="232" spans="7:10">
      <c r="G232" s="220"/>
      <c r="H232" s="220"/>
      <c r="I232" s="220"/>
      <c r="J232" s="220"/>
    </row>
    <row r="233" spans="7:10">
      <c r="G233" s="220"/>
      <c r="H233" s="220"/>
      <c r="I233" s="220"/>
      <c r="J233" s="220"/>
    </row>
    <row r="234" spans="7:10">
      <c r="G234" s="220"/>
      <c r="H234" s="220"/>
      <c r="I234" s="220"/>
      <c r="J234" s="220"/>
    </row>
    <row r="235" spans="7:10">
      <c r="G235" s="220"/>
      <c r="H235" s="220"/>
      <c r="I235" s="220"/>
      <c r="J235" s="220"/>
    </row>
    <row r="236" spans="7:10">
      <c r="G236" s="220"/>
      <c r="H236" s="220"/>
      <c r="I236" s="220"/>
      <c r="J236" s="220"/>
    </row>
    <row r="237" spans="7:10">
      <c r="G237" s="220"/>
      <c r="H237" s="220"/>
      <c r="I237" s="220"/>
      <c r="J237" s="220"/>
    </row>
    <row r="238" spans="7:10">
      <c r="G238" s="220"/>
      <c r="H238" s="220"/>
      <c r="I238" s="220"/>
      <c r="J238" s="220"/>
    </row>
    <row r="239" spans="7:10">
      <c r="G239" s="220"/>
      <c r="H239" s="220"/>
      <c r="I239" s="220"/>
      <c r="J239" s="220"/>
    </row>
    <row r="240" spans="7:10">
      <c r="G240" s="220"/>
      <c r="H240" s="220"/>
      <c r="I240" s="220"/>
      <c r="J240" s="220"/>
    </row>
    <row r="241" spans="7:10">
      <c r="G241" s="220"/>
      <c r="H241" s="220"/>
      <c r="I241" s="220"/>
      <c r="J241" s="220"/>
    </row>
    <row r="242" spans="7:10">
      <c r="G242" s="220"/>
      <c r="H242" s="220"/>
      <c r="I242" s="220"/>
      <c r="J242" s="220"/>
    </row>
    <row r="243" spans="7:10">
      <c r="G243" s="220"/>
      <c r="H243" s="220"/>
      <c r="I243" s="220"/>
      <c r="J243" s="220"/>
    </row>
    <row r="244" spans="7:10">
      <c r="G244" s="220"/>
      <c r="H244" s="220"/>
      <c r="I244" s="220"/>
      <c r="J244" s="220"/>
    </row>
    <row r="245" spans="7:10">
      <c r="G245" s="220"/>
      <c r="H245" s="220"/>
      <c r="I245" s="220"/>
      <c r="J245" s="220"/>
    </row>
    <row r="246" spans="7:10">
      <c r="G246" s="220"/>
      <c r="H246" s="220"/>
      <c r="I246" s="220"/>
      <c r="J246" s="220"/>
    </row>
    <row r="247" spans="7:10">
      <c r="G247" s="220"/>
      <c r="H247" s="220"/>
      <c r="I247" s="220"/>
      <c r="J247" s="220"/>
    </row>
    <row r="248" spans="7:10">
      <c r="G248" s="220"/>
      <c r="H248" s="220"/>
      <c r="I248" s="220"/>
      <c r="J248" s="220"/>
    </row>
    <row r="249" spans="7:10">
      <c r="G249" s="220"/>
      <c r="H249" s="220"/>
      <c r="I249" s="220"/>
      <c r="J249" s="220"/>
    </row>
    <row r="250" spans="7:10">
      <c r="G250" s="220"/>
      <c r="H250" s="220"/>
      <c r="I250" s="220"/>
      <c r="J250" s="220"/>
    </row>
    <row r="251" spans="7:10">
      <c r="G251" s="220"/>
      <c r="H251" s="220"/>
      <c r="I251" s="220"/>
      <c r="J251" s="220"/>
    </row>
    <row r="252" spans="7:10">
      <c r="G252" s="220"/>
      <c r="H252" s="220"/>
      <c r="I252" s="220"/>
      <c r="J252" s="220"/>
    </row>
    <row r="253" spans="7:10">
      <c r="G253" s="220"/>
      <c r="H253" s="220"/>
      <c r="I253" s="220"/>
      <c r="J253" s="220"/>
    </row>
    <row r="254" spans="7:10">
      <c r="G254" s="220"/>
      <c r="H254" s="220"/>
      <c r="I254" s="220"/>
      <c r="J254" s="220"/>
    </row>
    <row r="255" spans="7:10">
      <c r="G255" s="220"/>
      <c r="H255" s="220"/>
      <c r="I255" s="220"/>
      <c r="J255" s="220"/>
    </row>
    <row r="256" spans="7:10">
      <c r="G256" s="220"/>
      <c r="H256" s="220"/>
      <c r="I256" s="220"/>
      <c r="J256" s="220"/>
    </row>
    <row r="257" spans="7:10">
      <c r="G257" s="220"/>
      <c r="H257" s="220"/>
      <c r="I257" s="220"/>
      <c r="J257" s="220"/>
    </row>
    <row r="258" spans="7:10">
      <c r="G258" s="220"/>
      <c r="H258" s="220"/>
      <c r="I258" s="220"/>
      <c r="J258" s="220"/>
    </row>
    <row r="259" spans="7:10">
      <c r="G259" s="220"/>
      <c r="H259" s="220"/>
      <c r="I259" s="220"/>
      <c r="J259" s="220"/>
    </row>
    <row r="260" spans="7:10">
      <c r="G260" s="220"/>
      <c r="H260" s="220"/>
      <c r="I260" s="220"/>
      <c r="J260" s="220"/>
    </row>
    <row r="261" spans="7:10">
      <c r="G261" s="220"/>
      <c r="H261" s="220"/>
      <c r="I261" s="220"/>
      <c r="J261" s="220"/>
    </row>
    <row r="262" spans="7:10">
      <c r="G262" s="220"/>
      <c r="H262" s="220"/>
      <c r="I262" s="220"/>
      <c r="J262" s="220"/>
    </row>
    <row r="263" spans="7:10">
      <c r="G263" s="220"/>
      <c r="H263" s="220"/>
      <c r="I263" s="220"/>
      <c r="J263" s="220"/>
    </row>
    <row r="264" spans="7:10">
      <c r="G264" s="220"/>
      <c r="H264" s="220"/>
      <c r="I264" s="220"/>
      <c r="J264" s="220"/>
    </row>
    <row r="265" spans="7:10">
      <c r="G265" s="220"/>
      <c r="H265" s="220"/>
      <c r="I265" s="220"/>
      <c r="J265" s="220"/>
    </row>
    <row r="266" spans="7:10">
      <c r="G266" s="220"/>
      <c r="H266" s="220"/>
      <c r="I266" s="220"/>
      <c r="J266" s="220"/>
    </row>
    <row r="267" spans="7:10">
      <c r="G267" s="220"/>
      <c r="H267" s="220"/>
      <c r="I267" s="220"/>
      <c r="J267" s="220"/>
    </row>
    <row r="268" spans="7:10">
      <c r="G268" s="220"/>
      <c r="H268" s="220"/>
      <c r="I268" s="220"/>
      <c r="J268" s="220"/>
    </row>
    <row r="269" spans="7:10">
      <c r="G269" s="220"/>
      <c r="H269" s="220"/>
      <c r="I269" s="220"/>
      <c r="J269" s="220"/>
    </row>
    <row r="270" spans="7:10">
      <c r="G270" s="220"/>
      <c r="H270" s="220"/>
      <c r="I270" s="220"/>
      <c r="J270" s="220"/>
    </row>
    <row r="271" spans="7:10">
      <c r="G271" s="220"/>
      <c r="H271" s="220"/>
      <c r="I271" s="220"/>
      <c r="J271" s="220"/>
    </row>
    <row r="272" spans="7:10">
      <c r="G272" s="220"/>
      <c r="H272" s="220"/>
      <c r="I272" s="220"/>
      <c r="J272" s="220"/>
    </row>
    <row r="273" spans="7:10">
      <c r="G273" s="220"/>
      <c r="H273" s="220"/>
      <c r="I273" s="220"/>
      <c r="J273" s="220"/>
    </row>
    <row r="274" spans="7:10">
      <c r="G274" s="220"/>
      <c r="H274" s="220"/>
      <c r="I274" s="220"/>
      <c r="J274" s="220"/>
    </row>
    <row r="275" spans="7:10">
      <c r="G275" s="220"/>
      <c r="H275" s="220"/>
      <c r="I275" s="220"/>
      <c r="J275" s="220"/>
    </row>
    <row r="276" spans="7:10">
      <c r="G276" s="220"/>
      <c r="H276" s="220"/>
      <c r="I276" s="220"/>
      <c r="J276" s="220"/>
    </row>
    <row r="277" spans="7:10">
      <c r="G277" s="220"/>
      <c r="H277" s="220"/>
      <c r="I277" s="220"/>
      <c r="J277" s="220"/>
    </row>
    <row r="278" spans="7:10">
      <c r="G278" s="220"/>
      <c r="H278" s="220"/>
      <c r="I278" s="220"/>
      <c r="J278" s="220"/>
    </row>
    <row r="279" spans="7:10">
      <c r="G279" s="220"/>
      <c r="H279" s="220"/>
      <c r="I279" s="220"/>
      <c r="J279" s="220"/>
    </row>
    <row r="280" spans="7:10">
      <c r="G280" s="220"/>
      <c r="H280" s="220"/>
      <c r="I280" s="220"/>
      <c r="J280" s="220"/>
    </row>
    <row r="281" spans="7:10">
      <c r="G281" s="220"/>
      <c r="H281" s="220"/>
      <c r="I281" s="220"/>
      <c r="J281" s="220"/>
    </row>
    <row r="282" spans="7:10">
      <c r="G282" s="220"/>
      <c r="H282" s="220"/>
      <c r="I282" s="220"/>
      <c r="J282" s="220"/>
    </row>
    <row r="283" spans="7:10">
      <c r="G283" s="220"/>
      <c r="H283" s="220"/>
      <c r="I283" s="220"/>
      <c r="J283" s="220"/>
    </row>
    <row r="284" spans="7:10">
      <c r="G284" s="220"/>
      <c r="H284" s="220"/>
      <c r="I284" s="220"/>
      <c r="J284" s="220"/>
    </row>
    <row r="285" spans="7:10">
      <c r="G285" s="220"/>
      <c r="H285" s="220"/>
      <c r="I285" s="220"/>
      <c r="J285" s="220"/>
    </row>
    <row r="286" spans="7:10">
      <c r="G286" s="220"/>
      <c r="H286" s="220"/>
      <c r="I286" s="220"/>
      <c r="J286" s="220"/>
    </row>
    <row r="287" spans="7:10">
      <c r="G287" s="220"/>
      <c r="H287" s="220"/>
      <c r="I287" s="220"/>
      <c r="J287" s="220"/>
    </row>
    <row r="288" spans="7:10">
      <c r="G288" s="220"/>
      <c r="H288" s="220"/>
      <c r="I288" s="220"/>
      <c r="J288" s="220"/>
    </row>
    <row r="289" spans="7:10">
      <c r="G289" s="220"/>
      <c r="H289" s="220"/>
      <c r="I289" s="220"/>
      <c r="J289" s="220"/>
    </row>
    <row r="290" spans="7:10">
      <c r="G290" s="220"/>
      <c r="H290" s="220"/>
      <c r="I290" s="220"/>
      <c r="J290" s="220"/>
    </row>
    <row r="291" spans="7:10">
      <c r="G291" s="220"/>
      <c r="H291" s="220"/>
      <c r="I291" s="220"/>
      <c r="J291" s="220"/>
    </row>
    <row r="292" spans="7:10">
      <c r="G292" s="220"/>
      <c r="H292" s="220"/>
      <c r="I292" s="220"/>
      <c r="J292" s="220"/>
    </row>
    <row r="293" spans="7:10">
      <c r="G293" s="220"/>
      <c r="H293" s="220"/>
      <c r="I293" s="220"/>
      <c r="J293" s="220"/>
    </row>
    <row r="294" spans="7:10">
      <c r="G294" s="220"/>
      <c r="H294" s="220"/>
      <c r="I294" s="220"/>
      <c r="J294" s="220"/>
    </row>
    <row r="295" spans="7:10">
      <c r="G295" s="220"/>
      <c r="H295" s="220"/>
      <c r="I295" s="220"/>
      <c r="J295" s="220"/>
    </row>
    <row r="296" spans="7:10">
      <c r="G296" s="220"/>
      <c r="H296" s="220"/>
      <c r="I296" s="220"/>
      <c r="J296" s="220"/>
    </row>
    <row r="297" spans="7:10">
      <c r="G297" s="220"/>
      <c r="H297" s="220"/>
      <c r="I297" s="220"/>
      <c r="J297" s="220"/>
    </row>
    <row r="298" spans="7:10">
      <c r="G298" s="220"/>
      <c r="H298" s="220"/>
      <c r="I298" s="220"/>
      <c r="J298" s="220"/>
    </row>
    <row r="299" spans="7:10">
      <c r="G299" s="220"/>
      <c r="H299" s="220"/>
      <c r="I299" s="220"/>
      <c r="J299" s="220"/>
    </row>
    <row r="300" spans="7:10">
      <c r="G300" s="220"/>
      <c r="H300" s="220"/>
      <c r="I300" s="220"/>
      <c r="J300" s="220"/>
    </row>
    <row r="301" spans="7:10">
      <c r="G301" s="220"/>
      <c r="H301" s="220"/>
      <c r="I301" s="220"/>
      <c r="J301" s="220"/>
    </row>
    <row r="302" spans="7:10">
      <c r="G302" s="220"/>
      <c r="H302" s="220"/>
      <c r="I302" s="220"/>
      <c r="J302" s="220"/>
    </row>
    <row r="303" spans="7:10">
      <c r="G303" s="220"/>
      <c r="H303" s="220"/>
      <c r="I303" s="220"/>
      <c r="J303" s="220"/>
    </row>
    <row r="304" spans="7:10">
      <c r="G304" s="220"/>
      <c r="H304" s="220"/>
      <c r="I304" s="220"/>
      <c r="J304" s="220"/>
    </row>
    <row r="305" spans="7:10">
      <c r="G305" s="220"/>
      <c r="H305" s="220"/>
      <c r="I305" s="220"/>
      <c r="J305" s="220"/>
    </row>
    <row r="306" spans="7:10">
      <c r="G306" s="220"/>
      <c r="H306" s="220"/>
      <c r="I306" s="220"/>
      <c r="J306" s="220"/>
    </row>
    <row r="307" spans="7:10">
      <c r="G307" s="220"/>
      <c r="H307" s="220"/>
      <c r="I307" s="220"/>
      <c r="J307" s="220"/>
    </row>
    <row r="308" spans="7:10">
      <c r="G308" s="220"/>
      <c r="H308" s="220"/>
      <c r="I308" s="220"/>
      <c r="J308" s="220"/>
    </row>
    <row r="309" spans="7:10">
      <c r="G309" s="220"/>
      <c r="H309" s="220"/>
      <c r="I309" s="220"/>
      <c r="J309" s="220"/>
    </row>
    <row r="310" spans="7:10">
      <c r="G310" s="220"/>
      <c r="H310" s="220"/>
      <c r="I310" s="220"/>
      <c r="J310" s="220"/>
    </row>
    <row r="311" spans="7:10">
      <c r="G311" s="220"/>
      <c r="H311" s="220"/>
      <c r="I311" s="220"/>
      <c r="J311" s="220"/>
    </row>
    <row r="312" spans="7:10">
      <c r="G312" s="220"/>
      <c r="H312" s="220"/>
      <c r="I312" s="220"/>
      <c r="J312" s="220"/>
    </row>
    <row r="313" spans="7:10">
      <c r="G313" s="220"/>
      <c r="H313" s="220"/>
      <c r="I313" s="220"/>
      <c r="J313" s="220"/>
    </row>
    <row r="314" spans="7:10">
      <c r="G314" s="220"/>
      <c r="H314" s="220"/>
      <c r="I314" s="220"/>
      <c r="J314" s="220"/>
    </row>
    <row r="315" spans="7:10">
      <c r="G315" s="220"/>
      <c r="H315" s="220"/>
      <c r="I315" s="220"/>
      <c r="J315" s="220"/>
    </row>
    <row r="316" spans="7:10">
      <c r="G316" s="220"/>
      <c r="H316" s="220"/>
      <c r="I316" s="220"/>
      <c r="J316" s="220"/>
    </row>
    <row r="317" spans="7:10">
      <c r="G317" s="220"/>
      <c r="H317" s="220"/>
      <c r="I317" s="220"/>
      <c r="J317" s="220"/>
    </row>
    <row r="318" spans="7:10">
      <c r="G318" s="220"/>
      <c r="H318" s="220"/>
      <c r="I318" s="220"/>
      <c r="J318" s="220"/>
    </row>
    <row r="319" spans="7:10">
      <c r="G319" s="220"/>
      <c r="H319" s="220"/>
      <c r="I319" s="220"/>
      <c r="J319" s="220"/>
    </row>
    <row r="320" spans="7:10">
      <c r="G320" s="220"/>
      <c r="H320" s="220"/>
      <c r="I320" s="220"/>
      <c r="J320" s="220"/>
    </row>
    <row r="321" spans="7:10">
      <c r="G321" s="220"/>
      <c r="H321" s="220"/>
      <c r="I321" s="220"/>
      <c r="J321" s="220"/>
    </row>
    <row r="322" spans="7:10">
      <c r="G322" s="220"/>
      <c r="H322" s="220"/>
      <c r="I322" s="220"/>
      <c r="J322" s="220"/>
    </row>
    <row r="323" spans="7:10">
      <c r="G323" s="220"/>
      <c r="H323" s="220"/>
      <c r="I323" s="220"/>
      <c r="J323" s="220"/>
    </row>
    <row r="324" spans="7:10">
      <c r="G324" s="220"/>
      <c r="H324" s="220"/>
      <c r="I324" s="220"/>
      <c r="J324" s="220"/>
    </row>
    <row r="325" spans="7:10">
      <c r="G325" s="220"/>
      <c r="H325" s="220"/>
      <c r="I325" s="220"/>
      <c r="J325" s="220"/>
    </row>
    <row r="326" spans="7:10">
      <c r="G326" s="220"/>
      <c r="H326" s="220"/>
      <c r="I326" s="220"/>
      <c r="J326" s="220"/>
    </row>
    <row r="327" spans="7:10">
      <c r="G327" s="220"/>
      <c r="H327" s="220"/>
      <c r="I327" s="220"/>
      <c r="J327" s="220"/>
    </row>
    <row r="328" spans="7:10">
      <c r="G328" s="220"/>
      <c r="H328" s="220"/>
      <c r="I328" s="220"/>
      <c r="J328" s="220"/>
    </row>
    <row r="329" spans="7:10">
      <c r="G329" s="220"/>
      <c r="H329" s="220"/>
      <c r="I329" s="220"/>
      <c r="J329" s="220"/>
    </row>
    <row r="330" spans="7:10">
      <c r="G330" s="220"/>
      <c r="H330" s="220"/>
      <c r="I330" s="220"/>
      <c r="J330" s="220"/>
    </row>
    <row r="331" spans="7:10">
      <c r="G331" s="220"/>
      <c r="H331" s="220"/>
      <c r="I331" s="220"/>
      <c r="J331" s="220"/>
    </row>
    <row r="332" spans="7:10">
      <c r="G332" s="220"/>
      <c r="H332" s="220"/>
      <c r="I332" s="220"/>
      <c r="J332" s="220"/>
    </row>
    <row r="333" spans="7:10">
      <c r="G333" s="220"/>
      <c r="H333" s="220"/>
      <c r="I333" s="220"/>
      <c r="J333" s="220"/>
    </row>
    <row r="334" spans="7:10">
      <c r="G334" s="220"/>
      <c r="H334" s="220"/>
      <c r="I334" s="220"/>
      <c r="J334" s="220"/>
    </row>
    <row r="335" spans="7:10">
      <c r="G335" s="220"/>
      <c r="H335" s="220"/>
      <c r="I335" s="220"/>
      <c r="J335" s="220"/>
    </row>
    <row r="336" spans="7:10">
      <c r="G336" s="220"/>
      <c r="H336" s="220"/>
      <c r="I336" s="220"/>
      <c r="J336" s="220"/>
    </row>
    <row r="337" spans="7:10">
      <c r="G337" s="220"/>
      <c r="H337" s="220"/>
      <c r="I337" s="220"/>
      <c r="J337" s="220"/>
    </row>
    <row r="338" spans="7:10">
      <c r="G338" s="220"/>
      <c r="H338" s="220"/>
      <c r="I338" s="220"/>
      <c r="J338" s="220"/>
    </row>
    <row r="339" spans="7:10">
      <c r="G339" s="220"/>
      <c r="H339" s="220"/>
      <c r="I339" s="220"/>
      <c r="J339" s="220"/>
    </row>
    <row r="340" spans="7:10">
      <c r="G340" s="220"/>
      <c r="H340" s="220"/>
      <c r="I340" s="220"/>
      <c r="J340" s="220"/>
    </row>
    <row r="341" spans="7:10">
      <c r="G341" s="220"/>
      <c r="H341" s="220"/>
      <c r="I341" s="220"/>
      <c r="J341" s="220"/>
    </row>
    <row r="342" spans="7:10">
      <c r="G342" s="220"/>
      <c r="H342" s="220"/>
      <c r="I342" s="220"/>
      <c r="J342" s="220"/>
    </row>
    <row r="343" spans="7:10">
      <c r="G343" s="220"/>
      <c r="H343" s="220"/>
      <c r="I343" s="220"/>
      <c r="J343" s="220"/>
    </row>
    <row r="344" spans="7:10">
      <c r="G344" s="220"/>
      <c r="H344" s="220"/>
      <c r="I344" s="220"/>
      <c r="J344" s="220"/>
    </row>
    <row r="345" spans="7:10">
      <c r="G345" s="220"/>
      <c r="H345" s="220"/>
      <c r="I345" s="220"/>
      <c r="J345" s="220"/>
    </row>
    <row r="346" spans="7:10">
      <c r="G346" s="220"/>
      <c r="H346" s="220"/>
      <c r="I346" s="220"/>
      <c r="J346" s="220"/>
    </row>
    <row r="347" spans="7:10">
      <c r="G347" s="220"/>
      <c r="H347" s="220"/>
      <c r="I347" s="220"/>
      <c r="J347" s="220"/>
    </row>
    <row r="348" spans="7:10">
      <c r="G348" s="220"/>
      <c r="H348" s="220"/>
      <c r="I348" s="220"/>
      <c r="J348" s="220"/>
    </row>
    <row r="349" spans="7:10">
      <c r="G349" s="220"/>
      <c r="H349" s="220"/>
      <c r="I349" s="220"/>
      <c r="J349" s="220"/>
    </row>
    <row r="350" spans="7:10">
      <c r="G350" s="220"/>
      <c r="H350" s="220"/>
      <c r="I350" s="220"/>
      <c r="J350" s="220"/>
    </row>
    <row r="351" spans="7:10">
      <c r="G351" s="220"/>
      <c r="H351" s="220"/>
      <c r="I351" s="220"/>
      <c r="J351" s="220"/>
    </row>
    <row r="352" spans="7:10">
      <c r="G352" s="220"/>
      <c r="H352" s="220"/>
      <c r="I352" s="220"/>
      <c r="J352" s="220"/>
    </row>
    <row r="353" spans="7:10">
      <c r="G353" s="220"/>
      <c r="H353" s="220"/>
      <c r="I353" s="220"/>
      <c r="J353" s="220"/>
    </row>
    <row r="354" spans="7:10">
      <c r="G354" s="220"/>
      <c r="H354" s="220"/>
      <c r="I354" s="220"/>
      <c r="J354" s="220"/>
    </row>
    <row r="355" spans="7:10">
      <c r="G355" s="220"/>
      <c r="H355" s="220"/>
      <c r="I355" s="220"/>
      <c r="J355" s="220"/>
    </row>
    <row r="356" spans="7:10">
      <c r="G356" s="220"/>
      <c r="H356" s="220"/>
      <c r="I356" s="220"/>
      <c r="J356" s="220"/>
    </row>
    <row r="357" spans="7:10">
      <c r="G357" s="220"/>
      <c r="H357" s="220"/>
      <c r="I357" s="220"/>
      <c r="J357" s="220"/>
    </row>
    <row r="358" spans="7:10">
      <c r="G358" s="220"/>
      <c r="H358" s="220"/>
      <c r="I358" s="220"/>
      <c r="J358" s="220"/>
    </row>
    <row r="359" spans="7:10">
      <c r="G359" s="220"/>
      <c r="H359" s="220"/>
      <c r="I359" s="220"/>
      <c r="J359" s="220"/>
    </row>
    <row r="360" spans="7:10">
      <c r="G360" s="220"/>
      <c r="H360" s="220"/>
      <c r="I360" s="220"/>
      <c r="J360" s="220"/>
    </row>
    <row r="361" spans="7:10">
      <c r="G361" s="220"/>
      <c r="H361" s="220"/>
      <c r="I361" s="220"/>
      <c r="J361" s="220"/>
    </row>
    <row r="362" spans="7:10">
      <c r="G362" s="220"/>
      <c r="H362" s="220"/>
      <c r="I362" s="220"/>
      <c r="J362" s="220"/>
    </row>
    <row r="363" spans="7:10">
      <c r="G363" s="220"/>
      <c r="H363" s="220"/>
      <c r="I363" s="220"/>
      <c r="J363" s="220"/>
    </row>
    <row r="364" spans="7:10">
      <c r="G364" s="220"/>
      <c r="H364" s="220"/>
      <c r="I364" s="220"/>
      <c r="J364" s="220"/>
    </row>
    <row r="365" spans="7:10">
      <c r="G365" s="220"/>
      <c r="H365" s="220"/>
      <c r="I365" s="220"/>
      <c r="J365" s="220"/>
    </row>
    <row r="366" spans="7:10">
      <c r="G366" s="220"/>
      <c r="H366" s="220"/>
      <c r="I366" s="220"/>
      <c r="J366" s="220"/>
    </row>
    <row r="367" spans="7:10">
      <c r="G367" s="220"/>
      <c r="H367" s="220"/>
      <c r="I367" s="220"/>
      <c r="J367" s="220"/>
    </row>
    <row r="368" spans="7:10">
      <c r="G368" s="220"/>
      <c r="H368" s="220"/>
      <c r="I368" s="220"/>
      <c r="J368" s="220"/>
    </row>
    <row r="369" spans="7:10">
      <c r="G369" s="220"/>
      <c r="H369" s="220"/>
      <c r="I369" s="220"/>
      <c r="J369" s="220"/>
    </row>
    <row r="370" spans="7:10">
      <c r="G370" s="220"/>
      <c r="H370" s="220"/>
      <c r="I370" s="220"/>
      <c r="J370" s="220"/>
    </row>
    <row r="371" spans="7:10">
      <c r="G371" s="220"/>
      <c r="H371" s="220"/>
      <c r="I371" s="220"/>
      <c r="J371" s="220"/>
    </row>
    <row r="372" spans="7:10">
      <c r="G372" s="220"/>
      <c r="H372" s="220"/>
      <c r="I372" s="220"/>
      <c r="J372" s="220"/>
    </row>
    <row r="373" spans="7:10">
      <c r="G373" s="220"/>
      <c r="H373" s="220"/>
      <c r="I373" s="220"/>
      <c r="J373" s="220"/>
    </row>
    <row r="374" spans="7:10">
      <c r="G374" s="220"/>
      <c r="H374" s="220"/>
      <c r="I374" s="220"/>
      <c r="J374" s="220"/>
    </row>
    <row r="375" spans="7:10">
      <c r="G375" s="220"/>
      <c r="H375" s="220"/>
      <c r="I375" s="220"/>
      <c r="J375" s="220"/>
    </row>
    <row r="376" spans="7:10">
      <c r="G376" s="220"/>
      <c r="H376" s="220"/>
      <c r="I376" s="220"/>
      <c r="J376" s="220"/>
    </row>
    <row r="377" spans="7:10">
      <c r="G377" s="220"/>
      <c r="H377" s="220"/>
      <c r="I377" s="220"/>
      <c r="J377" s="220"/>
    </row>
    <row r="378" spans="7:10">
      <c r="G378" s="220"/>
      <c r="H378" s="220"/>
      <c r="I378" s="220"/>
      <c r="J378" s="220"/>
    </row>
    <row r="379" spans="7:10">
      <c r="G379" s="220"/>
      <c r="H379" s="220"/>
      <c r="I379" s="220"/>
      <c r="J379" s="220"/>
    </row>
    <row r="380" spans="7:10">
      <c r="G380" s="220"/>
      <c r="H380" s="220"/>
      <c r="I380" s="220"/>
      <c r="J380" s="220"/>
    </row>
    <row r="381" spans="7:10">
      <c r="G381" s="220"/>
      <c r="H381" s="220"/>
      <c r="I381" s="220"/>
      <c r="J381" s="220"/>
    </row>
    <row r="382" spans="7:10">
      <c r="G382" s="220"/>
      <c r="H382" s="220"/>
      <c r="I382" s="220"/>
      <c r="J382" s="220"/>
    </row>
    <row r="383" spans="7:10">
      <c r="G383" s="220"/>
      <c r="H383" s="220"/>
      <c r="I383" s="220"/>
      <c r="J383" s="220"/>
    </row>
    <row r="384" spans="7:10">
      <c r="G384" s="220"/>
      <c r="H384" s="220"/>
      <c r="I384" s="220"/>
      <c r="J384" s="220"/>
    </row>
    <row r="385" spans="7:10">
      <c r="G385" s="220"/>
      <c r="H385" s="220"/>
      <c r="I385" s="220"/>
      <c r="J385" s="220"/>
    </row>
    <row r="386" spans="7:10">
      <c r="G386" s="220"/>
      <c r="H386" s="220"/>
      <c r="I386" s="220"/>
      <c r="J386" s="220"/>
    </row>
    <row r="387" spans="7:10">
      <c r="G387" s="220"/>
      <c r="H387" s="220"/>
      <c r="I387" s="220"/>
      <c r="J387" s="220"/>
    </row>
    <row r="388" spans="7:10">
      <c r="G388" s="220"/>
      <c r="H388" s="220"/>
      <c r="I388" s="220"/>
      <c r="J388" s="220"/>
    </row>
    <row r="389" spans="7:10">
      <c r="G389" s="220"/>
      <c r="H389" s="220"/>
      <c r="I389" s="220"/>
      <c r="J389" s="220"/>
    </row>
    <row r="390" spans="7:10">
      <c r="G390" s="220"/>
      <c r="H390" s="220"/>
      <c r="I390" s="220"/>
      <c r="J390" s="220"/>
    </row>
    <row r="391" spans="7:10">
      <c r="G391" s="220"/>
      <c r="H391" s="220"/>
      <c r="I391" s="220"/>
      <c r="J391" s="220"/>
    </row>
    <row r="392" spans="7:10">
      <c r="G392" s="220"/>
      <c r="H392" s="220"/>
      <c r="I392" s="220"/>
      <c r="J392" s="220"/>
    </row>
    <row r="393" spans="7:10">
      <c r="G393" s="220"/>
      <c r="H393" s="220"/>
      <c r="I393" s="220"/>
      <c r="J393" s="220"/>
    </row>
    <row r="394" spans="7:10">
      <c r="G394" s="220"/>
      <c r="H394" s="220"/>
      <c r="I394" s="220"/>
      <c r="J394" s="220"/>
    </row>
    <row r="395" spans="7:10">
      <c r="G395" s="220"/>
      <c r="H395" s="220"/>
      <c r="I395" s="220"/>
      <c r="J395" s="220"/>
    </row>
    <row r="396" spans="7:10">
      <c r="G396" s="220"/>
      <c r="H396" s="220"/>
      <c r="I396" s="220"/>
      <c r="J396" s="220"/>
    </row>
    <row r="397" spans="7:10">
      <c r="G397" s="220"/>
      <c r="H397" s="220"/>
      <c r="I397" s="220"/>
      <c r="J397" s="220"/>
    </row>
    <row r="398" spans="7:10">
      <c r="G398" s="220"/>
      <c r="H398" s="220"/>
      <c r="I398" s="220"/>
      <c r="J398" s="220"/>
    </row>
    <row r="399" spans="7:10">
      <c r="G399" s="220"/>
      <c r="H399" s="220"/>
      <c r="I399" s="220"/>
      <c r="J399" s="220"/>
    </row>
    <row r="400" spans="7:10">
      <c r="G400" s="220"/>
      <c r="H400" s="220"/>
      <c r="I400" s="220"/>
      <c r="J400" s="220"/>
    </row>
    <row r="401" spans="7:10">
      <c r="G401" s="220"/>
      <c r="H401" s="220"/>
      <c r="I401" s="220"/>
      <c r="J401" s="220"/>
    </row>
    <row r="402" spans="7:10">
      <c r="G402" s="220"/>
      <c r="H402" s="220"/>
      <c r="I402" s="220"/>
      <c r="J402" s="220"/>
    </row>
    <row r="403" spans="7:10">
      <c r="G403" s="220"/>
      <c r="H403" s="220"/>
      <c r="I403" s="220"/>
      <c r="J403" s="220"/>
    </row>
    <row r="404" spans="7:10">
      <c r="G404" s="220"/>
      <c r="H404" s="220"/>
      <c r="I404" s="220"/>
      <c r="J404" s="220"/>
    </row>
    <row r="405" spans="7:10">
      <c r="G405" s="220"/>
      <c r="H405" s="220"/>
      <c r="I405" s="220"/>
      <c r="J405" s="220"/>
    </row>
    <row r="406" spans="7:10">
      <c r="G406" s="220"/>
      <c r="H406" s="220"/>
      <c r="I406" s="220"/>
      <c r="J406" s="220"/>
    </row>
    <row r="407" spans="7:10">
      <c r="G407" s="220"/>
      <c r="H407" s="220"/>
      <c r="I407" s="220"/>
      <c r="J407" s="220"/>
    </row>
    <row r="408" spans="7:10">
      <c r="G408" s="220"/>
      <c r="H408" s="220"/>
      <c r="I408" s="220"/>
      <c r="J408" s="220"/>
    </row>
    <row r="409" spans="7:10">
      <c r="G409" s="220"/>
      <c r="H409" s="220"/>
      <c r="I409" s="220"/>
      <c r="J409" s="220"/>
    </row>
    <row r="410" spans="7:10">
      <c r="G410" s="220"/>
      <c r="H410" s="220"/>
      <c r="I410" s="220"/>
      <c r="J410" s="220"/>
    </row>
    <row r="411" spans="7:10">
      <c r="G411" s="220"/>
      <c r="H411" s="220"/>
      <c r="I411" s="220"/>
      <c r="J411" s="220"/>
    </row>
    <row r="412" spans="7:10">
      <c r="G412" s="220"/>
      <c r="H412" s="220"/>
      <c r="I412" s="220"/>
      <c r="J412" s="220"/>
    </row>
    <row r="413" spans="7:10">
      <c r="G413" s="220"/>
      <c r="H413" s="220"/>
      <c r="I413" s="220"/>
      <c r="J413" s="220"/>
    </row>
    <row r="414" spans="7:10">
      <c r="G414" s="220"/>
      <c r="H414" s="220"/>
      <c r="I414" s="220"/>
      <c r="J414" s="220"/>
    </row>
    <row r="415" spans="7:10">
      <c r="G415" s="220"/>
      <c r="H415" s="220"/>
      <c r="I415" s="220"/>
      <c r="J415" s="220"/>
    </row>
    <row r="416" spans="7:10">
      <c r="G416" s="220"/>
      <c r="H416" s="220"/>
      <c r="I416" s="220"/>
      <c r="J416" s="220"/>
    </row>
    <row r="417" spans="7:10">
      <c r="G417" s="220"/>
      <c r="H417" s="220"/>
      <c r="I417" s="220"/>
      <c r="J417" s="220"/>
    </row>
    <row r="418" spans="7:10">
      <c r="G418" s="220"/>
      <c r="H418" s="220"/>
      <c r="I418" s="220"/>
      <c r="J418" s="220"/>
    </row>
    <row r="419" spans="7:10">
      <c r="G419" s="220"/>
      <c r="H419" s="220"/>
      <c r="I419" s="220"/>
      <c r="J419" s="220"/>
    </row>
    <row r="420" spans="7:10">
      <c r="G420" s="220"/>
      <c r="H420" s="220"/>
      <c r="I420" s="220"/>
      <c r="J420" s="220"/>
    </row>
    <row r="421" spans="7:10">
      <c r="G421" s="220"/>
      <c r="H421" s="220"/>
      <c r="I421" s="220"/>
      <c r="J421" s="220"/>
    </row>
    <row r="422" spans="7:10">
      <c r="G422" s="220"/>
      <c r="H422" s="220"/>
      <c r="I422" s="220"/>
      <c r="J422" s="220"/>
    </row>
    <row r="423" spans="7:10">
      <c r="G423" s="220"/>
      <c r="H423" s="220"/>
      <c r="I423" s="220"/>
      <c r="J423" s="220"/>
    </row>
    <row r="424" spans="7:10">
      <c r="G424" s="220"/>
      <c r="H424" s="220"/>
      <c r="I424" s="220"/>
      <c r="J424" s="220"/>
    </row>
    <row r="425" spans="7:10">
      <c r="G425" s="220"/>
      <c r="H425" s="220"/>
      <c r="I425" s="220"/>
      <c r="J425" s="220"/>
    </row>
    <row r="426" spans="7:10">
      <c r="G426" s="220"/>
      <c r="H426" s="220"/>
      <c r="I426" s="220"/>
      <c r="J426" s="220"/>
    </row>
    <row r="427" spans="7:10">
      <c r="G427" s="220"/>
      <c r="H427" s="220"/>
      <c r="I427" s="220"/>
      <c r="J427" s="220"/>
    </row>
    <row r="428" spans="7:10">
      <c r="G428" s="220"/>
      <c r="H428" s="220"/>
      <c r="I428" s="220"/>
      <c r="J428" s="220"/>
    </row>
    <row r="429" spans="7:10">
      <c r="G429" s="220"/>
      <c r="H429" s="220"/>
      <c r="I429" s="220"/>
      <c r="J429" s="220"/>
    </row>
    <row r="430" spans="7:10">
      <c r="G430" s="220"/>
      <c r="H430" s="220"/>
      <c r="I430" s="220"/>
      <c r="J430" s="220"/>
    </row>
    <row r="431" spans="7:10">
      <c r="G431" s="220"/>
      <c r="H431" s="220"/>
      <c r="I431" s="220"/>
      <c r="J431" s="220"/>
    </row>
    <row r="432" spans="7:10">
      <c r="G432" s="220"/>
      <c r="H432" s="220"/>
      <c r="I432" s="220"/>
      <c r="J432" s="220"/>
    </row>
    <row r="433" spans="7:10">
      <c r="G433" s="220"/>
      <c r="H433" s="220"/>
      <c r="I433" s="220"/>
      <c r="J433" s="220"/>
    </row>
    <row r="434" spans="7:10">
      <c r="G434" s="220"/>
      <c r="H434" s="220"/>
      <c r="I434" s="220"/>
      <c r="J434" s="220"/>
    </row>
    <row r="435" spans="7:10">
      <c r="G435" s="220"/>
      <c r="H435" s="220"/>
      <c r="I435" s="220"/>
      <c r="J435" s="220"/>
    </row>
    <row r="436" spans="7:10">
      <c r="G436" s="220"/>
      <c r="H436" s="220"/>
      <c r="I436" s="220"/>
      <c r="J436" s="220"/>
    </row>
    <row r="437" spans="7:10">
      <c r="G437" s="220"/>
      <c r="H437" s="220"/>
      <c r="I437" s="220"/>
      <c r="J437" s="220"/>
    </row>
    <row r="438" spans="7:10">
      <c r="G438" s="220"/>
      <c r="H438" s="220"/>
      <c r="I438" s="220"/>
      <c r="J438" s="220"/>
    </row>
    <row r="439" spans="7:10">
      <c r="G439" s="220"/>
      <c r="H439" s="220"/>
      <c r="I439" s="220"/>
      <c r="J439" s="220"/>
    </row>
    <row r="440" spans="7:10">
      <c r="G440" s="220"/>
      <c r="H440" s="220"/>
      <c r="I440" s="220"/>
      <c r="J440" s="220"/>
    </row>
    <row r="441" spans="7:10">
      <c r="G441" s="220"/>
      <c r="H441" s="220"/>
      <c r="I441" s="220"/>
      <c r="J441" s="220"/>
    </row>
    <row r="442" spans="7:10">
      <c r="G442" s="220"/>
      <c r="H442" s="220"/>
      <c r="I442" s="220"/>
      <c r="J442" s="220"/>
    </row>
    <row r="443" spans="7:10">
      <c r="G443" s="220"/>
      <c r="H443" s="220"/>
      <c r="I443" s="220"/>
      <c r="J443" s="220"/>
    </row>
    <row r="444" spans="7:10">
      <c r="G444" s="220"/>
      <c r="H444" s="220"/>
      <c r="I444" s="220"/>
      <c r="J444" s="220"/>
    </row>
    <row r="445" spans="7:10">
      <c r="G445" s="220"/>
      <c r="H445" s="220"/>
      <c r="I445" s="220"/>
      <c r="J445" s="220"/>
    </row>
    <row r="446" spans="7:10">
      <c r="G446" s="220"/>
      <c r="H446" s="220"/>
      <c r="I446" s="220"/>
      <c r="J446" s="220"/>
    </row>
    <row r="447" spans="7:10">
      <c r="G447" s="220"/>
      <c r="H447" s="220"/>
      <c r="I447" s="220"/>
      <c r="J447" s="220"/>
    </row>
    <row r="448" spans="7:10">
      <c r="G448" s="220"/>
      <c r="H448" s="220"/>
      <c r="I448" s="220"/>
      <c r="J448" s="220"/>
    </row>
    <row r="449" spans="7:10">
      <c r="G449" s="220"/>
      <c r="H449" s="220"/>
      <c r="I449" s="220"/>
      <c r="J449" s="220"/>
    </row>
    <row r="450" spans="7:10">
      <c r="G450" s="220"/>
      <c r="H450" s="220"/>
      <c r="I450" s="220"/>
      <c r="J450" s="220"/>
    </row>
    <row r="451" spans="7:10">
      <c r="G451" s="220"/>
      <c r="H451" s="220"/>
      <c r="I451" s="220"/>
      <c r="J451" s="220"/>
    </row>
    <row r="452" spans="7:10">
      <c r="G452" s="220"/>
      <c r="H452" s="220"/>
      <c r="I452" s="220"/>
      <c r="J452" s="220"/>
    </row>
    <row r="453" spans="7:10">
      <c r="G453" s="220"/>
      <c r="H453" s="220"/>
      <c r="I453" s="220"/>
      <c r="J453" s="220"/>
    </row>
    <row r="454" spans="7:10">
      <c r="G454" s="220"/>
      <c r="H454" s="220"/>
      <c r="I454" s="220"/>
      <c r="J454" s="220"/>
    </row>
    <row r="455" spans="7:10">
      <c r="G455" s="220"/>
      <c r="H455" s="220"/>
      <c r="I455" s="220"/>
      <c r="J455" s="220"/>
    </row>
    <row r="456" spans="7:10">
      <c r="G456" s="220"/>
      <c r="H456" s="220"/>
      <c r="I456" s="220"/>
      <c r="J456" s="220"/>
    </row>
    <row r="457" spans="7:10">
      <c r="G457" s="220"/>
      <c r="H457" s="220"/>
      <c r="I457" s="220"/>
      <c r="J457" s="220"/>
    </row>
    <row r="458" spans="7:10">
      <c r="G458" s="220"/>
      <c r="H458" s="220"/>
      <c r="I458" s="220"/>
      <c r="J458" s="220"/>
    </row>
    <row r="459" spans="7:10">
      <c r="G459" s="220"/>
      <c r="H459" s="220"/>
      <c r="I459" s="220"/>
      <c r="J459" s="220"/>
    </row>
    <row r="460" spans="7:10">
      <c r="G460" s="220"/>
      <c r="H460" s="220"/>
      <c r="I460" s="220"/>
      <c r="J460" s="220"/>
    </row>
    <row r="461" spans="7:10">
      <c r="G461" s="220"/>
      <c r="H461" s="220"/>
      <c r="I461" s="220"/>
      <c r="J461" s="220"/>
    </row>
    <row r="462" spans="7:10">
      <c r="G462" s="220"/>
      <c r="H462" s="220"/>
      <c r="I462" s="220"/>
      <c r="J462" s="220"/>
    </row>
    <row r="463" spans="7:10">
      <c r="G463" s="220"/>
      <c r="H463" s="220"/>
      <c r="I463" s="220"/>
      <c r="J463" s="220"/>
    </row>
    <row r="464" spans="7:10">
      <c r="G464" s="220"/>
      <c r="H464" s="220"/>
      <c r="I464" s="220"/>
      <c r="J464" s="220"/>
    </row>
    <row r="465" spans="7:10">
      <c r="G465" s="220"/>
      <c r="H465" s="220"/>
      <c r="I465" s="220"/>
      <c r="J465" s="220"/>
    </row>
    <row r="466" spans="7:10">
      <c r="G466" s="220"/>
      <c r="H466" s="220"/>
      <c r="I466" s="220"/>
      <c r="J466" s="220"/>
    </row>
    <row r="467" spans="7:10">
      <c r="G467" s="220"/>
      <c r="H467" s="220"/>
      <c r="I467" s="220"/>
      <c r="J467" s="220"/>
    </row>
    <row r="468" spans="7:10">
      <c r="G468" s="220"/>
      <c r="H468" s="220"/>
      <c r="I468" s="220"/>
      <c r="J468" s="220"/>
    </row>
    <row r="469" spans="7:10">
      <c r="G469" s="220"/>
      <c r="H469" s="220"/>
      <c r="I469" s="220"/>
      <c r="J469" s="220"/>
    </row>
    <row r="470" spans="7:10">
      <c r="G470" s="220"/>
      <c r="H470" s="220"/>
      <c r="I470" s="220"/>
      <c r="J470" s="220"/>
    </row>
    <row r="471" spans="7:10">
      <c r="G471" s="220"/>
      <c r="H471" s="220"/>
      <c r="I471" s="220"/>
      <c r="J471" s="220"/>
    </row>
    <row r="472" spans="7:10">
      <c r="G472" s="220"/>
      <c r="H472" s="220"/>
      <c r="I472" s="220"/>
      <c r="J472" s="220"/>
    </row>
    <row r="473" spans="7:10">
      <c r="G473" s="220"/>
      <c r="H473" s="220"/>
      <c r="I473" s="220"/>
      <c r="J473" s="220"/>
    </row>
    <row r="474" spans="7:10">
      <c r="G474" s="220"/>
      <c r="H474" s="220"/>
      <c r="I474" s="220"/>
      <c r="J474" s="220"/>
    </row>
    <row r="475" spans="7:10">
      <c r="G475" s="220"/>
      <c r="H475" s="220"/>
      <c r="I475" s="220"/>
      <c r="J475" s="220"/>
    </row>
    <row r="476" spans="7:10">
      <c r="G476" s="220"/>
      <c r="H476" s="220"/>
      <c r="I476" s="220"/>
      <c r="J476" s="220"/>
    </row>
    <row r="477" spans="7:10">
      <c r="G477" s="220"/>
      <c r="H477" s="220"/>
      <c r="I477" s="220"/>
      <c r="J477" s="220"/>
    </row>
    <row r="478" spans="7:10">
      <c r="G478" s="220"/>
      <c r="H478" s="220"/>
      <c r="I478" s="220"/>
      <c r="J478" s="220"/>
    </row>
    <row r="479" spans="7:10">
      <c r="G479" s="220"/>
      <c r="H479" s="220"/>
      <c r="I479" s="220"/>
      <c r="J479" s="220"/>
    </row>
    <row r="480" spans="7:10">
      <c r="G480" s="220"/>
      <c r="H480" s="220"/>
      <c r="I480" s="220"/>
      <c r="J480" s="220"/>
    </row>
    <row r="481" spans="7:10">
      <c r="G481" s="220"/>
      <c r="H481" s="220"/>
      <c r="I481" s="220"/>
      <c r="J481" s="220"/>
    </row>
    <row r="482" spans="7:10">
      <c r="G482" s="220"/>
      <c r="H482" s="220"/>
      <c r="I482" s="220"/>
      <c r="J482" s="220"/>
    </row>
    <row r="483" spans="7:10">
      <c r="G483" s="220"/>
      <c r="H483" s="220"/>
      <c r="I483" s="220"/>
      <c r="J483" s="220"/>
    </row>
    <row r="484" spans="7:10">
      <c r="G484" s="220"/>
      <c r="H484" s="220"/>
      <c r="I484" s="220"/>
      <c r="J484" s="220"/>
    </row>
    <row r="485" spans="7:10">
      <c r="G485" s="220"/>
      <c r="H485" s="220"/>
      <c r="I485" s="220"/>
      <c r="J485" s="220"/>
    </row>
    <row r="486" spans="7:10">
      <c r="G486" s="220"/>
      <c r="H486" s="220"/>
      <c r="I486" s="220"/>
      <c r="J486" s="220"/>
    </row>
    <row r="487" spans="7:10">
      <c r="G487" s="220"/>
      <c r="H487" s="220"/>
      <c r="I487" s="220"/>
      <c r="J487" s="220"/>
    </row>
    <row r="488" spans="7:10">
      <c r="G488" s="220"/>
      <c r="H488" s="220"/>
      <c r="I488" s="220"/>
      <c r="J488" s="220"/>
    </row>
    <row r="489" spans="7:10">
      <c r="G489" s="220"/>
      <c r="H489" s="220"/>
      <c r="I489" s="220"/>
      <c r="J489" s="220"/>
    </row>
    <row r="490" spans="7:10">
      <c r="G490" s="220"/>
      <c r="H490" s="220"/>
      <c r="I490" s="220"/>
      <c r="J490" s="220"/>
    </row>
    <row r="491" spans="7:10">
      <c r="G491" s="220"/>
      <c r="H491" s="220"/>
      <c r="I491" s="220"/>
      <c r="J491" s="220"/>
    </row>
    <row r="492" spans="7:10">
      <c r="G492" s="220"/>
      <c r="H492" s="220"/>
      <c r="I492" s="220"/>
      <c r="J492" s="220"/>
    </row>
    <row r="493" spans="7:10">
      <c r="G493" s="220"/>
      <c r="H493" s="220"/>
      <c r="I493" s="220"/>
      <c r="J493" s="220"/>
    </row>
    <row r="494" spans="7:10">
      <c r="G494" s="220"/>
      <c r="H494" s="220"/>
      <c r="I494" s="220"/>
      <c r="J494" s="220"/>
    </row>
    <row r="495" spans="7:10">
      <c r="G495" s="220"/>
      <c r="H495" s="220"/>
      <c r="I495" s="220"/>
      <c r="J495" s="220"/>
    </row>
    <row r="496" spans="7:10">
      <c r="G496" s="220"/>
      <c r="H496" s="220"/>
      <c r="I496" s="220"/>
      <c r="J496" s="220"/>
    </row>
    <row r="497" spans="7:10">
      <c r="G497" s="220"/>
      <c r="H497" s="220"/>
      <c r="I497" s="220"/>
      <c r="J497" s="220"/>
    </row>
    <row r="498" spans="7:10">
      <c r="G498" s="220"/>
      <c r="H498" s="220"/>
      <c r="I498" s="220"/>
      <c r="J498" s="220"/>
    </row>
    <row r="499" spans="7:10">
      <c r="G499" s="220"/>
      <c r="H499" s="220"/>
      <c r="I499" s="220"/>
      <c r="J499" s="220"/>
    </row>
    <row r="500" spans="7:10">
      <c r="G500" s="220"/>
      <c r="H500" s="220"/>
      <c r="I500" s="220"/>
      <c r="J500" s="220"/>
    </row>
    <row r="501" spans="7:10">
      <c r="G501" s="220"/>
      <c r="H501" s="220"/>
      <c r="I501" s="220"/>
      <c r="J501" s="220"/>
    </row>
    <row r="502" spans="7:10">
      <c r="G502" s="220"/>
      <c r="H502" s="220"/>
      <c r="I502" s="220"/>
      <c r="J502" s="220"/>
    </row>
    <row r="503" spans="7:10">
      <c r="G503" s="220"/>
      <c r="H503" s="220"/>
      <c r="I503" s="220"/>
      <c r="J503" s="220"/>
    </row>
    <row r="504" spans="7:10">
      <c r="G504" s="220"/>
      <c r="H504" s="220"/>
      <c r="I504" s="220"/>
      <c r="J504" s="220"/>
    </row>
    <row r="505" spans="7:10">
      <c r="G505" s="220"/>
      <c r="H505" s="220"/>
      <c r="I505" s="220"/>
      <c r="J505" s="220"/>
    </row>
    <row r="506" spans="7:10">
      <c r="G506" s="220"/>
      <c r="H506" s="220"/>
      <c r="I506" s="220"/>
      <c r="J506" s="220"/>
    </row>
    <row r="507" spans="7:10">
      <c r="G507" s="220"/>
      <c r="H507" s="220"/>
      <c r="I507" s="220"/>
      <c r="J507" s="220"/>
    </row>
    <row r="508" spans="7:10">
      <c r="G508" s="220"/>
      <c r="H508" s="220"/>
      <c r="I508" s="220"/>
      <c r="J508" s="220"/>
    </row>
    <row r="509" spans="7:10">
      <c r="G509" s="220"/>
      <c r="H509" s="220"/>
      <c r="I509" s="220"/>
      <c r="J509" s="220"/>
    </row>
    <row r="510" spans="7:10">
      <c r="G510" s="220"/>
      <c r="H510" s="220"/>
      <c r="I510" s="220"/>
      <c r="J510" s="220"/>
    </row>
    <row r="511" spans="7:10">
      <c r="G511" s="220"/>
      <c r="H511" s="220"/>
      <c r="I511" s="220"/>
      <c r="J511" s="220"/>
    </row>
    <row r="512" spans="7:10">
      <c r="G512" s="220"/>
      <c r="H512" s="220"/>
      <c r="I512" s="220"/>
      <c r="J512" s="220"/>
    </row>
    <row r="513" spans="7:10">
      <c r="G513" s="220"/>
      <c r="H513" s="220"/>
      <c r="I513" s="220"/>
      <c r="J513" s="220"/>
    </row>
    <row r="514" spans="7:10">
      <c r="G514" s="220"/>
      <c r="H514" s="220"/>
      <c r="I514" s="220"/>
      <c r="J514" s="220"/>
    </row>
    <row r="515" spans="7:10">
      <c r="G515" s="220"/>
      <c r="H515" s="220"/>
      <c r="I515" s="220"/>
      <c r="J515" s="220"/>
    </row>
    <row r="516" spans="7:10">
      <c r="G516" s="220"/>
      <c r="H516" s="220"/>
      <c r="I516" s="220"/>
      <c r="J516" s="220"/>
    </row>
    <row r="517" spans="7:10">
      <c r="G517" s="220"/>
      <c r="H517" s="220"/>
      <c r="I517" s="220"/>
      <c r="J517" s="220"/>
    </row>
    <row r="518" spans="7:10">
      <c r="G518" s="220"/>
      <c r="H518" s="220"/>
      <c r="I518" s="220"/>
      <c r="J518" s="220"/>
    </row>
    <row r="519" spans="7:10">
      <c r="G519" s="220"/>
      <c r="H519" s="220"/>
      <c r="I519" s="220"/>
      <c r="J519" s="220"/>
    </row>
    <row r="520" spans="7:10">
      <c r="G520" s="220"/>
      <c r="H520" s="220"/>
      <c r="I520" s="220"/>
      <c r="J520" s="220"/>
    </row>
    <row r="521" spans="7:10">
      <c r="G521" s="220"/>
      <c r="H521" s="220"/>
      <c r="I521" s="220"/>
      <c r="J521" s="220"/>
    </row>
    <row r="522" spans="7:10">
      <c r="G522" s="220"/>
      <c r="H522" s="220"/>
      <c r="I522" s="220"/>
      <c r="J522" s="220"/>
    </row>
    <row r="523" spans="7:10">
      <c r="G523" s="220"/>
      <c r="H523" s="220"/>
      <c r="I523" s="220"/>
      <c r="J523" s="220"/>
    </row>
    <row r="524" spans="7:10">
      <c r="G524" s="220"/>
      <c r="H524" s="220"/>
      <c r="I524" s="220"/>
      <c r="J524" s="220"/>
    </row>
    <row r="525" spans="7:10">
      <c r="G525" s="220"/>
      <c r="H525" s="220"/>
      <c r="I525" s="220"/>
      <c r="J525" s="220"/>
    </row>
    <row r="526" spans="7:10">
      <c r="G526" s="220"/>
      <c r="H526" s="220"/>
      <c r="I526" s="220"/>
      <c r="J526" s="220"/>
    </row>
    <row r="527" spans="7:10">
      <c r="G527" s="220"/>
      <c r="H527" s="220"/>
      <c r="I527" s="220"/>
      <c r="J527" s="220"/>
    </row>
    <row r="528" spans="7:10">
      <c r="G528" s="220"/>
      <c r="H528" s="220"/>
      <c r="I528" s="220"/>
      <c r="J528" s="220"/>
    </row>
    <row r="529" spans="7:10">
      <c r="G529" s="220"/>
      <c r="H529" s="220"/>
      <c r="I529" s="220"/>
      <c r="J529" s="220"/>
    </row>
    <row r="530" spans="7:10">
      <c r="G530" s="220"/>
      <c r="H530" s="220"/>
      <c r="I530" s="220"/>
      <c r="J530" s="220"/>
    </row>
    <row r="531" spans="7:10">
      <c r="G531" s="220"/>
      <c r="H531" s="220"/>
      <c r="I531" s="220"/>
      <c r="J531" s="220"/>
    </row>
    <row r="532" spans="7:10">
      <c r="G532" s="220"/>
      <c r="H532" s="220"/>
      <c r="I532" s="220"/>
      <c r="J532" s="220"/>
    </row>
    <row r="533" spans="7:10">
      <c r="G533" s="220"/>
      <c r="H533" s="220"/>
      <c r="I533" s="220"/>
      <c r="J533" s="220"/>
    </row>
    <row r="534" spans="7:10">
      <c r="G534" s="220"/>
      <c r="H534" s="220"/>
      <c r="I534" s="220"/>
      <c r="J534" s="220"/>
    </row>
    <row r="535" spans="7:10">
      <c r="G535" s="220"/>
      <c r="H535" s="220"/>
      <c r="I535" s="220"/>
      <c r="J535" s="220"/>
    </row>
    <row r="536" spans="7:10">
      <c r="G536" s="220"/>
      <c r="H536" s="220"/>
      <c r="I536" s="220"/>
      <c r="J536" s="220"/>
    </row>
    <row r="537" spans="7:10">
      <c r="G537" s="220"/>
      <c r="H537" s="220"/>
      <c r="I537" s="220"/>
      <c r="J537" s="220"/>
    </row>
    <row r="538" spans="7:10">
      <c r="G538" s="220"/>
      <c r="H538" s="220"/>
      <c r="I538" s="220"/>
      <c r="J538" s="220"/>
    </row>
    <row r="539" spans="7:10">
      <c r="G539" s="220"/>
      <c r="H539" s="220"/>
      <c r="I539" s="220"/>
      <c r="J539" s="220"/>
    </row>
    <row r="540" spans="7:10">
      <c r="G540" s="220"/>
      <c r="H540" s="220"/>
      <c r="I540" s="220"/>
      <c r="J540" s="220"/>
    </row>
    <row r="541" spans="7:10">
      <c r="G541" s="220"/>
      <c r="H541" s="220"/>
      <c r="I541" s="220"/>
      <c r="J541" s="220"/>
    </row>
    <row r="542" spans="7:10">
      <c r="G542" s="220"/>
      <c r="H542" s="220"/>
      <c r="I542" s="220"/>
      <c r="J542" s="220"/>
    </row>
    <row r="543" spans="7:10">
      <c r="G543" s="220"/>
      <c r="H543" s="220"/>
      <c r="I543" s="220"/>
      <c r="J543" s="220"/>
    </row>
    <row r="544" spans="7:10">
      <c r="G544" s="220"/>
      <c r="H544" s="220"/>
      <c r="I544" s="220"/>
      <c r="J544" s="220"/>
    </row>
    <row r="545" spans="7:10">
      <c r="G545" s="220"/>
      <c r="H545" s="220"/>
      <c r="I545" s="220"/>
      <c r="J545" s="220"/>
    </row>
    <row r="546" spans="7:10">
      <c r="G546" s="220"/>
      <c r="H546" s="220"/>
      <c r="I546" s="220"/>
      <c r="J546" s="220"/>
    </row>
    <row r="547" spans="7:10">
      <c r="G547" s="220"/>
      <c r="H547" s="220"/>
      <c r="I547" s="220"/>
      <c r="J547" s="220"/>
    </row>
    <row r="548" spans="7:10">
      <c r="G548" s="220"/>
      <c r="H548" s="220"/>
      <c r="I548" s="220"/>
      <c r="J548" s="220"/>
    </row>
    <row r="549" spans="7:10">
      <c r="G549" s="220"/>
      <c r="H549" s="220"/>
      <c r="I549" s="220"/>
      <c r="J549" s="220"/>
    </row>
    <row r="550" spans="7:10">
      <c r="G550" s="220"/>
      <c r="H550" s="220"/>
      <c r="I550" s="220"/>
      <c r="J550" s="220"/>
    </row>
    <row r="551" spans="7:10">
      <c r="G551" s="220"/>
      <c r="H551" s="220"/>
      <c r="I551" s="220"/>
      <c r="J551" s="220"/>
    </row>
    <row r="552" spans="7:10">
      <c r="G552" s="220"/>
      <c r="H552" s="220"/>
      <c r="I552" s="220"/>
      <c r="J552" s="220"/>
    </row>
    <row r="553" spans="7:10">
      <c r="G553" s="220"/>
      <c r="H553" s="220"/>
      <c r="I553" s="220"/>
      <c r="J553" s="220"/>
    </row>
    <row r="554" spans="7:10">
      <c r="G554" s="220"/>
      <c r="H554" s="220"/>
      <c r="I554" s="220"/>
      <c r="J554" s="220"/>
    </row>
    <row r="555" spans="7:10">
      <c r="G555" s="220"/>
      <c r="H555" s="220"/>
      <c r="I555" s="220"/>
      <c r="J555" s="220"/>
    </row>
    <row r="556" spans="7:10">
      <c r="G556" s="220"/>
      <c r="H556" s="220"/>
      <c r="I556" s="220"/>
      <c r="J556" s="220"/>
    </row>
    <row r="557" spans="7:10">
      <c r="G557" s="220"/>
      <c r="H557" s="220"/>
      <c r="I557" s="220"/>
      <c r="J557" s="220"/>
    </row>
    <row r="558" spans="7:10">
      <c r="G558" s="220"/>
      <c r="H558" s="220"/>
      <c r="I558" s="220"/>
      <c r="J558" s="220"/>
    </row>
    <row r="559" spans="7:10">
      <c r="G559" s="220"/>
      <c r="H559" s="220"/>
      <c r="I559" s="220"/>
      <c r="J559" s="220"/>
    </row>
    <row r="560" spans="7:10">
      <c r="G560" s="220"/>
      <c r="H560" s="220"/>
      <c r="I560" s="220"/>
      <c r="J560" s="220"/>
    </row>
    <row r="561" spans="7:10">
      <c r="G561" s="220"/>
      <c r="H561" s="220"/>
      <c r="I561" s="220"/>
      <c r="J561" s="220"/>
    </row>
    <row r="562" spans="7:10">
      <c r="G562" s="220"/>
      <c r="H562" s="220"/>
      <c r="I562" s="220"/>
      <c r="J562" s="220"/>
    </row>
    <row r="563" spans="7:10">
      <c r="G563" s="220"/>
      <c r="H563" s="220"/>
      <c r="I563" s="220"/>
      <c r="J563" s="220"/>
    </row>
    <row r="564" spans="7:10">
      <c r="G564" s="220"/>
      <c r="H564" s="220"/>
      <c r="I564" s="220"/>
      <c r="J564" s="220"/>
    </row>
    <row r="565" spans="7:10">
      <c r="G565" s="220"/>
      <c r="H565" s="220"/>
      <c r="I565" s="220"/>
      <c r="J565" s="220"/>
    </row>
    <row r="566" spans="7:10">
      <c r="G566" s="220"/>
      <c r="H566" s="220"/>
      <c r="I566" s="220"/>
      <c r="J566" s="220"/>
    </row>
    <row r="567" spans="7:10">
      <c r="G567" s="220"/>
      <c r="H567" s="220"/>
      <c r="I567" s="220"/>
      <c r="J567" s="220"/>
    </row>
    <row r="568" spans="7:10">
      <c r="G568" s="220"/>
      <c r="H568" s="220"/>
      <c r="I568" s="220"/>
      <c r="J568" s="220"/>
    </row>
    <row r="569" spans="7:10">
      <c r="G569" s="220"/>
      <c r="H569" s="220"/>
      <c r="I569" s="220"/>
      <c r="J569" s="220"/>
    </row>
    <row r="570" spans="7:10">
      <c r="G570" s="220"/>
      <c r="H570" s="220"/>
      <c r="I570" s="220"/>
      <c r="J570" s="220"/>
    </row>
    <row r="571" spans="7:10">
      <c r="G571" s="220"/>
      <c r="H571" s="220"/>
      <c r="I571" s="220"/>
      <c r="J571" s="220"/>
    </row>
    <row r="572" spans="7:10">
      <c r="G572" s="220"/>
      <c r="H572" s="220"/>
      <c r="I572" s="220"/>
      <c r="J572" s="220"/>
    </row>
    <row r="573" spans="7:10">
      <c r="G573" s="220"/>
      <c r="H573" s="220"/>
      <c r="I573" s="220"/>
      <c r="J573" s="220"/>
    </row>
    <row r="574" spans="7:10">
      <c r="G574" s="220"/>
      <c r="H574" s="220"/>
      <c r="I574" s="220"/>
      <c r="J574" s="220"/>
    </row>
    <row r="575" spans="7:10">
      <c r="G575" s="220"/>
      <c r="H575" s="220"/>
      <c r="I575" s="220"/>
      <c r="J575" s="220"/>
    </row>
    <row r="576" spans="7:10">
      <c r="G576" s="220"/>
      <c r="H576" s="220"/>
      <c r="I576" s="220"/>
      <c r="J576" s="220"/>
    </row>
    <row r="577" spans="7:10">
      <c r="G577" s="220"/>
      <c r="H577" s="220"/>
      <c r="I577" s="220"/>
      <c r="J577" s="220"/>
    </row>
    <row r="578" spans="7:10">
      <c r="G578" s="220"/>
      <c r="H578" s="220"/>
      <c r="I578" s="220"/>
      <c r="J578" s="220"/>
    </row>
    <row r="579" spans="7:10">
      <c r="G579" s="220"/>
      <c r="H579" s="220"/>
      <c r="I579" s="220"/>
      <c r="J579" s="220"/>
    </row>
    <row r="580" spans="7:10">
      <c r="G580" s="220"/>
      <c r="H580" s="220"/>
      <c r="I580" s="220"/>
      <c r="J580" s="220"/>
    </row>
    <row r="581" spans="7:10">
      <c r="G581" s="220"/>
      <c r="H581" s="220"/>
      <c r="I581" s="220"/>
      <c r="J581" s="220"/>
    </row>
    <row r="582" spans="7:10">
      <c r="G582" s="220"/>
      <c r="H582" s="220"/>
      <c r="I582" s="220"/>
      <c r="J582" s="220"/>
    </row>
    <row r="583" spans="7:10">
      <c r="G583" s="220"/>
      <c r="H583" s="220"/>
      <c r="I583" s="220"/>
      <c r="J583" s="220"/>
    </row>
    <row r="584" spans="7:10">
      <c r="G584" s="220"/>
      <c r="H584" s="220"/>
      <c r="I584" s="220"/>
      <c r="J584" s="220"/>
    </row>
    <row r="585" spans="7:10">
      <c r="G585" s="220"/>
      <c r="H585" s="220"/>
      <c r="I585" s="220"/>
      <c r="J585" s="220"/>
    </row>
    <row r="586" spans="7:10">
      <c r="G586" s="220"/>
      <c r="H586" s="220"/>
      <c r="I586" s="220"/>
      <c r="J586" s="220"/>
    </row>
    <row r="587" spans="7:10">
      <c r="G587" s="220"/>
      <c r="H587" s="220"/>
      <c r="I587" s="220"/>
      <c r="J587" s="220"/>
    </row>
    <row r="588" spans="7:10">
      <c r="G588" s="220"/>
      <c r="H588" s="220"/>
      <c r="I588" s="220"/>
      <c r="J588" s="220"/>
    </row>
    <row r="589" spans="7:10">
      <c r="G589" s="220"/>
      <c r="H589" s="220"/>
      <c r="I589" s="220"/>
      <c r="J589" s="220"/>
    </row>
    <row r="590" spans="7:10">
      <c r="G590" s="220"/>
      <c r="H590" s="220"/>
      <c r="I590" s="220"/>
      <c r="J590" s="220"/>
    </row>
    <row r="591" spans="7:10">
      <c r="G591" s="220"/>
      <c r="H591" s="220"/>
      <c r="I591" s="220"/>
      <c r="J591" s="220"/>
    </row>
    <row r="592" spans="7:10">
      <c r="G592" s="220"/>
      <c r="H592" s="220"/>
      <c r="I592" s="220"/>
      <c r="J592" s="220"/>
    </row>
    <row r="593" spans="7:10">
      <c r="G593" s="220"/>
      <c r="H593" s="220"/>
      <c r="I593" s="220"/>
      <c r="J593" s="220"/>
    </row>
    <row r="594" spans="7:10">
      <c r="G594" s="220"/>
      <c r="H594" s="220"/>
      <c r="I594" s="220"/>
      <c r="J594" s="220"/>
    </row>
    <row r="595" spans="7:10">
      <c r="G595" s="220"/>
      <c r="H595" s="220"/>
      <c r="I595" s="220"/>
      <c r="J595" s="220"/>
    </row>
    <row r="596" spans="7:10">
      <c r="G596" s="220"/>
      <c r="H596" s="220"/>
      <c r="I596" s="220"/>
      <c r="J596" s="220"/>
    </row>
    <row r="597" spans="7:10">
      <c r="G597" s="220"/>
      <c r="H597" s="220"/>
      <c r="I597" s="220"/>
      <c r="J597" s="220"/>
    </row>
    <row r="598" spans="7:10">
      <c r="G598" s="220"/>
      <c r="H598" s="220"/>
      <c r="I598" s="220"/>
      <c r="J598" s="220"/>
    </row>
    <row r="599" spans="7:10">
      <c r="G599" s="220"/>
      <c r="H599" s="220"/>
      <c r="I599" s="220"/>
      <c r="J599" s="220"/>
    </row>
    <row r="600" spans="7:10">
      <c r="G600" s="220"/>
      <c r="H600" s="220"/>
      <c r="I600" s="220"/>
      <c r="J600" s="220"/>
    </row>
    <row r="601" spans="7:10">
      <c r="G601" s="220"/>
      <c r="H601" s="220"/>
      <c r="I601" s="220"/>
      <c r="J601" s="220"/>
    </row>
    <row r="602" spans="7:10">
      <c r="G602" s="220"/>
      <c r="H602" s="220"/>
      <c r="I602" s="220"/>
      <c r="J602" s="220"/>
    </row>
    <row r="603" spans="7:10">
      <c r="G603" s="220"/>
      <c r="H603" s="220"/>
      <c r="I603" s="220"/>
      <c r="J603" s="220"/>
    </row>
    <row r="604" spans="7:10">
      <c r="G604" s="220"/>
      <c r="H604" s="220"/>
      <c r="I604" s="220"/>
      <c r="J604" s="220"/>
    </row>
    <row r="605" spans="7:10">
      <c r="G605" s="220"/>
      <c r="H605" s="220"/>
      <c r="I605" s="220"/>
      <c r="J605" s="220"/>
    </row>
    <row r="606" spans="7:10">
      <c r="G606" s="220"/>
      <c r="H606" s="220"/>
      <c r="I606" s="220"/>
      <c r="J606" s="220"/>
    </row>
    <row r="607" spans="7:10">
      <c r="G607" s="220"/>
      <c r="H607" s="220"/>
      <c r="I607" s="220"/>
      <c r="J607" s="220"/>
    </row>
    <row r="608" spans="7:10">
      <c r="G608" s="220"/>
      <c r="H608" s="220"/>
      <c r="I608" s="220"/>
      <c r="J608" s="220"/>
    </row>
    <row r="609" spans="7:10">
      <c r="G609" s="220"/>
      <c r="H609" s="220"/>
      <c r="I609" s="220"/>
      <c r="J609" s="220"/>
    </row>
    <row r="610" spans="7:10">
      <c r="G610" s="220"/>
      <c r="H610" s="220"/>
      <c r="I610" s="220"/>
      <c r="J610" s="220"/>
    </row>
    <row r="611" spans="7:10">
      <c r="G611" s="220"/>
      <c r="H611" s="220"/>
      <c r="I611" s="220"/>
      <c r="J611" s="220"/>
    </row>
    <row r="612" spans="7:10">
      <c r="G612" s="220"/>
      <c r="H612" s="220"/>
      <c r="I612" s="220"/>
      <c r="J612" s="220"/>
    </row>
    <row r="613" spans="7:10">
      <c r="G613" s="220"/>
      <c r="H613" s="220"/>
      <c r="I613" s="220"/>
      <c r="J613" s="220"/>
    </row>
    <row r="614" spans="7:10">
      <c r="G614" s="220"/>
      <c r="H614" s="220"/>
      <c r="I614" s="220"/>
      <c r="J614" s="220"/>
    </row>
    <row r="615" spans="7:10">
      <c r="G615" s="220"/>
      <c r="H615" s="220"/>
      <c r="I615" s="220"/>
      <c r="J615" s="220"/>
    </row>
    <row r="616" spans="7:10">
      <c r="G616" s="220"/>
      <c r="H616" s="220"/>
      <c r="I616" s="220"/>
      <c r="J616" s="220"/>
    </row>
    <row r="617" spans="7:10">
      <c r="G617" s="220"/>
      <c r="H617" s="220"/>
      <c r="I617" s="220"/>
      <c r="J617" s="220"/>
    </row>
    <row r="618" spans="7:10">
      <c r="G618" s="220"/>
      <c r="H618" s="220"/>
      <c r="I618" s="220"/>
      <c r="J618" s="220"/>
    </row>
    <row r="619" spans="7:10">
      <c r="G619" s="220"/>
      <c r="H619" s="220"/>
      <c r="I619" s="220"/>
      <c r="J619" s="220"/>
    </row>
    <row r="620" spans="7:10">
      <c r="G620" s="220"/>
      <c r="H620" s="220"/>
      <c r="I620" s="220"/>
      <c r="J620" s="220"/>
    </row>
    <row r="621" spans="7:10">
      <c r="G621" s="220"/>
      <c r="H621" s="220"/>
      <c r="I621" s="220"/>
      <c r="J621" s="220"/>
    </row>
    <row r="622" spans="7:10">
      <c r="G622" s="220"/>
      <c r="H622" s="220"/>
      <c r="I622" s="220"/>
      <c r="J622" s="220"/>
    </row>
    <row r="623" spans="7:10">
      <c r="G623" s="220"/>
      <c r="H623" s="220"/>
      <c r="I623" s="220"/>
      <c r="J623" s="220"/>
    </row>
  </sheetData>
  <mergeCells count="46">
    <mergeCell ref="C65:D65"/>
    <mergeCell ref="M65:N65"/>
    <mergeCell ref="O65:P65"/>
    <mergeCell ref="Q65:R65"/>
    <mergeCell ref="B5:R6"/>
    <mergeCell ref="Q63:R63"/>
    <mergeCell ref="C64:D64"/>
    <mergeCell ref="E64:J64"/>
    <mergeCell ref="K64:L64"/>
    <mergeCell ref="M64:N64"/>
    <mergeCell ref="O64:P64"/>
    <mergeCell ref="Q64:R64"/>
    <mergeCell ref="C63:D63"/>
    <mergeCell ref="E63:J63"/>
    <mergeCell ref="K63:L63"/>
    <mergeCell ref="M63:N63"/>
    <mergeCell ref="O63:P63"/>
    <mergeCell ref="Q61:R61"/>
    <mergeCell ref="C62:D62"/>
    <mergeCell ref="E62:J62"/>
    <mergeCell ref="K62:L62"/>
    <mergeCell ref="M62:N62"/>
    <mergeCell ref="O62:P62"/>
    <mergeCell ref="Q62:R62"/>
    <mergeCell ref="C61:D61"/>
    <mergeCell ref="E61:J61"/>
    <mergeCell ref="K61:L61"/>
    <mergeCell ref="M61:N61"/>
    <mergeCell ref="O61:P61"/>
    <mergeCell ref="B48:T48"/>
    <mergeCell ref="C60:D60"/>
    <mergeCell ref="E60:J60"/>
    <mergeCell ref="K60:L60"/>
    <mergeCell ref="M60:N60"/>
    <mergeCell ref="O60:P60"/>
    <mergeCell ref="Q60:R60"/>
    <mergeCell ref="B23:T23"/>
    <mergeCell ref="B30:R30"/>
    <mergeCell ref="B32:R32"/>
    <mergeCell ref="B34:R34"/>
    <mergeCell ref="B45:R45"/>
    <mergeCell ref="B4:R4"/>
    <mergeCell ref="B11:R11"/>
    <mergeCell ref="B13:R13"/>
    <mergeCell ref="B16:R16"/>
    <mergeCell ref="B17:R17"/>
  </mergeCells>
  <phoneticPr fontId="86" type="noConversion"/>
  <printOptions horizontalCentered="1"/>
  <pageMargins left="0.74803149606299202" right="0.74803149606299202" top="0.98425196850393704" bottom="0.98425196850393704" header="0.511811023622047" footer="0.511811023622047"/>
  <pageSetup paperSize="9" scale="6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18"/>
  </sheetPr>
  <dimension ref="A1:BD36"/>
  <sheetViews>
    <sheetView view="pageBreakPreview" topLeftCell="A4" zoomScale="115" zoomScaleNormal="100" zoomScaleSheetLayoutView="115" workbookViewId="0">
      <selection activeCell="Q30" sqref="Q30"/>
    </sheetView>
  </sheetViews>
  <sheetFormatPr defaultColWidth="10" defaultRowHeight="15" customHeight="1"/>
  <cols>
    <col min="1" max="14" width="2.25" style="223" customWidth="1"/>
    <col min="15" max="15" width="2.5" style="223" customWidth="1"/>
    <col min="16" max="16" width="2.5" style="222" customWidth="1"/>
    <col min="17" max="17" width="2.75" style="223" customWidth="1"/>
    <col min="18" max="56" width="2.25" style="223" customWidth="1"/>
    <col min="57" max="97" width="10" style="223" customWidth="1"/>
    <col min="98" max="16384" width="10" style="223"/>
  </cols>
  <sheetData>
    <row r="1" spans="1:56" ht="15" customHeight="1">
      <c r="A1" s="61" t="s">
        <v>16</v>
      </c>
      <c r="B1" s="62"/>
      <c r="C1" s="62"/>
      <c r="D1" s="64"/>
      <c r="E1" s="64"/>
      <c r="F1" s="63"/>
      <c r="G1" s="63"/>
      <c r="H1" s="63"/>
      <c r="I1" s="64"/>
      <c r="J1" s="64"/>
      <c r="K1" s="64"/>
      <c r="L1" s="64"/>
      <c r="M1" s="64"/>
      <c r="N1" s="64"/>
      <c r="O1" s="64"/>
      <c r="P1" s="64"/>
      <c r="Q1" s="63"/>
      <c r="R1" s="63"/>
      <c r="S1" s="63"/>
      <c r="T1" s="63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5"/>
    </row>
    <row r="2" spans="1:56" ht="15" customHeight="1">
      <c r="A2" s="85"/>
      <c r="F2" s="66" t="s">
        <v>17</v>
      </c>
      <c r="H2" s="67" t="s">
        <v>18</v>
      </c>
      <c r="I2" s="68"/>
      <c r="L2" s="68"/>
      <c r="M2" s="69"/>
      <c r="N2" s="68"/>
      <c r="P2" s="223"/>
      <c r="S2" s="69"/>
      <c r="T2" s="69"/>
      <c r="X2" s="70"/>
      <c r="Y2" s="70"/>
      <c r="Z2" s="70"/>
      <c r="AA2" s="70"/>
      <c r="AB2" s="70"/>
      <c r="BD2" s="84"/>
    </row>
    <row r="3" spans="1:56" ht="15" customHeight="1">
      <c r="A3" s="85"/>
      <c r="F3" s="66" t="s">
        <v>19</v>
      </c>
      <c r="H3" s="67" t="s">
        <v>20</v>
      </c>
      <c r="P3" s="223"/>
      <c r="R3" s="69"/>
      <c r="S3" s="69"/>
      <c r="BD3" s="84"/>
    </row>
    <row r="4" spans="1:56" ht="15" customHeight="1" thickBot="1">
      <c r="A4" s="85"/>
      <c r="D4" s="68"/>
      <c r="F4" s="66" t="s">
        <v>21</v>
      </c>
      <c r="H4" s="71" t="s">
        <v>22</v>
      </c>
      <c r="X4" s="274" t="s">
        <v>23</v>
      </c>
      <c r="Y4" s="275"/>
      <c r="Z4" s="275"/>
      <c r="AA4" s="275"/>
      <c r="AB4" s="275"/>
      <c r="AC4" s="275"/>
      <c r="AD4" s="275"/>
      <c r="AE4" s="275"/>
      <c r="AF4" s="275"/>
      <c r="AG4" s="275"/>
      <c r="AH4" s="275"/>
      <c r="AI4" s="275"/>
      <c r="AJ4" s="275"/>
      <c r="AK4" s="275"/>
      <c r="AL4" s="224"/>
      <c r="AM4" s="224"/>
      <c r="AN4" s="222"/>
      <c r="AO4" s="222"/>
      <c r="AP4" s="274" t="s">
        <v>24</v>
      </c>
      <c r="AQ4" s="275"/>
      <c r="AR4" s="275"/>
      <c r="AS4" s="275"/>
      <c r="AT4" s="275"/>
      <c r="AU4" s="275"/>
      <c r="AV4" s="275"/>
      <c r="AW4" s="275"/>
      <c r="AX4" s="275"/>
      <c r="AY4" s="275"/>
      <c r="AZ4" s="275"/>
      <c r="BA4" s="275"/>
      <c r="BB4" s="275"/>
      <c r="BC4" s="275"/>
      <c r="BD4" s="84"/>
    </row>
    <row r="5" spans="1:56" ht="15" customHeight="1">
      <c r="A5" s="85"/>
      <c r="F5" s="66" t="s">
        <v>25</v>
      </c>
      <c r="H5" s="72" t="s">
        <v>26</v>
      </c>
      <c r="P5" s="223"/>
      <c r="X5" s="61"/>
      <c r="Y5" s="73">
        <v>1</v>
      </c>
      <c r="Z5" s="73">
        <v>2</v>
      </c>
      <c r="AA5" s="73">
        <v>3</v>
      </c>
      <c r="AB5" s="73">
        <v>4</v>
      </c>
      <c r="AC5" s="73">
        <v>5</v>
      </c>
      <c r="AD5" s="73">
        <v>6</v>
      </c>
      <c r="AE5" s="73">
        <v>7</v>
      </c>
      <c r="AF5" s="73">
        <v>8</v>
      </c>
      <c r="AG5" s="64"/>
      <c r="AH5" s="64"/>
      <c r="AI5" s="64"/>
      <c r="AJ5" s="64"/>
      <c r="AK5" s="65"/>
      <c r="AN5" s="222"/>
      <c r="AO5" s="222"/>
      <c r="AP5" s="61"/>
      <c r="AQ5" s="73">
        <v>1</v>
      </c>
      <c r="AR5" s="73">
        <v>2</v>
      </c>
      <c r="AS5" s="73">
        <v>3</v>
      </c>
      <c r="AT5" s="73">
        <v>4</v>
      </c>
      <c r="AU5" s="73">
        <v>5</v>
      </c>
      <c r="AV5" s="73">
        <v>6</v>
      </c>
      <c r="AW5" s="73">
        <v>7</v>
      </c>
      <c r="AX5" s="73">
        <v>8</v>
      </c>
      <c r="AY5" s="64"/>
      <c r="AZ5" s="64"/>
      <c r="BA5" s="64"/>
      <c r="BB5" s="64"/>
      <c r="BC5" s="65"/>
      <c r="BD5" s="84"/>
    </row>
    <row r="6" spans="1:56" ht="15" customHeight="1">
      <c r="A6" s="85"/>
      <c r="F6" s="66" t="s">
        <v>27</v>
      </c>
      <c r="P6" s="223"/>
      <c r="X6" s="85"/>
      <c r="AG6" s="222"/>
      <c r="AH6" s="222"/>
      <c r="AI6" s="222"/>
      <c r="AJ6" s="222"/>
      <c r="AK6" s="74"/>
      <c r="AL6" s="222"/>
      <c r="AM6" s="222"/>
      <c r="AN6" s="222"/>
      <c r="AO6" s="222"/>
      <c r="AP6" s="85"/>
      <c r="AS6" s="75"/>
      <c r="AT6" s="75"/>
      <c r="AY6" s="222"/>
      <c r="AZ6" s="222"/>
      <c r="BA6" s="222"/>
      <c r="BB6" s="222"/>
      <c r="BC6" s="74"/>
      <c r="BD6" s="84"/>
    </row>
    <row r="7" spans="1:56" ht="15" customHeight="1">
      <c r="A7" s="85"/>
      <c r="P7" s="223"/>
      <c r="X7" s="85"/>
      <c r="Y7" s="276" t="s">
        <v>28</v>
      </c>
      <c r="Z7" s="276" t="s">
        <v>28</v>
      </c>
      <c r="AA7" s="270" t="s">
        <v>29</v>
      </c>
      <c r="AB7" s="270" t="s">
        <v>29</v>
      </c>
      <c r="AC7" s="277" t="s">
        <v>30</v>
      </c>
      <c r="AD7" s="277" t="s">
        <v>30</v>
      </c>
      <c r="AE7" s="278" t="s">
        <v>31</v>
      </c>
      <c r="AF7" s="279" t="s">
        <v>31</v>
      </c>
      <c r="AG7" s="267" t="s">
        <v>32</v>
      </c>
      <c r="AH7" s="267" t="s">
        <v>32</v>
      </c>
      <c r="AI7" s="267" t="s">
        <v>33</v>
      </c>
      <c r="AJ7" s="267" t="s">
        <v>33</v>
      </c>
      <c r="AK7" s="84"/>
      <c r="AN7" s="222"/>
      <c r="AO7" s="222"/>
      <c r="AP7" s="85"/>
      <c r="AQ7" s="276" t="s">
        <v>28</v>
      </c>
      <c r="AR7" s="276" t="s">
        <v>28</v>
      </c>
      <c r="AS7" s="270" t="s">
        <v>29</v>
      </c>
      <c r="AT7" s="270" t="s">
        <v>29</v>
      </c>
      <c r="AU7" s="282" t="s">
        <v>34</v>
      </c>
      <c r="AV7" s="282" t="s">
        <v>34</v>
      </c>
      <c r="AW7" s="282" t="s">
        <v>34</v>
      </c>
      <c r="AX7" s="271" t="s">
        <v>35</v>
      </c>
      <c r="AY7" s="267" t="s">
        <v>36</v>
      </c>
      <c r="AZ7" s="267" t="s">
        <v>36</v>
      </c>
      <c r="BA7" s="267" t="s">
        <v>33</v>
      </c>
      <c r="BB7" s="267" t="s">
        <v>33</v>
      </c>
      <c r="BC7" s="84"/>
      <c r="BD7" s="84"/>
    </row>
    <row r="8" spans="1:56" ht="15" customHeight="1">
      <c r="A8" s="85"/>
      <c r="Q8" s="223" t="s">
        <v>37</v>
      </c>
      <c r="V8" s="222" t="s">
        <v>38</v>
      </c>
      <c r="X8" s="85"/>
      <c r="Y8" s="268"/>
      <c r="Z8" s="268"/>
      <c r="AA8" s="268"/>
      <c r="AB8" s="268"/>
      <c r="AC8" s="268"/>
      <c r="AD8" s="268"/>
      <c r="AE8" s="268"/>
      <c r="AF8" s="280"/>
      <c r="AG8" s="268"/>
      <c r="AH8" s="268"/>
      <c r="AI8" s="268"/>
      <c r="AJ8" s="268"/>
      <c r="AK8" s="84"/>
      <c r="AN8" s="222" t="s">
        <v>39</v>
      </c>
      <c r="AO8" s="222"/>
      <c r="AP8" s="85"/>
      <c r="AQ8" s="268"/>
      <c r="AR8" s="268"/>
      <c r="AS8" s="268"/>
      <c r="AT8" s="268"/>
      <c r="AU8" s="268"/>
      <c r="AV8" s="268"/>
      <c r="AW8" s="268"/>
      <c r="AX8" s="268"/>
      <c r="AY8" s="268"/>
      <c r="AZ8" s="268"/>
      <c r="BA8" s="268"/>
      <c r="BB8" s="268"/>
      <c r="BC8" s="84"/>
      <c r="BD8" s="84"/>
    </row>
    <row r="9" spans="1:56" ht="15" customHeight="1">
      <c r="A9" s="85"/>
      <c r="F9" s="66" t="s">
        <v>40</v>
      </c>
      <c r="H9" s="68" t="s">
        <v>41</v>
      </c>
      <c r="P9" s="66"/>
      <c r="Q9" s="81">
        <v>1</v>
      </c>
      <c r="X9" s="85"/>
      <c r="Y9" s="269"/>
      <c r="Z9" s="269"/>
      <c r="AA9" s="269"/>
      <c r="AB9" s="269"/>
      <c r="AC9" s="269"/>
      <c r="AD9" s="269"/>
      <c r="AE9" s="269"/>
      <c r="AF9" s="281"/>
      <c r="AG9" s="268"/>
      <c r="AH9" s="268"/>
      <c r="AI9" s="268"/>
      <c r="AJ9" s="268"/>
      <c r="AK9" s="84"/>
      <c r="AN9" s="222"/>
      <c r="AO9" s="222"/>
      <c r="AP9" s="85"/>
      <c r="AQ9" s="269"/>
      <c r="AR9" s="269"/>
      <c r="AS9" s="269"/>
      <c r="AT9" s="269"/>
      <c r="AU9" s="269"/>
      <c r="AV9" s="269"/>
      <c r="AW9" s="269"/>
      <c r="AX9" s="269"/>
      <c r="AY9" s="269"/>
      <c r="AZ9" s="269"/>
      <c r="BA9" s="268"/>
      <c r="BB9" s="268"/>
      <c r="BC9" s="84"/>
      <c r="BD9" s="84"/>
    </row>
    <row r="10" spans="1:56" ht="15" customHeight="1">
      <c r="A10" s="85"/>
      <c r="F10" s="66" t="s">
        <v>42</v>
      </c>
      <c r="H10" s="68" t="s">
        <v>43</v>
      </c>
      <c r="P10" s="66"/>
      <c r="Q10" s="81">
        <v>7</v>
      </c>
      <c r="X10" s="85"/>
      <c r="Y10" s="88"/>
      <c r="Z10" s="88"/>
      <c r="AA10" s="88"/>
      <c r="AB10" s="88"/>
      <c r="AC10" s="88"/>
      <c r="AD10" s="88"/>
      <c r="AE10" s="76"/>
      <c r="AF10" s="76"/>
      <c r="AG10" s="269"/>
      <c r="AH10" s="269"/>
      <c r="AI10" s="269"/>
      <c r="AJ10" s="269"/>
      <c r="AK10" s="84"/>
      <c r="AN10" s="222"/>
      <c r="AO10" s="222"/>
      <c r="AP10" s="85"/>
      <c r="AQ10" s="88"/>
      <c r="AR10" s="88"/>
      <c r="AS10" s="88"/>
      <c r="AT10" s="88"/>
      <c r="AU10" s="88"/>
      <c r="AV10" s="88"/>
      <c r="AW10" s="88"/>
      <c r="AX10" s="88"/>
      <c r="AY10" s="77"/>
      <c r="AZ10" s="77"/>
      <c r="BA10" s="269"/>
      <c r="BB10" s="269"/>
      <c r="BC10" s="84"/>
      <c r="BD10" s="84"/>
    </row>
    <row r="11" spans="1:56" ht="15" customHeight="1">
      <c r="A11" s="85"/>
      <c r="H11" s="223" t="s">
        <v>44</v>
      </c>
      <c r="I11" s="68"/>
      <c r="L11" s="68"/>
      <c r="M11" s="69"/>
      <c r="N11" s="68"/>
      <c r="O11" s="66"/>
      <c r="P11" s="66"/>
      <c r="Q11" s="81">
        <v>1</v>
      </c>
      <c r="X11" s="85"/>
      <c r="Y11" s="78"/>
      <c r="Z11" s="78"/>
      <c r="AA11" s="78"/>
      <c r="AB11" s="78"/>
      <c r="AC11" s="78"/>
      <c r="AD11" s="78"/>
      <c r="AE11" s="78"/>
      <c r="AF11" s="78"/>
      <c r="AG11" s="79" t="s">
        <v>45</v>
      </c>
      <c r="AK11" s="84"/>
      <c r="AN11" s="222"/>
      <c r="AO11" s="222"/>
      <c r="AP11" s="85"/>
      <c r="AQ11" s="75"/>
      <c r="AR11" s="75"/>
      <c r="AS11" s="78"/>
      <c r="AT11" s="78"/>
      <c r="AU11" s="78"/>
      <c r="AV11" s="78"/>
      <c r="AW11" s="78"/>
      <c r="AX11" s="78"/>
      <c r="AY11" s="79" t="s">
        <v>46</v>
      </c>
      <c r="AZ11" s="78"/>
      <c r="BA11" s="78"/>
      <c r="BB11" s="78"/>
      <c r="BC11" s="84"/>
      <c r="BD11" s="84"/>
    </row>
    <row r="12" spans="1:56" ht="15" customHeight="1">
      <c r="A12" s="85"/>
      <c r="C12" s="68"/>
      <c r="D12" s="68"/>
      <c r="I12" s="68"/>
      <c r="L12" s="68"/>
      <c r="M12" s="69"/>
      <c r="N12" s="68"/>
      <c r="O12" s="66"/>
      <c r="P12" s="66"/>
      <c r="Q12" s="81"/>
      <c r="X12" s="85"/>
      <c r="Y12" s="276" t="s">
        <v>28</v>
      </c>
      <c r="Z12" s="276" t="s">
        <v>28</v>
      </c>
      <c r="AA12" s="270" t="s">
        <v>29</v>
      </c>
      <c r="AB12" s="270" t="s">
        <v>29</v>
      </c>
      <c r="AC12" s="284" t="s">
        <v>34</v>
      </c>
      <c r="AD12" s="285" t="s">
        <v>34</v>
      </c>
      <c r="AE12" s="271" t="s">
        <v>35</v>
      </c>
      <c r="AF12" s="277" t="s">
        <v>47</v>
      </c>
      <c r="AG12" s="267" t="s">
        <v>36</v>
      </c>
      <c r="AH12" s="267" t="s">
        <v>36</v>
      </c>
      <c r="AI12" s="267" t="s">
        <v>33</v>
      </c>
      <c r="AJ12" s="267" t="s">
        <v>33</v>
      </c>
      <c r="AK12" s="84"/>
      <c r="AN12" s="222"/>
      <c r="AO12" s="222"/>
      <c r="AP12" s="85"/>
      <c r="AQ12" s="282" t="s">
        <v>34</v>
      </c>
      <c r="AR12" s="282" t="s">
        <v>34</v>
      </c>
      <c r="AS12" s="270" t="s">
        <v>29</v>
      </c>
      <c r="AT12" s="270" t="s">
        <v>29</v>
      </c>
      <c r="AU12" s="282" t="s">
        <v>34</v>
      </c>
      <c r="AV12" s="282" t="s">
        <v>34</v>
      </c>
      <c r="AW12" s="282" t="s">
        <v>34</v>
      </c>
      <c r="AX12" s="271" t="s">
        <v>35</v>
      </c>
      <c r="AY12" s="267" t="s">
        <v>36</v>
      </c>
      <c r="AZ12" s="267" t="s">
        <v>36</v>
      </c>
      <c r="BA12" s="267" t="s">
        <v>33</v>
      </c>
      <c r="BB12" s="267" t="s">
        <v>33</v>
      </c>
      <c r="BC12" s="84"/>
      <c r="BD12" s="84"/>
    </row>
    <row r="13" spans="1:56" ht="15" customHeight="1">
      <c r="A13" s="85"/>
      <c r="O13" s="66"/>
      <c r="P13" s="66"/>
      <c r="Q13" s="81"/>
      <c r="T13" s="283"/>
      <c r="U13" s="275"/>
      <c r="V13" s="222" t="s">
        <v>48</v>
      </c>
      <c r="X13" s="85"/>
      <c r="Y13" s="268"/>
      <c r="Z13" s="268"/>
      <c r="AA13" s="268"/>
      <c r="AB13" s="268"/>
      <c r="AC13" s="268"/>
      <c r="AD13" s="268"/>
      <c r="AE13" s="268"/>
      <c r="AF13" s="268"/>
      <c r="AG13" s="268"/>
      <c r="AH13" s="268"/>
      <c r="AI13" s="268"/>
      <c r="AJ13" s="268"/>
      <c r="AK13" s="84"/>
      <c r="AN13" s="222" t="s">
        <v>49</v>
      </c>
      <c r="AO13" s="222"/>
      <c r="AP13" s="85"/>
      <c r="AQ13" s="268"/>
      <c r="AR13" s="268"/>
      <c r="AS13" s="268"/>
      <c r="AT13" s="268"/>
      <c r="AU13" s="268"/>
      <c r="AV13" s="268"/>
      <c r="AW13" s="268"/>
      <c r="AX13" s="268"/>
      <c r="AY13" s="268"/>
      <c r="AZ13" s="268"/>
      <c r="BA13" s="268"/>
      <c r="BB13" s="268"/>
      <c r="BC13" s="84"/>
      <c r="BD13" s="84"/>
    </row>
    <row r="14" spans="1:56" ht="15" customHeight="1">
      <c r="A14" s="85"/>
      <c r="T14" s="283"/>
      <c r="U14" s="275"/>
      <c r="X14" s="85"/>
      <c r="Y14" s="269"/>
      <c r="Z14" s="269"/>
      <c r="AA14" s="269"/>
      <c r="AB14" s="269"/>
      <c r="AC14" s="269"/>
      <c r="AD14" s="269"/>
      <c r="AE14" s="269"/>
      <c r="AF14" s="269"/>
      <c r="AG14" s="269"/>
      <c r="AH14" s="269"/>
      <c r="AI14" s="268"/>
      <c r="AJ14" s="268"/>
      <c r="AK14" s="84"/>
      <c r="AN14" s="222"/>
      <c r="AO14" s="222"/>
      <c r="AP14" s="85"/>
      <c r="AQ14" s="269"/>
      <c r="AR14" s="269"/>
      <c r="AS14" s="269"/>
      <c r="AT14" s="269"/>
      <c r="AU14" s="269"/>
      <c r="AV14" s="269"/>
      <c r="AW14" s="269"/>
      <c r="AX14" s="269"/>
      <c r="AY14" s="269"/>
      <c r="AZ14" s="269"/>
      <c r="BA14" s="268"/>
      <c r="BB14" s="268"/>
      <c r="BC14" s="84"/>
      <c r="BD14" s="84"/>
    </row>
    <row r="15" spans="1:56" ht="15" customHeight="1">
      <c r="A15" s="85"/>
      <c r="F15" s="66" t="s">
        <v>50</v>
      </c>
      <c r="R15" s="283"/>
      <c r="S15" s="275"/>
      <c r="T15" s="283"/>
      <c r="U15" s="275"/>
      <c r="X15" s="85"/>
      <c r="Y15" s="88"/>
      <c r="Z15" s="88"/>
      <c r="AA15" s="88"/>
      <c r="AB15" s="88"/>
      <c r="AC15" s="88"/>
      <c r="AD15" s="88"/>
      <c r="AE15" s="88"/>
      <c r="AF15" s="88"/>
      <c r="AG15" s="77"/>
      <c r="AH15" s="77"/>
      <c r="AI15" s="269"/>
      <c r="AJ15" s="269"/>
      <c r="AK15" s="84"/>
      <c r="AN15" s="222"/>
      <c r="AO15" s="222"/>
      <c r="AP15" s="85"/>
      <c r="AQ15" s="88"/>
      <c r="AR15" s="88"/>
      <c r="AS15" s="88"/>
      <c r="AT15" s="88"/>
      <c r="AU15" s="88"/>
      <c r="AV15" s="88"/>
      <c r="AW15" s="88"/>
      <c r="AX15" s="88"/>
      <c r="AY15" s="77"/>
      <c r="AZ15" s="77"/>
      <c r="BA15" s="269"/>
      <c r="BB15" s="269"/>
      <c r="BC15" s="84"/>
      <c r="BD15" s="84"/>
    </row>
    <row r="16" spans="1:56" ht="15" customHeight="1">
      <c r="B16" s="223" t="s">
        <v>34</v>
      </c>
      <c r="H16" s="223" t="s">
        <v>51</v>
      </c>
      <c r="L16" s="80"/>
      <c r="O16" s="81"/>
      <c r="P16" s="81"/>
      <c r="Q16" s="103">
        <v>2</v>
      </c>
      <c r="X16" s="85"/>
      <c r="Y16" s="78"/>
      <c r="Z16" s="78"/>
      <c r="AA16" s="78"/>
      <c r="AB16" s="78"/>
      <c r="AC16" s="78"/>
      <c r="AD16" s="78"/>
      <c r="AE16" s="78"/>
      <c r="AF16" s="78"/>
      <c r="AG16" s="79" t="s">
        <v>46</v>
      </c>
      <c r="AK16" s="84"/>
      <c r="AN16" s="222"/>
      <c r="AO16" s="222"/>
      <c r="AP16" s="85"/>
      <c r="AQ16" s="78"/>
      <c r="AR16" s="78"/>
      <c r="AU16" s="78"/>
      <c r="AV16" s="78"/>
      <c r="AW16" s="78"/>
      <c r="AX16" s="78"/>
      <c r="AY16" s="79" t="s">
        <v>46</v>
      </c>
      <c r="AZ16" s="78"/>
      <c r="BA16" s="78"/>
      <c r="BB16" s="78"/>
      <c r="BC16" s="84"/>
      <c r="BD16" s="84"/>
    </row>
    <row r="17" spans="1:56" ht="15" customHeight="1">
      <c r="A17" s="85"/>
      <c r="H17" s="223" t="s">
        <v>52</v>
      </c>
      <c r="L17" s="80"/>
      <c r="O17" s="81"/>
      <c r="P17" s="81"/>
      <c r="Q17" s="81"/>
      <c r="X17" s="85"/>
      <c r="Y17" s="276" t="s">
        <v>28</v>
      </c>
      <c r="Z17" s="276" t="s">
        <v>28</v>
      </c>
      <c r="AA17" s="270" t="s">
        <v>29</v>
      </c>
      <c r="AB17" s="270" t="s">
        <v>29</v>
      </c>
      <c r="AC17" s="282" t="s">
        <v>34</v>
      </c>
      <c r="AD17" s="282" t="s">
        <v>34</v>
      </c>
      <c r="AE17" s="271" t="s">
        <v>35</v>
      </c>
      <c r="AF17" s="277" t="s">
        <v>47</v>
      </c>
      <c r="AG17" s="267" t="s">
        <v>36</v>
      </c>
      <c r="AH17" s="267" t="s">
        <v>36</v>
      </c>
      <c r="AI17" s="267" t="s">
        <v>33</v>
      </c>
      <c r="AJ17" s="267" t="s">
        <v>33</v>
      </c>
      <c r="AK17" s="84"/>
      <c r="AN17" s="222"/>
      <c r="AO17" s="222"/>
      <c r="AP17" s="85"/>
      <c r="AQ17" s="282" t="s">
        <v>34</v>
      </c>
      <c r="AR17" s="282" t="s">
        <v>34</v>
      </c>
      <c r="AS17" s="270" t="s">
        <v>29</v>
      </c>
      <c r="AT17" s="270" t="s">
        <v>29</v>
      </c>
      <c r="AU17" s="282" t="s">
        <v>34</v>
      </c>
      <c r="AV17" s="282" t="s">
        <v>34</v>
      </c>
      <c r="AW17" s="277" t="s">
        <v>35</v>
      </c>
      <c r="AX17" s="277" t="s">
        <v>35</v>
      </c>
      <c r="AY17" s="267" t="s">
        <v>36</v>
      </c>
      <c r="AZ17" s="267" t="s">
        <v>36</v>
      </c>
      <c r="BA17" s="267" t="s">
        <v>33</v>
      </c>
      <c r="BB17" s="267" t="s">
        <v>33</v>
      </c>
      <c r="BC17" s="84"/>
      <c r="BD17" s="84"/>
    </row>
    <row r="18" spans="1:56" ht="15" customHeight="1">
      <c r="A18" s="85"/>
      <c r="B18" s="223" t="s">
        <v>34</v>
      </c>
      <c r="H18" s="223" t="s">
        <v>53</v>
      </c>
      <c r="L18" s="80"/>
      <c r="O18" s="81"/>
      <c r="P18" s="81"/>
      <c r="Q18" s="106">
        <v>20</v>
      </c>
      <c r="V18" s="222" t="s">
        <v>54</v>
      </c>
      <c r="X18" s="85"/>
      <c r="Y18" s="268"/>
      <c r="Z18" s="268"/>
      <c r="AA18" s="268"/>
      <c r="AB18" s="268"/>
      <c r="AC18" s="268"/>
      <c r="AD18" s="268"/>
      <c r="AE18" s="268"/>
      <c r="AF18" s="268"/>
      <c r="AG18" s="268"/>
      <c r="AH18" s="268"/>
      <c r="AI18" s="268"/>
      <c r="AJ18" s="268"/>
      <c r="AK18" s="84"/>
      <c r="AN18" s="222" t="s">
        <v>55</v>
      </c>
      <c r="AO18" s="222"/>
      <c r="AP18" s="85"/>
      <c r="AQ18" s="268"/>
      <c r="AR18" s="268"/>
      <c r="AS18" s="268"/>
      <c r="AT18" s="268"/>
      <c r="AU18" s="268"/>
      <c r="AV18" s="268"/>
      <c r="AW18" s="268"/>
      <c r="AX18" s="268"/>
      <c r="AY18" s="268"/>
      <c r="AZ18" s="268"/>
      <c r="BA18" s="268"/>
      <c r="BB18" s="268"/>
      <c r="BC18" s="84"/>
      <c r="BD18" s="84"/>
    </row>
    <row r="19" spans="1:56" ht="15" customHeight="1">
      <c r="A19" s="85"/>
      <c r="B19" s="223" t="s">
        <v>34</v>
      </c>
      <c r="H19" s="223" t="s">
        <v>56</v>
      </c>
      <c r="L19" s="80"/>
      <c r="O19" s="81"/>
      <c r="P19" s="81"/>
      <c r="Q19" s="102" t="s">
        <v>57</v>
      </c>
      <c r="U19" s="178"/>
      <c r="X19" s="85"/>
      <c r="Y19" s="269"/>
      <c r="Z19" s="269"/>
      <c r="AA19" s="269"/>
      <c r="AB19" s="269"/>
      <c r="AC19" s="269"/>
      <c r="AD19" s="269"/>
      <c r="AE19" s="269"/>
      <c r="AF19" s="269"/>
      <c r="AG19" s="269"/>
      <c r="AH19" s="269"/>
      <c r="AI19" s="268"/>
      <c r="AJ19" s="268"/>
      <c r="AK19" s="84"/>
      <c r="AN19" s="222"/>
      <c r="AO19" s="222"/>
      <c r="AP19" s="85"/>
      <c r="AQ19" s="269"/>
      <c r="AR19" s="269"/>
      <c r="AS19" s="269"/>
      <c r="AT19" s="269"/>
      <c r="AU19" s="269"/>
      <c r="AV19" s="269"/>
      <c r="AW19" s="269"/>
      <c r="AX19" s="269"/>
      <c r="AY19" s="269"/>
      <c r="AZ19" s="269"/>
      <c r="BA19" s="268"/>
      <c r="BB19" s="268"/>
      <c r="BC19" s="84"/>
      <c r="BD19" s="84"/>
    </row>
    <row r="20" spans="1:56" ht="15" customHeight="1">
      <c r="A20" s="85"/>
      <c r="H20" s="223" t="s">
        <v>58</v>
      </c>
      <c r="O20" s="81"/>
      <c r="P20" s="81"/>
      <c r="Q20" s="81"/>
      <c r="T20" s="283"/>
      <c r="U20" s="275"/>
      <c r="X20" s="85"/>
      <c r="Y20" s="88"/>
      <c r="Z20" s="88"/>
      <c r="AA20" s="88"/>
      <c r="AB20" s="88"/>
      <c r="AC20" s="88"/>
      <c r="AD20" s="88"/>
      <c r="AE20" s="88"/>
      <c r="AF20" s="88"/>
      <c r="AG20" s="77"/>
      <c r="AH20" s="77"/>
      <c r="AI20" s="269"/>
      <c r="AJ20" s="269"/>
      <c r="AK20" s="84"/>
      <c r="AN20" s="222"/>
      <c r="AO20" s="222"/>
      <c r="AP20" s="85"/>
      <c r="AQ20" s="88"/>
      <c r="AR20" s="88"/>
      <c r="AS20" s="88"/>
      <c r="AT20" s="88"/>
      <c r="AU20" s="82"/>
      <c r="AV20" s="82"/>
      <c r="AW20" s="88"/>
      <c r="AX20" s="88"/>
      <c r="AY20" s="77"/>
      <c r="AZ20" s="77"/>
      <c r="BA20" s="269"/>
      <c r="BB20" s="269"/>
      <c r="BC20" s="84"/>
      <c r="BD20" s="84"/>
    </row>
    <row r="21" spans="1:56" ht="15" customHeight="1">
      <c r="A21" s="85"/>
      <c r="B21" s="223" t="s">
        <v>59</v>
      </c>
      <c r="H21" s="223" t="s">
        <v>60</v>
      </c>
      <c r="L21" s="80"/>
      <c r="O21" s="81"/>
      <c r="P21" s="81"/>
      <c r="Q21" s="105" t="s">
        <v>61</v>
      </c>
      <c r="T21" s="283"/>
      <c r="U21" s="275"/>
      <c r="X21" s="85"/>
      <c r="Y21" s="78"/>
      <c r="Z21" s="78"/>
      <c r="AA21" s="78"/>
      <c r="AB21" s="78"/>
      <c r="AC21" s="78"/>
      <c r="AD21" s="78"/>
      <c r="AE21" s="78"/>
      <c r="AF21" s="78"/>
      <c r="AG21" s="79" t="s">
        <v>46</v>
      </c>
      <c r="AK21" s="84"/>
      <c r="AN21" s="222"/>
      <c r="AO21" s="222"/>
      <c r="AP21" s="85"/>
      <c r="AW21" s="78"/>
      <c r="AX21" s="78"/>
      <c r="AY21" s="79"/>
      <c r="BC21" s="84"/>
      <c r="BD21" s="84"/>
    </row>
    <row r="22" spans="1:56" ht="15" customHeight="1">
      <c r="A22" s="85"/>
      <c r="B22" s="223" t="s">
        <v>35</v>
      </c>
      <c r="H22" s="223" t="s">
        <v>62</v>
      </c>
      <c r="I22" s="83"/>
      <c r="J22" s="83"/>
      <c r="K22" s="83"/>
      <c r="L22" s="80"/>
      <c r="M22" s="83"/>
      <c r="N22" s="83"/>
      <c r="O22" s="81"/>
      <c r="P22" s="81"/>
      <c r="Q22" s="81">
        <v>2</v>
      </c>
      <c r="X22" s="85"/>
      <c r="Y22" s="276" t="s">
        <v>28</v>
      </c>
      <c r="Z22" s="276" t="s">
        <v>28</v>
      </c>
      <c r="AA22" s="270" t="s">
        <v>29</v>
      </c>
      <c r="AB22" s="270" t="s">
        <v>29</v>
      </c>
      <c r="AC22" s="282" t="s">
        <v>34</v>
      </c>
      <c r="AD22" s="282" t="s">
        <v>34</v>
      </c>
      <c r="AE22" s="282" t="s">
        <v>34</v>
      </c>
      <c r="AF22" s="277" t="s">
        <v>47</v>
      </c>
      <c r="AG22" s="267" t="s">
        <v>36</v>
      </c>
      <c r="AH22" s="267" t="s">
        <v>36</v>
      </c>
      <c r="AI22" s="267" t="s">
        <v>33</v>
      </c>
      <c r="AJ22" s="267" t="s">
        <v>33</v>
      </c>
      <c r="AK22" s="84"/>
      <c r="AN22" s="222"/>
      <c r="AO22" s="222"/>
      <c r="AP22" s="85"/>
      <c r="AQ22" s="270" t="s">
        <v>29</v>
      </c>
      <c r="AR22" s="270" t="s">
        <v>29</v>
      </c>
      <c r="AS22" s="271" t="s">
        <v>30</v>
      </c>
      <c r="AT22" s="271" t="s">
        <v>30</v>
      </c>
      <c r="AU22" s="271" t="s">
        <v>30</v>
      </c>
      <c r="AV22" s="272" t="s">
        <v>63</v>
      </c>
      <c r="AW22" s="272" t="s">
        <v>63</v>
      </c>
      <c r="AX22" s="273" t="s">
        <v>63</v>
      </c>
      <c r="AY22" s="267" t="s">
        <v>36</v>
      </c>
      <c r="AZ22" s="267" t="s">
        <v>36</v>
      </c>
      <c r="BA22" s="267" t="s">
        <v>33</v>
      </c>
      <c r="BB22" s="267" t="s">
        <v>33</v>
      </c>
      <c r="BC22" s="84"/>
      <c r="BD22" s="84"/>
    </row>
    <row r="23" spans="1:56" ht="15" customHeight="1">
      <c r="A23" s="85"/>
      <c r="B23" s="223" t="s">
        <v>35</v>
      </c>
      <c r="H23" s="223" t="s">
        <v>64</v>
      </c>
      <c r="O23" s="81"/>
      <c r="P23" s="81"/>
      <c r="Q23" s="81">
        <v>2</v>
      </c>
      <c r="V23" s="222" t="s">
        <v>65</v>
      </c>
      <c r="X23" s="85"/>
      <c r="Y23" s="268"/>
      <c r="Z23" s="268"/>
      <c r="AA23" s="268"/>
      <c r="AB23" s="268"/>
      <c r="AC23" s="268"/>
      <c r="AD23" s="268"/>
      <c r="AE23" s="268"/>
      <c r="AF23" s="268"/>
      <c r="AG23" s="268"/>
      <c r="AH23" s="268"/>
      <c r="AI23" s="268"/>
      <c r="AJ23" s="268"/>
      <c r="AK23" s="84"/>
      <c r="AN23" s="222" t="s">
        <v>66</v>
      </c>
      <c r="AO23" s="222"/>
      <c r="AP23" s="85"/>
      <c r="AQ23" s="268"/>
      <c r="AR23" s="268"/>
      <c r="AS23" s="268"/>
      <c r="AT23" s="268"/>
      <c r="AU23" s="268"/>
      <c r="AV23" s="268"/>
      <c r="AW23" s="268"/>
      <c r="AX23" s="268"/>
      <c r="AY23" s="268"/>
      <c r="AZ23" s="268"/>
      <c r="BA23" s="268"/>
      <c r="BB23" s="268"/>
      <c r="BC23" s="84"/>
      <c r="BD23" s="84"/>
    </row>
    <row r="24" spans="1:56" ht="15" customHeight="1">
      <c r="A24" s="85"/>
      <c r="B24" s="223" t="s">
        <v>35</v>
      </c>
      <c r="H24" s="223" t="s">
        <v>67</v>
      </c>
      <c r="L24" s="80"/>
      <c r="O24" s="81"/>
      <c r="P24" s="81"/>
      <c r="Q24" s="81">
        <v>3</v>
      </c>
      <c r="X24" s="85"/>
      <c r="Y24" s="269"/>
      <c r="Z24" s="269"/>
      <c r="AA24" s="269"/>
      <c r="AB24" s="269"/>
      <c r="AC24" s="269"/>
      <c r="AD24" s="269"/>
      <c r="AE24" s="269"/>
      <c r="AF24" s="269"/>
      <c r="AG24" s="269"/>
      <c r="AH24" s="269"/>
      <c r="AI24" s="268"/>
      <c r="AJ24" s="268"/>
      <c r="AK24" s="84"/>
      <c r="AN24" s="222"/>
      <c r="AO24" s="222"/>
      <c r="AP24" s="85"/>
      <c r="AQ24" s="269"/>
      <c r="AR24" s="269"/>
      <c r="AS24" s="269"/>
      <c r="AT24" s="269"/>
      <c r="AU24" s="269"/>
      <c r="AV24" s="269"/>
      <c r="AW24" s="269"/>
      <c r="AX24" s="269"/>
      <c r="AY24" s="269"/>
      <c r="AZ24" s="269"/>
      <c r="BA24" s="268"/>
      <c r="BB24" s="268"/>
      <c r="BC24" s="84"/>
      <c r="BD24" s="84"/>
    </row>
    <row r="25" spans="1:56" ht="15" customHeight="1">
      <c r="A25" s="85"/>
      <c r="B25" s="223" t="s">
        <v>47</v>
      </c>
      <c r="H25" s="223" t="s">
        <v>68</v>
      </c>
      <c r="Q25" s="81">
        <v>1</v>
      </c>
      <c r="X25" s="85"/>
      <c r="Y25" s="88"/>
      <c r="Z25" s="88"/>
      <c r="AA25" s="88"/>
      <c r="AB25" s="88"/>
      <c r="AC25" s="88"/>
      <c r="AD25" s="88"/>
      <c r="AE25" s="88"/>
      <c r="AF25" s="88"/>
      <c r="AG25" s="77"/>
      <c r="AH25" s="77"/>
      <c r="AI25" s="269"/>
      <c r="AJ25" s="269"/>
      <c r="AK25" s="84"/>
      <c r="AN25" s="222"/>
      <c r="AO25" s="222"/>
      <c r="AP25" s="85"/>
      <c r="AQ25" s="88"/>
      <c r="AR25" s="88"/>
      <c r="AS25" s="88"/>
      <c r="AT25" s="88"/>
      <c r="AU25" s="88"/>
      <c r="AV25" s="88"/>
      <c r="AW25" s="82"/>
      <c r="AX25" s="82"/>
      <c r="AY25" s="77"/>
      <c r="AZ25" s="77"/>
      <c r="BA25" s="269"/>
      <c r="BB25" s="269"/>
      <c r="BC25" s="84"/>
      <c r="BD25" s="84"/>
    </row>
    <row r="26" spans="1:56" ht="15" customHeight="1">
      <c r="A26" s="85"/>
      <c r="B26" s="223" t="s">
        <v>47</v>
      </c>
      <c r="H26" s="223" t="s">
        <v>69</v>
      </c>
      <c r="Q26" s="81">
        <v>2</v>
      </c>
      <c r="X26" s="85"/>
      <c r="Y26" s="75"/>
      <c r="Z26" s="75"/>
      <c r="AA26" s="75"/>
      <c r="AB26" s="75"/>
      <c r="AC26" s="78"/>
      <c r="AD26" s="78"/>
      <c r="AE26" s="78"/>
      <c r="AF26" s="78"/>
      <c r="AG26" s="79" t="s">
        <v>46</v>
      </c>
      <c r="AK26" s="84"/>
      <c r="AN26" s="222"/>
      <c r="AO26" s="222"/>
      <c r="AP26" s="85"/>
      <c r="AQ26" s="78"/>
      <c r="AR26" s="78"/>
      <c r="AS26" s="78"/>
      <c r="AT26" s="78"/>
      <c r="AU26" s="78"/>
      <c r="AV26" s="78"/>
      <c r="AW26" s="78"/>
      <c r="AX26" s="78"/>
      <c r="AY26" s="79"/>
      <c r="AZ26" s="78"/>
      <c r="BA26" s="78"/>
      <c r="BB26" s="78"/>
      <c r="BC26" s="84"/>
      <c r="BD26" s="84"/>
    </row>
    <row r="27" spans="1:56" ht="15" customHeight="1">
      <c r="A27" s="85"/>
      <c r="B27" s="223" t="s">
        <v>63</v>
      </c>
      <c r="F27" s="66"/>
      <c r="H27" s="89" t="s">
        <v>70</v>
      </c>
      <c r="Q27" s="81">
        <v>3</v>
      </c>
      <c r="X27" s="85"/>
      <c r="Y27" s="276" t="s">
        <v>28</v>
      </c>
      <c r="Z27" s="276" t="s">
        <v>28</v>
      </c>
      <c r="AA27" s="270" t="s">
        <v>29</v>
      </c>
      <c r="AB27" s="270" t="s">
        <v>29</v>
      </c>
      <c r="AC27" s="282" t="s">
        <v>34</v>
      </c>
      <c r="AD27" s="282" t="s">
        <v>34</v>
      </c>
      <c r="AE27" s="282" t="s">
        <v>34</v>
      </c>
      <c r="AF27" s="277" t="s">
        <v>35</v>
      </c>
      <c r="AG27" s="267" t="s">
        <v>36</v>
      </c>
      <c r="AH27" s="267" t="s">
        <v>36</v>
      </c>
      <c r="AI27" s="267" t="s">
        <v>33</v>
      </c>
      <c r="AJ27" s="267" t="s">
        <v>33</v>
      </c>
      <c r="AK27" s="84"/>
      <c r="AN27" s="222"/>
      <c r="AO27" s="222"/>
      <c r="AP27" s="86"/>
      <c r="AQ27" s="78"/>
      <c r="AR27" s="78"/>
      <c r="AS27" s="78"/>
      <c r="AT27" s="78"/>
      <c r="AU27" s="78"/>
      <c r="AV27" s="78"/>
      <c r="AW27" s="78"/>
      <c r="AX27" s="78"/>
      <c r="AY27" s="79"/>
      <c r="AZ27" s="78"/>
      <c r="BA27" s="78"/>
      <c r="BB27" s="78"/>
      <c r="BC27" s="84"/>
      <c r="BD27" s="84"/>
    </row>
    <row r="28" spans="1:56" ht="15" customHeight="1">
      <c r="A28" s="85"/>
      <c r="F28" s="66"/>
      <c r="V28" s="222" t="s">
        <v>71</v>
      </c>
      <c r="X28" s="85"/>
      <c r="Y28" s="268"/>
      <c r="Z28" s="268"/>
      <c r="AA28" s="268"/>
      <c r="AB28" s="268"/>
      <c r="AC28" s="268"/>
      <c r="AD28" s="268"/>
      <c r="AE28" s="268"/>
      <c r="AF28" s="268"/>
      <c r="AG28" s="268"/>
      <c r="AH28" s="268"/>
      <c r="AI28" s="268"/>
      <c r="AJ28" s="268"/>
      <c r="AK28" s="84"/>
      <c r="AN28" s="222"/>
      <c r="AO28" s="222"/>
      <c r="AP28" s="86"/>
      <c r="AQ28" s="78"/>
      <c r="AR28" s="78"/>
      <c r="AS28" s="78"/>
      <c r="AT28" s="78"/>
      <c r="AU28" s="78"/>
      <c r="AV28" s="78"/>
      <c r="AW28" s="78"/>
      <c r="AX28" s="78"/>
      <c r="AY28" s="79"/>
      <c r="AZ28" s="78"/>
      <c r="BA28" s="78"/>
      <c r="BB28" s="78"/>
      <c r="BC28" s="84"/>
      <c r="BD28" s="84"/>
    </row>
    <row r="29" spans="1:56" ht="15" customHeight="1">
      <c r="A29" s="85"/>
      <c r="F29" s="66"/>
      <c r="G29" s="87"/>
      <c r="X29" s="85"/>
      <c r="Y29" s="269"/>
      <c r="Z29" s="269"/>
      <c r="AA29" s="269"/>
      <c r="AB29" s="269"/>
      <c r="AC29" s="269"/>
      <c r="AD29" s="269"/>
      <c r="AE29" s="269"/>
      <c r="AF29" s="269"/>
      <c r="AG29" s="269"/>
      <c r="AH29" s="269"/>
      <c r="AI29" s="268"/>
      <c r="AJ29" s="268"/>
      <c r="AK29" s="84"/>
      <c r="AN29" s="222"/>
      <c r="AO29" s="222"/>
      <c r="AP29" s="86"/>
      <c r="AQ29" s="78"/>
      <c r="AR29" s="78"/>
      <c r="AS29" s="78"/>
      <c r="AT29" s="78"/>
      <c r="AU29" s="78"/>
      <c r="AV29" s="78"/>
      <c r="AW29" s="78"/>
      <c r="AX29" s="78"/>
      <c r="AY29" s="79"/>
      <c r="AZ29" s="78"/>
      <c r="BA29" s="78"/>
      <c r="BB29" s="78"/>
      <c r="BC29" s="84"/>
      <c r="BD29" s="84"/>
    </row>
    <row r="30" spans="1:56" ht="15" customHeight="1">
      <c r="A30" s="85"/>
      <c r="F30" s="66"/>
      <c r="X30" s="85"/>
      <c r="Y30" s="88"/>
      <c r="Z30" s="88"/>
      <c r="AA30" s="88"/>
      <c r="AB30" s="88"/>
      <c r="AC30" s="88"/>
      <c r="AD30" s="88"/>
      <c r="AE30" s="88"/>
      <c r="AF30" s="88"/>
      <c r="AG30" s="77"/>
      <c r="AH30" s="77"/>
      <c r="AI30" s="269"/>
      <c r="AJ30" s="269"/>
      <c r="AK30" s="84"/>
      <c r="AN30" s="222"/>
      <c r="AO30" s="222"/>
      <c r="AP30" s="85"/>
      <c r="AQ30" s="78"/>
      <c r="AR30" s="78"/>
      <c r="AS30" s="78"/>
      <c r="AT30" s="78"/>
      <c r="AU30" s="78"/>
      <c r="AV30" s="78"/>
      <c r="AW30" s="78"/>
      <c r="AX30" s="78"/>
      <c r="AY30" s="79"/>
      <c r="AZ30" s="78"/>
      <c r="BA30" s="78"/>
      <c r="BB30" s="78"/>
      <c r="BC30" s="84"/>
      <c r="BD30" s="84"/>
    </row>
    <row r="31" spans="1:56" ht="15" customHeight="1" thickBot="1">
      <c r="A31" s="85"/>
      <c r="F31" s="66"/>
      <c r="X31" s="85"/>
      <c r="AG31" s="79" t="s">
        <v>72</v>
      </c>
      <c r="AK31" s="84"/>
      <c r="AN31" s="222"/>
      <c r="AO31" s="222"/>
      <c r="AP31" s="85"/>
      <c r="AQ31" s="78"/>
      <c r="AR31" s="78"/>
      <c r="AS31" s="78"/>
      <c r="AT31" s="78"/>
      <c r="AU31" s="78"/>
      <c r="AV31" s="78"/>
      <c r="AW31" s="78"/>
      <c r="AX31" s="78"/>
      <c r="AY31" s="79"/>
      <c r="AZ31" s="78"/>
      <c r="BA31" s="78"/>
      <c r="BB31" s="78"/>
      <c r="BC31" s="84"/>
      <c r="BD31" s="84"/>
    </row>
    <row r="32" spans="1:56" ht="15" customHeight="1" thickBot="1">
      <c r="A32" s="85"/>
      <c r="H32" s="68"/>
      <c r="K32" s="89"/>
      <c r="X32" s="85"/>
      <c r="Y32" s="286"/>
      <c r="Z32" s="252"/>
      <c r="AA32" s="252"/>
      <c r="AB32" s="252"/>
      <c r="AC32" s="252"/>
      <c r="AD32" s="252"/>
      <c r="AE32" s="252"/>
      <c r="AF32" s="252"/>
      <c r="AG32" s="252"/>
      <c r="AH32" s="252"/>
      <c r="AI32" s="252"/>
      <c r="AJ32" s="287"/>
      <c r="AK32" s="84"/>
      <c r="AN32" s="222"/>
      <c r="AO32" s="222"/>
      <c r="AP32" s="85"/>
      <c r="AQ32" s="90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92"/>
      <c r="BC32" s="84"/>
      <c r="BD32" s="84"/>
    </row>
    <row r="33" spans="1:56" ht="15" customHeight="1" thickBot="1">
      <c r="A33" s="85"/>
      <c r="L33" s="80"/>
      <c r="O33" s="81"/>
      <c r="P33" s="81"/>
      <c r="Q33" s="81"/>
      <c r="X33" s="94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5"/>
      <c r="AK33" s="93"/>
      <c r="AN33" s="222"/>
      <c r="AO33" s="222"/>
      <c r="AP33" s="94"/>
      <c r="AQ33" s="95"/>
      <c r="AR33" s="95"/>
      <c r="AS33" s="95"/>
      <c r="AT33" s="95"/>
      <c r="AU33" s="95"/>
      <c r="AV33" s="95"/>
      <c r="AW33" s="95"/>
      <c r="AX33" s="95"/>
      <c r="AY33" s="95"/>
      <c r="AZ33" s="95"/>
      <c r="BA33" s="95"/>
      <c r="BB33" s="95"/>
      <c r="BC33" s="93"/>
      <c r="BD33" s="84"/>
    </row>
    <row r="34" spans="1:56" ht="15" customHeight="1" thickBot="1">
      <c r="A34" s="85"/>
      <c r="Q34" s="81"/>
      <c r="Y34" s="96"/>
      <c r="Z34" s="97"/>
      <c r="AA34" s="97"/>
      <c r="AB34" s="97"/>
      <c r="AC34" s="97"/>
      <c r="AD34" s="97"/>
      <c r="AE34" s="97"/>
      <c r="AF34" s="97"/>
      <c r="AG34" s="97"/>
      <c r="AH34" s="97"/>
      <c r="AI34" s="97"/>
      <c r="AJ34" s="98"/>
      <c r="AN34" s="222"/>
      <c r="AO34" s="222"/>
      <c r="AQ34" s="96"/>
      <c r="AR34" s="97"/>
      <c r="AS34" s="97"/>
      <c r="AT34" s="97"/>
      <c r="AU34" s="97"/>
      <c r="AV34" s="97"/>
      <c r="AW34" s="97"/>
      <c r="AX34" s="97"/>
      <c r="AY34" s="97"/>
      <c r="AZ34" s="97"/>
      <c r="BA34" s="97"/>
      <c r="BB34" s="98"/>
      <c r="BD34" s="84"/>
    </row>
    <row r="35" spans="1:56" ht="15" customHeight="1">
      <c r="A35" s="85"/>
      <c r="Q35" s="81"/>
      <c r="BD35" s="84"/>
    </row>
    <row r="36" spans="1:56" ht="15" customHeight="1" thickBot="1">
      <c r="A36" s="94"/>
      <c r="B36" s="95"/>
      <c r="C36" s="95"/>
      <c r="D36" s="95"/>
      <c r="E36" s="95"/>
      <c r="F36" s="95"/>
      <c r="G36" s="95"/>
      <c r="Q36" s="81"/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  <c r="AE36" s="95"/>
      <c r="AF36" s="95"/>
      <c r="AG36" s="95"/>
      <c r="AH36" s="95"/>
      <c r="AI36" s="95"/>
      <c r="AJ36" s="95"/>
      <c r="AK36" s="95"/>
      <c r="AL36" s="95"/>
      <c r="AM36" s="95"/>
      <c r="AN36" s="95"/>
      <c r="AO36" s="95"/>
      <c r="AP36" s="95"/>
      <c r="AQ36" s="95"/>
      <c r="AR36" s="95"/>
      <c r="AS36" s="95"/>
      <c r="AT36" s="95"/>
      <c r="AU36" s="95"/>
      <c r="AV36" s="95"/>
      <c r="AW36" s="99"/>
      <c r="AX36" s="99"/>
      <c r="AY36" s="100" t="s">
        <v>73</v>
      </c>
      <c r="AZ36" s="288">
        <f>'[13]Revision List'!K22+1</f>
        <v>3</v>
      </c>
      <c r="BA36" s="289"/>
      <c r="BB36" s="101" t="s">
        <v>74</v>
      </c>
      <c r="BC36" s="290">
        <f>[13]Cover!$X$24</f>
        <v>5</v>
      </c>
      <c r="BD36" s="291"/>
    </row>
  </sheetData>
  <mergeCells count="119">
    <mergeCell ref="Y32:AJ32"/>
    <mergeCell ref="AZ36:BA36"/>
    <mergeCell ref="BC36:BD36"/>
    <mergeCell ref="AE27:AE29"/>
    <mergeCell ref="AF27:AF29"/>
    <mergeCell ref="AG27:AG29"/>
    <mergeCell ref="AH27:AH29"/>
    <mergeCell ref="AI27:AI30"/>
    <mergeCell ref="AJ27:AJ30"/>
    <mergeCell ref="Y27:Y29"/>
    <mergeCell ref="Z27:Z29"/>
    <mergeCell ref="AA27:AA29"/>
    <mergeCell ref="AB27:AB29"/>
    <mergeCell ref="AC27:AC29"/>
    <mergeCell ref="AD27:AD29"/>
    <mergeCell ref="AE22:AE24"/>
    <mergeCell ref="AF22:AF24"/>
    <mergeCell ref="AG22:AG24"/>
    <mergeCell ref="AH22:AH24"/>
    <mergeCell ref="AI22:AI25"/>
    <mergeCell ref="AJ22:AJ25"/>
    <mergeCell ref="Y22:Y24"/>
    <mergeCell ref="Z22:Z24"/>
    <mergeCell ref="AA22:AA24"/>
    <mergeCell ref="AB22:AB24"/>
    <mergeCell ref="AC22:AC24"/>
    <mergeCell ref="AD22:AD24"/>
    <mergeCell ref="AZ17:AZ19"/>
    <mergeCell ref="BA17:BA20"/>
    <mergeCell ref="BB17:BB20"/>
    <mergeCell ref="T20:U20"/>
    <mergeCell ref="T21:U21"/>
    <mergeCell ref="AS17:AS19"/>
    <mergeCell ref="AT17:AT19"/>
    <mergeCell ref="AU17:AU19"/>
    <mergeCell ref="AV17:AV19"/>
    <mergeCell ref="AW17:AW19"/>
    <mergeCell ref="AX17:AX19"/>
    <mergeCell ref="AG17:AG19"/>
    <mergeCell ref="AH17:AH19"/>
    <mergeCell ref="AI17:AI20"/>
    <mergeCell ref="AJ17:AJ20"/>
    <mergeCell ref="AQ17:AQ19"/>
    <mergeCell ref="AR17:AR19"/>
    <mergeCell ref="AA17:AA19"/>
    <mergeCell ref="AB17:AB19"/>
    <mergeCell ref="AC17:AC19"/>
    <mergeCell ref="AD17:AD19"/>
    <mergeCell ref="AE17:AE19"/>
    <mergeCell ref="AF17:AF19"/>
    <mergeCell ref="T13:U13"/>
    <mergeCell ref="T14:U14"/>
    <mergeCell ref="R15:S15"/>
    <mergeCell ref="T15:U15"/>
    <mergeCell ref="Y17:Y19"/>
    <mergeCell ref="Z17:Z19"/>
    <mergeCell ref="AW12:AW14"/>
    <mergeCell ref="AX12:AX14"/>
    <mergeCell ref="AY12:AY14"/>
    <mergeCell ref="AE12:AE14"/>
    <mergeCell ref="AF12:AF14"/>
    <mergeCell ref="AG12:AG14"/>
    <mergeCell ref="AH12:AH14"/>
    <mergeCell ref="AI12:AI15"/>
    <mergeCell ref="AJ12:AJ15"/>
    <mergeCell ref="AY17:AY19"/>
    <mergeCell ref="Y12:Y14"/>
    <mergeCell ref="Z12:Z14"/>
    <mergeCell ref="AA12:AA14"/>
    <mergeCell ref="AB12:AB14"/>
    <mergeCell ref="AC12:AC14"/>
    <mergeCell ref="AD12:AD14"/>
    <mergeCell ref="AQ7:AQ9"/>
    <mergeCell ref="AR7:AR9"/>
    <mergeCell ref="AZ12:AZ14"/>
    <mergeCell ref="BA12:BA15"/>
    <mergeCell ref="BB12:BB15"/>
    <mergeCell ref="AQ12:AQ14"/>
    <mergeCell ref="AR12:AR14"/>
    <mergeCell ref="AS12:AS14"/>
    <mergeCell ref="AT12:AT14"/>
    <mergeCell ref="AU12:AU14"/>
    <mergeCell ref="AV12:AV14"/>
    <mergeCell ref="X4:AK4"/>
    <mergeCell ref="AP4:BC4"/>
    <mergeCell ref="Y7:Y9"/>
    <mergeCell ref="Z7:Z9"/>
    <mergeCell ref="AA7:AA9"/>
    <mergeCell ref="AB7:AB9"/>
    <mergeCell ref="AC7:AC9"/>
    <mergeCell ref="AD7:AD9"/>
    <mergeCell ref="AE7:AE9"/>
    <mergeCell ref="AF7:AF9"/>
    <mergeCell ref="AY7:AY9"/>
    <mergeCell ref="AZ7:AZ9"/>
    <mergeCell ref="BA7:BA10"/>
    <mergeCell ref="BB7:BB10"/>
    <mergeCell ref="AV7:AV9"/>
    <mergeCell ref="AW7:AW9"/>
    <mergeCell ref="AX7:AX9"/>
    <mergeCell ref="AS7:AS9"/>
    <mergeCell ref="AT7:AT9"/>
    <mergeCell ref="AU7:AU9"/>
    <mergeCell ref="AG7:AG10"/>
    <mergeCell ref="AH7:AH10"/>
    <mergeCell ref="AI7:AI10"/>
    <mergeCell ref="AJ7:AJ10"/>
    <mergeCell ref="AZ22:AZ24"/>
    <mergeCell ref="BA22:BA25"/>
    <mergeCell ref="BB22:BB25"/>
    <mergeCell ref="AQ22:AQ24"/>
    <mergeCell ref="AR22:AR24"/>
    <mergeCell ref="AS22:AS24"/>
    <mergeCell ref="AT22:AT24"/>
    <mergeCell ref="AU22:AU24"/>
    <mergeCell ref="AV22:AV24"/>
    <mergeCell ref="AW22:AW24"/>
    <mergeCell ref="AX22:AX24"/>
    <mergeCell ref="AY22:AY24"/>
  </mergeCells>
  <phoneticPr fontId="86" type="noConversion"/>
  <printOptions horizontalCentered="1" verticalCentered="1"/>
  <pageMargins left="0.39370078740157499" right="0.39370078740157499" top="0.39370078740157499" bottom="0.39370078740157499" header="0.39370078740157499" footer="0.39370078740157499"/>
  <pageSetup paperSize="9" scale="96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18"/>
  </sheetPr>
  <dimension ref="A1:BD36"/>
  <sheetViews>
    <sheetView view="pageBreakPreview" topLeftCell="A4" zoomScale="115" zoomScaleNormal="100" zoomScaleSheetLayoutView="115" workbookViewId="0">
      <selection activeCell="AS26" sqref="AS26"/>
    </sheetView>
  </sheetViews>
  <sheetFormatPr defaultColWidth="10" defaultRowHeight="15" customHeight="1"/>
  <cols>
    <col min="1" max="14" width="2.25" style="223" customWidth="1"/>
    <col min="15" max="15" width="2.5" style="223" customWidth="1"/>
    <col min="16" max="16" width="2.5" style="222" customWidth="1"/>
    <col min="17" max="17" width="2.75" style="223" customWidth="1"/>
    <col min="18" max="56" width="2.25" style="223" customWidth="1"/>
    <col min="57" max="97" width="10" style="223" customWidth="1"/>
    <col min="98" max="16384" width="10" style="223"/>
  </cols>
  <sheetData>
    <row r="1" spans="1:56" ht="15" customHeight="1">
      <c r="A1" s="61" t="s">
        <v>16</v>
      </c>
      <c r="B1" s="62"/>
      <c r="C1" s="62"/>
      <c r="D1" s="64"/>
      <c r="E1" s="64"/>
      <c r="F1" s="63"/>
      <c r="G1" s="63"/>
      <c r="H1" s="63"/>
      <c r="I1" s="64"/>
      <c r="J1" s="64"/>
      <c r="K1" s="64"/>
      <c r="L1" s="64"/>
      <c r="M1" s="64"/>
      <c r="N1" s="64"/>
      <c r="O1" s="64"/>
      <c r="P1" s="64"/>
      <c r="Q1" s="63"/>
      <c r="R1" s="63"/>
      <c r="S1" s="63"/>
      <c r="T1" s="63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5"/>
    </row>
    <row r="2" spans="1:56" ht="15" customHeight="1">
      <c r="A2" s="85"/>
      <c r="F2" s="66" t="s">
        <v>17</v>
      </c>
      <c r="H2" s="67" t="s">
        <v>18</v>
      </c>
      <c r="I2" s="68"/>
      <c r="L2" s="68"/>
      <c r="M2" s="69"/>
      <c r="N2" s="68"/>
      <c r="P2" s="223"/>
      <c r="S2" s="69"/>
      <c r="T2" s="69"/>
      <c r="X2" s="70"/>
      <c r="Y2" s="70"/>
      <c r="Z2" s="70"/>
      <c r="AA2" s="70"/>
      <c r="AB2" s="70"/>
      <c r="BD2" s="84"/>
    </row>
    <row r="3" spans="1:56" ht="15" customHeight="1">
      <c r="A3" s="85"/>
      <c r="F3" s="66" t="s">
        <v>19</v>
      </c>
      <c r="H3" s="67" t="s">
        <v>20</v>
      </c>
      <c r="P3" s="223"/>
      <c r="R3" s="69"/>
      <c r="S3" s="69"/>
      <c r="BD3" s="84"/>
    </row>
    <row r="4" spans="1:56" ht="15" customHeight="1" thickBot="1">
      <c r="A4" s="85"/>
      <c r="D4" s="68"/>
      <c r="F4" s="66" t="s">
        <v>21</v>
      </c>
      <c r="H4" s="71" t="s">
        <v>75</v>
      </c>
      <c r="X4" s="274" t="s">
        <v>23</v>
      </c>
      <c r="Y4" s="275"/>
      <c r="Z4" s="275"/>
      <c r="AA4" s="275"/>
      <c r="AB4" s="275"/>
      <c r="AC4" s="275"/>
      <c r="AD4" s="275"/>
      <c r="AE4" s="275"/>
      <c r="AF4" s="275"/>
      <c r="AG4" s="275"/>
      <c r="AH4" s="275"/>
      <c r="AI4" s="275"/>
      <c r="AJ4" s="275"/>
      <c r="AK4" s="275"/>
      <c r="AL4" s="224"/>
      <c r="AM4" s="224"/>
      <c r="AN4" s="222"/>
      <c r="AO4" s="222"/>
      <c r="AP4" s="274" t="s">
        <v>24</v>
      </c>
      <c r="AQ4" s="275"/>
      <c r="AR4" s="275"/>
      <c r="AS4" s="275"/>
      <c r="AT4" s="275"/>
      <c r="AU4" s="275"/>
      <c r="AV4" s="275"/>
      <c r="AW4" s="275"/>
      <c r="AX4" s="275"/>
      <c r="AY4" s="275"/>
      <c r="AZ4" s="275"/>
      <c r="BA4" s="275"/>
      <c r="BB4" s="275"/>
      <c r="BC4" s="275"/>
      <c r="BD4" s="84"/>
    </row>
    <row r="5" spans="1:56" ht="15" customHeight="1">
      <c r="A5" s="85"/>
      <c r="F5" s="66" t="s">
        <v>25</v>
      </c>
      <c r="H5" s="72" t="s">
        <v>26</v>
      </c>
      <c r="P5" s="223"/>
      <c r="X5" s="61"/>
      <c r="Y5" s="73">
        <v>1</v>
      </c>
      <c r="Z5" s="73">
        <v>2</v>
      </c>
      <c r="AA5" s="73">
        <v>3</v>
      </c>
      <c r="AB5" s="73">
        <v>4</v>
      </c>
      <c r="AC5" s="73">
        <v>5</v>
      </c>
      <c r="AD5" s="73">
        <v>6</v>
      </c>
      <c r="AE5" s="73">
        <v>7</v>
      </c>
      <c r="AF5" s="73">
        <v>8</v>
      </c>
      <c r="AG5" s="64"/>
      <c r="AH5" s="64"/>
      <c r="AI5" s="64"/>
      <c r="AJ5" s="64"/>
      <c r="AK5" s="65"/>
      <c r="AN5" s="222"/>
      <c r="AO5" s="222"/>
      <c r="AP5" s="61"/>
      <c r="AQ5" s="73">
        <v>1</v>
      </c>
      <c r="AR5" s="73">
        <v>2</v>
      </c>
      <c r="AS5" s="73">
        <v>3</v>
      </c>
      <c r="AT5" s="73">
        <v>4</v>
      </c>
      <c r="AU5" s="73">
        <v>5</v>
      </c>
      <c r="AV5" s="73">
        <v>6</v>
      </c>
      <c r="AW5" s="73">
        <v>7</v>
      </c>
      <c r="AX5" s="73">
        <v>8</v>
      </c>
      <c r="AY5" s="64"/>
      <c r="AZ5" s="64"/>
      <c r="BA5" s="64"/>
      <c r="BB5" s="64"/>
      <c r="BC5" s="65"/>
      <c r="BD5" s="84"/>
    </row>
    <row r="6" spans="1:56" ht="15" customHeight="1">
      <c r="A6" s="85"/>
      <c r="F6" s="66" t="s">
        <v>27</v>
      </c>
      <c r="P6" s="223"/>
      <c r="X6" s="85"/>
      <c r="AG6" s="222"/>
      <c r="AH6" s="222"/>
      <c r="AI6" s="222"/>
      <c r="AJ6" s="222"/>
      <c r="AK6" s="74"/>
      <c r="AL6" s="222"/>
      <c r="AM6" s="222"/>
      <c r="AN6" s="222"/>
      <c r="AO6" s="222"/>
      <c r="AP6" s="85"/>
      <c r="AS6" s="75"/>
      <c r="AT6" s="75"/>
      <c r="AY6" s="222"/>
      <c r="AZ6" s="222"/>
      <c r="BA6" s="222"/>
      <c r="BB6" s="222"/>
      <c r="BC6" s="74"/>
      <c r="BD6" s="84"/>
    </row>
    <row r="7" spans="1:56" ht="15" customHeight="1">
      <c r="A7" s="85"/>
      <c r="P7" s="223"/>
      <c r="X7" s="85"/>
      <c r="Y7" s="276" t="s">
        <v>28</v>
      </c>
      <c r="Z7" s="276" t="s">
        <v>28</v>
      </c>
      <c r="AA7" s="270" t="s">
        <v>29</v>
      </c>
      <c r="AB7" s="270" t="s">
        <v>29</v>
      </c>
      <c r="AC7" s="270" t="s">
        <v>29</v>
      </c>
      <c r="AD7" s="270" t="s">
        <v>29</v>
      </c>
      <c r="AE7" s="278" t="s">
        <v>31</v>
      </c>
      <c r="AF7" s="279" t="s">
        <v>31</v>
      </c>
      <c r="AG7" s="267" t="s">
        <v>32</v>
      </c>
      <c r="AH7" s="267" t="s">
        <v>32</v>
      </c>
      <c r="AI7" s="267" t="s">
        <v>33</v>
      </c>
      <c r="AJ7" s="267" t="s">
        <v>33</v>
      </c>
      <c r="AK7" s="84"/>
      <c r="AN7" s="222"/>
      <c r="AO7" s="222"/>
      <c r="AP7" s="85"/>
      <c r="AQ7" s="292" t="s">
        <v>28</v>
      </c>
      <c r="AR7" s="292" t="s">
        <v>28</v>
      </c>
      <c r="AS7" s="270" t="s">
        <v>29</v>
      </c>
      <c r="AT7" s="270" t="s">
        <v>29</v>
      </c>
      <c r="AU7" s="282" t="s">
        <v>34</v>
      </c>
      <c r="AV7" s="282" t="s">
        <v>34</v>
      </c>
      <c r="AW7" s="282" t="s">
        <v>34</v>
      </c>
      <c r="AX7" s="271" t="s">
        <v>35</v>
      </c>
      <c r="AY7" s="267" t="s">
        <v>36</v>
      </c>
      <c r="AZ7" s="267" t="s">
        <v>36</v>
      </c>
      <c r="BA7" s="267" t="s">
        <v>33</v>
      </c>
      <c r="BB7" s="267" t="s">
        <v>33</v>
      </c>
      <c r="BC7" s="84"/>
      <c r="BD7" s="84"/>
    </row>
    <row r="8" spans="1:56" ht="15" customHeight="1">
      <c r="A8" s="85"/>
      <c r="Q8" s="223" t="s">
        <v>37</v>
      </c>
      <c r="V8" s="222" t="s">
        <v>38</v>
      </c>
      <c r="X8" s="85"/>
      <c r="Y8" s="268"/>
      <c r="Z8" s="268"/>
      <c r="AA8" s="268"/>
      <c r="AB8" s="268"/>
      <c r="AC8" s="268"/>
      <c r="AD8" s="268"/>
      <c r="AE8" s="268"/>
      <c r="AF8" s="280"/>
      <c r="AG8" s="268"/>
      <c r="AH8" s="268"/>
      <c r="AI8" s="268"/>
      <c r="AJ8" s="268"/>
      <c r="AK8" s="84"/>
      <c r="AN8" s="222" t="s">
        <v>39</v>
      </c>
      <c r="AO8" s="222"/>
      <c r="AP8" s="85"/>
      <c r="AQ8" s="268"/>
      <c r="AR8" s="268"/>
      <c r="AS8" s="268"/>
      <c r="AT8" s="268"/>
      <c r="AU8" s="268"/>
      <c r="AV8" s="268"/>
      <c r="AW8" s="268"/>
      <c r="AX8" s="268"/>
      <c r="AY8" s="268"/>
      <c r="AZ8" s="268"/>
      <c r="BA8" s="268"/>
      <c r="BB8" s="268"/>
      <c r="BC8" s="84"/>
      <c r="BD8" s="84"/>
    </row>
    <row r="9" spans="1:56" ht="15" customHeight="1">
      <c r="A9" s="85"/>
      <c r="F9" s="66" t="s">
        <v>40</v>
      </c>
      <c r="H9" s="68" t="s">
        <v>41</v>
      </c>
      <c r="P9" s="66"/>
      <c r="Q9" s="81">
        <v>1</v>
      </c>
      <c r="X9" s="85"/>
      <c r="Y9" s="269"/>
      <c r="Z9" s="269"/>
      <c r="AA9" s="269"/>
      <c r="AB9" s="269"/>
      <c r="AC9" s="269"/>
      <c r="AD9" s="269"/>
      <c r="AE9" s="269"/>
      <c r="AF9" s="281"/>
      <c r="AG9" s="268"/>
      <c r="AH9" s="268"/>
      <c r="AI9" s="268"/>
      <c r="AJ9" s="268"/>
      <c r="AK9" s="84"/>
      <c r="AN9" s="222"/>
      <c r="AO9" s="222"/>
      <c r="AP9" s="85"/>
      <c r="AQ9" s="269"/>
      <c r="AR9" s="269"/>
      <c r="AS9" s="269"/>
      <c r="AT9" s="269"/>
      <c r="AU9" s="269"/>
      <c r="AV9" s="269"/>
      <c r="AW9" s="269"/>
      <c r="AX9" s="269"/>
      <c r="AY9" s="269"/>
      <c r="AZ9" s="269"/>
      <c r="BA9" s="268"/>
      <c r="BB9" s="268"/>
      <c r="BC9" s="84"/>
      <c r="BD9" s="84"/>
    </row>
    <row r="10" spans="1:56" ht="15" customHeight="1">
      <c r="A10" s="85"/>
      <c r="F10" s="66" t="s">
        <v>42</v>
      </c>
      <c r="H10" s="68" t="s">
        <v>43</v>
      </c>
      <c r="P10" s="66"/>
      <c r="Q10" s="81">
        <v>6</v>
      </c>
      <c r="X10" s="85"/>
      <c r="Y10" s="88"/>
      <c r="Z10" s="88"/>
      <c r="AA10" s="88"/>
      <c r="AB10" s="88"/>
      <c r="AC10" s="88"/>
      <c r="AD10" s="88"/>
      <c r="AE10" s="76"/>
      <c r="AF10" s="76"/>
      <c r="AG10" s="269"/>
      <c r="AH10" s="269"/>
      <c r="AI10" s="269"/>
      <c r="AJ10" s="269"/>
      <c r="AK10" s="84"/>
      <c r="AN10" s="222"/>
      <c r="AO10" s="222"/>
      <c r="AP10" s="85"/>
      <c r="AQ10" s="88"/>
      <c r="AR10" s="88"/>
      <c r="AS10" s="88"/>
      <c r="AT10" s="88"/>
      <c r="AU10" s="88"/>
      <c r="AV10" s="88"/>
      <c r="AW10" s="88"/>
      <c r="AX10" s="88"/>
      <c r="AY10" s="77"/>
      <c r="AZ10" s="77"/>
      <c r="BA10" s="269"/>
      <c r="BB10" s="269"/>
      <c r="BC10" s="84"/>
      <c r="BD10" s="84"/>
    </row>
    <row r="11" spans="1:56" ht="15" customHeight="1">
      <c r="A11" s="85"/>
      <c r="H11" s="223" t="s">
        <v>44</v>
      </c>
      <c r="I11" s="68"/>
      <c r="L11" s="68"/>
      <c r="M11" s="69"/>
      <c r="N11" s="68"/>
      <c r="O11" s="66"/>
      <c r="P11" s="66"/>
      <c r="Q11" s="81">
        <v>1</v>
      </c>
      <c r="X11" s="85"/>
      <c r="Y11" s="78"/>
      <c r="Z11" s="78"/>
      <c r="AA11" s="78"/>
      <c r="AB11" s="78"/>
      <c r="AC11" s="78"/>
      <c r="AD11" s="78"/>
      <c r="AE11" s="78"/>
      <c r="AF11" s="78"/>
      <c r="AG11" s="79" t="s">
        <v>45</v>
      </c>
      <c r="AK11" s="84"/>
      <c r="AN11" s="222"/>
      <c r="AO11" s="222"/>
      <c r="AP11" s="85"/>
      <c r="AQ11" s="75"/>
      <c r="AR11" s="75"/>
      <c r="AS11" s="78"/>
      <c r="AT11" s="78"/>
      <c r="AU11" s="78"/>
      <c r="AV11" s="78"/>
      <c r="AW11" s="78"/>
      <c r="AX11" s="78"/>
      <c r="AY11" s="79" t="s">
        <v>46</v>
      </c>
      <c r="AZ11" s="78"/>
      <c r="BA11" s="78"/>
      <c r="BB11" s="78"/>
      <c r="BC11" s="84"/>
      <c r="BD11" s="84"/>
    </row>
    <row r="12" spans="1:56" ht="15" customHeight="1">
      <c r="A12" s="85"/>
      <c r="C12" s="68"/>
      <c r="D12" s="68"/>
      <c r="I12" s="68"/>
      <c r="L12" s="68"/>
      <c r="M12" s="69"/>
      <c r="N12" s="68"/>
      <c r="O12" s="66"/>
      <c r="P12" s="66"/>
      <c r="Q12" s="81"/>
      <c r="X12" s="85"/>
      <c r="Y12" s="276" t="s">
        <v>28</v>
      </c>
      <c r="Z12" s="276" t="s">
        <v>28</v>
      </c>
      <c r="AA12" s="270" t="s">
        <v>29</v>
      </c>
      <c r="AB12" s="270" t="s">
        <v>29</v>
      </c>
      <c r="AC12" s="284" t="s">
        <v>34</v>
      </c>
      <c r="AD12" s="285" t="s">
        <v>34</v>
      </c>
      <c r="AE12" s="271" t="s">
        <v>35</v>
      </c>
      <c r="AF12" s="277" t="s">
        <v>47</v>
      </c>
      <c r="AG12" s="267" t="s">
        <v>36</v>
      </c>
      <c r="AH12" s="267" t="s">
        <v>36</v>
      </c>
      <c r="AI12" s="267" t="s">
        <v>33</v>
      </c>
      <c r="AJ12" s="267" t="s">
        <v>33</v>
      </c>
      <c r="AK12" s="84"/>
      <c r="AN12" s="222"/>
      <c r="AO12" s="222"/>
      <c r="AP12" s="85"/>
      <c r="AQ12" s="282" t="s">
        <v>34</v>
      </c>
      <c r="AR12" s="282" t="s">
        <v>34</v>
      </c>
      <c r="AS12" s="270" t="s">
        <v>29</v>
      </c>
      <c r="AT12" s="270" t="s">
        <v>29</v>
      </c>
      <c r="AU12" s="282" t="s">
        <v>34</v>
      </c>
      <c r="AV12" s="282" t="s">
        <v>34</v>
      </c>
      <c r="AW12" s="271" t="s">
        <v>35</v>
      </c>
      <c r="AX12" s="277" t="s">
        <v>35</v>
      </c>
      <c r="AY12" s="267" t="s">
        <v>36</v>
      </c>
      <c r="AZ12" s="267" t="s">
        <v>36</v>
      </c>
      <c r="BA12" s="267" t="s">
        <v>33</v>
      </c>
      <c r="BB12" s="267" t="s">
        <v>33</v>
      </c>
      <c r="BC12" s="84"/>
      <c r="BD12" s="84"/>
    </row>
    <row r="13" spans="1:56" ht="15" customHeight="1">
      <c r="A13" s="85"/>
      <c r="O13" s="66"/>
      <c r="P13" s="66"/>
      <c r="Q13" s="81"/>
      <c r="T13" s="283"/>
      <c r="U13" s="275"/>
      <c r="V13" s="222" t="s">
        <v>48</v>
      </c>
      <c r="X13" s="85"/>
      <c r="Y13" s="268"/>
      <c r="Z13" s="268"/>
      <c r="AA13" s="268"/>
      <c r="AB13" s="268"/>
      <c r="AC13" s="268"/>
      <c r="AD13" s="268"/>
      <c r="AE13" s="268"/>
      <c r="AF13" s="268"/>
      <c r="AG13" s="268"/>
      <c r="AH13" s="268"/>
      <c r="AI13" s="268"/>
      <c r="AJ13" s="268"/>
      <c r="AK13" s="84"/>
      <c r="AN13" s="222" t="s">
        <v>49</v>
      </c>
      <c r="AO13" s="222"/>
      <c r="AP13" s="85"/>
      <c r="AQ13" s="268"/>
      <c r="AR13" s="268"/>
      <c r="AS13" s="268"/>
      <c r="AT13" s="268"/>
      <c r="AU13" s="268"/>
      <c r="AV13" s="268"/>
      <c r="AW13" s="268"/>
      <c r="AX13" s="268"/>
      <c r="AY13" s="268"/>
      <c r="AZ13" s="268"/>
      <c r="BA13" s="268"/>
      <c r="BB13" s="268"/>
      <c r="BC13" s="84"/>
      <c r="BD13" s="84"/>
    </row>
    <row r="14" spans="1:56" ht="15" customHeight="1">
      <c r="A14" s="85"/>
      <c r="T14" s="283"/>
      <c r="U14" s="275"/>
      <c r="X14" s="85"/>
      <c r="Y14" s="269"/>
      <c r="Z14" s="269"/>
      <c r="AA14" s="269"/>
      <c r="AB14" s="269"/>
      <c r="AC14" s="269"/>
      <c r="AD14" s="269"/>
      <c r="AE14" s="269"/>
      <c r="AF14" s="269"/>
      <c r="AG14" s="269"/>
      <c r="AH14" s="269"/>
      <c r="AI14" s="268"/>
      <c r="AJ14" s="268"/>
      <c r="AK14" s="84"/>
      <c r="AN14" s="222"/>
      <c r="AO14" s="222"/>
      <c r="AP14" s="85"/>
      <c r="AQ14" s="269"/>
      <c r="AR14" s="269"/>
      <c r="AS14" s="269"/>
      <c r="AT14" s="269"/>
      <c r="AU14" s="269"/>
      <c r="AV14" s="269"/>
      <c r="AW14" s="269"/>
      <c r="AX14" s="269"/>
      <c r="AY14" s="269"/>
      <c r="AZ14" s="269"/>
      <c r="BA14" s="268"/>
      <c r="BB14" s="268"/>
      <c r="BC14" s="84"/>
      <c r="BD14" s="84"/>
    </row>
    <row r="15" spans="1:56" ht="15" customHeight="1">
      <c r="A15" s="85"/>
      <c r="F15" s="66" t="s">
        <v>50</v>
      </c>
      <c r="R15" s="283"/>
      <c r="S15" s="275"/>
      <c r="T15" s="283"/>
      <c r="U15" s="275"/>
      <c r="X15" s="85"/>
      <c r="Y15" s="88"/>
      <c r="Z15" s="88"/>
      <c r="AA15" s="88"/>
      <c r="AB15" s="88"/>
      <c r="AC15" s="88"/>
      <c r="AD15" s="88"/>
      <c r="AE15" s="88"/>
      <c r="AF15" s="88"/>
      <c r="AG15" s="77"/>
      <c r="AH15" s="77"/>
      <c r="AI15" s="269"/>
      <c r="AJ15" s="269"/>
      <c r="AK15" s="84"/>
      <c r="AN15" s="222"/>
      <c r="AO15" s="222"/>
      <c r="AP15" s="85"/>
      <c r="AQ15" s="88"/>
      <c r="AR15" s="88"/>
      <c r="AS15" s="88"/>
      <c r="AT15" s="88"/>
      <c r="AU15" s="88"/>
      <c r="AV15" s="88"/>
      <c r="AW15" s="88"/>
      <c r="AX15" s="88"/>
      <c r="AY15" s="77"/>
      <c r="AZ15" s="77"/>
      <c r="BA15" s="269"/>
      <c r="BB15" s="269"/>
      <c r="BC15" s="84"/>
      <c r="BD15" s="84"/>
    </row>
    <row r="16" spans="1:56" ht="15" customHeight="1">
      <c r="B16" s="223" t="s">
        <v>34</v>
      </c>
      <c r="H16" s="223" t="s">
        <v>51</v>
      </c>
      <c r="L16" s="80"/>
      <c r="O16" s="81"/>
      <c r="P16" s="81"/>
      <c r="Q16" s="103">
        <v>4</v>
      </c>
      <c r="X16" s="85"/>
      <c r="Y16" s="78"/>
      <c r="Z16" s="78"/>
      <c r="AA16" s="78"/>
      <c r="AB16" s="78"/>
      <c r="AC16" s="78"/>
      <c r="AD16" s="78"/>
      <c r="AE16" s="78"/>
      <c r="AF16" s="78"/>
      <c r="AG16" s="79" t="s">
        <v>46</v>
      </c>
      <c r="AK16" s="84"/>
      <c r="AN16" s="222"/>
      <c r="AO16" s="222"/>
      <c r="AP16" s="85"/>
      <c r="AQ16" s="78"/>
      <c r="AR16" s="78"/>
      <c r="AU16" s="78"/>
      <c r="AV16" s="78"/>
      <c r="AW16" s="78"/>
      <c r="AX16" s="78"/>
      <c r="AY16" s="79" t="s">
        <v>46</v>
      </c>
      <c r="AZ16" s="78"/>
      <c r="BA16" s="78"/>
      <c r="BB16" s="78"/>
      <c r="BC16" s="84"/>
      <c r="BD16" s="84"/>
    </row>
    <row r="17" spans="1:56" ht="15" customHeight="1">
      <c r="A17" s="85"/>
      <c r="H17" s="223" t="s">
        <v>52</v>
      </c>
      <c r="L17" s="80"/>
      <c r="O17" s="81"/>
      <c r="P17" s="81"/>
      <c r="Q17" s="107">
        <v>2</v>
      </c>
      <c r="X17" s="85"/>
      <c r="Y17" s="276" t="s">
        <v>28</v>
      </c>
      <c r="Z17" s="276" t="s">
        <v>28</v>
      </c>
      <c r="AA17" s="270" t="s">
        <v>29</v>
      </c>
      <c r="AB17" s="270" t="s">
        <v>29</v>
      </c>
      <c r="AC17" s="284" t="s">
        <v>34</v>
      </c>
      <c r="AD17" s="285" t="s">
        <v>34</v>
      </c>
      <c r="AE17" s="271" t="s">
        <v>35</v>
      </c>
      <c r="AF17" s="277" t="s">
        <v>47</v>
      </c>
      <c r="AG17" s="267" t="s">
        <v>36</v>
      </c>
      <c r="AH17" s="267" t="s">
        <v>36</v>
      </c>
      <c r="AI17" s="267" t="s">
        <v>33</v>
      </c>
      <c r="AJ17" s="267" t="s">
        <v>33</v>
      </c>
      <c r="AK17" s="84"/>
      <c r="AN17" s="222"/>
      <c r="AO17" s="222"/>
      <c r="AP17" s="85"/>
      <c r="AQ17" s="282" t="s">
        <v>34</v>
      </c>
      <c r="AR17" s="282" t="s">
        <v>34</v>
      </c>
      <c r="AS17" s="270" t="s">
        <v>29</v>
      </c>
      <c r="AT17" s="270" t="s">
        <v>29</v>
      </c>
      <c r="AU17" s="282" t="s">
        <v>34</v>
      </c>
      <c r="AV17" s="282" t="s">
        <v>34</v>
      </c>
      <c r="AW17" s="271" t="s">
        <v>35</v>
      </c>
      <c r="AX17" s="277" t="s">
        <v>35</v>
      </c>
      <c r="AY17" s="267" t="s">
        <v>36</v>
      </c>
      <c r="AZ17" s="267" t="s">
        <v>36</v>
      </c>
      <c r="BA17" s="267" t="s">
        <v>33</v>
      </c>
      <c r="BB17" s="267" t="s">
        <v>33</v>
      </c>
      <c r="BC17" s="84"/>
      <c r="BD17" s="84"/>
    </row>
    <row r="18" spans="1:56" ht="15" customHeight="1">
      <c r="A18" s="85"/>
      <c r="B18" s="223" t="s">
        <v>34</v>
      </c>
      <c r="H18" s="223" t="s">
        <v>53</v>
      </c>
      <c r="L18" s="80"/>
      <c r="O18" s="81"/>
      <c r="P18" s="81"/>
      <c r="Q18" s="106">
        <v>13</v>
      </c>
      <c r="V18" s="222" t="s">
        <v>54</v>
      </c>
      <c r="X18" s="85"/>
      <c r="Y18" s="268"/>
      <c r="Z18" s="268"/>
      <c r="AA18" s="268"/>
      <c r="AB18" s="268"/>
      <c r="AC18" s="268"/>
      <c r="AD18" s="268"/>
      <c r="AE18" s="268"/>
      <c r="AF18" s="268"/>
      <c r="AG18" s="268"/>
      <c r="AH18" s="268"/>
      <c r="AI18" s="268"/>
      <c r="AJ18" s="268"/>
      <c r="AK18" s="84"/>
      <c r="AN18" s="222" t="s">
        <v>55</v>
      </c>
      <c r="AO18" s="222"/>
      <c r="AP18" s="85"/>
      <c r="AQ18" s="268"/>
      <c r="AR18" s="268"/>
      <c r="AS18" s="268"/>
      <c r="AT18" s="268"/>
      <c r="AU18" s="268"/>
      <c r="AV18" s="268"/>
      <c r="AW18" s="268"/>
      <c r="AX18" s="268"/>
      <c r="AY18" s="268"/>
      <c r="AZ18" s="268"/>
      <c r="BA18" s="268"/>
      <c r="BB18" s="268"/>
      <c r="BC18" s="84"/>
      <c r="BD18" s="84"/>
    </row>
    <row r="19" spans="1:56" ht="15" customHeight="1">
      <c r="A19" s="85"/>
      <c r="B19" s="223" t="s">
        <v>34</v>
      </c>
      <c r="H19" s="223" t="s">
        <v>56</v>
      </c>
      <c r="L19" s="80"/>
      <c r="O19" s="81"/>
      <c r="P19" s="81"/>
      <c r="Q19" s="102">
        <v>10</v>
      </c>
      <c r="U19" s="178"/>
      <c r="X19" s="85"/>
      <c r="Y19" s="269"/>
      <c r="Z19" s="269"/>
      <c r="AA19" s="269"/>
      <c r="AB19" s="269"/>
      <c r="AC19" s="269"/>
      <c r="AD19" s="269"/>
      <c r="AE19" s="269"/>
      <c r="AF19" s="269"/>
      <c r="AG19" s="269"/>
      <c r="AH19" s="269"/>
      <c r="AI19" s="268"/>
      <c r="AJ19" s="268"/>
      <c r="AK19" s="84"/>
      <c r="AN19" s="222"/>
      <c r="AO19" s="222"/>
      <c r="AP19" s="85"/>
      <c r="AQ19" s="269"/>
      <c r="AR19" s="269"/>
      <c r="AS19" s="269"/>
      <c r="AT19" s="269"/>
      <c r="AU19" s="269"/>
      <c r="AV19" s="269"/>
      <c r="AW19" s="269"/>
      <c r="AX19" s="269"/>
      <c r="AY19" s="269"/>
      <c r="AZ19" s="269"/>
      <c r="BA19" s="268"/>
      <c r="BB19" s="268"/>
      <c r="BC19" s="84"/>
      <c r="BD19" s="84"/>
    </row>
    <row r="20" spans="1:56" ht="15" customHeight="1">
      <c r="A20" s="85"/>
      <c r="H20" s="223" t="s">
        <v>58</v>
      </c>
      <c r="O20" s="81"/>
      <c r="P20" s="81"/>
      <c r="Q20" s="104">
        <v>2</v>
      </c>
      <c r="T20" s="283"/>
      <c r="U20" s="275"/>
      <c r="X20" s="85"/>
      <c r="Y20" s="88"/>
      <c r="Z20" s="88"/>
      <c r="AA20" s="88"/>
      <c r="AB20" s="88"/>
      <c r="AC20" s="88"/>
      <c r="AD20" s="88"/>
      <c r="AE20" s="88"/>
      <c r="AF20" s="88"/>
      <c r="AG20" s="77"/>
      <c r="AH20" s="77"/>
      <c r="AI20" s="269"/>
      <c r="AJ20" s="269"/>
      <c r="AK20" s="84"/>
      <c r="AN20" s="222"/>
      <c r="AO20" s="222"/>
      <c r="AP20" s="85"/>
      <c r="AQ20" s="88"/>
      <c r="AR20" s="88"/>
      <c r="AS20" s="88"/>
      <c r="AT20" s="88"/>
      <c r="AU20" s="82"/>
      <c r="AV20" s="82"/>
      <c r="AW20" s="88"/>
      <c r="AX20" s="88"/>
      <c r="AY20" s="77"/>
      <c r="AZ20" s="77"/>
      <c r="BA20" s="269"/>
      <c r="BB20" s="269"/>
      <c r="BC20" s="84"/>
      <c r="BD20" s="84"/>
    </row>
    <row r="21" spans="1:56" ht="15" customHeight="1">
      <c r="A21" s="85"/>
      <c r="B21" s="223" t="s">
        <v>59</v>
      </c>
      <c r="H21" s="223" t="s">
        <v>60</v>
      </c>
      <c r="L21" s="80"/>
      <c r="O21" s="81"/>
      <c r="P21" s="81"/>
      <c r="Q21" s="105" t="s">
        <v>61</v>
      </c>
      <c r="T21" s="283"/>
      <c r="U21" s="275"/>
      <c r="X21" s="85"/>
      <c r="Y21" s="78"/>
      <c r="Z21" s="78"/>
      <c r="AA21" s="78"/>
      <c r="AB21" s="78"/>
      <c r="AC21" s="78"/>
      <c r="AD21" s="78"/>
      <c r="AE21" s="78"/>
      <c r="AF21" s="78"/>
      <c r="AG21" s="79" t="s">
        <v>46</v>
      </c>
      <c r="AK21" s="84"/>
      <c r="AN21" s="222"/>
      <c r="AO21" s="222"/>
      <c r="AP21" s="85"/>
      <c r="AW21" s="78"/>
      <c r="AX21" s="78"/>
      <c r="AY21" s="79"/>
      <c r="BC21" s="84"/>
      <c r="BD21" s="84"/>
    </row>
    <row r="22" spans="1:56" ht="15" customHeight="1">
      <c r="A22" s="85"/>
      <c r="B22" s="223" t="s">
        <v>35</v>
      </c>
      <c r="H22" s="223" t="s">
        <v>62</v>
      </c>
      <c r="I22" s="83"/>
      <c r="J22" s="83"/>
      <c r="K22" s="83"/>
      <c r="L22" s="80"/>
      <c r="M22" s="83"/>
      <c r="N22" s="83"/>
      <c r="O22" s="81"/>
      <c r="P22" s="81"/>
      <c r="Q22" s="81">
        <v>4</v>
      </c>
      <c r="X22" s="85"/>
      <c r="Y22" s="276" t="s">
        <v>28</v>
      </c>
      <c r="Z22" s="276" t="s">
        <v>28</v>
      </c>
      <c r="AA22" s="270" t="s">
        <v>29</v>
      </c>
      <c r="AB22" s="270" t="s">
        <v>29</v>
      </c>
      <c r="AC22" s="273" t="s">
        <v>34</v>
      </c>
      <c r="AD22" s="273" t="s">
        <v>34</v>
      </c>
      <c r="AE22" s="271" t="s">
        <v>35</v>
      </c>
      <c r="AF22" s="277" t="s">
        <v>47</v>
      </c>
      <c r="AG22" s="267" t="s">
        <v>36</v>
      </c>
      <c r="AH22" s="267" t="s">
        <v>36</v>
      </c>
      <c r="AI22" s="267" t="s">
        <v>33</v>
      </c>
      <c r="AJ22" s="267" t="s">
        <v>33</v>
      </c>
      <c r="AK22" s="84"/>
      <c r="AO22" s="222"/>
      <c r="AP22" s="85"/>
      <c r="AQ22" s="78"/>
      <c r="AR22" s="78"/>
      <c r="AS22" s="78"/>
      <c r="AT22" s="78"/>
      <c r="AU22" s="78"/>
      <c r="AV22" s="78"/>
      <c r="AW22" s="78"/>
      <c r="AX22" s="78"/>
      <c r="AY22" s="79"/>
      <c r="AZ22" s="78"/>
      <c r="BA22" s="78"/>
      <c r="BB22" s="78"/>
      <c r="BC22" s="84"/>
      <c r="BD22" s="84"/>
    </row>
    <row r="23" spans="1:56" ht="15" customHeight="1">
      <c r="A23" s="85"/>
      <c r="B23" s="223" t="s">
        <v>35</v>
      </c>
      <c r="H23" s="223" t="s">
        <v>64</v>
      </c>
      <c r="O23" s="81"/>
      <c r="P23" s="81"/>
      <c r="Q23" s="81">
        <v>2</v>
      </c>
      <c r="V23" s="222" t="s">
        <v>65</v>
      </c>
      <c r="X23" s="85"/>
      <c r="Y23" s="268"/>
      <c r="Z23" s="268"/>
      <c r="AA23" s="268"/>
      <c r="AB23" s="268"/>
      <c r="AC23" s="268"/>
      <c r="AD23" s="268"/>
      <c r="AE23" s="268"/>
      <c r="AF23" s="268"/>
      <c r="AG23" s="268"/>
      <c r="AH23" s="268"/>
      <c r="AI23" s="268"/>
      <c r="AJ23" s="268"/>
      <c r="AK23" s="84"/>
      <c r="AN23" s="222"/>
      <c r="AO23" s="222"/>
      <c r="AP23" s="85"/>
      <c r="AQ23" s="78"/>
      <c r="AR23" s="78"/>
      <c r="AS23" s="78"/>
      <c r="AT23" s="78"/>
      <c r="AU23" s="78"/>
      <c r="AV23" s="78"/>
      <c r="AW23" s="78"/>
      <c r="AX23" s="78"/>
      <c r="AY23" s="79"/>
      <c r="AZ23" s="78"/>
      <c r="BA23" s="78"/>
      <c r="BB23" s="78"/>
      <c r="BC23" s="84"/>
      <c r="BD23" s="84"/>
    </row>
    <row r="24" spans="1:56" ht="15" customHeight="1">
      <c r="A24" s="85"/>
      <c r="B24" s="223" t="s">
        <v>35</v>
      </c>
      <c r="H24" s="223" t="s">
        <v>67</v>
      </c>
      <c r="L24" s="80"/>
      <c r="O24" s="81"/>
      <c r="P24" s="81"/>
      <c r="Q24" s="81">
        <v>3</v>
      </c>
      <c r="X24" s="85"/>
      <c r="Y24" s="269"/>
      <c r="Z24" s="269"/>
      <c r="AA24" s="269"/>
      <c r="AB24" s="269"/>
      <c r="AC24" s="269"/>
      <c r="AD24" s="269"/>
      <c r="AE24" s="269"/>
      <c r="AF24" s="269"/>
      <c r="AG24" s="269"/>
      <c r="AH24" s="269"/>
      <c r="AI24" s="268"/>
      <c r="AJ24" s="268"/>
      <c r="AK24" s="84"/>
      <c r="AN24" s="222"/>
      <c r="AO24" s="222"/>
      <c r="AP24" s="85"/>
      <c r="AQ24" s="78"/>
      <c r="AR24" s="78"/>
      <c r="AS24" s="78"/>
      <c r="AT24" s="78"/>
      <c r="AU24" s="78"/>
      <c r="AV24" s="78"/>
      <c r="AW24" s="78"/>
      <c r="AX24" s="78"/>
      <c r="AY24" s="79"/>
      <c r="AZ24" s="78"/>
      <c r="BA24" s="78"/>
      <c r="BB24" s="78"/>
      <c r="BC24" s="84"/>
      <c r="BD24" s="84"/>
    </row>
    <row r="25" spans="1:56" ht="15" customHeight="1">
      <c r="A25" s="85"/>
      <c r="B25" s="223" t="s">
        <v>47</v>
      </c>
      <c r="H25" s="223" t="s">
        <v>68</v>
      </c>
      <c r="Q25" s="81">
        <v>1</v>
      </c>
      <c r="X25" s="85"/>
      <c r="Y25" s="88"/>
      <c r="Z25" s="88"/>
      <c r="AA25" s="88"/>
      <c r="AB25" s="88"/>
      <c r="AC25" s="88"/>
      <c r="AD25" s="88"/>
      <c r="AE25" s="88"/>
      <c r="AF25" s="88"/>
      <c r="AG25" s="77"/>
      <c r="AH25" s="77"/>
      <c r="AI25" s="269"/>
      <c r="AJ25" s="269"/>
      <c r="AK25" s="84"/>
      <c r="AN25" s="222"/>
      <c r="AO25" s="222"/>
      <c r="AP25" s="85"/>
      <c r="AQ25" s="78"/>
      <c r="AR25" s="78"/>
      <c r="AS25" s="78"/>
      <c r="AT25" s="78"/>
      <c r="AU25" s="78"/>
      <c r="AV25" s="78"/>
      <c r="AW25" s="78"/>
      <c r="AX25" s="78"/>
      <c r="AY25" s="79"/>
      <c r="AZ25" s="78"/>
      <c r="BA25" s="78"/>
      <c r="BB25" s="78"/>
      <c r="BC25" s="84"/>
      <c r="BD25" s="84"/>
    </row>
    <row r="26" spans="1:56" ht="15" customHeight="1">
      <c r="A26" s="85"/>
      <c r="B26" s="223" t="s">
        <v>47</v>
      </c>
      <c r="H26" s="223" t="s">
        <v>69</v>
      </c>
      <c r="Q26" s="81">
        <v>2</v>
      </c>
      <c r="X26" s="85"/>
      <c r="Y26" s="75"/>
      <c r="Z26" s="75"/>
      <c r="AA26" s="75"/>
      <c r="AB26" s="75"/>
      <c r="AC26" s="78"/>
      <c r="AD26" s="78"/>
      <c r="AE26" s="78"/>
      <c r="AF26" s="78"/>
      <c r="AG26" s="79" t="s">
        <v>46</v>
      </c>
      <c r="AK26" s="84"/>
      <c r="AN26" s="222"/>
      <c r="AO26" s="222"/>
      <c r="AP26" s="85"/>
      <c r="AQ26" s="78"/>
      <c r="AR26" s="78"/>
      <c r="AS26" s="78"/>
      <c r="AT26" s="78"/>
      <c r="AU26" s="78"/>
      <c r="AV26" s="78"/>
      <c r="AW26" s="78"/>
      <c r="AX26" s="78"/>
      <c r="AY26" s="79"/>
      <c r="AZ26" s="78"/>
      <c r="BA26" s="78"/>
      <c r="BB26" s="78"/>
      <c r="BC26" s="84"/>
      <c r="BD26" s="84"/>
    </row>
    <row r="27" spans="1:56" ht="15" customHeight="1">
      <c r="A27" s="85"/>
      <c r="F27" s="66"/>
      <c r="Q27" s="81"/>
      <c r="X27" s="85"/>
      <c r="Y27" s="276" t="s">
        <v>28</v>
      </c>
      <c r="Z27" s="276" t="s">
        <v>28</v>
      </c>
      <c r="AA27" s="270" t="s">
        <v>29</v>
      </c>
      <c r="AB27" s="270" t="s">
        <v>29</v>
      </c>
      <c r="AC27" s="282" t="s">
        <v>34</v>
      </c>
      <c r="AD27" s="282" t="s">
        <v>34</v>
      </c>
      <c r="AE27" s="277" t="s">
        <v>35</v>
      </c>
      <c r="AF27" s="277" t="s">
        <v>30</v>
      </c>
      <c r="AG27" s="267" t="s">
        <v>36</v>
      </c>
      <c r="AH27" s="267" t="s">
        <v>36</v>
      </c>
      <c r="AI27" s="267" t="s">
        <v>33</v>
      </c>
      <c r="AJ27" s="267" t="s">
        <v>33</v>
      </c>
      <c r="AK27" s="84"/>
      <c r="AN27" s="222"/>
      <c r="AO27" s="222"/>
      <c r="AP27" s="86"/>
      <c r="AQ27" s="78"/>
      <c r="AR27" s="78"/>
      <c r="AS27" s="78"/>
      <c r="AT27" s="78"/>
      <c r="AU27" s="78"/>
      <c r="AV27" s="78"/>
      <c r="AW27" s="78"/>
      <c r="AX27" s="78"/>
      <c r="AY27" s="79"/>
      <c r="AZ27" s="78"/>
      <c r="BA27" s="78"/>
      <c r="BB27" s="78"/>
      <c r="BC27" s="84"/>
      <c r="BD27" s="84"/>
    </row>
    <row r="28" spans="1:56" ht="15" customHeight="1">
      <c r="A28" s="85"/>
      <c r="F28" s="66"/>
      <c r="V28" s="222" t="s">
        <v>71</v>
      </c>
      <c r="X28" s="85"/>
      <c r="Y28" s="268"/>
      <c r="Z28" s="268"/>
      <c r="AA28" s="268"/>
      <c r="AB28" s="268"/>
      <c r="AC28" s="268"/>
      <c r="AD28" s="268"/>
      <c r="AE28" s="268"/>
      <c r="AF28" s="268"/>
      <c r="AG28" s="268"/>
      <c r="AH28" s="268"/>
      <c r="AI28" s="268"/>
      <c r="AJ28" s="268"/>
      <c r="AK28" s="84"/>
      <c r="AN28" s="222"/>
      <c r="AO28" s="222"/>
      <c r="AP28" s="86"/>
      <c r="AQ28" s="78"/>
      <c r="AR28" s="78"/>
      <c r="AS28" s="78"/>
      <c r="AT28" s="78"/>
      <c r="AU28" s="78"/>
      <c r="AV28" s="78"/>
      <c r="AW28" s="78"/>
      <c r="AX28" s="78"/>
      <c r="AY28" s="79"/>
      <c r="AZ28" s="78"/>
      <c r="BA28" s="78"/>
      <c r="BB28" s="78"/>
      <c r="BC28" s="84"/>
      <c r="BD28" s="84"/>
    </row>
    <row r="29" spans="1:56" ht="15" customHeight="1">
      <c r="A29" s="85"/>
      <c r="F29" s="66"/>
      <c r="G29" s="87"/>
      <c r="X29" s="85"/>
      <c r="Y29" s="269"/>
      <c r="Z29" s="269"/>
      <c r="AA29" s="269"/>
      <c r="AB29" s="269"/>
      <c r="AC29" s="269"/>
      <c r="AD29" s="269"/>
      <c r="AE29" s="269"/>
      <c r="AF29" s="269"/>
      <c r="AG29" s="269"/>
      <c r="AH29" s="269"/>
      <c r="AI29" s="268"/>
      <c r="AJ29" s="268"/>
      <c r="AK29" s="84"/>
      <c r="AN29" s="222"/>
      <c r="AO29" s="222"/>
      <c r="AP29" s="86"/>
      <c r="AQ29" s="78"/>
      <c r="AR29" s="78"/>
      <c r="AS29" s="78"/>
      <c r="AT29" s="78"/>
      <c r="AU29" s="78"/>
      <c r="AV29" s="78"/>
      <c r="AW29" s="78"/>
      <c r="AX29" s="78"/>
      <c r="AY29" s="79"/>
      <c r="AZ29" s="78"/>
      <c r="BA29" s="78"/>
      <c r="BB29" s="78"/>
      <c r="BC29" s="84"/>
      <c r="BD29" s="84"/>
    </row>
    <row r="30" spans="1:56" ht="15" customHeight="1">
      <c r="A30" s="85"/>
      <c r="F30" s="66"/>
      <c r="X30" s="85"/>
      <c r="Y30" s="88"/>
      <c r="Z30" s="88"/>
      <c r="AA30" s="88"/>
      <c r="AB30" s="88"/>
      <c r="AC30" s="88"/>
      <c r="AD30" s="88"/>
      <c r="AE30" s="88"/>
      <c r="AF30" s="88"/>
      <c r="AG30" s="77"/>
      <c r="AH30" s="77"/>
      <c r="AI30" s="269"/>
      <c r="AJ30" s="269"/>
      <c r="AK30" s="84"/>
      <c r="AN30" s="222"/>
      <c r="AO30" s="222"/>
      <c r="AP30" s="85"/>
      <c r="AQ30" s="78"/>
      <c r="AR30" s="78"/>
      <c r="AS30" s="78"/>
      <c r="AT30" s="78"/>
      <c r="AU30" s="78"/>
      <c r="AV30" s="78"/>
      <c r="AW30" s="78"/>
      <c r="AX30" s="78"/>
      <c r="AY30" s="79"/>
      <c r="AZ30" s="78"/>
      <c r="BA30" s="78"/>
      <c r="BB30" s="78"/>
      <c r="BC30" s="84"/>
      <c r="BD30" s="84"/>
    </row>
    <row r="31" spans="1:56" ht="15" customHeight="1" thickBot="1">
      <c r="A31" s="85"/>
      <c r="F31" s="66"/>
      <c r="X31" s="85"/>
      <c r="AG31" s="79" t="s">
        <v>72</v>
      </c>
      <c r="AK31" s="84"/>
      <c r="AN31" s="222"/>
      <c r="AO31" s="222"/>
      <c r="AP31" s="85"/>
      <c r="AQ31" s="78"/>
      <c r="AR31" s="78"/>
      <c r="AS31" s="78"/>
      <c r="AT31" s="78"/>
      <c r="AU31" s="78"/>
      <c r="AV31" s="78"/>
      <c r="AW31" s="78"/>
      <c r="AX31" s="78"/>
      <c r="AY31" s="79"/>
      <c r="AZ31" s="78"/>
      <c r="BA31" s="78"/>
      <c r="BB31" s="78"/>
      <c r="BC31" s="84"/>
      <c r="BD31" s="84"/>
    </row>
    <row r="32" spans="1:56" ht="15" customHeight="1" thickBot="1">
      <c r="A32" s="85"/>
      <c r="H32" s="68"/>
      <c r="K32" s="89"/>
      <c r="X32" s="85"/>
      <c r="Y32" s="286"/>
      <c r="Z32" s="252"/>
      <c r="AA32" s="252"/>
      <c r="AB32" s="252"/>
      <c r="AC32" s="252"/>
      <c r="AD32" s="252"/>
      <c r="AE32" s="252"/>
      <c r="AF32" s="252"/>
      <c r="AG32" s="252"/>
      <c r="AH32" s="252"/>
      <c r="AI32" s="252"/>
      <c r="AJ32" s="287"/>
      <c r="AK32" s="84"/>
      <c r="AN32" s="222"/>
      <c r="AO32" s="222"/>
      <c r="AP32" s="85"/>
      <c r="AQ32" s="90"/>
      <c r="AR32" s="91"/>
      <c r="AS32" s="91"/>
      <c r="AT32" s="91"/>
      <c r="AU32" s="91"/>
      <c r="AV32" s="91"/>
      <c r="AW32" s="91"/>
      <c r="AX32" s="91"/>
      <c r="AY32" s="91"/>
      <c r="AZ32" s="91"/>
      <c r="BA32" s="91"/>
      <c r="BB32" s="92"/>
      <c r="BC32" s="84"/>
      <c r="BD32" s="84"/>
    </row>
    <row r="33" spans="1:56" ht="15" customHeight="1" thickBot="1">
      <c r="A33" s="85"/>
      <c r="L33" s="80"/>
      <c r="O33" s="81"/>
      <c r="P33" s="81"/>
      <c r="Q33" s="81"/>
      <c r="X33" s="94"/>
      <c r="Y33" s="95"/>
      <c r="Z33" s="95"/>
      <c r="AA33" s="95"/>
      <c r="AB33" s="95"/>
      <c r="AC33" s="95"/>
      <c r="AD33" s="95"/>
      <c r="AE33" s="95"/>
      <c r="AF33" s="95"/>
      <c r="AG33" s="95"/>
      <c r="AH33" s="95"/>
      <c r="AI33" s="95"/>
      <c r="AJ33" s="95"/>
      <c r="AK33" s="93"/>
      <c r="AN33" s="222"/>
      <c r="AO33" s="222"/>
      <c r="AP33" s="94"/>
      <c r="AQ33" s="95"/>
      <c r="AR33" s="95"/>
      <c r="AS33" s="95"/>
      <c r="AT33" s="95"/>
      <c r="AU33" s="95"/>
      <c r="AV33" s="95"/>
      <c r="AW33" s="95"/>
      <c r="AX33" s="95"/>
      <c r="AY33" s="95"/>
      <c r="AZ33" s="95"/>
      <c r="BA33" s="95"/>
      <c r="BB33" s="95"/>
      <c r="BC33" s="93"/>
      <c r="BD33" s="84"/>
    </row>
    <row r="34" spans="1:56" ht="15" customHeight="1" thickBot="1">
      <c r="A34" s="85"/>
      <c r="Q34" s="81"/>
      <c r="Y34" s="96"/>
      <c r="Z34" s="97"/>
      <c r="AA34" s="97"/>
      <c r="AB34" s="97"/>
      <c r="AC34" s="97"/>
      <c r="AD34" s="97"/>
      <c r="AE34" s="97"/>
      <c r="AF34" s="97"/>
      <c r="AG34" s="97"/>
      <c r="AH34" s="97"/>
      <c r="AI34" s="97"/>
      <c r="AJ34" s="98"/>
      <c r="AN34" s="222"/>
      <c r="AO34" s="222"/>
      <c r="AQ34" s="96"/>
      <c r="AR34" s="97"/>
      <c r="AS34" s="97"/>
      <c r="AT34" s="97"/>
      <c r="AU34" s="97"/>
      <c r="AV34" s="97"/>
      <c r="AW34" s="97"/>
      <c r="AX34" s="97"/>
      <c r="AY34" s="97"/>
      <c r="AZ34" s="97"/>
      <c r="BA34" s="97"/>
      <c r="BB34" s="98"/>
      <c r="BD34" s="84"/>
    </row>
    <row r="35" spans="1:56" ht="15" customHeight="1">
      <c r="A35" s="85"/>
      <c r="Q35" s="81"/>
      <c r="BD35" s="84"/>
    </row>
    <row r="36" spans="1:56" ht="15" customHeight="1" thickBot="1">
      <c r="A36" s="94"/>
      <c r="B36" s="95"/>
      <c r="C36" s="95"/>
      <c r="D36" s="95"/>
      <c r="E36" s="95"/>
      <c r="F36" s="95"/>
      <c r="G36" s="95"/>
      <c r="Q36" s="81"/>
      <c r="R36" s="95"/>
      <c r="S36" s="95"/>
      <c r="T36" s="95"/>
      <c r="U36" s="95"/>
      <c r="V36" s="95"/>
      <c r="W36" s="95"/>
      <c r="X36" s="95"/>
      <c r="Y36" s="95"/>
      <c r="Z36" s="95"/>
      <c r="AA36" s="95"/>
      <c r="AB36" s="95"/>
      <c r="AC36" s="95"/>
      <c r="AD36" s="95"/>
      <c r="AE36" s="95"/>
      <c r="AF36" s="95"/>
      <c r="AG36" s="95"/>
      <c r="AH36" s="95"/>
      <c r="AI36" s="95"/>
      <c r="AJ36" s="95"/>
      <c r="AK36" s="95"/>
      <c r="AL36" s="95"/>
      <c r="AM36" s="95"/>
      <c r="AN36" s="95"/>
      <c r="AO36" s="95"/>
      <c r="AP36" s="95"/>
      <c r="AQ36" s="95"/>
      <c r="AR36" s="95"/>
      <c r="AS36" s="95"/>
      <c r="AT36" s="95"/>
      <c r="AU36" s="95"/>
      <c r="AV36" s="95"/>
      <c r="AW36" s="99"/>
      <c r="AX36" s="99"/>
      <c r="AY36" s="100" t="s">
        <v>73</v>
      </c>
      <c r="AZ36" s="288">
        <f>'[13]Revision List'!K22+1</f>
        <v>3</v>
      </c>
      <c r="BA36" s="289"/>
      <c r="BB36" s="101" t="s">
        <v>74</v>
      </c>
      <c r="BC36" s="290">
        <f>[13]Cover!$X$24</f>
        <v>5</v>
      </c>
      <c r="BD36" s="291"/>
    </row>
  </sheetData>
  <mergeCells count="107">
    <mergeCell ref="Y32:AJ32"/>
    <mergeCell ref="AZ36:BA36"/>
    <mergeCell ref="BC36:BD36"/>
    <mergeCell ref="AE27:AE29"/>
    <mergeCell ref="AF27:AF29"/>
    <mergeCell ref="AG27:AG29"/>
    <mergeCell ref="AH27:AH29"/>
    <mergeCell ref="AI27:AI30"/>
    <mergeCell ref="AJ27:AJ30"/>
    <mergeCell ref="Y27:Y29"/>
    <mergeCell ref="Z27:Z29"/>
    <mergeCell ref="AA27:AA29"/>
    <mergeCell ref="AB27:AB29"/>
    <mergeCell ref="AC27:AC29"/>
    <mergeCell ref="AD27:AD29"/>
    <mergeCell ref="AE22:AE24"/>
    <mergeCell ref="AF22:AF24"/>
    <mergeCell ref="AG22:AG24"/>
    <mergeCell ref="AH22:AH24"/>
    <mergeCell ref="AI22:AI25"/>
    <mergeCell ref="AJ22:AJ25"/>
    <mergeCell ref="Y22:Y24"/>
    <mergeCell ref="Z22:Z24"/>
    <mergeCell ref="AA22:AA24"/>
    <mergeCell ref="AB22:AB24"/>
    <mergeCell ref="AC22:AC24"/>
    <mergeCell ref="AD22:AD24"/>
    <mergeCell ref="AZ17:AZ19"/>
    <mergeCell ref="BA17:BA20"/>
    <mergeCell ref="BB17:BB20"/>
    <mergeCell ref="T20:U20"/>
    <mergeCell ref="T21:U21"/>
    <mergeCell ref="AS17:AS19"/>
    <mergeCell ref="AT17:AT19"/>
    <mergeCell ref="AU17:AU19"/>
    <mergeCell ref="AV17:AV19"/>
    <mergeCell ref="AW17:AW19"/>
    <mergeCell ref="AX17:AX19"/>
    <mergeCell ref="AG17:AG19"/>
    <mergeCell ref="AH17:AH19"/>
    <mergeCell ref="AI17:AI20"/>
    <mergeCell ref="AJ17:AJ20"/>
    <mergeCell ref="AQ17:AQ19"/>
    <mergeCell ref="AR17:AR19"/>
    <mergeCell ref="AA17:AA19"/>
    <mergeCell ref="AB17:AB19"/>
    <mergeCell ref="AC17:AC19"/>
    <mergeCell ref="AD17:AD19"/>
    <mergeCell ref="AE17:AE19"/>
    <mergeCell ref="AF17:AF19"/>
    <mergeCell ref="T13:U13"/>
    <mergeCell ref="T14:U14"/>
    <mergeCell ref="R15:S15"/>
    <mergeCell ref="T15:U15"/>
    <mergeCell ref="Y17:Y19"/>
    <mergeCell ref="Z17:Z19"/>
    <mergeCell ref="AW12:AW14"/>
    <mergeCell ref="AX12:AX14"/>
    <mergeCell ref="AY12:AY14"/>
    <mergeCell ref="AE12:AE14"/>
    <mergeCell ref="AF12:AF14"/>
    <mergeCell ref="AG12:AG14"/>
    <mergeCell ref="AH12:AH14"/>
    <mergeCell ref="AI12:AI15"/>
    <mergeCell ref="AJ12:AJ15"/>
    <mergeCell ref="AY17:AY19"/>
    <mergeCell ref="Y12:Y14"/>
    <mergeCell ref="Z12:Z14"/>
    <mergeCell ref="AA12:AA14"/>
    <mergeCell ref="AB12:AB14"/>
    <mergeCell ref="AC12:AC14"/>
    <mergeCell ref="AD12:AD14"/>
    <mergeCell ref="AQ7:AQ9"/>
    <mergeCell ref="AR7:AR9"/>
    <mergeCell ref="AZ12:AZ14"/>
    <mergeCell ref="BA12:BA15"/>
    <mergeCell ref="BB12:BB15"/>
    <mergeCell ref="AQ12:AQ14"/>
    <mergeCell ref="AR12:AR14"/>
    <mergeCell ref="AS12:AS14"/>
    <mergeCell ref="AT12:AT14"/>
    <mergeCell ref="AU12:AU14"/>
    <mergeCell ref="AV12:AV14"/>
    <mergeCell ref="X4:AK4"/>
    <mergeCell ref="AP4:BC4"/>
    <mergeCell ref="Y7:Y9"/>
    <mergeCell ref="Z7:Z9"/>
    <mergeCell ref="AA7:AA9"/>
    <mergeCell ref="AB7:AB9"/>
    <mergeCell ref="AC7:AC9"/>
    <mergeCell ref="AD7:AD9"/>
    <mergeCell ref="AE7:AE9"/>
    <mergeCell ref="AF7:AF9"/>
    <mergeCell ref="AY7:AY9"/>
    <mergeCell ref="AZ7:AZ9"/>
    <mergeCell ref="BA7:BA10"/>
    <mergeCell ref="BB7:BB10"/>
    <mergeCell ref="AV7:AV9"/>
    <mergeCell ref="AW7:AW9"/>
    <mergeCell ref="AX7:AX9"/>
    <mergeCell ref="AS7:AS9"/>
    <mergeCell ref="AT7:AT9"/>
    <mergeCell ref="AU7:AU9"/>
    <mergeCell ref="AG7:AG10"/>
    <mergeCell ref="AH7:AH10"/>
    <mergeCell ref="AI7:AI10"/>
    <mergeCell ref="AJ7:AJ10"/>
  </mergeCells>
  <phoneticPr fontId="86" type="noConversion"/>
  <printOptions horizontalCentered="1" verticalCentered="1"/>
  <pageMargins left="0.39370078740157499" right="0.39370078740157499" top="0.39370078740157499" bottom="0.39370078740157499" header="0.39370078740157499" footer="0.39370078740157499"/>
  <pageSetup paperSize="9" scale="96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CU593"/>
  <sheetViews>
    <sheetView tabSelected="1" view="pageBreakPreview" zoomScale="70" zoomScaleNormal="70" zoomScaleSheetLayoutView="70" workbookViewId="0">
      <pane xSplit="4" ySplit="1" topLeftCell="E11" activePane="bottomRight" state="frozen"/>
      <selection pane="topRight"/>
      <selection pane="bottomLeft"/>
      <selection pane="bottomRight" activeCell="K26" sqref="K26"/>
    </sheetView>
  </sheetViews>
  <sheetFormatPr defaultColWidth="8.875" defaultRowHeight="36.6" customHeight="1" outlineLevelCol="1"/>
  <cols>
    <col min="1" max="1" width="5.875" style="194" bestFit="1" customWidth="1"/>
    <col min="2" max="2" width="7.625" style="194" bestFit="1" customWidth="1"/>
    <col min="3" max="3" width="13.375" style="194" bestFit="1" customWidth="1"/>
    <col min="4" max="5" width="15.625" style="120" customWidth="1"/>
    <col min="6" max="6" width="40.5" style="121" customWidth="1"/>
    <col min="7" max="7" width="11.5" style="121" bestFit="1" customWidth="1"/>
    <col min="8" max="8" width="15" style="121" bestFit="1" customWidth="1"/>
    <col min="9" max="10" width="9.125" style="231" customWidth="1"/>
    <col min="11" max="11" width="10.25" style="194" customWidth="1"/>
    <col min="12" max="14" width="9" style="194" customWidth="1"/>
    <col min="15" max="15" width="10.875" style="194" customWidth="1"/>
    <col min="16" max="18" width="8.875" style="194" customWidth="1"/>
    <col min="19" max="20" width="10.5" style="9" customWidth="1"/>
    <col min="21" max="21" width="10.5" style="194" customWidth="1" outlineLevel="1"/>
    <col min="22" max="22" width="8.5" style="194" customWidth="1" outlineLevel="1"/>
    <col min="23" max="23" width="12.75" style="194" customWidth="1" outlineLevel="1"/>
    <col min="24" max="24" width="8.5" style="194" customWidth="1" outlineLevel="1"/>
    <col min="25" max="25" width="12.75" style="194" customWidth="1"/>
    <col min="26" max="26" width="14.5" style="194" customWidth="1"/>
    <col min="27" max="27" width="15.5" style="194" customWidth="1"/>
    <col min="28" max="28" width="32.75" style="194" customWidth="1"/>
    <col min="29" max="29" width="8.625" style="120" customWidth="1"/>
    <col min="30" max="30" width="9.25" style="120" customWidth="1"/>
    <col min="31" max="31" width="10.5" style="194" customWidth="1"/>
    <col min="32" max="35" width="9.25" style="120" customWidth="1"/>
    <col min="36" max="36" width="21.375" style="120" customWidth="1"/>
    <col min="37" max="37" width="11.625" style="194" hidden="1" customWidth="1" outlineLevel="1"/>
    <col min="38" max="38" width="17.25" style="194" hidden="1" customWidth="1" outlineLevel="1"/>
    <col min="39" max="39" width="12.125" style="194" hidden="1" customWidth="1" outlineLevel="1"/>
    <col min="40" max="40" width="19.375" style="194" hidden="1" customWidth="1" outlineLevel="1"/>
    <col min="41" max="41" width="9.375" style="120" customWidth="1" outlineLevel="1"/>
    <col min="42" max="42" width="21.375" style="194" customWidth="1" outlineLevel="1"/>
    <col min="43" max="43" width="19.375" style="194" customWidth="1" outlineLevel="1"/>
    <col min="44" max="44" width="17.25" style="194" customWidth="1" outlineLevel="1"/>
    <col min="45" max="45" width="13" style="194" customWidth="1" outlineLevel="1"/>
    <col min="46" max="46" width="15.125" style="176" bestFit="1" customWidth="1"/>
    <col min="47" max="47" width="34.375" style="176" customWidth="1"/>
    <col min="48" max="48" width="20.75" style="194" customWidth="1" outlineLevel="1"/>
    <col min="49" max="49" width="18.25" style="194" customWidth="1"/>
    <col min="50" max="50" width="17.5" style="194" hidden="1" customWidth="1"/>
    <col min="51" max="51" width="18.875" style="194" customWidth="1" outlineLevel="1"/>
    <col min="52" max="52" width="15" style="194" customWidth="1" outlineLevel="1"/>
    <col min="53" max="53" width="20.125" style="194" customWidth="1" outlineLevel="1"/>
    <col min="54" max="54" width="22.625" style="194" customWidth="1" outlineLevel="1"/>
    <col min="55" max="55" width="15" style="194" customWidth="1" outlineLevel="1"/>
    <col min="56" max="56" width="16.375" style="120" customWidth="1" outlineLevel="1"/>
    <col min="57" max="62" width="10.5" style="120" customWidth="1" outlineLevel="1"/>
    <col min="63" max="63" width="16.375" style="120" customWidth="1" outlineLevel="1"/>
    <col min="64" max="67" width="10.5" style="120" customWidth="1" outlineLevel="1"/>
    <col min="68" max="68" width="16.375" style="120" customWidth="1" outlineLevel="1"/>
    <col min="69" max="72" width="10.5" style="120" customWidth="1" outlineLevel="1"/>
    <col min="73" max="73" width="17.5" style="120" customWidth="1" outlineLevel="1"/>
    <col min="74" max="74" width="20.125" style="194" customWidth="1" outlineLevel="1"/>
    <col min="75" max="77" width="15" style="120" customWidth="1" outlineLevel="1"/>
    <col min="78" max="78" width="11.625" style="194" customWidth="1" outlineLevel="1"/>
    <col min="79" max="79" width="13.875" style="194" customWidth="1" outlineLevel="1"/>
    <col min="80" max="80" width="20.125" style="194" customWidth="1" outlineLevel="1"/>
    <col min="81" max="81" width="12.75" style="194" customWidth="1" outlineLevel="1"/>
    <col min="82" max="82" width="18.625" style="22" customWidth="1" outlineLevel="1"/>
    <col min="83" max="83" width="14.5" style="22" customWidth="1" outlineLevel="1"/>
    <col min="84" max="84" width="12.5" style="232" customWidth="1" outlineLevel="1" collapsed="1"/>
    <col min="85" max="85" width="12.5" style="232" customWidth="1" outlineLevel="1"/>
    <col min="86" max="86" width="13.875" style="9" customWidth="1" outlineLevel="1"/>
    <col min="87" max="87" width="14.125" style="9" customWidth="1" outlineLevel="1"/>
    <col min="88" max="89" width="12.5" style="232" customWidth="1" outlineLevel="1"/>
    <col min="90" max="90" width="13.875" style="9" customWidth="1" outlineLevel="1"/>
    <col min="91" max="91" width="14.125" style="9" customWidth="1" outlineLevel="1"/>
    <col min="92" max="93" width="12.5" style="232" customWidth="1" outlineLevel="1"/>
    <col min="94" max="94" width="13.875" style="9" customWidth="1" outlineLevel="1"/>
    <col min="95" max="95" width="14.125" style="9" customWidth="1" outlineLevel="1"/>
    <col min="96" max="96" width="13" style="233" customWidth="1" outlineLevel="1"/>
    <col min="97" max="97" width="16.625" style="233" customWidth="1" outlineLevel="1"/>
    <col min="98" max="139" width="8.875" style="194" customWidth="1"/>
    <col min="140" max="16384" width="8.875" style="194"/>
  </cols>
  <sheetData>
    <row r="1" spans="1:99" s="117" customFormat="1" ht="36.6" customHeight="1">
      <c r="A1" s="117" t="s">
        <v>76</v>
      </c>
      <c r="B1" s="118" t="s">
        <v>77</v>
      </c>
      <c r="C1" s="118" t="s">
        <v>78</v>
      </c>
      <c r="D1" s="118" t="s">
        <v>79</v>
      </c>
      <c r="E1" s="118" t="s">
        <v>80</v>
      </c>
      <c r="F1" s="118" t="s">
        <v>81</v>
      </c>
      <c r="G1" s="118" t="s">
        <v>82</v>
      </c>
      <c r="H1" s="118" t="s">
        <v>83</v>
      </c>
      <c r="I1" s="234" t="s">
        <v>84</v>
      </c>
      <c r="J1" s="234" t="s">
        <v>85</v>
      </c>
      <c r="K1" s="23" t="s">
        <v>86</v>
      </c>
      <c r="L1" s="23" t="s">
        <v>87</v>
      </c>
      <c r="M1" s="23" t="s">
        <v>88</v>
      </c>
      <c r="N1" s="23" t="s">
        <v>89</v>
      </c>
      <c r="O1" s="23" t="s">
        <v>90</v>
      </c>
      <c r="P1" s="23" t="s">
        <v>91</v>
      </c>
      <c r="Q1" s="23" t="s">
        <v>92</v>
      </c>
      <c r="R1" s="23" t="s">
        <v>93</v>
      </c>
      <c r="S1" s="23" t="s">
        <v>94</v>
      </c>
      <c r="T1" s="23" t="s">
        <v>95</v>
      </c>
      <c r="U1" s="23" t="s">
        <v>96</v>
      </c>
      <c r="V1" s="23" t="s">
        <v>97</v>
      </c>
      <c r="W1" s="23" t="s">
        <v>98</v>
      </c>
      <c r="X1" s="23" t="s">
        <v>99</v>
      </c>
      <c r="Y1" s="23" t="s">
        <v>100</v>
      </c>
      <c r="Z1" s="23" t="s">
        <v>101</v>
      </c>
      <c r="AA1" s="23" t="s">
        <v>102</v>
      </c>
      <c r="AB1" s="23" t="s">
        <v>103</v>
      </c>
      <c r="AC1" s="23" t="s">
        <v>84</v>
      </c>
      <c r="AD1" s="23" t="s">
        <v>85</v>
      </c>
      <c r="AE1" s="23" t="s">
        <v>83</v>
      </c>
      <c r="AF1" s="24" t="s">
        <v>104</v>
      </c>
      <c r="AG1" s="24" t="s">
        <v>105</v>
      </c>
      <c r="AH1" s="24" t="s">
        <v>106</v>
      </c>
      <c r="AI1" s="24" t="s">
        <v>107</v>
      </c>
      <c r="AJ1" s="24" t="s">
        <v>108</v>
      </c>
      <c r="AK1" s="13" t="s">
        <v>109</v>
      </c>
      <c r="AL1" s="13" t="s">
        <v>110</v>
      </c>
      <c r="AM1" s="13" t="s">
        <v>111</v>
      </c>
      <c r="AN1" s="13" t="s">
        <v>112</v>
      </c>
      <c r="AO1" s="118" t="s">
        <v>113</v>
      </c>
      <c r="AP1" s="118" t="s">
        <v>114</v>
      </c>
      <c r="AQ1" s="118" t="s">
        <v>115</v>
      </c>
      <c r="AR1" s="118" t="s">
        <v>116</v>
      </c>
      <c r="AS1" s="217" t="s">
        <v>117</v>
      </c>
      <c r="AT1" s="217" t="s">
        <v>118</v>
      </c>
      <c r="AU1" s="214" t="s">
        <v>119</v>
      </c>
      <c r="AV1" s="217" t="s">
        <v>120</v>
      </c>
      <c r="AW1" s="14" t="s">
        <v>121</v>
      </c>
      <c r="AX1" s="15" t="s">
        <v>122</v>
      </c>
      <c r="AY1" s="14" t="s">
        <v>123</v>
      </c>
      <c r="AZ1" s="14" t="s">
        <v>124</v>
      </c>
      <c r="BA1" s="14" t="s">
        <v>125</v>
      </c>
      <c r="BB1" s="14" t="s">
        <v>126</v>
      </c>
      <c r="BC1" s="14" t="s">
        <v>127</v>
      </c>
      <c r="BD1" s="14" t="s">
        <v>128</v>
      </c>
      <c r="BE1" s="14" t="s">
        <v>129</v>
      </c>
      <c r="BF1" s="14" t="s">
        <v>130</v>
      </c>
      <c r="BG1" s="14" t="s">
        <v>131</v>
      </c>
      <c r="BH1" s="14" t="s">
        <v>132</v>
      </c>
      <c r="BI1" s="14" t="s">
        <v>133</v>
      </c>
      <c r="BJ1" s="14" t="s">
        <v>134</v>
      </c>
      <c r="BK1" s="14" t="s">
        <v>135</v>
      </c>
      <c r="BL1" s="14" t="s">
        <v>136</v>
      </c>
      <c r="BM1" s="14" t="s">
        <v>137</v>
      </c>
      <c r="BN1" s="14" t="s">
        <v>138</v>
      </c>
      <c r="BO1" s="14" t="s">
        <v>139</v>
      </c>
      <c r="BP1" s="14" t="s">
        <v>140</v>
      </c>
      <c r="BQ1" s="14" t="s">
        <v>141</v>
      </c>
      <c r="BR1" s="14" t="s">
        <v>142</v>
      </c>
      <c r="BS1" s="14" t="s">
        <v>143</v>
      </c>
      <c r="BT1" s="14" t="s">
        <v>144</v>
      </c>
      <c r="BU1" s="14" t="s">
        <v>145</v>
      </c>
      <c r="BV1" s="14" t="s">
        <v>146</v>
      </c>
      <c r="BW1" s="14" t="s">
        <v>147</v>
      </c>
      <c r="BX1" s="14" t="s">
        <v>148</v>
      </c>
      <c r="BY1" s="14" t="s">
        <v>149</v>
      </c>
      <c r="BZ1" s="14" t="s">
        <v>150</v>
      </c>
      <c r="CA1" s="15" t="s">
        <v>151</v>
      </c>
      <c r="CB1" s="15" t="s">
        <v>152</v>
      </c>
      <c r="CC1" s="15" t="s">
        <v>108</v>
      </c>
      <c r="CD1" s="26" t="s">
        <v>153</v>
      </c>
      <c r="CE1" s="26" t="s">
        <v>154</v>
      </c>
      <c r="CF1" s="235"/>
      <c r="CG1" s="236"/>
      <c r="CH1" s="28"/>
      <c r="CI1" s="29"/>
      <c r="CJ1" s="235"/>
      <c r="CK1" s="236"/>
      <c r="CL1" s="28"/>
      <c r="CM1" s="29"/>
      <c r="CN1" s="236"/>
      <c r="CO1" s="236"/>
      <c r="CP1" s="30"/>
      <c r="CQ1" s="29"/>
      <c r="CR1" s="31"/>
      <c r="CS1" s="31"/>
      <c r="CU1" s="117" t="s">
        <v>155</v>
      </c>
    </row>
    <row r="2" spans="1:99" ht="19.899999999999999" customHeight="1">
      <c r="A2" s="194">
        <v>1</v>
      </c>
      <c r="B2" s="195">
        <v>1</v>
      </c>
      <c r="C2" s="10"/>
      <c r="D2" s="11" t="s">
        <v>156</v>
      </c>
      <c r="E2" s="11" t="s">
        <v>157</v>
      </c>
      <c r="F2" s="196" t="s">
        <v>158</v>
      </c>
      <c r="G2" s="119" t="s">
        <v>159</v>
      </c>
      <c r="H2" s="119" t="s">
        <v>160</v>
      </c>
      <c r="I2" s="237" t="str">
        <f t="shared" ref="I2:I39" si="0">IF(G2&lt;&gt;"",LEFT(G2,FIND("~",G2,1)-1),"")</f>
        <v>0</v>
      </c>
      <c r="J2" s="237" t="str">
        <f t="shared" ref="J2:J39" si="1">IF(G2&lt;&gt;"",MID(G2,FIND("~",G2,1)+1,10),"")</f>
        <v>5300</v>
      </c>
      <c r="K2" s="2" t="s">
        <v>22</v>
      </c>
      <c r="L2" s="1">
        <v>1</v>
      </c>
      <c r="M2" s="1">
        <v>1</v>
      </c>
      <c r="N2" s="1">
        <v>1</v>
      </c>
      <c r="O2" s="57" t="s">
        <v>34</v>
      </c>
      <c r="P2" s="2" t="str">
        <f t="shared" ref="P2:P17" si="2">IF(MID(O2,4,3)="543","AO","AI")</f>
        <v>AI</v>
      </c>
      <c r="Q2" s="2" t="s">
        <v>161</v>
      </c>
      <c r="R2" s="57" t="s">
        <v>162</v>
      </c>
      <c r="S2" s="2"/>
      <c r="T2" s="2"/>
      <c r="U2" s="2">
        <v>20</v>
      </c>
      <c r="V2" s="2"/>
      <c r="W2" s="2" t="s">
        <v>163</v>
      </c>
      <c r="X2" s="2" t="s">
        <v>164</v>
      </c>
      <c r="Y2" s="3" t="str">
        <f t="shared" ref="Y2:Y65" si="3">"%Z"&amp;TEXT(L2,"00")&amp;TEXT(M2,"0")&amp;"1"&amp;TEXT(N2,"00")</f>
        <v>%Z011101</v>
      </c>
      <c r="Z2" s="2" t="str">
        <f t="shared" ref="Z2:Z65" si="4">IF(D2="","",IF(P2="AI",CONCATENATE("%%I",E2),IF(P2="AO",CONCATENATE("%%O",E2),E2)))</f>
        <v>%%I08FT3382</v>
      </c>
      <c r="AA2" s="2"/>
      <c r="AB2" s="2" t="str">
        <f t="shared" ref="AB2:AB65" si="5">IF(F2&lt;&gt;"",F2,"")</f>
        <v>CL302底去CL303流量</v>
      </c>
      <c r="AC2" s="1" t="str">
        <f t="shared" ref="AC2:AC39" si="6">IF(I2&lt;&gt;"",I2,"")</f>
        <v>0</v>
      </c>
      <c r="AD2" s="1" t="str">
        <f t="shared" ref="AD2:AD39" si="7">IF(J2&lt;&gt;"",J2,"")</f>
        <v>5300</v>
      </c>
      <c r="AE2" s="1" t="str">
        <f t="shared" ref="AE2:AE39" si="8">IF(H2&lt;&gt;"",H2,"")</f>
        <v>kg/h</v>
      </c>
      <c r="AF2" s="1"/>
      <c r="AG2" s="1"/>
      <c r="AH2" s="1"/>
      <c r="AI2" s="1"/>
      <c r="AJ2" s="1"/>
      <c r="AK2" s="108" t="s">
        <v>165</v>
      </c>
      <c r="AL2" s="4"/>
      <c r="AM2" s="4"/>
      <c r="AN2" s="5"/>
      <c r="AO2" s="195" t="s">
        <v>161</v>
      </c>
      <c r="AP2" s="199" t="s">
        <v>166</v>
      </c>
      <c r="AQ2" s="197" t="s">
        <v>167</v>
      </c>
      <c r="AR2" s="196"/>
      <c r="AS2" s="196"/>
      <c r="AT2" s="196" t="s">
        <v>168</v>
      </c>
      <c r="AU2" s="205" t="s">
        <v>169</v>
      </c>
      <c r="AV2" s="196" t="s">
        <v>170</v>
      </c>
      <c r="AW2" s="4"/>
      <c r="AX2" s="4"/>
      <c r="AY2" s="4"/>
      <c r="AZ2" s="4"/>
      <c r="BA2" s="4"/>
      <c r="BB2" s="4"/>
      <c r="BC2" s="4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4"/>
      <c r="BW2" s="8"/>
      <c r="BX2" s="8"/>
      <c r="BY2" s="8"/>
      <c r="BZ2" s="4"/>
      <c r="CA2" s="4"/>
      <c r="CB2" s="4"/>
      <c r="CC2" s="4"/>
      <c r="CD2" s="27"/>
      <c r="CE2" s="27"/>
      <c r="CF2" s="207">
        <f t="shared" ref="CF2:CF65" si="9">IF(OR(P2="AI",P2="PI"),AC2-(AD2-AC2)*0.001,IF(AND(P2="AO",S2="FC"),4-0.048,IF(AND(P2="AO",OR(S2="FO",S2="FLO")),20-0.048,"")))</f>
        <v>-5.3</v>
      </c>
      <c r="CG2" s="208">
        <f t="shared" ref="CG2:CG65" si="10">IF(OR(P2="AI",P2="PI"),AC2+(AD2-AC2)*0.001,IF(AND(P2="AO",S2="FC"),4+0.048,IF(AND(P2="AO",OR(S2="FO",S2="FLO")),20+0.048,"")))</f>
        <v>5.3</v>
      </c>
      <c r="CH2" s="209"/>
      <c r="CI2" s="210"/>
      <c r="CJ2" s="207">
        <f t="shared" ref="CJ2:CJ65" si="11">IF(OR(P2="AI",P2="PI"),(AD2+AC2)/2-(AD2-AC2)*0.001,IF(P2="AO",12-0.048,""))</f>
        <v>2644.7</v>
      </c>
      <c r="CK2" s="208">
        <f t="shared" ref="CK2:CK65" si="12">IF(OR(P2="AI",P2="PI"),(AD2+AC2)/2+(AD2-AC2)*0.001,IF(P2="AO",12+0.048,""))</f>
        <v>2655.3</v>
      </c>
      <c r="CL2" s="209"/>
      <c r="CM2" s="210"/>
      <c r="CN2" s="207">
        <f t="shared" ref="CN2:CN65" si="13">IF(OR(P2="AI",P2="PI"),AD2-(AD2-AC2)*0.001,IF(AND(P2="AO",S2="FC"),20-0.048,IF(AND(P2="AO",OR(S2="FO",S2="FLO")),4-0.048,"")))</f>
        <v>5294.7</v>
      </c>
      <c r="CO2" s="208">
        <f t="shared" ref="CO2:CO65" si="14">IF(OR(P2="AI",P2="PI"),AD2+(AD2-AC2)*0.001,IF(AND(P2="AO",S2="FC"),20+0.048,IF(AND(P2="AO",OR(S2="FO",S2="FLO")),4+0.048,"")))</f>
        <v>5305.3</v>
      </c>
      <c r="CP2" s="211"/>
      <c r="CQ2" s="212"/>
      <c r="CR2" s="213"/>
      <c r="CS2" s="213"/>
    </row>
    <row r="3" spans="1:99" ht="19.899999999999999" customHeight="1">
      <c r="A3" s="194">
        <v>2</v>
      </c>
      <c r="B3" s="195">
        <v>2</v>
      </c>
      <c r="C3" s="195"/>
      <c r="D3" s="196" t="s">
        <v>171</v>
      </c>
      <c r="E3" s="196" t="s">
        <v>172</v>
      </c>
      <c r="F3" s="196" t="s">
        <v>173</v>
      </c>
      <c r="G3" s="196" t="s">
        <v>174</v>
      </c>
      <c r="H3" s="196" t="s">
        <v>160</v>
      </c>
      <c r="I3" s="237" t="str">
        <f t="shared" si="0"/>
        <v>0</v>
      </c>
      <c r="J3" s="237" t="str">
        <f t="shared" si="1"/>
        <v>5400</v>
      </c>
      <c r="K3" s="2" t="str">
        <f t="shared" ref="K3:K17" si="15">K2</f>
        <v>FCS0301</v>
      </c>
      <c r="L3" s="1">
        <f t="shared" ref="L3:L17" si="16">L2</f>
        <v>1</v>
      </c>
      <c r="M3" s="1">
        <f t="shared" ref="M3:M17" si="17">M2</f>
        <v>1</v>
      </c>
      <c r="N3" s="1">
        <v>2</v>
      </c>
      <c r="O3" s="57" t="str">
        <f t="shared" ref="O3:O17" si="18">O2</f>
        <v>AAI143</v>
      </c>
      <c r="P3" s="2" t="str">
        <f t="shared" si="2"/>
        <v>AI</v>
      </c>
      <c r="Q3" s="2" t="s">
        <v>161</v>
      </c>
      <c r="R3" s="57" t="s">
        <v>162</v>
      </c>
      <c r="S3" s="2"/>
      <c r="T3" s="2"/>
      <c r="U3" s="2">
        <v>20</v>
      </c>
      <c r="V3" s="2"/>
      <c r="W3" s="2" t="s">
        <v>175</v>
      </c>
      <c r="X3" s="2" t="s">
        <v>164</v>
      </c>
      <c r="Y3" s="3" t="str">
        <f t="shared" si="3"/>
        <v>%Z011102</v>
      </c>
      <c r="Z3" s="2" t="str">
        <f t="shared" si="4"/>
        <v>%%I08FT3383</v>
      </c>
      <c r="AA3" s="2"/>
      <c r="AB3" s="2" t="str">
        <f t="shared" si="5"/>
        <v>CL302底泵回流流量</v>
      </c>
      <c r="AC3" s="1" t="str">
        <f t="shared" si="6"/>
        <v>0</v>
      </c>
      <c r="AD3" s="1" t="str">
        <f t="shared" si="7"/>
        <v>5400</v>
      </c>
      <c r="AE3" s="1" t="str">
        <f t="shared" si="8"/>
        <v>kg/h</v>
      </c>
      <c r="AF3" s="1"/>
      <c r="AG3" s="1"/>
      <c r="AH3" s="1"/>
      <c r="AI3" s="1"/>
      <c r="AJ3" s="1"/>
      <c r="AK3" s="58" t="s">
        <v>165</v>
      </c>
      <c r="AL3" s="4"/>
      <c r="AM3" s="4"/>
      <c r="AN3" s="5"/>
      <c r="AO3" s="195" t="s">
        <v>161</v>
      </c>
      <c r="AP3" s="199" t="s">
        <v>166</v>
      </c>
      <c r="AQ3" s="197" t="s">
        <v>167</v>
      </c>
      <c r="AR3" s="196"/>
      <c r="AS3" s="196"/>
      <c r="AT3" s="196" t="s">
        <v>168</v>
      </c>
      <c r="AU3" s="205" t="s">
        <v>169</v>
      </c>
      <c r="AV3" s="196" t="s">
        <v>170</v>
      </c>
      <c r="AW3" s="4"/>
      <c r="AX3" s="4"/>
      <c r="AY3" s="4"/>
      <c r="AZ3" s="4"/>
      <c r="BA3" s="4"/>
      <c r="BB3" s="4"/>
      <c r="BC3" s="4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4"/>
      <c r="BW3" s="8"/>
      <c r="BX3" s="8"/>
      <c r="BY3" s="8"/>
      <c r="BZ3" s="4"/>
      <c r="CA3" s="4"/>
      <c r="CB3" s="4"/>
      <c r="CC3" s="4"/>
      <c r="CD3" s="27"/>
      <c r="CE3" s="27"/>
      <c r="CF3" s="207">
        <f t="shared" si="9"/>
        <v>-5.4</v>
      </c>
      <c r="CG3" s="208">
        <f t="shared" si="10"/>
        <v>5.4</v>
      </c>
      <c r="CH3" s="209"/>
      <c r="CI3" s="210"/>
      <c r="CJ3" s="207">
        <f t="shared" si="11"/>
        <v>2694.6</v>
      </c>
      <c r="CK3" s="208">
        <f t="shared" si="12"/>
        <v>2705.4</v>
      </c>
      <c r="CL3" s="209"/>
      <c r="CM3" s="210"/>
      <c r="CN3" s="207">
        <f t="shared" si="13"/>
        <v>5394.6</v>
      </c>
      <c r="CO3" s="208">
        <f t="shared" si="14"/>
        <v>5405.4</v>
      </c>
      <c r="CP3" s="211"/>
      <c r="CQ3" s="212"/>
      <c r="CR3" s="213"/>
      <c r="CS3" s="213"/>
    </row>
    <row r="4" spans="1:99" ht="19.899999999999999" customHeight="1">
      <c r="A4" s="194">
        <v>3</v>
      </c>
      <c r="B4" s="195">
        <v>3</v>
      </c>
      <c r="C4" s="195"/>
      <c r="D4" s="196" t="s">
        <v>176</v>
      </c>
      <c r="E4" s="196" t="s">
        <v>177</v>
      </c>
      <c r="F4" s="196" t="s">
        <v>178</v>
      </c>
      <c r="G4" s="196" t="s">
        <v>179</v>
      </c>
      <c r="H4" s="196" t="s">
        <v>160</v>
      </c>
      <c r="I4" s="237" t="str">
        <f t="shared" si="0"/>
        <v>0</v>
      </c>
      <c r="J4" s="237" t="str">
        <f t="shared" si="1"/>
        <v>53000</v>
      </c>
      <c r="K4" s="2" t="str">
        <f t="shared" si="15"/>
        <v>FCS0301</v>
      </c>
      <c r="L4" s="1">
        <f t="shared" si="16"/>
        <v>1</v>
      </c>
      <c r="M4" s="1">
        <f t="shared" si="17"/>
        <v>1</v>
      </c>
      <c r="N4" s="1">
        <v>3</v>
      </c>
      <c r="O4" s="57" t="str">
        <f t="shared" si="18"/>
        <v>AAI143</v>
      </c>
      <c r="P4" s="2" t="str">
        <f t="shared" si="2"/>
        <v>AI</v>
      </c>
      <c r="Q4" s="2" t="s">
        <v>161</v>
      </c>
      <c r="R4" s="57" t="s">
        <v>162</v>
      </c>
      <c r="S4" s="2"/>
      <c r="T4" s="2"/>
      <c r="U4" s="2">
        <v>20</v>
      </c>
      <c r="V4" s="2"/>
      <c r="W4" s="2" t="s">
        <v>180</v>
      </c>
      <c r="X4" s="2" t="s">
        <v>164</v>
      </c>
      <c r="Y4" s="3" t="str">
        <f t="shared" si="3"/>
        <v>%Z011103</v>
      </c>
      <c r="Z4" s="2" t="str">
        <f t="shared" si="4"/>
        <v>%%I08FT3384</v>
      </c>
      <c r="AA4" s="2"/>
      <c r="AB4" s="2" t="str">
        <f t="shared" si="5"/>
        <v>回流至CL302流量</v>
      </c>
      <c r="AC4" s="1" t="str">
        <f t="shared" si="6"/>
        <v>0</v>
      </c>
      <c r="AD4" s="1" t="str">
        <f t="shared" si="7"/>
        <v>53000</v>
      </c>
      <c r="AE4" s="1" t="str">
        <f t="shared" si="8"/>
        <v>kg/h</v>
      </c>
      <c r="AF4" s="1"/>
      <c r="AG4" s="1"/>
      <c r="AH4" s="1"/>
      <c r="AI4" s="1"/>
      <c r="AJ4" s="1"/>
      <c r="AK4" s="58" t="s">
        <v>165</v>
      </c>
      <c r="AL4" s="4"/>
      <c r="AM4" s="4"/>
      <c r="AN4" s="5"/>
      <c r="AO4" s="195" t="s">
        <v>161</v>
      </c>
      <c r="AP4" s="199" t="s">
        <v>166</v>
      </c>
      <c r="AQ4" s="197" t="s">
        <v>167</v>
      </c>
      <c r="AR4" s="196"/>
      <c r="AS4" s="196"/>
      <c r="AT4" s="196" t="s">
        <v>168</v>
      </c>
      <c r="AU4" s="205" t="s">
        <v>169</v>
      </c>
      <c r="AV4" s="196" t="s">
        <v>170</v>
      </c>
      <c r="AW4" s="4"/>
      <c r="AX4" s="4"/>
      <c r="AY4" s="4"/>
      <c r="AZ4" s="4"/>
      <c r="BA4" s="4"/>
      <c r="BB4" s="4"/>
      <c r="BC4" s="4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4"/>
      <c r="BW4" s="8"/>
      <c r="BX4" s="8"/>
      <c r="BY4" s="8"/>
      <c r="BZ4" s="4"/>
      <c r="CA4" s="4"/>
      <c r="CB4" s="4"/>
      <c r="CC4" s="4"/>
      <c r="CD4" s="27"/>
      <c r="CE4" s="27"/>
      <c r="CF4" s="207">
        <f t="shared" si="9"/>
        <v>-53</v>
      </c>
      <c r="CG4" s="208">
        <f t="shared" si="10"/>
        <v>53</v>
      </c>
      <c r="CH4" s="209"/>
      <c r="CI4" s="210"/>
      <c r="CJ4" s="207">
        <f t="shared" si="11"/>
        <v>26447</v>
      </c>
      <c r="CK4" s="208">
        <f t="shared" si="12"/>
        <v>26553</v>
      </c>
      <c r="CL4" s="209"/>
      <c r="CM4" s="210"/>
      <c r="CN4" s="207">
        <f t="shared" si="13"/>
        <v>52947</v>
      </c>
      <c r="CO4" s="208">
        <f t="shared" si="14"/>
        <v>53053</v>
      </c>
      <c r="CP4" s="211"/>
      <c r="CQ4" s="212"/>
      <c r="CR4" s="213"/>
      <c r="CS4" s="213"/>
    </row>
    <row r="5" spans="1:99" ht="19.899999999999999" customHeight="1">
      <c r="A5" s="194">
        <v>4</v>
      </c>
      <c r="B5" s="195">
        <v>4</v>
      </c>
      <c r="C5" s="195"/>
      <c r="D5" s="196" t="s">
        <v>181</v>
      </c>
      <c r="E5" s="196" t="s">
        <v>182</v>
      </c>
      <c r="F5" s="196" t="s">
        <v>183</v>
      </c>
      <c r="G5" s="196" t="s">
        <v>184</v>
      </c>
      <c r="H5" s="196" t="s">
        <v>160</v>
      </c>
      <c r="I5" s="237" t="str">
        <f t="shared" si="0"/>
        <v>0</v>
      </c>
      <c r="J5" s="237" t="str">
        <f t="shared" si="1"/>
        <v>5800</v>
      </c>
      <c r="K5" s="2" t="str">
        <f t="shared" si="15"/>
        <v>FCS0301</v>
      </c>
      <c r="L5" s="1">
        <f t="shared" si="16"/>
        <v>1</v>
      </c>
      <c r="M5" s="1">
        <f t="shared" si="17"/>
        <v>1</v>
      </c>
      <c r="N5" s="1">
        <v>4</v>
      </c>
      <c r="O5" s="57" t="str">
        <f t="shared" si="18"/>
        <v>AAI143</v>
      </c>
      <c r="P5" s="2" t="str">
        <f t="shared" si="2"/>
        <v>AI</v>
      </c>
      <c r="Q5" s="2" t="s">
        <v>161</v>
      </c>
      <c r="R5" s="57" t="s">
        <v>162</v>
      </c>
      <c r="S5" s="2"/>
      <c r="T5" s="2"/>
      <c r="U5" s="2">
        <v>20</v>
      </c>
      <c r="V5" s="2"/>
      <c r="W5" s="2" t="s">
        <v>185</v>
      </c>
      <c r="X5" s="2" t="s">
        <v>164</v>
      </c>
      <c r="Y5" s="3" t="str">
        <f t="shared" si="3"/>
        <v>%Z011104</v>
      </c>
      <c r="Z5" s="2" t="str">
        <f t="shared" si="4"/>
        <v>%%I08FT3387</v>
      </c>
      <c r="AA5" s="2"/>
      <c r="AB5" s="2" t="str">
        <f t="shared" si="5"/>
        <v>高沸清洁液去碱洗流量</v>
      </c>
      <c r="AC5" s="1" t="str">
        <f t="shared" si="6"/>
        <v>0</v>
      </c>
      <c r="AD5" s="1" t="str">
        <f t="shared" si="7"/>
        <v>5800</v>
      </c>
      <c r="AE5" s="1" t="str">
        <f t="shared" si="8"/>
        <v>kg/h</v>
      </c>
      <c r="AF5" s="1"/>
      <c r="AG5" s="1"/>
      <c r="AH5" s="1"/>
      <c r="AI5" s="1"/>
      <c r="AJ5" s="1"/>
      <c r="AK5" s="58" t="s">
        <v>165</v>
      </c>
      <c r="AL5" s="4"/>
      <c r="AM5" s="4"/>
      <c r="AN5" s="5"/>
      <c r="AO5" s="195" t="s">
        <v>161</v>
      </c>
      <c r="AP5" s="199" t="s">
        <v>166</v>
      </c>
      <c r="AQ5" s="197" t="s">
        <v>167</v>
      </c>
      <c r="AR5" s="196"/>
      <c r="AS5" s="196"/>
      <c r="AT5" s="196" t="s">
        <v>168</v>
      </c>
      <c r="AU5" s="205" t="s">
        <v>169</v>
      </c>
      <c r="AV5" s="196" t="s">
        <v>170</v>
      </c>
      <c r="AW5" s="4"/>
      <c r="AX5" s="4"/>
      <c r="AY5" s="4"/>
      <c r="AZ5" s="4"/>
      <c r="BA5" s="4"/>
      <c r="BB5" s="4"/>
      <c r="BC5" s="4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4"/>
      <c r="BW5" s="8"/>
      <c r="BX5" s="8"/>
      <c r="BY5" s="8"/>
      <c r="BZ5" s="4"/>
      <c r="CA5" s="4"/>
      <c r="CB5" s="4"/>
      <c r="CC5" s="4"/>
      <c r="CD5" s="27"/>
      <c r="CE5" s="27"/>
      <c r="CF5" s="207">
        <f t="shared" si="9"/>
        <v>-5.8</v>
      </c>
      <c r="CG5" s="208">
        <f t="shared" si="10"/>
        <v>5.8</v>
      </c>
      <c r="CH5" s="209"/>
      <c r="CI5" s="210"/>
      <c r="CJ5" s="207">
        <f t="shared" si="11"/>
        <v>2894.2</v>
      </c>
      <c r="CK5" s="208">
        <f t="shared" si="12"/>
        <v>2905.8</v>
      </c>
      <c r="CL5" s="209"/>
      <c r="CM5" s="210"/>
      <c r="CN5" s="207">
        <f t="shared" si="13"/>
        <v>5794.2</v>
      </c>
      <c r="CO5" s="208">
        <f t="shared" si="14"/>
        <v>5805.8</v>
      </c>
      <c r="CP5" s="211"/>
      <c r="CQ5" s="212"/>
      <c r="CR5" s="213"/>
      <c r="CS5" s="213"/>
    </row>
    <row r="6" spans="1:99" ht="19.899999999999999" customHeight="1">
      <c r="A6" s="194">
        <v>5</v>
      </c>
      <c r="B6" s="195">
        <v>5</v>
      </c>
      <c r="C6" s="195"/>
      <c r="D6" s="196" t="s">
        <v>186</v>
      </c>
      <c r="E6" s="196" t="s">
        <v>187</v>
      </c>
      <c r="F6" s="196" t="s">
        <v>188</v>
      </c>
      <c r="G6" s="196" t="s">
        <v>189</v>
      </c>
      <c r="H6" s="196" t="s">
        <v>160</v>
      </c>
      <c r="I6" s="237" t="str">
        <f t="shared" si="0"/>
        <v>0</v>
      </c>
      <c r="J6" s="237" t="str">
        <f t="shared" si="1"/>
        <v>9000</v>
      </c>
      <c r="K6" s="2" t="str">
        <f t="shared" si="15"/>
        <v>FCS0301</v>
      </c>
      <c r="L6" s="1">
        <f t="shared" si="16"/>
        <v>1</v>
      </c>
      <c r="M6" s="1">
        <f t="shared" si="17"/>
        <v>1</v>
      </c>
      <c r="N6" s="1">
        <v>5</v>
      </c>
      <c r="O6" s="57" t="str">
        <f t="shared" si="18"/>
        <v>AAI143</v>
      </c>
      <c r="P6" s="2" t="str">
        <f t="shared" si="2"/>
        <v>AI</v>
      </c>
      <c r="Q6" s="2" t="s">
        <v>161</v>
      </c>
      <c r="R6" s="57" t="s">
        <v>162</v>
      </c>
      <c r="S6" s="2"/>
      <c r="T6" s="2"/>
      <c r="U6" s="2">
        <v>21</v>
      </c>
      <c r="V6" s="2"/>
      <c r="W6" s="2" t="s">
        <v>190</v>
      </c>
      <c r="X6" s="2" t="s">
        <v>164</v>
      </c>
      <c r="Y6" s="3" t="str">
        <f t="shared" si="3"/>
        <v>%Z011105</v>
      </c>
      <c r="Z6" s="2" t="str">
        <f t="shared" si="4"/>
        <v>%%I08FT3398</v>
      </c>
      <c r="AA6" s="2"/>
      <c r="AB6" s="2" t="str">
        <f t="shared" si="5"/>
        <v>LS去HE304A/S流量</v>
      </c>
      <c r="AC6" s="1" t="str">
        <f t="shared" si="6"/>
        <v>0</v>
      </c>
      <c r="AD6" s="1" t="str">
        <f t="shared" si="7"/>
        <v>9000</v>
      </c>
      <c r="AE6" s="1" t="str">
        <f t="shared" si="8"/>
        <v>kg/h</v>
      </c>
      <c r="AF6" s="1"/>
      <c r="AG6" s="1"/>
      <c r="AH6" s="1"/>
      <c r="AI6" s="1"/>
      <c r="AJ6" s="1"/>
      <c r="AK6" s="58" t="s">
        <v>165</v>
      </c>
      <c r="AL6" s="4"/>
      <c r="AM6" s="4"/>
      <c r="AN6" s="5"/>
      <c r="AO6" s="195" t="s">
        <v>161</v>
      </c>
      <c r="AP6" s="199" t="s">
        <v>166</v>
      </c>
      <c r="AQ6" s="197" t="s">
        <v>167</v>
      </c>
      <c r="AR6" s="196"/>
      <c r="AS6" s="196"/>
      <c r="AT6" s="196" t="s">
        <v>168</v>
      </c>
      <c r="AU6" s="205" t="s">
        <v>169</v>
      </c>
      <c r="AV6" s="196" t="s">
        <v>170</v>
      </c>
      <c r="AW6" s="4"/>
      <c r="AX6" s="4"/>
      <c r="AY6" s="4"/>
      <c r="AZ6" s="4"/>
      <c r="BA6" s="4"/>
      <c r="BB6" s="4"/>
      <c r="BC6" s="4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4"/>
      <c r="BW6" s="8"/>
      <c r="BX6" s="8"/>
      <c r="BY6" s="8"/>
      <c r="BZ6" s="4"/>
      <c r="CA6" s="4"/>
      <c r="CB6" s="4"/>
      <c r="CC6" s="4"/>
      <c r="CD6" s="27"/>
      <c r="CE6" s="27"/>
      <c r="CF6" s="207">
        <f t="shared" si="9"/>
        <v>-9</v>
      </c>
      <c r="CG6" s="208">
        <f t="shared" si="10"/>
        <v>9</v>
      </c>
      <c r="CH6" s="209"/>
      <c r="CI6" s="210"/>
      <c r="CJ6" s="207">
        <f t="shared" si="11"/>
        <v>4491</v>
      </c>
      <c r="CK6" s="208">
        <f t="shared" si="12"/>
        <v>4509</v>
      </c>
      <c r="CL6" s="209"/>
      <c r="CM6" s="210"/>
      <c r="CN6" s="207">
        <f t="shared" si="13"/>
        <v>8991</v>
      </c>
      <c r="CO6" s="208">
        <f t="shared" si="14"/>
        <v>9009</v>
      </c>
      <c r="CP6" s="211"/>
      <c r="CQ6" s="212"/>
      <c r="CR6" s="213"/>
      <c r="CS6" s="213"/>
    </row>
    <row r="7" spans="1:99" ht="19.899999999999999" customHeight="1">
      <c r="A7" s="194">
        <v>6</v>
      </c>
      <c r="B7" s="195">
        <v>6</v>
      </c>
      <c r="C7" s="195"/>
      <c r="D7" s="196" t="s">
        <v>191</v>
      </c>
      <c r="E7" s="196" t="s">
        <v>192</v>
      </c>
      <c r="F7" s="196" t="s">
        <v>193</v>
      </c>
      <c r="G7" s="196" t="s">
        <v>194</v>
      </c>
      <c r="H7" s="196" t="s">
        <v>160</v>
      </c>
      <c r="I7" s="237" t="str">
        <f t="shared" si="0"/>
        <v>0</v>
      </c>
      <c r="J7" s="237" t="str">
        <f t="shared" si="1"/>
        <v>36000</v>
      </c>
      <c r="K7" s="2" t="str">
        <f t="shared" si="15"/>
        <v>FCS0301</v>
      </c>
      <c r="L7" s="1">
        <f t="shared" si="16"/>
        <v>1</v>
      </c>
      <c r="M7" s="1">
        <f t="shared" si="17"/>
        <v>1</v>
      </c>
      <c r="N7" s="1">
        <v>6</v>
      </c>
      <c r="O7" s="57" t="str">
        <f t="shared" si="18"/>
        <v>AAI143</v>
      </c>
      <c r="P7" s="2" t="str">
        <f t="shared" si="2"/>
        <v>AI</v>
      </c>
      <c r="Q7" s="2" t="s">
        <v>161</v>
      </c>
      <c r="R7" s="57" t="s">
        <v>162</v>
      </c>
      <c r="S7" s="2"/>
      <c r="T7" s="2"/>
      <c r="U7" s="2">
        <v>21</v>
      </c>
      <c r="V7" s="2"/>
      <c r="W7" s="2" t="s">
        <v>195</v>
      </c>
      <c r="X7" s="2" t="s">
        <v>164</v>
      </c>
      <c r="Y7" s="3" t="str">
        <f t="shared" si="3"/>
        <v>%Z011106</v>
      </c>
      <c r="Z7" s="2" t="str">
        <f t="shared" si="4"/>
        <v>%%I08FT3405</v>
      </c>
      <c r="AA7" s="2"/>
      <c r="AB7" s="2" t="str">
        <f t="shared" si="5"/>
        <v>EDC去TK703AB流量</v>
      </c>
      <c r="AC7" s="1" t="str">
        <f t="shared" si="6"/>
        <v>0</v>
      </c>
      <c r="AD7" s="1" t="str">
        <f t="shared" si="7"/>
        <v>36000</v>
      </c>
      <c r="AE7" s="1" t="str">
        <f t="shared" si="8"/>
        <v>kg/h</v>
      </c>
      <c r="AF7" s="1"/>
      <c r="AG7" s="1"/>
      <c r="AH7" s="1"/>
      <c r="AI7" s="1"/>
      <c r="AJ7" s="1"/>
      <c r="AK7" s="58" t="s">
        <v>165</v>
      </c>
      <c r="AL7" s="4"/>
      <c r="AM7" s="4"/>
      <c r="AN7" s="5"/>
      <c r="AO7" s="195" t="s">
        <v>161</v>
      </c>
      <c r="AP7" s="199" t="s">
        <v>166</v>
      </c>
      <c r="AQ7" s="197" t="s">
        <v>167</v>
      </c>
      <c r="AR7" s="196"/>
      <c r="AS7" s="196"/>
      <c r="AT7" s="196" t="s">
        <v>168</v>
      </c>
      <c r="AU7" s="205" t="s">
        <v>169</v>
      </c>
      <c r="AV7" s="196" t="s">
        <v>170</v>
      </c>
      <c r="AW7" s="4"/>
      <c r="AX7" s="4"/>
      <c r="AY7" s="4"/>
      <c r="AZ7" s="4"/>
      <c r="BA7" s="4"/>
      <c r="BB7" s="4"/>
      <c r="BC7" s="4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4"/>
      <c r="BW7" s="8"/>
      <c r="BX7" s="8"/>
      <c r="BY7" s="8"/>
      <c r="BZ7" s="4"/>
      <c r="CA7" s="4"/>
      <c r="CB7" s="4"/>
      <c r="CC7" s="4"/>
      <c r="CD7" s="27"/>
      <c r="CE7" s="27"/>
      <c r="CF7" s="207">
        <f t="shared" si="9"/>
        <v>-36</v>
      </c>
      <c r="CG7" s="208">
        <f t="shared" si="10"/>
        <v>36</v>
      </c>
      <c r="CH7" s="209"/>
      <c r="CI7" s="210"/>
      <c r="CJ7" s="207">
        <f t="shared" si="11"/>
        <v>17964</v>
      </c>
      <c r="CK7" s="208">
        <f t="shared" si="12"/>
        <v>18036</v>
      </c>
      <c r="CL7" s="209"/>
      <c r="CM7" s="210"/>
      <c r="CN7" s="207">
        <f t="shared" si="13"/>
        <v>35964</v>
      </c>
      <c r="CO7" s="208">
        <f t="shared" si="14"/>
        <v>36036</v>
      </c>
      <c r="CP7" s="211"/>
      <c r="CQ7" s="212"/>
      <c r="CR7" s="213"/>
      <c r="CS7" s="213"/>
    </row>
    <row r="8" spans="1:99" ht="19.899999999999999" customHeight="1">
      <c r="A8" s="194">
        <v>7</v>
      </c>
      <c r="B8" s="195">
        <v>7</v>
      </c>
      <c r="C8" s="195"/>
      <c r="D8" s="196" t="s">
        <v>196</v>
      </c>
      <c r="E8" s="196" t="s">
        <v>197</v>
      </c>
      <c r="F8" s="196" t="s">
        <v>198</v>
      </c>
      <c r="G8" s="196" t="s">
        <v>199</v>
      </c>
      <c r="H8" s="196" t="s">
        <v>160</v>
      </c>
      <c r="I8" s="237" t="str">
        <f t="shared" si="0"/>
        <v>0</v>
      </c>
      <c r="J8" s="237" t="str">
        <f t="shared" si="1"/>
        <v>12000</v>
      </c>
      <c r="K8" s="2" t="str">
        <f t="shared" si="15"/>
        <v>FCS0301</v>
      </c>
      <c r="L8" s="1">
        <f t="shared" si="16"/>
        <v>1</v>
      </c>
      <c r="M8" s="1">
        <f t="shared" si="17"/>
        <v>1</v>
      </c>
      <c r="N8" s="1">
        <v>7</v>
      </c>
      <c r="O8" s="57" t="str">
        <f t="shared" si="18"/>
        <v>AAI143</v>
      </c>
      <c r="P8" s="2" t="str">
        <f t="shared" si="2"/>
        <v>AI</v>
      </c>
      <c r="Q8" s="2" t="s">
        <v>161</v>
      </c>
      <c r="R8" s="57" t="s">
        <v>162</v>
      </c>
      <c r="S8" s="2"/>
      <c r="T8" s="2"/>
      <c r="U8" s="2">
        <v>21</v>
      </c>
      <c r="V8" s="2"/>
      <c r="W8" s="2" t="s">
        <v>200</v>
      </c>
      <c r="X8" s="2" t="s">
        <v>164</v>
      </c>
      <c r="Y8" s="3" t="str">
        <f t="shared" si="3"/>
        <v>%Z011107</v>
      </c>
      <c r="Z8" s="2" t="str">
        <f t="shared" si="4"/>
        <v>%%I08FT3496</v>
      </c>
      <c r="AA8" s="2"/>
      <c r="AB8" s="2" t="str">
        <f t="shared" si="5"/>
        <v>CL303回流流量</v>
      </c>
      <c r="AC8" s="1" t="str">
        <f t="shared" si="6"/>
        <v>0</v>
      </c>
      <c r="AD8" s="1" t="str">
        <f t="shared" si="7"/>
        <v>12000</v>
      </c>
      <c r="AE8" s="1" t="str">
        <f t="shared" si="8"/>
        <v>kg/h</v>
      </c>
      <c r="AF8" s="59"/>
      <c r="AG8" s="59"/>
      <c r="AH8" s="1"/>
      <c r="AI8" s="1"/>
      <c r="AJ8" s="1"/>
      <c r="AK8" s="58" t="s">
        <v>165</v>
      </c>
      <c r="AL8" s="4"/>
      <c r="AM8" s="4"/>
      <c r="AN8" s="5"/>
      <c r="AO8" s="195" t="s">
        <v>161</v>
      </c>
      <c r="AP8" s="199" t="s">
        <v>166</v>
      </c>
      <c r="AQ8" s="197" t="s">
        <v>167</v>
      </c>
      <c r="AR8" s="196"/>
      <c r="AS8" s="196"/>
      <c r="AT8" s="196" t="s">
        <v>168</v>
      </c>
      <c r="AU8" s="205" t="s">
        <v>169</v>
      </c>
      <c r="AV8" s="196" t="s">
        <v>170</v>
      </c>
      <c r="AW8" s="4"/>
      <c r="AX8" s="4"/>
      <c r="AY8" s="4"/>
      <c r="AZ8" s="4"/>
      <c r="BA8" s="4"/>
      <c r="BB8" s="4"/>
      <c r="BC8" s="4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4"/>
      <c r="BW8" s="8"/>
      <c r="BX8" s="8"/>
      <c r="BY8" s="8"/>
      <c r="BZ8" s="4"/>
      <c r="CA8" s="4"/>
      <c r="CB8" s="4"/>
      <c r="CC8" s="4"/>
      <c r="CD8" s="27"/>
      <c r="CE8" s="27"/>
      <c r="CF8" s="207">
        <f t="shared" si="9"/>
        <v>-12</v>
      </c>
      <c r="CG8" s="208">
        <f t="shared" si="10"/>
        <v>12</v>
      </c>
      <c r="CH8" s="209"/>
      <c r="CI8" s="210"/>
      <c r="CJ8" s="207">
        <f t="shared" si="11"/>
        <v>5988</v>
      </c>
      <c r="CK8" s="208">
        <f t="shared" si="12"/>
        <v>6012</v>
      </c>
      <c r="CL8" s="209"/>
      <c r="CM8" s="210"/>
      <c r="CN8" s="207">
        <f t="shared" si="13"/>
        <v>11988</v>
      </c>
      <c r="CO8" s="208">
        <f t="shared" si="14"/>
        <v>12012</v>
      </c>
      <c r="CP8" s="211"/>
      <c r="CQ8" s="212"/>
      <c r="CR8" s="213"/>
      <c r="CS8" s="213"/>
    </row>
    <row r="9" spans="1:99" ht="19.899999999999999" customHeight="1">
      <c r="A9" s="194">
        <v>8</v>
      </c>
      <c r="B9" s="195">
        <v>8</v>
      </c>
      <c r="C9" s="195"/>
      <c r="D9" s="196" t="s">
        <v>201</v>
      </c>
      <c r="E9" s="196" t="s">
        <v>202</v>
      </c>
      <c r="F9" s="196" t="s">
        <v>203</v>
      </c>
      <c r="G9" s="196" t="s">
        <v>204</v>
      </c>
      <c r="H9" s="196" t="s">
        <v>160</v>
      </c>
      <c r="I9" s="237" t="str">
        <f t="shared" si="0"/>
        <v>0</v>
      </c>
      <c r="J9" s="237" t="str">
        <f t="shared" si="1"/>
        <v>4300</v>
      </c>
      <c r="K9" s="2" t="str">
        <f t="shared" si="15"/>
        <v>FCS0301</v>
      </c>
      <c r="L9" s="1">
        <f t="shared" si="16"/>
        <v>1</v>
      </c>
      <c r="M9" s="1">
        <f t="shared" si="17"/>
        <v>1</v>
      </c>
      <c r="N9" s="1">
        <v>8</v>
      </c>
      <c r="O9" s="57" t="str">
        <f t="shared" si="18"/>
        <v>AAI143</v>
      </c>
      <c r="P9" s="2" t="str">
        <f t="shared" si="2"/>
        <v>AI</v>
      </c>
      <c r="Q9" s="2" t="s">
        <v>161</v>
      </c>
      <c r="R9" s="57" t="s">
        <v>162</v>
      </c>
      <c r="S9" s="2"/>
      <c r="T9" s="2"/>
      <c r="U9" s="2">
        <v>21</v>
      </c>
      <c r="V9" s="2"/>
      <c r="W9" s="2" t="s">
        <v>205</v>
      </c>
      <c r="X9" s="2" t="s">
        <v>164</v>
      </c>
      <c r="Y9" s="3" t="str">
        <f t="shared" si="3"/>
        <v>%Z011108</v>
      </c>
      <c r="Z9" s="2" t="str">
        <f t="shared" si="4"/>
        <v>%%I08FT3505</v>
      </c>
      <c r="AA9" s="2"/>
      <c r="AB9" s="2" t="str">
        <f t="shared" si="5"/>
        <v>低压蒸汽去HE307A流量</v>
      </c>
      <c r="AC9" s="1" t="str">
        <f t="shared" si="6"/>
        <v>0</v>
      </c>
      <c r="AD9" s="1" t="str">
        <f t="shared" si="7"/>
        <v>4300</v>
      </c>
      <c r="AE9" s="1" t="str">
        <f t="shared" si="8"/>
        <v>kg/h</v>
      </c>
      <c r="AF9" s="1"/>
      <c r="AG9" s="1"/>
      <c r="AH9" s="1"/>
      <c r="AI9" s="1"/>
      <c r="AJ9" s="1"/>
      <c r="AK9" s="58" t="s">
        <v>165</v>
      </c>
      <c r="AL9" s="4"/>
      <c r="AM9" s="4"/>
      <c r="AN9" s="5"/>
      <c r="AO9" s="195" t="s">
        <v>161</v>
      </c>
      <c r="AP9" s="199" t="s">
        <v>166</v>
      </c>
      <c r="AQ9" s="197" t="s">
        <v>167</v>
      </c>
      <c r="AR9" s="196"/>
      <c r="AS9" s="196"/>
      <c r="AT9" s="196" t="s">
        <v>168</v>
      </c>
      <c r="AU9" s="205" t="s">
        <v>169</v>
      </c>
      <c r="AV9" s="196" t="s">
        <v>170</v>
      </c>
      <c r="AW9" s="4"/>
      <c r="AX9" s="4"/>
      <c r="AY9" s="4"/>
      <c r="AZ9" s="4"/>
      <c r="BA9" s="4"/>
      <c r="BB9" s="4"/>
      <c r="BC9" s="4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4"/>
      <c r="BW9" s="8"/>
      <c r="BX9" s="8"/>
      <c r="BY9" s="8"/>
      <c r="BZ9" s="4"/>
      <c r="CA9" s="4"/>
      <c r="CB9" s="4"/>
      <c r="CC9" s="4"/>
      <c r="CD9" s="27"/>
      <c r="CE9" s="27"/>
      <c r="CF9" s="207">
        <f t="shared" si="9"/>
        <v>-4.3</v>
      </c>
      <c r="CG9" s="208">
        <f t="shared" si="10"/>
        <v>4.3</v>
      </c>
      <c r="CH9" s="209"/>
      <c r="CI9" s="210"/>
      <c r="CJ9" s="207">
        <f t="shared" si="11"/>
        <v>2145.6999999999998</v>
      </c>
      <c r="CK9" s="208">
        <f t="shared" si="12"/>
        <v>2154.3000000000002</v>
      </c>
      <c r="CL9" s="209"/>
      <c r="CM9" s="210"/>
      <c r="CN9" s="207">
        <f t="shared" si="13"/>
        <v>4295.7</v>
      </c>
      <c r="CO9" s="208">
        <f t="shared" si="14"/>
        <v>4304.3</v>
      </c>
      <c r="CP9" s="211"/>
      <c r="CQ9" s="212"/>
      <c r="CR9" s="213"/>
      <c r="CS9" s="213"/>
    </row>
    <row r="10" spans="1:99" ht="19.899999999999999" customHeight="1">
      <c r="A10" s="194">
        <v>9</v>
      </c>
      <c r="B10" s="195">
        <v>9</v>
      </c>
      <c r="C10" s="195"/>
      <c r="D10" s="196" t="s">
        <v>206</v>
      </c>
      <c r="E10" s="196" t="s">
        <v>207</v>
      </c>
      <c r="F10" s="196" t="s">
        <v>208</v>
      </c>
      <c r="G10" s="196" t="s">
        <v>209</v>
      </c>
      <c r="H10" s="196" t="s">
        <v>160</v>
      </c>
      <c r="I10" s="237" t="str">
        <f t="shared" si="0"/>
        <v>0</v>
      </c>
      <c r="J10" s="237" t="str">
        <f t="shared" si="1"/>
        <v>15000</v>
      </c>
      <c r="K10" s="2" t="str">
        <f t="shared" si="15"/>
        <v>FCS0301</v>
      </c>
      <c r="L10" s="1">
        <f t="shared" si="16"/>
        <v>1</v>
      </c>
      <c r="M10" s="1">
        <f t="shared" si="17"/>
        <v>1</v>
      </c>
      <c r="N10" s="1">
        <v>9</v>
      </c>
      <c r="O10" s="57" t="str">
        <f t="shared" si="18"/>
        <v>AAI143</v>
      </c>
      <c r="P10" s="2" t="str">
        <f t="shared" si="2"/>
        <v>AI</v>
      </c>
      <c r="Q10" s="2" t="s">
        <v>161</v>
      </c>
      <c r="R10" s="57" t="s">
        <v>162</v>
      </c>
      <c r="S10" s="2"/>
      <c r="T10" s="2"/>
      <c r="U10" s="2">
        <v>21</v>
      </c>
      <c r="V10" s="2"/>
      <c r="W10" s="2" t="s">
        <v>210</v>
      </c>
      <c r="X10" s="2" t="s">
        <v>164</v>
      </c>
      <c r="Y10" s="3" t="str">
        <f t="shared" si="3"/>
        <v>%Z011109</v>
      </c>
      <c r="Z10" s="2" t="str">
        <f t="shared" si="4"/>
        <v>%%I08FT4025</v>
      </c>
      <c r="AA10" s="2"/>
      <c r="AB10" s="2" t="str">
        <f t="shared" si="5"/>
        <v>VE411进水流量</v>
      </c>
      <c r="AC10" s="1" t="str">
        <f t="shared" si="6"/>
        <v>0</v>
      </c>
      <c r="AD10" s="1" t="str">
        <f t="shared" si="7"/>
        <v>15000</v>
      </c>
      <c r="AE10" s="1" t="str">
        <f t="shared" si="8"/>
        <v>kg/h</v>
      </c>
      <c r="AF10" s="1"/>
      <c r="AG10" s="1"/>
      <c r="AH10" s="1"/>
      <c r="AI10" s="1"/>
      <c r="AJ10" s="1"/>
      <c r="AK10" s="58" t="s">
        <v>165</v>
      </c>
      <c r="AL10" s="4"/>
      <c r="AM10" s="4"/>
      <c r="AN10" s="5"/>
      <c r="AO10" s="195" t="s">
        <v>161</v>
      </c>
      <c r="AP10" s="199" t="s">
        <v>166</v>
      </c>
      <c r="AQ10" s="197" t="s">
        <v>167</v>
      </c>
      <c r="AR10" s="196"/>
      <c r="AS10" s="196"/>
      <c r="AT10" s="196" t="s">
        <v>168</v>
      </c>
      <c r="AU10" s="205" t="s">
        <v>169</v>
      </c>
      <c r="AV10" s="196" t="s">
        <v>170</v>
      </c>
      <c r="AW10" s="4"/>
      <c r="AX10" s="4"/>
      <c r="AY10" s="4"/>
      <c r="AZ10" s="4"/>
      <c r="BA10" s="4"/>
      <c r="BB10" s="4"/>
      <c r="BC10" s="4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4"/>
      <c r="BW10" s="8"/>
      <c r="BX10" s="8"/>
      <c r="BY10" s="8"/>
      <c r="BZ10" s="4"/>
      <c r="CA10" s="4"/>
      <c r="CB10" s="4"/>
      <c r="CC10" s="4"/>
      <c r="CD10" s="27"/>
      <c r="CE10" s="27"/>
      <c r="CF10" s="207">
        <f t="shared" si="9"/>
        <v>-15</v>
      </c>
      <c r="CG10" s="208">
        <f t="shared" si="10"/>
        <v>15</v>
      </c>
      <c r="CH10" s="209"/>
      <c r="CI10" s="210"/>
      <c r="CJ10" s="207">
        <f t="shared" si="11"/>
        <v>7485</v>
      </c>
      <c r="CK10" s="208">
        <f t="shared" si="12"/>
        <v>7515</v>
      </c>
      <c r="CL10" s="209"/>
      <c r="CM10" s="210"/>
      <c r="CN10" s="207">
        <f t="shared" si="13"/>
        <v>14985</v>
      </c>
      <c r="CO10" s="208">
        <f t="shared" si="14"/>
        <v>15015</v>
      </c>
      <c r="CP10" s="211"/>
      <c r="CQ10" s="212"/>
      <c r="CR10" s="213"/>
      <c r="CS10" s="213"/>
    </row>
    <row r="11" spans="1:99" ht="19.899999999999999" customHeight="1">
      <c r="A11" s="194">
        <v>10</v>
      </c>
      <c r="B11" s="195">
        <v>10</v>
      </c>
      <c r="C11" s="195"/>
      <c r="D11" s="196" t="s">
        <v>211</v>
      </c>
      <c r="E11" s="196" t="s">
        <v>212</v>
      </c>
      <c r="F11" s="196" t="s">
        <v>213</v>
      </c>
      <c r="G11" s="196" t="s">
        <v>214</v>
      </c>
      <c r="H11" s="196" t="s">
        <v>160</v>
      </c>
      <c r="I11" s="237" t="str">
        <f t="shared" si="0"/>
        <v>0</v>
      </c>
      <c r="J11" s="237" t="str">
        <f t="shared" si="1"/>
        <v>4800</v>
      </c>
      <c r="K11" s="2" t="str">
        <f t="shared" si="15"/>
        <v>FCS0301</v>
      </c>
      <c r="L11" s="1">
        <f t="shared" si="16"/>
        <v>1</v>
      </c>
      <c r="M11" s="1">
        <f t="shared" si="17"/>
        <v>1</v>
      </c>
      <c r="N11" s="1">
        <v>10</v>
      </c>
      <c r="O11" s="57" t="str">
        <f t="shared" si="18"/>
        <v>AAI143</v>
      </c>
      <c r="P11" s="2" t="str">
        <f t="shared" si="2"/>
        <v>AI</v>
      </c>
      <c r="Q11" s="2" t="s">
        <v>161</v>
      </c>
      <c r="R11" s="57" t="s">
        <v>162</v>
      </c>
      <c r="S11" s="2"/>
      <c r="T11" s="2"/>
      <c r="U11" s="2">
        <v>22</v>
      </c>
      <c r="V11" s="2"/>
      <c r="W11" s="2" t="s">
        <v>215</v>
      </c>
      <c r="X11" s="2" t="s">
        <v>164</v>
      </c>
      <c r="Y11" s="3" t="str">
        <f t="shared" si="3"/>
        <v>%Z011110</v>
      </c>
      <c r="Z11" s="2" t="str">
        <f t="shared" si="4"/>
        <v>%%I08FT4036</v>
      </c>
      <c r="AA11" s="2"/>
      <c r="AB11" s="2" t="str">
        <f t="shared" si="5"/>
        <v>HE401排放去高沸塔流量</v>
      </c>
      <c r="AC11" s="1" t="str">
        <f t="shared" si="6"/>
        <v>0</v>
      </c>
      <c r="AD11" s="1" t="str">
        <f t="shared" si="7"/>
        <v>4800</v>
      </c>
      <c r="AE11" s="1" t="str">
        <f t="shared" si="8"/>
        <v>kg/h</v>
      </c>
      <c r="AF11" s="1"/>
      <c r="AG11" s="59"/>
      <c r="AH11" s="59"/>
      <c r="AI11" s="1"/>
      <c r="AJ11" s="1"/>
      <c r="AK11" s="58" t="s">
        <v>165</v>
      </c>
      <c r="AL11" s="4"/>
      <c r="AM11" s="4"/>
      <c r="AN11" s="5"/>
      <c r="AO11" s="195" t="s">
        <v>161</v>
      </c>
      <c r="AP11" s="199" t="s">
        <v>166</v>
      </c>
      <c r="AQ11" s="197" t="s">
        <v>167</v>
      </c>
      <c r="AR11" s="196"/>
      <c r="AS11" s="196"/>
      <c r="AT11" s="196" t="s">
        <v>168</v>
      </c>
      <c r="AU11" s="205" t="s">
        <v>169</v>
      </c>
      <c r="AV11" s="196" t="s">
        <v>170</v>
      </c>
      <c r="AW11" s="4"/>
      <c r="AX11" s="4"/>
      <c r="AY11" s="4"/>
      <c r="AZ11" s="4"/>
      <c r="BA11" s="4"/>
      <c r="BB11" s="4"/>
      <c r="BC11" s="4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4"/>
      <c r="BW11" s="8"/>
      <c r="BX11" s="8"/>
      <c r="BY11" s="8"/>
      <c r="BZ11" s="4"/>
      <c r="CA11" s="4"/>
      <c r="CB11" s="4"/>
      <c r="CC11" s="4"/>
      <c r="CD11" s="27"/>
      <c r="CE11" s="27"/>
      <c r="CF11" s="207">
        <f t="shared" si="9"/>
        <v>-4.8</v>
      </c>
      <c r="CG11" s="208">
        <f t="shared" si="10"/>
        <v>4.8</v>
      </c>
      <c r="CH11" s="209"/>
      <c r="CI11" s="210"/>
      <c r="CJ11" s="207">
        <f t="shared" si="11"/>
        <v>2395.1999999999998</v>
      </c>
      <c r="CK11" s="208">
        <f t="shared" si="12"/>
        <v>2404.8000000000002</v>
      </c>
      <c r="CL11" s="209"/>
      <c r="CM11" s="210"/>
      <c r="CN11" s="207">
        <f t="shared" si="13"/>
        <v>4795.2</v>
      </c>
      <c r="CO11" s="208">
        <f t="shared" si="14"/>
        <v>4804.8</v>
      </c>
      <c r="CP11" s="211"/>
      <c r="CQ11" s="212"/>
      <c r="CR11" s="213"/>
      <c r="CS11" s="213"/>
    </row>
    <row r="12" spans="1:99" ht="19.899999999999999" customHeight="1">
      <c r="A12" s="194">
        <v>11</v>
      </c>
      <c r="B12" s="195">
        <v>11</v>
      </c>
      <c r="C12" s="195"/>
      <c r="D12" s="196" t="str">
        <f t="shared" ref="D12:D17" si="19">LEFT(K12,1)&amp;RIGHT(K12,2)&amp;"N"&amp;L12&amp;"S"&amp;M12&amp;N12</f>
        <v>F01N1S111</v>
      </c>
      <c r="E12" s="196" t="s">
        <v>216</v>
      </c>
      <c r="F12" s="196" t="s">
        <v>217</v>
      </c>
      <c r="G12" s="196"/>
      <c r="H12" s="196"/>
      <c r="I12" s="237" t="str">
        <f t="shared" si="0"/>
        <v/>
      </c>
      <c r="J12" s="237" t="str">
        <f t="shared" si="1"/>
        <v/>
      </c>
      <c r="K12" s="2" t="str">
        <f t="shared" si="15"/>
        <v>FCS0301</v>
      </c>
      <c r="L12" s="1">
        <f t="shared" si="16"/>
        <v>1</v>
      </c>
      <c r="M12" s="1">
        <f t="shared" si="17"/>
        <v>1</v>
      </c>
      <c r="N12" s="1">
        <v>11</v>
      </c>
      <c r="O12" s="57" t="str">
        <f t="shared" si="18"/>
        <v>AAI143</v>
      </c>
      <c r="P12" s="2" t="str">
        <f t="shared" si="2"/>
        <v>AI</v>
      </c>
      <c r="Q12" s="2" t="s">
        <v>161</v>
      </c>
      <c r="R12" s="57" t="s">
        <v>162</v>
      </c>
      <c r="S12" s="2"/>
      <c r="T12" s="2"/>
      <c r="U12" s="2"/>
      <c r="V12" s="2"/>
      <c r="W12" s="2"/>
      <c r="X12" s="2"/>
      <c r="Y12" s="3" t="str">
        <f t="shared" si="3"/>
        <v>%Z011111</v>
      </c>
      <c r="Z12" s="2" t="str">
        <f t="shared" si="4"/>
        <v>%%IF01N1S111</v>
      </c>
      <c r="AA12" s="2"/>
      <c r="AB12" s="2" t="str">
        <f t="shared" si="5"/>
        <v>SBAIR spare</v>
      </c>
      <c r="AC12" s="1" t="str">
        <f t="shared" si="6"/>
        <v/>
      </c>
      <c r="AD12" s="1" t="str">
        <f t="shared" si="7"/>
        <v/>
      </c>
      <c r="AE12" s="1" t="str">
        <f t="shared" si="8"/>
        <v/>
      </c>
      <c r="AF12" s="1"/>
      <c r="AG12" s="1"/>
      <c r="AH12" s="1"/>
      <c r="AI12" s="1"/>
      <c r="AJ12" s="1"/>
      <c r="AK12" s="58" t="s">
        <v>165</v>
      </c>
      <c r="AL12" s="4"/>
      <c r="AM12" s="4"/>
      <c r="AN12" s="5"/>
      <c r="AO12" s="195" t="s">
        <v>161</v>
      </c>
      <c r="AP12" s="199" t="s">
        <v>166</v>
      </c>
      <c r="AQ12" s="197" t="s">
        <v>167</v>
      </c>
      <c r="AR12" s="196"/>
      <c r="AS12" s="196"/>
      <c r="AT12" s="196" t="s">
        <v>168</v>
      </c>
      <c r="AU12" s="205"/>
      <c r="AV12" s="196"/>
      <c r="AW12" s="4"/>
      <c r="AX12" s="4"/>
      <c r="AY12" s="4"/>
      <c r="AZ12" s="4"/>
      <c r="BA12" s="4"/>
      <c r="BB12" s="4"/>
      <c r="BC12" s="4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4"/>
      <c r="BW12" s="8"/>
      <c r="BX12" s="8"/>
      <c r="BY12" s="8"/>
      <c r="BZ12" s="4"/>
      <c r="CA12" s="4"/>
      <c r="CB12" s="4"/>
      <c r="CC12" s="4"/>
      <c r="CD12" s="27"/>
      <c r="CE12" s="27"/>
      <c r="CF12" s="207" t="e">
        <f t="shared" si="9"/>
        <v>#VALUE!</v>
      </c>
      <c r="CG12" s="208" t="e">
        <f t="shared" si="10"/>
        <v>#VALUE!</v>
      </c>
      <c r="CH12" s="209"/>
      <c r="CI12" s="210"/>
      <c r="CJ12" s="207" t="e">
        <f t="shared" si="11"/>
        <v>#VALUE!</v>
      </c>
      <c r="CK12" s="208" t="e">
        <f t="shared" si="12"/>
        <v>#VALUE!</v>
      </c>
      <c r="CL12" s="209"/>
      <c r="CM12" s="210"/>
      <c r="CN12" s="207" t="e">
        <f t="shared" si="13"/>
        <v>#VALUE!</v>
      </c>
      <c r="CO12" s="208" t="e">
        <f t="shared" si="14"/>
        <v>#VALUE!</v>
      </c>
      <c r="CP12" s="211"/>
      <c r="CQ12" s="212"/>
      <c r="CR12" s="213"/>
      <c r="CS12" s="213"/>
    </row>
    <row r="13" spans="1:99" ht="19.899999999999999" customHeight="1">
      <c r="A13" s="194">
        <v>12</v>
      </c>
      <c r="B13" s="195">
        <v>12</v>
      </c>
      <c r="C13" s="195"/>
      <c r="D13" s="196" t="str">
        <f t="shared" si="19"/>
        <v>F01N1S112</v>
      </c>
      <c r="E13" s="196" t="s">
        <v>218</v>
      </c>
      <c r="F13" s="196" t="s">
        <v>217</v>
      </c>
      <c r="G13" s="196"/>
      <c r="H13" s="196"/>
      <c r="I13" s="237" t="str">
        <f t="shared" si="0"/>
        <v/>
      </c>
      <c r="J13" s="237" t="str">
        <f t="shared" si="1"/>
        <v/>
      </c>
      <c r="K13" s="2" t="str">
        <f t="shared" si="15"/>
        <v>FCS0301</v>
      </c>
      <c r="L13" s="1">
        <f t="shared" si="16"/>
        <v>1</v>
      </c>
      <c r="M13" s="1">
        <f t="shared" si="17"/>
        <v>1</v>
      </c>
      <c r="N13" s="1">
        <v>12</v>
      </c>
      <c r="O13" s="57" t="str">
        <f t="shared" si="18"/>
        <v>AAI143</v>
      </c>
      <c r="P13" s="2" t="str">
        <f t="shared" si="2"/>
        <v>AI</v>
      </c>
      <c r="Q13" s="2" t="s">
        <v>161</v>
      </c>
      <c r="R13" s="57" t="s">
        <v>162</v>
      </c>
      <c r="S13" s="2"/>
      <c r="T13" s="2"/>
      <c r="U13" s="2"/>
      <c r="V13" s="2"/>
      <c r="W13" s="2"/>
      <c r="X13" s="2"/>
      <c r="Y13" s="3" t="str">
        <f t="shared" si="3"/>
        <v>%Z011112</v>
      </c>
      <c r="Z13" s="2" t="str">
        <f t="shared" si="4"/>
        <v>%%IF01N1S112</v>
      </c>
      <c r="AA13" s="2"/>
      <c r="AB13" s="2" t="str">
        <f t="shared" si="5"/>
        <v>SBAIR spare</v>
      </c>
      <c r="AC13" s="1" t="str">
        <f t="shared" si="6"/>
        <v/>
      </c>
      <c r="AD13" s="1" t="str">
        <f t="shared" si="7"/>
        <v/>
      </c>
      <c r="AE13" s="1" t="str">
        <f t="shared" si="8"/>
        <v/>
      </c>
      <c r="AF13" s="1"/>
      <c r="AG13" s="1"/>
      <c r="AH13" s="1"/>
      <c r="AI13" s="1"/>
      <c r="AJ13" s="1"/>
      <c r="AK13" s="58" t="s">
        <v>165</v>
      </c>
      <c r="AL13" s="4"/>
      <c r="AM13" s="4"/>
      <c r="AN13" s="5"/>
      <c r="AO13" s="195" t="s">
        <v>161</v>
      </c>
      <c r="AP13" s="199" t="s">
        <v>166</v>
      </c>
      <c r="AQ13" s="197" t="s">
        <v>167</v>
      </c>
      <c r="AR13" s="196"/>
      <c r="AS13" s="196"/>
      <c r="AT13" s="196" t="s">
        <v>168</v>
      </c>
      <c r="AU13" s="205"/>
      <c r="AV13" s="196"/>
      <c r="AW13" s="4"/>
      <c r="AX13" s="4"/>
      <c r="AY13" s="4"/>
      <c r="AZ13" s="4"/>
      <c r="BA13" s="4"/>
      <c r="BB13" s="4"/>
      <c r="BC13" s="4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4"/>
      <c r="BW13" s="8"/>
      <c r="BX13" s="8"/>
      <c r="BY13" s="8"/>
      <c r="BZ13" s="4"/>
      <c r="CA13" s="4"/>
      <c r="CB13" s="4"/>
      <c r="CC13" s="4"/>
      <c r="CD13" s="27"/>
      <c r="CE13" s="27"/>
      <c r="CF13" s="207" t="e">
        <f t="shared" si="9"/>
        <v>#VALUE!</v>
      </c>
      <c r="CG13" s="208" t="e">
        <f t="shared" si="10"/>
        <v>#VALUE!</v>
      </c>
      <c r="CH13" s="209"/>
      <c r="CI13" s="210"/>
      <c r="CJ13" s="207" t="e">
        <f t="shared" si="11"/>
        <v>#VALUE!</v>
      </c>
      <c r="CK13" s="208" t="e">
        <f t="shared" si="12"/>
        <v>#VALUE!</v>
      </c>
      <c r="CL13" s="209"/>
      <c r="CM13" s="210"/>
      <c r="CN13" s="207" t="e">
        <f t="shared" si="13"/>
        <v>#VALUE!</v>
      </c>
      <c r="CO13" s="208" t="e">
        <f t="shared" si="14"/>
        <v>#VALUE!</v>
      </c>
      <c r="CP13" s="211"/>
      <c r="CQ13" s="212"/>
      <c r="CR13" s="213"/>
      <c r="CS13" s="213"/>
    </row>
    <row r="14" spans="1:99" ht="19.899999999999999" customHeight="1">
      <c r="A14" s="194">
        <v>13</v>
      </c>
      <c r="B14" s="195">
        <v>13</v>
      </c>
      <c r="C14" s="195"/>
      <c r="D14" s="196" t="str">
        <f t="shared" si="19"/>
        <v>F01N1S113</v>
      </c>
      <c r="E14" s="196" t="s">
        <v>219</v>
      </c>
      <c r="F14" s="196" t="s">
        <v>217</v>
      </c>
      <c r="G14" s="196"/>
      <c r="H14" s="196"/>
      <c r="I14" s="237" t="str">
        <f t="shared" si="0"/>
        <v/>
      </c>
      <c r="J14" s="237" t="str">
        <f t="shared" si="1"/>
        <v/>
      </c>
      <c r="K14" s="2" t="str">
        <f t="shared" si="15"/>
        <v>FCS0301</v>
      </c>
      <c r="L14" s="1">
        <f t="shared" si="16"/>
        <v>1</v>
      </c>
      <c r="M14" s="1">
        <f t="shared" si="17"/>
        <v>1</v>
      </c>
      <c r="N14" s="1">
        <v>13</v>
      </c>
      <c r="O14" s="57" t="str">
        <f t="shared" si="18"/>
        <v>AAI143</v>
      </c>
      <c r="P14" s="2" t="str">
        <f t="shared" si="2"/>
        <v>AI</v>
      </c>
      <c r="Q14" s="2" t="s">
        <v>161</v>
      </c>
      <c r="R14" s="57" t="s">
        <v>162</v>
      </c>
      <c r="S14" s="2"/>
      <c r="T14" s="2"/>
      <c r="U14" s="2"/>
      <c r="V14" s="2"/>
      <c r="W14" s="2"/>
      <c r="X14" s="2"/>
      <c r="Y14" s="3" t="str">
        <f t="shared" si="3"/>
        <v>%Z011113</v>
      </c>
      <c r="Z14" s="2" t="str">
        <f t="shared" si="4"/>
        <v>%%IF01N1S113</v>
      </c>
      <c r="AA14" s="2"/>
      <c r="AB14" s="2" t="str">
        <f t="shared" si="5"/>
        <v>SBAIR spare</v>
      </c>
      <c r="AC14" s="1" t="str">
        <f t="shared" si="6"/>
        <v/>
      </c>
      <c r="AD14" s="1" t="str">
        <f t="shared" si="7"/>
        <v/>
      </c>
      <c r="AE14" s="1" t="str">
        <f t="shared" si="8"/>
        <v/>
      </c>
      <c r="AF14" s="1"/>
      <c r="AG14" s="59"/>
      <c r="AH14" s="59"/>
      <c r="AI14" s="1"/>
      <c r="AJ14" s="1"/>
      <c r="AK14" s="58" t="s">
        <v>165</v>
      </c>
      <c r="AL14" s="4"/>
      <c r="AM14" s="4"/>
      <c r="AN14" s="5"/>
      <c r="AO14" s="195" t="s">
        <v>161</v>
      </c>
      <c r="AP14" s="199" t="s">
        <v>166</v>
      </c>
      <c r="AQ14" s="197" t="s">
        <v>167</v>
      </c>
      <c r="AR14" s="196"/>
      <c r="AS14" s="196"/>
      <c r="AT14" s="196" t="s">
        <v>168</v>
      </c>
      <c r="AU14" s="205"/>
      <c r="AV14" s="196"/>
      <c r="AW14" s="4"/>
      <c r="AX14" s="4"/>
      <c r="AY14" s="4"/>
      <c r="AZ14" s="4"/>
      <c r="BA14" s="4"/>
      <c r="BB14" s="4"/>
      <c r="BC14" s="4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4"/>
      <c r="BW14" s="8"/>
      <c r="BX14" s="8"/>
      <c r="BY14" s="8"/>
      <c r="BZ14" s="4"/>
      <c r="CA14" s="4"/>
      <c r="CB14" s="4"/>
      <c r="CC14" s="4"/>
      <c r="CD14" s="27"/>
      <c r="CE14" s="27"/>
      <c r="CF14" s="207" t="e">
        <f t="shared" si="9"/>
        <v>#VALUE!</v>
      </c>
      <c r="CG14" s="208" t="e">
        <f t="shared" si="10"/>
        <v>#VALUE!</v>
      </c>
      <c r="CH14" s="209"/>
      <c r="CI14" s="210"/>
      <c r="CJ14" s="207" t="e">
        <f t="shared" si="11"/>
        <v>#VALUE!</v>
      </c>
      <c r="CK14" s="208" t="e">
        <f t="shared" si="12"/>
        <v>#VALUE!</v>
      </c>
      <c r="CL14" s="209"/>
      <c r="CM14" s="210"/>
      <c r="CN14" s="207" t="e">
        <f t="shared" si="13"/>
        <v>#VALUE!</v>
      </c>
      <c r="CO14" s="208" t="e">
        <f t="shared" si="14"/>
        <v>#VALUE!</v>
      </c>
      <c r="CP14" s="211"/>
      <c r="CQ14" s="212"/>
      <c r="CR14" s="213"/>
      <c r="CS14" s="213"/>
    </row>
    <row r="15" spans="1:99" ht="19.899999999999999" customHeight="1">
      <c r="A15" s="194">
        <v>14</v>
      </c>
      <c r="B15" s="195">
        <v>14</v>
      </c>
      <c r="C15" s="195"/>
      <c r="D15" s="196" t="str">
        <f t="shared" si="19"/>
        <v>F01N1S114</v>
      </c>
      <c r="E15" s="196" t="s">
        <v>220</v>
      </c>
      <c r="F15" s="196" t="s">
        <v>217</v>
      </c>
      <c r="G15" s="196"/>
      <c r="H15" s="196"/>
      <c r="I15" s="237" t="str">
        <f t="shared" si="0"/>
        <v/>
      </c>
      <c r="J15" s="237" t="str">
        <f t="shared" si="1"/>
        <v/>
      </c>
      <c r="K15" s="2" t="str">
        <f t="shared" si="15"/>
        <v>FCS0301</v>
      </c>
      <c r="L15" s="1">
        <f t="shared" si="16"/>
        <v>1</v>
      </c>
      <c r="M15" s="1">
        <f t="shared" si="17"/>
        <v>1</v>
      </c>
      <c r="N15" s="1">
        <v>14</v>
      </c>
      <c r="O15" s="57" t="str">
        <f t="shared" si="18"/>
        <v>AAI143</v>
      </c>
      <c r="P15" s="2" t="str">
        <f t="shared" si="2"/>
        <v>AI</v>
      </c>
      <c r="Q15" s="2" t="s">
        <v>161</v>
      </c>
      <c r="R15" s="57" t="s">
        <v>162</v>
      </c>
      <c r="S15" s="2"/>
      <c r="T15" s="2"/>
      <c r="U15" s="2"/>
      <c r="V15" s="2"/>
      <c r="W15" s="2"/>
      <c r="X15" s="2"/>
      <c r="Y15" s="3" t="str">
        <f t="shared" si="3"/>
        <v>%Z011114</v>
      </c>
      <c r="Z15" s="2" t="str">
        <f t="shared" si="4"/>
        <v>%%IF01N1S114</v>
      </c>
      <c r="AA15" s="2"/>
      <c r="AB15" s="2" t="str">
        <f t="shared" si="5"/>
        <v>SBAIR spare</v>
      </c>
      <c r="AC15" s="1" t="str">
        <f t="shared" si="6"/>
        <v/>
      </c>
      <c r="AD15" s="1" t="str">
        <f t="shared" si="7"/>
        <v/>
      </c>
      <c r="AE15" s="1" t="str">
        <f t="shared" si="8"/>
        <v/>
      </c>
      <c r="AF15" s="1"/>
      <c r="AG15" s="1"/>
      <c r="AH15" s="1"/>
      <c r="AI15" s="1"/>
      <c r="AJ15" s="1"/>
      <c r="AK15" s="58" t="s">
        <v>165</v>
      </c>
      <c r="AL15" s="4"/>
      <c r="AM15" s="4"/>
      <c r="AN15" s="5"/>
      <c r="AO15" s="195" t="s">
        <v>161</v>
      </c>
      <c r="AP15" s="199" t="s">
        <v>166</v>
      </c>
      <c r="AQ15" s="197" t="s">
        <v>167</v>
      </c>
      <c r="AR15" s="196"/>
      <c r="AS15" s="196"/>
      <c r="AT15" s="196" t="s">
        <v>168</v>
      </c>
      <c r="AU15" s="205"/>
      <c r="AV15" s="196"/>
      <c r="AW15" s="4"/>
      <c r="AX15" s="4"/>
      <c r="AY15" s="4"/>
      <c r="AZ15" s="4"/>
      <c r="BA15" s="4"/>
      <c r="BB15" s="4"/>
      <c r="BC15" s="4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4"/>
      <c r="BW15" s="8"/>
      <c r="BX15" s="8"/>
      <c r="BY15" s="8"/>
      <c r="BZ15" s="4"/>
      <c r="CA15" s="4"/>
      <c r="CB15" s="4"/>
      <c r="CC15" s="4"/>
      <c r="CD15" s="27"/>
      <c r="CE15" s="27"/>
      <c r="CF15" s="207" t="e">
        <f t="shared" si="9"/>
        <v>#VALUE!</v>
      </c>
      <c r="CG15" s="208" t="e">
        <f t="shared" si="10"/>
        <v>#VALUE!</v>
      </c>
      <c r="CH15" s="209"/>
      <c r="CI15" s="210"/>
      <c r="CJ15" s="207" t="e">
        <f t="shared" si="11"/>
        <v>#VALUE!</v>
      </c>
      <c r="CK15" s="208" t="e">
        <f t="shared" si="12"/>
        <v>#VALUE!</v>
      </c>
      <c r="CL15" s="209"/>
      <c r="CM15" s="210"/>
      <c r="CN15" s="207" t="e">
        <f t="shared" si="13"/>
        <v>#VALUE!</v>
      </c>
      <c r="CO15" s="208" t="e">
        <f t="shared" si="14"/>
        <v>#VALUE!</v>
      </c>
      <c r="CP15" s="211"/>
      <c r="CQ15" s="212"/>
      <c r="CR15" s="213"/>
      <c r="CS15" s="213"/>
    </row>
    <row r="16" spans="1:99" ht="19.899999999999999" customHeight="1">
      <c r="A16" s="194">
        <v>15</v>
      </c>
      <c r="B16" s="195">
        <v>15</v>
      </c>
      <c r="C16" s="195"/>
      <c r="D16" s="196" t="str">
        <f t="shared" si="19"/>
        <v>F01N1S115</v>
      </c>
      <c r="E16" s="196" t="s">
        <v>221</v>
      </c>
      <c r="F16" s="196" t="s">
        <v>217</v>
      </c>
      <c r="G16" s="196"/>
      <c r="H16" s="196"/>
      <c r="I16" s="237" t="str">
        <f t="shared" si="0"/>
        <v/>
      </c>
      <c r="J16" s="237" t="str">
        <f t="shared" si="1"/>
        <v/>
      </c>
      <c r="K16" s="2" t="str">
        <f t="shared" si="15"/>
        <v>FCS0301</v>
      </c>
      <c r="L16" s="1">
        <f t="shared" si="16"/>
        <v>1</v>
      </c>
      <c r="M16" s="1">
        <f t="shared" si="17"/>
        <v>1</v>
      </c>
      <c r="N16" s="1">
        <v>15</v>
      </c>
      <c r="O16" s="57" t="str">
        <f t="shared" si="18"/>
        <v>AAI143</v>
      </c>
      <c r="P16" s="2" t="str">
        <f t="shared" si="2"/>
        <v>AI</v>
      </c>
      <c r="Q16" s="2" t="s">
        <v>161</v>
      </c>
      <c r="R16" s="57" t="s">
        <v>162</v>
      </c>
      <c r="S16" s="2"/>
      <c r="T16" s="2"/>
      <c r="U16" s="2"/>
      <c r="V16" s="2"/>
      <c r="W16" s="2"/>
      <c r="X16" s="2"/>
      <c r="Y16" s="3" t="str">
        <f t="shared" si="3"/>
        <v>%Z011115</v>
      </c>
      <c r="Z16" s="2" t="str">
        <f t="shared" si="4"/>
        <v>%%IF01N1S115</v>
      </c>
      <c r="AA16" s="2"/>
      <c r="AB16" s="2" t="str">
        <f t="shared" si="5"/>
        <v>SBAIR spare</v>
      </c>
      <c r="AC16" s="1" t="str">
        <f t="shared" si="6"/>
        <v/>
      </c>
      <c r="AD16" s="1" t="str">
        <f t="shared" si="7"/>
        <v/>
      </c>
      <c r="AE16" s="1" t="str">
        <f t="shared" si="8"/>
        <v/>
      </c>
      <c r="AF16" s="1"/>
      <c r="AG16" s="1"/>
      <c r="AH16" s="1"/>
      <c r="AI16" s="1"/>
      <c r="AJ16" s="1"/>
      <c r="AK16" s="58" t="s">
        <v>165</v>
      </c>
      <c r="AL16" s="4"/>
      <c r="AM16" s="4"/>
      <c r="AN16" s="5"/>
      <c r="AO16" s="195" t="s">
        <v>161</v>
      </c>
      <c r="AP16" s="199" t="s">
        <v>166</v>
      </c>
      <c r="AQ16" s="197" t="s">
        <v>167</v>
      </c>
      <c r="AR16" s="196"/>
      <c r="AS16" s="196"/>
      <c r="AT16" s="196" t="s">
        <v>168</v>
      </c>
      <c r="AU16" s="205"/>
      <c r="AV16" s="196"/>
      <c r="AW16" s="4"/>
      <c r="AX16" s="4"/>
      <c r="AY16" s="4"/>
      <c r="AZ16" s="4"/>
      <c r="BA16" s="4"/>
      <c r="BB16" s="4"/>
      <c r="BC16" s="4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4"/>
      <c r="BW16" s="8"/>
      <c r="BX16" s="8"/>
      <c r="BY16" s="8"/>
      <c r="BZ16" s="4"/>
      <c r="CA16" s="4"/>
      <c r="CB16" s="4"/>
      <c r="CC16" s="4"/>
      <c r="CD16" s="27"/>
      <c r="CE16" s="27"/>
      <c r="CF16" s="207" t="e">
        <f t="shared" si="9"/>
        <v>#VALUE!</v>
      </c>
      <c r="CG16" s="208" t="e">
        <f t="shared" si="10"/>
        <v>#VALUE!</v>
      </c>
      <c r="CH16" s="209"/>
      <c r="CI16" s="210"/>
      <c r="CJ16" s="207" t="e">
        <f t="shared" si="11"/>
        <v>#VALUE!</v>
      </c>
      <c r="CK16" s="208" t="e">
        <f t="shared" si="12"/>
        <v>#VALUE!</v>
      </c>
      <c r="CL16" s="209"/>
      <c r="CM16" s="210"/>
      <c r="CN16" s="207" t="e">
        <f t="shared" si="13"/>
        <v>#VALUE!</v>
      </c>
      <c r="CO16" s="208" t="e">
        <f t="shared" si="14"/>
        <v>#VALUE!</v>
      </c>
      <c r="CP16" s="211"/>
      <c r="CQ16" s="212"/>
      <c r="CR16" s="213"/>
      <c r="CS16" s="213"/>
    </row>
    <row r="17" spans="1:97" ht="19.899999999999999" customHeight="1">
      <c r="A17" s="194">
        <v>16</v>
      </c>
      <c r="B17" s="195">
        <v>16</v>
      </c>
      <c r="C17" s="195"/>
      <c r="D17" s="196" t="str">
        <f t="shared" si="19"/>
        <v>F01N1S116</v>
      </c>
      <c r="E17" s="196" t="s">
        <v>222</v>
      </c>
      <c r="F17" s="196" t="s">
        <v>217</v>
      </c>
      <c r="G17" s="196"/>
      <c r="H17" s="196"/>
      <c r="I17" s="237" t="str">
        <f t="shared" si="0"/>
        <v/>
      </c>
      <c r="J17" s="237" t="str">
        <f t="shared" si="1"/>
        <v/>
      </c>
      <c r="K17" s="2" t="str">
        <f t="shared" si="15"/>
        <v>FCS0301</v>
      </c>
      <c r="L17" s="1">
        <f t="shared" si="16"/>
        <v>1</v>
      </c>
      <c r="M17" s="1">
        <f t="shared" si="17"/>
        <v>1</v>
      </c>
      <c r="N17" s="1">
        <v>16</v>
      </c>
      <c r="O17" s="57" t="str">
        <f t="shared" si="18"/>
        <v>AAI143</v>
      </c>
      <c r="P17" s="2" t="str">
        <f t="shared" si="2"/>
        <v>AI</v>
      </c>
      <c r="Q17" s="2" t="s">
        <v>161</v>
      </c>
      <c r="R17" s="57" t="s">
        <v>162</v>
      </c>
      <c r="S17" s="2"/>
      <c r="T17" s="2"/>
      <c r="U17" s="2"/>
      <c r="V17" s="2"/>
      <c r="W17" s="2"/>
      <c r="X17" s="2"/>
      <c r="Y17" s="3" t="str">
        <f t="shared" si="3"/>
        <v>%Z011116</v>
      </c>
      <c r="Z17" s="2" t="str">
        <f t="shared" si="4"/>
        <v>%%IF01N1S116</v>
      </c>
      <c r="AA17" s="2"/>
      <c r="AB17" s="2" t="str">
        <f t="shared" si="5"/>
        <v>SBAIR spare</v>
      </c>
      <c r="AC17" s="1" t="str">
        <f t="shared" si="6"/>
        <v/>
      </c>
      <c r="AD17" s="1" t="str">
        <f t="shared" si="7"/>
        <v/>
      </c>
      <c r="AE17" s="1" t="str">
        <f t="shared" si="8"/>
        <v/>
      </c>
      <c r="AF17" s="1"/>
      <c r="AG17" s="1"/>
      <c r="AH17" s="1"/>
      <c r="AI17" s="1"/>
      <c r="AJ17" s="1"/>
      <c r="AK17" s="58" t="s">
        <v>165</v>
      </c>
      <c r="AL17" s="4"/>
      <c r="AM17" s="4"/>
      <c r="AN17" s="5"/>
      <c r="AO17" s="195" t="s">
        <v>161</v>
      </c>
      <c r="AP17" s="199" t="s">
        <v>166</v>
      </c>
      <c r="AQ17" s="197" t="s">
        <v>167</v>
      </c>
      <c r="AR17" s="196"/>
      <c r="AS17" s="196"/>
      <c r="AT17" s="196" t="s">
        <v>168</v>
      </c>
      <c r="AU17" s="205"/>
      <c r="AV17" s="196"/>
      <c r="AW17" s="4"/>
      <c r="AX17" s="4"/>
      <c r="AY17" s="4"/>
      <c r="AZ17" s="4"/>
      <c r="BA17" s="4"/>
      <c r="BB17" s="4"/>
      <c r="BC17" s="4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4"/>
      <c r="BW17" s="8"/>
      <c r="BX17" s="8"/>
      <c r="BY17" s="8"/>
      <c r="BZ17" s="4"/>
      <c r="CA17" s="4"/>
      <c r="CB17" s="4"/>
      <c r="CC17" s="4"/>
      <c r="CD17" s="27"/>
      <c r="CE17" s="27"/>
      <c r="CF17" s="207" t="e">
        <f t="shared" si="9"/>
        <v>#VALUE!</v>
      </c>
      <c r="CG17" s="208" t="e">
        <f t="shared" si="10"/>
        <v>#VALUE!</v>
      </c>
      <c r="CH17" s="209"/>
      <c r="CI17" s="210"/>
      <c r="CJ17" s="207" t="e">
        <f t="shared" si="11"/>
        <v>#VALUE!</v>
      </c>
      <c r="CK17" s="208" t="e">
        <f t="shared" si="12"/>
        <v>#VALUE!</v>
      </c>
      <c r="CL17" s="209"/>
      <c r="CM17" s="210"/>
      <c r="CN17" s="207" t="e">
        <f t="shared" si="13"/>
        <v>#VALUE!</v>
      </c>
      <c r="CO17" s="208" t="e">
        <f t="shared" si="14"/>
        <v>#VALUE!</v>
      </c>
      <c r="CP17" s="211"/>
      <c r="CQ17" s="212"/>
      <c r="CR17" s="213"/>
      <c r="CS17" s="213"/>
    </row>
    <row r="18" spans="1:97" ht="19.899999999999999" customHeight="1">
      <c r="A18" s="194">
        <v>17</v>
      </c>
      <c r="B18" s="195">
        <v>1</v>
      </c>
      <c r="C18" s="195"/>
      <c r="D18" s="196" t="s">
        <v>223</v>
      </c>
      <c r="E18" s="196" t="s">
        <v>224</v>
      </c>
      <c r="F18" s="196" t="s">
        <v>225</v>
      </c>
      <c r="G18" s="196" t="s">
        <v>226</v>
      </c>
      <c r="H18" s="196" t="s">
        <v>160</v>
      </c>
      <c r="I18" s="237" t="str">
        <f t="shared" si="0"/>
        <v>0</v>
      </c>
      <c r="J18" s="237" t="str">
        <f t="shared" si="1"/>
        <v>14000</v>
      </c>
      <c r="K18" s="2" t="str">
        <f t="shared" ref="K18:K81" si="20">K17</f>
        <v>FCS0301</v>
      </c>
      <c r="L18" s="1">
        <v>2</v>
      </c>
      <c r="M18" s="1">
        <v>1</v>
      </c>
      <c r="N18" s="1">
        <v>1</v>
      </c>
      <c r="O18" s="57" t="s">
        <v>34</v>
      </c>
      <c r="P18" s="2" t="s">
        <v>227</v>
      </c>
      <c r="Q18" s="2" t="s">
        <v>161</v>
      </c>
      <c r="R18" s="57" t="s">
        <v>162</v>
      </c>
      <c r="S18" s="2"/>
      <c r="T18" s="2"/>
      <c r="U18" s="2">
        <v>22</v>
      </c>
      <c r="V18" s="2"/>
      <c r="W18" s="2" t="s">
        <v>228</v>
      </c>
      <c r="X18" s="2" t="s">
        <v>164</v>
      </c>
      <c r="Y18" s="3" t="str">
        <f t="shared" si="3"/>
        <v>%Z021101</v>
      </c>
      <c r="Z18" s="2" t="str">
        <f t="shared" si="4"/>
        <v>%%I08FT4049</v>
      </c>
      <c r="AA18" s="2"/>
      <c r="AB18" s="2" t="str">
        <f t="shared" si="5"/>
        <v>蒸汽去HE401流量</v>
      </c>
      <c r="AC18" s="1" t="str">
        <f t="shared" si="6"/>
        <v>0</v>
      </c>
      <c r="AD18" s="1" t="str">
        <f t="shared" si="7"/>
        <v>14000</v>
      </c>
      <c r="AE18" s="1" t="str">
        <f t="shared" si="8"/>
        <v>kg/h</v>
      </c>
      <c r="AF18" s="1"/>
      <c r="AG18" s="1"/>
      <c r="AH18" s="1"/>
      <c r="AI18" s="1"/>
      <c r="AJ18" s="1"/>
      <c r="AK18" s="58" t="s">
        <v>165</v>
      </c>
      <c r="AL18" s="4"/>
      <c r="AM18" s="4"/>
      <c r="AN18" s="5"/>
      <c r="AO18" s="195" t="s">
        <v>161</v>
      </c>
      <c r="AP18" s="199" t="s">
        <v>166</v>
      </c>
      <c r="AQ18" s="197" t="s">
        <v>167</v>
      </c>
      <c r="AR18" s="196"/>
      <c r="AS18" s="196"/>
      <c r="AT18" s="196" t="s">
        <v>168</v>
      </c>
      <c r="AU18" s="205" t="s">
        <v>169</v>
      </c>
      <c r="AV18" s="196" t="s">
        <v>170</v>
      </c>
      <c r="AW18" s="4"/>
      <c r="AX18" s="4"/>
      <c r="AY18" s="4"/>
      <c r="AZ18" s="4"/>
      <c r="BA18" s="4"/>
      <c r="BB18" s="4"/>
      <c r="BC18" s="4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4"/>
      <c r="BW18" s="8"/>
      <c r="BX18" s="8"/>
      <c r="BY18" s="8"/>
      <c r="BZ18" s="4"/>
      <c r="CA18" s="4"/>
      <c r="CB18" s="4"/>
      <c r="CC18" s="4"/>
      <c r="CD18" s="27"/>
      <c r="CE18" s="27"/>
      <c r="CF18" s="207">
        <f t="shared" si="9"/>
        <v>-14</v>
      </c>
      <c r="CG18" s="208">
        <f t="shared" si="10"/>
        <v>14</v>
      </c>
      <c r="CH18" s="209"/>
      <c r="CI18" s="210"/>
      <c r="CJ18" s="207">
        <f t="shared" si="11"/>
        <v>6986</v>
      </c>
      <c r="CK18" s="208">
        <f t="shared" si="12"/>
        <v>7014</v>
      </c>
      <c r="CL18" s="209"/>
      <c r="CM18" s="210"/>
      <c r="CN18" s="207">
        <f t="shared" si="13"/>
        <v>13986</v>
      </c>
      <c r="CO18" s="208">
        <f t="shared" si="14"/>
        <v>14014</v>
      </c>
      <c r="CP18" s="211"/>
      <c r="CQ18" s="212"/>
      <c r="CR18" s="213"/>
      <c r="CS18" s="213"/>
    </row>
    <row r="19" spans="1:97" ht="19.899999999999999" customHeight="1">
      <c r="A19" s="194">
        <v>18</v>
      </c>
      <c r="B19" s="195">
        <v>2</v>
      </c>
      <c r="C19" s="195"/>
      <c r="D19" s="196" t="s">
        <v>229</v>
      </c>
      <c r="E19" s="196" t="s">
        <v>230</v>
      </c>
      <c r="F19" s="196" t="s">
        <v>231</v>
      </c>
      <c r="G19" s="196" t="s">
        <v>232</v>
      </c>
      <c r="H19" s="196" t="s">
        <v>160</v>
      </c>
      <c r="I19" s="237" t="str">
        <f t="shared" si="0"/>
        <v>0</v>
      </c>
      <c r="J19" s="237" t="str">
        <f t="shared" si="1"/>
        <v>33600</v>
      </c>
      <c r="K19" s="2" t="str">
        <f t="shared" si="20"/>
        <v>FCS0301</v>
      </c>
      <c r="L19" s="1">
        <f t="shared" ref="L19:L33" si="21">L18</f>
        <v>2</v>
      </c>
      <c r="M19" s="1">
        <f t="shared" ref="M19:M33" si="22">M18</f>
        <v>1</v>
      </c>
      <c r="N19" s="1">
        <v>2</v>
      </c>
      <c r="O19" s="57" t="str">
        <f t="shared" ref="O19:O33" si="23">O18</f>
        <v>AAI143</v>
      </c>
      <c r="P19" s="2" t="s">
        <v>227</v>
      </c>
      <c r="Q19" s="2" t="s">
        <v>161</v>
      </c>
      <c r="R19" s="57" t="s">
        <v>162</v>
      </c>
      <c r="S19" s="2"/>
      <c r="T19" s="2"/>
      <c r="U19" s="2">
        <v>23</v>
      </c>
      <c r="V19" s="2"/>
      <c r="W19" s="2" t="s">
        <v>233</v>
      </c>
      <c r="X19" s="2" t="s">
        <v>164</v>
      </c>
      <c r="Y19" s="3" t="str">
        <f t="shared" si="3"/>
        <v>%Z021102</v>
      </c>
      <c r="Z19" s="2" t="str">
        <f t="shared" si="4"/>
        <v>%%I08FT4212</v>
      </c>
      <c r="AA19" s="2"/>
      <c r="AB19" s="2" t="str">
        <f t="shared" si="5"/>
        <v>CL401回流流量</v>
      </c>
      <c r="AC19" s="1" t="str">
        <f t="shared" si="6"/>
        <v>0</v>
      </c>
      <c r="AD19" s="1" t="str">
        <f t="shared" si="7"/>
        <v>33600</v>
      </c>
      <c r="AE19" s="1" t="str">
        <f t="shared" si="8"/>
        <v>kg/h</v>
      </c>
      <c r="AF19" s="1"/>
      <c r="AG19" s="1"/>
      <c r="AH19" s="1"/>
      <c r="AI19" s="1"/>
      <c r="AJ19" s="1"/>
      <c r="AK19" s="58" t="s">
        <v>165</v>
      </c>
      <c r="AL19" s="4"/>
      <c r="AM19" s="4"/>
      <c r="AN19" s="5"/>
      <c r="AO19" s="195" t="s">
        <v>161</v>
      </c>
      <c r="AP19" s="199" t="s">
        <v>166</v>
      </c>
      <c r="AQ19" s="197" t="s">
        <v>167</v>
      </c>
      <c r="AR19" s="196"/>
      <c r="AS19" s="196"/>
      <c r="AT19" s="196" t="s">
        <v>168</v>
      </c>
      <c r="AU19" s="205" t="s">
        <v>169</v>
      </c>
      <c r="AV19" s="196" t="s">
        <v>170</v>
      </c>
      <c r="AW19" s="4"/>
      <c r="AX19" s="4"/>
      <c r="AY19" s="4"/>
      <c r="AZ19" s="4"/>
      <c r="BA19" s="4"/>
      <c r="BB19" s="4"/>
      <c r="BC19" s="4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4"/>
      <c r="BW19" s="8"/>
      <c r="BX19" s="8"/>
      <c r="BY19" s="8"/>
      <c r="BZ19" s="4"/>
      <c r="CA19" s="4"/>
      <c r="CB19" s="4"/>
      <c r="CC19" s="4"/>
      <c r="CD19" s="27"/>
      <c r="CE19" s="27"/>
      <c r="CF19" s="207">
        <f t="shared" si="9"/>
        <v>-33.6</v>
      </c>
      <c r="CG19" s="208">
        <f t="shared" si="10"/>
        <v>33.6</v>
      </c>
      <c r="CH19" s="209"/>
      <c r="CI19" s="210"/>
      <c r="CJ19" s="207">
        <f t="shared" si="11"/>
        <v>16766.400000000001</v>
      </c>
      <c r="CK19" s="208">
        <f t="shared" si="12"/>
        <v>16833.599999999999</v>
      </c>
      <c r="CL19" s="209"/>
      <c r="CM19" s="210"/>
      <c r="CN19" s="207">
        <f t="shared" si="13"/>
        <v>33566.400000000001</v>
      </c>
      <c r="CO19" s="208">
        <f t="shared" si="14"/>
        <v>33633.599999999999</v>
      </c>
      <c r="CP19" s="211"/>
      <c r="CQ19" s="212"/>
      <c r="CR19" s="213"/>
      <c r="CS19" s="213"/>
    </row>
    <row r="20" spans="1:97" ht="19.899999999999999" customHeight="1">
      <c r="A20" s="194">
        <v>19</v>
      </c>
      <c r="B20" s="195">
        <v>3</v>
      </c>
      <c r="C20" s="195"/>
      <c r="D20" s="196" t="s">
        <v>234</v>
      </c>
      <c r="E20" s="196" t="s">
        <v>235</v>
      </c>
      <c r="F20" s="196" t="s">
        <v>236</v>
      </c>
      <c r="G20" s="196" t="s">
        <v>237</v>
      </c>
      <c r="H20" s="196" t="s">
        <v>160</v>
      </c>
      <c r="I20" s="237" t="str">
        <f t="shared" si="0"/>
        <v>0</v>
      </c>
      <c r="J20" s="237" t="str">
        <f t="shared" si="1"/>
        <v>74700</v>
      </c>
      <c r="K20" s="2" t="str">
        <f t="shared" si="20"/>
        <v>FCS0301</v>
      </c>
      <c r="L20" s="1">
        <f t="shared" si="21"/>
        <v>2</v>
      </c>
      <c r="M20" s="1">
        <f t="shared" si="22"/>
        <v>1</v>
      </c>
      <c r="N20" s="1">
        <v>3</v>
      </c>
      <c r="O20" s="57" t="str">
        <f t="shared" si="23"/>
        <v>AAI143</v>
      </c>
      <c r="P20" s="2" t="str">
        <f t="shared" ref="P20:P83" si="24">IF(MID(O20,4,3)="543","AO","AI")</f>
        <v>AI</v>
      </c>
      <c r="Q20" s="2" t="s">
        <v>161</v>
      </c>
      <c r="R20" s="57" t="s">
        <v>162</v>
      </c>
      <c r="S20" s="2"/>
      <c r="T20" s="2"/>
      <c r="U20" s="2">
        <v>23</v>
      </c>
      <c r="V20" s="2"/>
      <c r="W20" s="2" t="s">
        <v>238</v>
      </c>
      <c r="X20" s="2" t="s">
        <v>164</v>
      </c>
      <c r="Y20" s="3" t="str">
        <f t="shared" si="3"/>
        <v>%Z021103</v>
      </c>
      <c r="Z20" s="2" t="str">
        <f t="shared" si="4"/>
        <v>%%I08FT4222</v>
      </c>
      <c r="AA20" s="2"/>
      <c r="AB20" s="2" t="str">
        <f t="shared" si="5"/>
        <v>去CL501塔HCl进料流量</v>
      </c>
      <c r="AC20" s="1" t="str">
        <f t="shared" si="6"/>
        <v>0</v>
      </c>
      <c r="AD20" s="1" t="str">
        <f t="shared" si="7"/>
        <v>74700</v>
      </c>
      <c r="AE20" s="1" t="str">
        <f t="shared" si="8"/>
        <v>kg/h</v>
      </c>
      <c r="AF20" s="1"/>
      <c r="AG20" s="1"/>
      <c r="AH20" s="1"/>
      <c r="AI20" s="1"/>
      <c r="AJ20" s="1"/>
      <c r="AK20" s="58" t="s">
        <v>165</v>
      </c>
      <c r="AL20" s="4"/>
      <c r="AM20" s="4"/>
      <c r="AN20" s="5"/>
      <c r="AO20" s="195" t="s">
        <v>161</v>
      </c>
      <c r="AP20" s="199" t="s">
        <v>166</v>
      </c>
      <c r="AQ20" s="197" t="s">
        <v>167</v>
      </c>
      <c r="AR20" s="196"/>
      <c r="AS20" s="196"/>
      <c r="AT20" s="196" t="s">
        <v>168</v>
      </c>
      <c r="AU20" s="205" t="s">
        <v>169</v>
      </c>
      <c r="AV20" s="196" t="s">
        <v>170</v>
      </c>
      <c r="AW20" s="4"/>
      <c r="AX20" s="4"/>
      <c r="AY20" s="4"/>
      <c r="AZ20" s="4"/>
      <c r="BA20" s="4"/>
      <c r="BB20" s="4"/>
      <c r="BC20" s="4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4"/>
      <c r="BW20" s="8"/>
      <c r="BX20" s="8"/>
      <c r="BY20" s="8"/>
      <c r="BZ20" s="4"/>
      <c r="CA20" s="4"/>
      <c r="CB20" s="4"/>
      <c r="CC20" s="4"/>
      <c r="CD20" s="27"/>
      <c r="CE20" s="27"/>
      <c r="CF20" s="207">
        <f t="shared" si="9"/>
        <v>-74.7</v>
      </c>
      <c r="CG20" s="208">
        <f t="shared" si="10"/>
        <v>74.7</v>
      </c>
      <c r="CH20" s="209"/>
      <c r="CI20" s="210"/>
      <c r="CJ20" s="207">
        <f t="shared" si="11"/>
        <v>37275.300000000003</v>
      </c>
      <c r="CK20" s="208">
        <f t="shared" si="12"/>
        <v>37424.699999999997</v>
      </c>
      <c r="CL20" s="209"/>
      <c r="CM20" s="210"/>
      <c r="CN20" s="207">
        <f t="shared" si="13"/>
        <v>74625.3</v>
      </c>
      <c r="CO20" s="208">
        <f t="shared" si="14"/>
        <v>74774.7</v>
      </c>
      <c r="CP20" s="211"/>
      <c r="CQ20" s="212"/>
      <c r="CR20" s="213"/>
      <c r="CS20" s="213"/>
    </row>
    <row r="21" spans="1:97" ht="19.899999999999999" customHeight="1">
      <c r="A21" s="194">
        <v>20</v>
      </c>
      <c r="B21" s="195">
        <v>4</v>
      </c>
      <c r="C21" s="195"/>
      <c r="D21" s="196" t="s">
        <v>239</v>
      </c>
      <c r="E21" s="196" t="s">
        <v>240</v>
      </c>
      <c r="F21" s="196" t="s">
        <v>241</v>
      </c>
      <c r="G21" s="196" t="s">
        <v>242</v>
      </c>
      <c r="H21" s="196" t="s">
        <v>160</v>
      </c>
      <c r="I21" s="237" t="str">
        <f t="shared" si="0"/>
        <v>0</v>
      </c>
      <c r="J21" s="237" t="str">
        <f t="shared" si="1"/>
        <v>4900</v>
      </c>
      <c r="K21" s="2" t="str">
        <f t="shared" si="20"/>
        <v>FCS0301</v>
      </c>
      <c r="L21" s="1">
        <f t="shared" si="21"/>
        <v>2</v>
      </c>
      <c r="M21" s="1">
        <f t="shared" si="22"/>
        <v>1</v>
      </c>
      <c r="N21" s="1">
        <v>4</v>
      </c>
      <c r="O21" s="57" t="str">
        <f t="shared" si="23"/>
        <v>AAI143</v>
      </c>
      <c r="P21" s="2" t="str">
        <f t="shared" si="24"/>
        <v>AI</v>
      </c>
      <c r="Q21" s="2" t="s">
        <v>161</v>
      </c>
      <c r="R21" s="57" t="s">
        <v>162</v>
      </c>
      <c r="S21" s="2"/>
      <c r="T21" s="2"/>
      <c r="U21" s="2">
        <v>23</v>
      </c>
      <c r="V21" s="2"/>
      <c r="W21" s="2" t="s">
        <v>243</v>
      </c>
      <c r="X21" s="2" t="s">
        <v>164</v>
      </c>
      <c r="Y21" s="3" t="str">
        <f t="shared" si="3"/>
        <v>%Z021104</v>
      </c>
      <c r="Z21" s="2" t="str">
        <f t="shared" si="4"/>
        <v>%%I08FT4278</v>
      </c>
      <c r="AA21" s="2"/>
      <c r="AB21" s="2" t="str">
        <f t="shared" si="5"/>
        <v>进CL402顶部流量</v>
      </c>
      <c r="AC21" s="1" t="str">
        <f t="shared" si="6"/>
        <v>0</v>
      </c>
      <c r="AD21" s="1" t="str">
        <f t="shared" si="7"/>
        <v>4900</v>
      </c>
      <c r="AE21" s="1" t="str">
        <f t="shared" si="8"/>
        <v>kg/h</v>
      </c>
      <c r="AF21" s="1"/>
      <c r="AG21" s="1"/>
      <c r="AH21" s="1"/>
      <c r="AI21" s="1"/>
      <c r="AJ21" s="1"/>
      <c r="AK21" s="58" t="s">
        <v>165</v>
      </c>
      <c r="AL21" s="4"/>
      <c r="AM21" s="4"/>
      <c r="AN21" s="5"/>
      <c r="AO21" s="195" t="s">
        <v>161</v>
      </c>
      <c r="AP21" s="199" t="s">
        <v>166</v>
      </c>
      <c r="AQ21" s="197" t="s">
        <v>167</v>
      </c>
      <c r="AR21" s="196"/>
      <c r="AS21" s="196"/>
      <c r="AT21" s="196" t="s">
        <v>168</v>
      </c>
      <c r="AU21" s="205" t="s">
        <v>169</v>
      </c>
      <c r="AV21" s="196" t="s">
        <v>170</v>
      </c>
      <c r="AW21" s="4"/>
      <c r="AX21" s="4"/>
      <c r="AY21" s="4"/>
      <c r="AZ21" s="4"/>
      <c r="BA21" s="4"/>
      <c r="BB21" s="4"/>
      <c r="BC21" s="4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4"/>
      <c r="BW21" s="8"/>
      <c r="BX21" s="8"/>
      <c r="BY21" s="8"/>
      <c r="BZ21" s="4"/>
      <c r="CA21" s="4"/>
      <c r="CB21" s="4"/>
      <c r="CC21" s="4"/>
      <c r="CD21" s="27"/>
      <c r="CE21" s="27"/>
      <c r="CF21" s="207">
        <f t="shared" si="9"/>
        <v>-4.9000000000000004</v>
      </c>
      <c r="CG21" s="208">
        <f t="shared" si="10"/>
        <v>4.9000000000000004</v>
      </c>
      <c r="CH21" s="209"/>
      <c r="CI21" s="210"/>
      <c r="CJ21" s="207">
        <f t="shared" si="11"/>
        <v>2445.1</v>
      </c>
      <c r="CK21" s="208">
        <f t="shared" si="12"/>
        <v>2454.9</v>
      </c>
      <c r="CL21" s="209"/>
      <c r="CM21" s="210"/>
      <c r="CN21" s="207">
        <f t="shared" si="13"/>
        <v>4895.1000000000004</v>
      </c>
      <c r="CO21" s="208">
        <f t="shared" si="14"/>
        <v>4904.8999999999996</v>
      </c>
      <c r="CP21" s="211"/>
      <c r="CQ21" s="212"/>
      <c r="CR21" s="213"/>
      <c r="CS21" s="213"/>
    </row>
    <row r="22" spans="1:97" ht="19.899999999999999" customHeight="1">
      <c r="A22" s="194">
        <v>21</v>
      </c>
      <c r="B22" s="195">
        <v>5</v>
      </c>
      <c r="C22" s="195"/>
      <c r="D22" s="196" t="s">
        <v>244</v>
      </c>
      <c r="E22" s="196" t="s">
        <v>245</v>
      </c>
      <c r="F22" s="196" t="s">
        <v>246</v>
      </c>
      <c r="G22" s="196" t="s">
        <v>247</v>
      </c>
      <c r="H22" s="196" t="s">
        <v>160</v>
      </c>
      <c r="I22" s="237" t="str">
        <f t="shared" si="0"/>
        <v>0</v>
      </c>
      <c r="J22" s="237" t="str">
        <f t="shared" si="1"/>
        <v>2300</v>
      </c>
      <c r="K22" s="2" t="str">
        <f t="shared" si="20"/>
        <v>FCS0301</v>
      </c>
      <c r="L22" s="1">
        <f t="shared" si="21"/>
        <v>2</v>
      </c>
      <c r="M22" s="1">
        <f t="shared" si="22"/>
        <v>1</v>
      </c>
      <c r="N22" s="1">
        <v>5</v>
      </c>
      <c r="O22" s="57" t="str">
        <f t="shared" si="23"/>
        <v>AAI143</v>
      </c>
      <c r="P22" s="2" t="str">
        <f t="shared" si="24"/>
        <v>AI</v>
      </c>
      <c r="Q22" s="2" t="s">
        <v>161</v>
      </c>
      <c r="R22" s="57" t="s">
        <v>162</v>
      </c>
      <c r="S22" s="2"/>
      <c r="T22" s="2"/>
      <c r="U22" s="2">
        <v>23</v>
      </c>
      <c r="V22" s="2"/>
      <c r="W22" s="2" t="s">
        <v>248</v>
      </c>
      <c r="X22" s="2" t="s">
        <v>164</v>
      </c>
      <c r="Y22" s="3" t="str">
        <f t="shared" si="3"/>
        <v>%Z021105</v>
      </c>
      <c r="Z22" s="2" t="str">
        <f t="shared" si="4"/>
        <v>%%I08FT4283</v>
      </c>
      <c r="AA22" s="2"/>
      <c r="AB22" s="2" t="str">
        <f t="shared" si="5"/>
        <v>EDC去CL402流量</v>
      </c>
      <c r="AC22" s="1" t="str">
        <f t="shared" si="6"/>
        <v>0</v>
      </c>
      <c r="AD22" s="1" t="str">
        <f t="shared" si="7"/>
        <v>2300</v>
      </c>
      <c r="AE22" s="1" t="str">
        <f t="shared" si="8"/>
        <v>kg/h</v>
      </c>
      <c r="AF22" s="1"/>
      <c r="AG22" s="1"/>
      <c r="AH22" s="1"/>
      <c r="AI22" s="1"/>
      <c r="AJ22" s="1"/>
      <c r="AK22" s="58" t="s">
        <v>165</v>
      </c>
      <c r="AL22" s="4"/>
      <c r="AM22" s="4"/>
      <c r="AN22" s="5"/>
      <c r="AO22" s="195" t="s">
        <v>161</v>
      </c>
      <c r="AP22" s="199" t="s">
        <v>166</v>
      </c>
      <c r="AQ22" s="197" t="s">
        <v>167</v>
      </c>
      <c r="AR22" s="196"/>
      <c r="AS22" s="196"/>
      <c r="AT22" s="196" t="s">
        <v>168</v>
      </c>
      <c r="AU22" s="205" t="s">
        <v>169</v>
      </c>
      <c r="AV22" s="196" t="s">
        <v>170</v>
      </c>
      <c r="AW22" s="4"/>
      <c r="AX22" s="4"/>
      <c r="AY22" s="4"/>
      <c r="AZ22" s="4"/>
      <c r="BA22" s="4"/>
      <c r="BB22" s="4"/>
      <c r="BC22" s="4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4"/>
      <c r="BW22" s="8"/>
      <c r="BX22" s="8"/>
      <c r="BY22" s="8"/>
      <c r="BZ22" s="4"/>
      <c r="CA22" s="4"/>
      <c r="CB22" s="4"/>
      <c r="CC22" s="4"/>
      <c r="CD22" s="27"/>
      <c r="CE22" s="27"/>
      <c r="CF22" s="207">
        <f t="shared" si="9"/>
        <v>-2.3000000000000003</v>
      </c>
      <c r="CG22" s="208">
        <f t="shared" si="10"/>
        <v>2.3000000000000003</v>
      </c>
      <c r="CH22" s="209"/>
      <c r="CI22" s="210"/>
      <c r="CJ22" s="207">
        <f t="shared" si="11"/>
        <v>1147.7</v>
      </c>
      <c r="CK22" s="208">
        <f t="shared" si="12"/>
        <v>1152.3</v>
      </c>
      <c r="CL22" s="209"/>
      <c r="CM22" s="210"/>
      <c r="CN22" s="207">
        <f t="shared" si="13"/>
        <v>2297.6999999999998</v>
      </c>
      <c r="CO22" s="208">
        <f t="shared" si="14"/>
        <v>2302.3000000000002</v>
      </c>
      <c r="CP22" s="211"/>
      <c r="CQ22" s="212"/>
      <c r="CR22" s="213"/>
      <c r="CS22" s="213"/>
    </row>
    <row r="23" spans="1:97" ht="19.899999999999999" customHeight="1">
      <c r="A23" s="194">
        <v>22</v>
      </c>
      <c r="B23" s="195">
        <v>6</v>
      </c>
      <c r="C23" s="195"/>
      <c r="D23" s="196" t="s">
        <v>249</v>
      </c>
      <c r="E23" s="196" t="s">
        <v>250</v>
      </c>
      <c r="F23" s="196" t="s">
        <v>251</v>
      </c>
      <c r="G23" s="196" t="s">
        <v>252</v>
      </c>
      <c r="H23" s="196" t="s">
        <v>160</v>
      </c>
      <c r="I23" s="237" t="str">
        <f t="shared" si="0"/>
        <v>0</v>
      </c>
      <c r="J23" s="237" t="str">
        <f t="shared" si="1"/>
        <v>3300</v>
      </c>
      <c r="K23" s="2" t="str">
        <f t="shared" si="20"/>
        <v>FCS0301</v>
      </c>
      <c r="L23" s="1">
        <f t="shared" si="21"/>
        <v>2</v>
      </c>
      <c r="M23" s="1">
        <f t="shared" si="22"/>
        <v>1</v>
      </c>
      <c r="N23" s="1">
        <v>6</v>
      </c>
      <c r="O23" s="57" t="str">
        <f t="shared" si="23"/>
        <v>AAI143</v>
      </c>
      <c r="P23" s="2" t="str">
        <f t="shared" si="24"/>
        <v>AI</v>
      </c>
      <c r="Q23" s="2" t="s">
        <v>161</v>
      </c>
      <c r="R23" s="57" t="s">
        <v>162</v>
      </c>
      <c r="S23" s="2"/>
      <c r="T23" s="2"/>
      <c r="U23" s="2">
        <v>21</v>
      </c>
      <c r="V23" s="2"/>
      <c r="W23" s="2" t="s">
        <v>253</v>
      </c>
      <c r="X23" s="2" t="s">
        <v>164</v>
      </c>
      <c r="Y23" s="3" t="str">
        <f t="shared" si="3"/>
        <v>%Z021106</v>
      </c>
      <c r="Z23" s="2" t="str">
        <f t="shared" si="4"/>
        <v>%%I08FT5001</v>
      </c>
      <c r="AA23" s="2"/>
      <c r="AB23" s="2" t="str">
        <f t="shared" si="5"/>
        <v>CL504去CL501流量</v>
      </c>
      <c r="AC23" s="1" t="str">
        <f t="shared" si="6"/>
        <v>0</v>
      </c>
      <c r="AD23" s="1" t="str">
        <f t="shared" si="7"/>
        <v>3300</v>
      </c>
      <c r="AE23" s="1" t="str">
        <f t="shared" si="8"/>
        <v>kg/h</v>
      </c>
      <c r="AF23" s="1"/>
      <c r="AG23" s="1"/>
      <c r="AH23" s="1"/>
      <c r="AI23" s="1"/>
      <c r="AJ23" s="1"/>
      <c r="AK23" s="58" t="s">
        <v>165</v>
      </c>
      <c r="AL23" s="4"/>
      <c r="AM23" s="4"/>
      <c r="AN23" s="5"/>
      <c r="AO23" s="195" t="s">
        <v>161</v>
      </c>
      <c r="AP23" s="199" t="s">
        <v>166</v>
      </c>
      <c r="AQ23" s="197" t="s">
        <v>167</v>
      </c>
      <c r="AR23" s="196"/>
      <c r="AS23" s="196"/>
      <c r="AT23" s="196" t="s">
        <v>168</v>
      </c>
      <c r="AU23" s="205" t="s">
        <v>169</v>
      </c>
      <c r="AV23" s="196" t="s">
        <v>170</v>
      </c>
      <c r="AW23" s="4"/>
      <c r="AX23" s="4"/>
      <c r="AY23" s="4"/>
      <c r="AZ23" s="4"/>
      <c r="BA23" s="4"/>
      <c r="BB23" s="4"/>
      <c r="BC23" s="4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4"/>
      <c r="BW23" s="8"/>
      <c r="BX23" s="8"/>
      <c r="BY23" s="8"/>
      <c r="BZ23" s="4"/>
      <c r="CA23" s="4"/>
      <c r="CB23" s="4"/>
      <c r="CC23" s="4"/>
      <c r="CD23" s="27"/>
      <c r="CE23" s="27"/>
      <c r="CF23" s="207">
        <f t="shared" si="9"/>
        <v>-3.3000000000000003</v>
      </c>
      <c r="CG23" s="208">
        <f t="shared" si="10"/>
        <v>3.3000000000000003</v>
      </c>
      <c r="CH23" s="209"/>
      <c r="CI23" s="210"/>
      <c r="CJ23" s="207">
        <f t="shared" si="11"/>
        <v>1646.7</v>
      </c>
      <c r="CK23" s="208">
        <f t="shared" si="12"/>
        <v>1653.3</v>
      </c>
      <c r="CL23" s="209"/>
      <c r="CM23" s="210"/>
      <c r="CN23" s="207">
        <f t="shared" si="13"/>
        <v>3296.7</v>
      </c>
      <c r="CO23" s="208">
        <f t="shared" si="14"/>
        <v>3303.3</v>
      </c>
      <c r="CP23" s="211"/>
      <c r="CQ23" s="212"/>
      <c r="CR23" s="213"/>
      <c r="CS23" s="213"/>
    </row>
    <row r="24" spans="1:97" ht="19.899999999999999" customHeight="1">
      <c r="A24" s="194">
        <v>23</v>
      </c>
      <c r="B24" s="195">
        <v>7</v>
      </c>
      <c r="C24" s="195"/>
      <c r="D24" s="196" t="s">
        <v>254</v>
      </c>
      <c r="E24" s="196" t="s">
        <v>255</v>
      </c>
      <c r="F24" s="196" t="s">
        <v>256</v>
      </c>
      <c r="G24" s="196" t="s">
        <v>257</v>
      </c>
      <c r="H24" s="196" t="s">
        <v>160</v>
      </c>
      <c r="I24" s="237" t="str">
        <f t="shared" si="0"/>
        <v>0</v>
      </c>
      <c r="J24" s="237" t="str">
        <f t="shared" si="1"/>
        <v>22000</v>
      </c>
      <c r="K24" s="2" t="str">
        <f t="shared" si="20"/>
        <v>FCS0301</v>
      </c>
      <c r="L24" s="1">
        <f t="shared" si="21"/>
        <v>2</v>
      </c>
      <c r="M24" s="1">
        <f t="shared" si="22"/>
        <v>1</v>
      </c>
      <c r="N24" s="1">
        <v>7</v>
      </c>
      <c r="O24" s="57" t="str">
        <f t="shared" si="23"/>
        <v>AAI143</v>
      </c>
      <c r="P24" s="2" t="str">
        <f t="shared" si="24"/>
        <v>AI</v>
      </c>
      <c r="Q24" s="2" t="s">
        <v>161</v>
      </c>
      <c r="R24" s="57" t="s">
        <v>162</v>
      </c>
      <c r="S24" s="2"/>
      <c r="T24" s="2"/>
      <c r="U24" s="2">
        <v>23</v>
      </c>
      <c r="V24" s="2"/>
      <c r="W24" s="2" t="s">
        <v>258</v>
      </c>
      <c r="X24" s="2" t="s">
        <v>164</v>
      </c>
      <c r="Y24" s="3" t="str">
        <f t="shared" si="3"/>
        <v>%Z021107</v>
      </c>
      <c r="Z24" s="2" t="str">
        <f t="shared" si="4"/>
        <v>%%I08FT5021</v>
      </c>
      <c r="AA24" s="2"/>
      <c r="AB24" s="2" t="str">
        <f t="shared" si="5"/>
        <v>PU503A/S出口回流流量</v>
      </c>
      <c r="AC24" s="1" t="str">
        <f t="shared" si="6"/>
        <v>0</v>
      </c>
      <c r="AD24" s="1" t="str">
        <f t="shared" si="7"/>
        <v>22000</v>
      </c>
      <c r="AE24" s="1" t="str">
        <f t="shared" si="8"/>
        <v>kg/h</v>
      </c>
      <c r="AF24" s="1"/>
      <c r="AG24" s="1"/>
      <c r="AH24" s="1"/>
      <c r="AI24" s="1"/>
      <c r="AJ24" s="1"/>
      <c r="AK24" s="58" t="s">
        <v>165</v>
      </c>
      <c r="AL24" s="4"/>
      <c r="AM24" s="4"/>
      <c r="AN24" s="5"/>
      <c r="AO24" s="195" t="s">
        <v>161</v>
      </c>
      <c r="AP24" s="199" t="s">
        <v>166</v>
      </c>
      <c r="AQ24" s="197" t="s">
        <v>167</v>
      </c>
      <c r="AR24" s="196"/>
      <c r="AS24" s="196"/>
      <c r="AT24" s="196" t="s">
        <v>168</v>
      </c>
      <c r="AU24" s="205" t="s">
        <v>169</v>
      </c>
      <c r="AV24" s="196" t="s">
        <v>170</v>
      </c>
      <c r="AW24" s="4"/>
      <c r="AX24" s="4"/>
      <c r="AY24" s="4"/>
      <c r="AZ24" s="4"/>
      <c r="BA24" s="4"/>
      <c r="BB24" s="4"/>
      <c r="BC24" s="4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4"/>
      <c r="BW24" s="8"/>
      <c r="BX24" s="8"/>
      <c r="BY24" s="8"/>
      <c r="BZ24" s="4"/>
      <c r="CA24" s="4"/>
      <c r="CB24" s="4"/>
      <c r="CC24" s="4"/>
      <c r="CD24" s="27"/>
      <c r="CE24" s="27"/>
      <c r="CF24" s="207">
        <f t="shared" si="9"/>
        <v>-22</v>
      </c>
      <c r="CG24" s="208">
        <f t="shared" si="10"/>
        <v>22</v>
      </c>
      <c r="CH24" s="209"/>
      <c r="CI24" s="210"/>
      <c r="CJ24" s="207">
        <f t="shared" si="11"/>
        <v>10978</v>
      </c>
      <c r="CK24" s="208">
        <f t="shared" si="12"/>
        <v>11022</v>
      </c>
      <c r="CL24" s="209"/>
      <c r="CM24" s="210"/>
      <c r="CN24" s="207">
        <f t="shared" si="13"/>
        <v>21978</v>
      </c>
      <c r="CO24" s="208">
        <f t="shared" si="14"/>
        <v>22022</v>
      </c>
      <c r="CP24" s="211"/>
      <c r="CQ24" s="212"/>
      <c r="CR24" s="213"/>
      <c r="CS24" s="213"/>
    </row>
    <row r="25" spans="1:97" ht="19.899999999999999" customHeight="1">
      <c r="A25" s="194">
        <v>24</v>
      </c>
      <c r="B25" s="195">
        <v>8</v>
      </c>
      <c r="C25" s="195"/>
      <c r="D25" s="196" t="s">
        <v>259</v>
      </c>
      <c r="E25" s="196" t="s">
        <v>260</v>
      </c>
      <c r="F25" s="196" t="s">
        <v>261</v>
      </c>
      <c r="G25" s="196" t="s">
        <v>262</v>
      </c>
      <c r="H25" s="196" t="s">
        <v>160</v>
      </c>
      <c r="I25" s="237" t="str">
        <f t="shared" si="0"/>
        <v>0</v>
      </c>
      <c r="J25" s="237" t="str">
        <f t="shared" si="1"/>
        <v>17000</v>
      </c>
      <c r="K25" s="2" t="str">
        <f t="shared" si="20"/>
        <v>FCS0301</v>
      </c>
      <c r="L25" s="1">
        <f t="shared" si="21"/>
        <v>2</v>
      </c>
      <c r="M25" s="1">
        <f t="shared" si="22"/>
        <v>1</v>
      </c>
      <c r="N25" s="1">
        <v>8</v>
      </c>
      <c r="O25" s="57" t="str">
        <f t="shared" si="23"/>
        <v>AAI143</v>
      </c>
      <c r="P25" s="2" t="str">
        <f t="shared" si="24"/>
        <v>AI</v>
      </c>
      <c r="Q25" s="2" t="s">
        <v>161</v>
      </c>
      <c r="R25" s="57" t="s">
        <v>162</v>
      </c>
      <c r="S25" s="2"/>
      <c r="T25" s="2"/>
      <c r="U25" s="2">
        <v>23</v>
      </c>
      <c r="V25" s="2"/>
      <c r="W25" s="2" t="s">
        <v>263</v>
      </c>
      <c r="X25" s="2" t="s">
        <v>164</v>
      </c>
      <c r="Y25" s="3" t="str">
        <f t="shared" si="3"/>
        <v>%Z021108</v>
      </c>
      <c r="Z25" s="2" t="str">
        <f t="shared" si="4"/>
        <v>%%I08FT5041A</v>
      </c>
      <c r="AA25" s="2"/>
      <c r="AB25" s="2" t="str">
        <f t="shared" si="5"/>
        <v>CL501回流流量</v>
      </c>
      <c r="AC25" s="1" t="str">
        <f t="shared" si="6"/>
        <v>0</v>
      </c>
      <c r="AD25" s="1" t="str">
        <f t="shared" si="7"/>
        <v>17000</v>
      </c>
      <c r="AE25" s="1" t="str">
        <f t="shared" si="8"/>
        <v>kg/h</v>
      </c>
      <c r="AF25" s="1"/>
      <c r="AG25" s="1"/>
      <c r="AH25" s="1"/>
      <c r="AI25" s="1"/>
      <c r="AJ25" s="1"/>
      <c r="AK25" s="58" t="s">
        <v>165</v>
      </c>
      <c r="AL25" s="4"/>
      <c r="AM25" s="4"/>
      <c r="AN25" s="5"/>
      <c r="AO25" s="195" t="s">
        <v>161</v>
      </c>
      <c r="AP25" s="199" t="s">
        <v>166</v>
      </c>
      <c r="AQ25" s="197" t="s">
        <v>167</v>
      </c>
      <c r="AR25" s="196"/>
      <c r="AS25" s="196"/>
      <c r="AT25" s="196" t="s">
        <v>168</v>
      </c>
      <c r="AU25" s="205" t="s">
        <v>169</v>
      </c>
      <c r="AV25" s="196" t="s">
        <v>170</v>
      </c>
      <c r="AW25" s="4"/>
      <c r="AX25" s="4"/>
      <c r="AY25" s="4"/>
      <c r="AZ25" s="4"/>
      <c r="BA25" s="4"/>
      <c r="BB25" s="4"/>
      <c r="BC25" s="4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4"/>
      <c r="BW25" s="8"/>
      <c r="BX25" s="8"/>
      <c r="BY25" s="8"/>
      <c r="BZ25" s="4"/>
      <c r="CA25" s="4"/>
      <c r="CB25" s="4"/>
      <c r="CC25" s="4"/>
      <c r="CD25" s="27"/>
      <c r="CE25" s="27"/>
      <c r="CF25" s="207">
        <f t="shared" si="9"/>
        <v>-17</v>
      </c>
      <c r="CG25" s="208">
        <f t="shared" si="10"/>
        <v>17</v>
      </c>
      <c r="CH25" s="209"/>
      <c r="CI25" s="210"/>
      <c r="CJ25" s="207">
        <f t="shared" si="11"/>
        <v>8483</v>
      </c>
      <c r="CK25" s="208">
        <f t="shared" si="12"/>
        <v>8517</v>
      </c>
      <c r="CL25" s="209"/>
      <c r="CM25" s="210"/>
      <c r="CN25" s="207">
        <f t="shared" si="13"/>
        <v>16983</v>
      </c>
      <c r="CO25" s="208">
        <f t="shared" si="14"/>
        <v>17017</v>
      </c>
      <c r="CP25" s="211"/>
      <c r="CQ25" s="212"/>
      <c r="CR25" s="213"/>
      <c r="CS25" s="213"/>
    </row>
    <row r="26" spans="1:97" ht="19.899999999999999" customHeight="1">
      <c r="A26" s="194">
        <v>25</v>
      </c>
      <c r="B26" s="195">
        <v>9</v>
      </c>
      <c r="C26" s="195"/>
      <c r="D26" s="196" t="s">
        <v>264</v>
      </c>
      <c r="E26" s="196" t="s">
        <v>265</v>
      </c>
      <c r="F26" s="196" t="s">
        <v>266</v>
      </c>
      <c r="G26" s="196" t="s">
        <v>267</v>
      </c>
      <c r="H26" s="196" t="s">
        <v>160</v>
      </c>
      <c r="I26" s="237" t="str">
        <f t="shared" si="0"/>
        <v>0</v>
      </c>
      <c r="J26" s="237" t="str">
        <f t="shared" si="1"/>
        <v>9100</v>
      </c>
      <c r="K26" s="2" t="str">
        <f t="shared" si="20"/>
        <v>FCS0301</v>
      </c>
      <c r="L26" s="1">
        <f t="shared" si="21"/>
        <v>2</v>
      </c>
      <c r="M26" s="1">
        <f t="shared" si="22"/>
        <v>1</v>
      </c>
      <c r="N26" s="1">
        <v>9</v>
      </c>
      <c r="O26" s="57" t="str">
        <f t="shared" si="23"/>
        <v>AAI143</v>
      </c>
      <c r="P26" s="2" t="str">
        <f t="shared" si="24"/>
        <v>AI</v>
      </c>
      <c r="Q26" s="2" t="s">
        <v>161</v>
      </c>
      <c r="R26" s="57" t="s">
        <v>162</v>
      </c>
      <c r="S26" s="2"/>
      <c r="T26" s="2"/>
      <c r="U26" s="2">
        <v>21</v>
      </c>
      <c r="V26" s="2"/>
      <c r="W26" s="2" t="s">
        <v>268</v>
      </c>
      <c r="X26" s="2" t="s">
        <v>164</v>
      </c>
      <c r="Y26" s="3" t="str">
        <f t="shared" si="3"/>
        <v>%Z021109</v>
      </c>
      <c r="Z26" s="2" t="str">
        <f t="shared" si="4"/>
        <v>%%I08FT5054</v>
      </c>
      <c r="AA26" s="2"/>
      <c r="AB26" s="2" t="str">
        <f t="shared" si="5"/>
        <v>VE501排气流量</v>
      </c>
      <c r="AC26" s="1" t="str">
        <f t="shared" si="6"/>
        <v>0</v>
      </c>
      <c r="AD26" s="1" t="str">
        <f t="shared" si="7"/>
        <v>9100</v>
      </c>
      <c r="AE26" s="1" t="str">
        <f t="shared" si="8"/>
        <v>kg/h</v>
      </c>
      <c r="AF26" s="1"/>
      <c r="AG26" s="1"/>
      <c r="AH26" s="1"/>
      <c r="AI26" s="1"/>
      <c r="AJ26" s="1"/>
      <c r="AK26" s="58" t="s">
        <v>165</v>
      </c>
      <c r="AL26" s="4"/>
      <c r="AM26" s="4"/>
      <c r="AN26" s="5"/>
      <c r="AO26" s="195" t="s">
        <v>161</v>
      </c>
      <c r="AP26" s="199" t="s">
        <v>166</v>
      </c>
      <c r="AQ26" s="197" t="s">
        <v>167</v>
      </c>
      <c r="AR26" s="196"/>
      <c r="AS26" s="196"/>
      <c r="AT26" s="196" t="s">
        <v>168</v>
      </c>
      <c r="AU26" s="205" t="s">
        <v>169</v>
      </c>
      <c r="AV26" s="196" t="s">
        <v>170</v>
      </c>
      <c r="AW26" s="4"/>
      <c r="AX26" s="4"/>
      <c r="AY26" s="4"/>
      <c r="AZ26" s="4"/>
      <c r="BA26" s="4"/>
      <c r="BB26" s="4"/>
      <c r="BC26" s="4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4"/>
      <c r="BW26" s="8"/>
      <c r="BX26" s="8"/>
      <c r="BY26" s="8"/>
      <c r="BZ26" s="4"/>
      <c r="CA26" s="4"/>
      <c r="CB26" s="4"/>
      <c r="CC26" s="4"/>
      <c r="CD26" s="27"/>
      <c r="CE26" s="27"/>
      <c r="CF26" s="207">
        <f t="shared" si="9"/>
        <v>-9.1</v>
      </c>
      <c r="CG26" s="208">
        <f t="shared" si="10"/>
        <v>9.1</v>
      </c>
      <c r="CH26" s="209"/>
      <c r="CI26" s="210"/>
      <c r="CJ26" s="207">
        <f t="shared" si="11"/>
        <v>4540.8999999999996</v>
      </c>
      <c r="CK26" s="208">
        <f t="shared" si="12"/>
        <v>4559.1000000000004</v>
      </c>
      <c r="CL26" s="209"/>
      <c r="CM26" s="210"/>
      <c r="CN26" s="207">
        <f t="shared" si="13"/>
        <v>9090.9</v>
      </c>
      <c r="CO26" s="208">
        <f t="shared" si="14"/>
        <v>9109.1</v>
      </c>
      <c r="CP26" s="211"/>
      <c r="CQ26" s="212"/>
      <c r="CR26" s="213"/>
      <c r="CS26" s="213"/>
    </row>
    <row r="27" spans="1:97" ht="19.899999999999999" customHeight="1">
      <c r="A27" s="194">
        <v>26</v>
      </c>
      <c r="B27" s="195">
        <v>10</v>
      </c>
      <c r="C27" s="195"/>
      <c r="D27" s="196" t="s">
        <v>269</v>
      </c>
      <c r="E27" s="196" t="s">
        <v>270</v>
      </c>
      <c r="F27" s="196" t="s">
        <v>271</v>
      </c>
      <c r="G27" s="196" t="s">
        <v>262</v>
      </c>
      <c r="H27" s="196" t="s">
        <v>160</v>
      </c>
      <c r="I27" s="237" t="str">
        <f t="shared" si="0"/>
        <v>0</v>
      </c>
      <c r="J27" s="237" t="str">
        <f t="shared" si="1"/>
        <v>17000</v>
      </c>
      <c r="K27" s="2" t="str">
        <f t="shared" si="20"/>
        <v>FCS0301</v>
      </c>
      <c r="L27" s="1">
        <f t="shared" si="21"/>
        <v>2</v>
      </c>
      <c r="M27" s="1">
        <f t="shared" si="22"/>
        <v>1</v>
      </c>
      <c r="N27" s="1">
        <v>10</v>
      </c>
      <c r="O27" s="57" t="str">
        <f t="shared" si="23"/>
        <v>AAI143</v>
      </c>
      <c r="P27" s="2" t="str">
        <f t="shared" si="24"/>
        <v>AI</v>
      </c>
      <c r="Q27" s="2" t="s">
        <v>161</v>
      </c>
      <c r="R27" s="57" t="s">
        <v>162</v>
      </c>
      <c r="S27" s="2"/>
      <c r="T27" s="2"/>
      <c r="U27" s="2">
        <v>21</v>
      </c>
      <c r="V27" s="2"/>
      <c r="W27" s="2" t="s">
        <v>272</v>
      </c>
      <c r="X27" s="2" t="s">
        <v>164</v>
      </c>
      <c r="Y27" s="3" t="str">
        <f t="shared" si="3"/>
        <v>%Z021110</v>
      </c>
      <c r="Z27" s="2" t="str">
        <f t="shared" si="4"/>
        <v>%%I08FT5062</v>
      </c>
      <c r="AA27" s="2"/>
      <c r="AB27" s="2" t="str">
        <f t="shared" si="5"/>
        <v>HPEFL去CL502流量</v>
      </c>
      <c r="AC27" s="1" t="str">
        <f t="shared" si="6"/>
        <v>0</v>
      </c>
      <c r="AD27" s="1" t="str">
        <f t="shared" si="7"/>
        <v>17000</v>
      </c>
      <c r="AE27" s="1" t="str">
        <f t="shared" si="8"/>
        <v>kg/h</v>
      </c>
      <c r="AF27" s="1"/>
      <c r="AG27" s="1"/>
      <c r="AH27" s="1"/>
      <c r="AI27" s="1"/>
      <c r="AJ27" s="1"/>
      <c r="AK27" s="58" t="s">
        <v>165</v>
      </c>
      <c r="AL27" s="4"/>
      <c r="AM27" s="4"/>
      <c r="AN27" s="5"/>
      <c r="AO27" s="195" t="s">
        <v>161</v>
      </c>
      <c r="AP27" s="199" t="s">
        <v>166</v>
      </c>
      <c r="AQ27" s="197" t="s">
        <v>167</v>
      </c>
      <c r="AR27" s="196"/>
      <c r="AS27" s="196"/>
      <c r="AT27" s="196" t="s">
        <v>168</v>
      </c>
      <c r="AU27" s="205" t="s">
        <v>169</v>
      </c>
      <c r="AV27" s="196" t="s">
        <v>170</v>
      </c>
      <c r="AW27" s="4"/>
      <c r="AX27" s="4"/>
      <c r="AY27" s="4"/>
      <c r="AZ27" s="4"/>
      <c r="BA27" s="4"/>
      <c r="BB27" s="4"/>
      <c r="BC27" s="4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4"/>
      <c r="BW27" s="8"/>
      <c r="BX27" s="8"/>
      <c r="BY27" s="8"/>
      <c r="BZ27" s="4"/>
      <c r="CA27" s="4"/>
      <c r="CB27" s="4"/>
      <c r="CC27" s="4"/>
      <c r="CD27" s="27"/>
      <c r="CE27" s="27"/>
      <c r="CF27" s="207">
        <f t="shared" si="9"/>
        <v>-17</v>
      </c>
      <c r="CG27" s="208">
        <f t="shared" si="10"/>
        <v>17</v>
      </c>
      <c r="CH27" s="209"/>
      <c r="CI27" s="210"/>
      <c r="CJ27" s="207">
        <f t="shared" si="11"/>
        <v>8483</v>
      </c>
      <c r="CK27" s="208">
        <f t="shared" si="12"/>
        <v>8517</v>
      </c>
      <c r="CL27" s="209"/>
      <c r="CM27" s="210"/>
      <c r="CN27" s="207">
        <f t="shared" si="13"/>
        <v>16983</v>
      </c>
      <c r="CO27" s="208">
        <f t="shared" si="14"/>
        <v>17017</v>
      </c>
      <c r="CP27" s="211"/>
      <c r="CQ27" s="212"/>
      <c r="CR27" s="213"/>
      <c r="CS27" s="213"/>
    </row>
    <row r="28" spans="1:97" ht="19.899999999999999" customHeight="1">
      <c r="A28" s="194">
        <v>27</v>
      </c>
      <c r="B28" s="195">
        <v>11</v>
      </c>
      <c r="C28" s="195"/>
      <c r="D28" s="196" t="str">
        <f t="shared" ref="D28:D33" si="25">LEFT(K28,1)&amp;RIGHT(K28,2)&amp;"N"&amp;L28&amp;"S"&amp;M28&amp;N28</f>
        <v>F01N2S111</v>
      </c>
      <c r="E28" s="196" t="s">
        <v>273</v>
      </c>
      <c r="F28" s="196" t="s">
        <v>217</v>
      </c>
      <c r="G28" s="196"/>
      <c r="H28" s="196"/>
      <c r="I28" s="237" t="str">
        <f t="shared" si="0"/>
        <v/>
      </c>
      <c r="J28" s="237" t="str">
        <f t="shared" si="1"/>
        <v/>
      </c>
      <c r="K28" s="2" t="str">
        <f t="shared" si="20"/>
        <v>FCS0301</v>
      </c>
      <c r="L28" s="1">
        <f t="shared" si="21"/>
        <v>2</v>
      </c>
      <c r="M28" s="1">
        <f t="shared" si="22"/>
        <v>1</v>
      </c>
      <c r="N28" s="1">
        <v>11</v>
      </c>
      <c r="O28" s="57" t="str">
        <f t="shared" si="23"/>
        <v>AAI143</v>
      </c>
      <c r="P28" s="2" t="str">
        <f t="shared" si="24"/>
        <v>AI</v>
      </c>
      <c r="Q28" s="2" t="s">
        <v>161</v>
      </c>
      <c r="R28" s="57" t="s">
        <v>162</v>
      </c>
      <c r="S28" s="2"/>
      <c r="T28" s="2"/>
      <c r="U28" s="2"/>
      <c r="V28" s="2"/>
      <c r="W28" s="2"/>
      <c r="X28" s="2"/>
      <c r="Y28" s="3" t="str">
        <f t="shared" si="3"/>
        <v>%Z021111</v>
      </c>
      <c r="Z28" s="2" t="str">
        <f t="shared" si="4"/>
        <v>%%IF01N2S111</v>
      </c>
      <c r="AA28" s="2"/>
      <c r="AB28" s="2" t="str">
        <f t="shared" si="5"/>
        <v>SBAIR spare</v>
      </c>
      <c r="AC28" s="1" t="str">
        <f t="shared" si="6"/>
        <v/>
      </c>
      <c r="AD28" s="1" t="str">
        <f t="shared" si="7"/>
        <v/>
      </c>
      <c r="AE28" s="1" t="str">
        <f t="shared" si="8"/>
        <v/>
      </c>
      <c r="AF28" s="1"/>
      <c r="AG28" s="1"/>
      <c r="AH28" s="1"/>
      <c r="AI28" s="1"/>
      <c r="AJ28" s="1"/>
      <c r="AK28" s="58" t="s">
        <v>165</v>
      </c>
      <c r="AL28" s="4"/>
      <c r="AM28" s="4"/>
      <c r="AN28" s="5"/>
      <c r="AO28" s="195" t="s">
        <v>161</v>
      </c>
      <c r="AP28" s="199" t="s">
        <v>166</v>
      </c>
      <c r="AQ28" s="197" t="s">
        <v>167</v>
      </c>
      <c r="AR28" s="196"/>
      <c r="AS28" s="196"/>
      <c r="AT28" s="196" t="s">
        <v>168</v>
      </c>
      <c r="AU28" s="205"/>
      <c r="AV28" s="196"/>
      <c r="AW28" s="4"/>
      <c r="AX28" s="4"/>
      <c r="AY28" s="4"/>
      <c r="AZ28" s="4"/>
      <c r="BA28" s="4"/>
      <c r="BB28" s="4"/>
      <c r="BC28" s="4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4"/>
      <c r="BW28" s="8"/>
      <c r="BX28" s="8"/>
      <c r="BY28" s="8"/>
      <c r="BZ28" s="4"/>
      <c r="CA28" s="4"/>
      <c r="CB28" s="4"/>
      <c r="CC28" s="4"/>
      <c r="CD28" s="27"/>
      <c r="CE28" s="27"/>
      <c r="CF28" s="207" t="e">
        <f t="shared" si="9"/>
        <v>#VALUE!</v>
      </c>
      <c r="CG28" s="208" t="e">
        <f t="shared" si="10"/>
        <v>#VALUE!</v>
      </c>
      <c r="CH28" s="209"/>
      <c r="CI28" s="210"/>
      <c r="CJ28" s="207" t="e">
        <f t="shared" si="11"/>
        <v>#VALUE!</v>
      </c>
      <c r="CK28" s="208" t="e">
        <f t="shared" si="12"/>
        <v>#VALUE!</v>
      </c>
      <c r="CL28" s="209"/>
      <c r="CM28" s="210"/>
      <c r="CN28" s="207" t="e">
        <f t="shared" si="13"/>
        <v>#VALUE!</v>
      </c>
      <c r="CO28" s="208" t="e">
        <f t="shared" si="14"/>
        <v>#VALUE!</v>
      </c>
      <c r="CP28" s="211"/>
      <c r="CQ28" s="212"/>
      <c r="CR28" s="213"/>
      <c r="CS28" s="213"/>
    </row>
    <row r="29" spans="1:97" ht="19.899999999999999" customHeight="1">
      <c r="A29" s="194">
        <v>28</v>
      </c>
      <c r="B29" s="195">
        <v>12</v>
      </c>
      <c r="C29" s="195"/>
      <c r="D29" s="196" t="str">
        <f t="shared" si="25"/>
        <v>F01N2S112</v>
      </c>
      <c r="E29" s="196" t="s">
        <v>274</v>
      </c>
      <c r="F29" s="196" t="s">
        <v>217</v>
      </c>
      <c r="G29" s="196"/>
      <c r="H29" s="196"/>
      <c r="I29" s="237" t="str">
        <f t="shared" si="0"/>
        <v/>
      </c>
      <c r="J29" s="237" t="str">
        <f t="shared" si="1"/>
        <v/>
      </c>
      <c r="K29" s="2" t="str">
        <f t="shared" si="20"/>
        <v>FCS0301</v>
      </c>
      <c r="L29" s="1">
        <f t="shared" si="21"/>
        <v>2</v>
      </c>
      <c r="M29" s="1">
        <f t="shared" si="22"/>
        <v>1</v>
      </c>
      <c r="N29" s="1">
        <v>12</v>
      </c>
      <c r="O29" s="57" t="str">
        <f t="shared" si="23"/>
        <v>AAI143</v>
      </c>
      <c r="P29" s="2" t="str">
        <f t="shared" si="24"/>
        <v>AI</v>
      </c>
      <c r="Q29" s="2" t="s">
        <v>161</v>
      </c>
      <c r="R29" s="57" t="s">
        <v>162</v>
      </c>
      <c r="S29" s="2"/>
      <c r="T29" s="2"/>
      <c r="U29" s="2"/>
      <c r="V29" s="2"/>
      <c r="W29" s="2"/>
      <c r="X29" s="2"/>
      <c r="Y29" s="3" t="str">
        <f t="shared" si="3"/>
        <v>%Z021112</v>
      </c>
      <c r="Z29" s="2" t="str">
        <f t="shared" si="4"/>
        <v>%%IF01N2S112</v>
      </c>
      <c r="AA29" s="2"/>
      <c r="AB29" s="2" t="str">
        <f t="shared" si="5"/>
        <v>SBAIR spare</v>
      </c>
      <c r="AC29" s="1" t="str">
        <f t="shared" si="6"/>
        <v/>
      </c>
      <c r="AD29" s="1" t="str">
        <f t="shared" si="7"/>
        <v/>
      </c>
      <c r="AE29" s="1" t="str">
        <f t="shared" si="8"/>
        <v/>
      </c>
      <c r="AF29" s="1"/>
      <c r="AG29" s="1"/>
      <c r="AH29" s="1"/>
      <c r="AI29" s="1"/>
      <c r="AJ29" s="1"/>
      <c r="AK29" s="58" t="s">
        <v>165</v>
      </c>
      <c r="AL29" s="4"/>
      <c r="AM29" s="4"/>
      <c r="AN29" s="5"/>
      <c r="AO29" s="195" t="s">
        <v>161</v>
      </c>
      <c r="AP29" s="199" t="s">
        <v>166</v>
      </c>
      <c r="AQ29" s="197" t="s">
        <v>167</v>
      </c>
      <c r="AR29" s="196"/>
      <c r="AS29" s="196"/>
      <c r="AT29" s="196" t="s">
        <v>168</v>
      </c>
      <c r="AU29" s="205"/>
      <c r="AV29" s="196"/>
      <c r="AW29" s="4"/>
      <c r="AX29" s="4"/>
      <c r="AY29" s="4"/>
      <c r="AZ29" s="4"/>
      <c r="BA29" s="4"/>
      <c r="BB29" s="4"/>
      <c r="BC29" s="4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4"/>
      <c r="BW29" s="8"/>
      <c r="BX29" s="8"/>
      <c r="BY29" s="8"/>
      <c r="BZ29" s="4"/>
      <c r="CA29" s="4"/>
      <c r="CB29" s="4"/>
      <c r="CC29" s="4"/>
      <c r="CD29" s="27"/>
      <c r="CE29" s="27"/>
      <c r="CF29" s="207" t="e">
        <f t="shared" si="9"/>
        <v>#VALUE!</v>
      </c>
      <c r="CG29" s="208" t="e">
        <f t="shared" si="10"/>
        <v>#VALUE!</v>
      </c>
      <c r="CH29" s="209"/>
      <c r="CI29" s="210"/>
      <c r="CJ29" s="207" t="e">
        <f t="shared" si="11"/>
        <v>#VALUE!</v>
      </c>
      <c r="CK29" s="208" t="e">
        <f t="shared" si="12"/>
        <v>#VALUE!</v>
      </c>
      <c r="CL29" s="209"/>
      <c r="CM29" s="210"/>
      <c r="CN29" s="207" t="e">
        <f t="shared" si="13"/>
        <v>#VALUE!</v>
      </c>
      <c r="CO29" s="208" t="e">
        <f t="shared" si="14"/>
        <v>#VALUE!</v>
      </c>
      <c r="CP29" s="211"/>
      <c r="CQ29" s="212"/>
      <c r="CR29" s="213"/>
      <c r="CS29" s="213"/>
    </row>
    <row r="30" spans="1:97" ht="19.899999999999999" customHeight="1">
      <c r="A30" s="194">
        <v>29</v>
      </c>
      <c r="B30" s="195">
        <v>13</v>
      </c>
      <c r="C30" s="195"/>
      <c r="D30" s="196" t="str">
        <f t="shared" si="25"/>
        <v>F01N2S113</v>
      </c>
      <c r="E30" s="196" t="s">
        <v>275</v>
      </c>
      <c r="F30" s="196" t="s">
        <v>217</v>
      </c>
      <c r="G30" s="196"/>
      <c r="H30" s="196"/>
      <c r="I30" s="237" t="str">
        <f t="shared" si="0"/>
        <v/>
      </c>
      <c r="J30" s="237" t="str">
        <f t="shared" si="1"/>
        <v/>
      </c>
      <c r="K30" s="2" t="str">
        <f t="shared" si="20"/>
        <v>FCS0301</v>
      </c>
      <c r="L30" s="1">
        <f t="shared" si="21"/>
        <v>2</v>
      </c>
      <c r="M30" s="1">
        <f t="shared" si="22"/>
        <v>1</v>
      </c>
      <c r="N30" s="1">
        <v>13</v>
      </c>
      <c r="O30" s="57" t="str">
        <f t="shared" si="23"/>
        <v>AAI143</v>
      </c>
      <c r="P30" s="2" t="str">
        <f t="shared" si="24"/>
        <v>AI</v>
      </c>
      <c r="Q30" s="2" t="s">
        <v>161</v>
      </c>
      <c r="R30" s="57" t="s">
        <v>162</v>
      </c>
      <c r="S30" s="2"/>
      <c r="T30" s="2"/>
      <c r="U30" s="2"/>
      <c r="V30" s="2"/>
      <c r="W30" s="2"/>
      <c r="X30" s="2"/>
      <c r="Y30" s="3" t="str">
        <f t="shared" si="3"/>
        <v>%Z021113</v>
      </c>
      <c r="Z30" s="2" t="str">
        <f t="shared" si="4"/>
        <v>%%IF01N2S113</v>
      </c>
      <c r="AA30" s="2"/>
      <c r="AB30" s="2" t="str">
        <f t="shared" si="5"/>
        <v>SBAIR spare</v>
      </c>
      <c r="AC30" s="1" t="str">
        <f t="shared" si="6"/>
        <v/>
      </c>
      <c r="AD30" s="1" t="str">
        <f t="shared" si="7"/>
        <v/>
      </c>
      <c r="AE30" s="1" t="str">
        <f t="shared" si="8"/>
        <v/>
      </c>
      <c r="AF30" s="1"/>
      <c r="AG30" s="1"/>
      <c r="AH30" s="1"/>
      <c r="AI30" s="1"/>
      <c r="AJ30" s="1"/>
      <c r="AK30" s="58" t="s">
        <v>165</v>
      </c>
      <c r="AL30" s="4"/>
      <c r="AM30" s="4"/>
      <c r="AN30" s="5"/>
      <c r="AO30" s="195" t="s">
        <v>161</v>
      </c>
      <c r="AP30" s="199" t="s">
        <v>166</v>
      </c>
      <c r="AQ30" s="197" t="s">
        <v>167</v>
      </c>
      <c r="AR30" s="196"/>
      <c r="AS30" s="196"/>
      <c r="AT30" s="196" t="s">
        <v>168</v>
      </c>
      <c r="AU30" s="205"/>
      <c r="AV30" s="196"/>
      <c r="AW30" s="4"/>
      <c r="AX30" s="4"/>
      <c r="AY30" s="4"/>
      <c r="AZ30" s="4"/>
      <c r="BA30" s="4"/>
      <c r="BB30" s="4"/>
      <c r="BC30" s="4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4"/>
      <c r="BW30" s="8"/>
      <c r="BX30" s="8"/>
      <c r="BY30" s="8"/>
      <c r="BZ30" s="4"/>
      <c r="CA30" s="4"/>
      <c r="CB30" s="4"/>
      <c r="CC30" s="4"/>
      <c r="CD30" s="27"/>
      <c r="CE30" s="27"/>
      <c r="CF30" s="207" t="e">
        <f t="shared" si="9"/>
        <v>#VALUE!</v>
      </c>
      <c r="CG30" s="208" t="e">
        <f t="shared" si="10"/>
        <v>#VALUE!</v>
      </c>
      <c r="CH30" s="209"/>
      <c r="CI30" s="210"/>
      <c r="CJ30" s="207" t="e">
        <f t="shared" si="11"/>
        <v>#VALUE!</v>
      </c>
      <c r="CK30" s="208" t="e">
        <f t="shared" si="12"/>
        <v>#VALUE!</v>
      </c>
      <c r="CL30" s="209"/>
      <c r="CM30" s="210"/>
      <c r="CN30" s="207" t="e">
        <f t="shared" si="13"/>
        <v>#VALUE!</v>
      </c>
      <c r="CO30" s="208" t="e">
        <f t="shared" si="14"/>
        <v>#VALUE!</v>
      </c>
      <c r="CP30" s="211"/>
      <c r="CQ30" s="212"/>
      <c r="CR30" s="213"/>
      <c r="CS30" s="213"/>
    </row>
    <row r="31" spans="1:97" ht="19.899999999999999" customHeight="1">
      <c r="A31" s="194">
        <v>30</v>
      </c>
      <c r="B31" s="204">
        <v>14</v>
      </c>
      <c r="C31" s="195"/>
      <c r="D31" s="196" t="str">
        <f t="shared" si="25"/>
        <v>F01N2S114</v>
      </c>
      <c r="E31" s="196" t="s">
        <v>276</v>
      </c>
      <c r="F31" s="196" t="s">
        <v>217</v>
      </c>
      <c r="G31" s="196"/>
      <c r="H31" s="196"/>
      <c r="I31" s="237" t="str">
        <f t="shared" si="0"/>
        <v/>
      </c>
      <c r="J31" s="237" t="str">
        <f t="shared" si="1"/>
        <v/>
      </c>
      <c r="K31" s="2" t="str">
        <f t="shared" si="20"/>
        <v>FCS0301</v>
      </c>
      <c r="L31" s="1">
        <f t="shared" si="21"/>
        <v>2</v>
      </c>
      <c r="M31" s="1">
        <f t="shared" si="22"/>
        <v>1</v>
      </c>
      <c r="N31" s="1">
        <v>14</v>
      </c>
      <c r="O31" s="57" t="str">
        <f t="shared" si="23"/>
        <v>AAI143</v>
      </c>
      <c r="P31" s="2" t="str">
        <f t="shared" si="24"/>
        <v>AI</v>
      </c>
      <c r="Q31" s="2" t="s">
        <v>161</v>
      </c>
      <c r="R31" s="57" t="s">
        <v>162</v>
      </c>
      <c r="S31" s="2"/>
      <c r="T31" s="2"/>
      <c r="U31" s="2"/>
      <c r="V31" s="2"/>
      <c r="W31" s="2"/>
      <c r="X31" s="2"/>
      <c r="Y31" s="3" t="str">
        <f t="shared" si="3"/>
        <v>%Z021114</v>
      </c>
      <c r="Z31" s="2" t="str">
        <f t="shared" si="4"/>
        <v>%%IF01N2S114</v>
      </c>
      <c r="AA31" s="2"/>
      <c r="AB31" s="2" t="str">
        <f t="shared" si="5"/>
        <v>SBAIR spare</v>
      </c>
      <c r="AC31" s="1" t="str">
        <f t="shared" si="6"/>
        <v/>
      </c>
      <c r="AD31" s="1" t="str">
        <f t="shared" si="7"/>
        <v/>
      </c>
      <c r="AE31" s="1" t="str">
        <f t="shared" si="8"/>
        <v/>
      </c>
      <c r="AF31" s="1"/>
      <c r="AG31" s="1"/>
      <c r="AH31" s="1"/>
      <c r="AI31" s="1"/>
      <c r="AJ31" s="1"/>
      <c r="AK31" s="58" t="s">
        <v>165</v>
      </c>
      <c r="AL31" s="4"/>
      <c r="AM31" s="4"/>
      <c r="AN31" s="5"/>
      <c r="AO31" s="195" t="s">
        <v>161</v>
      </c>
      <c r="AP31" s="199" t="s">
        <v>166</v>
      </c>
      <c r="AQ31" s="197" t="s">
        <v>167</v>
      </c>
      <c r="AR31" s="196"/>
      <c r="AS31" s="115"/>
      <c r="AT31" s="196" t="s">
        <v>168</v>
      </c>
      <c r="AU31" s="205"/>
      <c r="AV31" s="196"/>
      <c r="AW31" s="4"/>
      <c r="AX31" s="4"/>
      <c r="AY31" s="4"/>
      <c r="AZ31" s="4"/>
      <c r="BA31" s="4"/>
      <c r="BB31" s="4"/>
      <c r="BC31" s="4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4"/>
      <c r="BW31" s="8"/>
      <c r="BX31" s="8"/>
      <c r="BY31" s="8"/>
      <c r="BZ31" s="4"/>
      <c r="CA31" s="4"/>
      <c r="CB31" s="4"/>
      <c r="CC31" s="4"/>
      <c r="CD31" s="27"/>
      <c r="CE31" s="27"/>
      <c r="CF31" s="207" t="e">
        <f t="shared" si="9"/>
        <v>#VALUE!</v>
      </c>
      <c r="CG31" s="208" t="e">
        <f t="shared" si="10"/>
        <v>#VALUE!</v>
      </c>
      <c r="CH31" s="209"/>
      <c r="CI31" s="210"/>
      <c r="CJ31" s="207" t="e">
        <f t="shared" si="11"/>
        <v>#VALUE!</v>
      </c>
      <c r="CK31" s="208" t="e">
        <f t="shared" si="12"/>
        <v>#VALUE!</v>
      </c>
      <c r="CL31" s="209"/>
      <c r="CM31" s="210"/>
      <c r="CN31" s="207" t="e">
        <f t="shared" si="13"/>
        <v>#VALUE!</v>
      </c>
      <c r="CO31" s="208" t="e">
        <f t="shared" si="14"/>
        <v>#VALUE!</v>
      </c>
      <c r="CP31" s="211"/>
      <c r="CQ31" s="212"/>
      <c r="CR31" s="213"/>
      <c r="CS31" s="213"/>
    </row>
    <row r="32" spans="1:97" ht="19.899999999999999" customHeight="1">
      <c r="A32" s="194">
        <v>31</v>
      </c>
      <c r="B32" s="204">
        <v>15</v>
      </c>
      <c r="C32" s="195"/>
      <c r="D32" s="196" t="str">
        <f t="shared" si="25"/>
        <v>F01N2S115</v>
      </c>
      <c r="E32" s="196" t="s">
        <v>277</v>
      </c>
      <c r="F32" s="196" t="s">
        <v>217</v>
      </c>
      <c r="G32" s="196"/>
      <c r="H32" s="196"/>
      <c r="I32" s="237" t="str">
        <f t="shared" si="0"/>
        <v/>
      </c>
      <c r="J32" s="237" t="str">
        <f t="shared" si="1"/>
        <v/>
      </c>
      <c r="K32" s="2" t="str">
        <f t="shared" si="20"/>
        <v>FCS0301</v>
      </c>
      <c r="L32" s="1">
        <f t="shared" si="21"/>
        <v>2</v>
      </c>
      <c r="M32" s="1">
        <f t="shared" si="22"/>
        <v>1</v>
      </c>
      <c r="N32" s="1">
        <v>15</v>
      </c>
      <c r="O32" s="57" t="str">
        <f t="shared" si="23"/>
        <v>AAI143</v>
      </c>
      <c r="P32" s="2" t="str">
        <f t="shared" si="24"/>
        <v>AI</v>
      </c>
      <c r="Q32" s="2" t="s">
        <v>161</v>
      </c>
      <c r="R32" s="57" t="s">
        <v>162</v>
      </c>
      <c r="S32" s="2"/>
      <c r="T32" s="2"/>
      <c r="U32" s="2"/>
      <c r="V32" s="2"/>
      <c r="W32" s="2"/>
      <c r="X32" s="2"/>
      <c r="Y32" s="3" t="str">
        <f t="shared" si="3"/>
        <v>%Z021115</v>
      </c>
      <c r="Z32" s="2" t="str">
        <f t="shared" si="4"/>
        <v>%%IF01N2S115</v>
      </c>
      <c r="AA32" s="2"/>
      <c r="AB32" s="2" t="str">
        <f t="shared" si="5"/>
        <v>SBAIR spare</v>
      </c>
      <c r="AC32" s="1" t="str">
        <f t="shared" si="6"/>
        <v/>
      </c>
      <c r="AD32" s="1" t="str">
        <f t="shared" si="7"/>
        <v/>
      </c>
      <c r="AE32" s="1" t="str">
        <f t="shared" si="8"/>
        <v/>
      </c>
      <c r="AF32" s="1"/>
      <c r="AG32" s="1"/>
      <c r="AH32" s="1"/>
      <c r="AI32" s="1"/>
      <c r="AJ32" s="1"/>
      <c r="AK32" s="58" t="s">
        <v>165</v>
      </c>
      <c r="AL32" s="4"/>
      <c r="AM32" s="4"/>
      <c r="AN32" s="5"/>
      <c r="AO32" s="195" t="s">
        <v>161</v>
      </c>
      <c r="AP32" s="199" t="s">
        <v>166</v>
      </c>
      <c r="AQ32" s="197" t="s">
        <v>167</v>
      </c>
      <c r="AR32" s="196"/>
      <c r="AS32" s="195"/>
      <c r="AT32" s="196" t="s">
        <v>168</v>
      </c>
      <c r="AU32" s="205"/>
      <c r="AV32" s="196"/>
      <c r="AW32" s="4"/>
      <c r="AX32" s="4"/>
      <c r="AY32" s="4"/>
      <c r="AZ32" s="4"/>
      <c r="BA32" s="4"/>
      <c r="BB32" s="4"/>
      <c r="BC32" s="4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4"/>
      <c r="BW32" s="8"/>
      <c r="BX32" s="8"/>
      <c r="BY32" s="8"/>
      <c r="BZ32" s="4"/>
      <c r="CA32" s="4"/>
      <c r="CB32" s="4"/>
      <c r="CC32" s="4"/>
      <c r="CD32" s="27"/>
      <c r="CE32" s="27"/>
      <c r="CF32" s="207" t="e">
        <f t="shared" si="9"/>
        <v>#VALUE!</v>
      </c>
      <c r="CG32" s="208" t="e">
        <f t="shared" si="10"/>
        <v>#VALUE!</v>
      </c>
      <c r="CH32" s="209"/>
      <c r="CI32" s="210"/>
      <c r="CJ32" s="207" t="e">
        <f t="shared" si="11"/>
        <v>#VALUE!</v>
      </c>
      <c r="CK32" s="208" t="e">
        <f t="shared" si="12"/>
        <v>#VALUE!</v>
      </c>
      <c r="CL32" s="209"/>
      <c r="CM32" s="210"/>
      <c r="CN32" s="207" t="e">
        <f t="shared" si="13"/>
        <v>#VALUE!</v>
      </c>
      <c r="CO32" s="208" t="e">
        <f t="shared" si="14"/>
        <v>#VALUE!</v>
      </c>
      <c r="CP32" s="211"/>
      <c r="CQ32" s="212"/>
      <c r="CR32" s="213"/>
      <c r="CS32" s="213"/>
    </row>
    <row r="33" spans="1:99" ht="19.899999999999999" customHeight="1">
      <c r="A33" s="194">
        <v>32</v>
      </c>
      <c r="B33" s="204">
        <v>16</v>
      </c>
      <c r="C33" s="195"/>
      <c r="D33" s="196" t="str">
        <f t="shared" si="25"/>
        <v>F01N2S116</v>
      </c>
      <c r="E33" s="196" t="s">
        <v>278</v>
      </c>
      <c r="F33" s="196" t="s">
        <v>217</v>
      </c>
      <c r="G33" s="196"/>
      <c r="H33" s="196"/>
      <c r="I33" s="237" t="str">
        <f t="shared" si="0"/>
        <v/>
      </c>
      <c r="J33" s="237" t="str">
        <f t="shared" si="1"/>
        <v/>
      </c>
      <c r="K33" s="2" t="str">
        <f t="shared" si="20"/>
        <v>FCS0301</v>
      </c>
      <c r="L33" s="1">
        <f t="shared" si="21"/>
        <v>2</v>
      </c>
      <c r="M33" s="1">
        <f t="shared" si="22"/>
        <v>1</v>
      </c>
      <c r="N33" s="1">
        <v>16</v>
      </c>
      <c r="O33" s="57" t="str">
        <f t="shared" si="23"/>
        <v>AAI143</v>
      </c>
      <c r="P33" s="2" t="str">
        <f t="shared" si="24"/>
        <v>AI</v>
      </c>
      <c r="Q33" s="2" t="s">
        <v>161</v>
      </c>
      <c r="R33" s="57" t="s">
        <v>162</v>
      </c>
      <c r="S33" s="2"/>
      <c r="T33" s="2"/>
      <c r="U33" s="2"/>
      <c r="V33" s="2"/>
      <c r="W33" s="2"/>
      <c r="X33" s="2"/>
      <c r="Y33" s="3" t="str">
        <f t="shared" si="3"/>
        <v>%Z021116</v>
      </c>
      <c r="Z33" s="2" t="str">
        <f t="shared" si="4"/>
        <v>%%IF01N2S116</v>
      </c>
      <c r="AA33" s="36"/>
      <c r="AB33" s="2" t="str">
        <f t="shared" si="5"/>
        <v>SBAIR spare</v>
      </c>
      <c r="AC33" s="1" t="str">
        <f t="shared" si="6"/>
        <v/>
      </c>
      <c r="AD33" s="1" t="str">
        <f t="shared" si="7"/>
        <v/>
      </c>
      <c r="AE33" s="1" t="str">
        <f t="shared" si="8"/>
        <v/>
      </c>
      <c r="AF33" s="1"/>
      <c r="AG33" s="1"/>
      <c r="AH33" s="1"/>
      <c r="AI33" s="1"/>
      <c r="AJ33" s="1"/>
      <c r="AK33" s="58" t="s">
        <v>165</v>
      </c>
      <c r="AL33" s="4"/>
      <c r="AM33" s="4"/>
      <c r="AN33" s="5"/>
      <c r="AO33" s="195" t="s">
        <v>161</v>
      </c>
      <c r="AP33" s="199" t="s">
        <v>166</v>
      </c>
      <c r="AQ33" s="197" t="s">
        <v>167</v>
      </c>
      <c r="AR33" s="196"/>
      <c r="AS33" s="195"/>
      <c r="AT33" s="196" t="s">
        <v>168</v>
      </c>
      <c r="AU33" s="205"/>
      <c r="AV33" s="196"/>
      <c r="AW33" s="4"/>
      <c r="AX33" s="4"/>
      <c r="AY33" s="4"/>
      <c r="AZ33" s="4"/>
      <c r="BA33" s="4"/>
      <c r="BB33" s="4"/>
      <c r="BC33" s="4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4"/>
      <c r="BW33" s="8"/>
      <c r="BX33" s="8"/>
      <c r="BY33" s="8"/>
      <c r="BZ33" s="4"/>
      <c r="CA33" s="4"/>
      <c r="CB33" s="4"/>
      <c r="CC33" s="4"/>
      <c r="CD33" s="27"/>
      <c r="CE33" s="27"/>
      <c r="CF33" s="207" t="e">
        <f t="shared" si="9"/>
        <v>#VALUE!</v>
      </c>
      <c r="CG33" s="208" t="e">
        <f t="shared" si="10"/>
        <v>#VALUE!</v>
      </c>
      <c r="CH33" s="209"/>
      <c r="CI33" s="210"/>
      <c r="CJ33" s="207" t="e">
        <f t="shared" si="11"/>
        <v>#VALUE!</v>
      </c>
      <c r="CK33" s="208" t="e">
        <f t="shared" si="12"/>
        <v>#VALUE!</v>
      </c>
      <c r="CL33" s="209"/>
      <c r="CM33" s="210"/>
      <c r="CN33" s="207" t="e">
        <f t="shared" si="13"/>
        <v>#VALUE!</v>
      </c>
      <c r="CO33" s="208" t="e">
        <f t="shared" si="14"/>
        <v>#VALUE!</v>
      </c>
      <c r="CP33" s="211"/>
      <c r="CQ33" s="212"/>
      <c r="CR33" s="213"/>
      <c r="CS33" s="213"/>
    </row>
    <row r="34" spans="1:99" ht="19.899999999999999" customHeight="1">
      <c r="A34" s="194">
        <v>33</v>
      </c>
      <c r="B34" s="195">
        <v>1</v>
      </c>
      <c r="C34" s="195"/>
      <c r="D34" s="196" t="s">
        <v>279</v>
      </c>
      <c r="E34" s="196" t="s">
        <v>280</v>
      </c>
      <c r="F34" s="196" t="s">
        <v>281</v>
      </c>
      <c r="G34" s="196" t="s">
        <v>282</v>
      </c>
      <c r="H34" s="196" t="s">
        <v>160</v>
      </c>
      <c r="I34" s="237" t="str">
        <f t="shared" si="0"/>
        <v>0</v>
      </c>
      <c r="J34" s="237" t="str">
        <f t="shared" si="1"/>
        <v>6700</v>
      </c>
      <c r="K34" s="2" t="str">
        <f t="shared" si="20"/>
        <v>FCS0301</v>
      </c>
      <c r="L34" s="1">
        <v>3</v>
      </c>
      <c r="M34" s="1">
        <v>1</v>
      </c>
      <c r="N34" s="1">
        <v>1</v>
      </c>
      <c r="O34" s="57" t="s">
        <v>34</v>
      </c>
      <c r="P34" s="2" t="str">
        <f t="shared" si="24"/>
        <v>AI</v>
      </c>
      <c r="Q34" s="2" t="s">
        <v>161</v>
      </c>
      <c r="R34" s="57" t="s">
        <v>162</v>
      </c>
      <c r="S34" s="2"/>
      <c r="T34" s="2"/>
      <c r="U34" s="2">
        <v>23</v>
      </c>
      <c r="V34" s="2"/>
      <c r="W34" s="2" t="s">
        <v>283</v>
      </c>
      <c r="X34" s="2" t="s">
        <v>164</v>
      </c>
      <c r="Y34" s="3" t="str">
        <f t="shared" si="3"/>
        <v>%Z031101</v>
      </c>
      <c r="Z34" s="2" t="str">
        <f t="shared" si="4"/>
        <v>%%I08FT5073</v>
      </c>
      <c r="AA34" s="2"/>
      <c r="AB34" s="2" t="str">
        <f t="shared" si="5"/>
        <v>蒸汽去HE501流量</v>
      </c>
      <c r="AC34" s="1" t="str">
        <f t="shared" si="6"/>
        <v>0</v>
      </c>
      <c r="AD34" s="1" t="str">
        <f t="shared" si="7"/>
        <v>6700</v>
      </c>
      <c r="AE34" s="1" t="str">
        <f t="shared" si="8"/>
        <v>kg/h</v>
      </c>
      <c r="AF34" s="1"/>
      <c r="AG34" s="1"/>
      <c r="AH34" s="1"/>
      <c r="AI34" s="1"/>
      <c r="AJ34" s="1"/>
      <c r="AK34" s="58" t="s">
        <v>165</v>
      </c>
      <c r="AL34" s="4"/>
      <c r="AM34" s="4"/>
      <c r="AN34" s="5"/>
      <c r="AO34" s="195" t="s">
        <v>161</v>
      </c>
      <c r="AP34" s="199" t="s">
        <v>166</v>
      </c>
      <c r="AQ34" s="197" t="s">
        <v>167</v>
      </c>
      <c r="AR34" s="196"/>
      <c r="AS34" s="196"/>
      <c r="AT34" s="196" t="s">
        <v>168</v>
      </c>
      <c r="AU34" s="205" t="s">
        <v>169</v>
      </c>
      <c r="AV34" s="196" t="s">
        <v>170</v>
      </c>
      <c r="AW34" s="4"/>
      <c r="AX34" s="4"/>
      <c r="AY34" s="4"/>
      <c r="AZ34" s="4"/>
      <c r="BA34" s="4"/>
      <c r="BB34" s="4"/>
      <c r="BC34" s="4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4"/>
      <c r="BW34" s="8"/>
      <c r="BX34" s="8"/>
      <c r="BY34" s="8"/>
      <c r="BZ34" s="4"/>
      <c r="CA34" s="4"/>
      <c r="CB34" s="4"/>
      <c r="CC34" s="4"/>
      <c r="CD34" s="27"/>
      <c r="CE34" s="27"/>
      <c r="CF34" s="207">
        <f t="shared" si="9"/>
        <v>-6.7</v>
      </c>
      <c r="CG34" s="208">
        <f t="shared" si="10"/>
        <v>6.7</v>
      </c>
      <c r="CH34" s="209"/>
      <c r="CI34" s="210"/>
      <c r="CJ34" s="207">
        <f t="shared" si="11"/>
        <v>3343.3</v>
      </c>
      <c r="CK34" s="208">
        <f t="shared" si="12"/>
        <v>3356.7</v>
      </c>
      <c r="CL34" s="209"/>
      <c r="CM34" s="210"/>
      <c r="CN34" s="207">
        <f t="shared" si="13"/>
        <v>6693.3</v>
      </c>
      <c r="CO34" s="208">
        <f t="shared" si="14"/>
        <v>6706.7</v>
      </c>
      <c r="CP34" s="211"/>
      <c r="CQ34" s="212"/>
      <c r="CR34" s="213"/>
      <c r="CS34" s="213"/>
    </row>
    <row r="35" spans="1:99" ht="19.899999999999999" customHeight="1">
      <c r="A35" s="194">
        <v>34</v>
      </c>
      <c r="B35" s="195">
        <v>2</v>
      </c>
      <c r="C35" s="195"/>
      <c r="D35" s="196" t="s">
        <v>284</v>
      </c>
      <c r="E35" s="196" t="s">
        <v>285</v>
      </c>
      <c r="F35" s="196" t="s">
        <v>286</v>
      </c>
      <c r="G35" s="196" t="s">
        <v>287</v>
      </c>
      <c r="H35" s="196" t="s">
        <v>160</v>
      </c>
      <c r="I35" s="237" t="str">
        <f t="shared" si="0"/>
        <v>0</v>
      </c>
      <c r="J35" s="237" t="str">
        <f t="shared" si="1"/>
        <v>90</v>
      </c>
      <c r="K35" s="2" t="str">
        <f t="shared" si="20"/>
        <v>FCS0301</v>
      </c>
      <c r="L35" s="1">
        <f t="shared" ref="L35:L49" si="26">L34</f>
        <v>3</v>
      </c>
      <c r="M35" s="1">
        <f t="shared" ref="M35:M49" si="27">M34</f>
        <v>1</v>
      </c>
      <c r="N35" s="1">
        <v>2</v>
      </c>
      <c r="O35" s="57" t="str">
        <f t="shared" ref="O35:O49" si="28">O34</f>
        <v>AAI143</v>
      </c>
      <c r="P35" s="2" t="str">
        <f t="shared" si="24"/>
        <v>AI</v>
      </c>
      <c r="Q35" s="2" t="s">
        <v>161</v>
      </c>
      <c r="R35" s="57" t="s">
        <v>162</v>
      </c>
      <c r="S35" s="2"/>
      <c r="T35" s="2"/>
      <c r="U35" s="2">
        <v>23</v>
      </c>
      <c r="V35" s="2"/>
      <c r="W35" s="2" t="s">
        <v>288</v>
      </c>
      <c r="X35" s="2" t="s">
        <v>164</v>
      </c>
      <c r="Y35" s="3" t="str">
        <f t="shared" si="3"/>
        <v>%Z031102</v>
      </c>
      <c r="Z35" s="2" t="str">
        <f t="shared" si="4"/>
        <v>%%I08FT5129A</v>
      </c>
      <c r="AA35" s="2"/>
      <c r="AB35" s="2" t="str">
        <f t="shared" si="5"/>
        <v>氯气来自界区流量</v>
      </c>
      <c r="AC35" s="1" t="str">
        <f t="shared" si="6"/>
        <v>0</v>
      </c>
      <c r="AD35" s="1" t="str">
        <f t="shared" si="7"/>
        <v>90</v>
      </c>
      <c r="AE35" s="1" t="str">
        <f t="shared" si="8"/>
        <v>kg/h</v>
      </c>
      <c r="AF35" s="1"/>
      <c r="AG35" s="1"/>
      <c r="AH35" s="1"/>
      <c r="AI35" s="1"/>
      <c r="AJ35" s="1"/>
      <c r="AK35" s="58" t="s">
        <v>165</v>
      </c>
      <c r="AL35" s="4"/>
      <c r="AM35" s="4"/>
      <c r="AN35" s="5"/>
      <c r="AO35" s="195" t="s">
        <v>161</v>
      </c>
      <c r="AP35" s="199" t="s">
        <v>166</v>
      </c>
      <c r="AQ35" s="197" t="s">
        <v>167</v>
      </c>
      <c r="AR35" s="196"/>
      <c r="AS35" s="196"/>
      <c r="AT35" s="196" t="s">
        <v>168</v>
      </c>
      <c r="AU35" s="205" t="s">
        <v>169</v>
      </c>
      <c r="AV35" s="196" t="s">
        <v>170</v>
      </c>
      <c r="AW35" s="4"/>
      <c r="AX35" s="4"/>
      <c r="AY35" s="4"/>
      <c r="AZ35" s="4"/>
      <c r="BA35" s="4"/>
      <c r="BB35" s="4"/>
      <c r="BC35" s="4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4"/>
      <c r="BW35" s="8"/>
      <c r="BX35" s="8"/>
      <c r="BY35" s="8"/>
      <c r="BZ35" s="4"/>
      <c r="CA35" s="4"/>
      <c r="CB35" s="4"/>
      <c r="CC35" s="4"/>
      <c r="CD35" s="27"/>
      <c r="CE35" s="27"/>
      <c r="CF35" s="207">
        <f t="shared" si="9"/>
        <v>-0.09</v>
      </c>
      <c r="CG35" s="208">
        <f t="shared" si="10"/>
        <v>0.09</v>
      </c>
      <c r="CH35" s="209"/>
      <c r="CI35" s="210"/>
      <c r="CJ35" s="207">
        <f t="shared" si="11"/>
        <v>44.91</v>
      </c>
      <c r="CK35" s="208">
        <f t="shared" si="12"/>
        <v>45.09</v>
      </c>
      <c r="CL35" s="209"/>
      <c r="CM35" s="210"/>
      <c r="CN35" s="207">
        <f t="shared" si="13"/>
        <v>89.91</v>
      </c>
      <c r="CO35" s="208">
        <f t="shared" si="14"/>
        <v>90.09</v>
      </c>
      <c r="CP35" s="211"/>
      <c r="CQ35" s="212"/>
      <c r="CR35" s="213"/>
      <c r="CS35" s="213"/>
    </row>
    <row r="36" spans="1:99" ht="19.899999999999999" customHeight="1">
      <c r="A36" s="194">
        <v>35</v>
      </c>
      <c r="B36" s="195">
        <v>3</v>
      </c>
      <c r="C36" s="195"/>
      <c r="D36" s="196" t="s">
        <v>289</v>
      </c>
      <c r="E36" s="196" t="s">
        <v>290</v>
      </c>
      <c r="F36" s="196" t="s">
        <v>291</v>
      </c>
      <c r="G36" s="196" t="s">
        <v>292</v>
      </c>
      <c r="H36" s="196" t="s">
        <v>160</v>
      </c>
      <c r="I36" s="237" t="str">
        <f t="shared" si="0"/>
        <v>0</v>
      </c>
      <c r="J36" s="237" t="str">
        <f t="shared" si="1"/>
        <v>38000</v>
      </c>
      <c r="K36" s="2" t="str">
        <f t="shared" si="20"/>
        <v>FCS0301</v>
      </c>
      <c r="L36" s="1">
        <f t="shared" si="26"/>
        <v>3</v>
      </c>
      <c r="M36" s="1">
        <f t="shared" si="27"/>
        <v>1</v>
      </c>
      <c r="N36" s="1">
        <v>3</v>
      </c>
      <c r="O36" s="57" t="str">
        <f t="shared" si="28"/>
        <v>AAI143</v>
      </c>
      <c r="P36" s="2" t="str">
        <f t="shared" si="24"/>
        <v>AI</v>
      </c>
      <c r="Q36" s="2" t="s">
        <v>161</v>
      </c>
      <c r="R36" s="57" t="s">
        <v>162</v>
      </c>
      <c r="S36" s="2"/>
      <c r="T36" s="2"/>
      <c r="U36" s="2">
        <v>23</v>
      </c>
      <c r="V36" s="2"/>
      <c r="W36" s="2" t="s">
        <v>293</v>
      </c>
      <c r="X36" s="2" t="s">
        <v>164</v>
      </c>
      <c r="Y36" s="3" t="str">
        <f t="shared" si="3"/>
        <v>%Z031103</v>
      </c>
      <c r="Z36" s="2" t="str">
        <f t="shared" si="4"/>
        <v>%%I08FT5130</v>
      </c>
      <c r="AA36" s="2"/>
      <c r="AB36" s="2" t="str">
        <f t="shared" si="5"/>
        <v>干粗EDC去HE513流量</v>
      </c>
      <c r="AC36" s="1" t="str">
        <f t="shared" si="6"/>
        <v>0</v>
      </c>
      <c r="AD36" s="1" t="str">
        <f t="shared" si="7"/>
        <v>38000</v>
      </c>
      <c r="AE36" s="1" t="str">
        <f t="shared" si="8"/>
        <v>kg/h</v>
      </c>
      <c r="AF36" s="1"/>
      <c r="AG36" s="1"/>
      <c r="AH36" s="1"/>
      <c r="AI36" s="1"/>
      <c r="AJ36" s="1"/>
      <c r="AK36" s="58" t="s">
        <v>165</v>
      </c>
      <c r="AL36" s="4"/>
      <c r="AM36" s="4"/>
      <c r="AN36" s="5"/>
      <c r="AO36" s="195" t="s">
        <v>161</v>
      </c>
      <c r="AP36" s="199" t="s">
        <v>166</v>
      </c>
      <c r="AQ36" s="197" t="s">
        <v>167</v>
      </c>
      <c r="AR36" s="196"/>
      <c r="AS36" s="196"/>
      <c r="AT36" s="196" t="s">
        <v>168</v>
      </c>
      <c r="AU36" s="205" t="s">
        <v>169</v>
      </c>
      <c r="AV36" s="196" t="s">
        <v>170</v>
      </c>
      <c r="AW36" s="4"/>
      <c r="AX36" s="4"/>
      <c r="AY36" s="4"/>
      <c r="AZ36" s="4"/>
      <c r="BA36" s="4"/>
      <c r="BB36" s="4"/>
      <c r="BC36" s="4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4"/>
      <c r="BW36" s="8"/>
      <c r="BX36" s="8"/>
      <c r="BY36" s="8"/>
      <c r="BZ36" s="4"/>
      <c r="CA36" s="4"/>
      <c r="CB36" s="4"/>
      <c r="CC36" s="4"/>
      <c r="CD36" s="27"/>
      <c r="CE36" s="27"/>
      <c r="CF36" s="207">
        <f t="shared" si="9"/>
        <v>-38</v>
      </c>
      <c r="CG36" s="208">
        <f t="shared" si="10"/>
        <v>38</v>
      </c>
      <c r="CH36" s="209"/>
      <c r="CI36" s="210"/>
      <c r="CJ36" s="207">
        <f t="shared" si="11"/>
        <v>18962</v>
      </c>
      <c r="CK36" s="208">
        <f t="shared" si="12"/>
        <v>19038</v>
      </c>
      <c r="CL36" s="209"/>
      <c r="CM36" s="210"/>
      <c r="CN36" s="207">
        <f t="shared" si="13"/>
        <v>37962</v>
      </c>
      <c r="CO36" s="208">
        <f t="shared" si="14"/>
        <v>38038</v>
      </c>
      <c r="CP36" s="211"/>
      <c r="CQ36" s="212"/>
      <c r="CR36" s="213"/>
      <c r="CS36" s="213"/>
    </row>
    <row r="37" spans="1:99" ht="19.899999999999999" customHeight="1">
      <c r="A37" s="194">
        <v>36</v>
      </c>
      <c r="B37" s="195">
        <v>4</v>
      </c>
      <c r="C37" s="195"/>
      <c r="D37" s="196" t="s">
        <v>294</v>
      </c>
      <c r="E37" s="196" t="s">
        <v>295</v>
      </c>
      <c r="F37" s="196" t="s">
        <v>296</v>
      </c>
      <c r="G37" s="196" t="s">
        <v>297</v>
      </c>
      <c r="H37" s="196" t="s">
        <v>160</v>
      </c>
      <c r="I37" s="237" t="str">
        <f t="shared" si="0"/>
        <v>0</v>
      </c>
      <c r="J37" s="237" t="str">
        <f t="shared" si="1"/>
        <v>1400</v>
      </c>
      <c r="K37" s="2" t="str">
        <f t="shared" si="20"/>
        <v>FCS0301</v>
      </c>
      <c r="L37" s="1">
        <f t="shared" si="26"/>
        <v>3</v>
      </c>
      <c r="M37" s="1">
        <f t="shared" si="27"/>
        <v>1</v>
      </c>
      <c r="N37" s="1">
        <v>4</v>
      </c>
      <c r="O37" s="57" t="str">
        <f t="shared" si="28"/>
        <v>AAI143</v>
      </c>
      <c r="P37" s="2" t="str">
        <f t="shared" si="24"/>
        <v>AI</v>
      </c>
      <c r="Q37" s="2" t="s">
        <v>161</v>
      </c>
      <c r="R37" s="57" t="s">
        <v>162</v>
      </c>
      <c r="S37" s="2"/>
      <c r="T37" s="2"/>
      <c r="U37" s="2">
        <v>20</v>
      </c>
      <c r="V37" s="2"/>
      <c r="W37" s="2" t="s">
        <v>298</v>
      </c>
      <c r="X37" s="2" t="s">
        <v>164</v>
      </c>
      <c r="Y37" s="3" t="str">
        <f t="shared" si="3"/>
        <v>%Z031104</v>
      </c>
      <c r="Z37" s="2" t="str">
        <f t="shared" si="4"/>
        <v>%%I08FT5175</v>
      </c>
      <c r="AA37" s="2"/>
      <c r="AB37" s="2" t="str">
        <f t="shared" si="5"/>
        <v>水蒸汽去HE509流量</v>
      </c>
      <c r="AC37" s="1" t="str">
        <f t="shared" si="6"/>
        <v>0</v>
      </c>
      <c r="AD37" s="1" t="str">
        <f t="shared" si="7"/>
        <v>1400</v>
      </c>
      <c r="AE37" s="1" t="str">
        <f t="shared" si="8"/>
        <v>kg/h</v>
      </c>
      <c r="AF37" s="1"/>
      <c r="AG37" s="59"/>
      <c r="AH37" s="59"/>
      <c r="AI37" s="1"/>
      <c r="AJ37" s="1"/>
      <c r="AK37" s="58" t="s">
        <v>165</v>
      </c>
      <c r="AL37" s="4"/>
      <c r="AM37" s="4"/>
      <c r="AN37" s="5"/>
      <c r="AO37" s="195" t="s">
        <v>161</v>
      </c>
      <c r="AP37" s="199" t="s">
        <v>166</v>
      </c>
      <c r="AQ37" s="197" t="s">
        <v>167</v>
      </c>
      <c r="AR37" s="196"/>
      <c r="AS37" s="196"/>
      <c r="AT37" s="196" t="s">
        <v>168</v>
      </c>
      <c r="AU37" s="205" t="s">
        <v>169</v>
      </c>
      <c r="AV37" s="196" t="s">
        <v>170</v>
      </c>
      <c r="AW37" s="4"/>
      <c r="AX37" s="4"/>
      <c r="AY37" s="4"/>
      <c r="AZ37" s="4"/>
      <c r="BA37" s="4"/>
      <c r="BB37" s="4"/>
      <c r="BC37" s="4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4"/>
      <c r="BW37" s="8"/>
      <c r="BX37" s="8"/>
      <c r="BY37" s="8"/>
      <c r="BZ37" s="4"/>
      <c r="CA37" s="4"/>
      <c r="CB37" s="4"/>
      <c r="CC37" s="4"/>
      <c r="CD37" s="27"/>
      <c r="CE37" s="27"/>
      <c r="CF37" s="207">
        <f t="shared" si="9"/>
        <v>-1.4000000000000001</v>
      </c>
      <c r="CG37" s="208">
        <f t="shared" si="10"/>
        <v>1.4000000000000001</v>
      </c>
      <c r="CH37" s="209"/>
      <c r="CI37" s="210"/>
      <c r="CJ37" s="207">
        <f t="shared" si="11"/>
        <v>698.6</v>
      </c>
      <c r="CK37" s="208">
        <f t="shared" si="12"/>
        <v>701.4</v>
      </c>
      <c r="CL37" s="209"/>
      <c r="CM37" s="210"/>
      <c r="CN37" s="207">
        <f t="shared" si="13"/>
        <v>1398.6</v>
      </c>
      <c r="CO37" s="208">
        <f t="shared" si="14"/>
        <v>1401.4</v>
      </c>
      <c r="CP37" s="211"/>
      <c r="CQ37" s="212"/>
      <c r="CR37" s="213"/>
      <c r="CS37" s="213"/>
    </row>
    <row r="38" spans="1:99" ht="19.899999999999999" customHeight="1">
      <c r="A38" s="194">
        <v>37</v>
      </c>
      <c r="B38" s="195">
        <v>5</v>
      </c>
      <c r="C38" s="195"/>
      <c r="D38" s="196" t="s">
        <v>299</v>
      </c>
      <c r="E38" s="196" t="s">
        <v>300</v>
      </c>
      <c r="F38" s="196" t="s">
        <v>301</v>
      </c>
      <c r="G38" s="178" t="s">
        <v>302</v>
      </c>
      <c r="H38" s="196" t="s">
        <v>160</v>
      </c>
      <c r="I38" s="237" t="str">
        <f t="shared" si="0"/>
        <v>0</v>
      </c>
      <c r="J38" s="237" t="str">
        <f t="shared" si="1"/>
        <v>11000</v>
      </c>
      <c r="K38" s="2" t="str">
        <f t="shared" si="20"/>
        <v>FCS0301</v>
      </c>
      <c r="L38" s="1">
        <f t="shared" si="26"/>
        <v>3</v>
      </c>
      <c r="M38" s="1">
        <f t="shared" si="27"/>
        <v>1</v>
      </c>
      <c r="N38" s="1">
        <v>5</v>
      </c>
      <c r="O38" s="57" t="str">
        <f t="shared" si="28"/>
        <v>AAI143</v>
      </c>
      <c r="P38" s="2" t="str">
        <f t="shared" si="24"/>
        <v>AI</v>
      </c>
      <c r="Q38" s="2" t="s">
        <v>161</v>
      </c>
      <c r="R38" s="57" t="s">
        <v>162</v>
      </c>
      <c r="S38" s="2"/>
      <c r="T38" s="2"/>
      <c r="U38" s="2">
        <v>24</v>
      </c>
      <c r="V38" s="2"/>
      <c r="W38" s="2" t="s">
        <v>303</v>
      </c>
      <c r="X38" s="2" t="s">
        <v>164</v>
      </c>
      <c r="Y38" s="3" t="str">
        <f t="shared" si="3"/>
        <v>%Z031105</v>
      </c>
      <c r="Z38" s="2" t="str">
        <f t="shared" si="4"/>
        <v>%%I08FT5204</v>
      </c>
      <c r="AA38" s="2"/>
      <c r="AB38" s="2" t="str">
        <f t="shared" si="5"/>
        <v>蒸汽去HE0503流量</v>
      </c>
      <c r="AC38" s="1" t="str">
        <f t="shared" si="6"/>
        <v>0</v>
      </c>
      <c r="AD38" s="1" t="str">
        <f t="shared" si="7"/>
        <v>11000</v>
      </c>
      <c r="AE38" s="1" t="str">
        <f t="shared" si="8"/>
        <v>kg/h</v>
      </c>
      <c r="AF38" s="59"/>
      <c r="AG38" s="59"/>
      <c r="AH38" s="59"/>
      <c r="AI38" s="1"/>
      <c r="AJ38" s="1"/>
      <c r="AK38" s="58" t="s">
        <v>165</v>
      </c>
      <c r="AL38" s="4"/>
      <c r="AM38" s="4"/>
      <c r="AN38" s="5"/>
      <c r="AO38" s="195" t="s">
        <v>161</v>
      </c>
      <c r="AP38" s="199" t="s">
        <v>166</v>
      </c>
      <c r="AQ38" s="197" t="s">
        <v>167</v>
      </c>
      <c r="AR38" s="196"/>
      <c r="AS38" s="196"/>
      <c r="AT38" s="196" t="s">
        <v>168</v>
      </c>
      <c r="AU38" s="205" t="s">
        <v>169</v>
      </c>
      <c r="AV38" s="196" t="s">
        <v>170</v>
      </c>
      <c r="AW38" s="4"/>
      <c r="AX38" s="4"/>
      <c r="AY38" s="4"/>
      <c r="AZ38" s="4"/>
      <c r="BA38" s="4"/>
      <c r="BB38" s="4"/>
      <c r="BC38" s="4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4"/>
      <c r="BW38" s="8"/>
      <c r="BX38" s="8"/>
      <c r="BY38" s="8"/>
      <c r="BZ38" s="4"/>
      <c r="CA38" s="4"/>
      <c r="CB38" s="4"/>
      <c r="CC38" s="4"/>
      <c r="CD38" s="27"/>
      <c r="CE38" s="27"/>
      <c r="CF38" s="207">
        <f t="shared" si="9"/>
        <v>-11</v>
      </c>
      <c r="CG38" s="208">
        <f t="shared" si="10"/>
        <v>11</v>
      </c>
      <c r="CH38" s="209"/>
      <c r="CI38" s="210"/>
      <c r="CJ38" s="207">
        <f t="shared" si="11"/>
        <v>5489</v>
      </c>
      <c r="CK38" s="208">
        <f t="shared" si="12"/>
        <v>5511</v>
      </c>
      <c r="CL38" s="209"/>
      <c r="CM38" s="210"/>
      <c r="CN38" s="207">
        <f t="shared" si="13"/>
        <v>10989</v>
      </c>
      <c r="CO38" s="208">
        <f t="shared" si="14"/>
        <v>11011</v>
      </c>
      <c r="CP38" s="211"/>
      <c r="CQ38" s="212"/>
      <c r="CR38" s="213"/>
      <c r="CS38" s="213"/>
    </row>
    <row r="39" spans="1:99" ht="19.899999999999999" customHeight="1">
      <c r="A39" s="194">
        <v>38</v>
      </c>
      <c r="B39" s="195">
        <v>6</v>
      </c>
      <c r="C39" s="195"/>
      <c r="D39" s="196" t="s">
        <v>304</v>
      </c>
      <c r="E39" s="196" t="s">
        <v>305</v>
      </c>
      <c r="F39" s="196" t="s">
        <v>306</v>
      </c>
      <c r="G39" s="196" t="s">
        <v>252</v>
      </c>
      <c r="H39" s="196" t="s">
        <v>160</v>
      </c>
      <c r="I39" s="237" t="str">
        <f t="shared" si="0"/>
        <v>0</v>
      </c>
      <c r="J39" s="237" t="str">
        <f t="shared" si="1"/>
        <v>3300</v>
      </c>
      <c r="K39" s="2" t="str">
        <f t="shared" si="20"/>
        <v>FCS0301</v>
      </c>
      <c r="L39" s="1">
        <f t="shared" si="26"/>
        <v>3</v>
      </c>
      <c r="M39" s="1">
        <f t="shared" si="27"/>
        <v>1</v>
      </c>
      <c r="N39" s="1">
        <v>6</v>
      </c>
      <c r="O39" s="57" t="str">
        <f t="shared" si="28"/>
        <v>AAI143</v>
      </c>
      <c r="P39" s="2" t="str">
        <f t="shared" si="24"/>
        <v>AI</v>
      </c>
      <c r="Q39" s="2" t="s">
        <v>161</v>
      </c>
      <c r="R39" s="57" t="s">
        <v>162</v>
      </c>
      <c r="S39" s="2"/>
      <c r="T39" s="2"/>
      <c r="U39" s="2">
        <v>22</v>
      </c>
      <c r="V39" s="2"/>
      <c r="W39" s="2" t="s">
        <v>307</v>
      </c>
      <c r="X39" s="2" t="s">
        <v>164</v>
      </c>
      <c r="Y39" s="3" t="str">
        <f t="shared" si="3"/>
        <v>%Z031106</v>
      </c>
      <c r="Z39" s="2" t="str">
        <f t="shared" si="4"/>
        <v>%%I08FT5298</v>
      </c>
      <c r="AA39" s="2"/>
      <c r="AB39" s="2" t="str">
        <f t="shared" si="5"/>
        <v>CL504回流流量</v>
      </c>
      <c r="AC39" s="1" t="str">
        <f t="shared" si="6"/>
        <v>0</v>
      </c>
      <c r="AD39" s="1" t="str">
        <f t="shared" si="7"/>
        <v>3300</v>
      </c>
      <c r="AE39" s="1" t="str">
        <f t="shared" si="8"/>
        <v>kg/h</v>
      </c>
      <c r="AF39" s="1"/>
      <c r="AG39" s="1"/>
      <c r="AH39" s="1"/>
      <c r="AI39" s="1"/>
      <c r="AJ39" s="1"/>
      <c r="AK39" s="58" t="s">
        <v>165</v>
      </c>
      <c r="AL39" s="4"/>
      <c r="AM39" s="4"/>
      <c r="AN39" s="5"/>
      <c r="AO39" s="195" t="s">
        <v>161</v>
      </c>
      <c r="AP39" s="199" t="s">
        <v>166</v>
      </c>
      <c r="AQ39" s="197" t="s">
        <v>167</v>
      </c>
      <c r="AR39" s="196"/>
      <c r="AS39" s="196"/>
      <c r="AT39" s="196" t="s">
        <v>168</v>
      </c>
      <c r="AU39" s="205" t="s">
        <v>169</v>
      </c>
      <c r="AV39" s="196" t="s">
        <v>170</v>
      </c>
      <c r="AW39" s="4"/>
      <c r="AX39" s="4"/>
      <c r="AY39" s="4"/>
      <c r="AZ39" s="4"/>
      <c r="BA39" s="4"/>
      <c r="BB39" s="4"/>
      <c r="BC39" s="4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4"/>
      <c r="BW39" s="8"/>
      <c r="BX39" s="8"/>
      <c r="BY39" s="8"/>
      <c r="BZ39" s="4"/>
      <c r="CA39" s="4"/>
      <c r="CB39" s="4"/>
      <c r="CC39" s="4"/>
      <c r="CD39" s="27"/>
      <c r="CE39" s="27"/>
      <c r="CF39" s="207">
        <f t="shared" si="9"/>
        <v>-3.3000000000000003</v>
      </c>
      <c r="CG39" s="208">
        <f t="shared" si="10"/>
        <v>3.3000000000000003</v>
      </c>
      <c r="CH39" s="209"/>
      <c r="CI39" s="210"/>
      <c r="CJ39" s="207">
        <f t="shared" si="11"/>
        <v>1646.7</v>
      </c>
      <c r="CK39" s="208">
        <f t="shared" si="12"/>
        <v>1653.3</v>
      </c>
      <c r="CL39" s="209"/>
      <c r="CM39" s="210"/>
      <c r="CN39" s="207">
        <f t="shared" si="13"/>
        <v>3296.7</v>
      </c>
      <c r="CO39" s="208">
        <f t="shared" si="14"/>
        <v>3303.3</v>
      </c>
      <c r="CP39" s="211"/>
      <c r="CQ39" s="212"/>
      <c r="CR39" s="213"/>
      <c r="CS39" s="213"/>
    </row>
    <row r="40" spans="1:99" ht="19.899999999999999" customHeight="1">
      <c r="A40" s="194">
        <v>39</v>
      </c>
      <c r="B40" s="195">
        <v>7</v>
      </c>
      <c r="C40" s="195"/>
      <c r="D40" s="196" t="str">
        <f>LEFT(K40,1)&amp;RIGHT(K40,2)&amp;"N"&amp;L40&amp;"S"&amp;M40&amp;N40</f>
        <v>F01N3S17</v>
      </c>
      <c r="E40" s="196" t="s">
        <v>308</v>
      </c>
      <c r="F40" s="195" t="s">
        <v>217</v>
      </c>
      <c r="G40" s="195"/>
      <c r="H40" s="196"/>
      <c r="I40" s="196"/>
      <c r="J40" s="196"/>
      <c r="K40" s="2" t="str">
        <f t="shared" si="20"/>
        <v>FCS0301</v>
      </c>
      <c r="L40" s="1">
        <f t="shared" si="26"/>
        <v>3</v>
      </c>
      <c r="M40" s="1">
        <f t="shared" si="27"/>
        <v>1</v>
      </c>
      <c r="N40" s="1">
        <v>7</v>
      </c>
      <c r="O40" s="57" t="str">
        <f t="shared" si="28"/>
        <v>AAI143</v>
      </c>
      <c r="P40" s="2" t="str">
        <f t="shared" si="24"/>
        <v>AI</v>
      </c>
      <c r="Q40" s="2" t="s">
        <v>161</v>
      </c>
      <c r="R40" s="57" t="s">
        <v>162</v>
      </c>
      <c r="S40" s="2"/>
      <c r="T40" s="2"/>
      <c r="U40" s="2"/>
      <c r="V40" s="2"/>
      <c r="W40" s="2"/>
      <c r="X40" s="2"/>
      <c r="Y40" s="3" t="str">
        <f t="shared" si="3"/>
        <v>%Z031107</v>
      </c>
      <c r="Z40" s="2" t="str">
        <f t="shared" si="4"/>
        <v>%%IF01N3S17</v>
      </c>
      <c r="AA40" s="2"/>
      <c r="AB40" s="2" t="str">
        <f t="shared" si="5"/>
        <v>SBAIR spare</v>
      </c>
      <c r="AC40" s="1"/>
      <c r="AD40" s="1"/>
      <c r="AE40" s="1"/>
      <c r="AF40" s="1"/>
      <c r="AG40" s="1"/>
      <c r="AH40" s="1"/>
      <c r="AI40" s="1"/>
      <c r="AJ40" s="1"/>
      <c r="AK40" s="58" t="s">
        <v>165</v>
      </c>
      <c r="AL40" s="4"/>
      <c r="AM40" s="4"/>
      <c r="AN40" s="5"/>
      <c r="AO40" s="195" t="s">
        <v>161</v>
      </c>
      <c r="AP40" s="199" t="s">
        <v>166</v>
      </c>
      <c r="AQ40" s="197" t="s">
        <v>167</v>
      </c>
      <c r="AR40" s="196"/>
      <c r="AS40" s="196"/>
      <c r="AT40" s="196" t="s">
        <v>168</v>
      </c>
      <c r="AU40" s="205"/>
      <c r="AV40" s="196"/>
      <c r="AW40" s="4"/>
      <c r="AX40" s="4"/>
      <c r="AY40" s="4"/>
      <c r="AZ40" s="4"/>
      <c r="BA40" s="4"/>
      <c r="BB40" s="4"/>
      <c r="BC40" s="4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4"/>
      <c r="BW40" s="8"/>
      <c r="BX40" s="8"/>
      <c r="BY40" s="8"/>
      <c r="BZ40" s="4"/>
      <c r="CA40" s="4"/>
      <c r="CB40" s="4"/>
      <c r="CC40" s="4"/>
      <c r="CD40" s="27"/>
      <c r="CE40" s="27"/>
      <c r="CF40" s="207">
        <f t="shared" si="9"/>
        <v>0</v>
      </c>
      <c r="CG40" s="208">
        <f t="shared" si="10"/>
        <v>0</v>
      </c>
      <c r="CH40" s="209"/>
      <c r="CI40" s="210"/>
      <c r="CJ40" s="207">
        <f t="shared" si="11"/>
        <v>0</v>
      </c>
      <c r="CK40" s="208">
        <f t="shared" si="12"/>
        <v>0</v>
      </c>
      <c r="CL40" s="209"/>
      <c r="CM40" s="210"/>
      <c r="CN40" s="207">
        <f t="shared" si="13"/>
        <v>0</v>
      </c>
      <c r="CO40" s="208">
        <f t="shared" si="14"/>
        <v>0</v>
      </c>
      <c r="CP40" s="211"/>
      <c r="CQ40" s="212"/>
      <c r="CR40" s="213"/>
      <c r="CS40" s="213"/>
      <c r="CU40" s="194" t="s">
        <v>309</v>
      </c>
    </row>
    <row r="41" spans="1:99" ht="19.899999999999999" customHeight="1">
      <c r="A41" s="194">
        <v>40</v>
      </c>
      <c r="B41" s="195">
        <v>8</v>
      </c>
      <c r="C41" s="195"/>
      <c r="D41" s="196" t="s">
        <v>310</v>
      </c>
      <c r="E41" s="196" t="s">
        <v>311</v>
      </c>
      <c r="F41" s="196" t="s">
        <v>312</v>
      </c>
      <c r="G41" s="196" t="s">
        <v>313</v>
      </c>
      <c r="H41" s="196" t="s">
        <v>314</v>
      </c>
      <c r="I41" s="237" t="str">
        <f t="shared" ref="I41:I104" si="29">IF(G41&lt;&gt;"",LEFT(G41,FIND("~",G41,1)-1),"")</f>
        <v>0</v>
      </c>
      <c r="J41" s="237" t="str">
        <f t="shared" ref="J41:J104" si="30">IF(G41&lt;&gt;"",MID(G41,FIND("~",G41,1)+1,10),"")</f>
        <v>100</v>
      </c>
      <c r="K41" s="2" t="str">
        <f t="shared" si="20"/>
        <v>FCS0301</v>
      </c>
      <c r="L41" s="1">
        <f t="shared" si="26"/>
        <v>3</v>
      </c>
      <c r="M41" s="1">
        <f t="shared" si="27"/>
        <v>1</v>
      </c>
      <c r="N41" s="1">
        <v>8</v>
      </c>
      <c r="O41" s="57" t="str">
        <f t="shared" si="28"/>
        <v>AAI143</v>
      </c>
      <c r="P41" s="2" t="str">
        <f t="shared" si="24"/>
        <v>AI</v>
      </c>
      <c r="Q41" s="2" t="s">
        <v>161</v>
      </c>
      <c r="R41" s="57" t="s">
        <v>162</v>
      </c>
      <c r="S41" s="2"/>
      <c r="T41" s="2"/>
      <c r="U41" s="2">
        <v>24</v>
      </c>
      <c r="V41" s="2"/>
      <c r="W41" s="2" t="s">
        <v>315</v>
      </c>
      <c r="X41" s="2" t="s">
        <v>164</v>
      </c>
      <c r="Y41" s="3" t="str">
        <f t="shared" si="3"/>
        <v>%Z031108</v>
      </c>
      <c r="Z41" s="2" t="str">
        <f t="shared" si="4"/>
        <v>%%I08LT3508</v>
      </c>
      <c r="AA41" s="2"/>
      <c r="AB41" s="2" t="str">
        <f t="shared" si="5"/>
        <v>喷射器循环罐VE306液位</v>
      </c>
      <c r="AC41" s="1" t="str">
        <f t="shared" ref="AC41:AC104" si="31">IF(I41&lt;&gt;"",I41,"")</f>
        <v>0</v>
      </c>
      <c r="AD41" s="1" t="str">
        <f t="shared" ref="AD41:AD104" si="32">IF(J41&lt;&gt;"",J41,"")</f>
        <v>100</v>
      </c>
      <c r="AE41" s="1" t="str">
        <f t="shared" ref="AE41:AE104" si="33">IF(H41&lt;&gt;"",H41,"")</f>
        <v>%</v>
      </c>
      <c r="AF41" s="1"/>
      <c r="AG41" s="1"/>
      <c r="AH41" s="1"/>
      <c r="AI41" s="1"/>
      <c r="AJ41" s="1"/>
      <c r="AK41" s="58" t="s">
        <v>165</v>
      </c>
      <c r="AL41" s="4"/>
      <c r="AM41" s="4"/>
      <c r="AN41" s="5"/>
      <c r="AO41" s="195" t="s">
        <v>161</v>
      </c>
      <c r="AP41" s="199" t="s">
        <v>166</v>
      </c>
      <c r="AQ41" s="197" t="s">
        <v>167</v>
      </c>
      <c r="AR41" s="196"/>
      <c r="AS41" s="196"/>
      <c r="AT41" s="196" t="s">
        <v>168</v>
      </c>
      <c r="AU41" s="205" t="s">
        <v>169</v>
      </c>
      <c r="AV41" s="196" t="s">
        <v>170</v>
      </c>
      <c r="AW41" s="4"/>
      <c r="AX41" s="4"/>
      <c r="AY41" s="4"/>
      <c r="AZ41" s="4"/>
      <c r="BA41" s="4"/>
      <c r="BB41" s="4"/>
      <c r="BC41" s="4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4"/>
      <c r="BW41" s="8"/>
      <c r="BX41" s="8"/>
      <c r="BY41" s="8"/>
      <c r="BZ41" s="4"/>
      <c r="CA41" s="4"/>
      <c r="CB41" s="4"/>
      <c r="CC41" s="4"/>
      <c r="CD41" s="27"/>
      <c r="CE41" s="27"/>
      <c r="CF41" s="207">
        <f t="shared" si="9"/>
        <v>-0.1</v>
      </c>
      <c r="CG41" s="208">
        <f t="shared" si="10"/>
        <v>0.1</v>
      </c>
      <c r="CH41" s="209"/>
      <c r="CI41" s="210"/>
      <c r="CJ41" s="207">
        <f t="shared" si="11"/>
        <v>49.9</v>
      </c>
      <c r="CK41" s="208">
        <f t="shared" si="12"/>
        <v>50.1</v>
      </c>
      <c r="CL41" s="209"/>
      <c r="CM41" s="210"/>
      <c r="CN41" s="207">
        <f t="shared" si="13"/>
        <v>99.9</v>
      </c>
      <c r="CO41" s="208">
        <f t="shared" si="14"/>
        <v>100.1</v>
      </c>
      <c r="CP41" s="211"/>
      <c r="CQ41" s="212"/>
      <c r="CR41" s="213"/>
      <c r="CS41" s="213"/>
    </row>
    <row r="42" spans="1:99" ht="19.899999999999999" customHeight="1">
      <c r="A42" s="194">
        <v>41</v>
      </c>
      <c r="B42" s="195">
        <v>9</v>
      </c>
      <c r="C42" s="195"/>
      <c r="D42" s="196" t="s">
        <v>316</v>
      </c>
      <c r="E42" s="196" t="s">
        <v>317</v>
      </c>
      <c r="F42" s="196" t="s">
        <v>318</v>
      </c>
      <c r="G42" s="196" t="s">
        <v>313</v>
      </c>
      <c r="H42" s="196" t="s">
        <v>314</v>
      </c>
      <c r="I42" s="237" t="str">
        <f t="shared" si="29"/>
        <v>0</v>
      </c>
      <c r="J42" s="237" t="str">
        <f t="shared" si="30"/>
        <v>100</v>
      </c>
      <c r="K42" s="2" t="str">
        <f t="shared" si="20"/>
        <v>FCS0301</v>
      </c>
      <c r="L42" s="1">
        <f t="shared" si="26"/>
        <v>3</v>
      </c>
      <c r="M42" s="1">
        <f t="shared" si="27"/>
        <v>1</v>
      </c>
      <c r="N42" s="1">
        <v>9</v>
      </c>
      <c r="O42" s="57" t="str">
        <f t="shared" si="28"/>
        <v>AAI143</v>
      </c>
      <c r="P42" s="2" t="str">
        <f t="shared" si="24"/>
        <v>AI</v>
      </c>
      <c r="Q42" s="2" t="s">
        <v>161</v>
      </c>
      <c r="R42" s="57" t="s">
        <v>162</v>
      </c>
      <c r="S42" s="2"/>
      <c r="T42" s="2"/>
      <c r="U42" s="2">
        <v>24</v>
      </c>
      <c r="V42" s="2"/>
      <c r="W42" s="2" t="s">
        <v>319</v>
      </c>
      <c r="X42" s="2" t="s">
        <v>164</v>
      </c>
      <c r="Y42" s="3" t="str">
        <f t="shared" si="3"/>
        <v>%Z031109</v>
      </c>
      <c r="Z42" s="2" t="str">
        <f t="shared" si="4"/>
        <v>%%I08LT3517</v>
      </c>
      <c r="AA42" s="2"/>
      <c r="AB42" s="2" t="str">
        <f t="shared" si="5"/>
        <v>真空塔回流罐VE304液位</v>
      </c>
      <c r="AC42" s="1" t="str">
        <f t="shared" si="31"/>
        <v>0</v>
      </c>
      <c r="AD42" s="1" t="str">
        <f t="shared" si="32"/>
        <v>100</v>
      </c>
      <c r="AE42" s="1" t="str">
        <f t="shared" si="33"/>
        <v>%</v>
      </c>
      <c r="AF42" s="1"/>
      <c r="AG42" s="1"/>
      <c r="AH42" s="1"/>
      <c r="AI42" s="1"/>
      <c r="AJ42" s="1"/>
      <c r="AK42" s="58" t="s">
        <v>165</v>
      </c>
      <c r="AL42" s="4"/>
      <c r="AM42" s="4"/>
      <c r="AN42" s="5"/>
      <c r="AO42" s="195" t="s">
        <v>161</v>
      </c>
      <c r="AP42" s="199" t="s">
        <v>166</v>
      </c>
      <c r="AQ42" s="197" t="s">
        <v>167</v>
      </c>
      <c r="AR42" s="196"/>
      <c r="AS42" s="196"/>
      <c r="AT42" s="196" t="s">
        <v>168</v>
      </c>
      <c r="AU42" s="205" t="s">
        <v>169</v>
      </c>
      <c r="AV42" s="196" t="s">
        <v>170</v>
      </c>
      <c r="AW42" s="4"/>
      <c r="AX42" s="4"/>
      <c r="AY42" s="4"/>
      <c r="AZ42" s="4"/>
      <c r="BA42" s="4"/>
      <c r="BB42" s="4"/>
      <c r="BC42" s="4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4"/>
      <c r="BW42" s="8"/>
      <c r="BX42" s="8"/>
      <c r="BY42" s="8"/>
      <c r="BZ42" s="4"/>
      <c r="CA42" s="4"/>
      <c r="CB42" s="4"/>
      <c r="CC42" s="4"/>
      <c r="CD42" s="27"/>
      <c r="CE42" s="27"/>
      <c r="CF42" s="207">
        <f t="shared" si="9"/>
        <v>-0.1</v>
      </c>
      <c r="CG42" s="208">
        <f t="shared" si="10"/>
        <v>0.1</v>
      </c>
      <c r="CH42" s="209"/>
      <c r="CI42" s="210"/>
      <c r="CJ42" s="207">
        <f t="shared" si="11"/>
        <v>49.9</v>
      </c>
      <c r="CK42" s="208">
        <f t="shared" si="12"/>
        <v>50.1</v>
      </c>
      <c r="CL42" s="209"/>
      <c r="CM42" s="210"/>
      <c r="CN42" s="207">
        <f t="shared" si="13"/>
        <v>99.9</v>
      </c>
      <c r="CO42" s="208">
        <f t="shared" si="14"/>
        <v>100.1</v>
      </c>
      <c r="CP42" s="211"/>
      <c r="CQ42" s="212"/>
      <c r="CR42" s="213"/>
      <c r="CS42" s="213"/>
    </row>
    <row r="43" spans="1:99" ht="19.899999999999999" customHeight="1">
      <c r="A43" s="194">
        <v>42</v>
      </c>
      <c r="B43" s="195">
        <v>10</v>
      </c>
      <c r="C43" s="195"/>
      <c r="D43" s="196" t="s">
        <v>320</v>
      </c>
      <c r="E43" s="196" t="s">
        <v>321</v>
      </c>
      <c r="F43" s="196" t="s">
        <v>322</v>
      </c>
      <c r="G43" s="196" t="s">
        <v>313</v>
      </c>
      <c r="H43" s="196" t="s">
        <v>314</v>
      </c>
      <c r="I43" s="237" t="str">
        <f t="shared" si="29"/>
        <v>0</v>
      </c>
      <c r="J43" s="237" t="str">
        <f t="shared" si="30"/>
        <v>100</v>
      </c>
      <c r="K43" s="2" t="str">
        <f t="shared" si="20"/>
        <v>FCS0301</v>
      </c>
      <c r="L43" s="1">
        <f t="shared" si="26"/>
        <v>3</v>
      </c>
      <c r="M43" s="1">
        <f t="shared" si="27"/>
        <v>1</v>
      </c>
      <c r="N43" s="1">
        <v>10</v>
      </c>
      <c r="O43" s="57" t="str">
        <f t="shared" si="28"/>
        <v>AAI143</v>
      </c>
      <c r="P43" s="2" t="str">
        <f t="shared" si="24"/>
        <v>AI</v>
      </c>
      <c r="Q43" s="2" t="s">
        <v>161</v>
      </c>
      <c r="R43" s="57" t="s">
        <v>162</v>
      </c>
      <c r="S43" s="2"/>
      <c r="T43" s="2"/>
      <c r="U43" s="2">
        <v>24</v>
      </c>
      <c r="V43" s="2"/>
      <c r="W43" s="2" t="s">
        <v>323</v>
      </c>
      <c r="X43" s="2" t="s">
        <v>164</v>
      </c>
      <c r="Y43" s="3" t="str">
        <f t="shared" si="3"/>
        <v>%Z031110</v>
      </c>
      <c r="Z43" s="2" t="str">
        <f t="shared" si="4"/>
        <v>%%I08LT3520</v>
      </c>
      <c r="AA43" s="2"/>
      <c r="AB43" s="2" t="str">
        <f t="shared" si="5"/>
        <v>喷射器冷却器HE312液位</v>
      </c>
      <c r="AC43" s="1" t="str">
        <f t="shared" si="31"/>
        <v>0</v>
      </c>
      <c r="AD43" s="1" t="str">
        <f t="shared" si="32"/>
        <v>100</v>
      </c>
      <c r="AE43" s="1" t="str">
        <f t="shared" si="33"/>
        <v>%</v>
      </c>
      <c r="AF43" s="1"/>
      <c r="AG43" s="1"/>
      <c r="AH43" s="1"/>
      <c r="AI43" s="1"/>
      <c r="AJ43" s="1"/>
      <c r="AK43" s="58" t="s">
        <v>165</v>
      </c>
      <c r="AL43" s="4"/>
      <c r="AM43" s="4"/>
      <c r="AN43" s="5"/>
      <c r="AO43" s="195" t="s">
        <v>161</v>
      </c>
      <c r="AP43" s="199" t="s">
        <v>166</v>
      </c>
      <c r="AQ43" s="197" t="s">
        <v>167</v>
      </c>
      <c r="AR43" s="196"/>
      <c r="AS43" s="196"/>
      <c r="AT43" s="196" t="s">
        <v>168</v>
      </c>
      <c r="AU43" s="205" t="s">
        <v>169</v>
      </c>
      <c r="AV43" s="196" t="s">
        <v>170</v>
      </c>
      <c r="AW43" s="4"/>
      <c r="AX43" s="4"/>
      <c r="AY43" s="4"/>
      <c r="AZ43" s="4"/>
      <c r="BA43" s="4"/>
      <c r="BB43" s="4"/>
      <c r="BC43" s="4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4"/>
      <c r="BW43" s="8"/>
      <c r="BX43" s="8"/>
      <c r="BY43" s="8"/>
      <c r="BZ43" s="4"/>
      <c r="CA43" s="4"/>
      <c r="CB43" s="4"/>
      <c r="CC43" s="4"/>
      <c r="CD43" s="27"/>
      <c r="CE43" s="27"/>
      <c r="CF43" s="207">
        <f t="shared" si="9"/>
        <v>-0.1</v>
      </c>
      <c r="CG43" s="208">
        <f t="shared" si="10"/>
        <v>0.1</v>
      </c>
      <c r="CH43" s="209"/>
      <c r="CI43" s="210"/>
      <c r="CJ43" s="207">
        <f t="shared" si="11"/>
        <v>49.9</v>
      </c>
      <c r="CK43" s="208">
        <f t="shared" si="12"/>
        <v>50.1</v>
      </c>
      <c r="CL43" s="209"/>
      <c r="CM43" s="210"/>
      <c r="CN43" s="207">
        <f t="shared" si="13"/>
        <v>99.9</v>
      </c>
      <c r="CO43" s="208">
        <f t="shared" si="14"/>
        <v>100.1</v>
      </c>
      <c r="CP43" s="211"/>
      <c r="CQ43" s="212"/>
      <c r="CR43" s="213"/>
      <c r="CS43" s="213"/>
    </row>
    <row r="44" spans="1:99" ht="19.899999999999999" customHeight="1">
      <c r="A44" s="194">
        <v>43</v>
      </c>
      <c r="B44" s="195">
        <v>11</v>
      </c>
      <c r="C44" s="195"/>
      <c r="D44" s="196" t="str">
        <f t="shared" ref="D44:D49" si="34">LEFT(K44,1)&amp;RIGHT(K44,2)&amp;"N"&amp;L44&amp;"S"&amp;M44&amp;N44</f>
        <v>F01N3S111</v>
      </c>
      <c r="E44" s="196" t="s">
        <v>324</v>
      </c>
      <c r="F44" s="196" t="s">
        <v>217</v>
      </c>
      <c r="G44" s="196"/>
      <c r="H44" s="196"/>
      <c r="I44" s="237" t="str">
        <f t="shared" si="29"/>
        <v/>
      </c>
      <c r="J44" s="237" t="str">
        <f t="shared" si="30"/>
        <v/>
      </c>
      <c r="K44" s="2" t="str">
        <f t="shared" si="20"/>
        <v>FCS0301</v>
      </c>
      <c r="L44" s="1">
        <f t="shared" si="26"/>
        <v>3</v>
      </c>
      <c r="M44" s="1">
        <f t="shared" si="27"/>
        <v>1</v>
      </c>
      <c r="N44" s="1">
        <v>11</v>
      </c>
      <c r="O44" s="57" t="str">
        <f t="shared" si="28"/>
        <v>AAI143</v>
      </c>
      <c r="P44" s="2" t="str">
        <f t="shared" si="24"/>
        <v>AI</v>
      </c>
      <c r="Q44" s="2" t="s">
        <v>161</v>
      </c>
      <c r="R44" s="57" t="s">
        <v>162</v>
      </c>
      <c r="S44" s="2"/>
      <c r="T44" s="2"/>
      <c r="U44" s="2"/>
      <c r="V44" s="2"/>
      <c r="W44" s="2"/>
      <c r="X44" s="2"/>
      <c r="Y44" s="3" t="str">
        <f t="shared" si="3"/>
        <v>%Z031111</v>
      </c>
      <c r="Z44" s="2" t="str">
        <f t="shared" si="4"/>
        <v>%%IF01N3S111</v>
      </c>
      <c r="AA44" s="2"/>
      <c r="AB44" s="2" t="str">
        <f t="shared" si="5"/>
        <v>SBAIR spare</v>
      </c>
      <c r="AC44" s="1" t="str">
        <f t="shared" si="31"/>
        <v/>
      </c>
      <c r="AD44" s="1" t="str">
        <f t="shared" si="32"/>
        <v/>
      </c>
      <c r="AE44" s="1" t="str">
        <f t="shared" si="33"/>
        <v/>
      </c>
      <c r="AF44" s="1"/>
      <c r="AG44" s="1"/>
      <c r="AH44" s="1"/>
      <c r="AI44" s="1"/>
      <c r="AJ44" s="1"/>
      <c r="AK44" s="58" t="s">
        <v>165</v>
      </c>
      <c r="AL44" s="4"/>
      <c r="AM44" s="4"/>
      <c r="AN44" s="5"/>
      <c r="AO44" s="195" t="s">
        <v>161</v>
      </c>
      <c r="AP44" s="199" t="s">
        <v>166</v>
      </c>
      <c r="AQ44" s="197" t="s">
        <v>167</v>
      </c>
      <c r="AR44" s="196"/>
      <c r="AS44" s="196"/>
      <c r="AT44" s="196" t="s">
        <v>168</v>
      </c>
      <c r="AU44" s="205"/>
      <c r="AV44" s="196"/>
      <c r="AW44" s="4"/>
      <c r="AX44" s="4"/>
      <c r="AY44" s="4"/>
      <c r="AZ44" s="4"/>
      <c r="BA44" s="4"/>
      <c r="BB44" s="4"/>
      <c r="BC44" s="4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4"/>
      <c r="BW44" s="8"/>
      <c r="BX44" s="8"/>
      <c r="BY44" s="8"/>
      <c r="BZ44" s="4"/>
      <c r="CA44" s="4"/>
      <c r="CB44" s="4"/>
      <c r="CC44" s="4"/>
      <c r="CD44" s="27"/>
      <c r="CE44" s="27"/>
      <c r="CF44" s="207" t="e">
        <f t="shared" si="9"/>
        <v>#VALUE!</v>
      </c>
      <c r="CG44" s="208" t="e">
        <f t="shared" si="10"/>
        <v>#VALUE!</v>
      </c>
      <c r="CH44" s="209"/>
      <c r="CI44" s="210"/>
      <c r="CJ44" s="207" t="e">
        <f t="shared" si="11"/>
        <v>#VALUE!</v>
      </c>
      <c r="CK44" s="208" t="e">
        <f t="shared" si="12"/>
        <v>#VALUE!</v>
      </c>
      <c r="CL44" s="209"/>
      <c r="CM44" s="210"/>
      <c r="CN44" s="207" t="e">
        <f t="shared" si="13"/>
        <v>#VALUE!</v>
      </c>
      <c r="CO44" s="208" t="e">
        <f t="shared" si="14"/>
        <v>#VALUE!</v>
      </c>
      <c r="CP44" s="211"/>
      <c r="CQ44" s="212"/>
      <c r="CR44" s="213"/>
      <c r="CS44" s="213"/>
    </row>
    <row r="45" spans="1:99" ht="19.899999999999999" customHeight="1">
      <c r="A45" s="194">
        <v>44</v>
      </c>
      <c r="B45" s="195">
        <v>12</v>
      </c>
      <c r="C45" s="195"/>
      <c r="D45" s="196" t="str">
        <f t="shared" si="34"/>
        <v>F01N3S112</v>
      </c>
      <c r="E45" s="196" t="s">
        <v>325</v>
      </c>
      <c r="F45" s="196" t="s">
        <v>217</v>
      </c>
      <c r="G45" s="196"/>
      <c r="H45" s="196"/>
      <c r="I45" s="237" t="str">
        <f t="shared" si="29"/>
        <v/>
      </c>
      <c r="J45" s="237" t="str">
        <f t="shared" si="30"/>
        <v/>
      </c>
      <c r="K45" s="2" t="str">
        <f t="shared" si="20"/>
        <v>FCS0301</v>
      </c>
      <c r="L45" s="1">
        <f t="shared" si="26"/>
        <v>3</v>
      </c>
      <c r="M45" s="1">
        <f t="shared" si="27"/>
        <v>1</v>
      </c>
      <c r="N45" s="1">
        <v>12</v>
      </c>
      <c r="O45" s="57" t="str">
        <f t="shared" si="28"/>
        <v>AAI143</v>
      </c>
      <c r="P45" s="2" t="str">
        <f t="shared" si="24"/>
        <v>AI</v>
      </c>
      <c r="Q45" s="2" t="s">
        <v>161</v>
      </c>
      <c r="R45" s="57" t="s">
        <v>162</v>
      </c>
      <c r="S45" s="2"/>
      <c r="T45" s="2"/>
      <c r="U45" s="2"/>
      <c r="V45" s="2"/>
      <c r="W45" s="2"/>
      <c r="X45" s="2"/>
      <c r="Y45" s="3" t="str">
        <f t="shared" si="3"/>
        <v>%Z031112</v>
      </c>
      <c r="Z45" s="2" t="str">
        <f t="shared" si="4"/>
        <v>%%IF01N3S112</v>
      </c>
      <c r="AA45" s="2"/>
      <c r="AB45" s="2" t="str">
        <f t="shared" si="5"/>
        <v>SBAIR spare</v>
      </c>
      <c r="AC45" s="1" t="str">
        <f t="shared" si="31"/>
        <v/>
      </c>
      <c r="AD45" s="1" t="str">
        <f t="shared" si="32"/>
        <v/>
      </c>
      <c r="AE45" s="1" t="str">
        <f t="shared" si="33"/>
        <v/>
      </c>
      <c r="AF45" s="1"/>
      <c r="AG45" s="1"/>
      <c r="AH45" s="1"/>
      <c r="AI45" s="1"/>
      <c r="AJ45" s="1"/>
      <c r="AK45" s="58" t="s">
        <v>165</v>
      </c>
      <c r="AL45" s="4"/>
      <c r="AM45" s="4"/>
      <c r="AN45" s="5"/>
      <c r="AO45" s="195" t="s">
        <v>161</v>
      </c>
      <c r="AP45" s="199" t="s">
        <v>166</v>
      </c>
      <c r="AQ45" s="197" t="s">
        <v>167</v>
      </c>
      <c r="AR45" s="196"/>
      <c r="AS45" s="196"/>
      <c r="AT45" s="196" t="s">
        <v>168</v>
      </c>
      <c r="AU45" s="205"/>
      <c r="AV45" s="196"/>
      <c r="AW45" s="4"/>
      <c r="AX45" s="4"/>
      <c r="AY45" s="4"/>
      <c r="AZ45" s="4"/>
      <c r="BA45" s="4"/>
      <c r="BB45" s="4"/>
      <c r="BC45" s="4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4"/>
      <c r="BW45" s="8"/>
      <c r="BX45" s="8"/>
      <c r="BY45" s="8"/>
      <c r="BZ45" s="4"/>
      <c r="CA45" s="4"/>
      <c r="CB45" s="4"/>
      <c r="CC45" s="4"/>
      <c r="CD45" s="27"/>
      <c r="CE45" s="27"/>
      <c r="CF45" s="207" t="e">
        <f t="shared" si="9"/>
        <v>#VALUE!</v>
      </c>
      <c r="CG45" s="208" t="e">
        <f t="shared" si="10"/>
        <v>#VALUE!</v>
      </c>
      <c r="CH45" s="209"/>
      <c r="CI45" s="210"/>
      <c r="CJ45" s="207" t="e">
        <f t="shared" si="11"/>
        <v>#VALUE!</v>
      </c>
      <c r="CK45" s="208" t="e">
        <f t="shared" si="12"/>
        <v>#VALUE!</v>
      </c>
      <c r="CL45" s="209"/>
      <c r="CM45" s="210"/>
      <c r="CN45" s="207" t="e">
        <f t="shared" si="13"/>
        <v>#VALUE!</v>
      </c>
      <c r="CO45" s="208" t="e">
        <f t="shared" si="14"/>
        <v>#VALUE!</v>
      </c>
      <c r="CP45" s="211"/>
      <c r="CQ45" s="212"/>
      <c r="CR45" s="213"/>
      <c r="CS45" s="213"/>
    </row>
    <row r="46" spans="1:99" ht="19.5" customHeight="1">
      <c r="A46" s="194">
        <v>45</v>
      </c>
      <c r="B46" s="195">
        <v>13</v>
      </c>
      <c r="C46" s="195"/>
      <c r="D46" s="196" t="str">
        <f t="shared" si="34"/>
        <v>F01N3S113</v>
      </c>
      <c r="E46" s="196" t="s">
        <v>326</v>
      </c>
      <c r="F46" s="196" t="s">
        <v>217</v>
      </c>
      <c r="G46" s="196"/>
      <c r="H46" s="196"/>
      <c r="I46" s="237" t="str">
        <f t="shared" si="29"/>
        <v/>
      </c>
      <c r="J46" s="237" t="str">
        <f t="shared" si="30"/>
        <v/>
      </c>
      <c r="K46" s="2" t="str">
        <f t="shared" si="20"/>
        <v>FCS0301</v>
      </c>
      <c r="L46" s="1">
        <f t="shared" si="26"/>
        <v>3</v>
      </c>
      <c r="M46" s="1">
        <f t="shared" si="27"/>
        <v>1</v>
      </c>
      <c r="N46" s="1">
        <v>13</v>
      </c>
      <c r="O46" s="57" t="str">
        <f t="shared" si="28"/>
        <v>AAI143</v>
      </c>
      <c r="P46" s="2" t="str">
        <f t="shared" si="24"/>
        <v>AI</v>
      </c>
      <c r="Q46" s="2" t="s">
        <v>161</v>
      </c>
      <c r="R46" s="57" t="s">
        <v>162</v>
      </c>
      <c r="S46" s="2"/>
      <c r="T46" s="2"/>
      <c r="U46" s="2"/>
      <c r="V46" s="2"/>
      <c r="W46" s="2"/>
      <c r="X46" s="2"/>
      <c r="Y46" s="3" t="str">
        <f t="shared" si="3"/>
        <v>%Z031113</v>
      </c>
      <c r="Z46" s="2" t="str">
        <f t="shared" si="4"/>
        <v>%%IF01N3S113</v>
      </c>
      <c r="AA46" s="2"/>
      <c r="AB46" s="2" t="str">
        <f t="shared" si="5"/>
        <v>SBAIR spare</v>
      </c>
      <c r="AC46" s="1" t="str">
        <f t="shared" si="31"/>
        <v/>
      </c>
      <c r="AD46" s="1" t="str">
        <f t="shared" si="32"/>
        <v/>
      </c>
      <c r="AE46" s="1" t="str">
        <f t="shared" si="33"/>
        <v/>
      </c>
      <c r="AF46" s="1"/>
      <c r="AG46" s="1"/>
      <c r="AH46" s="1"/>
      <c r="AI46" s="1"/>
      <c r="AJ46" s="1"/>
      <c r="AK46" s="58" t="s">
        <v>165</v>
      </c>
      <c r="AL46" s="4"/>
      <c r="AM46" s="4"/>
      <c r="AN46" s="5"/>
      <c r="AO46" s="195" t="s">
        <v>161</v>
      </c>
      <c r="AP46" s="199" t="s">
        <v>166</v>
      </c>
      <c r="AQ46" s="197" t="s">
        <v>167</v>
      </c>
      <c r="AR46" s="196"/>
      <c r="AS46" s="196"/>
      <c r="AT46" s="196" t="s">
        <v>168</v>
      </c>
      <c r="AU46" s="205"/>
      <c r="AV46" s="196"/>
      <c r="AW46" s="4"/>
      <c r="AX46" s="4"/>
      <c r="AY46" s="4"/>
      <c r="AZ46" s="4"/>
      <c r="BA46" s="4"/>
      <c r="BB46" s="4"/>
      <c r="BC46" s="4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4"/>
      <c r="BW46" s="8"/>
      <c r="BX46" s="8"/>
      <c r="BY46" s="8"/>
      <c r="BZ46" s="4"/>
      <c r="CA46" s="4"/>
      <c r="CB46" s="4"/>
      <c r="CC46" s="4"/>
      <c r="CD46" s="27"/>
      <c r="CE46" s="27"/>
      <c r="CF46" s="207" t="e">
        <f t="shared" si="9"/>
        <v>#VALUE!</v>
      </c>
      <c r="CG46" s="208" t="e">
        <f t="shared" si="10"/>
        <v>#VALUE!</v>
      </c>
      <c r="CH46" s="209"/>
      <c r="CI46" s="210"/>
      <c r="CJ46" s="207" t="e">
        <f t="shared" si="11"/>
        <v>#VALUE!</v>
      </c>
      <c r="CK46" s="208" t="e">
        <f t="shared" si="12"/>
        <v>#VALUE!</v>
      </c>
      <c r="CL46" s="209"/>
      <c r="CM46" s="210"/>
      <c r="CN46" s="207" t="e">
        <f t="shared" si="13"/>
        <v>#VALUE!</v>
      </c>
      <c r="CO46" s="208" t="e">
        <f t="shared" si="14"/>
        <v>#VALUE!</v>
      </c>
      <c r="CP46" s="211"/>
      <c r="CQ46" s="212"/>
      <c r="CR46" s="213"/>
      <c r="CS46" s="213"/>
    </row>
    <row r="47" spans="1:99" s="32" customFormat="1" ht="19.899999999999999" customHeight="1">
      <c r="A47" s="194">
        <v>46</v>
      </c>
      <c r="B47" s="204">
        <v>14</v>
      </c>
      <c r="C47" s="195"/>
      <c r="D47" s="196" t="str">
        <f t="shared" si="34"/>
        <v>F01N3S114</v>
      </c>
      <c r="E47" s="196" t="s">
        <v>327</v>
      </c>
      <c r="F47" s="196" t="s">
        <v>217</v>
      </c>
      <c r="G47" s="196"/>
      <c r="H47" s="196"/>
      <c r="I47" s="237" t="str">
        <f t="shared" si="29"/>
        <v/>
      </c>
      <c r="J47" s="237" t="str">
        <f t="shared" si="30"/>
        <v/>
      </c>
      <c r="K47" s="2" t="str">
        <f t="shared" si="20"/>
        <v>FCS0301</v>
      </c>
      <c r="L47" s="1">
        <f t="shared" si="26"/>
        <v>3</v>
      </c>
      <c r="M47" s="1">
        <f t="shared" si="27"/>
        <v>1</v>
      </c>
      <c r="N47" s="1">
        <v>14</v>
      </c>
      <c r="O47" s="57" t="str">
        <f t="shared" si="28"/>
        <v>AAI143</v>
      </c>
      <c r="P47" s="2" t="str">
        <f t="shared" si="24"/>
        <v>AI</v>
      </c>
      <c r="Q47" s="2" t="s">
        <v>161</v>
      </c>
      <c r="R47" s="57" t="s">
        <v>162</v>
      </c>
      <c r="S47" s="2"/>
      <c r="T47" s="2"/>
      <c r="U47" s="2"/>
      <c r="V47" s="2"/>
      <c r="W47" s="2"/>
      <c r="X47" s="2"/>
      <c r="Y47" s="3" t="str">
        <f t="shared" si="3"/>
        <v>%Z031114</v>
      </c>
      <c r="Z47" s="2" t="str">
        <f t="shared" si="4"/>
        <v>%%IF01N3S114</v>
      </c>
      <c r="AA47" s="2"/>
      <c r="AB47" s="2" t="str">
        <f t="shared" si="5"/>
        <v>SBAIR spare</v>
      </c>
      <c r="AC47" s="1" t="str">
        <f t="shared" si="31"/>
        <v/>
      </c>
      <c r="AD47" s="1" t="str">
        <f t="shared" si="32"/>
        <v/>
      </c>
      <c r="AE47" s="1" t="str">
        <f t="shared" si="33"/>
        <v/>
      </c>
      <c r="AF47" s="1"/>
      <c r="AG47" s="1"/>
      <c r="AH47" s="1"/>
      <c r="AI47" s="1"/>
      <c r="AJ47" s="1"/>
      <c r="AK47" s="58" t="s">
        <v>165</v>
      </c>
      <c r="AL47" s="4"/>
      <c r="AM47" s="4"/>
      <c r="AN47" s="5"/>
      <c r="AO47" s="195" t="s">
        <v>161</v>
      </c>
      <c r="AP47" s="199" t="s">
        <v>166</v>
      </c>
      <c r="AQ47" s="197" t="s">
        <v>167</v>
      </c>
      <c r="AR47" s="196"/>
      <c r="AS47" s="196"/>
      <c r="AT47" s="196" t="s">
        <v>168</v>
      </c>
      <c r="AU47" s="205"/>
      <c r="AV47" s="196"/>
      <c r="AW47" s="4"/>
      <c r="AX47" s="4"/>
      <c r="AY47" s="34"/>
      <c r="AZ47" s="34"/>
      <c r="BA47" s="34"/>
      <c r="BB47" s="34"/>
      <c r="BC47" s="34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4"/>
      <c r="BW47" s="35"/>
      <c r="BX47" s="35"/>
      <c r="BY47" s="35"/>
      <c r="BZ47" s="34"/>
      <c r="CA47" s="34"/>
      <c r="CB47" s="34"/>
      <c r="CC47" s="34"/>
      <c r="CD47" s="37"/>
      <c r="CE47" s="37"/>
      <c r="CF47" s="38" t="e">
        <f t="shared" si="9"/>
        <v>#VALUE!</v>
      </c>
      <c r="CG47" s="39" t="e">
        <f t="shared" si="10"/>
        <v>#VALUE!</v>
      </c>
      <c r="CH47" s="40"/>
      <c r="CI47" s="41"/>
      <c r="CJ47" s="38" t="e">
        <f t="shared" si="11"/>
        <v>#VALUE!</v>
      </c>
      <c r="CK47" s="39" t="e">
        <f t="shared" si="12"/>
        <v>#VALUE!</v>
      </c>
      <c r="CL47" s="40"/>
      <c r="CM47" s="41"/>
      <c r="CN47" s="38" t="e">
        <f t="shared" si="13"/>
        <v>#VALUE!</v>
      </c>
      <c r="CO47" s="39" t="e">
        <f t="shared" si="14"/>
        <v>#VALUE!</v>
      </c>
      <c r="CP47" s="42"/>
      <c r="CQ47" s="43"/>
      <c r="CR47" s="44"/>
      <c r="CS47" s="44"/>
    </row>
    <row r="48" spans="1:99" s="32" customFormat="1" ht="19.899999999999999" customHeight="1">
      <c r="A48" s="194">
        <v>47</v>
      </c>
      <c r="B48" s="204">
        <v>15</v>
      </c>
      <c r="C48" s="195"/>
      <c r="D48" s="196" t="str">
        <f t="shared" si="34"/>
        <v>F01N3S115</v>
      </c>
      <c r="E48" s="196" t="s">
        <v>328</v>
      </c>
      <c r="F48" s="196" t="s">
        <v>217</v>
      </c>
      <c r="G48" s="196"/>
      <c r="H48" s="196"/>
      <c r="I48" s="237" t="str">
        <f t="shared" si="29"/>
        <v/>
      </c>
      <c r="J48" s="237" t="str">
        <f t="shared" si="30"/>
        <v/>
      </c>
      <c r="K48" s="2" t="str">
        <f t="shared" si="20"/>
        <v>FCS0301</v>
      </c>
      <c r="L48" s="1">
        <f t="shared" si="26"/>
        <v>3</v>
      </c>
      <c r="M48" s="1">
        <f t="shared" si="27"/>
        <v>1</v>
      </c>
      <c r="N48" s="1">
        <v>15</v>
      </c>
      <c r="O48" s="57" t="str">
        <f t="shared" si="28"/>
        <v>AAI143</v>
      </c>
      <c r="P48" s="2" t="str">
        <f t="shared" si="24"/>
        <v>AI</v>
      </c>
      <c r="Q48" s="2" t="s">
        <v>161</v>
      </c>
      <c r="R48" s="57" t="s">
        <v>162</v>
      </c>
      <c r="S48" s="2"/>
      <c r="T48" s="2"/>
      <c r="U48" s="2"/>
      <c r="V48" s="2"/>
      <c r="W48" s="2"/>
      <c r="X48" s="2"/>
      <c r="Y48" s="3" t="str">
        <f t="shared" si="3"/>
        <v>%Z031115</v>
      </c>
      <c r="Z48" s="2" t="str">
        <f t="shared" si="4"/>
        <v>%%IF01N3S115</v>
      </c>
      <c r="AA48" s="2"/>
      <c r="AB48" s="2" t="str">
        <f t="shared" si="5"/>
        <v>SBAIR spare</v>
      </c>
      <c r="AC48" s="1" t="str">
        <f t="shared" si="31"/>
        <v/>
      </c>
      <c r="AD48" s="1" t="str">
        <f t="shared" si="32"/>
        <v/>
      </c>
      <c r="AE48" s="1" t="str">
        <f t="shared" si="33"/>
        <v/>
      </c>
      <c r="AF48" s="1"/>
      <c r="AG48" s="1"/>
      <c r="AH48" s="1"/>
      <c r="AI48" s="1"/>
      <c r="AJ48" s="1"/>
      <c r="AK48" s="58" t="s">
        <v>165</v>
      </c>
      <c r="AL48" s="4"/>
      <c r="AM48" s="4"/>
      <c r="AN48" s="5"/>
      <c r="AO48" s="195" t="s">
        <v>161</v>
      </c>
      <c r="AP48" s="199" t="s">
        <v>166</v>
      </c>
      <c r="AQ48" s="197" t="s">
        <v>167</v>
      </c>
      <c r="AR48" s="196"/>
      <c r="AS48" s="196"/>
      <c r="AT48" s="196" t="s">
        <v>168</v>
      </c>
      <c r="AU48" s="205"/>
      <c r="AV48" s="196"/>
      <c r="AW48" s="4"/>
      <c r="AX48" s="4"/>
      <c r="AY48" s="34"/>
      <c r="AZ48" s="34"/>
      <c r="BA48" s="34"/>
      <c r="BB48" s="34"/>
      <c r="BC48" s="34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4"/>
      <c r="BW48" s="35"/>
      <c r="BX48" s="35"/>
      <c r="BY48" s="35"/>
      <c r="BZ48" s="34"/>
      <c r="CA48" s="34"/>
      <c r="CB48" s="34"/>
      <c r="CC48" s="34"/>
      <c r="CD48" s="37"/>
      <c r="CE48" s="37"/>
      <c r="CF48" s="38" t="e">
        <f t="shared" si="9"/>
        <v>#VALUE!</v>
      </c>
      <c r="CG48" s="39" t="e">
        <f t="shared" si="10"/>
        <v>#VALUE!</v>
      </c>
      <c r="CH48" s="40"/>
      <c r="CI48" s="41"/>
      <c r="CJ48" s="38" t="e">
        <f t="shared" si="11"/>
        <v>#VALUE!</v>
      </c>
      <c r="CK48" s="39" t="e">
        <f t="shared" si="12"/>
        <v>#VALUE!</v>
      </c>
      <c r="CL48" s="40"/>
      <c r="CM48" s="41"/>
      <c r="CN48" s="38" t="e">
        <f t="shared" si="13"/>
        <v>#VALUE!</v>
      </c>
      <c r="CO48" s="39" t="e">
        <f t="shared" si="14"/>
        <v>#VALUE!</v>
      </c>
      <c r="CP48" s="42"/>
      <c r="CQ48" s="43"/>
      <c r="CR48" s="44"/>
      <c r="CS48" s="44"/>
    </row>
    <row r="49" spans="1:97" ht="19.899999999999999" customHeight="1">
      <c r="A49" s="194">
        <v>48</v>
      </c>
      <c r="B49" s="204">
        <v>16</v>
      </c>
      <c r="C49" s="195"/>
      <c r="D49" s="196" t="str">
        <f t="shared" si="34"/>
        <v>F01N3S116</v>
      </c>
      <c r="E49" s="196" t="s">
        <v>329</v>
      </c>
      <c r="F49" s="196" t="s">
        <v>217</v>
      </c>
      <c r="G49" s="196"/>
      <c r="H49" s="196"/>
      <c r="I49" s="237" t="str">
        <f t="shared" si="29"/>
        <v/>
      </c>
      <c r="J49" s="237" t="str">
        <f t="shared" si="30"/>
        <v/>
      </c>
      <c r="K49" s="2" t="str">
        <f t="shared" si="20"/>
        <v>FCS0301</v>
      </c>
      <c r="L49" s="1">
        <f t="shared" si="26"/>
        <v>3</v>
      </c>
      <c r="M49" s="1">
        <f t="shared" si="27"/>
        <v>1</v>
      </c>
      <c r="N49" s="1">
        <v>16</v>
      </c>
      <c r="O49" s="57" t="str">
        <f t="shared" si="28"/>
        <v>AAI143</v>
      </c>
      <c r="P49" s="2" t="str">
        <f t="shared" si="24"/>
        <v>AI</v>
      </c>
      <c r="Q49" s="2" t="s">
        <v>161</v>
      </c>
      <c r="R49" s="57" t="s">
        <v>162</v>
      </c>
      <c r="S49" s="2"/>
      <c r="T49" s="2"/>
      <c r="U49" s="2"/>
      <c r="V49" s="2"/>
      <c r="W49" s="2"/>
      <c r="X49" s="2"/>
      <c r="Y49" s="25" t="str">
        <f t="shared" si="3"/>
        <v>%Z031116</v>
      </c>
      <c r="Z49" s="2" t="str">
        <f t="shared" si="4"/>
        <v>%%IF01N3S116</v>
      </c>
      <c r="AA49" s="36"/>
      <c r="AB49" s="2" t="str">
        <f t="shared" si="5"/>
        <v>SBAIR spare</v>
      </c>
      <c r="AC49" s="1" t="str">
        <f t="shared" si="31"/>
        <v/>
      </c>
      <c r="AD49" s="1" t="str">
        <f t="shared" si="32"/>
        <v/>
      </c>
      <c r="AE49" s="1" t="str">
        <f t="shared" si="33"/>
        <v/>
      </c>
      <c r="AF49" s="1"/>
      <c r="AG49" s="1"/>
      <c r="AH49" s="1"/>
      <c r="AI49" s="1"/>
      <c r="AJ49" s="1"/>
      <c r="AK49" s="58" t="s">
        <v>165</v>
      </c>
      <c r="AL49" s="4"/>
      <c r="AM49" s="4"/>
      <c r="AN49" s="5"/>
      <c r="AO49" s="195" t="s">
        <v>161</v>
      </c>
      <c r="AP49" s="199" t="s">
        <v>166</v>
      </c>
      <c r="AQ49" s="197" t="s">
        <v>167</v>
      </c>
      <c r="AR49" s="196"/>
      <c r="AS49" s="195"/>
      <c r="AT49" s="196" t="s">
        <v>168</v>
      </c>
      <c r="AU49" s="205"/>
      <c r="AV49" s="196"/>
      <c r="AW49" s="4"/>
      <c r="AX49" s="4"/>
      <c r="AY49" s="4"/>
      <c r="AZ49" s="4"/>
      <c r="BA49" s="4"/>
      <c r="BB49" s="4"/>
      <c r="BC49" s="4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4"/>
      <c r="BW49" s="8"/>
      <c r="BX49" s="8"/>
      <c r="BY49" s="8"/>
      <c r="BZ49" s="4"/>
      <c r="CA49" s="4"/>
      <c r="CB49" s="4"/>
      <c r="CC49" s="4"/>
      <c r="CD49" s="27"/>
      <c r="CE49" s="27"/>
      <c r="CF49" s="207" t="e">
        <f t="shared" si="9"/>
        <v>#VALUE!</v>
      </c>
      <c r="CG49" s="208" t="e">
        <f t="shared" si="10"/>
        <v>#VALUE!</v>
      </c>
      <c r="CH49" s="209"/>
      <c r="CI49" s="210"/>
      <c r="CJ49" s="207" t="e">
        <f t="shared" si="11"/>
        <v>#VALUE!</v>
      </c>
      <c r="CK49" s="208" t="e">
        <f t="shared" si="12"/>
        <v>#VALUE!</v>
      </c>
      <c r="CL49" s="209"/>
      <c r="CM49" s="210"/>
      <c r="CN49" s="207" t="e">
        <f t="shared" si="13"/>
        <v>#VALUE!</v>
      </c>
      <c r="CO49" s="208" t="e">
        <f t="shared" si="14"/>
        <v>#VALUE!</v>
      </c>
      <c r="CP49" s="211"/>
      <c r="CQ49" s="212"/>
      <c r="CR49" s="213"/>
      <c r="CS49" s="213"/>
    </row>
    <row r="50" spans="1:97" ht="19.899999999999999" customHeight="1">
      <c r="A50" s="194">
        <v>49</v>
      </c>
      <c r="B50" s="195">
        <v>1</v>
      </c>
      <c r="C50" s="195"/>
      <c r="D50" s="196" t="s">
        <v>330</v>
      </c>
      <c r="E50" s="196" t="s">
        <v>331</v>
      </c>
      <c r="F50" s="196" t="s">
        <v>332</v>
      </c>
      <c r="G50" s="196" t="s">
        <v>313</v>
      </c>
      <c r="H50" s="196" t="s">
        <v>314</v>
      </c>
      <c r="I50" s="237" t="str">
        <f t="shared" si="29"/>
        <v>0</v>
      </c>
      <c r="J50" s="237" t="str">
        <f t="shared" si="30"/>
        <v>100</v>
      </c>
      <c r="K50" s="2" t="str">
        <f t="shared" si="20"/>
        <v>FCS0301</v>
      </c>
      <c r="L50" s="1">
        <v>4</v>
      </c>
      <c r="M50" s="1">
        <v>1</v>
      </c>
      <c r="N50" s="1">
        <v>1</v>
      </c>
      <c r="O50" s="57" t="s">
        <v>34</v>
      </c>
      <c r="P50" s="2" t="str">
        <f t="shared" si="24"/>
        <v>AI</v>
      </c>
      <c r="Q50" s="2" t="s">
        <v>161</v>
      </c>
      <c r="R50" s="57" t="s">
        <v>162</v>
      </c>
      <c r="S50" s="2"/>
      <c r="T50" s="2"/>
      <c r="U50" s="2">
        <v>24</v>
      </c>
      <c r="V50" s="2"/>
      <c r="W50" s="2" t="s">
        <v>333</v>
      </c>
      <c r="X50" s="2" t="s">
        <v>164</v>
      </c>
      <c r="Y50" s="3" t="str">
        <f t="shared" si="3"/>
        <v>%Z041101</v>
      </c>
      <c r="Z50" s="2" t="str">
        <f t="shared" si="4"/>
        <v>%%I08LT4039</v>
      </c>
      <c r="AA50" s="2"/>
      <c r="AB50" s="2" t="str">
        <f t="shared" si="5"/>
        <v>EDC蒸发器HE401液位</v>
      </c>
      <c r="AC50" s="1" t="str">
        <f t="shared" si="31"/>
        <v>0</v>
      </c>
      <c r="AD50" s="1" t="str">
        <f t="shared" si="32"/>
        <v>100</v>
      </c>
      <c r="AE50" s="1" t="str">
        <f t="shared" si="33"/>
        <v>%</v>
      </c>
      <c r="AF50" s="1"/>
      <c r="AG50" s="1"/>
      <c r="AH50" s="1"/>
      <c r="AI50" s="1"/>
      <c r="AJ50" s="1"/>
      <c r="AK50" s="58" t="s">
        <v>165</v>
      </c>
      <c r="AL50" s="4"/>
      <c r="AM50" s="4"/>
      <c r="AN50" s="5"/>
      <c r="AO50" s="195" t="s">
        <v>161</v>
      </c>
      <c r="AP50" s="199" t="s">
        <v>166</v>
      </c>
      <c r="AQ50" s="197" t="s">
        <v>167</v>
      </c>
      <c r="AR50" s="196"/>
      <c r="AS50" s="196"/>
      <c r="AT50" s="196" t="s">
        <v>168</v>
      </c>
      <c r="AU50" s="205" t="s">
        <v>169</v>
      </c>
      <c r="AV50" s="196" t="s">
        <v>170</v>
      </c>
      <c r="AW50" s="4"/>
      <c r="AX50" s="4"/>
      <c r="AY50" s="4"/>
      <c r="AZ50" s="4"/>
      <c r="BA50" s="4"/>
      <c r="BB50" s="4"/>
      <c r="BC50" s="4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4"/>
      <c r="BW50" s="8"/>
      <c r="BX50" s="8"/>
      <c r="BY50" s="8"/>
      <c r="BZ50" s="4"/>
      <c r="CA50" s="4"/>
      <c r="CB50" s="4"/>
      <c r="CC50" s="4"/>
      <c r="CD50" s="27"/>
      <c r="CE50" s="27"/>
      <c r="CF50" s="207">
        <f t="shared" si="9"/>
        <v>-0.1</v>
      </c>
      <c r="CG50" s="208">
        <f t="shared" si="10"/>
        <v>0.1</v>
      </c>
      <c r="CH50" s="209"/>
      <c r="CI50" s="210"/>
      <c r="CJ50" s="207">
        <f t="shared" si="11"/>
        <v>49.9</v>
      </c>
      <c r="CK50" s="208">
        <f t="shared" si="12"/>
        <v>50.1</v>
      </c>
      <c r="CL50" s="209"/>
      <c r="CM50" s="210"/>
      <c r="CN50" s="207">
        <f t="shared" si="13"/>
        <v>99.9</v>
      </c>
      <c r="CO50" s="208">
        <f t="shared" si="14"/>
        <v>100.1</v>
      </c>
      <c r="CP50" s="211"/>
      <c r="CQ50" s="212"/>
      <c r="CR50" s="213"/>
      <c r="CS50" s="213"/>
    </row>
    <row r="51" spans="1:97" ht="19.899999999999999" customHeight="1">
      <c r="A51" s="194">
        <v>50</v>
      </c>
      <c r="B51" s="195">
        <v>2</v>
      </c>
      <c r="C51" s="195"/>
      <c r="D51" s="196" t="s">
        <v>334</v>
      </c>
      <c r="E51" s="196" t="s">
        <v>335</v>
      </c>
      <c r="F51" s="196" t="s">
        <v>336</v>
      </c>
      <c r="G51" s="196" t="s">
        <v>313</v>
      </c>
      <c r="H51" s="196" t="s">
        <v>314</v>
      </c>
      <c r="I51" s="237" t="str">
        <f t="shared" si="29"/>
        <v>0</v>
      </c>
      <c r="J51" s="237" t="str">
        <f t="shared" si="30"/>
        <v>100</v>
      </c>
      <c r="K51" s="2" t="str">
        <f t="shared" si="20"/>
        <v>FCS0301</v>
      </c>
      <c r="L51" s="1">
        <f t="shared" ref="L51:L65" si="35">L50</f>
        <v>4</v>
      </c>
      <c r="M51" s="1">
        <f t="shared" ref="M51:M65" si="36">M50</f>
        <v>1</v>
      </c>
      <c r="N51" s="1">
        <v>2</v>
      </c>
      <c r="O51" s="57" t="str">
        <f t="shared" ref="O51:O65" si="37">O50</f>
        <v>AAI143</v>
      </c>
      <c r="P51" s="2" t="str">
        <f t="shared" si="24"/>
        <v>AI</v>
      </c>
      <c r="Q51" s="2" t="s">
        <v>161</v>
      </c>
      <c r="R51" s="57" t="s">
        <v>162</v>
      </c>
      <c r="S51" s="2"/>
      <c r="T51" s="2"/>
      <c r="U51" s="2">
        <v>24</v>
      </c>
      <c r="V51" s="2"/>
      <c r="W51" s="2" t="s">
        <v>337</v>
      </c>
      <c r="X51" s="2" t="s">
        <v>164</v>
      </c>
      <c r="Y51" s="3" t="str">
        <f t="shared" si="3"/>
        <v>%Z041102</v>
      </c>
      <c r="Z51" s="2" t="str">
        <f t="shared" si="4"/>
        <v>%%I08LT4208</v>
      </c>
      <c r="AA51" s="2"/>
      <c r="AB51" s="2" t="str">
        <f t="shared" si="5"/>
        <v>急冷洗涤塔CL401底部液位</v>
      </c>
      <c r="AC51" s="1" t="str">
        <f t="shared" si="31"/>
        <v>0</v>
      </c>
      <c r="AD51" s="1" t="str">
        <f t="shared" si="32"/>
        <v>100</v>
      </c>
      <c r="AE51" s="1" t="str">
        <f t="shared" si="33"/>
        <v>%</v>
      </c>
      <c r="AF51" s="1"/>
      <c r="AG51" s="1"/>
      <c r="AH51" s="1"/>
      <c r="AI51" s="1"/>
      <c r="AJ51" s="1"/>
      <c r="AK51" s="58" t="s">
        <v>165</v>
      </c>
      <c r="AL51" s="4"/>
      <c r="AM51" s="4"/>
      <c r="AN51" s="5"/>
      <c r="AO51" s="195" t="s">
        <v>161</v>
      </c>
      <c r="AP51" s="199" t="s">
        <v>166</v>
      </c>
      <c r="AQ51" s="197" t="s">
        <v>167</v>
      </c>
      <c r="AR51" s="196"/>
      <c r="AS51" s="196"/>
      <c r="AT51" s="196" t="s">
        <v>168</v>
      </c>
      <c r="AU51" s="205" t="s">
        <v>169</v>
      </c>
      <c r="AV51" s="196" t="s">
        <v>170</v>
      </c>
      <c r="AW51" s="4"/>
      <c r="AX51" s="4"/>
      <c r="AY51" s="4"/>
      <c r="AZ51" s="4"/>
      <c r="BA51" s="4"/>
      <c r="BB51" s="4"/>
      <c r="BC51" s="4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4"/>
      <c r="BW51" s="8"/>
      <c r="BX51" s="8"/>
      <c r="BY51" s="8"/>
      <c r="BZ51" s="4"/>
      <c r="CA51" s="4"/>
      <c r="CB51" s="4"/>
      <c r="CC51" s="4"/>
      <c r="CD51" s="27"/>
      <c r="CE51" s="27"/>
      <c r="CF51" s="207">
        <f t="shared" si="9"/>
        <v>-0.1</v>
      </c>
      <c r="CG51" s="208">
        <f t="shared" si="10"/>
        <v>0.1</v>
      </c>
      <c r="CH51" s="209"/>
      <c r="CI51" s="210"/>
      <c r="CJ51" s="207">
        <f t="shared" si="11"/>
        <v>49.9</v>
      </c>
      <c r="CK51" s="208">
        <f t="shared" si="12"/>
        <v>50.1</v>
      </c>
      <c r="CL51" s="209"/>
      <c r="CM51" s="210"/>
      <c r="CN51" s="207">
        <f t="shared" si="13"/>
        <v>99.9</v>
      </c>
      <c r="CO51" s="208">
        <f t="shared" si="14"/>
        <v>100.1</v>
      </c>
      <c r="CP51" s="211"/>
      <c r="CQ51" s="212"/>
      <c r="CR51" s="213"/>
      <c r="CS51" s="213"/>
    </row>
    <row r="52" spans="1:97" ht="19.899999999999999" customHeight="1">
      <c r="A52" s="194">
        <v>51</v>
      </c>
      <c r="B52" s="195">
        <v>3</v>
      </c>
      <c r="C52" s="195"/>
      <c r="D52" s="196" t="s">
        <v>338</v>
      </c>
      <c r="E52" s="196" t="s">
        <v>339</v>
      </c>
      <c r="F52" s="196" t="s">
        <v>340</v>
      </c>
      <c r="G52" s="196" t="s">
        <v>313</v>
      </c>
      <c r="H52" s="196" t="s">
        <v>314</v>
      </c>
      <c r="I52" s="237" t="str">
        <f t="shared" si="29"/>
        <v>0</v>
      </c>
      <c r="J52" s="237" t="str">
        <f t="shared" si="30"/>
        <v>100</v>
      </c>
      <c r="K52" s="2" t="str">
        <f t="shared" si="20"/>
        <v>FCS0301</v>
      </c>
      <c r="L52" s="1">
        <f t="shared" si="35"/>
        <v>4</v>
      </c>
      <c r="M52" s="1">
        <f t="shared" si="36"/>
        <v>1</v>
      </c>
      <c r="N52" s="1">
        <v>3</v>
      </c>
      <c r="O52" s="57" t="str">
        <f t="shared" si="37"/>
        <v>AAI143</v>
      </c>
      <c r="P52" s="2" t="str">
        <f t="shared" si="24"/>
        <v>AI</v>
      </c>
      <c r="Q52" s="2" t="s">
        <v>161</v>
      </c>
      <c r="R52" s="57" t="s">
        <v>162</v>
      </c>
      <c r="S52" s="2"/>
      <c r="T52" s="2"/>
      <c r="U52" s="2">
        <v>24</v>
      </c>
      <c r="V52" s="2"/>
      <c r="W52" s="2" t="s">
        <v>341</v>
      </c>
      <c r="X52" s="2" t="s">
        <v>164</v>
      </c>
      <c r="Y52" s="3" t="str">
        <f t="shared" si="3"/>
        <v>%Z041103</v>
      </c>
      <c r="Z52" s="2" t="str">
        <f t="shared" si="4"/>
        <v>%%I08LT4264</v>
      </c>
      <c r="AA52" s="2"/>
      <c r="AB52" s="2" t="str">
        <f t="shared" si="5"/>
        <v>汽提塔CL402液位</v>
      </c>
      <c r="AC52" s="1" t="str">
        <f t="shared" si="31"/>
        <v>0</v>
      </c>
      <c r="AD52" s="1" t="str">
        <f t="shared" si="32"/>
        <v>100</v>
      </c>
      <c r="AE52" s="1" t="str">
        <f t="shared" si="33"/>
        <v>%</v>
      </c>
      <c r="AF52" s="1"/>
      <c r="AG52" s="1"/>
      <c r="AH52" s="1"/>
      <c r="AI52" s="1"/>
      <c r="AJ52" s="1"/>
      <c r="AK52" s="58" t="s">
        <v>165</v>
      </c>
      <c r="AL52" s="4"/>
      <c r="AM52" s="4"/>
      <c r="AN52" s="5"/>
      <c r="AO52" s="195" t="s">
        <v>161</v>
      </c>
      <c r="AP52" s="199" t="s">
        <v>166</v>
      </c>
      <c r="AQ52" s="197" t="s">
        <v>167</v>
      </c>
      <c r="AR52" s="196"/>
      <c r="AS52" s="196"/>
      <c r="AT52" s="196" t="s">
        <v>168</v>
      </c>
      <c r="AU52" s="205" t="s">
        <v>169</v>
      </c>
      <c r="AV52" s="196" t="s">
        <v>170</v>
      </c>
      <c r="AW52" s="4"/>
      <c r="AX52" s="4"/>
      <c r="AY52" s="4"/>
      <c r="AZ52" s="4"/>
      <c r="BA52" s="4"/>
      <c r="BB52" s="4"/>
      <c r="BC52" s="4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4"/>
      <c r="BW52" s="8"/>
      <c r="BX52" s="8"/>
      <c r="BY52" s="8"/>
      <c r="BZ52" s="4"/>
      <c r="CA52" s="4"/>
      <c r="CB52" s="4"/>
      <c r="CC52" s="4"/>
      <c r="CD52" s="27"/>
      <c r="CE52" s="27"/>
      <c r="CF52" s="207">
        <f t="shared" si="9"/>
        <v>-0.1</v>
      </c>
      <c r="CG52" s="208">
        <f t="shared" si="10"/>
        <v>0.1</v>
      </c>
      <c r="CH52" s="209"/>
      <c r="CI52" s="210"/>
      <c r="CJ52" s="207">
        <f t="shared" si="11"/>
        <v>49.9</v>
      </c>
      <c r="CK52" s="208">
        <f t="shared" si="12"/>
        <v>50.1</v>
      </c>
      <c r="CL52" s="209"/>
      <c r="CM52" s="210"/>
      <c r="CN52" s="207">
        <f t="shared" si="13"/>
        <v>99.9</v>
      </c>
      <c r="CO52" s="208">
        <f t="shared" si="14"/>
        <v>100.1</v>
      </c>
      <c r="CP52" s="211"/>
      <c r="CQ52" s="212"/>
      <c r="CR52" s="213"/>
      <c r="CS52" s="213"/>
    </row>
    <row r="53" spans="1:97" ht="19.899999999999999" customHeight="1">
      <c r="A53" s="194">
        <v>52</v>
      </c>
      <c r="B53" s="195">
        <v>4</v>
      </c>
      <c r="C53" s="195"/>
      <c r="D53" s="196" t="s">
        <v>342</v>
      </c>
      <c r="E53" s="196" t="s">
        <v>343</v>
      </c>
      <c r="F53" s="196" t="s">
        <v>344</v>
      </c>
      <c r="G53" s="196" t="s">
        <v>313</v>
      </c>
      <c r="H53" s="196" t="s">
        <v>314</v>
      </c>
      <c r="I53" s="237" t="str">
        <f t="shared" si="29"/>
        <v>0</v>
      </c>
      <c r="J53" s="237" t="str">
        <f t="shared" si="30"/>
        <v>100</v>
      </c>
      <c r="K53" s="2" t="str">
        <f t="shared" si="20"/>
        <v>FCS0301</v>
      </c>
      <c r="L53" s="1">
        <f t="shared" si="35"/>
        <v>4</v>
      </c>
      <c r="M53" s="1">
        <f t="shared" si="36"/>
        <v>1</v>
      </c>
      <c r="N53" s="1">
        <v>4</v>
      </c>
      <c r="O53" s="57" t="str">
        <f t="shared" si="37"/>
        <v>AAI143</v>
      </c>
      <c r="P53" s="2" t="str">
        <f t="shared" si="24"/>
        <v>AI</v>
      </c>
      <c r="Q53" s="2" t="s">
        <v>161</v>
      </c>
      <c r="R53" s="57" t="s">
        <v>162</v>
      </c>
      <c r="S53" s="2"/>
      <c r="T53" s="2"/>
      <c r="U53" s="2">
        <v>25</v>
      </c>
      <c r="V53" s="2"/>
      <c r="W53" s="2" t="s">
        <v>345</v>
      </c>
      <c r="X53" s="2" t="s">
        <v>164</v>
      </c>
      <c r="Y53" s="3" t="str">
        <f t="shared" si="3"/>
        <v>%Z041104</v>
      </c>
      <c r="Z53" s="2" t="str">
        <f t="shared" si="4"/>
        <v>%%I08LT4383</v>
      </c>
      <c r="AA53" s="2"/>
      <c r="AB53" s="2" t="str">
        <f t="shared" si="5"/>
        <v>冷凝器HE407液位</v>
      </c>
      <c r="AC53" s="1" t="str">
        <f t="shared" si="31"/>
        <v>0</v>
      </c>
      <c r="AD53" s="1" t="str">
        <f t="shared" si="32"/>
        <v>100</v>
      </c>
      <c r="AE53" s="1" t="str">
        <f t="shared" si="33"/>
        <v>%</v>
      </c>
      <c r="AF53" s="1"/>
      <c r="AG53" s="1"/>
      <c r="AH53" s="1"/>
      <c r="AI53" s="1"/>
      <c r="AJ53" s="1"/>
      <c r="AK53" s="58" t="s">
        <v>165</v>
      </c>
      <c r="AL53" s="4"/>
      <c r="AM53" s="4"/>
      <c r="AN53" s="5"/>
      <c r="AO53" s="195" t="s">
        <v>161</v>
      </c>
      <c r="AP53" s="199" t="s">
        <v>166</v>
      </c>
      <c r="AQ53" s="197" t="s">
        <v>167</v>
      </c>
      <c r="AR53" s="196"/>
      <c r="AS53" s="196"/>
      <c r="AT53" s="196" t="s">
        <v>168</v>
      </c>
      <c r="AU53" s="205" t="s">
        <v>169</v>
      </c>
      <c r="AV53" s="196" t="s">
        <v>170</v>
      </c>
      <c r="AW53" s="4"/>
      <c r="AX53" s="4"/>
      <c r="AY53" s="4"/>
      <c r="AZ53" s="4"/>
      <c r="BA53" s="4"/>
      <c r="BB53" s="4"/>
      <c r="BC53" s="4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4"/>
      <c r="BW53" s="8"/>
      <c r="BX53" s="8"/>
      <c r="BY53" s="8"/>
      <c r="BZ53" s="4"/>
      <c r="CA53" s="4"/>
      <c r="CB53" s="4"/>
      <c r="CC53" s="4"/>
      <c r="CD53" s="27"/>
      <c r="CE53" s="27"/>
      <c r="CF53" s="207">
        <f t="shared" si="9"/>
        <v>-0.1</v>
      </c>
      <c r="CG53" s="208">
        <f t="shared" si="10"/>
        <v>0.1</v>
      </c>
      <c r="CH53" s="209"/>
      <c r="CI53" s="210"/>
      <c r="CJ53" s="207">
        <f t="shared" si="11"/>
        <v>49.9</v>
      </c>
      <c r="CK53" s="208">
        <f t="shared" si="12"/>
        <v>50.1</v>
      </c>
      <c r="CL53" s="209"/>
      <c r="CM53" s="210"/>
      <c r="CN53" s="207">
        <f t="shared" si="13"/>
        <v>99.9</v>
      </c>
      <c r="CO53" s="208">
        <f t="shared" si="14"/>
        <v>100.1</v>
      </c>
      <c r="CP53" s="211"/>
      <c r="CQ53" s="212"/>
      <c r="CR53" s="213"/>
      <c r="CS53" s="213"/>
    </row>
    <row r="54" spans="1:97" ht="19.899999999999999" customHeight="1">
      <c r="A54" s="194">
        <v>53</v>
      </c>
      <c r="B54" s="195">
        <v>5</v>
      </c>
      <c r="C54" s="195"/>
      <c r="D54" s="196" t="s">
        <v>346</v>
      </c>
      <c r="E54" s="196" t="s">
        <v>347</v>
      </c>
      <c r="F54" s="196" t="s">
        <v>348</v>
      </c>
      <c r="G54" s="196" t="s">
        <v>313</v>
      </c>
      <c r="H54" s="196" t="s">
        <v>314</v>
      </c>
      <c r="I54" s="237" t="str">
        <f t="shared" si="29"/>
        <v>0</v>
      </c>
      <c r="J54" s="237" t="str">
        <f t="shared" si="30"/>
        <v>100</v>
      </c>
      <c r="K54" s="2" t="str">
        <f t="shared" si="20"/>
        <v>FCS0301</v>
      </c>
      <c r="L54" s="1">
        <f t="shared" si="35"/>
        <v>4</v>
      </c>
      <c r="M54" s="1">
        <f t="shared" si="36"/>
        <v>1</v>
      </c>
      <c r="N54" s="1">
        <v>5</v>
      </c>
      <c r="O54" s="57" t="str">
        <f t="shared" si="37"/>
        <v>AAI143</v>
      </c>
      <c r="P54" s="2" t="str">
        <f t="shared" si="24"/>
        <v>AI</v>
      </c>
      <c r="Q54" s="2" t="s">
        <v>161</v>
      </c>
      <c r="R54" s="57" t="s">
        <v>162</v>
      </c>
      <c r="S54" s="2"/>
      <c r="T54" s="2"/>
      <c r="U54" s="2">
        <v>25</v>
      </c>
      <c r="V54" s="2"/>
      <c r="W54" s="2" t="s">
        <v>349</v>
      </c>
      <c r="X54" s="2" t="s">
        <v>164</v>
      </c>
      <c r="Y54" s="3" t="str">
        <f t="shared" si="3"/>
        <v>%Z041105</v>
      </c>
      <c r="Z54" s="2" t="str">
        <f t="shared" si="4"/>
        <v>%%I08LT4385</v>
      </c>
      <c r="AA54" s="2"/>
      <c r="AB54" s="2" t="str">
        <f t="shared" si="5"/>
        <v>冷凝器VE407液位</v>
      </c>
      <c r="AC54" s="1" t="str">
        <f t="shared" si="31"/>
        <v>0</v>
      </c>
      <c r="AD54" s="1" t="str">
        <f t="shared" si="32"/>
        <v>100</v>
      </c>
      <c r="AE54" s="1" t="str">
        <f t="shared" si="33"/>
        <v>%</v>
      </c>
      <c r="AF54" s="1"/>
      <c r="AG54" s="1"/>
      <c r="AH54" s="1"/>
      <c r="AI54" s="1"/>
      <c r="AJ54" s="1"/>
      <c r="AK54" s="58" t="s">
        <v>165</v>
      </c>
      <c r="AL54" s="4"/>
      <c r="AM54" s="4"/>
      <c r="AN54" s="5"/>
      <c r="AO54" s="195" t="s">
        <v>161</v>
      </c>
      <c r="AP54" s="199" t="s">
        <v>166</v>
      </c>
      <c r="AQ54" s="197" t="s">
        <v>167</v>
      </c>
      <c r="AR54" s="196"/>
      <c r="AS54" s="196"/>
      <c r="AT54" s="196" t="s">
        <v>168</v>
      </c>
      <c r="AU54" s="205" t="s">
        <v>169</v>
      </c>
      <c r="AV54" s="196" t="s">
        <v>170</v>
      </c>
      <c r="AW54" s="4"/>
      <c r="AX54" s="4"/>
      <c r="AY54" s="4"/>
      <c r="AZ54" s="4"/>
      <c r="BA54" s="4"/>
      <c r="BB54" s="4"/>
      <c r="BC54" s="4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4"/>
      <c r="BW54" s="8"/>
      <c r="BX54" s="8"/>
      <c r="BY54" s="8"/>
      <c r="BZ54" s="4"/>
      <c r="CA54" s="4"/>
      <c r="CB54" s="4"/>
      <c r="CC54" s="4"/>
      <c r="CD54" s="27"/>
      <c r="CE54" s="27"/>
      <c r="CF54" s="207">
        <f t="shared" si="9"/>
        <v>-0.1</v>
      </c>
      <c r="CG54" s="208">
        <f t="shared" si="10"/>
        <v>0.1</v>
      </c>
      <c r="CH54" s="209"/>
      <c r="CI54" s="210"/>
      <c r="CJ54" s="207">
        <f t="shared" si="11"/>
        <v>49.9</v>
      </c>
      <c r="CK54" s="208">
        <f t="shared" si="12"/>
        <v>50.1</v>
      </c>
      <c r="CL54" s="209"/>
      <c r="CM54" s="210"/>
      <c r="CN54" s="207">
        <f t="shared" si="13"/>
        <v>99.9</v>
      </c>
      <c r="CO54" s="208">
        <f t="shared" si="14"/>
        <v>100.1</v>
      </c>
      <c r="CP54" s="211"/>
      <c r="CQ54" s="212"/>
      <c r="CR54" s="213"/>
      <c r="CS54" s="213"/>
    </row>
    <row r="55" spans="1:97" ht="19.899999999999999" customHeight="1">
      <c r="A55" s="194">
        <v>54</v>
      </c>
      <c r="B55" s="195">
        <v>6</v>
      </c>
      <c r="C55" s="195"/>
      <c r="D55" s="196" t="s">
        <v>350</v>
      </c>
      <c r="E55" s="196" t="s">
        <v>351</v>
      </c>
      <c r="F55" s="196" t="s">
        <v>352</v>
      </c>
      <c r="G55" s="196" t="s">
        <v>313</v>
      </c>
      <c r="H55" s="196" t="s">
        <v>314</v>
      </c>
      <c r="I55" s="237" t="str">
        <f t="shared" si="29"/>
        <v>0</v>
      </c>
      <c r="J55" s="237" t="str">
        <f t="shared" si="30"/>
        <v>100</v>
      </c>
      <c r="K55" s="2" t="str">
        <f t="shared" si="20"/>
        <v>FCS0301</v>
      </c>
      <c r="L55" s="1">
        <f t="shared" si="35"/>
        <v>4</v>
      </c>
      <c r="M55" s="1">
        <f t="shared" si="36"/>
        <v>1</v>
      </c>
      <c r="N55" s="1">
        <v>6</v>
      </c>
      <c r="O55" s="57" t="str">
        <f t="shared" si="37"/>
        <v>AAI143</v>
      </c>
      <c r="P55" s="2" t="str">
        <f t="shared" si="24"/>
        <v>AI</v>
      </c>
      <c r="Q55" s="2" t="s">
        <v>161</v>
      </c>
      <c r="R55" s="57" t="s">
        <v>162</v>
      </c>
      <c r="S55" s="2"/>
      <c r="T55" s="2"/>
      <c r="U55" s="2">
        <v>9</v>
      </c>
      <c r="V55" s="2"/>
      <c r="W55" s="2" t="s">
        <v>353</v>
      </c>
      <c r="X55" s="2" t="s">
        <v>354</v>
      </c>
      <c r="Y55" s="3" t="str">
        <f t="shared" si="3"/>
        <v>%Z041106</v>
      </c>
      <c r="Z55" s="2" t="str">
        <f t="shared" si="4"/>
        <v>%%I08LT5022</v>
      </c>
      <c r="AA55" s="2"/>
      <c r="AB55" s="2" t="str">
        <f t="shared" si="5"/>
        <v>VCM存料罐HE504B液位</v>
      </c>
      <c r="AC55" s="1" t="str">
        <f t="shared" si="31"/>
        <v>0</v>
      </c>
      <c r="AD55" s="1" t="str">
        <f t="shared" si="32"/>
        <v>100</v>
      </c>
      <c r="AE55" s="1" t="str">
        <f t="shared" si="33"/>
        <v>%</v>
      </c>
      <c r="AF55" s="1"/>
      <c r="AG55" s="1"/>
      <c r="AH55" s="1"/>
      <c r="AI55" s="1"/>
      <c r="AJ55" s="1"/>
      <c r="AK55" s="58" t="s">
        <v>165</v>
      </c>
      <c r="AL55" s="4"/>
      <c r="AM55" s="4"/>
      <c r="AN55" s="5"/>
      <c r="AO55" s="195" t="s">
        <v>161</v>
      </c>
      <c r="AP55" s="199" t="s">
        <v>166</v>
      </c>
      <c r="AQ55" s="197" t="s">
        <v>167</v>
      </c>
      <c r="AR55" s="196"/>
      <c r="AS55" s="196"/>
      <c r="AT55" s="196" t="s">
        <v>168</v>
      </c>
      <c r="AU55" s="205" t="s">
        <v>169</v>
      </c>
      <c r="AV55" s="196" t="s">
        <v>170</v>
      </c>
      <c r="AW55" s="4"/>
      <c r="AX55" s="4"/>
      <c r="AY55" s="4"/>
      <c r="AZ55" s="4"/>
      <c r="BA55" s="4"/>
      <c r="BB55" s="4"/>
      <c r="BC55" s="4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4"/>
      <c r="BW55" s="8"/>
      <c r="BX55" s="8"/>
      <c r="BY55" s="8"/>
      <c r="BZ55" s="4"/>
      <c r="CA55" s="4"/>
      <c r="CB55" s="4"/>
      <c r="CC55" s="4"/>
      <c r="CD55" s="27"/>
      <c r="CE55" s="27"/>
      <c r="CF55" s="207">
        <f t="shared" si="9"/>
        <v>-0.1</v>
      </c>
      <c r="CG55" s="208">
        <f t="shared" si="10"/>
        <v>0.1</v>
      </c>
      <c r="CH55" s="209"/>
      <c r="CI55" s="210"/>
      <c r="CJ55" s="207">
        <f t="shared" si="11"/>
        <v>49.9</v>
      </c>
      <c r="CK55" s="208">
        <f t="shared" si="12"/>
        <v>50.1</v>
      </c>
      <c r="CL55" s="209"/>
      <c r="CM55" s="210"/>
      <c r="CN55" s="207">
        <f t="shared" si="13"/>
        <v>99.9</v>
      </c>
      <c r="CO55" s="208">
        <f t="shared" si="14"/>
        <v>100.1</v>
      </c>
      <c r="CP55" s="211"/>
      <c r="CQ55" s="212"/>
      <c r="CR55" s="213"/>
      <c r="CS55" s="213"/>
    </row>
    <row r="56" spans="1:97" ht="19.899999999999999" customHeight="1">
      <c r="A56" s="194">
        <v>55</v>
      </c>
      <c r="B56" s="195">
        <v>7</v>
      </c>
      <c r="C56" s="195"/>
      <c r="D56" s="196" t="s">
        <v>355</v>
      </c>
      <c r="E56" s="196" t="s">
        <v>356</v>
      </c>
      <c r="F56" s="196" t="s">
        <v>357</v>
      </c>
      <c r="G56" s="196" t="s">
        <v>313</v>
      </c>
      <c r="H56" s="196" t="s">
        <v>314</v>
      </c>
      <c r="I56" s="237" t="str">
        <f t="shared" si="29"/>
        <v>0</v>
      </c>
      <c r="J56" s="237" t="str">
        <f t="shared" si="30"/>
        <v>100</v>
      </c>
      <c r="K56" s="2" t="str">
        <f t="shared" si="20"/>
        <v>FCS0301</v>
      </c>
      <c r="L56" s="1">
        <f t="shared" si="35"/>
        <v>4</v>
      </c>
      <c r="M56" s="1">
        <f t="shared" si="36"/>
        <v>1</v>
      </c>
      <c r="N56" s="1">
        <v>7</v>
      </c>
      <c r="O56" s="57" t="str">
        <f t="shared" si="37"/>
        <v>AAI143</v>
      </c>
      <c r="P56" s="2" t="str">
        <f t="shared" si="24"/>
        <v>AI</v>
      </c>
      <c r="Q56" s="2" t="s">
        <v>161</v>
      </c>
      <c r="R56" s="57" t="s">
        <v>162</v>
      </c>
      <c r="S56" s="2"/>
      <c r="T56" s="2"/>
      <c r="U56" s="2">
        <v>24</v>
      </c>
      <c r="V56" s="2"/>
      <c r="W56" s="2" t="s">
        <v>358</v>
      </c>
      <c r="X56" s="2" t="s">
        <v>164</v>
      </c>
      <c r="Y56" s="3" t="str">
        <f t="shared" si="3"/>
        <v>%Z041107</v>
      </c>
      <c r="Z56" s="2" t="str">
        <f t="shared" si="4"/>
        <v>%%I08LT5023</v>
      </c>
      <c r="AA56" s="2"/>
      <c r="AB56" s="2" t="str">
        <f t="shared" si="5"/>
        <v>冷凝器HE504A液位</v>
      </c>
      <c r="AC56" s="1" t="str">
        <f t="shared" si="31"/>
        <v>0</v>
      </c>
      <c r="AD56" s="1" t="str">
        <f t="shared" si="32"/>
        <v>100</v>
      </c>
      <c r="AE56" s="1" t="str">
        <f t="shared" si="33"/>
        <v>%</v>
      </c>
      <c r="AF56" s="1"/>
      <c r="AG56" s="1"/>
      <c r="AH56" s="1"/>
      <c r="AI56" s="1"/>
      <c r="AJ56" s="1"/>
      <c r="AK56" s="58" t="s">
        <v>165</v>
      </c>
      <c r="AL56" s="4"/>
      <c r="AM56" s="4"/>
      <c r="AN56" s="5"/>
      <c r="AO56" s="195" t="s">
        <v>161</v>
      </c>
      <c r="AP56" s="199" t="s">
        <v>166</v>
      </c>
      <c r="AQ56" s="197" t="s">
        <v>167</v>
      </c>
      <c r="AR56" s="196"/>
      <c r="AS56" s="196"/>
      <c r="AT56" s="196" t="s">
        <v>168</v>
      </c>
      <c r="AU56" s="205" t="s">
        <v>169</v>
      </c>
      <c r="AV56" s="196" t="s">
        <v>170</v>
      </c>
      <c r="AW56" s="4"/>
      <c r="AX56" s="4"/>
      <c r="AY56" s="4"/>
      <c r="AZ56" s="4"/>
      <c r="BA56" s="4"/>
      <c r="BB56" s="4"/>
      <c r="BC56" s="4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4"/>
      <c r="BW56" s="8"/>
      <c r="BX56" s="8"/>
      <c r="BY56" s="8"/>
      <c r="BZ56" s="4"/>
      <c r="CA56" s="4"/>
      <c r="CB56" s="4"/>
      <c r="CC56" s="4"/>
      <c r="CD56" s="27"/>
      <c r="CE56" s="27"/>
      <c r="CF56" s="207">
        <f t="shared" si="9"/>
        <v>-0.1</v>
      </c>
      <c r="CG56" s="208">
        <f t="shared" si="10"/>
        <v>0.1</v>
      </c>
      <c r="CH56" s="209"/>
      <c r="CI56" s="210"/>
      <c r="CJ56" s="207">
        <f t="shared" si="11"/>
        <v>49.9</v>
      </c>
      <c r="CK56" s="208">
        <f t="shared" si="12"/>
        <v>50.1</v>
      </c>
      <c r="CL56" s="209"/>
      <c r="CM56" s="210"/>
      <c r="CN56" s="207">
        <f t="shared" si="13"/>
        <v>99.9</v>
      </c>
      <c r="CO56" s="208">
        <f t="shared" si="14"/>
        <v>100.1</v>
      </c>
      <c r="CP56" s="211"/>
      <c r="CQ56" s="212"/>
      <c r="CR56" s="213"/>
      <c r="CS56" s="213"/>
    </row>
    <row r="57" spans="1:97" ht="19.899999999999999" customHeight="1">
      <c r="A57" s="194">
        <v>56</v>
      </c>
      <c r="B57" s="195">
        <v>8</v>
      </c>
      <c r="C57" s="195"/>
      <c r="D57" s="196" t="s">
        <v>359</v>
      </c>
      <c r="E57" s="196" t="s">
        <v>360</v>
      </c>
      <c r="F57" s="196" t="s">
        <v>361</v>
      </c>
      <c r="G57" s="196" t="s">
        <v>313</v>
      </c>
      <c r="H57" s="196" t="s">
        <v>314</v>
      </c>
      <c r="I57" s="237" t="str">
        <f t="shared" si="29"/>
        <v>0</v>
      </c>
      <c r="J57" s="237" t="str">
        <f t="shared" si="30"/>
        <v>100</v>
      </c>
      <c r="K57" s="2" t="str">
        <f t="shared" si="20"/>
        <v>FCS0301</v>
      </c>
      <c r="L57" s="1">
        <f t="shared" si="35"/>
        <v>4</v>
      </c>
      <c r="M57" s="1">
        <f t="shared" si="36"/>
        <v>1</v>
      </c>
      <c r="N57" s="1">
        <v>8</v>
      </c>
      <c r="O57" s="57" t="str">
        <f t="shared" si="37"/>
        <v>AAI143</v>
      </c>
      <c r="P57" s="2" t="str">
        <f t="shared" si="24"/>
        <v>AI</v>
      </c>
      <c r="Q57" s="2" t="s">
        <v>161</v>
      </c>
      <c r="R57" s="57" t="s">
        <v>162</v>
      </c>
      <c r="S57" s="2"/>
      <c r="T57" s="2"/>
      <c r="U57" s="2">
        <v>25</v>
      </c>
      <c r="V57" s="2"/>
      <c r="W57" s="2" t="s">
        <v>362</v>
      </c>
      <c r="X57" s="2" t="s">
        <v>164</v>
      </c>
      <c r="Y57" s="3" t="str">
        <f t="shared" si="3"/>
        <v>%Z041108</v>
      </c>
      <c r="Z57" s="2" t="str">
        <f t="shared" si="4"/>
        <v>%%I08LT5044</v>
      </c>
      <c r="AA57" s="2"/>
      <c r="AB57" s="2" t="str">
        <f t="shared" si="5"/>
        <v>冷凝器HE502壳程液位</v>
      </c>
      <c r="AC57" s="1" t="str">
        <f t="shared" si="31"/>
        <v>0</v>
      </c>
      <c r="AD57" s="1" t="str">
        <f t="shared" si="32"/>
        <v>100</v>
      </c>
      <c r="AE57" s="1" t="str">
        <f t="shared" si="33"/>
        <v>%</v>
      </c>
      <c r="AF57" s="1"/>
      <c r="AG57" s="1"/>
      <c r="AH57" s="1"/>
      <c r="AI57" s="1"/>
      <c r="AJ57" s="1"/>
      <c r="AK57" s="58" t="s">
        <v>165</v>
      </c>
      <c r="AL57" s="4"/>
      <c r="AM57" s="4"/>
      <c r="AN57" s="5"/>
      <c r="AO57" s="195" t="s">
        <v>161</v>
      </c>
      <c r="AP57" s="199" t="s">
        <v>166</v>
      </c>
      <c r="AQ57" s="197" t="s">
        <v>167</v>
      </c>
      <c r="AR57" s="196"/>
      <c r="AS57" s="196"/>
      <c r="AT57" s="196" t="s">
        <v>168</v>
      </c>
      <c r="AU57" s="205" t="s">
        <v>169</v>
      </c>
      <c r="AV57" s="196" t="s">
        <v>170</v>
      </c>
      <c r="AW57" s="4"/>
      <c r="AX57" s="4"/>
      <c r="AY57" s="4"/>
      <c r="AZ57" s="4"/>
      <c r="BA57" s="4"/>
      <c r="BB57" s="4"/>
      <c r="BC57" s="4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4"/>
      <c r="BW57" s="8"/>
      <c r="BX57" s="8"/>
      <c r="BY57" s="8"/>
      <c r="BZ57" s="4"/>
      <c r="CA57" s="4"/>
      <c r="CB57" s="4"/>
      <c r="CC57" s="4"/>
      <c r="CD57" s="27"/>
      <c r="CE57" s="27"/>
      <c r="CF57" s="207">
        <f t="shared" si="9"/>
        <v>-0.1</v>
      </c>
      <c r="CG57" s="208">
        <f t="shared" si="10"/>
        <v>0.1</v>
      </c>
      <c r="CH57" s="209"/>
      <c r="CI57" s="210"/>
      <c r="CJ57" s="207">
        <f t="shared" si="11"/>
        <v>49.9</v>
      </c>
      <c r="CK57" s="208">
        <f t="shared" si="12"/>
        <v>50.1</v>
      </c>
      <c r="CL57" s="209"/>
      <c r="CM57" s="210"/>
      <c r="CN57" s="207">
        <f t="shared" si="13"/>
        <v>99.9</v>
      </c>
      <c r="CO57" s="208">
        <f t="shared" si="14"/>
        <v>100.1</v>
      </c>
      <c r="CP57" s="211"/>
      <c r="CQ57" s="212"/>
      <c r="CR57" s="213"/>
      <c r="CS57" s="213"/>
    </row>
    <row r="58" spans="1:97" ht="19.899999999999999" customHeight="1">
      <c r="A58" s="194">
        <v>57</v>
      </c>
      <c r="B58" s="195">
        <v>9</v>
      </c>
      <c r="C58" s="195"/>
      <c r="D58" s="196" t="s">
        <v>363</v>
      </c>
      <c r="E58" s="196" t="s">
        <v>364</v>
      </c>
      <c r="F58" s="196" t="s">
        <v>365</v>
      </c>
      <c r="G58" s="196" t="s">
        <v>313</v>
      </c>
      <c r="H58" s="196" t="s">
        <v>314</v>
      </c>
      <c r="I58" s="237" t="str">
        <f t="shared" si="29"/>
        <v>0</v>
      </c>
      <c r="J58" s="237" t="str">
        <f t="shared" si="30"/>
        <v>100</v>
      </c>
      <c r="K58" s="2" t="str">
        <f t="shared" si="20"/>
        <v>FCS0301</v>
      </c>
      <c r="L58" s="1">
        <f t="shared" si="35"/>
        <v>4</v>
      </c>
      <c r="M58" s="1">
        <f t="shared" si="36"/>
        <v>1</v>
      </c>
      <c r="N58" s="1">
        <v>9</v>
      </c>
      <c r="O58" s="57" t="str">
        <f t="shared" si="37"/>
        <v>AAI143</v>
      </c>
      <c r="P58" s="2" t="str">
        <f t="shared" si="24"/>
        <v>AI</v>
      </c>
      <c r="Q58" s="2" t="s">
        <v>161</v>
      </c>
      <c r="R58" s="57" t="s">
        <v>162</v>
      </c>
      <c r="S58" s="2"/>
      <c r="T58" s="2"/>
      <c r="U58" s="2">
        <v>25</v>
      </c>
      <c r="V58" s="2"/>
      <c r="W58" s="2" t="s">
        <v>366</v>
      </c>
      <c r="X58" s="2" t="s">
        <v>164</v>
      </c>
      <c r="Y58" s="3" t="str">
        <f t="shared" si="3"/>
        <v>%Z041109</v>
      </c>
      <c r="Z58" s="2" t="str">
        <f t="shared" si="4"/>
        <v>%%I08LT5127</v>
      </c>
      <c r="AA58" s="2"/>
      <c r="AB58" s="2" t="str">
        <f t="shared" si="5"/>
        <v>CL502塔底液位</v>
      </c>
      <c r="AC58" s="1" t="str">
        <f t="shared" si="31"/>
        <v>0</v>
      </c>
      <c r="AD58" s="1" t="str">
        <f t="shared" si="32"/>
        <v>100</v>
      </c>
      <c r="AE58" s="1" t="str">
        <f t="shared" si="33"/>
        <v>%</v>
      </c>
      <c r="AF58" s="1"/>
      <c r="AG58" s="1"/>
      <c r="AH58" s="1"/>
      <c r="AI58" s="1"/>
      <c r="AJ58" s="1"/>
      <c r="AK58" s="58" t="s">
        <v>165</v>
      </c>
      <c r="AL58" s="4"/>
      <c r="AM58" s="4"/>
      <c r="AN58" s="5"/>
      <c r="AO58" s="195" t="s">
        <v>161</v>
      </c>
      <c r="AP58" s="199" t="s">
        <v>166</v>
      </c>
      <c r="AQ58" s="197" t="s">
        <v>167</v>
      </c>
      <c r="AR58" s="196"/>
      <c r="AS58" s="196"/>
      <c r="AT58" s="196" t="s">
        <v>168</v>
      </c>
      <c r="AU58" s="205" t="s">
        <v>169</v>
      </c>
      <c r="AV58" s="196" t="s">
        <v>170</v>
      </c>
      <c r="AW58" s="4"/>
      <c r="AX58" s="4"/>
      <c r="AY58" s="4"/>
      <c r="AZ58" s="4"/>
      <c r="BA58" s="4"/>
      <c r="BB58" s="4"/>
      <c r="BC58" s="4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4"/>
      <c r="BW58" s="8"/>
      <c r="BX58" s="8"/>
      <c r="BY58" s="8"/>
      <c r="BZ58" s="4"/>
      <c r="CA58" s="4"/>
      <c r="CB58" s="4"/>
      <c r="CC58" s="4"/>
      <c r="CD58" s="27"/>
      <c r="CE58" s="27"/>
      <c r="CF58" s="207">
        <f t="shared" si="9"/>
        <v>-0.1</v>
      </c>
      <c r="CG58" s="208">
        <f t="shared" si="10"/>
        <v>0.1</v>
      </c>
      <c r="CH58" s="209"/>
      <c r="CI58" s="210"/>
      <c r="CJ58" s="207">
        <f t="shared" si="11"/>
        <v>49.9</v>
      </c>
      <c r="CK58" s="208">
        <f t="shared" si="12"/>
        <v>50.1</v>
      </c>
      <c r="CL58" s="209"/>
      <c r="CM58" s="210"/>
      <c r="CN58" s="207">
        <f t="shared" si="13"/>
        <v>99.9</v>
      </c>
      <c r="CO58" s="208">
        <f t="shared" si="14"/>
        <v>100.1</v>
      </c>
      <c r="CP58" s="211"/>
      <c r="CQ58" s="212"/>
      <c r="CR58" s="213"/>
      <c r="CS58" s="213"/>
    </row>
    <row r="59" spans="1:97" ht="19.899999999999999" customHeight="1">
      <c r="A59" s="194">
        <v>58</v>
      </c>
      <c r="B59" s="195">
        <v>10</v>
      </c>
      <c r="C59" s="195"/>
      <c r="D59" s="196" t="s">
        <v>367</v>
      </c>
      <c r="E59" s="196" t="s">
        <v>368</v>
      </c>
      <c r="F59" s="196" t="s">
        <v>369</v>
      </c>
      <c r="G59" s="196" t="s">
        <v>313</v>
      </c>
      <c r="H59" s="196" t="s">
        <v>314</v>
      </c>
      <c r="I59" s="237" t="str">
        <f t="shared" si="29"/>
        <v>0</v>
      </c>
      <c r="J59" s="237" t="str">
        <f t="shared" si="30"/>
        <v>100</v>
      </c>
      <c r="K59" s="2" t="str">
        <f t="shared" si="20"/>
        <v>FCS0301</v>
      </c>
      <c r="L59" s="1">
        <f t="shared" si="35"/>
        <v>4</v>
      </c>
      <c r="M59" s="1">
        <f t="shared" si="36"/>
        <v>1</v>
      </c>
      <c r="N59" s="1">
        <v>10</v>
      </c>
      <c r="O59" s="57" t="str">
        <f t="shared" si="37"/>
        <v>AAI143</v>
      </c>
      <c r="P59" s="2" t="str">
        <f t="shared" si="24"/>
        <v>AI</v>
      </c>
      <c r="Q59" s="2" t="s">
        <v>161</v>
      </c>
      <c r="R59" s="57" t="s">
        <v>162</v>
      </c>
      <c r="S59" s="2"/>
      <c r="T59" s="2"/>
      <c r="U59" s="2">
        <v>25</v>
      </c>
      <c r="V59" s="2"/>
      <c r="W59" s="2" t="s">
        <v>370</v>
      </c>
      <c r="X59" s="2" t="s">
        <v>164</v>
      </c>
      <c r="Y59" s="3" t="str">
        <f t="shared" si="3"/>
        <v>%Z041110</v>
      </c>
      <c r="Z59" s="2" t="str">
        <f t="shared" si="4"/>
        <v>%%I08LT5162</v>
      </c>
      <c r="AA59" s="2"/>
      <c r="AB59" s="2" t="str">
        <f t="shared" si="5"/>
        <v>CL501液位</v>
      </c>
      <c r="AC59" s="1" t="str">
        <f t="shared" si="31"/>
        <v>0</v>
      </c>
      <c r="AD59" s="1" t="str">
        <f t="shared" si="32"/>
        <v>100</v>
      </c>
      <c r="AE59" s="1" t="str">
        <f t="shared" si="33"/>
        <v>%</v>
      </c>
      <c r="AF59" s="1"/>
      <c r="AG59" s="1"/>
      <c r="AH59" s="1"/>
      <c r="AI59" s="1"/>
      <c r="AJ59" s="1"/>
      <c r="AK59" s="58" t="s">
        <v>165</v>
      </c>
      <c r="AL59" s="4"/>
      <c r="AM59" s="4"/>
      <c r="AN59" s="5"/>
      <c r="AO59" s="195" t="s">
        <v>161</v>
      </c>
      <c r="AP59" s="199" t="s">
        <v>166</v>
      </c>
      <c r="AQ59" s="197" t="s">
        <v>167</v>
      </c>
      <c r="AR59" s="196"/>
      <c r="AS59" s="196"/>
      <c r="AT59" s="196" t="s">
        <v>168</v>
      </c>
      <c r="AU59" s="205" t="s">
        <v>169</v>
      </c>
      <c r="AV59" s="196" t="s">
        <v>170</v>
      </c>
      <c r="AW59" s="4"/>
      <c r="AX59" s="4"/>
      <c r="AY59" s="4"/>
      <c r="AZ59" s="4"/>
      <c r="BA59" s="4"/>
      <c r="BB59" s="4"/>
      <c r="BC59" s="4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4"/>
      <c r="BW59" s="8"/>
      <c r="BX59" s="8"/>
      <c r="BY59" s="8"/>
      <c r="BZ59" s="4"/>
      <c r="CA59" s="4"/>
      <c r="CB59" s="4"/>
      <c r="CC59" s="4"/>
      <c r="CD59" s="27"/>
      <c r="CE59" s="27"/>
      <c r="CF59" s="207">
        <f t="shared" si="9"/>
        <v>-0.1</v>
      </c>
      <c r="CG59" s="208">
        <f t="shared" si="10"/>
        <v>0.1</v>
      </c>
      <c r="CH59" s="209"/>
      <c r="CI59" s="210"/>
      <c r="CJ59" s="207">
        <f t="shared" si="11"/>
        <v>49.9</v>
      </c>
      <c r="CK59" s="208">
        <f t="shared" si="12"/>
        <v>50.1</v>
      </c>
      <c r="CL59" s="209"/>
      <c r="CM59" s="210"/>
      <c r="CN59" s="207">
        <f t="shared" si="13"/>
        <v>99.9</v>
      </c>
      <c r="CO59" s="208">
        <f t="shared" si="14"/>
        <v>100.1</v>
      </c>
      <c r="CP59" s="211"/>
      <c r="CQ59" s="212"/>
      <c r="CR59" s="213"/>
      <c r="CS59" s="213"/>
    </row>
    <row r="60" spans="1:97" ht="19.899999999999999" customHeight="1">
      <c r="A60" s="194">
        <v>59</v>
      </c>
      <c r="B60" s="195">
        <v>11</v>
      </c>
      <c r="C60" s="195"/>
      <c r="D60" s="196" t="str">
        <f t="shared" ref="D60:D65" si="38">LEFT(K60,1)&amp;RIGHT(K60,2)&amp;"N"&amp;L60&amp;"S"&amp;M60&amp;N60</f>
        <v>F01N4S111</v>
      </c>
      <c r="E60" s="196" t="s">
        <v>371</v>
      </c>
      <c r="F60" s="196" t="s">
        <v>217</v>
      </c>
      <c r="G60" s="196"/>
      <c r="H60" s="196"/>
      <c r="I60" s="237" t="str">
        <f t="shared" si="29"/>
        <v/>
      </c>
      <c r="J60" s="237" t="str">
        <f t="shared" si="30"/>
        <v/>
      </c>
      <c r="K60" s="2" t="str">
        <f t="shared" si="20"/>
        <v>FCS0301</v>
      </c>
      <c r="L60" s="1">
        <f t="shared" si="35"/>
        <v>4</v>
      </c>
      <c r="M60" s="1">
        <f t="shared" si="36"/>
        <v>1</v>
      </c>
      <c r="N60" s="1">
        <v>11</v>
      </c>
      <c r="O60" s="57" t="str">
        <f t="shared" si="37"/>
        <v>AAI143</v>
      </c>
      <c r="P60" s="2" t="str">
        <f t="shared" si="24"/>
        <v>AI</v>
      </c>
      <c r="Q60" s="2" t="s">
        <v>161</v>
      </c>
      <c r="R60" s="57" t="s">
        <v>162</v>
      </c>
      <c r="S60" s="2"/>
      <c r="T60" s="2"/>
      <c r="U60" s="2"/>
      <c r="V60" s="2"/>
      <c r="W60" s="2"/>
      <c r="X60" s="2"/>
      <c r="Y60" s="3" t="str">
        <f t="shared" si="3"/>
        <v>%Z041111</v>
      </c>
      <c r="Z60" s="2" t="str">
        <f t="shared" si="4"/>
        <v>%%IF01N4S111</v>
      </c>
      <c r="AA60" s="2"/>
      <c r="AB60" s="2" t="str">
        <f t="shared" si="5"/>
        <v>SBAIR spare</v>
      </c>
      <c r="AC60" s="1" t="str">
        <f t="shared" si="31"/>
        <v/>
      </c>
      <c r="AD60" s="1" t="str">
        <f t="shared" si="32"/>
        <v/>
      </c>
      <c r="AE60" s="1" t="str">
        <f t="shared" si="33"/>
        <v/>
      </c>
      <c r="AF60" s="1"/>
      <c r="AG60" s="1"/>
      <c r="AH60" s="1"/>
      <c r="AI60" s="1"/>
      <c r="AJ60" s="1"/>
      <c r="AK60" s="58" t="s">
        <v>165</v>
      </c>
      <c r="AL60" s="4"/>
      <c r="AM60" s="4"/>
      <c r="AN60" s="5"/>
      <c r="AO60" s="195" t="s">
        <v>161</v>
      </c>
      <c r="AP60" s="199" t="s">
        <v>166</v>
      </c>
      <c r="AQ60" s="197" t="s">
        <v>167</v>
      </c>
      <c r="AR60" s="196"/>
      <c r="AS60" s="196"/>
      <c r="AT60" s="196" t="s">
        <v>168</v>
      </c>
      <c r="AU60" s="205"/>
      <c r="AV60" s="196"/>
      <c r="AW60" s="4"/>
      <c r="AX60" s="4"/>
      <c r="AY60" s="4"/>
      <c r="AZ60" s="4"/>
      <c r="BA60" s="4"/>
      <c r="BB60" s="4"/>
      <c r="BC60" s="4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4"/>
      <c r="BW60" s="8"/>
      <c r="BX60" s="8"/>
      <c r="BY60" s="8"/>
      <c r="BZ60" s="4"/>
      <c r="CA60" s="4"/>
      <c r="CB60" s="4"/>
      <c r="CC60" s="4"/>
      <c r="CD60" s="27"/>
      <c r="CE60" s="27"/>
      <c r="CF60" s="207" t="e">
        <f t="shared" si="9"/>
        <v>#VALUE!</v>
      </c>
      <c r="CG60" s="208" t="e">
        <f t="shared" si="10"/>
        <v>#VALUE!</v>
      </c>
      <c r="CH60" s="209"/>
      <c r="CI60" s="210"/>
      <c r="CJ60" s="207" t="e">
        <f t="shared" si="11"/>
        <v>#VALUE!</v>
      </c>
      <c r="CK60" s="208" t="e">
        <f t="shared" si="12"/>
        <v>#VALUE!</v>
      </c>
      <c r="CL60" s="209"/>
      <c r="CM60" s="210"/>
      <c r="CN60" s="207" t="e">
        <f t="shared" si="13"/>
        <v>#VALUE!</v>
      </c>
      <c r="CO60" s="208" t="e">
        <f t="shared" si="14"/>
        <v>#VALUE!</v>
      </c>
      <c r="CP60" s="211"/>
      <c r="CQ60" s="212"/>
      <c r="CR60" s="213"/>
      <c r="CS60" s="213"/>
    </row>
    <row r="61" spans="1:97" ht="19.899999999999999" customHeight="1">
      <c r="A61" s="194">
        <v>60</v>
      </c>
      <c r="B61" s="195">
        <v>12</v>
      </c>
      <c r="C61" s="195"/>
      <c r="D61" s="196" t="str">
        <f t="shared" si="38"/>
        <v>F01N4S112</v>
      </c>
      <c r="E61" s="196" t="s">
        <v>372</v>
      </c>
      <c r="F61" s="196" t="s">
        <v>217</v>
      </c>
      <c r="G61" s="196"/>
      <c r="H61" s="196"/>
      <c r="I61" s="237" t="str">
        <f t="shared" si="29"/>
        <v/>
      </c>
      <c r="J61" s="237" t="str">
        <f t="shared" si="30"/>
        <v/>
      </c>
      <c r="K61" s="2" t="str">
        <f t="shared" si="20"/>
        <v>FCS0301</v>
      </c>
      <c r="L61" s="1">
        <f t="shared" si="35"/>
        <v>4</v>
      </c>
      <c r="M61" s="1">
        <f t="shared" si="36"/>
        <v>1</v>
      </c>
      <c r="N61" s="1">
        <v>12</v>
      </c>
      <c r="O61" s="57" t="str">
        <f t="shared" si="37"/>
        <v>AAI143</v>
      </c>
      <c r="P61" s="2" t="str">
        <f t="shared" si="24"/>
        <v>AI</v>
      </c>
      <c r="Q61" s="2" t="s">
        <v>161</v>
      </c>
      <c r="R61" s="57" t="s">
        <v>162</v>
      </c>
      <c r="S61" s="2"/>
      <c r="T61" s="2"/>
      <c r="U61" s="2"/>
      <c r="V61" s="2"/>
      <c r="W61" s="2"/>
      <c r="X61" s="2"/>
      <c r="Y61" s="3" t="str">
        <f t="shared" si="3"/>
        <v>%Z041112</v>
      </c>
      <c r="Z61" s="2" t="str">
        <f t="shared" si="4"/>
        <v>%%IF01N4S112</v>
      </c>
      <c r="AA61" s="2"/>
      <c r="AB61" s="2" t="str">
        <f t="shared" si="5"/>
        <v>SBAIR spare</v>
      </c>
      <c r="AC61" s="1" t="str">
        <f t="shared" si="31"/>
        <v/>
      </c>
      <c r="AD61" s="1" t="str">
        <f t="shared" si="32"/>
        <v/>
      </c>
      <c r="AE61" s="1" t="str">
        <f t="shared" si="33"/>
        <v/>
      </c>
      <c r="AF61" s="1"/>
      <c r="AG61" s="1"/>
      <c r="AH61" s="1"/>
      <c r="AI61" s="1"/>
      <c r="AJ61" s="1"/>
      <c r="AK61" s="58" t="s">
        <v>165</v>
      </c>
      <c r="AL61" s="4"/>
      <c r="AM61" s="4"/>
      <c r="AN61" s="5"/>
      <c r="AO61" s="195" t="s">
        <v>161</v>
      </c>
      <c r="AP61" s="199" t="s">
        <v>166</v>
      </c>
      <c r="AQ61" s="197" t="s">
        <v>167</v>
      </c>
      <c r="AR61" s="196"/>
      <c r="AS61" s="196"/>
      <c r="AT61" s="196" t="s">
        <v>168</v>
      </c>
      <c r="AU61" s="205"/>
      <c r="AV61" s="196"/>
      <c r="AW61" s="4"/>
      <c r="AX61" s="4"/>
      <c r="AY61" s="4"/>
      <c r="AZ61" s="4"/>
      <c r="BA61" s="4"/>
      <c r="BB61" s="4"/>
      <c r="BC61" s="4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4"/>
      <c r="BW61" s="8"/>
      <c r="BX61" s="8"/>
      <c r="BY61" s="8"/>
      <c r="BZ61" s="4"/>
      <c r="CA61" s="4"/>
      <c r="CB61" s="4"/>
      <c r="CC61" s="4"/>
      <c r="CD61" s="27"/>
      <c r="CE61" s="27"/>
      <c r="CF61" s="207" t="e">
        <f t="shared" si="9"/>
        <v>#VALUE!</v>
      </c>
      <c r="CG61" s="208" t="e">
        <f t="shared" si="10"/>
        <v>#VALUE!</v>
      </c>
      <c r="CH61" s="209"/>
      <c r="CI61" s="210"/>
      <c r="CJ61" s="207" t="e">
        <f t="shared" si="11"/>
        <v>#VALUE!</v>
      </c>
      <c r="CK61" s="208" t="e">
        <f t="shared" si="12"/>
        <v>#VALUE!</v>
      </c>
      <c r="CL61" s="209"/>
      <c r="CM61" s="210"/>
      <c r="CN61" s="207" t="e">
        <f t="shared" si="13"/>
        <v>#VALUE!</v>
      </c>
      <c r="CO61" s="208" t="e">
        <f t="shared" si="14"/>
        <v>#VALUE!</v>
      </c>
      <c r="CP61" s="211"/>
      <c r="CQ61" s="212"/>
      <c r="CR61" s="213"/>
      <c r="CS61" s="213"/>
    </row>
    <row r="62" spans="1:97" ht="19.899999999999999" customHeight="1">
      <c r="A62" s="194">
        <v>61</v>
      </c>
      <c r="B62" s="195">
        <v>13</v>
      </c>
      <c r="C62" s="195"/>
      <c r="D62" s="196" t="str">
        <f t="shared" si="38"/>
        <v>F01N4S113</v>
      </c>
      <c r="E62" s="196" t="s">
        <v>373</v>
      </c>
      <c r="F62" s="196" t="s">
        <v>217</v>
      </c>
      <c r="G62" s="196"/>
      <c r="H62" s="196"/>
      <c r="I62" s="237" t="str">
        <f t="shared" si="29"/>
        <v/>
      </c>
      <c r="J62" s="237" t="str">
        <f t="shared" si="30"/>
        <v/>
      </c>
      <c r="K62" s="2" t="str">
        <f t="shared" si="20"/>
        <v>FCS0301</v>
      </c>
      <c r="L62" s="1">
        <f t="shared" si="35"/>
        <v>4</v>
      </c>
      <c r="M62" s="1">
        <f t="shared" si="36"/>
        <v>1</v>
      </c>
      <c r="N62" s="1">
        <v>13</v>
      </c>
      <c r="O62" s="57" t="str">
        <f t="shared" si="37"/>
        <v>AAI143</v>
      </c>
      <c r="P62" s="2" t="str">
        <f t="shared" si="24"/>
        <v>AI</v>
      </c>
      <c r="Q62" s="2" t="s">
        <v>161</v>
      </c>
      <c r="R62" s="57" t="s">
        <v>162</v>
      </c>
      <c r="S62" s="2"/>
      <c r="T62" s="2"/>
      <c r="U62" s="2"/>
      <c r="V62" s="2"/>
      <c r="W62" s="2"/>
      <c r="X62" s="2"/>
      <c r="Y62" s="3" t="str">
        <f t="shared" si="3"/>
        <v>%Z041113</v>
      </c>
      <c r="Z62" s="2" t="str">
        <f t="shared" si="4"/>
        <v>%%IF01N4S113</v>
      </c>
      <c r="AA62" s="36"/>
      <c r="AB62" s="2" t="str">
        <f t="shared" si="5"/>
        <v>SBAIR spare</v>
      </c>
      <c r="AC62" s="1" t="str">
        <f t="shared" si="31"/>
        <v/>
      </c>
      <c r="AD62" s="1" t="str">
        <f t="shared" si="32"/>
        <v/>
      </c>
      <c r="AE62" s="1" t="str">
        <f t="shared" si="33"/>
        <v/>
      </c>
      <c r="AF62" s="1"/>
      <c r="AG62" s="1"/>
      <c r="AH62" s="1"/>
      <c r="AI62" s="1"/>
      <c r="AJ62" s="1"/>
      <c r="AK62" s="58" t="s">
        <v>165</v>
      </c>
      <c r="AL62" s="4"/>
      <c r="AM62" s="4"/>
      <c r="AN62" s="5"/>
      <c r="AO62" s="195" t="s">
        <v>161</v>
      </c>
      <c r="AP62" s="199" t="s">
        <v>166</v>
      </c>
      <c r="AQ62" s="197" t="s">
        <v>167</v>
      </c>
      <c r="AR62" s="196"/>
      <c r="AS62" s="196"/>
      <c r="AT62" s="196" t="s">
        <v>168</v>
      </c>
      <c r="AU62" s="205"/>
      <c r="AV62" s="196"/>
      <c r="AW62" s="4"/>
      <c r="AX62" s="4"/>
      <c r="AY62" s="4"/>
      <c r="AZ62" s="4"/>
      <c r="BA62" s="4"/>
      <c r="BB62" s="4"/>
      <c r="BC62" s="4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4"/>
      <c r="BW62" s="8"/>
      <c r="BX62" s="8"/>
      <c r="BY62" s="8"/>
      <c r="BZ62" s="4"/>
      <c r="CA62" s="4"/>
      <c r="CB62" s="4"/>
      <c r="CC62" s="4"/>
      <c r="CD62" s="27"/>
      <c r="CE62" s="27"/>
      <c r="CF62" s="207" t="e">
        <f t="shared" si="9"/>
        <v>#VALUE!</v>
      </c>
      <c r="CG62" s="208" t="e">
        <f t="shared" si="10"/>
        <v>#VALUE!</v>
      </c>
      <c r="CH62" s="209"/>
      <c r="CI62" s="210"/>
      <c r="CJ62" s="207" t="e">
        <f t="shared" si="11"/>
        <v>#VALUE!</v>
      </c>
      <c r="CK62" s="208" t="e">
        <f t="shared" si="12"/>
        <v>#VALUE!</v>
      </c>
      <c r="CL62" s="209"/>
      <c r="CM62" s="210"/>
      <c r="CN62" s="207" t="e">
        <f t="shared" si="13"/>
        <v>#VALUE!</v>
      </c>
      <c r="CO62" s="208" t="e">
        <f t="shared" si="14"/>
        <v>#VALUE!</v>
      </c>
      <c r="CP62" s="211"/>
      <c r="CQ62" s="212"/>
      <c r="CR62" s="213"/>
      <c r="CS62" s="213"/>
    </row>
    <row r="63" spans="1:97" ht="19.899999999999999" customHeight="1">
      <c r="A63" s="194">
        <v>62</v>
      </c>
      <c r="B63" s="204">
        <v>14</v>
      </c>
      <c r="C63" s="195"/>
      <c r="D63" s="196" t="str">
        <f t="shared" si="38"/>
        <v>F01N4S114</v>
      </c>
      <c r="E63" s="196" t="s">
        <v>374</v>
      </c>
      <c r="F63" s="196" t="s">
        <v>217</v>
      </c>
      <c r="G63" s="196"/>
      <c r="H63" s="196"/>
      <c r="I63" s="237" t="str">
        <f t="shared" si="29"/>
        <v/>
      </c>
      <c r="J63" s="237" t="str">
        <f t="shared" si="30"/>
        <v/>
      </c>
      <c r="K63" s="2" t="str">
        <f t="shared" si="20"/>
        <v>FCS0301</v>
      </c>
      <c r="L63" s="1">
        <f t="shared" si="35"/>
        <v>4</v>
      </c>
      <c r="M63" s="1">
        <f t="shared" si="36"/>
        <v>1</v>
      </c>
      <c r="N63" s="1">
        <v>14</v>
      </c>
      <c r="O63" s="57" t="str">
        <f t="shared" si="37"/>
        <v>AAI143</v>
      </c>
      <c r="P63" s="2" t="str">
        <f t="shared" si="24"/>
        <v>AI</v>
      </c>
      <c r="Q63" s="2" t="s">
        <v>161</v>
      </c>
      <c r="R63" s="57" t="s">
        <v>162</v>
      </c>
      <c r="S63" s="2"/>
      <c r="T63" s="2"/>
      <c r="U63" s="2"/>
      <c r="V63" s="2"/>
      <c r="W63" s="2"/>
      <c r="X63" s="2"/>
      <c r="Y63" s="3" t="str">
        <f t="shared" si="3"/>
        <v>%Z041114</v>
      </c>
      <c r="Z63" s="2" t="str">
        <f t="shared" si="4"/>
        <v>%%IF01N4S114</v>
      </c>
      <c r="AA63" s="36"/>
      <c r="AB63" s="2" t="str">
        <f t="shared" si="5"/>
        <v>SBAIR spare</v>
      </c>
      <c r="AC63" s="1" t="str">
        <f t="shared" si="31"/>
        <v/>
      </c>
      <c r="AD63" s="1" t="str">
        <f t="shared" si="32"/>
        <v/>
      </c>
      <c r="AE63" s="1" t="str">
        <f t="shared" si="33"/>
        <v/>
      </c>
      <c r="AF63" s="1"/>
      <c r="AG63" s="1"/>
      <c r="AH63" s="1"/>
      <c r="AI63" s="1"/>
      <c r="AJ63" s="1"/>
      <c r="AK63" s="58" t="s">
        <v>165</v>
      </c>
      <c r="AL63" s="4"/>
      <c r="AM63" s="4"/>
      <c r="AN63" s="5"/>
      <c r="AO63" s="195" t="s">
        <v>161</v>
      </c>
      <c r="AP63" s="199" t="s">
        <v>166</v>
      </c>
      <c r="AQ63" s="197" t="s">
        <v>167</v>
      </c>
      <c r="AR63" s="196"/>
      <c r="AS63" s="115"/>
      <c r="AT63" s="196" t="s">
        <v>168</v>
      </c>
      <c r="AU63" s="205"/>
      <c r="AV63" s="196"/>
      <c r="AW63" s="4"/>
      <c r="AX63" s="4"/>
      <c r="AY63" s="4"/>
      <c r="AZ63" s="4"/>
      <c r="BA63" s="4"/>
      <c r="BB63" s="4"/>
      <c r="BC63" s="4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4"/>
      <c r="BW63" s="8"/>
      <c r="BX63" s="8"/>
      <c r="BY63" s="8"/>
      <c r="BZ63" s="4"/>
      <c r="CA63" s="4"/>
      <c r="CB63" s="4"/>
      <c r="CC63" s="4"/>
      <c r="CD63" s="27"/>
      <c r="CE63" s="27"/>
      <c r="CF63" s="207" t="e">
        <f t="shared" si="9"/>
        <v>#VALUE!</v>
      </c>
      <c r="CG63" s="208" t="e">
        <f t="shared" si="10"/>
        <v>#VALUE!</v>
      </c>
      <c r="CH63" s="209"/>
      <c r="CI63" s="210"/>
      <c r="CJ63" s="207" t="e">
        <f t="shared" si="11"/>
        <v>#VALUE!</v>
      </c>
      <c r="CK63" s="208" t="e">
        <f t="shared" si="12"/>
        <v>#VALUE!</v>
      </c>
      <c r="CL63" s="209"/>
      <c r="CM63" s="210"/>
      <c r="CN63" s="207" t="e">
        <f t="shared" si="13"/>
        <v>#VALUE!</v>
      </c>
      <c r="CO63" s="208" t="e">
        <f t="shared" si="14"/>
        <v>#VALUE!</v>
      </c>
      <c r="CP63" s="211"/>
      <c r="CQ63" s="212"/>
      <c r="CR63" s="213"/>
      <c r="CS63" s="213"/>
    </row>
    <row r="64" spans="1:97" ht="19.899999999999999" customHeight="1">
      <c r="A64" s="194">
        <v>63</v>
      </c>
      <c r="B64" s="204">
        <v>15</v>
      </c>
      <c r="C64" s="195"/>
      <c r="D64" s="196" t="str">
        <f t="shared" si="38"/>
        <v>F01N4S115</v>
      </c>
      <c r="E64" s="196" t="s">
        <v>375</v>
      </c>
      <c r="F64" s="196" t="s">
        <v>217</v>
      </c>
      <c r="G64" s="196"/>
      <c r="H64" s="196"/>
      <c r="I64" s="237" t="str">
        <f t="shared" si="29"/>
        <v/>
      </c>
      <c r="J64" s="237" t="str">
        <f t="shared" si="30"/>
        <v/>
      </c>
      <c r="K64" s="2" t="str">
        <f t="shared" si="20"/>
        <v>FCS0301</v>
      </c>
      <c r="L64" s="1">
        <f t="shared" si="35"/>
        <v>4</v>
      </c>
      <c r="M64" s="1">
        <f t="shared" si="36"/>
        <v>1</v>
      </c>
      <c r="N64" s="1">
        <v>15</v>
      </c>
      <c r="O64" s="57" t="str">
        <f t="shared" si="37"/>
        <v>AAI143</v>
      </c>
      <c r="P64" s="2" t="str">
        <f t="shared" si="24"/>
        <v>AI</v>
      </c>
      <c r="Q64" s="2" t="s">
        <v>161</v>
      </c>
      <c r="R64" s="57" t="s">
        <v>162</v>
      </c>
      <c r="S64" s="2"/>
      <c r="T64" s="2"/>
      <c r="U64" s="2"/>
      <c r="V64" s="2"/>
      <c r="W64" s="2"/>
      <c r="X64" s="2"/>
      <c r="Y64" s="3" t="str">
        <f t="shared" si="3"/>
        <v>%Z041115</v>
      </c>
      <c r="Z64" s="2" t="str">
        <f t="shared" si="4"/>
        <v>%%IF01N4S115</v>
      </c>
      <c r="AA64" s="36"/>
      <c r="AB64" s="2" t="str">
        <f t="shared" si="5"/>
        <v>SBAIR spare</v>
      </c>
      <c r="AC64" s="1" t="str">
        <f t="shared" si="31"/>
        <v/>
      </c>
      <c r="AD64" s="1" t="str">
        <f t="shared" si="32"/>
        <v/>
      </c>
      <c r="AE64" s="1" t="str">
        <f t="shared" si="33"/>
        <v/>
      </c>
      <c r="AF64" s="1"/>
      <c r="AG64" s="1"/>
      <c r="AH64" s="1"/>
      <c r="AI64" s="1"/>
      <c r="AJ64" s="1"/>
      <c r="AK64" s="58" t="s">
        <v>165</v>
      </c>
      <c r="AL64" s="4"/>
      <c r="AM64" s="4"/>
      <c r="AN64" s="5"/>
      <c r="AO64" s="195" t="s">
        <v>161</v>
      </c>
      <c r="AP64" s="199" t="s">
        <v>166</v>
      </c>
      <c r="AQ64" s="197" t="s">
        <v>167</v>
      </c>
      <c r="AR64" s="196"/>
      <c r="AS64" s="195"/>
      <c r="AT64" s="196" t="s">
        <v>168</v>
      </c>
      <c r="AU64" s="205"/>
      <c r="AV64" s="196"/>
      <c r="AW64" s="4"/>
      <c r="AX64" s="4"/>
      <c r="AY64" s="4"/>
      <c r="AZ64" s="4"/>
      <c r="BA64" s="4"/>
      <c r="BB64" s="4"/>
      <c r="BC64" s="4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4"/>
      <c r="BW64" s="8"/>
      <c r="BX64" s="8"/>
      <c r="BY64" s="8"/>
      <c r="BZ64" s="4"/>
      <c r="CA64" s="4"/>
      <c r="CB64" s="4"/>
      <c r="CC64" s="4"/>
      <c r="CD64" s="27"/>
      <c r="CE64" s="27"/>
      <c r="CF64" s="207" t="e">
        <f t="shared" si="9"/>
        <v>#VALUE!</v>
      </c>
      <c r="CG64" s="208" t="e">
        <f t="shared" si="10"/>
        <v>#VALUE!</v>
      </c>
      <c r="CH64" s="209"/>
      <c r="CI64" s="210"/>
      <c r="CJ64" s="207" t="e">
        <f t="shared" si="11"/>
        <v>#VALUE!</v>
      </c>
      <c r="CK64" s="208" t="e">
        <f t="shared" si="12"/>
        <v>#VALUE!</v>
      </c>
      <c r="CL64" s="209"/>
      <c r="CM64" s="210"/>
      <c r="CN64" s="207" t="e">
        <f t="shared" si="13"/>
        <v>#VALUE!</v>
      </c>
      <c r="CO64" s="208" t="e">
        <f t="shared" si="14"/>
        <v>#VALUE!</v>
      </c>
      <c r="CP64" s="211"/>
      <c r="CQ64" s="212"/>
      <c r="CR64" s="213"/>
      <c r="CS64" s="213"/>
    </row>
    <row r="65" spans="1:97" ht="19.899999999999999" customHeight="1">
      <c r="A65" s="194">
        <v>64</v>
      </c>
      <c r="B65" s="204">
        <v>16</v>
      </c>
      <c r="C65" s="195"/>
      <c r="D65" s="196" t="str">
        <f t="shared" si="38"/>
        <v>F01N4S116</v>
      </c>
      <c r="E65" s="196" t="s">
        <v>376</v>
      </c>
      <c r="F65" s="196" t="s">
        <v>217</v>
      </c>
      <c r="G65" s="196"/>
      <c r="H65" s="196"/>
      <c r="I65" s="237" t="str">
        <f t="shared" si="29"/>
        <v/>
      </c>
      <c r="J65" s="237" t="str">
        <f t="shared" si="30"/>
        <v/>
      </c>
      <c r="K65" s="2" t="str">
        <f t="shared" si="20"/>
        <v>FCS0301</v>
      </c>
      <c r="L65" s="1">
        <f t="shared" si="35"/>
        <v>4</v>
      </c>
      <c r="M65" s="1">
        <f t="shared" si="36"/>
        <v>1</v>
      </c>
      <c r="N65" s="1">
        <v>16</v>
      </c>
      <c r="O65" s="57" t="str">
        <f t="shared" si="37"/>
        <v>AAI143</v>
      </c>
      <c r="P65" s="2" t="str">
        <f t="shared" si="24"/>
        <v>AI</v>
      </c>
      <c r="Q65" s="2" t="s">
        <v>161</v>
      </c>
      <c r="R65" s="57" t="s">
        <v>162</v>
      </c>
      <c r="S65" s="2"/>
      <c r="T65" s="2"/>
      <c r="U65" s="2"/>
      <c r="V65" s="2"/>
      <c r="W65" s="2"/>
      <c r="X65" s="2"/>
      <c r="Y65" s="25" t="str">
        <f t="shared" si="3"/>
        <v>%Z041116</v>
      </c>
      <c r="Z65" s="2" t="str">
        <f t="shared" si="4"/>
        <v>%%IF01N4S116</v>
      </c>
      <c r="AA65" s="36"/>
      <c r="AB65" s="2" t="str">
        <f t="shared" si="5"/>
        <v>SBAIR spare</v>
      </c>
      <c r="AC65" s="1" t="str">
        <f t="shared" si="31"/>
        <v/>
      </c>
      <c r="AD65" s="1" t="str">
        <f t="shared" si="32"/>
        <v/>
      </c>
      <c r="AE65" s="1" t="str">
        <f t="shared" si="33"/>
        <v/>
      </c>
      <c r="AF65" s="1"/>
      <c r="AG65" s="1"/>
      <c r="AH65" s="1"/>
      <c r="AI65" s="1"/>
      <c r="AJ65" s="1"/>
      <c r="AK65" s="58" t="s">
        <v>165</v>
      </c>
      <c r="AL65" s="4"/>
      <c r="AM65" s="4"/>
      <c r="AN65" s="5"/>
      <c r="AO65" s="195" t="s">
        <v>161</v>
      </c>
      <c r="AP65" s="199" t="s">
        <v>166</v>
      </c>
      <c r="AQ65" s="197" t="s">
        <v>167</v>
      </c>
      <c r="AR65" s="196"/>
      <c r="AS65" s="195"/>
      <c r="AT65" s="196" t="s">
        <v>168</v>
      </c>
      <c r="AU65" s="205"/>
      <c r="AV65" s="196"/>
      <c r="AW65" s="4"/>
      <c r="AX65" s="4"/>
      <c r="AY65" s="4"/>
      <c r="AZ65" s="4"/>
      <c r="BA65" s="4"/>
      <c r="BB65" s="4"/>
      <c r="BC65" s="4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4"/>
      <c r="BW65" s="8"/>
      <c r="BX65" s="8"/>
      <c r="BY65" s="8"/>
      <c r="BZ65" s="4"/>
      <c r="CA65" s="4"/>
      <c r="CB65" s="4"/>
      <c r="CC65" s="4"/>
      <c r="CD65" s="27"/>
      <c r="CE65" s="27"/>
      <c r="CF65" s="207" t="e">
        <f t="shared" si="9"/>
        <v>#VALUE!</v>
      </c>
      <c r="CG65" s="208" t="e">
        <f t="shared" si="10"/>
        <v>#VALUE!</v>
      </c>
      <c r="CH65" s="209"/>
      <c r="CI65" s="210"/>
      <c r="CJ65" s="207" t="e">
        <f t="shared" si="11"/>
        <v>#VALUE!</v>
      </c>
      <c r="CK65" s="208" t="e">
        <f t="shared" si="12"/>
        <v>#VALUE!</v>
      </c>
      <c r="CL65" s="209"/>
      <c r="CM65" s="210"/>
      <c r="CN65" s="207" t="e">
        <f t="shared" si="13"/>
        <v>#VALUE!</v>
      </c>
      <c r="CO65" s="208" t="e">
        <f t="shared" si="14"/>
        <v>#VALUE!</v>
      </c>
      <c r="CP65" s="211"/>
      <c r="CQ65" s="212"/>
      <c r="CR65" s="213"/>
      <c r="CS65" s="213"/>
    </row>
    <row r="66" spans="1:97" ht="19.899999999999999" customHeight="1">
      <c r="A66" s="194">
        <v>65</v>
      </c>
      <c r="B66" s="195">
        <v>1</v>
      </c>
      <c r="C66" s="195"/>
      <c r="D66" s="196" t="s">
        <v>377</v>
      </c>
      <c r="E66" s="196" t="s">
        <v>378</v>
      </c>
      <c r="F66" s="196" t="s">
        <v>379</v>
      </c>
      <c r="G66" s="196" t="s">
        <v>313</v>
      </c>
      <c r="H66" s="196" t="s">
        <v>314</v>
      </c>
      <c r="I66" s="237" t="str">
        <f t="shared" si="29"/>
        <v>0</v>
      </c>
      <c r="J66" s="237" t="str">
        <f t="shared" si="30"/>
        <v>100</v>
      </c>
      <c r="K66" s="2" t="str">
        <f t="shared" si="20"/>
        <v>FCS0301</v>
      </c>
      <c r="L66" s="1">
        <v>5</v>
      </c>
      <c r="M66" s="1">
        <v>1</v>
      </c>
      <c r="N66" s="1">
        <v>1</v>
      </c>
      <c r="O66" s="57" t="s">
        <v>34</v>
      </c>
      <c r="P66" s="2" t="str">
        <f t="shared" si="24"/>
        <v>AI</v>
      </c>
      <c r="Q66" s="2" t="s">
        <v>161</v>
      </c>
      <c r="R66" s="57" t="s">
        <v>162</v>
      </c>
      <c r="S66" s="2"/>
      <c r="T66" s="2"/>
      <c r="U66" s="2">
        <v>25</v>
      </c>
      <c r="V66" s="2"/>
      <c r="W66" s="2" t="s">
        <v>380</v>
      </c>
      <c r="X66" s="2" t="s">
        <v>164</v>
      </c>
      <c r="Y66" s="3" t="str">
        <f t="shared" ref="Y66:Y129" si="39">"%Z"&amp;TEXT(L66,"00")&amp;TEXT(M66,"0")&amp;"1"&amp;TEXT(N66,"00")</f>
        <v>%Z051101</v>
      </c>
      <c r="Z66" s="2" t="str">
        <f t="shared" ref="Z66:Z129" si="40">IF(D66="","",IF(P66="AI",CONCATENATE("%%I",E66),IF(P66="AO",CONCATENATE("%%O",E66),E66)))</f>
        <v>%%I08LT5166</v>
      </c>
      <c r="AA66" s="2"/>
      <c r="AB66" s="2" t="str">
        <f t="shared" ref="AB66:AB129" si="41">IF(F66&lt;&gt;"",F66,"")</f>
        <v>汽提塔CL504液位</v>
      </c>
      <c r="AC66" s="1" t="str">
        <f t="shared" si="31"/>
        <v>0</v>
      </c>
      <c r="AD66" s="1" t="str">
        <f t="shared" si="32"/>
        <v>100</v>
      </c>
      <c r="AE66" s="1" t="str">
        <f t="shared" si="33"/>
        <v>%</v>
      </c>
      <c r="AF66" s="1"/>
      <c r="AG66" s="1"/>
      <c r="AH66" s="1"/>
      <c r="AI66" s="1"/>
      <c r="AJ66" s="1"/>
      <c r="AK66" s="58" t="s">
        <v>165</v>
      </c>
      <c r="AL66" s="4"/>
      <c r="AM66" s="4"/>
      <c r="AN66" s="5"/>
      <c r="AO66" s="195" t="s">
        <v>161</v>
      </c>
      <c r="AP66" s="199" t="s">
        <v>166</v>
      </c>
      <c r="AQ66" s="197" t="s">
        <v>167</v>
      </c>
      <c r="AR66" s="196"/>
      <c r="AS66" s="196"/>
      <c r="AT66" s="196" t="s">
        <v>168</v>
      </c>
      <c r="AU66" s="205" t="s">
        <v>169</v>
      </c>
      <c r="AV66" s="196" t="s">
        <v>170</v>
      </c>
      <c r="AW66" s="4"/>
      <c r="AX66" s="4"/>
      <c r="AY66" s="4"/>
      <c r="AZ66" s="4"/>
      <c r="BA66" s="4"/>
      <c r="BB66" s="4"/>
      <c r="BC66" s="4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4"/>
      <c r="BW66" s="8"/>
      <c r="BX66" s="8"/>
      <c r="BY66" s="8"/>
      <c r="BZ66" s="4"/>
      <c r="CA66" s="4"/>
      <c r="CB66" s="4"/>
      <c r="CC66" s="4"/>
      <c r="CD66" s="27"/>
      <c r="CE66" s="27"/>
      <c r="CF66" s="207">
        <f t="shared" ref="CF66:CF129" si="42">IF(OR(P66="AI",P66="PI"),AC66-(AD66-AC66)*0.001,IF(AND(P66="AO",S66="FC"),4-0.048,IF(AND(P66="AO",OR(S66="FO",S66="FLO")),20-0.048,"")))</f>
        <v>-0.1</v>
      </c>
      <c r="CG66" s="208">
        <f t="shared" ref="CG66:CG129" si="43">IF(OR(P66="AI",P66="PI"),AC66+(AD66-AC66)*0.001,IF(AND(P66="AO",S66="FC"),4+0.048,IF(AND(P66="AO",OR(S66="FO",S66="FLO")),20+0.048,"")))</f>
        <v>0.1</v>
      </c>
      <c r="CH66" s="209"/>
      <c r="CI66" s="210"/>
      <c r="CJ66" s="207">
        <f t="shared" ref="CJ66:CJ129" si="44">IF(OR(P66="AI",P66="PI"),(AD66+AC66)/2-(AD66-AC66)*0.001,IF(P66="AO",12-0.048,""))</f>
        <v>49.9</v>
      </c>
      <c r="CK66" s="208">
        <f t="shared" ref="CK66:CK129" si="45">IF(OR(P66="AI",P66="PI"),(AD66+AC66)/2+(AD66-AC66)*0.001,IF(P66="AO",12+0.048,""))</f>
        <v>50.1</v>
      </c>
      <c r="CL66" s="209"/>
      <c r="CM66" s="210"/>
      <c r="CN66" s="207">
        <f t="shared" ref="CN66:CN129" si="46">IF(OR(P66="AI",P66="PI"),AD66-(AD66-AC66)*0.001,IF(AND(P66="AO",S66="FC"),20-0.048,IF(AND(P66="AO",OR(S66="FO",S66="FLO")),4-0.048,"")))</f>
        <v>99.9</v>
      </c>
      <c r="CO66" s="208">
        <f t="shared" ref="CO66:CO129" si="47">IF(OR(P66="AI",P66="PI"),AD66+(AD66-AC66)*0.001,IF(AND(P66="AO",S66="FC"),20+0.048,IF(AND(P66="AO",OR(S66="FO",S66="FLO")),4+0.048,"")))</f>
        <v>100.1</v>
      </c>
      <c r="CP66" s="211"/>
      <c r="CQ66" s="212"/>
      <c r="CR66" s="213"/>
      <c r="CS66" s="213"/>
    </row>
    <row r="67" spans="1:97" ht="19.899999999999999" customHeight="1">
      <c r="A67" s="194">
        <v>66</v>
      </c>
      <c r="B67" s="195">
        <v>2</v>
      </c>
      <c r="C67" s="195"/>
      <c r="D67" s="196" t="s">
        <v>381</v>
      </c>
      <c r="E67" s="196" t="s">
        <v>382</v>
      </c>
      <c r="F67" s="196" t="s">
        <v>383</v>
      </c>
      <c r="G67" s="196" t="s">
        <v>384</v>
      </c>
      <c r="H67" s="196" t="s">
        <v>385</v>
      </c>
      <c r="I67" s="237" t="str">
        <f t="shared" si="29"/>
        <v>0</v>
      </c>
      <c r="J67" s="237" t="str">
        <f t="shared" si="30"/>
        <v>0.1</v>
      </c>
      <c r="K67" s="2" t="str">
        <f t="shared" si="20"/>
        <v>FCS0301</v>
      </c>
      <c r="L67" s="1">
        <f t="shared" ref="L67:L81" si="48">L66</f>
        <v>5</v>
      </c>
      <c r="M67" s="1">
        <f t="shared" ref="M67:M81" si="49">M66</f>
        <v>1</v>
      </c>
      <c r="N67" s="1">
        <v>2</v>
      </c>
      <c r="O67" s="57" t="str">
        <f t="shared" ref="O67:O81" si="50">O66</f>
        <v>AAI143</v>
      </c>
      <c r="P67" s="2" t="str">
        <f t="shared" si="24"/>
        <v>AI</v>
      </c>
      <c r="Q67" s="2" t="s">
        <v>161</v>
      </c>
      <c r="R67" s="57" t="s">
        <v>162</v>
      </c>
      <c r="S67" s="2"/>
      <c r="T67" s="2"/>
      <c r="U67" s="2">
        <v>19</v>
      </c>
      <c r="V67" s="2"/>
      <c r="W67" s="2" t="s">
        <v>386</v>
      </c>
      <c r="X67" s="2" t="s">
        <v>354</v>
      </c>
      <c r="Y67" s="3" t="str">
        <f t="shared" si="39"/>
        <v>%Z051102</v>
      </c>
      <c r="Z67" s="2" t="str">
        <f t="shared" si="40"/>
        <v>%%I08PT3409</v>
      </c>
      <c r="AA67" s="2"/>
      <c r="AB67" s="2" t="str">
        <f t="shared" si="41"/>
        <v>高沸塔回流罐VE302压力</v>
      </c>
      <c r="AC67" s="1" t="str">
        <f t="shared" si="31"/>
        <v>0</v>
      </c>
      <c r="AD67" s="1" t="str">
        <f t="shared" si="32"/>
        <v>0.1</v>
      </c>
      <c r="AE67" s="1" t="str">
        <f t="shared" si="33"/>
        <v>MPa</v>
      </c>
      <c r="AF67" s="1"/>
      <c r="AG67" s="1"/>
      <c r="AH67" s="1"/>
      <c r="AI67" s="1"/>
      <c r="AJ67" s="1"/>
      <c r="AK67" s="58" t="s">
        <v>165</v>
      </c>
      <c r="AL67" s="4"/>
      <c r="AM67" s="4"/>
      <c r="AN67" s="5"/>
      <c r="AO67" s="195" t="s">
        <v>161</v>
      </c>
      <c r="AP67" s="199" t="s">
        <v>166</v>
      </c>
      <c r="AQ67" s="197" t="s">
        <v>167</v>
      </c>
      <c r="AR67" s="196"/>
      <c r="AS67" s="196"/>
      <c r="AT67" s="196" t="s">
        <v>168</v>
      </c>
      <c r="AU67" s="205" t="s">
        <v>169</v>
      </c>
      <c r="AV67" s="196" t="s">
        <v>170</v>
      </c>
      <c r="AW67" s="4"/>
      <c r="AX67" s="4"/>
      <c r="AY67" s="4"/>
      <c r="AZ67" s="4"/>
      <c r="BA67" s="4"/>
      <c r="BB67" s="4"/>
      <c r="BC67" s="4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4"/>
      <c r="BW67" s="8"/>
      <c r="BX67" s="8"/>
      <c r="BY67" s="8"/>
      <c r="BZ67" s="4"/>
      <c r="CA67" s="4"/>
      <c r="CB67" s="4"/>
      <c r="CC67" s="4"/>
      <c r="CD67" s="27"/>
      <c r="CE67" s="27"/>
      <c r="CF67" s="207">
        <f t="shared" si="42"/>
        <v>-1E-4</v>
      </c>
      <c r="CG67" s="208">
        <f t="shared" si="43"/>
        <v>1E-4</v>
      </c>
      <c r="CH67" s="209"/>
      <c r="CI67" s="210"/>
      <c r="CJ67" s="207">
        <f t="shared" si="44"/>
        <v>4.99E-2</v>
      </c>
      <c r="CK67" s="208">
        <f t="shared" si="45"/>
        <v>5.0100000000000006E-2</v>
      </c>
      <c r="CL67" s="209"/>
      <c r="CM67" s="210"/>
      <c r="CN67" s="207">
        <f t="shared" si="46"/>
        <v>9.9900000000000003E-2</v>
      </c>
      <c r="CO67" s="208">
        <f t="shared" si="47"/>
        <v>0.10010000000000001</v>
      </c>
      <c r="CP67" s="211"/>
      <c r="CQ67" s="212"/>
      <c r="CR67" s="213"/>
      <c r="CS67" s="213"/>
    </row>
    <row r="68" spans="1:97" ht="19.899999999999999" customHeight="1">
      <c r="A68" s="194">
        <v>67</v>
      </c>
      <c r="B68" s="195">
        <v>3</v>
      </c>
      <c r="C68" s="195"/>
      <c r="D68" s="196" t="s">
        <v>387</v>
      </c>
      <c r="E68" s="196" t="s">
        <v>388</v>
      </c>
      <c r="F68" s="196" t="s">
        <v>389</v>
      </c>
      <c r="G68" s="196" t="s">
        <v>390</v>
      </c>
      <c r="H68" s="196" t="s">
        <v>385</v>
      </c>
      <c r="I68" s="237" t="str">
        <f t="shared" si="29"/>
        <v>0</v>
      </c>
      <c r="J68" s="237" t="str">
        <f t="shared" si="30"/>
        <v>0.8</v>
      </c>
      <c r="K68" s="2" t="str">
        <f t="shared" si="20"/>
        <v>FCS0301</v>
      </c>
      <c r="L68" s="1">
        <f t="shared" si="48"/>
        <v>5</v>
      </c>
      <c r="M68" s="1">
        <f t="shared" si="49"/>
        <v>1</v>
      </c>
      <c r="N68" s="1">
        <v>3</v>
      </c>
      <c r="O68" s="57" t="str">
        <f t="shared" si="50"/>
        <v>AAI143</v>
      </c>
      <c r="P68" s="2" t="str">
        <f t="shared" si="24"/>
        <v>AI</v>
      </c>
      <c r="Q68" s="2" t="s">
        <v>161</v>
      </c>
      <c r="R68" s="57" t="s">
        <v>162</v>
      </c>
      <c r="S68" s="2"/>
      <c r="T68" s="2"/>
      <c r="U68" s="2">
        <v>25</v>
      </c>
      <c r="V68" s="2"/>
      <c r="W68" s="2" t="s">
        <v>391</v>
      </c>
      <c r="X68" s="2" t="s">
        <v>164</v>
      </c>
      <c r="Y68" s="3" t="str">
        <f t="shared" si="39"/>
        <v>%Z051103</v>
      </c>
      <c r="Z68" s="2" t="str">
        <f t="shared" si="40"/>
        <v>%%I08PT3521</v>
      </c>
      <c r="AA68" s="2"/>
      <c r="AB68" s="2" t="str">
        <f t="shared" si="41"/>
        <v>液体冷却器HE312压力</v>
      </c>
      <c r="AC68" s="1" t="str">
        <f t="shared" si="31"/>
        <v>0</v>
      </c>
      <c r="AD68" s="1" t="str">
        <f t="shared" si="32"/>
        <v>0.8</v>
      </c>
      <c r="AE68" s="1" t="str">
        <f t="shared" si="33"/>
        <v>MPa</v>
      </c>
      <c r="AF68" s="1"/>
      <c r="AG68" s="1"/>
      <c r="AH68" s="1"/>
      <c r="AI68" s="1"/>
      <c r="AJ68" s="1"/>
      <c r="AK68" s="58" t="s">
        <v>165</v>
      </c>
      <c r="AL68" s="4"/>
      <c r="AM68" s="4"/>
      <c r="AN68" s="5"/>
      <c r="AO68" s="195" t="s">
        <v>161</v>
      </c>
      <c r="AP68" s="199" t="s">
        <v>166</v>
      </c>
      <c r="AQ68" s="197" t="s">
        <v>167</v>
      </c>
      <c r="AR68" s="196"/>
      <c r="AS68" s="196"/>
      <c r="AT68" s="196" t="s">
        <v>168</v>
      </c>
      <c r="AU68" s="205" t="s">
        <v>169</v>
      </c>
      <c r="AV68" s="196" t="s">
        <v>170</v>
      </c>
      <c r="AW68" s="4"/>
      <c r="AX68" s="4"/>
      <c r="AY68" s="4"/>
      <c r="AZ68" s="4"/>
      <c r="BA68" s="4"/>
      <c r="BB68" s="4"/>
      <c r="BC68" s="4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4"/>
      <c r="BW68" s="8"/>
      <c r="BX68" s="8"/>
      <c r="BY68" s="8"/>
      <c r="BZ68" s="4"/>
      <c r="CA68" s="4"/>
      <c r="CB68" s="4"/>
      <c r="CC68" s="4"/>
      <c r="CD68" s="27"/>
      <c r="CE68" s="27"/>
      <c r="CF68" s="207">
        <f t="shared" si="42"/>
        <v>-8.0000000000000004E-4</v>
      </c>
      <c r="CG68" s="208">
        <f t="shared" si="43"/>
        <v>8.0000000000000004E-4</v>
      </c>
      <c r="CH68" s="209"/>
      <c r="CI68" s="210"/>
      <c r="CJ68" s="207">
        <f t="shared" si="44"/>
        <v>0.3992</v>
      </c>
      <c r="CK68" s="208">
        <f t="shared" si="45"/>
        <v>0.40080000000000005</v>
      </c>
      <c r="CL68" s="209"/>
      <c r="CM68" s="210"/>
      <c r="CN68" s="207">
        <f t="shared" si="46"/>
        <v>0.79920000000000002</v>
      </c>
      <c r="CO68" s="208">
        <f t="shared" si="47"/>
        <v>0.80080000000000007</v>
      </c>
      <c r="CP68" s="211"/>
      <c r="CQ68" s="212"/>
      <c r="CR68" s="213"/>
      <c r="CS68" s="213"/>
    </row>
    <row r="69" spans="1:97" ht="19.899999999999999" customHeight="1">
      <c r="A69" s="194">
        <v>68</v>
      </c>
      <c r="B69" s="195">
        <v>4</v>
      </c>
      <c r="C69" s="195"/>
      <c r="D69" s="196" t="s">
        <v>392</v>
      </c>
      <c r="E69" s="196" t="s">
        <v>393</v>
      </c>
      <c r="F69" s="196" t="s">
        <v>394</v>
      </c>
      <c r="G69" s="197" t="s">
        <v>395</v>
      </c>
      <c r="H69" s="196" t="s">
        <v>385</v>
      </c>
      <c r="I69" s="237" t="str">
        <f t="shared" si="29"/>
        <v>-0.1</v>
      </c>
      <c r="J69" s="237" t="str">
        <f t="shared" si="30"/>
        <v>0</v>
      </c>
      <c r="K69" s="2" t="str">
        <f t="shared" si="20"/>
        <v>FCS0301</v>
      </c>
      <c r="L69" s="1">
        <f t="shared" si="48"/>
        <v>5</v>
      </c>
      <c r="M69" s="1">
        <f t="shared" si="49"/>
        <v>1</v>
      </c>
      <c r="N69" s="1">
        <v>4</v>
      </c>
      <c r="O69" s="57" t="str">
        <f t="shared" si="50"/>
        <v>AAI143</v>
      </c>
      <c r="P69" s="2" t="str">
        <f t="shared" si="24"/>
        <v>AI</v>
      </c>
      <c r="Q69" s="2" t="s">
        <v>161</v>
      </c>
      <c r="R69" s="57" t="s">
        <v>162</v>
      </c>
      <c r="S69" s="2"/>
      <c r="T69" s="2"/>
      <c r="U69" s="2">
        <v>26</v>
      </c>
      <c r="V69" s="2"/>
      <c r="W69" s="2" t="s">
        <v>396</v>
      </c>
      <c r="X69" s="2" t="s">
        <v>164</v>
      </c>
      <c r="Y69" s="3" t="str">
        <f t="shared" si="39"/>
        <v>%Z051104</v>
      </c>
      <c r="Z69" s="2" t="str">
        <f t="shared" si="40"/>
        <v>%%I08PT3523</v>
      </c>
      <c r="AA69" s="2"/>
      <c r="AB69" s="2" t="str">
        <f t="shared" si="41"/>
        <v>真空塔回流罐VE304压力</v>
      </c>
      <c r="AC69" s="1" t="str">
        <f t="shared" si="31"/>
        <v>-0.1</v>
      </c>
      <c r="AD69" s="1" t="str">
        <f t="shared" si="32"/>
        <v>0</v>
      </c>
      <c r="AE69" s="1" t="str">
        <f t="shared" si="33"/>
        <v>MPa</v>
      </c>
      <c r="AF69" s="1"/>
      <c r="AG69" s="1"/>
      <c r="AH69" s="1"/>
      <c r="AI69" s="1"/>
      <c r="AJ69" s="1"/>
      <c r="AK69" s="58" t="s">
        <v>165</v>
      </c>
      <c r="AL69" s="4"/>
      <c r="AM69" s="4"/>
      <c r="AN69" s="5"/>
      <c r="AO69" s="195" t="s">
        <v>161</v>
      </c>
      <c r="AP69" s="199" t="s">
        <v>166</v>
      </c>
      <c r="AQ69" s="197" t="s">
        <v>167</v>
      </c>
      <c r="AR69" s="196"/>
      <c r="AS69" s="196"/>
      <c r="AT69" s="196" t="s">
        <v>168</v>
      </c>
      <c r="AU69" s="205" t="s">
        <v>169</v>
      </c>
      <c r="AV69" s="196" t="s">
        <v>170</v>
      </c>
      <c r="AW69" s="4"/>
      <c r="AX69" s="4"/>
      <c r="AY69" s="4"/>
      <c r="AZ69" s="4"/>
      <c r="BA69" s="4"/>
      <c r="BB69" s="4"/>
      <c r="BC69" s="4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4"/>
      <c r="BW69" s="8"/>
      <c r="BX69" s="8"/>
      <c r="BY69" s="8"/>
      <c r="BZ69" s="4"/>
      <c r="CA69" s="4"/>
      <c r="CB69" s="4"/>
      <c r="CC69" s="4"/>
      <c r="CD69" s="27"/>
      <c r="CE69" s="27"/>
      <c r="CF69" s="207">
        <f t="shared" si="42"/>
        <v>-0.10010000000000001</v>
      </c>
      <c r="CG69" s="208">
        <f t="shared" si="43"/>
        <v>-9.9900000000000003E-2</v>
      </c>
      <c r="CH69" s="209"/>
      <c r="CI69" s="210"/>
      <c r="CJ69" s="207">
        <f t="shared" si="44"/>
        <v>-5.0100000000000006E-2</v>
      </c>
      <c r="CK69" s="208">
        <f t="shared" si="45"/>
        <v>-4.99E-2</v>
      </c>
      <c r="CL69" s="209"/>
      <c r="CM69" s="210"/>
      <c r="CN69" s="207">
        <f t="shared" si="46"/>
        <v>-1E-4</v>
      </c>
      <c r="CO69" s="208">
        <f t="shared" si="47"/>
        <v>1E-4</v>
      </c>
      <c r="CP69" s="211"/>
      <c r="CQ69" s="212"/>
      <c r="CR69" s="213"/>
      <c r="CS69" s="213"/>
    </row>
    <row r="70" spans="1:97" ht="19.899999999999999" customHeight="1">
      <c r="A70" s="194">
        <v>69</v>
      </c>
      <c r="B70" s="195">
        <v>5</v>
      </c>
      <c r="C70" s="195"/>
      <c r="D70" s="196" t="s">
        <v>397</v>
      </c>
      <c r="E70" s="196" t="s">
        <v>398</v>
      </c>
      <c r="F70" s="196" t="s">
        <v>399</v>
      </c>
      <c r="G70" s="196" t="s">
        <v>400</v>
      </c>
      <c r="H70" s="196" t="s">
        <v>385</v>
      </c>
      <c r="I70" s="237" t="str">
        <f t="shared" si="29"/>
        <v>0</v>
      </c>
      <c r="J70" s="237" t="str">
        <f t="shared" si="30"/>
        <v>0.08</v>
      </c>
      <c r="K70" s="2" t="str">
        <f t="shared" si="20"/>
        <v>FCS0301</v>
      </c>
      <c r="L70" s="1">
        <f t="shared" si="48"/>
        <v>5</v>
      </c>
      <c r="M70" s="1">
        <f t="shared" si="49"/>
        <v>1</v>
      </c>
      <c r="N70" s="1">
        <v>5</v>
      </c>
      <c r="O70" s="57" t="str">
        <f t="shared" si="50"/>
        <v>AAI143</v>
      </c>
      <c r="P70" s="2" t="str">
        <f t="shared" si="24"/>
        <v>AI</v>
      </c>
      <c r="Q70" s="2" t="s">
        <v>161</v>
      </c>
      <c r="R70" s="57" t="s">
        <v>162</v>
      </c>
      <c r="S70" s="2"/>
      <c r="T70" s="2"/>
      <c r="U70" s="2">
        <v>19</v>
      </c>
      <c r="V70" s="2"/>
      <c r="W70" s="2" t="s">
        <v>401</v>
      </c>
      <c r="X70" s="2" t="s">
        <v>354</v>
      </c>
      <c r="Y70" s="3" t="str">
        <f t="shared" si="39"/>
        <v>%Z051105</v>
      </c>
      <c r="Z70" s="2" t="str">
        <f t="shared" si="40"/>
        <v>%%I08PT3525</v>
      </c>
      <c r="AA70" s="2"/>
      <c r="AB70" s="2" t="str">
        <f t="shared" si="41"/>
        <v>干放空总管压力</v>
      </c>
      <c r="AC70" s="1" t="str">
        <f t="shared" si="31"/>
        <v>0</v>
      </c>
      <c r="AD70" s="1" t="str">
        <f t="shared" si="32"/>
        <v>0.08</v>
      </c>
      <c r="AE70" s="1" t="str">
        <f t="shared" si="33"/>
        <v>MPa</v>
      </c>
      <c r="AF70" s="1"/>
      <c r="AG70" s="59"/>
      <c r="AH70" s="59"/>
      <c r="AI70" s="1"/>
      <c r="AJ70" s="1"/>
      <c r="AK70" s="58" t="s">
        <v>165</v>
      </c>
      <c r="AL70" s="4"/>
      <c r="AM70" s="4"/>
      <c r="AN70" s="5"/>
      <c r="AO70" s="195" t="s">
        <v>161</v>
      </c>
      <c r="AP70" s="199" t="s">
        <v>166</v>
      </c>
      <c r="AQ70" s="197" t="s">
        <v>167</v>
      </c>
      <c r="AR70" s="196"/>
      <c r="AS70" s="196"/>
      <c r="AT70" s="196" t="s">
        <v>168</v>
      </c>
      <c r="AU70" s="205" t="s">
        <v>169</v>
      </c>
      <c r="AV70" s="196" t="s">
        <v>170</v>
      </c>
      <c r="AW70" s="4"/>
      <c r="AX70" s="4"/>
      <c r="AY70" s="4"/>
      <c r="AZ70" s="4"/>
      <c r="BA70" s="4"/>
      <c r="BB70" s="4"/>
      <c r="BC70" s="4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4"/>
      <c r="BW70" s="8"/>
      <c r="BX70" s="8"/>
      <c r="BY70" s="8"/>
      <c r="BZ70" s="4"/>
      <c r="CA70" s="4"/>
      <c r="CB70" s="4"/>
      <c r="CC70" s="4"/>
      <c r="CD70" s="27"/>
      <c r="CE70" s="27"/>
      <c r="CF70" s="207">
        <f t="shared" si="42"/>
        <v>-8.0000000000000007E-5</v>
      </c>
      <c r="CG70" s="208">
        <f t="shared" si="43"/>
        <v>8.0000000000000007E-5</v>
      </c>
      <c r="CH70" s="209"/>
      <c r="CI70" s="210"/>
      <c r="CJ70" s="207">
        <f t="shared" si="44"/>
        <v>3.9920000000000004E-2</v>
      </c>
      <c r="CK70" s="208">
        <f t="shared" si="45"/>
        <v>4.0079999999999998E-2</v>
      </c>
      <c r="CL70" s="209"/>
      <c r="CM70" s="210"/>
      <c r="CN70" s="207">
        <f t="shared" si="46"/>
        <v>7.9920000000000005E-2</v>
      </c>
      <c r="CO70" s="208">
        <f t="shared" si="47"/>
        <v>8.0079999999999998E-2</v>
      </c>
      <c r="CP70" s="211"/>
      <c r="CQ70" s="212"/>
      <c r="CR70" s="213"/>
      <c r="CS70" s="213"/>
    </row>
    <row r="71" spans="1:97" ht="19.899999999999999" customHeight="1">
      <c r="A71" s="194">
        <v>70</v>
      </c>
      <c r="B71" s="195">
        <v>6</v>
      </c>
      <c r="C71" s="195"/>
      <c r="D71" s="196" t="s">
        <v>402</v>
      </c>
      <c r="E71" s="196" t="s">
        <v>403</v>
      </c>
      <c r="F71" s="196" t="s">
        <v>404</v>
      </c>
      <c r="G71" s="196" t="s">
        <v>405</v>
      </c>
      <c r="H71" s="196" t="s">
        <v>385</v>
      </c>
      <c r="I71" s="237" t="str">
        <f t="shared" si="29"/>
        <v>0</v>
      </c>
      <c r="J71" s="237" t="str">
        <f t="shared" si="30"/>
        <v>3.7</v>
      </c>
      <c r="K71" s="2" t="str">
        <f t="shared" si="20"/>
        <v>FCS0301</v>
      </c>
      <c r="L71" s="1">
        <f t="shared" si="48"/>
        <v>5</v>
      </c>
      <c r="M71" s="1">
        <f t="shared" si="49"/>
        <v>1</v>
      </c>
      <c r="N71" s="1">
        <v>6</v>
      </c>
      <c r="O71" s="57" t="str">
        <f t="shared" si="50"/>
        <v>AAI143</v>
      </c>
      <c r="P71" s="2" t="str">
        <f t="shared" si="24"/>
        <v>AI</v>
      </c>
      <c r="Q71" s="2" t="s">
        <v>161</v>
      </c>
      <c r="R71" s="57" t="s">
        <v>162</v>
      </c>
      <c r="S71" s="2"/>
      <c r="T71" s="2"/>
      <c r="U71" s="2">
        <v>19</v>
      </c>
      <c r="V71" s="2"/>
      <c r="W71" s="2" t="s">
        <v>406</v>
      </c>
      <c r="X71" s="2" t="s">
        <v>354</v>
      </c>
      <c r="Y71" s="3" t="str">
        <f t="shared" si="39"/>
        <v>%Z051106</v>
      </c>
      <c r="Z71" s="2" t="str">
        <f t="shared" si="40"/>
        <v>%%I08PT4028</v>
      </c>
      <c r="AA71" s="2"/>
      <c r="AB71" s="2" t="str">
        <f t="shared" si="41"/>
        <v>输送管汽包VE411压力</v>
      </c>
      <c r="AC71" s="1" t="str">
        <f t="shared" si="31"/>
        <v>0</v>
      </c>
      <c r="AD71" s="1" t="str">
        <f t="shared" si="32"/>
        <v>3.7</v>
      </c>
      <c r="AE71" s="1" t="str">
        <f t="shared" si="33"/>
        <v>MPa</v>
      </c>
      <c r="AF71" s="1"/>
      <c r="AG71" s="1"/>
      <c r="AH71" s="1"/>
      <c r="AI71" s="1"/>
      <c r="AJ71" s="1"/>
      <c r="AK71" s="58" t="s">
        <v>165</v>
      </c>
      <c r="AL71" s="4"/>
      <c r="AM71" s="4"/>
      <c r="AN71" s="5"/>
      <c r="AO71" s="195" t="s">
        <v>161</v>
      </c>
      <c r="AP71" s="199" t="s">
        <v>166</v>
      </c>
      <c r="AQ71" s="197" t="s">
        <v>167</v>
      </c>
      <c r="AR71" s="196"/>
      <c r="AS71" s="196"/>
      <c r="AT71" s="196" t="s">
        <v>168</v>
      </c>
      <c r="AU71" s="205" t="s">
        <v>169</v>
      </c>
      <c r="AV71" s="196" t="s">
        <v>170</v>
      </c>
      <c r="AW71" s="4"/>
      <c r="AX71" s="4"/>
      <c r="AY71" s="4"/>
      <c r="AZ71" s="4"/>
      <c r="BA71" s="4"/>
      <c r="BB71" s="4"/>
      <c r="BC71" s="4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4"/>
      <c r="BW71" s="8"/>
      <c r="BX71" s="8"/>
      <c r="BY71" s="8"/>
      <c r="BZ71" s="4"/>
      <c r="CA71" s="4"/>
      <c r="CB71" s="4"/>
      <c r="CC71" s="4"/>
      <c r="CD71" s="27"/>
      <c r="CE71" s="27"/>
      <c r="CF71" s="207">
        <f t="shared" si="42"/>
        <v>-3.7000000000000002E-3</v>
      </c>
      <c r="CG71" s="208">
        <f t="shared" si="43"/>
        <v>3.7000000000000002E-3</v>
      </c>
      <c r="CH71" s="209"/>
      <c r="CI71" s="210"/>
      <c r="CJ71" s="207">
        <f t="shared" si="44"/>
        <v>1.8463000000000001</v>
      </c>
      <c r="CK71" s="208">
        <f t="shared" si="45"/>
        <v>1.8537000000000001</v>
      </c>
      <c r="CL71" s="209"/>
      <c r="CM71" s="210"/>
      <c r="CN71" s="207">
        <f t="shared" si="46"/>
        <v>3.6963000000000004</v>
      </c>
      <c r="CO71" s="208">
        <f t="shared" si="47"/>
        <v>3.7037</v>
      </c>
      <c r="CP71" s="211"/>
      <c r="CQ71" s="212"/>
      <c r="CR71" s="213"/>
      <c r="CS71" s="213"/>
    </row>
    <row r="72" spans="1:97" ht="19.899999999999999" customHeight="1">
      <c r="A72" s="194">
        <v>71</v>
      </c>
      <c r="B72" s="195">
        <v>7</v>
      </c>
      <c r="C72" s="195"/>
      <c r="D72" s="196" t="s">
        <v>407</v>
      </c>
      <c r="E72" s="196" t="s">
        <v>408</v>
      </c>
      <c r="F72" s="196" t="s">
        <v>409</v>
      </c>
      <c r="G72" s="196" t="s">
        <v>410</v>
      </c>
      <c r="H72" s="196" t="s">
        <v>385</v>
      </c>
      <c r="I72" s="237" t="str">
        <f t="shared" si="29"/>
        <v>0</v>
      </c>
      <c r="J72" s="237" t="str">
        <f t="shared" si="30"/>
        <v>2.0</v>
      </c>
      <c r="K72" s="2" t="str">
        <f t="shared" si="20"/>
        <v>FCS0301</v>
      </c>
      <c r="L72" s="1">
        <f t="shared" si="48"/>
        <v>5</v>
      </c>
      <c r="M72" s="1">
        <f t="shared" si="49"/>
        <v>1</v>
      </c>
      <c r="N72" s="1">
        <v>7</v>
      </c>
      <c r="O72" s="57" t="str">
        <f t="shared" si="50"/>
        <v>AAI143</v>
      </c>
      <c r="P72" s="2" t="str">
        <f t="shared" si="24"/>
        <v>AI</v>
      </c>
      <c r="Q72" s="2" t="s">
        <v>161</v>
      </c>
      <c r="R72" s="57" t="s">
        <v>162</v>
      </c>
      <c r="S72" s="2"/>
      <c r="T72" s="2"/>
      <c r="U72" s="2">
        <v>26</v>
      </c>
      <c r="V72" s="2"/>
      <c r="W72" s="2" t="s">
        <v>411</v>
      </c>
      <c r="X72" s="2" t="s">
        <v>164</v>
      </c>
      <c r="Y72" s="3" t="str">
        <f t="shared" si="39"/>
        <v>%Z051107</v>
      </c>
      <c r="Z72" s="2" t="str">
        <f t="shared" si="40"/>
        <v>%%I08PT4302</v>
      </c>
      <c r="AA72" s="2"/>
      <c r="AB72" s="2" t="str">
        <f t="shared" si="41"/>
        <v>去HF401进料DES压力</v>
      </c>
      <c r="AC72" s="1" t="str">
        <f t="shared" si="31"/>
        <v>0</v>
      </c>
      <c r="AD72" s="1" t="str">
        <f t="shared" si="32"/>
        <v>2.0</v>
      </c>
      <c r="AE72" s="1" t="str">
        <f t="shared" si="33"/>
        <v>MPa</v>
      </c>
      <c r="AF72" s="1"/>
      <c r="AG72" s="59"/>
      <c r="AH72" s="1"/>
      <c r="AI72" s="1"/>
      <c r="AJ72" s="1"/>
      <c r="AK72" s="58" t="s">
        <v>165</v>
      </c>
      <c r="AL72" s="4"/>
      <c r="AM72" s="4"/>
      <c r="AN72" s="5"/>
      <c r="AO72" s="195" t="s">
        <v>161</v>
      </c>
      <c r="AP72" s="199" t="s">
        <v>166</v>
      </c>
      <c r="AQ72" s="197" t="s">
        <v>167</v>
      </c>
      <c r="AR72" s="196"/>
      <c r="AS72" s="196"/>
      <c r="AT72" s="196" t="s">
        <v>168</v>
      </c>
      <c r="AU72" s="205" t="s">
        <v>169</v>
      </c>
      <c r="AV72" s="196" t="s">
        <v>170</v>
      </c>
      <c r="AW72" s="4"/>
      <c r="AX72" s="4"/>
      <c r="AY72" s="4"/>
      <c r="AZ72" s="4"/>
      <c r="BA72" s="4"/>
      <c r="BB72" s="4"/>
      <c r="BC72" s="4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4"/>
      <c r="BW72" s="8"/>
      <c r="BX72" s="8"/>
      <c r="BY72" s="8"/>
      <c r="BZ72" s="4"/>
      <c r="CA72" s="4"/>
      <c r="CB72" s="4"/>
      <c r="CC72" s="4"/>
      <c r="CD72" s="27"/>
      <c r="CE72" s="27"/>
      <c r="CF72" s="207">
        <f t="shared" si="42"/>
        <v>-2E-3</v>
      </c>
      <c r="CG72" s="208">
        <f t="shared" si="43"/>
        <v>2E-3</v>
      </c>
      <c r="CH72" s="209"/>
      <c r="CI72" s="210"/>
      <c r="CJ72" s="207">
        <f t="shared" si="44"/>
        <v>0.998</v>
      </c>
      <c r="CK72" s="208">
        <f t="shared" si="45"/>
        <v>1.002</v>
      </c>
      <c r="CL72" s="209"/>
      <c r="CM72" s="210"/>
      <c r="CN72" s="207">
        <f t="shared" si="46"/>
        <v>1.998</v>
      </c>
      <c r="CO72" s="208">
        <f t="shared" si="47"/>
        <v>2.0019999999999998</v>
      </c>
      <c r="CP72" s="211"/>
      <c r="CQ72" s="212"/>
      <c r="CR72" s="213"/>
      <c r="CS72" s="213"/>
    </row>
    <row r="73" spans="1:97" ht="19.899999999999999" customHeight="1">
      <c r="A73" s="194">
        <v>72</v>
      </c>
      <c r="B73" s="195">
        <v>8</v>
      </c>
      <c r="C73" s="195"/>
      <c r="D73" s="196" t="s">
        <v>412</v>
      </c>
      <c r="E73" s="196" t="s">
        <v>413</v>
      </c>
      <c r="F73" s="196" t="s">
        <v>414</v>
      </c>
      <c r="G73" s="196" t="s">
        <v>390</v>
      </c>
      <c r="H73" s="196" t="s">
        <v>385</v>
      </c>
      <c r="I73" s="237" t="str">
        <f t="shared" si="29"/>
        <v>0</v>
      </c>
      <c r="J73" s="237" t="str">
        <f t="shared" si="30"/>
        <v>0.8</v>
      </c>
      <c r="K73" s="2" t="str">
        <f t="shared" si="20"/>
        <v>FCS0301</v>
      </c>
      <c r="L73" s="1">
        <f t="shared" si="48"/>
        <v>5</v>
      </c>
      <c r="M73" s="1">
        <f t="shared" si="49"/>
        <v>1</v>
      </c>
      <c r="N73" s="1">
        <v>8</v>
      </c>
      <c r="O73" s="57" t="str">
        <f t="shared" si="50"/>
        <v>AAI143</v>
      </c>
      <c r="P73" s="2" t="str">
        <f t="shared" si="24"/>
        <v>AI</v>
      </c>
      <c r="Q73" s="2" t="s">
        <v>161</v>
      </c>
      <c r="R73" s="57" t="s">
        <v>162</v>
      </c>
      <c r="S73" s="2"/>
      <c r="T73" s="2"/>
      <c r="U73" s="2">
        <v>26</v>
      </c>
      <c r="V73" s="2"/>
      <c r="W73" s="2" t="s">
        <v>415</v>
      </c>
      <c r="X73" s="2" t="s">
        <v>164</v>
      </c>
      <c r="Y73" s="3" t="str">
        <f t="shared" si="39"/>
        <v>%Z051108</v>
      </c>
      <c r="Z73" s="2" t="str">
        <f t="shared" si="40"/>
        <v>%%I08PT4382</v>
      </c>
      <c r="AA73" s="2"/>
      <c r="AB73" s="2" t="str">
        <f t="shared" si="41"/>
        <v>冷凝器HE407压力</v>
      </c>
      <c r="AC73" s="1" t="str">
        <f t="shared" si="31"/>
        <v>0</v>
      </c>
      <c r="AD73" s="1" t="str">
        <f t="shared" si="32"/>
        <v>0.8</v>
      </c>
      <c r="AE73" s="1" t="str">
        <f t="shared" si="33"/>
        <v>MPa</v>
      </c>
      <c r="AF73" s="1"/>
      <c r="AG73" s="1"/>
      <c r="AH73" s="1"/>
      <c r="AI73" s="1"/>
      <c r="AJ73" s="1"/>
      <c r="AK73" s="58" t="s">
        <v>165</v>
      </c>
      <c r="AL73" s="4"/>
      <c r="AM73" s="4"/>
      <c r="AN73" s="5"/>
      <c r="AO73" s="195" t="s">
        <v>161</v>
      </c>
      <c r="AP73" s="199" t="s">
        <v>166</v>
      </c>
      <c r="AQ73" s="197" t="s">
        <v>167</v>
      </c>
      <c r="AR73" s="196"/>
      <c r="AS73" s="196"/>
      <c r="AT73" s="196" t="s">
        <v>168</v>
      </c>
      <c r="AU73" s="205" t="s">
        <v>169</v>
      </c>
      <c r="AV73" s="196" t="s">
        <v>170</v>
      </c>
      <c r="AW73" s="4"/>
      <c r="AX73" s="4"/>
      <c r="AY73" s="4"/>
      <c r="AZ73" s="4"/>
      <c r="BA73" s="4"/>
      <c r="BB73" s="4"/>
      <c r="BC73" s="4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4"/>
      <c r="BW73" s="8"/>
      <c r="BX73" s="8"/>
      <c r="BY73" s="8"/>
      <c r="BZ73" s="4"/>
      <c r="CA73" s="4"/>
      <c r="CB73" s="4"/>
      <c r="CC73" s="4"/>
      <c r="CD73" s="27"/>
      <c r="CE73" s="27"/>
      <c r="CF73" s="207">
        <f t="shared" si="42"/>
        <v>-8.0000000000000004E-4</v>
      </c>
      <c r="CG73" s="208">
        <f t="shared" si="43"/>
        <v>8.0000000000000004E-4</v>
      </c>
      <c r="CH73" s="209"/>
      <c r="CI73" s="210"/>
      <c r="CJ73" s="207">
        <f t="shared" si="44"/>
        <v>0.3992</v>
      </c>
      <c r="CK73" s="208">
        <f t="shared" si="45"/>
        <v>0.40080000000000005</v>
      </c>
      <c r="CL73" s="209"/>
      <c r="CM73" s="210"/>
      <c r="CN73" s="207">
        <f t="shared" si="46"/>
        <v>0.79920000000000002</v>
      </c>
      <c r="CO73" s="208">
        <f t="shared" si="47"/>
        <v>0.80080000000000007</v>
      </c>
      <c r="CP73" s="211"/>
      <c r="CQ73" s="212"/>
      <c r="CR73" s="213"/>
      <c r="CS73" s="213"/>
    </row>
    <row r="74" spans="1:97" ht="19.899999999999999" customHeight="1">
      <c r="A74" s="194">
        <v>73</v>
      </c>
      <c r="B74" s="195">
        <v>9</v>
      </c>
      <c r="C74" s="195"/>
      <c r="D74" s="196" t="s">
        <v>416</v>
      </c>
      <c r="E74" s="196" t="s">
        <v>417</v>
      </c>
      <c r="F74" s="196" t="s">
        <v>418</v>
      </c>
      <c r="G74" s="196" t="s">
        <v>419</v>
      </c>
      <c r="H74" s="196" t="s">
        <v>385</v>
      </c>
      <c r="I74" s="237" t="str">
        <f t="shared" si="29"/>
        <v>0</v>
      </c>
      <c r="J74" s="237" t="str">
        <f t="shared" si="30"/>
        <v>3.0</v>
      </c>
      <c r="K74" s="2" t="str">
        <f t="shared" si="20"/>
        <v>FCS0301</v>
      </c>
      <c r="L74" s="1">
        <f t="shared" si="48"/>
        <v>5</v>
      </c>
      <c r="M74" s="1">
        <f t="shared" si="49"/>
        <v>1</v>
      </c>
      <c r="N74" s="1">
        <v>9</v>
      </c>
      <c r="O74" s="57" t="str">
        <f t="shared" si="50"/>
        <v>AAI143</v>
      </c>
      <c r="P74" s="2" t="str">
        <f t="shared" si="24"/>
        <v>AI</v>
      </c>
      <c r="Q74" s="2" t="s">
        <v>161</v>
      </c>
      <c r="R74" s="57" t="s">
        <v>162</v>
      </c>
      <c r="S74" s="2"/>
      <c r="T74" s="2"/>
      <c r="U74" s="2">
        <v>25</v>
      </c>
      <c r="V74" s="2"/>
      <c r="W74" s="2" t="s">
        <v>420</v>
      </c>
      <c r="X74" s="2" t="s">
        <v>164</v>
      </c>
      <c r="Y74" s="3" t="str">
        <f t="shared" si="39"/>
        <v>%Z051109</v>
      </c>
      <c r="Z74" s="2" t="str">
        <f t="shared" si="40"/>
        <v>%%I08PT4627</v>
      </c>
      <c r="AA74" s="2"/>
      <c r="AB74" s="2" t="str">
        <f t="shared" si="41"/>
        <v>EDC去HF401进料罐压力</v>
      </c>
      <c r="AC74" s="1" t="str">
        <f t="shared" si="31"/>
        <v>0</v>
      </c>
      <c r="AD74" s="1" t="str">
        <f t="shared" si="32"/>
        <v>3.0</v>
      </c>
      <c r="AE74" s="1" t="str">
        <f t="shared" si="33"/>
        <v>MPa</v>
      </c>
      <c r="AF74" s="1"/>
      <c r="AG74" s="1"/>
      <c r="AH74" s="1"/>
      <c r="AI74" s="1"/>
      <c r="AJ74" s="1"/>
      <c r="AK74" s="58" t="s">
        <v>165</v>
      </c>
      <c r="AL74" s="4"/>
      <c r="AM74" s="4"/>
      <c r="AN74" s="5"/>
      <c r="AO74" s="195" t="s">
        <v>161</v>
      </c>
      <c r="AP74" s="199" t="s">
        <v>166</v>
      </c>
      <c r="AQ74" s="197" t="s">
        <v>167</v>
      </c>
      <c r="AR74" s="196"/>
      <c r="AS74" s="196"/>
      <c r="AT74" s="196" t="s">
        <v>168</v>
      </c>
      <c r="AU74" s="205" t="s">
        <v>169</v>
      </c>
      <c r="AV74" s="196" t="s">
        <v>170</v>
      </c>
      <c r="AW74" s="4"/>
      <c r="AX74" s="4"/>
      <c r="AY74" s="4"/>
      <c r="AZ74" s="4"/>
      <c r="BA74" s="4"/>
      <c r="BB74" s="4"/>
      <c r="BC74" s="4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4"/>
      <c r="BW74" s="8"/>
      <c r="BX74" s="8"/>
      <c r="BY74" s="8"/>
      <c r="BZ74" s="4"/>
      <c r="CA74" s="4"/>
      <c r="CB74" s="4"/>
      <c r="CC74" s="4"/>
      <c r="CD74" s="27"/>
      <c r="CE74" s="27"/>
      <c r="CF74" s="207">
        <f t="shared" si="42"/>
        <v>-3.0000000000000001E-3</v>
      </c>
      <c r="CG74" s="208">
        <f t="shared" si="43"/>
        <v>3.0000000000000001E-3</v>
      </c>
      <c r="CH74" s="209"/>
      <c r="CI74" s="210"/>
      <c r="CJ74" s="207">
        <f t="shared" si="44"/>
        <v>1.4970000000000001</v>
      </c>
      <c r="CK74" s="208">
        <f t="shared" si="45"/>
        <v>1.5029999999999999</v>
      </c>
      <c r="CL74" s="209"/>
      <c r="CM74" s="210"/>
      <c r="CN74" s="207">
        <f t="shared" si="46"/>
        <v>2.9969999999999999</v>
      </c>
      <c r="CO74" s="208">
        <f t="shared" si="47"/>
        <v>3.0030000000000001</v>
      </c>
      <c r="CP74" s="211"/>
      <c r="CQ74" s="212"/>
      <c r="CR74" s="213"/>
      <c r="CS74" s="213"/>
    </row>
    <row r="75" spans="1:97" ht="19.899999999999999" customHeight="1">
      <c r="A75" s="194">
        <v>74</v>
      </c>
      <c r="B75" s="195">
        <v>10</v>
      </c>
      <c r="C75" s="195"/>
      <c r="D75" s="196" t="s">
        <v>421</v>
      </c>
      <c r="E75" s="196" t="s">
        <v>422</v>
      </c>
      <c r="F75" s="196" t="s">
        <v>423</v>
      </c>
      <c r="G75" s="196" t="s">
        <v>424</v>
      </c>
      <c r="H75" s="196" t="s">
        <v>385</v>
      </c>
      <c r="I75" s="237" t="str">
        <f t="shared" si="29"/>
        <v>0</v>
      </c>
      <c r="J75" s="237" t="str">
        <f t="shared" si="30"/>
        <v>0.6</v>
      </c>
      <c r="K75" s="2" t="str">
        <f t="shared" si="20"/>
        <v>FCS0301</v>
      </c>
      <c r="L75" s="1">
        <f t="shared" si="48"/>
        <v>5</v>
      </c>
      <c r="M75" s="1">
        <f t="shared" si="49"/>
        <v>1</v>
      </c>
      <c r="N75" s="1">
        <v>10</v>
      </c>
      <c r="O75" s="57" t="str">
        <f t="shared" si="50"/>
        <v>AAI143</v>
      </c>
      <c r="P75" s="2" t="str">
        <f t="shared" si="24"/>
        <v>AI</v>
      </c>
      <c r="Q75" s="2" t="s">
        <v>161</v>
      </c>
      <c r="R75" s="57" t="s">
        <v>162</v>
      </c>
      <c r="S75" s="2"/>
      <c r="T75" s="2"/>
      <c r="U75" s="2">
        <v>26</v>
      </c>
      <c r="V75" s="2"/>
      <c r="W75" s="2" t="s">
        <v>425</v>
      </c>
      <c r="X75" s="2" t="s">
        <v>164</v>
      </c>
      <c r="Y75" s="3" t="str">
        <f t="shared" si="39"/>
        <v>%Z051110</v>
      </c>
      <c r="Z75" s="2" t="str">
        <f t="shared" si="40"/>
        <v>%%I08PT4650</v>
      </c>
      <c r="AA75" s="2"/>
      <c r="AB75" s="2" t="str">
        <f t="shared" si="41"/>
        <v>裂解炉燃料气界区入口压力</v>
      </c>
      <c r="AC75" s="1" t="str">
        <f t="shared" si="31"/>
        <v>0</v>
      </c>
      <c r="AD75" s="1" t="str">
        <f t="shared" si="32"/>
        <v>0.6</v>
      </c>
      <c r="AE75" s="1" t="str">
        <f t="shared" si="33"/>
        <v>MPa</v>
      </c>
      <c r="AF75" s="1"/>
      <c r="AG75" s="1"/>
      <c r="AH75" s="1"/>
      <c r="AI75" s="1"/>
      <c r="AJ75" s="1"/>
      <c r="AK75" s="58" t="s">
        <v>165</v>
      </c>
      <c r="AL75" s="4"/>
      <c r="AM75" s="4"/>
      <c r="AN75" s="5"/>
      <c r="AO75" s="195" t="s">
        <v>161</v>
      </c>
      <c r="AP75" s="199" t="s">
        <v>166</v>
      </c>
      <c r="AQ75" s="197" t="s">
        <v>167</v>
      </c>
      <c r="AR75" s="196"/>
      <c r="AS75" s="196"/>
      <c r="AT75" s="196" t="s">
        <v>168</v>
      </c>
      <c r="AU75" s="205" t="s">
        <v>169</v>
      </c>
      <c r="AV75" s="196" t="s">
        <v>170</v>
      </c>
      <c r="AW75" s="4"/>
      <c r="AX75" s="4"/>
      <c r="AY75" s="4"/>
      <c r="AZ75" s="4"/>
      <c r="BA75" s="4"/>
      <c r="BB75" s="4"/>
      <c r="BC75" s="4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4"/>
      <c r="BW75" s="8"/>
      <c r="BX75" s="8"/>
      <c r="BY75" s="8"/>
      <c r="BZ75" s="4"/>
      <c r="CA75" s="4"/>
      <c r="CB75" s="4"/>
      <c r="CC75" s="4"/>
      <c r="CD75" s="27"/>
      <c r="CE75" s="27"/>
      <c r="CF75" s="207">
        <f t="shared" si="42"/>
        <v>-5.9999999999999995E-4</v>
      </c>
      <c r="CG75" s="208">
        <f t="shared" si="43"/>
        <v>5.9999999999999995E-4</v>
      </c>
      <c r="CH75" s="209"/>
      <c r="CI75" s="210"/>
      <c r="CJ75" s="207">
        <f t="shared" si="44"/>
        <v>0.2994</v>
      </c>
      <c r="CK75" s="208">
        <f t="shared" si="45"/>
        <v>0.30059999999999998</v>
      </c>
      <c r="CL75" s="209"/>
      <c r="CM75" s="210"/>
      <c r="CN75" s="207">
        <f t="shared" si="46"/>
        <v>0.59939999999999993</v>
      </c>
      <c r="CO75" s="208">
        <f t="shared" si="47"/>
        <v>0.60060000000000002</v>
      </c>
      <c r="CP75" s="211"/>
      <c r="CQ75" s="212"/>
      <c r="CR75" s="213"/>
      <c r="CS75" s="213"/>
    </row>
    <row r="76" spans="1:97" ht="19.899999999999999" customHeight="1">
      <c r="A76" s="194">
        <v>75</v>
      </c>
      <c r="B76" s="195">
        <v>11</v>
      </c>
      <c r="C76" s="195" t="s">
        <v>426</v>
      </c>
      <c r="D76" s="196" t="s">
        <v>427</v>
      </c>
      <c r="E76" s="196" t="s">
        <v>427</v>
      </c>
      <c r="F76" s="196" t="s">
        <v>428</v>
      </c>
      <c r="G76" s="196"/>
      <c r="H76" s="196"/>
      <c r="I76" s="237" t="str">
        <f t="shared" si="29"/>
        <v/>
      </c>
      <c r="J76" s="237" t="str">
        <f t="shared" si="30"/>
        <v/>
      </c>
      <c r="K76" s="2" t="str">
        <f t="shared" si="20"/>
        <v>FCS0301</v>
      </c>
      <c r="L76" s="1">
        <f t="shared" si="48"/>
        <v>5</v>
      </c>
      <c r="M76" s="1">
        <f t="shared" si="49"/>
        <v>1</v>
      </c>
      <c r="N76" s="1">
        <v>11</v>
      </c>
      <c r="O76" s="57" t="str">
        <f t="shared" si="50"/>
        <v>AAI143</v>
      </c>
      <c r="P76" s="2" t="str">
        <f t="shared" si="24"/>
        <v>AI</v>
      </c>
      <c r="Q76" s="2" t="s">
        <v>161</v>
      </c>
      <c r="R76" s="57" t="s">
        <v>162</v>
      </c>
      <c r="S76" s="2"/>
      <c r="T76" s="2"/>
      <c r="U76" s="2"/>
      <c r="V76" s="2"/>
      <c r="W76" s="2"/>
      <c r="X76" s="2"/>
      <c r="Y76" s="3" t="str">
        <f t="shared" si="39"/>
        <v>%Z051111</v>
      </c>
      <c r="Z76" s="2" t="str">
        <f t="shared" si="40"/>
        <v>%%I08PT-5143</v>
      </c>
      <c r="AA76" s="2"/>
      <c r="AB76" s="2" t="str">
        <f t="shared" si="41"/>
        <v>排气压力控制</v>
      </c>
      <c r="AC76" s="1" t="str">
        <f t="shared" si="31"/>
        <v/>
      </c>
      <c r="AD76" s="1" t="str">
        <f t="shared" si="32"/>
        <v/>
      </c>
      <c r="AE76" s="1" t="str">
        <f t="shared" si="33"/>
        <v/>
      </c>
      <c r="AF76" s="1"/>
      <c r="AG76" s="1"/>
      <c r="AH76" s="1"/>
      <c r="AI76" s="1"/>
      <c r="AJ76" s="1"/>
      <c r="AK76" s="58" t="s">
        <v>165</v>
      </c>
      <c r="AL76" s="4"/>
      <c r="AM76" s="4"/>
      <c r="AN76" s="5"/>
      <c r="AO76" s="195" t="s">
        <v>161</v>
      </c>
      <c r="AP76" s="199" t="s">
        <v>166</v>
      </c>
      <c r="AQ76" s="197" t="s">
        <v>167</v>
      </c>
      <c r="AR76" s="196"/>
      <c r="AS76" s="196"/>
      <c r="AT76" s="196" t="s">
        <v>168</v>
      </c>
      <c r="AU76" s="205" t="s">
        <v>169</v>
      </c>
      <c r="AV76" s="196" t="s">
        <v>170</v>
      </c>
      <c r="AW76" s="4"/>
      <c r="AX76" s="4"/>
      <c r="AY76" s="4"/>
      <c r="AZ76" s="4"/>
      <c r="BA76" s="4"/>
      <c r="BB76" s="4"/>
      <c r="BC76" s="4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4"/>
      <c r="BW76" s="8"/>
      <c r="BX76" s="8"/>
      <c r="BY76" s="8"/>
      <c r="BZ76" s="4"/>
      <c r="CA76" s="4"/>
      <c r="CB76" s="4"/>
      <c r="CC76" s="4"/>
      <c r="CD76" s="27"/>
      <c r="CE76" s="27"/>
      <c r="CF76" s="207" t="e">
        <f t="shared" si="42"/>
        <v>#VALUE!</v>
      </c>
      <c r="CG76" s="208" t="e">
        <f t="shared" si="43"/>
        <v>#VALUE!</v>
      </c>
      <c r="CH76" s="209"/>
      <c r="CI76" s="210"/>
      <c r="CJ76" s="207" t="e">
        <f t="shared" si="44"/>
        <v>#VALUE!</v>
      </c>
      <c r="CK76" s="208" t="e">
        <f t="shared" si="45"/>
        <v>#VALUE!</v>
      </c>
      <c r="CL76" s="209"/>
      <c r="CM76" s="210"/>
      <c r="CN76" s="207" t="e">
        <f t="shared" si="46"/>
        <v>#VALUE!</v>
      </c>
      <c r="CO76" s="208" t="e">
        <f t="shared" si="47"/>
        <v>#VALUE!</v>
      </c>
      <c r="CP76" s="211"/>
      <c r="CQ76" s="212"/>
      <c r="CR76" s="213"/>
      <c r="CS76" s="213"/>
    </row>
    <row r="77" spans="1:97" ht="19.899999999999999" customHeight="1">
      <c r="A77" s="194">
        <v>76</v>
      </c>
      <c r="B77" s="195">
        <v>12</v>
      </c>
      <c r="C77" s="195"/>
      <c r="D77" s="196" t="str">
        <f>LEFT(K77,1)&amp;RIGHT(K77,2)&amp;"N"&amp;L77&amp;"S"&amp;M77&amp;N77</f>
        <v>F01N5S112</v>
      </c>
      <c r="E77" s="196" t="s">
        <v>429</v>
      </c>
      <c r="F77" s="196" t="s">
        <v>217</v>
      </c>
      <c r="G77" s="196"/>
      <c r="H77" s="196"/>
      <c r="I77" s="237" t="str">
        <f t="shared" si="29"/>
        <v/>
      </c>
      <c r="J77" s="237" t="str">
        <f t="shared" si="30"/>
        <v/>
      </c>
      <c r="K77" s="2" t="str">
        <f t="shared" si="20"/>
        <v>FCS0301</v>
      </c>
      <c r="L77" s="1">
        <f t="shared" si="48"/>
        <v>5</v>
      </c>
      <c r="M77" s="1">
        <f t="shared" si="49"/>
        <v>1</v>
      </c>
      <c r="N77" s="1">
        <v>12</v>
      </c>
      <c r="O77" s="57" t="str">
        <f t="shared" si="50"/>
        <v>AAI143</v>
      </c>
      <c r="P77" s="2" t="str">
        <f t="shared" si="24"/>
        <v>AI</v>
      </c>
      <c r="Q77" s="2" t="s">
        <v>161</v>
      </c>
      <c r="R77" s="57" t="s">
        <v>162</v>
      </c>
      <c r="S77" s="2"/>
      <c r="T77" s="2"/>
      <c r="U77" s="2"/>
      <c r="V77" s="2"/>
      <c r="W77" s="2"/>
      <c r="X77" s="2"/>
      <c r="Y77" s="3" t="str">
        <f t="shared" si="39"/>
        <v>%Z051112</v>
      </c>
      <c r="Z77" s="2" t="str">
        <f t="shared" si="40"/>
        <v>%%IF01N5S112</v>
      </c>
      <c r="AA77" s="2"/>
      <c r="AB77" s="2" t="str">
        <f t="shared" si="41"/>
        <v>SBAIR spare</v>
      </c>
      <c r="AC77" s="1" t="str">
        <f t="shared" si="31"/>
        <v/>
      </c>
      <c r="AD77" s="1" t="str">
        <f t="shared" si="32"/>
        <v/>
      </c>
      <c r="AE77" s="1" t="str">
        <f t="shared" si="33"/>
        <v/>
      </c>
      <c r="AF77" s="1"/>
      <c r="AG77" s="1"/>
      <c r="AH77" s="1"/>
      <c r="AI77" s="1"/>
      <c r="AJ77" s="1"/>
      <c r="AK77" s="58" t="s">
        <v>165</v>
      </c>
      <c r="AL77" s="4"/>
      <c r="AM77" s="4"/>
      <c r="AN77" s="5"/>
      <c r="AO77" s="195" t="s">
        <v>161</v>
      </c>
      <c r="AP77" s="199" t="s">
        <v>166</v>
      </c>
      <c r="AQ77" s="197" t="s">
        <v>167</v>
      </c>
      <c r="AR77" s="196"/>
      <c r="AS77" s="196"/>
      <c r="AT77" s="196" t="s">
        <v>168</v>
      </c>
      <c r="AU77" s="205"/>
      <c r="AV77" s="196"/>
      <c r="AW77" s="4"/>
      <c r="AX77" s="4"/>
      <c r="AY77" s="4"/>
      <c r="AZ77" s="4"/>
      <c r="BA77" s="4"/>
      <c r="BB77" s="4"/>
      <c r="BC77" s="4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4"/>
      <c r="BW77" s="8"/>
      <c r="BX77" s="8"/>
      <c r="BY77" s="8"/>
      <c r="BZ77" s="4"/>
      <c r="CA77" s="4"/>
      <c r="CB77" s="4"/>
      <c r="CC77" s="4"/>
      <c r="CD77" s="27"/>
      <c r="CE77" s="27"/>
      <c r="CF77" s="207" t="e">
        <f t="shared" si="42"/>
        <v>#VALUE!</v>
      </c>
      <c r="CG77" s="208" t="e">
        <f t="shared" si="43"/>
        <v>#VALUE!</v>
      </c>
      <c r="CH77" s="209"/>
      <c r="CI77" s="210"/>
      <c r="CJ77" s="207" t="e">
        <f t="shared" si="44"/>
        <v>#VALUE!</v>
      </c>
      <c r="CK77" s="208" t="e">
        <f t="shared" si="45"/>
        <v>#VALUE!</v>
      </c>
      <c r="CL77" s="209"/>
      <c r="CM77" s="210"/>
      <c r="CN77" s="207" t="e">
        <f t="shared" si="46"/>
        <v>#VALUE!</v>
      </c>
      <c r="CO77" s="208" t="e">
        <f t="shared" si="47"/>
        <v>#VALUE!</v>
      </c>
      <c r="CP77" s="211"/>
      <c r="CQ77" s="212"/>
      <c r="CR77" s="213"/>
      <c r="CS77" s="213"/>
    </row>
    <row r="78" spans="1:97" ht="19.899999999999999" customHeight="1">
      <c r="A78" s="194">
        <v>77</v>
      </c>
      <c r="B78" s="195">
        <v>13</v>
      </c>
      <c r="C78" s="195"/>
      <c r="D78" s="196" t="str">
        <f>LEFT(K78,1)&amp;RIGHT(K78,2)&amp;"N"&amp;L78&amp;"S"&amp;M78&amp;N78</f>
        <v>F01N5S113</v>
      </c>
      <c r="E78" s="196" t="s">
        <v>430</v>
      </c>
      <c r="F78" s="196" t="s">
        <v>217</v>
      </c>
      <c r="G78" s="196"/>
      <c r="H78" s="196"/>
      <c r="I78" s="237" t="str">
        <f t="shared" si="29"/>
        <v/>
      </c>
      <c r="J78" s="237" t="str">
        <f t="shared" si="30"/>
        <v/>
      </c>
      <c r="K78" s="2" t="str">
        <f t="shared" si="20"/>
        <v>FCS0301</v>
      </c>
      <c r="L78" s="1">
        <f t="shared" si="48"/>
        <v>5</v>
      </c>
      <c r="M78" s="1">
        <f t="shared" si="49"/>
        <v>1</v>
      </c>
      <c r="N78" s="1">
        <v>13</v>
      </c>
      <c r="O78" s="57" t="str">
        <f t="shared" si="50"/>
        <v>AAI143</v>
      </c>
      <c r="P78" s="2" t="str">
        <f t="shared" si="24"/>
        <v>AI</v>
      </c>
      <c r="Q78" s="2" t="s">
        <v>161</v>
      </c>
      <c r="R78" s="57" t="s">
        <v>162</v>
      </c>
      <c r="S78" s="2"/>
      <c r="T78" s="2"/>
      <c r="U78" s="2"/>
      <c r="V78" s="2"/>
      <c r="W78" s="2"/>
      <c r="X78" s="2"/>
      <c r="Y78" s="3" t="str">
        <f t="shared" si="39"/>
        <v>%Z051113</v>
      </c>
      <c r="Z78" s="2" t="str">
        <f t="shared" si="40"/>
        <v>%%IF01N5S113</v>
      </c>
      <c r="AA78" s="2"/>
      <c r="AB78" s="2" t="str">
        <f t="shared" si="41"/>
        <v>SBAIR spare</v>
      </c>
      <c r="AC78" s="1" t="str">
        <f t="shared" si="31"/>
        <v/>
      </c>
      <c r="AD78" s="1" t="str">
        <f t="shared" si="32"/>
        <v/>
      </c>
      <c r="AE78" s="1" t="str">
        <f t="shared" si="33"/>
        <v/>
      </c>
      <c r="AF78" s="1"/>
      <c r="AG78" s="59"/>
      <c r="AH78" s="59"/>
      <c r="AI78" s="1"/>
      <c r="AJ78" s="1"/>
      <c r="AK78" s="58" t="s">
        <v>165</v>
      </c>
      <c r="AL78" s="4"/>
      <c r="AM78" s="4"/>
      <c r="AN78" s="5"/>
      <c r="AO78" s="195" t="s">
        <v>161</v>
      </c>
      <c r="AP78" s="199" t="s">
        <v>166</v>
      </c>
      <c r="AQ78" s="197" t="s">
        <v>167</v>
      </c>
      <c r="AR78" s="196"/>
      <c r="AS78" s="196"/>
      <c r="AT78" s="196" t="s">
        <v>168</v>
      </c>
      <c r="AU78" s="205"/>
      <c r="AV78" s="196"/>
      <c r="AW78" s="4"/>
      <c r="AX78" s="4"/>
      <c r="AY78" s="4"/>
      <c r="AZ78" s="4"/>
      <c r="BA78" s="4"/>
      <c r="BB78" s="4"/>
      <c r="BC78" s="4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4"/>
      <c r="BW78" s="8"/>
      <c r="BX78" s="8"/>
      <c r="BY78" s="8"/>
      <c r="BZ78" s="4"/>
      <c r="CA78" s="4"/>
      <c r="CB78" s="4"/>
      <c r="CC78" s="4"/>
      <c r="CD78" s="27"/>
      <c r="CE78" s="27"/>
      <c r="CF78" s="207" t="e">
        <f t="shared" si="42"/>
        <v>#VALUE!</v>
      </c>
      <c r="CG78" s="208" t="e">
        <f t="shared" si="43"/>
        <v>#VALUE!</v>
      </c>
      <c r="CH78" s="209"/>
      <c r="CI78" s="210"/>
      <c r="CJ78" s="207" t="e">
        <f t="shared" si="44"/>
        <v>#VALUE!</v>
      </c>
      <c r="CK78" s="208" t="e">
        <f t="shared" si="45"/>
        <v>#VALUE!</v>
      </c>
      <c r="CL78" s="209"/>
      <c r="CM78" s="210"/>
      <c r="CN78" s="207" t="e">
        <f t="shared" si="46"/>
        <v>#VALUE!</v>
      </c>
      <c r="CO78" s="208" t="e">
        <f t="shared" si="47"/>
        <v>#VALUE!</v>
      </c>
      <c r="CP78" s="211"/>
      <c r="CQ78" s="212"/>
      <c r="CR78" s="213"/>
      <c r="CS78" s="213"/>
    </row>
    <row r="79" spans="1:97" ht="19.899999999999999" customHeight="1">
      <c r="A79" s="194">
        <v>78</v>
      </c>
      <c r="B79" s="204">
        <v>14</v>
      </c>
      <c r="C79" s="195"/>
      <c r="D79" s="196" t="str">
        <f>LEFT(K79,1)&amp;RIGHT(K79,2)&amp;"N"&amp;L79&amp;"S"&amp;M79&amp;N79</f>
        <v>F01N5S114</v>
      </c>
      <c r="E79" s="196" t="s">
        <v>431</v>
      </c>
      <c r="F79" s="196" t="s">
        <v>217</v>
      </c>
      <c r="G79" s="196"/>
      <c r="H79" s="196"/>
      <c r="I79" s="237" t="str">
        <f t="shared" si="29"/>
        <v/>
      </c>
      <c r="J79" s="237" t="str">
        <f t="shared" si="30"/>
        <v/>
      </c>
      <c r="K79" s="2" t="str">
        <f t="shared" si="20"/>
        <v>FCS0301</v>
      </c>
      <c r="L79" s="1">
        <f t="shared" si="48"/>
        <v>5</v>
      </c>
      <c r="M79" s="1">
        <f t="shared" si="49"/>
        <v>1</v>
      </c>
      <c r="N79" s="1">
        <v>14</v>
      </c>
      <c r="O79" s="57" t="str">
        <f t="shared" si="50"/>
        <v>AAI143</v>
      </c>
      <c r="P79" s="2" t="str">
        <f t="shared" si="24"/>
        <v>AI</v>
      </c>
      <c r="Q79" s="2" t="s">
        <v>161</v>
      </c>
      <c r="R79" s="57" t="s">
        <v>162</v>
      </c>
      <c r="S79" s="2"/>
      <c r="T79" s="2"/>
      <c r="U79" s="2"/>
      <c r="V79" s="2"/>
      <c r="W79" s="2"/>
      <c r="X79" s="2"/>
      <c r="Y79" s="3" t="str">
        <f t="shared" si="39"/>
        <v>%Z051114</v>
      </c>
      <c r="Z79" s="2" t="str">
        <f t="shared" si="40"/>
        <v>%%IF01N5S114</v>
      </c>
      <c r="AA79" s="36"/>
      <c r="AB79" s="2" t="str">
        <f t="shared" si="41"/>
        <v>SBAIR spare</v>
      </c>
      <c r="AC79" s="1" t="str">
        <f t="shared" si="31"/>
        <v/>
      </c>
      <c r="AD79" s="1" t="str">
        <f t="shared" si="32"/>
        <v/>
      </c>
      <c r="AE79" s="1" t="str">
        <f t="shared" si="33"/>
        <v/>
      </c>
      <c r="AF79" s="1"/>
      <c r="AG79" s="59"/>
      <c r="AH79" s="59"/>
      <c r="AI79" s="1"/>
      <c r="AJ79" s="1"/>
      <c r="AK79" s="58" t="s">
        <v>165</v>
      </c>
      <c r="AL79" s="4"/>
      <c r="AM79" s="4"/>
      <c r="AN79" s="5"/>
      <c r="AO79" s="195" t="s">
        <v>161</v>
      </c>
      <c r="AP79" s="199" t="s">
        <v>166</v>
      </c>
      <c r="AQ79" s="197" t="s">
        <v>167</v>
      </c>
      <c r="AR79" s="196"/>
      <c r="AS79" s="115"/>
      <c r="AT79" s="196" t="s">
        <v>168</v>
      </c>
      <c r="AU79" s="205"/>
      <c r="AV79" s="196"/>
      <c r="AW79" s="4"/>
      <c r="AX79" s="4"/>
      <c r="AY79" s="4"/>
      <c r="AZ79" s="4"/>
      <c r="BA79" s="4"/>
      <c r="BB79" s="4"/>
      <c r="BC79" s="4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4"/>
      <c r="BW79" s="8"/>
      <c r="BX79" s="8"/>
      <c r="BY79" s="8"/>
      <c r="BZ79" s="4"/>
      <c r="CA79" s="4"/>
      <c r="CB79" s="4"/>
      <c r="CC79" s="4"/>
      <c r="CD79" s="27"/>
      <c r="CE79" s="27"/>
      <c r="CF79" s="207" t="e">
        <f t="shared" si="42"/>
        <v>#VALUE!</v>
      </c>
      <c r="CG79" s="208" t="e">
        <f t="shared" si="43"/>
        <v>#VALUE!</v>
      </c>
      <c r="CH79" s="209"/>
      <c r="CI79" s="210"/>
      <c r="CJ79" s="207" t="e">
        <f t="shared" si="44"/>
        <v>#VALUE!</v>
      </c>
      <c r="CK79" s="208" t="e">
        <f t="shared" si="45"/>
        <v>#VALUE!</v>
      </c>
      <c r="CL79" s="209"/>
      <c r="CM79" s="210"/>
      <c r="CN79" s="207" t="e">
        <f t="shared" si="46"/>
        <v>#VALUE!</v>
      </c>
      <c r="CO79" s="208" t="e">
        <f t="shared" si="47"/>
        <v>#VALUE!</v>
      </c>
      <c r="CP79" s="211"/>
      <c r="CQ79" s="212"/>
      <c r="CR79" s="213"/>
      <c r="CS79" s="213"/>
    </row>
    <row r="80" spans="1:97" ht="19.899999999999999" customHeight="1">
      <c r="A80" s="194">
        <v>79</v>
      </c>
      <c r="B80" s="204">
        <v>15</v>
      </c>
      <c r="C80" s="195"/>
      <c r="D80" s="196" t="str">
        <f>LEFT(K80,1)&amp;RIGHT(K80,2)&amp;"N"&amp;L80&amp;"S"&amp;M80&amp;N80</f>
        <v>F01N5S115</v>
      </c>
      <c r="E80" s="196" t="s">
        <v>432</v>
      </c>
      <c r="F80" s="196" t="s">
        <v>217</v>
      </c>
      <c r="G80" s="196"/>
      <c r="H80" s="196"/>
      <c r="I80" s="237" t="str">
        <f t="shared" si="29"/>
        <v/>
      </c>
      <c r="J80" s="237" t="str">
        <f t="shared" si="30"/>
        <v/>
      </c>
      <c r="K80" s="2" t="str">
        <f t="shared" si="20"/>
        <v>FCS0301</v>
      </c>
      <c r="L80" s="1">
        <f t="shared" si="48"/>
        <v>5</v>
      </c>
      <c r="M80" s="1">
        <f t="shared" si="49"/>
        <v>1</v>
      </c>
      <c r="N80" s="1">
        <v>15</v>
      </c>
      <c r="O80" s="57" t="str">
        <f t="shared" si="50"/>
        <v>AAI143</v>
      </c>
      <c r="P80" s="2" t="str">
        <f t="shared" si="24"/>
        <v>AI</v>
      </c>
      <c r="Q80" s="2" t="s">
        <v>161</v>
      </c>
      <c r="R80" s="57" t="s">
        <v>162</v>
      </c>
      <c r="S80" s="2"/>
      <c r="T80" s="2"/>
      <c r="U80" s="2"/>
      <c r="V80" s="2"/>
      <c r="W80" s="2"/>
      <c r="X80" s="2"/>
      <c r="Y80" s="3" t="str">
        <f t="shared" si="39"/>
        <v>%Z051115</v>
      </c>
      <c r="Z80" s="2" t="str">
        <f t="shared" si="40"/>
        <v>%%IF01N5S115</v>
      </c>
      <c r="AA80" s="36"/>
      <c r="AB80" s="2" t="str">
        <f t="shared" si="41"/>
        <v>SBAIR spare</v>
      </c>
      <c r="AC80" s="1" t="str">
        <f t="shared" si="31"/>
        <v/>
      </c>
      <c r="AD80" s="1" t="str">
        <f t="shared" si="32"/>
        <v/>
      </c>
      <c r="AE80" s="1" t="str">
        <f t="shared" si="33"/>
        <v/>
      </c>
      <c r="AF80" s="1"/>
      <c r="AG80" s="59"/>
      <c r="AH80" s="59"/>
      <c r="AI80" s="1"/>
      <c r="AJ80" s="1"/>
      <c r="AK80" s="58" t="s">
        <v>165</v>
      </c>
      <c r="AL80" s="4"/>
      <c r="AM80" s="4"/>
      <c r="AN80" s="5"/>
      <c r="AO80" s="195" t="s">
        <v>161</v>
      </c>
      <c r="AP80" s="199" t="s">
        <v>166</v>
      </c>
      <c r="AQ80" s="197" t="s">
        <v>167</v>
      </c>
      <c r="AR80" s="196"/>
      <c r="AS80" s="195"/>
      <c r="AT80" s="196" t="s">
        <v>168</v>
      </c>
      <c r="AU80" s="205"/>
      <c r="AV80" s="196"/>
      <c r="AW80" s="4"/>
      <c r="AX80" s="4"/>
      <c r="AY80" s="4"/>
      <c r="AZ80" s="4"/>
      <c r="BA80" s="4"/>
      <c r="BB80" s="4"/>
      <c r="BC80" s="4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4"/>
      <c r="BW80" s="8"/>
      <c r="BX80" s="8"/>
      <c r="BY80" s="8"/>
      <c r="BZ80" s="4"/>
      <c r="CA80" s="4"/>
      <c r="CB80" s="4"/>
      <c r="CC80" s="4"/>
      <c r="CD80" s="27"/>
      <c r="CE80" s="27"/>
      <c r="CF80" s="207" t="e">
        <f t="shared" si="42"/>
        <v>#VALUE!</v>
      </c>
      <c r="CG80" s="208" t="e">
        <f t="shared" si="43"/>
        <v>#VALUE!</v>
      </c>
      <c r="CH80" s="209"/>
      <c r="CI80" s="210"/>
      <c r="CJ80" s="207" t="e">
        <f t="shared" si="44"/>
        <v>#VALUE!</v>
      </c>
      <c r="CK80" s="208" t="e">
        <f t="shared" si="45"/>
        <v>#VALUE!</v>
      </c>
      <c r="CL80" s="209"/>
      <c r="CM80" s="210"/>
      <c r="CN80" s="207" t="e">
        <f t="shared" si="46"/>
        <v>#VALUE!</v>
      </c>
      <c r="CO80" s="208" t="e">
        <f t="shared" si="47"/>
        <v>#VALUE!</v>
      </c>
      <c r="CP80" s="211"/>
      <c r="CQ80" s="212"/>
      <c r="CR80" s="213"/>
      <c r="CS80" s="213"/>
    </row>
    <row r="81" spans="1:97" ht="19.899999999999999" customHeight="1">
      <c r="A81" s="194">
        <v>80</v>
      </c>
      <c r="B81" s="204">
        <v>16</v>
      </c>
      <c r="C81" s="195"/>
      <c r="D81" s="196" t="str">
        <f>LEFT(K81,1)&amp;RIGHT(K81,2)&amp;"N"&amp;L81&amp;"S"&amp;M81&amp;N81</f>
        <v>F01N5S116</v>
      </c>
      <c r="E81" s="196" t="s">
        <v>433</v>
      </c>
      <c r="F81" s="196" t="s">
        <v>217</v>
      </c>
      <c r="G81" s="196"/>
      <c r="H81" s="196"/>
      <c r="I81" s="237" t="str">
        <f t="shared" si="29"/>
        <v/>
      </c>
      <c r="J81" s="237" t="str">
        <f t="shared" si="30"/>
        <v/>
      </c>
      <c r="K81" s="2" t="str">
        <f t="shared" si="20"/>
        <v>FCS0301</v>
      </c>
      <c r="L81" s="1">
        <f t="shared" si="48"/>
        <v>5</v>
      </c>
      <c r="M81" s="1">
        <f t="shared" si="49"/>
        <v>1</v>
      </c>
      <c r="N81" s="1">
        <v>16</v>
      </c>
      <c r="O81" s="57" t="str">
        <f t="shared" si="50"/>
        <v>AAI143</v>
      </c>
      <c r="P81" s="2" t="str">
        <f t="shared" si="24"/>
        <v>AI</v>
      </c>
      <c r="Q81" s="2" t="s">
        <v>161</v>
      </c>
      <c r="R81" s="57" t="s">
        <v>162</v>
      </c>
      <c r="S81" s="2"/>
      <c r="T81" s="2"/>
      <c r="U81" s="2"/>
      <c r="V81" s="2"/>
      <c r="W81" s="2"/>
      <c r="X81" s="2"/>
      <c r="Y81" s="25" t="str">
        <f t="shared" si="39"/>
        <v>%Z051116</v>
      </c>
      <c r="Z81" s="2" t="str">
        <f t="shared" si="40"/>
        <v>%%IF01N5S116</v>
      </c>
      <c r="AA81" s="36"/>
      <c r="AB81" s="2" t="str">
        <f t="shared" si="41"/>
        <v>SBAIR spare</v>
      </c>
      <c r="AC81" s="1" t="str">
        <f t="shared" si="31"/>
        <v/>
      </c>
      <c r="AD81" s="1" t="str">
        <f t="shared" si="32"/>
        <v/>
      </c>
      <c r="AE81" s="1" t="str">
        <f t="shared" si="33"/>
        <v/>
      </c>
      <c r="AF81" s="1"/>
      <c r="AG81" s="1"/>
      <c r="AH81" s="1"/>
      <c r="AI81" s="1"/>
      <c r="AJ81" s="1"/>
      <c r="AK81" s="58" t="s">
        <v>165</v>
      </c>
      <c r="AL81" s="4"/>
      <c r="AM81" s="4"/>
      <c r="AN81" s="5"/>
      <c r="AO81" s="195" t="s">
        <v>161</v>
      </c>
      <c r="AP81" s="199" t="s">
        <v>166</v>
      </c>
      <c r="AQ81" s="197" t="s">
        <v>167</v>
      </c>
      <c r="AR81" s="196"/>
      <c r="AS81" s="195"/>
      <c r="AT81" s="196" t="s">
        <v>168</v>
      </c>
      <c r="AU81" s="205"/>
      <c r="AV81" s="196"/>
      <c r="AW81" s="4"/>
      <c r="AX81" s="4"/>
      <c r="AY81" s="4"/>
      <c r="AZ81" s="4"/>
      <c r="BA81" s="4"/>
      <c r="BB81" s="4"/>
      <c r="BC81" s="4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4"/>
      <c r="BW81" s="8"/>
      <c r="BX81" s="8"/>
      <c r="BY81" s="8"/>
      <c r="BZ81" s="4"/>
      <c r="CA81" s="4"/>
      <c r="CB81" s="4"/>
      <c r="CC81" s="4"/>
      <c r="CD81" s="27"/>
      <c r="CE81" s="27"/>
      <c r="CF81" s="207" t="e">
        <f t="shared" si="42"/>
        <v>#VALUE!</v>
      </c>
      <c r="CG81" s="208" t="e">
        <f t="shared" si="43"/>
        <v>#VALUE!</v>
      </c>
      <c r="CH81" s="209"/>
      <c r="CI81" s="210"/>
      <c r="CJ81" s="207" t="e">
        <f t="shared" si="44"/>
        <v>#VALUE!</v>
      </c>
      <c r="CK81" s="208" t="e">
        <f t="shared" si="45"/>
        <v>#VALUE!</v>
      </c>
      <c r="CL81" s="209"/>
      <c r="CM81" s="210"/>
      <c r="CN81" s="207" t="e">
        <f t="shared" si="46"/>
        <v>#VALUE!</v>
      </c>
      <c r="CO81" s="208" t="e">
        <f t="shared" si="47"/>
        <v>#VALUE!</v>
      </c>
      <c r="CP81" s="211"/>
      <c r="CQ81" s="212"/>
      <c r="CR81" s="213"/>
      <c r="CS81" s="213"/>
    </row>
    <row r="82" spans="1:97" ht="19.899999999999999" customHeight="1">
      <c r="A82" s="194">
        <v>81</v>
      </c>
      <c r="B82" s="195">
        <v>1</v>
      </c>
      <c r="C82" s="195"/>
      <c r="D82" s="196" t="s">
        <v>434</v>
      </c>
      <c r="E82" s="196" t="s">
        <v>435</v>
      </c>
      <c r="F82" s="196" t="s">
        <v>436</v>
      </c>
      <c r="G82" s="196" t="s">
        <v>437</v>
      </c>
      <c r="H82" s="196" t="s">
        <v>385</v>
      </c>
      <c r="I82" s="237" t="str">
        <f t="shared" si="29"/>
        <v>0</v>
      </c>
      <c r="J82" s="237" t="str">
        <f t="shared" si="30"/>
        <v>1.1</v>
      </c>
      <c r="K82" s="2" t="str">
        <f t="shared" ref="K82:K145" si="51">K81</f>
        <v>FCS0301</v>
      </c>
      <c r="L82" s="1">
        <v>6</v>
      </c>
      <c r="M82" s="1">
        <v>1</v>
      </c>
      <c r="N82" s="1">
        <v>1</v>
      </c>
      <c r="O82" s="57" t="s">
        <v>34</v>
      </c>
      <c r="P82" s="2" t="str">
        <f t="shared" si="24"/>
        <v>AI</v>
      </c>
      <c r="Q82" s="2" t="s">
        <v>161</v>
      </c>
      <c r="R82" s="57" t="s">
        <v>162</v>
      </c>
      <c r="S82" s="2"/>
      <c r="T82" s="2"/>
      <c r="U82" s="2">
        <v>26</v>
      </c>
      <c r="V82" s="2"/>
      <c r="W82" s="2" t="s">
        <v>438</v>
      </c>
      <c r="X82" s="2" t="s">
        <v>164</v>
      </c>
      <c r="Y82" s="3" t="str">
        <f t="shared" si="39"/>
        <v>%Z061101</v>
      </c>
      <c r="Z82" s="2" t="str">
        <f t="shared" si="40"/>
        <v>%%I08PT4657</v>
      </c>
      <c r="AA82" s="2"/>
      <c r="AB82" s="2" t="str">
        <f t="shared" si="41"/>
        <v>燃料气去HF401通道1压力</v>
      </c>
      <c r="AC82" s="1" t="str">
        <f t="shared" si="31"/>
        <v>0</v>
      </c>
      <c r="AD82" s="1" t="str">
        <f t="shared" si="32"/>
        <v>1.1</v>
      </c>
      <c r="AE82" s="1" t="str">
        <f t="shared" si="33"/>
        <v>MPa</v>
      </c>
      <c r="AF82" s="1"/>
      <c r="AG82" s="1"/>
      <c r="AH82" s="1"/>
      <c r="AI82" s="1"/>
      <c r="AJ82" s="1"/>
      <c r="AK82" s="58" t="s">
        <v>165</v>
      </c>
      <c r="AL82" s="4"/>
      <c r="AM82" s="4"/>
      <c r="AN82" s="5"/>
      <c r="AO82" s="195" t="s">
        <v>161</v>
      </c>
      <c r="AP82" s="199" t="s">
        <v>166</v>
      </c>
      <c r="AQ82" s="197" t="s">
        <v>167</v>
      </c>
      <c r="AR82" s="196"/>
      <c r="AS82" s="196"/>
      <c r="AT82" s="196" t="s">
        <v>168</v>
      </c>
      <c r="AU82" s="205" t="s">
        <v>169</v>
      </c>
      <c r="AV82" s="196" t="s">
        <v>170</v>
      </c>
      <c r="AW82" s="4"/>
      <c r="AX82" s="4"/>
      <c r="AY82" s="4"/>
      <c r="AZ82" s="4"/>
      <c r="BA82" s="4"/>
      <c r="BB82" s="4"/>
      <c r="BC82" s="4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4"/>
      <c r="BW82" s="8"/>
      <c r="BX82" s="8"/>
      <c r="BY82" s="8"/>
      <c r="BZ82" s="4"/>
      <c r="CA82" s="4"/>
      <c r="CB82" s="4"/>
      <c r="CC82" s="4"/>
      <c r="CD82" s="27"/>
      <c r="CE82" s="27"/>
      <c r="CF82" s="207">
        <f t="shared" si="42"/>
        <v>-1.1000000000000001E-3</v>
      </c>
      <c r="CG82" s="208">
        <f t="shared" si="43"/>
        <v>1.1000000000000001E-3</v>
      </c>
      <c r="CH82" s="209"/>
      <c r="CI82" s="210"/>
      <c r="CJ82" s="207">
        <f t="shared" si="44"/>
        <v>0.54890000000000005</v>
      </c>
      <c r="CK82" s="208">
        <f t="shared" si="45"/>
        <v>0.55110000000000003</v>
      </c>
      <c r="CL82" s="209"/>
      <c r="CM82" s="210"/>
      <c r="CN82" s="207">
        <f t="shared" si="46"/>
        <v>1.0989</v>
      </c>
      <c r="CO82" s="208">
        <f t="shared" si="47"/>
        <v>1.1011000000000002</v>
      </c>
      <c r="CP82" s="211"/>
      <c r="CQ82" s="212"/>
      <c r="CR82" s="213"/>
      <c r="CS82" s="213"/>
    </row>
    <row r="83" spans="1:97" ht="19.899999999999999" customHeight="1">
      <c r="A83" s="194">
        <v>82</v>
      </c>
      <c r="B83" s="195">
        <v>2</v>
      </c>
      <c r="C83" s="195"/>
      <c r="D83" s="196" t="s">
        <v>439</v>
      </c>
      <c r="E83" s="196" t="s">
        <v>440</v>
      </c>
      <c r="F83" s="196" t="s">
        <v>441</v>
      </c>
      <c r="G83" s="196" t="s">
        <v>437</v>
      </c>
      <c r="H83" s="196" t="s">
        <v>385</v>
      </c>
      <c r="I83" s="237" t="str">
        <f t="shared" si="29"/>
        <v>0</v>
      </c>
      <c r="J83" s="237" t="str">
        <f t="shared" si="30"/>
        <v>1.1</v>
      </c>
      <c r="K83" s="2" t="str">
        <f t="shared" si="51"/>
        <v>FCS0301</v>
      </c>
      <c r="L83" s="1">
        <f t="shared" ref="L83:L97" si="52">L82</f>
        <v>6</v>
      </c>
      <c r="M83" s="1">
        <f t="shared" ref="M83:M97" si="53">M82</f>
        <v>1</v>
      </c>
      <c r="N83" s="1">
        <v>2</v>
      </c>
      <c r="O83" s="57" t="str">
        <f t="shared" ref="O83:O97" si="54">O82</f>
        <v>AAI143</v>
      </c>
      <c r="P83" s="2" t="str">
        <f t="shared" si="24"/>
        <v>AI</v>
      </c>
      <c r="Q83" s="2" t="s">
        <v>161</v>
      </c>
      <c r="R83" s="57" t="s">
        <v>162</v>
      </c>
      <c r="S83" s="2"/>
      <c r="T83" s="2"/>
      <c r="U83" s="2">
        <v>26</v>
      </c>
      <c r="V83" s="2"/>
      <c r="W83" s="2" t="s">
        <v>442</v>
      </c>
      <c r="X83" s="2" t="s">
        <v>164</v>
      </c>
      <c r="Y83" s="3" t="str">
        <f t="shared" si="39"/>
        <v>%Z061102</v>
      </c>
      <c r="Z83" s="2" t="str">
        <f t="shared" si="40"/>
        <v>%%I08PT4687</v>
      </c>
      <c r="AA83" s="2"/>
      <c r="AB83" s="2" t="str">
        <f t="shared" si="41"/>
        <v>燃料气去HF401通道2压力</v>
      </c>
      <c r="AC83" s="1" t="str">
        <f t="shared" si="31"/>
        <v>0</v>
      </c>
      <c r="AD83" s="1" t="str">
        <f t="shared" si="32"/>
        <v>1.1</v>
      </c>
      <c r="AE83" s="1" t="str">
        <f t="shared" si="33"/>
        <v>MPa</v>
      </c>
      <c r="AF83" s="1"/>
      <c r="AG83" s="1"/>
      <c r="AH83" s="1"/>
      <c r="AI83" s="1"/>
      <c r="AJ83" s="1"/>
      <c r="AK83" s="58" t="s">
        <v>165</v>
      </c>
      <c r="AL83" s="4"/>
      <c r="AM83" s="4"/>
      <c r="AN83" s="5"/>
      <c r="AO83" s="195" t="s">
        <v>161</v>
      </c>
      <c r="AP83" s="199" t="s">
        <v>166</v>
      </c>
      <c r="AQ83" s="197" t="s">
        <v>167</v>
      </c>
      <c r="AR83" s="196"/>
      <c r="AS83" s="196"/>
      <c r="AT83" s="196" t="s">
        <v>168</v>
      </c>
      <c r="AU83" s="205" t="s">
        <v>169</v>
      </c>
      <c r="AV83" s="196" t="s">
        <v>170</v>
      </c>
      <c r="AW83" s="4"/>
      <c r="AX83" s="4"/>
      <c r="AY83" s="4"/>
      <c r="AZ83" s="4"/>
      <c r="BA83" s="4"/>
      <c r="BB83" s="4"/>
      <c r="BC83" s="4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4"/>
      <c r="BW83" s="8"/>
      <c r="BX83" s="8"/>
      <c r="BY83" s="8"/>
      <c r="BZ83" s="4"/>
      <c r="CA83" s="4"/>
      <c r="CB83" s="4"/>
      <c r="CC83" s="4"/>
      <c r="CD83" s="27"/>
      <c r="CE83" s="27"/>
      <c r="CF83" s="207">
        <f t="shared" si="42"/>
        <v>-1.1000000000000001E-3</v>
      </c>
      <c r="CG83" s="208">
        <f t="shared" si="43"/>
        <v>1.1000000000000001E-3</v>
      </c>
      <c r="CH83" s="209"/>
      <c r="CI83" s="210"/>
      <c r="CJ83" s="207">
        <f t="shared" si="44"/>
        <v>0.54890000000000005</v>
      </c>
      <c r="CK83" s="208">
        <f t="shared" si="45"/>
        <v>0.55110000000000003</v>
      </c>
      <c r="CL83" s="209"/>
      <c r="CM83" s="210"/>
      <c r="CN83" s="207">
        <f t="shared" si="46"/>
        <v>1.0989</v>
      </c>
      <c r="CO83" s="208">
        <f t="shared" si="47"/>
        <v>1.1011000000000002</v>
      </c>
      <c r="CP83" s="211"/>
      <c r="CQ83" s="212"/>
      <c r="CR83" s="213"/>
      <c r="CS83" s="213"/>
    </row>
    <row r="84" spans="1:97" ht="19.899999999999999" customHeight="1">
      <c r="A84" s="194">
        <v>83</v>
      </c>
      <c r="B84" s="195">
        <v>3</v>
      </c>
      <c r="C84" s="195"/>
      <c r="D84" s="196" t="s">
        <v>443</v>
      </c>
      <c r="E84" s="196" t="s">
        <v>444</v>
      </c>
      <c r="F84" s="196" t="s">
        <v>445</v>
      </c>
      <c r="G84" s="196" t="s">
        <v>446</v>
      </c>
      <c r="H84" s="196" t="s">
        <v>385</v>
      </c>
      <c r="I84" s="237" t="str">
        <f t="shared" si="29"/>
        <v>0</v>
      </c>
      <c r="J84" s="237" t="str">
        <f t="shared" si="30"/>
        <v>1.2</v>
      </c>
      <c r="K84" s="2" t="str">
        <f t="shared" si="51"/>
        <v>FCS0301</v>
      </c>
      <c r="L84" s="1">
        <f t="shared" si="52"/>
        <v>6</v>
      </c>
      <c r="M84" s="1">
        <f t="shared" si="53"/>
        <v>1</v>
      </c>
      <c r="N84" s="1">
        <v>3</v>
      </c>
      <c r="O84" s="57" t="str">
        <f t="shared" si="54"/>
        <v>AAI143</v>
      </c>
      <c r="P84" s="2" t="str">
        <f t="shared" ref="P84:P147" si="55">IF(MID(O84,4,3)="543","AO","AI")</f>
        <v>AI</v>
      </c>
      <c r="Q84" s="2" t="s">
        <v>161</v>
      </c>
      <c r="R84" s="57" t="s">
        <v>162</v>
      </c>
      <c r="S84" s="2"/>
      <c r="T84" s="2"/>
      <c r="U84" s="2">
        <v>19</v>
      </c>
      <c r="V84" s="2"/>
      <c r="W84" s="2" t="s">
        <v>447</v>
      </c>
      <c r="X84" s="2" t="s">
        <v>354</v>
      </c>
      <c r="Y84" s="3" t="str">
        <f t="shared" si="39"/>
        <v>%Z061103</v>
      </c>
      <c r="Z84" s="2" t="str">
        <f t="shared" si="40"/>
        <v>%%I08PT5009</v>
      </c>
      <c r="AA84" s="2"/>
      <c r="AB84" s="2" t="str">
        <f t="shared" si="41"/>
        <v>CL504塔顶去HE508VCM压力</v>
      </c>
      <c r="AC84" s="1" t="str">
        <f t="shared" si="31"/>
        <v>0</v>
      </c>
      <c r="AD84" s="1" t="str">
        <f t="shared" si="32"/>
        <v>1.2</v>
      </c>
      <c r="AE84" s="1" t="str">
        <f t="shared" si="33"/>
        <v>MPa</v>
      </c>
      <c r="AF84" s="1"/>
      <c r="AG84" s="1"/>
      <c r="AH84" s="1"/>
      <c r="AI84" s="1"/>
      <c r="AJ84" s="1"/>
      <c r="AK84" s="58" t="s">
        <v>165</v>
      </c>
      <c r="AL84" s="4"/>
      <c r="AM84" s="4"/>
      <c r="AN84" s="5"/>
      <c r="AO84" s="195" t="s">
        <v>161</v>
      </c>
      <c r="AP84" s="199" t="s">
        <v>166</v>
      </c>
      <c r="AQ84" s="197" t="s">
        <v>167</v>
      </c>
      <c r="AR84" s="196"/>
      <c r="AS84" s="196"/>
      <c r="AT84" s="196" t="s">
        <v>168</v>
      </c>
      <c r="AU84" s="205" t="s">
        <v>169</v>
      </c>
      <c r="AV84" s="196" t="s">
        <v>170</v>
      </c>
      <c r="AW84" s="4"/>
      <c r="AX84" s="4"/>
      <c r="AY84" s="4"/>
      <c r="AZ84" s="4"/>
      <c r="BA84" s="4"/>
      <c r="BB84" s="4"/>
      <c r="BC84" s="4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4"/>
      <c r="BW84" s="8"/>
      <c r="BX84" s="8"/>
      <c r="BY84" s="8"/>
      <c r="BZ84" s="4"/>
      <c r="CA84" s="4"/>
      <c r="CB84" s="4"/>
      <c r="CC84" s="4"/>
      <c r="CD84" s="27"/>
      <c r="CE84" s="27"/>
      <c r="CF84" s="207">
        <f t="shared" si="42"/>
        <v>-1.1999999999999999E-3</v>
      </c>
      <c r="CG84" s="208">
        <f t="shared" si="43"/>
        <v>1.1999999999999999E-3</v>
      </c>
      <c r="CH84" s="209"/>
      <c r="CI84" s="210"/>
      <c r="CJ84" s="207">
        <f t="shared" si="44"/>
        <v>0.5988</v>
      </c>
      <c r="CK84" s="208">
        <f t="shared" si="45"/>
        <v>0.60119999999999996</v>
      </c>
      <c r="CL84" s="209"/>
      <c r="CM84" s="210"/>
      <c r="CN84" s="207">
        <f t="shared" si="46"/>
        <v>1.1987999999999999</v>
      </c>
      <c r="CO84" s="208">
        <f t="shared" si="47"/>
        <v>1.2012</v>
      </c>
      <c r="CP84" s="211"/>
      <c r="CQ84" s="212"/>
      <c r="CR84" s="213"/>
      <c r="CS84" s="213"/>
    </row>
    <row r="85" spans="1:97" ht="19.899999999999999" customHeight="1">
      <c r="A85" s="194">
        <v>84</v>
      </c>
      <c r="B85" s="195">
        <v>4</v>
      </c>
      <c r="C85" s="195"/>
      <c r="D85" s="196" t="s">
        <v>448</v>
      </c>
      <c r="E85" s="196" t="s">
        <v>449</v>
      </c>
      <c r="F85" s="196" t="s">
        <v>450</v>
      </c>
      <c r="G85" s="196" t="s">
        <v>400</v>
      </c>
      <c r="H85" s="196" t="s">
        <v>385</v>
      </c>
      <c r="I85" s="237" t="str">
        <f t="shared" si="29"/>
        <v>0</v>
      </c>
      <c r="J85" s="237" t="str">
        <f t="shared" si="30"/>
        <v>0.08</v>
      </c>
      <c r="K85" s="2" t="str">
        <f t="shared" si="51"/>
        <v>FCS0301</v>
      </c>
      <c r="L85" s="1">
        <f t="shared" si="52"/>
        <v>6</v>
      </c>
      <c r="M85" s="1">
        <f t="shared" si="53"/>
        <v>1</v>
      </c>
      <c r="N85" s="1">
        <v>4</v>
      </c>
      <c r="O85" s="57" t="str">
        <f t="shared" si="54"/>
        <v>AAI143</v>
      </c>
      <c r="P85" s="2" t="str">
        <f t="shared" si="55"/>
        <v>AI</v>
      </c>
      <c r="Q85" s="2" t="s">
        <v>161</v>
      </c>
      <c r="R85" s="57" t="s">
        <v>162</v>
      </c>
      <c r="S85" s="2"/>
      <c r="T85" s="2"/>
      <c r="U85" s="2">
        <v>26</v>
      </c>
      <c r="V85" s="2"/>
      <c r="W85" s="2" t="s">
        <v>451</v>
      </c>
      <c r="X85" s="2" t="s">
        <v>164</v>
      </c>
      <c r="Y85" s="3" t="str">
        <f t="shared" si="39"/>
        <v>%Z061104</v>
      </c>
      <c r="Z85" s="2" t="str">
        <f t="shared" si="40"/>
        <v>%%I08PT5047</v>
      </c>
      <c r="AA85" s="2"/>
      <c r="AB85" s="2" t="str">
        <f t="shared" si="41"/>
        <v>HE502壳程冷冻剂出口压力</v>
      </c>
      <c r="AC85" s="1" t="str">
        <f t="shared" si="31"/>
        <v>0</v>
      </c>
      <c r="AD85" s="1" t="str">
        <f t="shared" si="32"/>
        <v>0.08</v>
      </c>
      <c r="AE85" s="1" t="str">
        <f t="shared" si="33"/>
        <v>MPa</v>
      </c>
      <c r="AF85" s="1"/>
      <c r="AG85" s="1"/>
      <c r="AH85" s="1"/>
      <c r="AI85" s="1"/>
      <c r="AJ85" s="1"/>
      <c r="AK85" s="58" t="s">
        <v>165</v>
      </c>
      <c r="AL85" s="4"/>
      <c r="AM85" s="4"/>
      <c r="AN85" s="5"/>
      <c r="AO85" s="195" t="s">
        <v>161</v>
      </c>
      <c r="AP85" s="199" t="s">
        <v>166</v>
      </c>
      <c r="AQ85" s="197" t="s">
        <v>167</v>
      </c>
      <c r="AR85" s="196"/>
      <c r="AS85" s="196"/>
      <c r="AT85" s="196" t="s">
        <v>168</v>
      </c>
      <c r="AU85" s="205" t="s">
        <v>169</v>
      </c>
      <c r="AV85" s="196" t="s">
        <v>170</v>
      </c>
      <c r="AW85" s="4"/>
      <c r="AX85" s="4"/>
      <c r="AY85" s="4"/>
      <c r="AZ85" s="4"/>
      <c r="BA85" s="4"/>
      <c r="BB85" s="4"/>
      <c r="BC85" s="4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4"/>
      <c r="BW85" s="8"/>
      <c r="BX85" s="8"/>
      <c r="BY85" s="8"/>
      <c r="BZ85" s="4"/>
      <c r="CA85" s="4"/>
      <c r="CB85" s="4"/>
      <c r="CC85" s="4"/>
      <c r="CD85" s="27"/>
      <c r="CE85" s="27"/>
      <c r="CF85" s="207">
        <f t="shared" si="42"/>
        <v>-8.0000000000000007E-5</v>
      </c>
      <c r="CG85" s="208">
        <f t="shared" si="43"/>
        <v>8.0000000000000007E-5</v>
      </c>
      <c r="CH85" s="209"/>
      <c r="CI85" s="210"/>
      <c r="CJ85" s="207">
        <f t="shared" si="44"/>
        <v>3.9920000000000004E-2</v>
      </c>
      <c r="CK85" s="208">
        <f t="shared" si="45"/>
        <v>4.0079999999999998E-2</v>
      </c>
      <c r="CL85" s="209"/>
      <c r="CM85" s="210"/>
      <c r="CN85" s="207">
        <f t="shared" si="46"/>
        <v>7.9920000000000005E-2</v>
      </c>
      <c r="CO85" s="208">
        <f t="shared" si="47"/>
        <v>8.0079999999999998E-2</v>
      </c>
      <c r="CP85" s="211"/>
      <c r="CQ85" s="212"/>
      <c r="CR85" s="213"/>
      <c r="CS85" s="213"/>
    </row>
    <row r="86" spans="1:97" ht="19.899999999999999" customHeight="1">
      <c r="A86" s="194">
        <v>85</v>
      </c>
      <c r="B86" s="195">
        <v>5</v>
      </c>
      <c r="C86" s="195"/>
      <c r="D86" s="196" t="s">
        <v>452</v>
      </c>
      <c r="E86" s="196" t="s">
        <v>453</v>
      </c>
      <c r="F86" s="196" t="s">
        <v>454</v>
      </c>
      <c r="G86" s="196" t="s">
        <v>455</v>
      </c>
      <c r="H86" s="196" t="s">
        <v>385</v>
      </c>
      <c r="I86" s="237" t="str">
        <f t="shared" si="29"/>
        <v>0</v>
      </c>
      <c r="J86" s="237" t="str">
        <f t="shared" si="30"/>
        <v>0.12</v>
      </c>
      <c r="K86" s="2" t="str">
        <f t="shared" si="51"/>
        <v>FCS0301</v>
      </c>
      <c r="L86" s="1">
        <f t="shared" si="52"/>
        <v>6</v>
      </c>
      <c r="M86" s="1">
        <f t="shared" si="53"/>
        <v>1</v>
      </c>
      <c r="N86" s="1">
        <v>5</v>
      </c>
      <c r="O86" s="57" t="str">
        <f t="shared" si="54"/>
        <v>AAI143</v>
      </c>
      <c r="P86" s="2" t="str">
        <f t="shared" si="55"/>
        <v>AI</v>
      </c>
      <c r="Q86" s="2" t="s">
        <v>161</v>
      </c>
      <c r="R86" s="57" t="s">
        <v>162</v>
      </c>
      <c r="S86" s="2"/>
      <c r="T86" s="2"/>
      <c r="U86" s="2">
        <v>19</v>
      </c>
      <c r="V86" s="2"/>
      <c r="W86" s="2" t="s">
        <v>456</v>
      </c>
      <c r="X86" s="2" t="s">
        <v>354</v>
      </c>
      <c r="Y86" s="3" t="str">
        <f t="shared" si="39"/>
        <v>%Z061105</v>
      </c>
      <c r="Z86" s="2" t="str">
        <f t="shared" si="40"/>
        <v>%%I08PT5136</v>
      </c>
      <c r="AA86" s="2"/>
      <c r="AB86" s="2" t="str">
        <f t="shared" si="41"/>
        <v>排污分离罐VE507压力</v>
      </c>
      <c r="AC86" s="1" t="str">
        <f t="shared" si="31"/>
        <v>0</v>
      </c>
      <c r="AD86" s="1" t="str">
        <f t="shared" si="32"/>
        <v>0.12</v>
      </c>
      <c r="AE86" s="1" t="str">
        <f t="shared" si="33"/>
        <v>MPa</v>
      </c>
      <c r="AF86" s="1"/>
      <c r="AG86" s="1"/>
      <c r="AH86" s="1"/>
      <c r="AI86" s="1"/>
      <c r="AJ86" s="1"/>
      <c r="AK86" s="58" t="s">
        <v>165</v>
      </c>
      <c r="AL86" s="4"/>
      <c r="AM86" s="4"/>
      <c r="AN86" s="5"/>
      <c r="AO86" s="195" t="s">
        <v>161</v>
      </c>
      <c r="AP86" s="199" t="s">
        <v>166</v>
      </c>
      <c r="AQ86" s="197" t="s">
        <v>167</v>
      </c>
      <c r="AR86" s="196"/>
      <c r="AS86" s="196"/>
      <c r="AT86" s="196" t="s">
        <v>168</v>
      </c>
      <c r="AU86" s="205" t="s">
        <v>169</v>
      </c>
      <c r="AV86" s="196" t="s">
        <v>170</v>
      </c>
      <c r="AW86" s="4"/>
      <c r="AX86" s="4"/>
      <c r="AY86" s="4"/>
      <c r="AZ86" s="4"/>
      <c r="BA86" s="4"/>
      <c r="BB86" s="4"/>
      <c r="BC86" s="4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4"/>
      <c r="BW86" s="8"/>
      <c r="BX86" s="8"/>
      <c r="BY86" s="8"/>
      <c r="BZ86" s="4"/>
      <c r="CA86" s="4"/>
      <c r="CB86" s="4"/>
      <c r="CC86" s="4"/>
      <c r="CD86" s="27"/>
      <c r="CE86" s="27"/>
      <c r="CF86" s="207">
        <f t="shared" si="42"/>
        <v>-1.2E-4</v>
      </c>
      <c r="CG86" s="208">
        <f t="shared" si="43"/>
        <v>1.2E-4</v>
      </c>
      <c r="CH86" s="209"/>
      <c r="CI86" s="210"/>
      <c r="CJ86" s="207">
        <f t="shared" si="44"/>
        <v>5.9879999999999996E-2</v>
      </c>
      <c r="CK86" s="208">
        <f t="shared" si="45"/>
        <v>6.012E-2</v>
      </c>
      <c r="CL86" s="209"/>
      <c r="CM86" s="210"/>
      <c r="CN86" s="207">
        <f t="shared" si="46"/>
        <v>0.11988</v>
      </c>
      <c r="CO86" s="208">
        <f t="shared" si="47"/>
        <v>0.12011999999999999</v>
      </c>
      <c r="CP86" s="211"/>
      <c r="CQ86" s="212"/>
      <c r="CR86" s="213"/>
      <c r="CS86" s="213"/>
    </row>
    <row r="87" spans="1:97" ht="19.899999999999999" customHeight="1">
      <c r="A87" s="194">
        <v>86</v>
      </c>
      <c r="B87" s="195">
        <v>6</v>
      </c>
      <c r="C87" s="195"/>
      <c r="D87" s="196" t="s">
        <v>457</v>
      </c>
      <c r="E87" s="196" t="s">
        <v>458</v>
      </c>
      <c r="F87" s="196" t="s">
        <v>459</v>
      </c>
      <c r="G87" s="196" t="s">
        <v>460</v>
      </c>
      <c r="H87" s="196" t="s">
        <v>461</v>
      </c>
      <c r="I87" s="237" t="str">
        <f t="shared" si="29"/>
        <v>0</v>
      </c>
      <c r="J87" s="237" t="str">
        <f t="shared" si="30"/>
        <v>60</v>
      </c>
      <c r="K87" s="2" t="str">
        <f t="shared" si="51"/>
        <v>FCS0301</v>
      </c>
      <c r="L87" s="1">
        <f t="shared" si="52"/>
        <v>6</v>
      </c>
      <c r="M87" s="1">
        <f t="shared" si="53"/>
        <v>1</v>
      </c>
      <c r="N87" s="1">
        <v>6</v>
      </c>
      <c r="O87" s="57" t="str">
        <f t="shared" si="54"/>
        <v>AAI143</v>
      </c>
      <c r="P87" s="2" t="str">
        <f t="shared" si="55"/>
        <v>AI</v>
      </c>
      <c r="Q87" s="2" t="s">
        <v>161</v>
      </c>
      <c r="R87" s="57" t="s">
        <v>162</v>
      </c>
      <c r="S87" s="2"/>
      <c r="T87" s="2"/>
      <c r="U87" s="2">
        <v>26</v>
      </c>
      <c r="V87" s="2"/>
      <c r="W87" s="2" t="s">
        <v>462</v>
      </c>
      <c r="X87" s="2" t="s">
        <v>164</v>
      </c>
      <c r="Y87" s="3" t="str">
        <f t="shared" si="39"/>
        <v>%Z061106</v>
      </c>
      <c r="Z87" s="2" t="str">
        <f t="shared" si="40"/>
        <v>%%I08TT3407</v>
      </c>
      <c r="AA87" s="2"/>
      <c r="AB87" s="2" t="str">
        <f t="shared" si="41"/>
        <v>HE305至VE302温度</v>
      </c>
      <c r="AC87" s="1" t="str">
        <f t="shared" si="31"/>
        <v>0</v>
      </c>
      <c r="AD87" s="1" t="str">
        <f t="shared" si="32"/>
        <v>60</v>
      </c>
      <c r="AE87" s="1" t="str">
        <f t="shared" si="33"/>
        <v>℃</v>
      </c>
      <c r="AF87" s="1"/>
      <c r="AG87" s="1"/>
      <c r="AH87" s="1"/>
      <c r="AI87" s="1"/>
      <c r="AJ87" s="1"/>
      <c r="AK87" s="58" t="s">
        <v>165</v>
      </c>
      <c r="AL87" s="4"/>
      <c r="AM87" s="4"/>
      <c r="AN87" s="5"/>
      <c r="AO87" s="195" t="s">
        <v>161</v>
      </c>
      <c r="AP87" s="199" t="s">
        <v>166</v>
      </c>
      <c r="AQ87" s="197" t="s">
        <v>167</v>
      </c>
      <c r="AR87" s="196"/>
      <c r="AS87" s="196"/>
      <c r="AT87" s="196" t="s">
        <v>168</v>
      </c>
      <c r="AU87" s="205" t="s">
        <v>169</v>
      </c>
      <c r="AV87" s="196" t="s">
        <v>170</v>
      </c>
      <c r="AW87" s="4"/>
      <c r="AX87" s="4"/>
      <c r="AY87" s="4"/>
      <c r="AZ87" s="4"/>
      <c r="BA87" s="4"/>
      <c r="BB87" s="4"/>
      <c r="BC87" s="4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4"/>
      <c r="BW87" s="8"/>
      <c r="BX87" s="8"/>
      <c r="BY87" s="8"/>
      <c r="BZ87" s="4"/>
      <c r="CA87" s="4"/>
      <c r="CB87" s="4"/>
      <c r="CC87" s="4"/>
      <c r="CD87" s="27"/>
      <c r="CE87" s="27"/>
      <c r="CF87" s="207">
        <f t="shared" si="42"/>
        <v>-0.06</v>
      </c>
      <c r="CG87" s="208">
        <f t="shared" si="43"/>
        <v>0.06</v>
      </c>
      <c r="CH87" s="209"/>
      <c r="CI87" s="210"/>
      <c r="CJ87" s="207">
        <f t="shared" si="44"/>
        <v>29.94</v>
      </c>
      <c r="CK87" s="208">
        <f t="shared" si="45"/>
        <v>30.06</v>
      </c>
      <c r="CL87" s="209"/>
      <c r="CM87" s="210"/>
      <c r="CN87" s="207">
        <f t="shared" si="46"/>
        <v>59.94</v>
      </c>
      <c r="CO87" s="208">
        <f t="shared" si="47"/>
        <v>60.06</v>
      </c>
      <c r="CP87" s="211"/>
      <c r="CQ87" s="212"/>
      <c r="CR87" s="213"/>
      <c r="CS87" s="213"/>
    </row>
    <row r="88" spans="1:97" ht="19.899999999999999" customHeight="1">
      <c r="A88" s="194">
        <v>87</v>
      </c>
      <c r="B88" s="195">
        <v>7</v>
      </c>
      <c r="C88" s="195"/>
      <c r="D88" s="196" t="s">
        <v>463</v>
      </c>
      <c r="E88" s="196" t="s">
        <v>464</v>
      </c>
      <c r="F88" s="196" t="s">
        <v>465</v>
      </c>
      <c r="G88" s="196" t="s">
        <v>466</v>
      </c>
      <c r="H88" s="196" t="s">
        <v>461</v>
      </c>
      <c r="I88" s="237" t="str">
        <f t="shared" si="29"/>
        <v>0</v>
      </c>
      <c r="J88" s="237" t="str">
        <f t="shared" si="30"/>
        <v>80</v>
      </c>
      <c r="K88" s="2" t="str">
        <f t="shared" si="51"/>
        <v>FCS0301</v>
      </c>
      <c r="L88" s="1">
        <f t="shared" si="52"/>
        <v>6</v>
      </c>
      <c r="M88" s="1">
        <f t="shared" si="53"/>
        <v>1</v>
      </c>
      <c r="N88" s="1">
        <v>7</v>
      </c>
      <c r="O88" s="57" t="str">
        <f t="shared" si="54"/>
        <v>AAI143</v>
      </c>
      <c r="P88" s="2" t="str">
        <f t="shared" si="55"/>
        <v>AI</v>
      </c>
      <c r="Q88" s="2" t="s">
        <v>161</v>
      </c>
      <c r="R88" s="57" t="s">
        <v>162</v>
      </c>
      <c r="S88" s="2"/>
      <c r="T88" s="2"/>
      <c r="U88" s="2">
        <v>27</v>
      </c>
      <c r="V88" s="2"/>
      <c r="W88" s="2" t="s">
        <v>467</v>
      </c>
      <c r="X88" s="2" t="s">
        <v>164</v>
      </c>
      <c r="Y88" s="3" t="str">
        <f t="shared" si="39"/>
        <v>%Z061107</v>
      </c>
      <c r="Z88" s="2" t="str">
        <f t="shared" si="40"/>
        <v>%%I08TT4223</v>
      </c>
      <c r="AA88" s="2"/>
      <c r="AB88" s="2" t="str">
        <f t="shared" si="41"/>
        <v>HE402出口温度</v>
      </c>
      <c r="AC88" s="1" t="str">
        <f t="shared" si="31"/>
        <v>0</v>
      </c>
      <c r="AD88" s="1" t="str">
        <f t="shared" si="32"/>
        <v>80</v>
      </c>
      <c r="AE88" s="1" t="str">
        <f t="shared" si="33"/>
        <v>℃</v>
      </c>
      <c r="AF88" s="1"/>
      <c r="AG88" s="1"/>
      <c r="AH88" s="1"/>
      <c r="AI88" s="1"/>
      <c r="AJ88" s="1"/>
      <c r="AK88" s="58" t="s">
        <v>165</v>
      </c>
      <c r="AL88" s="4"/>
      <c r="AM88" s="4"/>
      <c r="AN88" s="5"/>
      <c r="AO88" s="195" t="s">
        <v>161</v>
      </c>
      <c r="AP88" s="199" t="s">
        <v>166</v>
      </c>
      <c r="AQ88" s="197" t="s">
        <v>167</v>
      </c>
      <c r="AR88" s="196"/>
      <c r="AS88" s="196"/>
      <c r="AT88" s="196" t="s">
        <v>168</v>
      </c>
      <c r="AU88" s="205" t="s">
        <v>169</v>
      </c>
      <c r="AV88" s="196" t="s">
        <v>170</v>
      </c>
      <c r="AW88" s="4"/>
      <c r="AX88" s="4"/>
      <c r="AY88" s="4"/>
      <c r="AZ88" s="4"/>
      <c r="BA88" s="4"/>
      <c r="BB88" s="4"/>
      <c r="BC88" s="4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4"/>
      <c r="BW88" s="8"/>
      <c r="BX88" s="8"/>
      <c r="BY88" s="8"/>
      <c r="BZ88" s="4"/>
      <c r="CA88" s="4"/>
      <c r="CB88" s="4"/>
      <c r="CC88" s="4"/>
      <c r="CD88" s="27"/>
      <c r="CE88" s="27"/>
      <c r="CF88" s="207">
        <f t="shared" si="42"/>
        <v>-0.08</v>
      </c>
      <c r="CG88" s="208">
        <f t="shared" si="43"/>
        <v>0.08</v>
      </c>
      <c r="CH88" s="209"/>
      <c r="CI88" s="210"/>
      <c r="CJ88" s="207">
        <f t="shared" si="44"/>
        <v>39.92</v>
      </c>
      <c r="CK88" s="208">
        <f t="shared" si="45"/>
        <v>40.08</v>
      </c>
      <c r="CL88" s="209"/>
      <c r="CM88" s="210"/>
      <c r="CN88" s="207">
        <f t="shared" si="46"/>
        <v>79.92</v>
      </c>
      <c r="CO88" s="208">
        <f t="shared" si="47"/>
        <v>80.08</v>
      </c>
      <c r="CP88" s="211"/>
      <c r="CQ88" s="212"/>
      <c r="CR88" s="213"/>
      <c r="CS88" s="213"/>
    </row>
    <row r="89" spans="1:97" ht="19.899999999999999" customHeight="1">
      <c r="A89" s="194">
        <v>88</v>
      </c>
      <c r="B89" s="195">
        <v>8</v>
      </c>
      <c r="C89" s="195"/>
      <c r="D89" s="196" t="s">
        <v>468</v>
      </c>
      <c r="E89" s="196" t="s">
        <v>469</v>
      </c>
      <c r="F89" s="196" t="s">
        <v>470</v>
      </c>
      <c r="G89" s="196" t="s">
        <v>471</v>
      </c>
      <c r="H89" s="196" t="s">
        <v>461</v>
      </c>
      <c r="I89" s="237" t="str">
        <f t="shared" si="29"/>
        <v>0</v>
      </c>
      <c r="J89" s="237" t="str">
        <f t="shared" si="30"/>
        <v>300</v>
      </c>
      <c r="K89" s="2" t="str">
        <f t="shared" si="51"/>
        <v>FCS0301</v>
      </c>
      <c r="L89" s="1">
        <f t="shared" si="52"/>
        <v>6</v>
      </c>
      <c r="M89" s="1">
        <f t="shared" si="53"/>
        <v>1</v>
      </c>
      <c r="N89" s="1">
        <v>8</v>
      </c>
      <c r="O89" s="57" t="str">
        <f t="shared" si="54"/>
        <v>AAI143</v>
      </c>
      <c r="P89" s="2" t="str">
        <f t="shared" si="55"/>
        <v>AI</v>
      </c>
      <c r="Q89" s="2" t="s">
        <v>161</v>
      </c>
      <c r="R89" s="57" t="s">
        <v>162</v>
      </c>
      <c r="S89" s="2"/>
      <c r="T89" s="2"/>
      <c r="U89" s="2">
        <v>12</v>
      </c>
      <c r="V89" s="2"/>
      <c r="W89" s="2" t="s">
        <v>472</v>
      </c>
      <c r="X89" s="2" t="s">
        <v>354</v>
      </c>
      <c r="Y89" s="3" t="str">
        <f t="shared" si="39"/>
        <v>%Z061108</v>
      </c>
      <c r="Z89" s="2" t="str">
        <f t="shared" si="40"/>
        <v>%%I08TT4684</v>
      </c>
      <c r="AA89" s="2"/>
      <c r="AB89" s="2" t="str">
        <f t="shared" si="41"/>
        <v>HF401预热段出口EDC温度</v>
      </c>
      <c r="AC89" s="1" t="str">
        <f t="shared" si="31"/>
        <v>0</v>
      </c>
      <c r="AD89" s="1" t="str">
        <f t="shared" si="32"/>
        <v>300</v>
      </c>
      <c r="AE89" s="1" t="str">
        <f t="shared" si="33"/>
        <v>℃</v>
      </c>
      <c r="AF89" s="1"/>
      <c r="AG89" s="1"/>
      <c r="AH89" s="1"/>
      <c r="AI89" s="1"/>
      <c r="AJ89" s="1"/>
      <c r="AK89" s="58" t="s">
        <v>165</v>
      </c>
      <c r="AL89" s="4"/>
      <c r="AM89" s="4"/>
      <c r="AN89" s="5"/>
      <c r="AO89" s="195" t="s">
        <v>161</v>
      </c>
      <c r="AP89" s="199" t="s">
        <v>166</v>
      </c>
      <c r="AQ89" s="197" t="s">
        <v>167</v>
      </c>
      <c r="AR89" s="196"/>
      <c r="AS89" s="196"/>
      <c r="AT89" s="196" t="s">
        <v>168</v>
      </c>
      <c r="AU89" s="205" t="s">
        <v>169</v>
      </c>
      <c r="AV89" s="196" t="s">
        <v>170</v>
      </c>
      <c r="AW89" s="4"/>
      <c r="AX89" s="4"/>
      <c r="AY89" s="4"/>
      <c r="AZ89" s="4"/>
      <c r="BA89" s="4"/>
      <c r="BB89" s="4"/>
      <c r="BC89" s="4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4"/>
      <c r="BW89" s="8"/>
      <c r="BX89" s="8"/>
      <c r="BY89" s="8"/>
      <c r="BZ89" s="4"/>
      <c r="CA89" s="4"/>
      <c r="CB89" s="4"/>
      <c r="CC89" s="4"/>
      <c r="CD89" s="27"/>
      <c r="CE89" s="27"/>
      <c r="CF89" s="207">
        <f t="shared" si="42"/>
        <v>-0.3</v>
      </c>
      <c r="CG89" s="208">
        <f t="shared" si="43"/>
        <v>0.3</v>
      </c>
      <c r="CH89" s="209"/>
      <c r="CI89" s="210"/>
      <c r="CJ89" s="207">
        <f t="shared" si="44"/>
        <v>149.69999999999999</v>
      </c>
      <c r="CK89" s="208">
        <f t="shared" si="45"/>
        <v>150.30000000000001</v>
      </c>
      <c r="CL89" s="209"/>
      <c r="CM89" s="210"/>
      <c r="CN89" s="207">
        <f t="shared" si="46"/>
        <v>299.7</v>
      </c>
      <c r="CO89" s="208">
        <f t="shared" si="47"/>
        <v>300.3</v>
      </c>
      <c r="CP89" s="211"/>
      <c r="CQ89" s="212"/>
      <c r="CR89" s="213"/>
      <c r="CS89" s="213"/>
    </row>
    <row r="90" spans="1:97" ht="19.899999999999999" customHeight="1">
      <c r="A90" s="194">
        <v>89</v>
      </c>
      <c r="B90" s="195">
        <v>9</v>
      </c>
      <c r="C90" s="195"/>
      <c r="D90" s="196" t="s">
        <v>473</v>
      </c>
      <c r="E90" s="196" t="s">
        <v>474</v>
      </c>
      <c r="F90" s="196" t="s">
        <v>475</v>
      </c>
      <c r="G90" s="196" t="s">
        <v>460</v>
      </c>
      <c r="H90" s="196" t="s">
        <v>461</v>
      </c>
      <c r="I90" s="237" t="str">
        <f t="shared" si="29"/>
        <v>0</v>
      </c>
      <c r="J90" s="237" t="str">
        <f t="shared" si="30"/>
        <v>60</v>
      </c>
      <c r="K90" s="2" t="str">
        <f t="shared" si="51"/>
        <v>FCS0301</v>
      </c>
      <c r="L90" s="1">
        <f t="shared" si="52"/>
        <v>6</v>
      </c>
      <c r="M90" s="1">
        <f t="shared" si="53"/>
        <v>1</v>
      </c>
      <c r="N90" s="1">
        <v>9</v>
      </c>
      <c r="O90" s="57" t="str">
        <f t="shared" si="54"/>
        <v>AAI143</v>
      </c>
      <c r="P90" s="2" t="str">
        <f t="shared" si="55"/>
        <v>AI</v>
      </c>
      <c r="Q90" s="2" t="s">
        <v>161</v>
      </c>
      <c r="R90" s="57" t="s">
        <v>162</v>
      </c>
      <c r="S90" s="2"/>
      <c r="T90" s="2"/>
      <c r="U90" s="2">
        <v>27</v>
      </c>
      <c r="V90" s="2"/>
      <c r="W90" s="2" t="s">
        <v>476</v>
      </c>
      <c r="X90" s="2" t="s">
        <v>164</v>
      </c>
      <c r="Y90" s="3" t="str">
        <f t="shared" si="39"/>
        <v>%Z061109</v>
      </c>
      <c r="Z90" s="2" t="str">
        <f t="shared" si="40"/>
        <v>%%I08TT5106</v>
      </c>
      <c r="AA90" s="2"/>
      <c r="AB90" s="2" t="str">
        <f t="shared" si="41"/>
        <v>HE512去MX508温度</v>
      </c>
      <c r="AC90" s="1" t="str">
        <f t="shared" si="31"/>
        <v>0</v>
      </c>
      <c r="AD90" s="1" t="str">
        <f t="shared" si="32"/>
        <v>60</v>
      </c>
      <c r="AE90" s="1" t="str">
        <f t="shared" si="33"/>
        <v>℃</v>
      </c>
      <c r="AF90" s="1"/>
      <c r="AG90" s="1"/>
      <c r="AH90" s="1"/>
      <c r="AI90" s="1"/>
      <c r="AJ90" s="1"/>
      <c r="AK90" s="58" t="s">
        <v>165</v>
      </c>
      <c r="AL90" s="4"/>
      <c r="AM90" s="4"/>
      <c r="AN90" s="5"/>
      <c r="AO90" s="195" t="s">
        <v>161</v>
      </c>
      <c r="AP90" s="199" t="s">
        <v>166</v>
      </c>
      <c r="AQ90" s="197" t="s">
        <v>167</v>
      </c>
      <c r="AR90" s="196"/>
      <c r="AS90" s="196"/>
      <c r="AT90" s="196" t="s">
        <v>168</v>
      </c>
      <c r="AU90" s="205" t="s">
        <v>169</v>
      </c>
      <c r="AV90" s="196" t="s">
        <v>170</v>
      </c>
      <c r="AW90" s="4"/>
      <c r="AX90" s="4"/>
      <c r="AY90" s="4"/>
      <c r="AZ90" s="4"/>
      <c r="BA90" s="4"/>
      <c r="BB90" s="4"/>
      <c r="BC90" s="4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4"/>
      <c r="BW90" s="8"/>
      <c r="BX90" s="8"/>
      <c r="BY90" s="8"/>
      <c r="BZ90" s="4"/>
      <c r="CA90" s="4"/>
      <c r="CB90" s="4"/>
      <c r="CC90" s="4"/>
      <c r="CD90" s="27"/>
      <c r="CE90" s="27"/>
      <c r="CF90" s="207">
        <f t="shared" si="42"/>
        <v>-0.06</v>
      </c>
      <c r="CG90" s="208">
        <f t="shared" si="43"/>
        <v>0.06</v>
      </c>
      <c r="CH90" s="209"/>
      <c r="CI90" s="210"/>
      <c r="CJ90" s="207">
        <f t="shared" si="44"/>
        <v>29.94</v>
      </c>
      <c r="CK90" s="208">
        <f t="shared" si="45"/>
        <v>30.06</v>
      </c>
      <c r="CL90" s="209"/>
      <c r="CM90" s="210"/>
      <c r="CN90" s="207">
        <f t="shared" si="46"/>
        <v>59.94</v>
      </c>
      <c r="CO90" s="208">
        <f t="shared" si="47"/>
        <v>60.06</v>
      </c>
      <c r="CP90" s="211"/>
      <c r="CQ90" s="212"/>
      <c r="CR90" s="213"/>
      <c r="CS90" s="213"/>
    </row>
    <row r="91" spans="1:97" ht="19.899999999999999" customHeight="1">
      <c r="A91" s="194">
        <v>90</v>
      </c>
      <c r="B91" s="195">
        <v>10</v>
      </c>
      <c r="C91" s="195"/>
      <c r="D91" s="196" t="str">
        <f t="shared" ref="D91:D97" si="56">LEFT(K91,1)&amp;RIGHT(K91,2)&amp;"N"&amp;L91&amp;"S"&amp;M91&amp;N91</f>
        <v>F01N6S110</v>
      </c>
      <c r="E91" s="196" t="s">
        <v>477</v>
      </c>
      <c r="F91" s="196" t="s">
        <v>217</v>
      </c>
      <c r="G91" s="196"/>
      <c r="H91" s="196"/>
      <c r="I91" s="237" t="str">
        <f t="shared" si="29"/>
        <v/>
      </c>
      <c r="J91" s="237" t="str">
        <f t="shared" si="30"/>
        <v/>
      </c>
      <c r="K91" s="2" t="str">
        <f t="shared" si="51"/>
        <v>FCS0301</v>
      </c>
      <c r="L91" s="1">
        <f t="shared" si="52"/>
        <v>6</v>
      </c>
      <c r="M91" s="1">
        <f t="shared" si="53"/>
        <v>1</v>
      </c>
      <c r="N91" s="1">
        <v>10</v>
      </c>
      <c r="O91" s="57" t="str">
        <f t="shared" si="54"/>
        <v>AAI143</v>
      </c>
      <c r="P91" s="2" t="str">
        <f t="shared" si="55"/>
        <v>AI</v>
      </c>
      <c r="Q91" s="2" t="s">
        <v>161</v>
      </c>
      <c r="R91" s="57" t="s">
        <v>162</v>
      </c>
      <c r="S91" s="2"/>
      <c r="T91" s="2"/>
      <c r="U91" s="2"/>
      <c r="V91" s="2"/>
      <c r="W91" s="2"/>
      <c r="X91" s="2"/>
      <c r="Y91" s="3" t="str">
        <f t="shared" si="39"/>
        <v>%Z061110</v>
      </c>
      <c r="Z91" s="2" t="str">
        <f t="shared" si="40"/>
        <v>%%IF01N6S110</v>
      </c>
      <c r="AA91" s="2"/>
      <c r="AB91" s="2" t="str">
        <f t="shared" si="41"/>
        <v>SBAIR spare</v>
      </c>
      <c r="AC91" s="1" t="str">
        <f t="shared" si="31"/>
        <v/>
      </c>
      <c r="AD91" s="1" t="str">
        <f t="shared" si="32"/>
        <v/>
      </c>
      <c r="AE91" s="1" t="str">
        <f t="shared" si="33"/>
        <v/>
      </c>
      <c r="AF91" s="1"/>
      <c r="AG91" s="1"/>
      <c r="AH91" s="1"/>
      <c r="AI91" s="1"/>
      <c r="AJ91" s="1"/>
      <c r="AK91" s="58" t="s">
        <v>165</v>
      </c>
      <c r="AL91" s="4"/>
      <c r="AM91" s="4"/>
      <c r="AN91" s="5"/>
      <c r="AO91" s="195" t="s">
        <v>161</v>
      </c>
      <c r="AP91" s="199" t="s">
        <v>166</v>
      </c>
      <c r="AQ91" s="197" t="s">
        <v>167</v>
      </c>
      <c r="AR91" s="196"/>
      <c r="AS91" s="196"/>
      <c r="AT91" s="196" t="s">
        <v>168</v>
      </c>
      <c r="AU91" s="205"/>
      <c r="AV91" s="196"/>
      <c r="AW91" s="4"/>
      <c r="AX91" s="4"/>
      <c r="AY91" s="4"/>
      <c r="AZ91" s="4"/>
      <c r="BA91" s="4"/>
      <c r="BB91" s="4"/>
      <c r="BC91" s="4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4"/>
      <c r="BW91" s="8"/>
      <c r="BX91" s="8"/>
      <c r="BY91" s="8"/>
      <c r="BZ91" s="4"/>
      <c r="CA91" s="4"/>
      <c r="CB91" s="4"/>
      <c r="CC91" s="4"/>
      <c r="CD91" s="27"/>
      <c r="CE91" s="27"/>
      <c r="CF91" s="207" t="e">
        <f t="shared" si="42"/>
        <v>#VALUE!</v>
      </c>
      <c r="CG91" s="208" t="e">
        <f t="shared" si="43"/>
        <v>#VALUE!</v>
      </c>
      <c r="CH91" s="209"/>
      <c r="CI91" s="210"/>
      <c r="CJ91" s="207" t="e">
        <f t="shared" si="44"/>
        <v>#VALUE!</v>
      </c>
      <c r="CK91" s="208" t="e">
        <f t="shared" si="45"/>
        <v>#VALUE!</v>
      </c>
      <c r="CL91" s="209"/>
      <c r="CM91" s="210"/>
      <c r="CN91" s="207" t="e">
        <f t="shared" si="46"/>
        <v>#VALUE!</v>
      </c>
      <c r="CO91" s="208" t="e">
        <f t="shared" si="47"/>
        <v>#VALUE!</v>
      </c>
      <c r="CP91" s="211"/>
      <c r="CQ91" s="212"/>
      <c r="CR91" s="213"/>
      <c r="CS91" s="213"/>
    </row>
    <row r="92" spans="1:97" ht="19.899999999999999" customHeight="1">
      <c r="A92" s="194">
        <v>91</v>
      </c>
      <c r="B92" s="195">
        <v>11</v>
      </c>
      <c r="C92" s="195"/>
      <c r="D92" s="196" t="str">
        <f t="shared" si="56"/>
        <v>F01N6S111</v>
      </c>
      <c r="E92" s="196" t="s">
        <v>478</v>
      </c>
      <c r="F92" s="196" t="s">
        <v>217</v>
      </c>
      <c r="G92" s="196"/>
      <c r="H92" s="196"/>
      <c r="I92" s="237" t="str">
        <f t="shared" si="29"/>
        <v/>
      </c>
      <c r="J92" s="237" t="str">
        <f t="shared" si="30"/>
        <v/>
      </c>
      <c r="K92" s="2" t="str">
        <f t="shared" si="51"/>
        <v>FCS0301</v>
      </c>
      <c r="L92" s="1">
        <f t="shared" si="52"/>
        <v>6</v>
      </c>
      <c r="M92" s="1">
        <f t="shared" si="53"/>
        <v>1</v>
      </c>
      <c r="N92" s="1">
        <v>11</v>
      </c>
      <c r="O92" s="57" t="str">
        <f t="shared" si="54"/>
        <v>AAI143</v>
      </c>
      <c r="P92" s="2" t="str">
        <f t="shared" si="55"/>
        <v>AI</v>
      </c>
      <c r="Q92" s="2" t="s">
        <v>161</v>
      </c>
      <c r="R92" s="57" t="s">
        <v>162</v>
      </c>
      <c r="S92" s="2"/>
      <c r="T92" s="2"/>
      <c r="U92" s="2"/>
      <c r="V92" s="2"/>
      <c r="W92" s="2"/>
      <c r="X92" s="2"/>
      <c r="Y92" s="3" t="str">
        <f t="shared" si="39"/>
        <v>%Z061111</v>
      </c>
      <c r="Z92" s="2" t="str">
        <f t="shared" si="40"/>
        <v>%%IF01N6S111</v>
      </c>
      <c r="AA92" s="36"/>
      <c r="AB92" s="2" t="str">
        <f t="shared" si="41"/>
        <v>SBAIR spare</v>
      </c>
      <c r="AC92" s="1" t="str">
        <f t="shared" si="31"/>
        <v/>
      </c>
      <c r="AD92" s="1" t="str">
        <f t="shared" si="32"/>
        <v/>
      </c>
      <c r="AE92" s="1" t="str">
        <f t="shared" si="33"/>
        <v/>
      </c>
      <c r="AF92" s="1"/>
      <c r="AG92" s="1"/>
      <c r="AH92" s="1"/>
      <c r="AI92" s="1"/>
      <c r="AJ92" s="1"/>
      <c r="AK92" s="58" t="s">
        <v>165</v>
      </c>
      <c r="AL92" s="4"/>
      <c r="AM92" s="4"/>
      <c r="AN92" s="5"/>
      <c r="AO92" s="195" t="s">
        <v>161</v>
      </c>
      <c r="AP92" s="199" t="s">
        <v>166</v>
      </c>
      <c r="AQ92" s="197" t="s">
        <v>167</v>
      </c>
      <c r="AR92" s="196"/>
      <c r="AS92" s="196"/>
      <c r="AT92" s="196" t="s">
        <v>168</v>
      </c>
      <c r="AU92" s="205"/>
      <c r="AV92" s="196"/>
      <c r="AW92" s="4"/>
      <c r="AX92" s="4"/>
      <c r="AY92" s="4"/>
      <c r="AZ92" s="4"/>
      <c r="BA92" s="4"/>
      <c r="BB92" s="4"/>
      <c r="BC92" s="4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4"/>
      <c r="BW92" s="8"/>
      <c r="BX92" s="8"/>
      <c r="BY92" s="8"/>
      <c r="BZ92" s="4"/>
      <c r="CA92" s="4"/>
      <c r="CB92" s="4"/>
      <c r="CC92" s="4"/>
      <c r="CD92" s="27"/>
      <c r="CE92" s="27"/>
      <c r="CF92" s="207" t="e">
        <f t="shared" si="42"/>
        <v>#VALUE!</v>
      </c>
      <c r="CG92" s="208" t="e">
        <f t="shared" si="43"/>
        <v>#VALUE!</v>
      </c>
      <c r="CH92" s="209"/>
      <c r="CI92" s="210"/>
      <c r="CJ92" s="207" t="e">
        <f t="shared" si="44"/>
        <v>#VALUE!</v>
      </c>
      <c r="CK92" s="208" t="e">
        <f t="shared" si="45"/>
        <v>#VALUE!</v>
      </c>
      <c r="CL92" s="209"/>
      <c r="CM92" s="210"/>
      <c r="CN92" s="207" t="e">
        <f t="shared" si="46"/>
        <v>#VALUE!</v>
      </c>
      <c r="CO92" s="208" t="e">
        <f t="shared" si="47"/>
        <v>#VALUE!</v>
      </c>
      <c r="CP92" s="211"/>
      <c r="CQ92" s="212"/>
      <c r="CR92" s="213"/>
      <c r="CS92" s="213"/>
    </row>
    <row r="93" spans="1:97" ht="19.899999999999999" customHeight="1">
      <c r="A93" s="194">
        <v>92</v>
      </c>
      <c r="B93" s="195">
        <v>12</v>
      </c>
      <c r="C93" s="195"/>
      <c r="D93" s="196" t="str">
        <f t="shared" si="56"/>
        <v>F01N6S112</v>
      </c>
      <c r="E93" s="196" t="s">
        <v>479</v>
      </c>
      <c r="F93" s="196" t="s">
        <v>217</v>
      </c>
      <c r="G93" s="196"/>
      <c r="H93" s="196"/>
      <c r="I93" s="237" t="str">
        <f t="shared" si="29"/>
        <v/>
      </c>
      <c r="J93" s="237" t="str">
        <f t="shared" si="30"/>
        <v/>
      </c>
      <c r="K93" s="2" t="str">
        <f t="shared" si="51"/>
        <v>FCS0301</v>
      </c>
      <c r="L93" s="1">
        <f t="shared" si="52"/>
        <v>6</v>
      </c>
      <c r="M93" s="1">
        <f t="shared" si="53"/>
        <v>1</v>
      </c>
      <c r="N93" s="1">
        <v>12</v>
      </c>
      <c r="O93" s="57" t="str">
        <f t="shared" si="54"/>
        <v>AAI143</v>
      </c>
      <c r="P93" s="2" t="str">
        <f t="shared" si="55"/>
        <v>AI</v>
      </c>
      <c r="Q93" s="2" t="s">
        <v>161</v>
      </c>
      <c r="R93" s="57" t="s">
        <v>162</v>
      </c>
      <c r="S93" s="2"/>
      <c r="T93" s="2"/>
      <c r="U93" s="2"/>
      <c r="V93" s="2"/>
      <c r="W93" s="2"/>
      <c r="X93" s="2"/>
      <c r="Y93" s="3" t="str">
        <f t="shared" si="39"/>
        <v>%Z061112</v>
      </c>
      <c r="Z93" s="2" t="str">
        <f t="shared" si="40"/>
        <v>%%IF01N6S112</v>
      </c>
      <c r="AA93" s="36"/>
      <c r="AB93" s="2" t="str">
        <f t="shared" si="41"/>
        <v>SBAIR spare</v>
      </c>
      <c r="AC93" s="1" t="str">
        <f t="shared" si="31"/>
        <v/>
      </c>
      <c r="AD93" s="1" t="str">
        <f t="shared" si="32"/>
        <v/>
      </c>
      <c r="AE93" s="1" t="str">
        <f t="shared" si="33"/>
        <v/>
      </c>
      <c r="AF93" s="1"/>
      <c r="AG93" s="1"/>
      <c r="AH93" s="1"/>
      <c r="AI93" s="1"/>
      <c r="AJ93" s="1"/>
      <c r="AK93" s="58" t="s">
        <v>165</v>
      </c>
      <c r="AL93" s="4"/>
      <c r="AM93" s="4"/>
      <c r="AN93" s="5"/>
      <c r="AO93" s="195" t="s">
        <v>161</v>
      </c>
      <c r="AP93" s="199" t="s">
        <v>166</v>
      </c>
      <c r="AQ93" s="197" t="s">
        <v>167</v>
      </c>
      <c r="AR93" s="196"/>
      <c r="AS93" s="196"/>
      <c r="AT93" s="196" t="s">
        <v>168</v>
      </c>
      <c r="AU93" s="205"/>
      <c r="AV93" s="196"/>
      <c r="AW93" s="4"/>
      <c r="AX93" s="4"/>
      <c r="AY93" s="4"/>
      <c r="AZ93" s="4"/>
      <c r="BA93" s="4"/>
      <c r="BB93" s="4"/>
      <c r="BC93" s="4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4"/>
      <c r="BW93" s="8"/>
      <c r="BX93" s="8"/>
      <c r="BY93" s="8"/>
      <c r="BZ93" s="4"/>
      <c r="CA93" s="4"/>
      <c r="CB93" s="4"/>
      <c r="CC93" s="4"/>
      <c r="CD93" s="27"/>
      <c r="CE93" s="27"/>
      <c r="CF93" s="207" t="e">
        <f t="shared" si="42"/>
        <v>#VALUE!</v>
      </c>
      <c r="CG93" s="208" t="e">
        <f t="shared" si="43"/>
        <v>#VALUE!</v>
      </c>
      <c r="CH93" s="209"/>
      <c r="CI93" s="210"/>
      <c r="CJ93" s="207" t="e">
        <f t="shared" si="44"/>
        <v>#VALUE!</v>
      </c>
      <c r="CK93" s="208" t="e">
        <f t="shared" si="45"/>
        <v>#VALUE!</v>
      </c>
      <c r="CL93" s="209"/>
      <c r="CM93" s="210"/>
      <c r="CN93" s="207" t="e">
        <f t="shared" si="46"/>
        <v>#VALUE!</v>
      </c>
      <c r="CO93" s="208" t="e">
        <f t="shared" si="47"/>
        <v>#VALUE!</v>
      </c>
      <c r="CP93" s="211"/>
      <c r="CQ93" s="212"/>
      <c r="CR93" s="213"/>
      <c r="CS93" s="213"/>
    </row>
    <row r="94" spans="1:97" ht="19.899999999999999" customHeight="1">
      <c r="A94" s="194">
        <v>93</v>
      </c>
      <c r="B94" s="195">
        <v>13</v>
      </c>
      <c r="C94" s="195"/>
      <c r="D94" s="196" t="str">
        <f t="shared" si="56"/>
        <v>F01N6S113</v>
      </c>
      <c r="E94" s="196" t="s">
        <v>480</v>
      </c>
      <c r="F94" s="196" t="s">
        <v>217</v>
      </c>
      <c r="G94" s="196"/>
      <c r="H94" s="196"/>
      <c r="I94" s="237" t="str">
        <f t="shared" si="29"/>
        <v/>
      </c>
      <c r="J94" s="237" t="str">
        <f t="shared" si="30"/>
        <v/>
      </c>
      <c r="K94" s="2" t="str">
        <f t="shared" si="51"/>
        <v>FCS0301</v>
      </c>
      <c r="L94" s="1">
        <f t="shared" si="52"/>
        <v>6</v>
      </c>
      <c r="M94" s="1">
        <f t="shared" si="53"/>
        <v>1</v>
      </c>
      <c r="N94" s="1">
        <v>13</v>
      </c>
      <c r="O94" s="57" t="str">
        <f t="shared" si="54"/>
        <v>AAI143</v>
      </c>
      <c r="P94" s="2" t="str">
        <f t="shared" si="55"/>
        <v>AI</v>
      </c>
      <c r="Q94" s="2" t="s">
        <v>161</v>
      </c>
      <c r="R94" s="57" t="s">
        <v>162</v>
      </c>
      <c r="S94" s="2"/>
      <c r="T94" s="2"/>
      <c r="U94" s="2"/>
      <c r="V94" s="2"/>
      <c r="W94" s="2"/>
      <c r="X94" s="2"/>
      <c r="Y94" s="3" t="str">
        <f t="shared" si="39"/>
        <v>%Z061113</v>
      </c>
      <c r="Z94" s="2" t="str">
        <f t="shared" si="40"/>
        <v>%%IF01N6S113</v>
      </c>
      <c r="AA94" s="2"/>
      <c r="AB94" s="2" t="str">
        <f t="shared" si="41"/>
        <v>SBAIR spare</v>
      </c>
      <c r="AC94" s="1" t="str">
        <f t="shared" si="31"/>
        <v/>
      </c>
      <c r="AD94" s="1" t="str">
        <f t="shared" si="32"/>
        <v/>
      </c>
      <c r="AE94" s="1" t="str">
        <f t="shared" si="33"/>
        <v/>
      </c>
      <c r="AF94" s="1"/>
      <c r="AG94" s="1"/>
      <c r="AH94" s="1"/>
      <c r="AI94" s="1"/>
      <c r="AJ94" s="1"/>
      <c r="AK94" s="58" t="s">
        <v>165</v>
      </c>
      <c r="AL94" s="4"/>
      <c r="AM94" s="4"/>
      <c r="AN94" s="5"/>
      <c r="AO94" s="195" t="s">
        <v>161</v>
      </c>
      <c r="AP94" s="199" t="s">
        <v>166</v>
      </c>
      <c r="AQ94" s="197" t="s">
        <v>167</v>
      </c>
      <c r="AR94" s="196"/>
      <c r="AS94" s="196"/>
      <c r="AT94" s="196" t="s">
        <v>168</v>
      </c>
      <c r="AU94" s="205"/>
      <c r="AV94" s="196"/>
      <c r="AW94" s="4"/>
      <c r="AX94" s="4"/>
      <c r="AY94" s="4"/>
      <c r="AZ94" s="4"/>
      <c r="BA94" s="4"/>
      <c r="BB94" s="4"/>
      <c r="BC94" s="4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4"/>
      <c r="BW94" s="8"/>
      <c r="BX94" s="8"/>
      <c r="BY94" s="8"/>
      <c r="BZ94" s="4"/>
      <c r="CA94" s="4"/>
      <c r="CB94" s="4"/>
      <c r="CC94" s="4"/>
      <c r="CD94" s="27"/>
      <c r="CE94" s="27"/>
      <c r="CF94" s="207" t="e">
        <f t="shared" si="42"/>
        <v>#VALUE!</v>
      </c>
      <c r="CG94" s="208" t="e">
        <f t="shared" si="43"/>
        <v>#VALUE!</v>
      </c>
      <c r="CH94" s="209"/>
      <c r="CI94" s="210"/>
      <c r="CJ94" s="207" t="e">
        <f t="shared" si="44"/>
        <v>#VALUE!</v>
      </c>
      <c r="CK94" s="208" t="e">
        <f t="shared" si="45"/>
        <v>#VALUE!</v>
      </c>
      <c r="CL94" s="209"/>
      <c r="CM94" s="210"/>
      <c r="CN94" s="207" t="e">
        <f t="shared" si="46"/>
        <v>#VALUE!</v>
      </c>
      <c r="CO94" s="208" t="e">
        <f t="shared" si="47"/>
        <v>#VALUE!</v>
      </c>
      <c r="CP94" s="211"/>
      <c r="CQ94" s="212"/>
      <c r="CR94" s="213"/>
      <c r="CS94" s="213"/>
    </row>
    <row r="95" spans="1:97" ht="19.899999999999999" customHeight="1">
      <c r="A95" s="194">
        <v>94</v>
      </c>
      <c r="B95" s="204">
        <v>14</v>
      </c>
      <c r="C95" s="195"/>
      <c r="D95" s="196" t="str">
        <f t="shared" si="56"/>
        <v>F01N6S114</v>
      </c>
      <c r="E95" s="196" t="s">
        <v>481</v>
      </c>
      <c r="F95" s="196" t="s">
        <v>217</v>
      </c>
      <c r="G95" s="196"/>
      <c r="H95" s="196"/>
      <c r="I95" s="237" t="str">
        <f t="shared" si="29"/>
        <v/>
      </c>
      <c r="J95" s="237" t="str">
        <f t="shared" si="30"/>
        <v/>
      </c>
      <c r="K95" s="2" t="str">
        <f t="shared" si="51"/>
        <v>FCS0301</v>
      </c>
      <c r="L95" s="1">
        <f t="shared" si="52"/>
        <v>6</v>
      </c>
      <c r="M95" s="1">
        <f t="shared" si="53"/>
        <v>1</v>
      </c>
      <c r="N95" s="1">
        <v>14</v>
      </c>
      <c r="O95" s="57" t="str">
        <f t="shared" si="54"/>
        <v>AAI143</v>
      </c>
      <c r="P95" s="2" t="str">
        <f t="shared" si="55"/>
        <v>AI</v>
      </c>
      <c r="Q95" s="2" t="s">
        <v>161</v>
      </c>
      <c r="R95" s="57" t="s">
        <v>162</v>
      </c>
      <c r="S95" s="2"/>
      <c r="T95" s="2"/>
      <c r="U95" s="2"/>
      <c r="V95" s="2"/>
      <c r="W95" s="2"/>
      <c r="X95" s="2"/>
      <c r="Y95" s="3" t="str">
        <f t="shared" si="39"/>
        <v>%Z061114</v>
      </c>
      <c r="Z95" s="2" t="str">
        <f t="shared" si="40"/>
        <v>%%IF01N6S114</v>
      </c>
      <c r="AA95" s="2"/>
      <c r="AB95" s="2" t="str">
        <f t="shared" si="41"/>
        <v>SBAIR spare</v>
      </c>
      <c r="AC95" s="1" t="str">
        <f t="shared" si="31"/>
        <v/>
      </c>
      <c r="AD95" s="1" t="str">
        <f t="shared" si="32"/>
        <v/>
      </c>
      <c r="AE95" s="1" t="str">
        <f t="shared" si="33"/>
        <v/>
      </c>
      <c r="AF95" s="1"/>
      <c r="AG95" s="1"/>
      <c r="AH95" s="1"/>
      <c r="AI95" s="1"/>
      <c r="AJ95" s="1"/>
      <c r="AK95" s="58" t="s">
        <v>165</v>
      </c>
      <c r="AL95" s="4"/>
      <c r="AM95" s="4"/>
      <c r="AN95" s="5"/>
      <c r="AO95" s="195" t="s">
        <v>161</v>
      </c>
      <c r="AP95" s="199" t="s">
        <v>166</v>
      </c>
      <c r="AQ95" s="197" t="s">
        <v>167</v>
      </c>
      <c r="AR95" s="196"/>
      <c r="AS95" s="115"/>
      <c r="AT95" s="196" t="s">
        <v>168</v>
      </c>
      <c r="AU95" s="205"/>
      <c r="AV95" s="196"/>
      <c r="AW95" s="4"/>
      <c r="AX95" s="4"/>
      <c r="AY95" s="4"/>
      <c r="AZ95" s="4"/>
      <c r="BA95" s="4"/>
      <c r="BB95" s="4"/>
      <c r="BC95" s="4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4"/>
      <c r="BW95" s="8"/>
      <c r="BX95" s="8"/>
      <c r="BY95" s="8"/>
      <c r="BZ95" s="4"/>
      <c r="CA95" s="4"/>
      <c r="CB95" s="4"/>
      <c r="CC95" s="4"/>
      <c r="CD95" s="27"/>
      <c r="CE95" s="27"/>
      <c r="CF95" s="207" t="e">
        <f t="shared" si="42"/>
        <v>#VALUE!</v>
      </c>
      <c r="CG95" s="208" t="e">
        <f t="shared" si="43"/>
        <v>#VALUE!</v>
      </c>
      <c r="CH95" s="209"/>
      <c r="CI95" s="210"/>
      <c r="CJ95" s="207" t="e">
        <f t="shared" si="44"/>
        <v>#VALUE!</v>
      </c>
      <c r="CK95" s="208" t="e">
        <f t="shared" si="45"/>
        <v>#VALUE!</v>
      </c>
      <c r="CL95" s="209"/>
      <c r="CM95" s="210"/>
      <c r="CN95" s="207" t="e">
        <f t="shared" si="46"/>
        <v>#VALUE!</v>
      </c>
      <c r="CO95" s="208" t="e">
        <f t="shared" si="47"/>
        <v>#VALUE!</v>
      </c>
      <c r="CP95" s="211"/>
      <c r="CQ95" s="212"/>
      <c r="CR95" s="213"/>
      <c r="CS95" s="213"/>
    </row>
    <row r="96" spans="1:97" ht="19.899999999999999" customHeight="1">
      <c r="A96" s="194">
        <v>95</v>
      </c>
      <c r="B96" s="204">
        <v>15</v>
      </c>
      <c r="C96" s="195"/>
      <c r="D96" s="196" t="str">
        <f t="shared" si="56"/>
        <v>F01N6S115</v>
      </c>
      <c r="E96" s="196" t="s">
        <v>482</v>
      </c>
      <c r="F96" s="196" t="s">
        <v>217</v>
      </c>
      <c r="G96" s="196"/>
      <c r="H96" s="196"/>
      <c r="I96" s="237" t="str">
        <f t="shared" si="29"/>
        <v/>
      </c>
      <c r="J96" s="237" t="str">
        <f t="shared" si="30"/>
        <v/>
      </c>
      <c r="K96" s="2" t="str">
        <f t="shared" si="51"/>
        <v>FCS0301</v>
      </c>
      <c r="L96" s="1">
        <f t="shared" si="52"/>
        <v>6</v>
      </c>
      <c r="M96" s="1">
        <f t="shared" si="53"/>
        <v>1</v>
      </c>
      <c r="N96" s="1">
        <v>15</v>
      </c>
      <c r="O96" s="57" t="str">
        <f t="shared" si="54"/>
        <v>AAI143</v>
      </c>
      <c r="P96" s="2" t="str">
        <f t="shared" si="55"/>
        <v>AI</v>
      </c>
      <c r="Q96" s="2" t="s">
        <v>161</v>
      </c>
      <c r="R96" s="57" t="s">
        <v>162</v>
      </c>
      <c r="S96" s="2"/>
      <c r="T96" s="2"/>
      <c r="U96" s="2"/>
      <c r="V96" s="2"/>
      <c r="W96" s="2"/>
      <c r="X96" s="2"/>
      <c r="Y96" s="3" t="str">
        <f t="shared" si="39"/>
        <v>%Z061115</v>
      </c>
      <c r="Z96" s="2" t="str">
        <f t="shared" si="40"/>
        <v>%%IF01N6S115</v>
      </c>
      <c r="AA96" s="36"/>
      <c r="AB96" s="2" t="str">
        <f t="shared" si="41"/>
        <v>SBAIR spare</v>
      </c>
      <c r="AC96" s="1" t="str">
        <f t="shared" si="31"/>
        <v/>
      </c>
      <c r="AD96" s="1" t="str">
        <f t="shared" si="32"/>
        <v/>
      </c>
      <c r="AE96" s="1" t="str">
        <f t="shared" si="33"/>
        <v/>
      </c>
      <c r="AF96" s="1"/>
      <c r="AG96" s="1"/>
      <c r="AH96" s="1"/>
      <c r="AI96" s="1"/>
      <c r="AJ96" s="1"/>
      <c r="AK96" s="58" t="s">
        <v>165</v>
      </c>
      <c r="AL96" s="4"/>
      <c r="AM96" s="4"/>
      <c r="AN96" s="5"/>
      <c r="AO96" s="195" t="s">
        <v>161</v>
      </c>
      <c r="AP96" s="199" t="s">
        <v>166</v>
      </c>
      <c r="AQ96" s="197" t="s">
        <v>167</v>
      </c>
      <c r="AR96" s="196"/>
      <c r="AS96" s="195"/>
      <c r="AT96" s="196" t="s">
        <v>168</v>
      </c>
      <c r="AU96" s="205"/>
      <c r="AV96" s="196"/>
      <c r="AW96" s="4"/>
      <c r="AX96" s="4"/>
      <c r="AY96" s="4"/>
      <c r="AZ96" s="4"/>
      <c r="BA96" s="4"/>
      <c r="BB96" s="4"/>
      <c r="BC96" s="4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4"/>
      <c r="BW96" s="8"/>
      <c r="BX96" s="8"/>
      <c r="BY96" s="8"/>
      <c r="BZ96" s="4"/>
      <c r="CA96" s="4"/>
      <c r="CB96" s="4"/>
      <c r="CC96" s="4"/>
      <c r="CD96" s="27"/>
      <c r="CE96" s="27"/>
      <c r="CF96" s="207" t="e">
        <f t="shared" si="42"/>
        <v>#VALUE!</v>
      </c>
      <c r="CG96" s="208" t="e">
        <f t="shared" si="43"/>
        <v>#VALUE!</v>
      </c>
      <c r="CH96" s="209"/>
      <c r="CI96" s="210"/>
      <c r="CJ96" s="207" t="e">
        <f t="shared" si="44"/>
        <v>#VALUE!</v>
      </c>
      <c r="CK96" s="208" t="e">
        <f t="shared" si="45"/>
        <v>#VALUE!</v>
      </c>
      <c r="CL96" s="209"/>
      <c r="CM96" s="210"/>
      <c r="CN96" s="207" t="e">
        <f t="shared" si="46"/>
        <v>#VALUE!</v>
      </c>
      <c r="CO96" s="208" t="e">
        <f t="shared" si="47"/>
        <v>#VALUE!</v>
      </c>
      <c r="CP96" s="211"/>
      <c r="CQ96" s="212"/>
      <c r="CR96" s="213"/>
      <c r="CS96" s="213"/>
    </row>
    <row r="97" spans="1:97" ht="19.899999999999999" customHeight="1">
      <c r="A97" s="194">
        <v>96</v>
      </c>
      <c r="B97" s="204">
        <v>16</v>
      </c>
      <c r="C97" s="195"/>
      <c r="D97" s="196" t="str">
        <f t="shared" si="56"/>
        <v>F01N6S116</v>
      </c>
      <c r="E97" s="196" t="s">
        <v>483</v>
      </c>
      <c r="F97" s="196" t="s">
        <v>217</v>
      </c>
      <c r="G97" s="196"/>
      <c r="H97" s="196"/>
      <c r="I97" s="237" t="str">
        <f t="shared" si="29"/>
        <v/>
      </c>
      <c r="J97" s="237" t="str">
        <f t="shared" si="30"/>
        <v/>
      </c>
      <c r="K97" s="2" t="str">
        <f t="shared" si="51"/>
        <v>FCS0301</v>
      </c>
      <c r="L97" s="1">
        <f t="shared" si="52"/>
        <v>6</v>
      </c>
      <c r="M97" s="1">
        <f t="shared" si="53"/>
        <v>1</v>
      </c>
      <c r="N97" s="1">
        <v>16</v>
      </c>
      <c r="O97" s="57" t="str">
        <f t="shared" si="54"/>
        <v>AAI143</v>
      </c>
      <c r="P97" s="2" t="str">
        <f t="shared" si="55"/>
        <v>AI</v>
      </c>
      <c r="Q97" s="2" t="s">
        <v>161</v>
      </c>
      <c r="R97" s="57" t="s">
        <v>162</v>
      </c>
      <c r="S97" s="2"/>
      <c r="T97" s="2"/>
      <c r="U97" s="2"/>
      <c r="V97" s="2"/>
      <c r="W97" s="2"/>
      <c r="X97" s="2"/>
      <c r="Y97" s="25" t="str">
        <f t="shared" si="39"/>
        <v>%Z061116</v>
      </c>
      <c r="Z97" s="2" t="str">
        <f t="shared" si="40"/>
        <v>%%IF01N6S116</v>
      </c>
      <c r="AA97" s="36"/>
      <c r="AB97" s="2" t="str">
        <f t="shared" si="41"/>
        <v>SBAIR spare</v>
      </c>
      <c r="AC97" s="1" t="str">
        <f t="shared" si="31"/>
        <v/>
      </c>
      <c r="AD97" s="1" t="str">
        <f t="shared" si="32"/>
        <v/>
      </c>
      <c r="AE97" s="1" t="str">
        <f t="shared" si="33"/>
        <v/>
      </c>
      <c r="AF97" s="1"/>
      <c r="AG97" s="1"/>
      <c r="AH97" s="1"/>
      <c r="AI97" s="1"/>
      <c r="AJ97" s="1"/>
      <c r="AK97" s="58" t="s">
        <v>165</v>
      </c>
      <c r="AL97" s="4"/>
      <c r="AM97" s="4"/>
      <c r="AN97" s="5"/>
      <c r="AO97" s="195" t="s">
        <v>161</v>
      </c>
      <c r="AP97" s="199" t="s">
        <v>166</v>
      </c>
      <c r="AQ97" s="197" t="s">
        <v>167</v>
      </c>
      <c r="AR97" s="196"/>
      <c r="AS97" s="195"/>
      <c r="AT97" s="196" t="s">
        <v>168</v>
      </c>
      <c r="AU97" s="205"/>
      <c r="AV97" s="196"/>
      <c r="AW97" s="4"/>
      <c r="AX97" s="4"/>
      <c r="AY97" s="4"/>
      <c r="AZ97" s="4"/>
      <c r="BA97" s="4"/>
      <c r="BB97" s="4"/>
      <c r="BC97" s="4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4"/>
      <c r="BW97" s="8"/>
      <c r="BX97" s="8"/>
      <c r="BY97" s="8"/>
      <c r="BZ97" s="4"/>
      <c r="CA97" s="4"/>
      <c r="CB97" s="4"/>
      <c r="CC97" s="4"/>
      <c r="CD97" s="27"/>
      <c r="CE97" s="27"/>
      <c r="CF97" s="207" t="e">
        <f t="shared" si="42"/>
        <v>#VALUE!</v>
      </c>
      <c r="CG97" s="208" t="e">
        <f t="shared" si="43"/>
        <v>#VALUE!</v>
      </c>
      <c r="CH97" s="209"/>
      <c r="CI97" s="210"/>
      <c r="CJ97" s="207" t="e">
        <f t="shared" si="44"/>
        <v>#VALUE!</v>
      </c>
      <c r="CK97" s="208" t="e">
        <f t="shared" si="45"/>
        <v>#VALUE!</v>
      </c>
      <c r="CL97" s="209"/>
      <c r="CM97" s="210"/>
      <c r="CN97" s="207" t="e">
        <f t="shared" si="46"/>
        <v>#VALUE!</v>
      </c>
      <c r="CO97" s="208" t="e">
        <f t="shared" si="47"/>
        <v>#VALUE!</v>
      </c>
      <c r="CP97" s="211"/>
      <c r="CQ97" s="212"/>
      <c r="CR97" s="213"/>
      <c r="CS97" s="213"/>
    </row>
    <row r="98" spans="1:97" ht="19.899999999999999" customHeight="1">
      <c r="A98" s="194">
        <v>97</v>
      </c>
      <c r="B98" s="195">
        <v>1</v>
      </c>
      <c r="C98" s="195"/>
      <c r="D98" s="196" t="s">
        <v>484</v>
      </c>
      <c r="E98" s="196" t="s">
        <v>485</v>
      </c>
      <c r="F98" s="196" t="s">
        <v>486</v>
      </c>
      <c r="G98" s="196" t="s">
        <v>313</v>
      </c>
      <c r="H98" s="196" t="s">
        <v>487</v>
      </c>
      <c r="I98" s="237" t="str">
        <f t="shared" si="29"/>
        <v>0</v>
      </c>
      <c r="J98" s="237" t="str">
        <f t="shared" si="30"/>
        <v>100</v>
      </c>
      <c r="K98" s="2" t="str">
        <f t="shared" si="51"/>
        <v>FCS0301</v>
      </c>
      <c r="L98" s="1">
        <v>2</v>
      </c>
      <c r="M98" s="1">
        <v>5</v>
      </c>
      <c r="N98" s="1">
        <v>1</v>
      </c>
      <c r="O98" s="57" t="s">
        <v>34</v>
      </c>
      <c r="P98" s="2" t="str">
        <f t="shared" si="55"/>
        <v>AI</v>
      </c>
      <c r="Q98" s="2"/>
      <c r="R98" s="57" t="s">
        <v>162</v>
      </c>
      <c r="S98" s="2"/>
      <c r="T98" s="2"/>
      <c r="U98" s="2">
        <v>6</v>
      </c>
      <c r="V98" s="2"/>
      <c r="W98" s="2" t="s">
        <v>488</v>
      </c>
      <c r="X98" s="2" t="s">
        <v>354</v>
      </c>
      <c r="Y98" s="3" t="str">
        <f t="shared" si="39"/>
        <v>%Z025101</v>
      </c>
      <c r="Z98" s="2" t="str">
        <f t="shared" si="40"/>
        <v>%%I08AT3400</v>
      </c>
      <c r="AA98" s="2"/>
      <c r="AB98" s="2" t="str">
        <f t="shared" si="41"/>
        <v>高沸塔CL302产品水含量</v>
      </c>
      <c r="AC98" s="1" t="str">
        <f t="shared" si="31"/>
        <v>0</v>
      </c>
      <c r="AD98" s="1" t="str">
        <f t="shared" si="32"/>
        <v>100</v>
      </c>
      <c r="AE98" s="1" t="str">
        <f t="shared" si="33"/>
        <v>ppm</v>
      </c>
      <c r="AF98" s="1"/>
      <c r="AG98" s="59"/>
      <c r="AH98" s="59"/>
      <c r="AI98" s="1"/>
      <c r="AJ98" s="1"/>
      <c r="AK98" s="58" t="s">
        <v>165</v>
      </c>
      <c r="AL98" s="4"/>
      <c r="AM98" s="4"/>
      <c r="AN98" s="5"/>
      <c r="AO98" s="195" t="s">
        <v>489</v>
      </c>
      <c r="AP98" s="199"/>
      <c r="AQ98" s="197" t="s">
        <v>167</v>
      </c>
      <c r="AR98" s="196"/>
      <c r="AS98" s="196"/>
      <c r="AT98" s="196" t="s">
        <v>168</v>
      </c>
      <c r="AU98" s="205" t="s">
        <v>490</v>
      </c>
      <c r="AV98" s="196" t="s">
        <v>170</v>
      </c>
      <c r="AW98" s="4"/>
      <c r="AX98" s="4"/>
      <c r="AY98" s="4"/>
      <c r="AZ98" s="4"/>
      <c r="BA98" s="4"/>
      <c r="BB98" s="4"/>
      <c r="BC98" s="4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4"/>
      <c r="BW98" s="8"/>
      <c r="BX98" s="8"/>
      <c r="BY98" s="8"/>
      <c r="BZ98" s="4"/>
      <c r="CA98" s="4"/>
      <c r="CB98" s="4"/>
      <c r="CC98" s="4"/>
      <c r="CD98" s="27"/>
      <c r="CE98" s="27"/>
      <c r="CF98" s="207">
        <f t="shared" si="42"/>
        <v>-0.1</v>
      </c>
      <c r="CG98" s="208">
        <f t="shared" si="43"/>
        <v>0.1</v>
      </c>
      <c r="CH98" s="209"/>
      <c r="CI98" s="210"/>
      <c r="CJ98" s="207">
        <f t="shared" si="44"/>
        <v>49.9</v>
      </c>
      <c r="CK98" s="208">
        <f t="shared" si="45"/>
        <v>50.1</v>
      </c>
      <c r="CL98" s="209"/>
      <c r="CM98" s="210"/>
      <c r="CN98" s="207">
        <f t="shared" si="46"/>
        <v>99.9</v>
      </c>
      <c r="CO98" s="208">
        <f t="shared" si="47"/>
        <v>100.1</v>
      </c>
      <c r="CP98" s="211"/>
      <c r="CQ98" s="212"/>
      <c r="CR98" s="213"/>
      <c r="CS98" s="213"/>
    </row>
    <row r="99" spans="1:97" ht="19.899999999999999" customHeight="1">
      <c r="A99" s="194">
        <v>98</v>
      </c>
      <c r="B99" s="195">
        <v>2</v>
      </c>
      <c r="C99" s="195"/>
      <c r="D99" s="196" t="s">
        <v>491</v>
      </c>
      <c r="E99" s="196" t="s">
        <v>492</v>
      </c>
      <c r="F99" s="196" t="s">
        <v>493</v>
      </c>
      <c r="G99" s="196" t="s">
        <v>313</v>
      </c>
      <c r="H99" s="196" t="s">
        <v>487</v>
      </c>
      <c r="I99" s="237" t="str">
        <f t="shared" si="29"/>
        <v>0</v>
      </c>
      <c r="J99" s="237" t="str">
        <f t="shared" si="30"/>
        <v>100</v>
      </c>
      <c r="K99" s="2" t="str">
        <f t="shared" si="51"/>
        <v>FCS0301</v>
      </c>
      <c r="L99" s="1">
        <f t="shared" ref="L99:L113" si="57">L98</f>
        <v>2</v>
      </c>
      <c r="M99" s="1">
        <f t="shared" ref="M99:M113" si="58">M98</f>
        <v>5</v>
      </c>
      <c r="N99" s="1">
        <v>2</v>
      </c>
      <c r="O99" s="57" t="str">
        <f t="shared" ref="O99:O113" si="59">O98</f>
        <v>AAI143</v>
      </c>
      <c r="P99" s="2" t="str">
        <f t="shared" si="55"/>
        <v>AI</v>
      </c>
      <c r="Q99" s="2"/>
      <c r="R99" s="57" t="s">
        <v>162</v>
      </c>
      <c r="S99" s="2"/>
      <c r="T99" s="2"/>
      <c r="U99" s="2">
        <v>6</v>
      </c>
      <c r="V99" s="2"/>
      <c r="W99" s="2" t="s">
        <v>494</v>
      </c>
      <c r="X99" s="2" t="s">
        <v>354</v>
      </c>
      <c r="Y99" s="3" t="str">
        <f t="shared" si="39"/>
        <v>%Z025102</v>
      </c>
      <c r="Z99" s="2" t="str">
        <f t="shared" si="40"/>
        <v>%%I08AT3515</v>
      </c>
      <c r="AA99" s="2"/>
      <c r="AB99" s="2" t="str">
        <f t="shared" si="41"/>
        <v>CL303回流泵出口水含量</v>
      </c>
      <c r="AC99" s="1" t="str">
        <f t="shared" si="31"/>
        <v>0</v>
      </c>
      <c r="AD99" s="1" t="str">
        <f t="shared" si="32"/>
        <v>100</v>
      </c>
      <c r="AE99" s="1" t="str">
        <f t="shared" si="33"/>
        <v>ppm</v>
      </c>
      <c r="AF99" s="1"/>
      <c r="AG99" s="1"/>
      <c r="AH99" s="1"/>
      <c r="AI99" s="1"/>
      <c r="AJ99" s="1"/>
      <c r="AK99" s="58" t="s">
        <v>165</v>
      </c>
      <c r="AL99" s="4"/>
      <c r="AM99" s="4"/>
      <c r="AN99" s="5"/>
      <c r="AO99" s="195" t="s">
        <v>489</v>
      </c>
      <c r="AP99" s="199"/>
      <c r="AQ99" s="197" t="s">
        <v>167</v>
      </c>
      <c r="AR99" s="196"/>
      <c r="AS99" s="196"/>
      <c r="AT99" s="196" t="s">
        <v>168</v>
      </c>
      <c r="AU99" s="205" t="s">
        <v>490</v>
      </c>
      <c r="AV99" s="196" t="s">
        <v>170</v>
      </c>
      <c r="AW99" s="4"/>
      <c r="AX99" s="4"/>
      <c r="AY99" s="4"/>
      <c r="AZ99" s="4"/>
      <c r="BA99" s="4"/>
      <c r="BB99" s="4"/>
      <c r="BC99" s="4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4"/>
      <c r="BW99" s="8"/>
      <c r="BX99" s="8"/>
      <c r="BY99" s="8"/>
      <c r="BZ99" s="4"/>
      <c r="CA99" s="4"/>
      <c r="CB99" s="4"/>
      <c r="CC99" s="4"/>
      <c r="CD99" s="27"/>
      <c r="CE99" s="27"/>
      <c r="CF99" s="207">
        <f t="shared" si="42"/>
        <v>-0.1</v>
      </c>
      <c r="CG99" s="208">
        <f t="shared" si="43"/>
        <v>0.1</v>
      </c>
      <c r="CH99" s="209"/>
      <c r="CI99" s="210"/>
      <c r="CJ99" s="207">
        <f t="shared" si="44"/>
        <v>49.9</v>
      </c>
      <c r="CK99" s="208">
        <f t="shared" si="45"/>
        <v>50.1</v>
      </c>
      <c r="CL99" s="209"/>
      <c r="CM99" s="210"/>
      <c r="CN99" s="207">
        <f t="shared" si="46"/>
        <v>99.9</v>
      </c>
      <c r="CO99" s="208">
        <f t="shared" si="47"/>
        <v>100.1</v>
      </c>
      <c r="CP99" s="211"/>
      <c r="CQ99" s="212"/>
      <c r="CR99" s="213"/>
      <c r="CS99" s="213"/>
    </row>
    <row r="100" spans="1:97" ht="19.899999999999999" customHeight="1">
      <c r="A100" s="194">
        <v>99</v>
      </c>
      <c r="B100" s="195">
        <v>3</v>
      </c>
      <c r="C100" s="195"/>
      <c r="D100" s="196" t="s">
        <v>495</v>
      </c>
      <c r="E100" s="196" t="s">
        <v>496</v>
      </c>
      <c r="F100" s="196" t="s">
        <v>497</v>
      </c>
      <c r="G100" s="196" t="s">
        <v>498</v>
      </c>
      <c r="H100" s="196" t="s">
        <v>499</v>
      </c>
      <c r="I100" s="237" t="str">
        <f t="shared" si="29"/>
        <v>0</v>
      </c>
      <c r="J100" s="237" t="str">
        <f t="shared" si="30"/>
        <v>12</v>
      </c>
      <c r="K100" s="2" t="str">
        <f t="shared" si="51"/>
        <v>FCS0301</v>
      </c>
      <c r="L100" s="1">
        <f t="shared" si="57"/>
        <v>2</v>
      </c>
      <c r="M100" s="1">
        <f t="shared" si="58"/>
        <v>5</v>
      </c>
      <c r="N100" s="1">
        <v>3</v>
      </c>
      <c r="O100" s="57" t="str">
        <f t="shared" si="59"/>
        <v>AAI143</v>
      </c>
      <c r="P100" s="2" t="str">
        <f t="shared" si="55"/>
        <v>AI</v>
      </c>
      <c r="Q100" s="2"/>
      <c r="R100" s="57" t="s">
        <v>162</v>
      </c>
      <c r="S100" s="2"/>
      <c r="T100" s="2"/>
      <c r="U100" s="2">
        <v>18</v>
      </c>
      <c r="V100" s="2"/>
      <c r="W100" s="2" t="s">
        <v>500</v>
      </c>
      <c r="X100" s="2" t="s">
        <v>164</v>
      </c>
      <c r="Y100" s="3" t="str">
        <f t="shared" si="39"/>
        <v>%Z025103</v>
      </c>
      <c r="Z100" s="2" t="str">
        <f t="shared" si="40"/>
        <v>%%I08AT3516</v>
      </c>
      <c r="AA100" s="2"/>
      <c r="AB100" s="2" t="str">
        <f t="shared" si="41"/>
        <v>VE304至放空总管O2含量</v>
      </c>
      <c r="AC100" s="1" t="str">
        <f t="shared" si="31"/>
        <v>0</v>
      </c>
      <c r="AD100" s="1" t="str">
        <f t="shared" si="32"/>
        <v>12</v>
      </c>
      <c r="AE100" s="1" t="str">
        <f t="shared" si="33"/>
        <v>V%</v>
      </c>
      <c r="AF100" s="1"/>
      <c r="AG100" s="1"/>
      <c r="AH100" s="1"/>
      <c r="AI100" s="1"/>
      <c r="AJ100" s="1"/>
      <c r="AK100" s="58" t="s">
        <v>165</v>
      </c>
      <c r="AL100" s="4"/>
      <c r="AM100" s="4"/>
      <c r="AN100" s="5"/>
      <c r="AO100" s="195" t="s">
        <v>489</v>
      </c>
      <c r="AP100" s="199"/>
      <c r="AQ100" s="197" t="s">
        <v>167</v>
      </c>
      <c r="AR100" s="196"/>
      <c r="AS100" s="196"/>
      <c r="AT100" s="196" t="s">
        <v>168</v>
      </c>
      <c r="AU100" s="205" t="s">
        <v>490</v>
      </c>
      <c r="AV100" s="196" t="s">
        <v>501</v>
      </c>
      <c r="AW100" s="4"/>
      <c r="AX100" s="4"/>
      <c r="AY100" s="4"/>
      <c r="AZ100" s="4"/>
      <c r="BA100" s="4"/>
      <c r="BB100" s="4"/>
      <c r="BC100" s="4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4"/>
      <c r="BW100" s="8"/>
      <c r="BX100" s="8"/>
      <c r="BY100" s="8"/>
      <c r="BZ100" s="4"/>
      <c r="CA100" s="4"/>
      <c r="CB100" s="4"/>
      <c r="CC100" s="4"/>
      <c r="CD100" s="27"/>
      <c r="CE100" s="27"/>
      <c r="CF100" s="207">
        <f t="shared" si="42"/>
        <v>-1.2E-2</v>
      </c>
      <c r="CG100" s="208">
        <f t="shared" si="43"/>
        <v>1.2E-2</v>
      </c>
      <c r="CH100" s="209"/>
      <c r="CI100" s="210"/>
      <c r="CJ100" s="207">
        <f t="shared" si="44"/>
        <v>5.9880000000000004</v>
      </c>
      <c r="CK100" s="208">
        <f t="shared" si="45"/>
        <v>6.0119999999999996</v>
      </c>
      <c r="CL100" s="209"/>
      <c r="CM100" s="210"/>
      <c r="CN100" s="207">
        <f t="shared" si="46"/>
        <v>11.988</v>
      </c>
      <c r="CO100" s="208">
        <f t="shared" si="47"/>
        <v>12.012</v>
      </c>
      <c r="CP100" s="211"/>
      <c r="CQ100" s="212"/>
      <c r="CR100" s="213"/>
      <c r="CS100" s="213"/>
    </row>
    <row r="101" spans="1:97" ht="19.899999999999999" customHeight="1">
      <c r="A101" s="194">
        <v>100</v>
      </c>
      <c r="B101" s="195">
        <v>4</v>
      </c>
      <c r="C101" s="195"/>
      <c r="D101" s="196" t="s">
        <v>502</v>
      </c>
      <c r="E101" s="196" t="s">
        <v>503</v>
      </c>
      <c r="F101" s="196" t="s">
        <v>504</v>
      </c>
      <c r="G101" s="196" t="s">
        <v>313</v>
      </c>
      <c r="H101" s="196" t="s">
        <v>487</v>
      </c>
      <c r="I101" s="237" t="str">
        <f t="shared" si="29"/>
        <v>0</v>
      </c>
      <c r="J101" s="237" t="str">
        <f t="shared" si="30"/>
        <v>100</v>
      </c>
      <c r="K101" s="2" t="str">
        <f t="shared" si="51"/>
        <v>FCS0301</v>
      </c>
      <c r="L101" s="1">
        <f t="shared" si="57"/>
        <v>2</v>
      </c>
      <c r="M101" s="1">
        <f t="shared" si="58"/>
        <v>5</v>
      </c>
      <c r="N101" s="1">
        <v>4</v>
      </c>
      <c r="O101" s="57" t="str">
        <f t="shared" si="59"/>
        <v>AAI143</v>
      </c>
      <c r="P101" s="2" t="str">
        <f t="shared" si="55"/>
        <v>AI</v>
      </c>
      <c r="Q101" s="2"/>
      <c r="R101" s="57" t="s">
        <v>162</v>
      </c>
      <c r="S101" s="2"/>
      <c r="T101" s="2"/>
      <c r="U101" s="2">
        <v>6</v>
      </c>
      <c r="V101" s="2"/>
      <c r="W101" s="2" t="s">
        <v>505</v>
      </c>
      <c r="X101" s="2" t="s">
        <v>354</v>
      </c>
      <c r="Y101" s="3" t="str">
        <f t="shared" si="39"/>
        <v>%Z025104</v>
      </c>
      <c r="Z101" s="2" t="str">
        <f t="shared" si="40"/>
        <v>%%I08AT4054</v>
      </c>
      <c r="AA101" s="2"/>
      <c r="AB101" s="2" t="str">
        <f t="shared" si="41"/>
        <v>HE401排气水含量</v>
      </c>
      <c r="AC101" s="1" t="str">
        <f t="shared" si="31"/>
        <v>0</v>
      </c>
      <c r="AD101" s="1" t="str">
        <f t="shared" si="32"/>
        <v>100</v>
      </c>
      <c r="AE101" s="1" t="str">
        <f t="shared" si="33"/>
        <v>ppm</v>
      </c>
      <c r="AF101" s="1"/>
      <c r="AG101" s="1"/>
      <c r="AH101" s="59"/>
      <c r="AI101" s="1"/>
      <c r="AJ101" s="1"/>
      <c r="AK101" s="58" t="s">
        <v>165</v>
      </c>
      <c r="AL101" s="4"/>
      <c r="AM101" s="4"/>
      <c r="AN101" s="5"/>
      <c r="AO101" s="195" t="s">
        <v>489</v>
      </c>
      <c r="AP101" s="199"/>
      <c r="AQ101" s="197" t="s">
        <v>167</v>
      </c>
      <c r="AR101" s="196"/>
      <c r="AS101" s="196"/>
      <c r="AT101" s="196" t="s">
        <v>168</v>
      </c>
      <c r="AU101" s="205" t="s">
        <v>490</v>
      </c>
      <c r="AV101" s="196" t="s">
        <v>170</v>
      </c>
      <c r="AW101" s="4"/>
      <c r="AX101" s="4"/>
      <c r="AY101" s="4"/>
      <c r="AZ101" s="4"/>
      <c r="BA101" s="4"/>
      <c r="BB101" s="4"/>
      <c r="BC101" s="4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4"/>
      <c r="BW101" s="8"/>
      <c r="BX101" s="8"/>
      <c r="BY101" s="8"/>
      <c r="BZ101" s="4"/>
      <c r="CA101" s="4"/>
      <c r="CB101" s="4"/>
      <c r="CC101" s="4"/>
      <c r="CD101" s="27"/>
      <c r="CE101" s="27"/>
      <c r="CF101" s="207">
        <f t="shared" si="42"/>
        <v>-0.1</v>
      </c>
      <c r="CG101" s="208">
        <f t="shared" si="43"/>
        <v>0.1</v>
      </c>
      <c r="CH101" s="209"/>
      <c r="CI101" s="210"/>
      <c r="CJ101" s="207">
        <f t="shared" si="44"/>
        <v>49.9</v>
      </c>
      <c r="CK101" s="208">
        <f t="shared" si="45"/>
        <v>50.1</v>
      </c>
      <c r="CL101" s="209"/>
      <c r="CM101" s="210"/>
      <c r="CN101" s="207">
        <f t="shared" si="46"/>
        <v>99.9</v>
      </c>
      <c r="CO101" s="208">
        <f t="shared" si="47"/>
        <v>100.1</v>
      </c>
      <c r="CP101" s="211"/>
      <c r="CQ101" s="212"/>
      <c r="CR101" s="213"/>
      <c r="CS101" s="213"/>
    </row>
    <row r="102" spans="1:97" ht="19.899999999999999" customHeight="1">
      <c r="A102" s="194">
        <v>101</v>
      </c>
      <c r="B102" s="195">
        <v>5</v>
      </c>
      <c r="C102" s="195"/>
      <c r="D102" s="196" t="s">
        <v>506</v>
      </c>
      <c r="E102" s="196" t="s">
        <v>507</v>
      </c>
      <c r="F102" s="196" t="s">
        <v>508</v>
      </c>
      <c r="G102" s="196" t="s">
        <v>313</v>
      </c>
      <c r="H102" s="196" t="s">
        <v>487</v>
      </c>
      <c r="I102" s="237" t="str">
        <f t="shared" si="29"/>
        <v>0</v>
      </c>
      <c r="J102" s="237" t="str">
        <f t="shared" si="30"/>
        <v>100</v>
      </c>
      <c r="K102" s="2" t="str">
        <f t="shared" si="51"/>
        <v>FCS0301</v>
      </c>
      <c r="L102" s="1">
        <f t="shared" si="57"/>
        <v>2</v>
      </c>
      <c r="M102" s="1">
        <f t="shared" si="58"/>
        <v>5</v>
      </c>
      <c r="N102" s="1">
        <v>5</v>
      </c>
      <c r="O102" s="57" t="str">
        <f t="shared" si="59"/>
        <v>AAI143</v>
      </c>
      <c r="P102" s="2" t="str">
        <f t="shared" si="55"/>
        <v>AI</v>
      </c>
      <c r="Q102" s="2"/>
      <c r="R102" s="57" t="s">
        <v>162</v>
      </c>
      <c r="S102" s="2"/>
      <c r="T102" s="2"/>
      <c r="U102" s="2">
        <v>6</v>
      </c>
      <c r="V102" s="2"/>
      <c r="W102" s="2" t="s">
        <v>509</v>
      </c>
      <c r="X102" s="2" t="s">
        <v>354</v>
      </c>
      <c r="Y102" s="3" t="str">
        <f t="shared" si="39"/>
        <v>%Z025105</v>
      </c>
      <c r="Z102" s="2" t="str">
        <f t="shared" si="40"/>
        <v>%%I08AT4093</v>
      </c>
      <c r="AA102" s="2"/>
      <c r="AB102" s="2" t="str">
        <f t="shared" si="41"/>
        <v>去进料泵PU703A/S水含量</v>
      </c>
      <c r="AC102" s="1" t="str">
        <f t="shared" si="31"/>
        <v>0</v>
      </c>
      <c r="AD102" s="1" t="str">
        <f t="shared" si="32"/>
        <v>100</v>
      </c>
      <c r="AE102" s="1" t="str">
        <f t="shared" si="33"/>
        <v>ppm</v>
      </c>
      <c r="AF102" s="1"/>
      <c r="AG102" s="1"/>
      <c r="AH102" s="1"/>
      <c r="AI102" s="1"/>
      <c r="AJ102" s="1"/>
      <c r="AK102" s="58" t="s">
        <v>165</v>
      </c>
      <c r="AL102" s="4"/>
      <c r="AM102" s="4"/>
      <c r="AN102" s="5"/>
      <c r="AO102" s="195" t="s">
        <v>489</v>
      </c>
      <c r="AP102" s="199"/>
      <c r="AQ102" s="197" t="s">
        <v>167</v>
      </c>
      <c r="AR102" s="196"/>
      <c r="AS102" s="196"/>
      <c r="AT102" s="196" t="s">
        <v>168</v>
      </c>
      <c r="AU102" s="205" t="s">
        <v>490</v>
      </c>
      <c r="AV102" s="196" t="s">
        <v>170</v>
      </c>
      <c r="AW102" s="4"/>
      <c r="AX102" s="4"/>
      <c r="AY102" s="4"/>
      <c r="AZ102" s="4"/>
      <c r="BA102" s="4"/>
      <c r="BB102" s="4"/>
      <c r="BC102" s="4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4"/>
      <c r="BW102" s="8"/>
      <c r="BX102" s="8"/>
      <c r="BY102" s="8"/>
      <c r="BZ102" s="4"/>
      <c r="CA102" s="4"/>
      <c r="CB102" s="4"/>
      <c r="CC102" s="4"/>
      <c r="CD102" s="27"/>
      <c r="CE102" s="27"/>
      <c r="CF102" s="207">
        <f t="shared" si="42"/>
        <v>-0.1</v>
      </c>
      <c r="CG102" s="208">
        <f t="shared" si="43"/>
        <v>0.1</v>
      </c>
      <c r="CH102" s="209"/>
      <c r="CI102" s="210"/>
      <c r="CJ102" s="207">
        <f t="shared" si="44"/>
        <v>49.9</v>
      </c>
      <c r="CK102" s="208">
        <f t="shared" si="45"/>
        <v>50.1</v>
      </c>
      <c r="CL102" s="209"/>
      <c r="CM102" s="210"/>
      <c r="CN102" s="207">
        <f t="shared" si="46"/>
        <v>99.9</v>
      </c>
      <c r="CO102" s="208">
        <f t="shared" si="47"/>
        <v>100.1</v>
      </c>
      <c r="CP102" s="211"/>
      <c r="CQ102" s="212"/>
      <c r="CR102" s="213"/>
      <c r="CS102" s="213"/>
    </row>
    <row r="103" spans="1:97" ht="19.899999999999999" customHeight="1">
      <c r="A103" s="194">
        <v>102</v>
      </c>
      <c r="B103" s="195">
        <v>6</v>
      </c>
      <c r="C103" s="195"/>
      <c r="D103" s="196" t="s">
        <v>510</v>
      </c>
      <c r="E103" s="196" t="s">
        <v>511</v>
      </c>
      <c r="F103" s="196" t="s">
        <v>512</v>
      </c>
      <c r="G103" s="196" t="s">
        <v>513</v>
      </c>
      <c r="H103" s="196" t="s">
        <v>514</v>
      </c>
      <c r="I103" s="237" t="str">
        <f t="shared" si="29"/>
        <v>0</v>
      </c>
      <c r="J103" s="237" t="str">
        <f t="shared" si="30"/>
        <v>101</v>
      </c>
      <c r="K103" s="2" t="str">
        <f t="shared" si="51"/>
        <v>FCS0301</v>
      </c>
      <c r="L103" s="1">
        <f t="shared" si="57"/>
        <v>2</v>
      </c>
      <c r="M103" s="1">
        <f t="shared" si="58"/>
        <v>5</v>
      </c>
      <c r="N103" s="1">
        <v>6</v>
      </c>
      <c r="O103" s="57" t="str">
        <f t="shared" si="59"/>
        <v>AAI143</v>
      </c>
      <c r="P103" s="2" t="str">
        <f t="shared" si="55"/>
        <v>AI</v>
      </c>
      <c r="Q103" s="2"/>
      <c r="R103" s="57" t="s">
        <v>162</v>
      </c>
      <c r="S103" s="2"/>
      <c r="T103" s="2"/>
      <c r="U103" s="2">
        <v>6</v>
      </c>
      <c r="V103" s="2"/>
      <c r="W103" s="2" t="s">
        <v>515</v>
      </c>
      <c r="X103" s="2" t="s">
        <v>354</v>
      </c>
      <c r="Y103" s="3" t="str">
        <f t="shared" si="39"/>
        <v>%Z025106</v>
      </c>
      <c r="Z103" s="2" t="str">
        <f t="shared" si="40"/>
        <v>%%I08AT4602</v>
      </c>
      <c r="AA103" s="2"/>
      <c r="AB103" s="2" t="str">
        <f t="shared" si="41"/>
        <v>HF401排放筒可燃气体</v>
      </c>
      <c r="AC103" s="1" t="str">
        <f t="shared" si="31"/>
        <v>0</v>
      </c>
      <c r="AD103" s="1" t="str">
        <f t="shared" si="32"/>
        <v>101</v>
      </c>
      <c r="AE103" s="1" t="str">
        <f t="shared" si="33"/>
        <v>% Methane</v>
      </c>
      <c r="AF103" s="1"/>
      <c r="AG103" s="1"/>
      <c r="AH103" s="1"/>
      <c r="AI103" s="1"/>
      <c r="AJ103" s="1"/>
      <c r="AK103" s="58" t="s">
        <v>165</v>
      </c>
      <c r="AL103" s="4"/>
      <c r="AM103" s="4"/>
      <c r="AN103" s="5"/>
      <c r="AO103" s="195" t="s">
        <v>489</v>
      </c>
      <c r="AP103" s="199"/>
      <c r="AQ103" s="197" t="s">
        <v>167</v>
      </c>
      <c r="AR103" s="196"/>
      <c r="AS103" s="196"/>
      <c r="AT103" s="196" t="s">
        <v>168</v>
      </c>
      <c r="AU103" s="205" t="s">
        <v>490</v>
      </c>
      <c r="AV103" s="196" t="s">
        <v>170</v>
      </c>
      <c r="AW103" s="4"/>
      <c r="AX103" s="4"/>
      <c r="AY103" s="4"/>
      <c r="AZ103" s="4"/>
      <c r="BA103" s="4"/>
      <c r="BB103" s="4"/>
      <c r="BC103" s="4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4"/>
      <c r="BW103" s="8"/>
      <c r="BX103" s="8"/>
      <c r="BY103" s="8"/>
      <c r="BZ103" s="4"/>
      <c r="CA103" s="4"/>
      <c r="CB103" s="4"/>
      <c r="CC103" s="4"/>
      <c r="CD103" s="27"/>
      <c r="CE103" s="27"/>
      <c r="CF103" s="207">
        <f t="shared" si="42"/>
        <v>-0.10100000000000001</v>
      </c>
      <c r="CG103" s="208">
        <f t="shared" si="43"/>
        <v>0.10100000000000001</v>
      </c>
      <c r="CH103" s="209"/>
      <c r="CI103" s="210"/>
      <c r="CJ103" s="207">
        <f t="shared" si="44"/>
        <v>50.399000000000001</v>
      </c>
      <c r="CK103" s="208">
        <f t="shared" si="45"/>
        <v>50.600999999999999</v>
      </c>
      <c r="CL103" s="209"/>
      <c r="CM103" s="210"/>
      <c r="CN103" s="207">
        <f t="shared" si="46"/>
        <v>100.899</v>
      </c>
      <c r="CO103" s="208">
        <f t="shared" si="47"/>
        <v>101.101</v>
      </c>
      <c r="CP103" s="211"/>
      <c r="CQ103" s="212"/>
      <c r="CR103" s="213"/>
      <c r="CS103" s="213"/>
    </row>
    <row r="104" spans="1:97" ht="19.899999999999999" customHeight="1">
      <c r="A104" s="194">
        <v>103</v>
      </c>
      <c r="B104" s="195">
        <v>7</v>
      </c>
      <c r="C104" s="195"/>
      <c r="D104" s="196" t="s">
        <v>516</v>
      </c>
      <c r="E104" s="196" t="s">
        <v>517</v>
      </c>
      <c r="F104" s="196" t="s">
        <v>518</v>
      </c>
      <c r="G104" s="196" t="s">
        <v>519</v>
      </c>
      <c r="H104" s="196" t="s">
        <v>520</v>
      </c>
      <c r="I104" s="237" t="str">
        <f t="shared" si="29"/>
        <v>0</v>
      </c>
      <c r="J104" s="237" t="str">
        <f t="shared" si="30"/>
        <v>2.5</v>
      </c>
      <c r="K104" s="2" t="str">
        <f t="shared" si="51"/>
        <v>FCS0301</v>
      </c>
      <c r="L104" s="1">
        <f t="shared" si="57"/>
        <v>2</v>
      </c>
      <c r="M104" s="1">
        <f t="shared" si="58"/>
        <v>5</v>
      </c>
      <c r="N104" s="1">
        <v>7</v>
      </c>
      <c r="O104" s="57" t="str">
        <f t="shared" si="59"/>
        <v>AAI143</v>
      </c>
      <c r="P104" s="2" t="str">
        <f t="shared" si="55"/>
        <v>AI</v>
      </c>
      <c r="Q104" s="2"/>
      <c r="R104" s="57" t="s">
        <v>162</v>
      </c>
      <c r="S104" s="2"/>
      <c r="T104" s="2"/>
      <c r="U104" s="2">
        <v>6</v>
      </c>
      <c r="V104" s="2"/>
      <c r="W104" s="2" t="s">
        <v>521</v>
      </c>
      <c r="X104" s="2" t="s">
        <v>354</v>
      </c>
      <c r="Y104" s="3" t="str">
        <f t="shared" si="39"/>
        <v>%Z025107</v>
      </c>
      <c r="Z104" s="2" t="str">
        <f t="shared" si="40"/>
        <v>%%I08AT4603</v>
      </c>
      <c r="AA104" s="2"/>
      <c r="AB104" s="2" t="str">
        <f t="shared" si="41"/>
        <v>HF401排放筒O2含量</v>
      </c>
      <c r="AC104" s="1" t="str">
        <f t="shared" si="31"/>
        <v>0</v>
      </c>
      <c r="AD104" s="1" t="str">
        <f t="shared" si="32"/>
        <v>2.5</v>
      </c>
      <c r="AE104" s="1" t="str">
        <f t="shared" si="33"/>
        <v>%O2</v>
      </c>
      <c r="AF104" s="1"/>
      <c r="AG104" s="1"/>
      <c r="AH104" s="1"/>
      <c r="AI104" s="1"/>
      <c r="AJ104" s="1"/>
      <c r="AK104" s="58" t="s">
        <v>165</v>
      </c>
      <c r="AL104" s="4"/>
      <c r="AM104" s="4"/>
      <c r="AN104" s="5"/>
      <c r="AO104" s="195" t="s">
        <v>489</v>
      </c>
      <c r="AP104" s="199"/>
      <c r="AQ104" s="197" t="s">
        <v>167</v>
      </c>
      <c r="AR104" s="196"/>
      <c r="AS104" s="196"/>
      <c r="AT104" s="196" t="s">
        <v>168</v>
      </c>
      <c r="AU104" s="205" t="s">
        <v>490</v>
      </c>
      <c r="AV104" s="196" t="s">
        <v>522</v>
      </c>
      <c r="AW104" s="4"/>
      <c r="AX104" s="4"/>
      <c r="AY104" s="4"/>
      <c r="AZ104" s="4"/>
      <c r="BA104" s="4"/>
      <c r="BB104" s="4"/>
      <c r="BC104" s="4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4"/>
      <c r="BW104" s="8"/>
      <c r="BX104" s="8"/>
      <c r="BY104" s="8"/>
      <c r="BZ104" s="4"/>
      <c r="CA104" s="4"/>
      <c r="CB104" s="4"/>
      <c r="CC104" s="4"/>
      <c r="CD104" s="27"/>
      <c r="CE104" s="27"/>
      <c r="CF104" s="207">
        <f t="shared" si="42"/>
        <v>-2.5000000000000001E-3</v>
      </c>
      <c r="CG104" s="208">
        <f t="shared" si="43"/>
        <v>2.5000000000000001E-3</v>
      </c>
      <c r="CH104" s="209"/>
      <c r="CI104" s="210"/>
      <c r="CJ104" s="207">
        <f t="shared" si="44"/>
        <v>1.2475000000000001</v>
      </c>
      <c r="CK104" s="208">
        <f t="shared" si="45"/>
        <v>1.2524999999999999</v>
      </c>
      <c r="CL104" s="209"/>
      <c r="CM104" s="210"/>
      <c r="CN104" s="207">
        <f t="shared" si="46"/>
        <v>2.4975000000000001</v>
      </c>
      <c r="CO104" s="208">
        <f t="shared" si="47"/>
        <v>2.5024999999999999</v>
      </c>
      <c r="CP104" s="211"/>
      <c r="CQ104" s="212"/>
      <c r="CR104" s="213"/>
      <c r="CS104" s="213"/>
    </row>
    <row r="105" spans="1:97" ht="19.899999999999999" customHeight="1">
      <c r="A105" s="194">
        <v>104</v>
      </c>
      <c r="B105" s="185">
        <v>8</v>
      </c>
      <c r="C105" s="185"/>
      <c r="D105" s="122" t="s">
        <v>523</v>
      </c>
      <c r="E105" s="122" t="s">
        <v>524</v>
      </c>
      <c r="F105" s="122" t="s">
        <v>525</v>
      </c>
      <c r="G105" s="122" t="s">
        <v>526</v>
      </c>
      <c r="H105" s="122" t="s">
        <v>527</v>
      </c>
      <c r="I105" s="238" t="str">
        <f t="shared" ref="I105:I168" si="60">IF(G105&lt;&gt;"",LEFT(G105,FIND("~",G105,1)-1),"")</f>
        <v>0</v>
      </c>
      <c r="J105" s="238" t="str">
        <f t="shared" ref="J105:J168" si="61">IF(G105&lt;&gt;"",MID(G105,FIND("~",G105,1)+1,10),"")</f>
        <v>15</v>
      </c>
      <c r="K105" s="2" t="str">
        <f t="shared" si="51"/>
        <v>FCS0301</v>
      </c>
      <c r="L105" s="1">
        <f t="shared" si="57"/>
        <v>2</v>
      </c>
      <c r="M105" s="1">
        <f t="shared" si="58"/>
        <v>5</v>
      </c>
      <c r="N105" s="1">
        <v>8</v>
      </c>
      <c r="O105" s="57" t="str">
        <f t="shared" si="59"/>
        <v>AAI143</v>
      </c>
      <c r="P105" s="2" t="str">
        <f t="shared" si="55"/>
        <v>AI</v>
      </c>
      <c r="Q105" s="2"/>
      <c r="R105" s="57" t="s">
        <v>162</v>
      </c>
      <c r="S105" s="2"/>
      <c r="T105" s="2"/>
      <c r="U105" s="2"/>
      <c r="V105" s="2"/>
      <c r="W105" s="2"/>
      <c r="X105" s="2"/>
      <c r="Y105" s="3" t="str">
        <f t="shared" si="39"/>
        <v>%Z025108</v>
      </c>
      <c r="Z105" s="2" t="str">
        <f t="shared" si="40"/>
        <v>%%I08AT5014AA</v>
      </c>
      <c r="AA105" s="2"/>
      <c r="AB105" s="2" t="str">
        <f t="shared" si="41"/>
        <v>VCM产品在线色谱分析</v>
      </c>
      <c r="AC105" s="1" t="str">
        <f t="shared" ref="AC105:AC168" si="62">IF(I105&lt;&gt;"",I105,"")</f>
        <v>0</v>
      </c>
      <c r="AD105" s="1" t="str">
        <f t="shared" ref="AD105:AD168" si="63">IF(J105&lt;&gt;"",J105,"")</f>
        <v>15</v>
      </c>
      <c r="AE105" s="1" t="str">
        <f t="shared" ref="AE105:AE168" si="64">IF(H105&lt;&gt;"",H105,"")</f>
        <v>ppm
(Mole)</v>
      </c>
      <c r="AF105" s="1"/>
      <c r="AG105" s="1"/>
      <c r="AH105" s="1"/>
      <c r="AI105" s="1"/>
      <c r="AJ105" s="1"/>
      <c r="AK105" s="58" t="s">
        <v>165</v>
      </c>
      <c r="AL105" s="4"/>
      <c r="AM105" s="4"/>
      <c r="AN105" s="5"/>
      <c r="AO105" s="195" t="s">
        <v>489</v>
      </c>
      <c r="AP105" s="199"/>
      <c r="AQ105" s="197" t="s">
        <v>167</v>
      </c>
      <c r="AR105" s="196"/>
      <c r="AS105" s="196"/>
      <c r="AT105" s="196" t="s">
        <v>168</v>
      </c>
      <c r="AU105" s="205" t="s">
        <v>490</v>
      </c>
      <c r="AV105" s="196" t="s">
        <v>170</v>
      </c>
      <c r="AW105" s="4"/>
      <c r="AX105" s="4"/>
      <c r="AY105" s="4"/>
      <c r="AZ105" s="4"/>
      <c r="BA105" s="4"/>
      <c r="BB105" s="4"/>
      <c r="BC105" s="4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4"/>
      <c r="BW105" s="8"/>
      <c r="BX105" s="8"/>
      <c r="BY105" s="8"/>
      <c r="BZ105" s="4"/>
      <c r="CA105" s="4"/>
      <c r="CB105" s="4"/>
      <c r="CC105" s="4"/>
      <c r="CD105" s="27"/>
      <c r="CE105" s="27"/>
      <c r="CF105" s="207">
        <f t="shared" si="42"/>
        <v>-1.4999999999999999E-2</v>
      </c>
      <c r="CG105" s="208">
        <f t="shared" si="43"/>
        <v>1.4999999999999999E-2</v>
      </c>
      <c r="CH105" s="209"/>
      <c r="CI105" s="210"/>
      <c r="CJ105" s="207">
        <f t="shared" si="44"/>
        <v>7.4850000000000003</v>
      </c>
      <c r="CK105" s="208">
        <f t="shared" si="45"/>
        <v>7.5149999999999997</v>
      </c>
      <c r="CL105" s="209"/>
      <c r="CM105" s="210"/>
      <c r="CN105" s="207">
        <f t="shared" si="46"/>
        <v>14.984999999999999</v>
      </c>
      <c r="CO105" s="208">
        <f t="shared" si="47"/>
        <v>15.015000000000001</v>
      </c>
      <c r="CP105" s="211"/>
      <c r="CQ105" s="212"/>
      <c r="CR105" s="213"/>
      <c r="CS105" s="213"/>
    </row>
    <row r="106" spans="1:97" ht="19.899999999999999" customHeight="1">
      <c r="A106" s="194">
        <v>105</v>
      </c>
      <c r="B106" s="185">
        <v>9</v>
      </c>
      <c r="C106" s="185"/>
      <c r="D106" s="122" t="s">
        <v>528</v>
      </c>
      <c r="E106" s="122" t="s">
        <v>529</v>
      </c>
      <c r="F106" s="122" t="s">
        <v>525</v>
      </c>
      <c r="G106" s="122" t="s">
        <v>530</v>
      </c>
      <c r="H106" s="122" t="s">
        <v>527</v>
      </c>
      <c r="I106" s="238" t="str">
        <f t="shared" si="60"/>
        <v>0</v>
      </c>
      <c r="J106" s="238" t="str">
        <f t="shared" si="61"/>
        <v>50</v>
      </c>
      <c r="K106" s="2" t="str">
        <f t="shared" si="51"/>
        <v>FCS0301</v>
      </c>
      <c r="L106" s="1">
        <f t="shared" si="57"/>
        <v>2</v>
      </c>
      <c r="M106" s="1">
        <f t="shared" si="58"/>
        <v>5</v>
      </c>
      <c r="N106" s="1">
        <v>9</v>
      </c>
      <c r="O106" s="57" t="str">
        <f t="shared" si="59"/>
        <v>AAI143</v>
      </c>
      <c r="P106" s="2" t="str">
        <f t="shared" si="55"/>
        <v>AI</v>
      </c>
      <c r="Q106" s="2"/>
      <c r="R106" s="57" t="s">
        <v>162</v>
      </c>
      <c r="S106" s="2"/>
      <c r="T106" s="2"/>
      <c r="U106" s="2"/>
      <c r="V106" s="2"/>
      <c r="W106" s="2"/>
      <c r="X106" s="2"/>
      <c r="Y106" s="3" t="str">
        <f t="shared" si="39"/>
        <v>%Z025109</v>
      </c>
      <c r="Z106" s="2" t="str">
        <f t="shared" si="40"/>
        <v>%%I08AT5014AB</v>
      </c>
      <c r="AA106" s="2"/>
      <c r="AB106" s="2" t="str">
        <f t="shared" si="41"/>
        <v>VCM产品在线色谱分析</v>
      </c>
      <c r="AC106" s="1" t="str">
        <f t="shared" si="62"/>
        <v>0</v>
      </c>
      <c r="AD106" s="1" t="str">
        <f t="shared" si="63"/>
        <v>50</v>
      </c>
      <c r="AE106" s="1" t="str">
        <f t="shared" si="64"/>
        <v>ppm
(Mole)</v>
      </c>
      <c r="AF106" s="1"/>
      <c r="AG106" s="1"/>
      <c r="AH106" s="1"/>
      <c r="AI106" s="1"/>
      <c r="AJ106" s="1"/>
      <c r="AK106" s="58" t="s">
        <v>165</v>
      </c>
      <c r="AL106" s="4"/>
      <c r="AM106" s="4"/>
      <c r="AN106" s="5"/>
      <c r="AO106" s="195" t="s">
        <v>489</v>
      </c>
      <c r="AP106" s="199"/>
      <c r="AQ106" s="197" t="s">
        <v>167</v>
      </c>
      <c r="AR106" s="196"/>
      <c r="AS106" s="196"/>
      <c r="AT106" s="196" t="s">
        <v>168</v>
      </c>
      <c r="AU106" s="205" t="s">
        <v>490</v>
      </c>
      <c r="AV106" s="196" t="s">
        <v>170</v>
      </c>
      <c r="AW106" s="4"/>
      <c r="AX106" s="4"/>
      <c r="AY106" s="4"/>
      <c r="AZ106" s="4"/>
      <c r="BA106" s="4"/>
      <c r="BB106" s="4"/>
      <c r="BC106" s="4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4"/>
      <c r="BW106" s="8"/>
      <c r="BX106" s="8"/>
      <c r="BY106" s="8"/>
      <c r="BZ106" s="4"/>
      <c r="CA106" s="4"/>
      <c r="CB106" s="4"/>
      <c r="CC106" s="4"/>
      <c r="CD106" s="27"/>
      <c r="CE106" s="27"/>
      <c r="CF106" s="207">
        <f t="shared" si="42"/>
        <v>-0.05</v>
      </c>
      <c r="CG106" s="208">
        <f t="shared" si="43"/>
        <v>0.05</v>
      </c>
      <c r="CH106" s="209"/>
      <c r="CI106" s="210"/>
      <c r="CJ106" s="207">
        <f t="shared" si="44"/>
        <v>24.95</v>
      </c>
      <c r="CK106" s="208">
        <f t="shared" si="45"/>
        <v>25.05</v>
      </c>
      <c r="CL106" s="209"/>
      <c r="CM106" s="210"/>
      <c r="CN106" s="207">
        <f t="shared" si="46"/>
        <v>49.95</v>
      </c>
      <c r="CO106" s="208">
        <f t="shared" si="47"/>
        <v>50.05</v>
      </c>
      <c r="CP106" s="211"/>
      <c r="CQ106" s="212"/>
      <c r="CR106" s="213"/>
      <c r="CS106" s="213"/>
    </row>
    <row r="107" spans="1:97" ht="19.899999999999999" customHeight="1">
      <c r="A107" s="194">
        <v>106</v>
      </c>
      <c r="B107" s="185">
        <v>10</v>
      </c>
      <c r="C107" s="185"/>
      <c r="D107" s="122" t="s">
        <v>531</v>
      </c>
      <c r="E107" s="122" t="s">
        <v>532</v>
      </c>
      <c r="F107" s="122" t="s">
        <v>525</v>
      </c>
      <c r="G107" s="122" t="s">
        <v>530</v>
      </c>
      <c r="H107" s="122" t="s">
        <v>527</v>
      </c>
      <c r="I107" s="238" t="str">
        <f t="shared" si="60"/>
        <v>0</v>
      </c>
      <c r="J107" s="238" t="str">
        <f t="shared" si="61"/>
        <v>50</v>
      </c>
      <c r="K107" s="2" t="str">
        <f t="shared" si="51"/>
        <v>FCS0301</v>
      </c>
      <c r="L107" s="1">
        <f t="shared" si="57"/>
        <v>2</v>
      </c>
      <c r="M107" s="1">
        <f t="shared" si="58"/>
        <v>5</v>
      </c>
      <c r="N107" s="1">
        <v>10</v>
      </c>
      <c r="O107" s="57" t="str">
        <f t="shared" si="59"/>
        <v>AAI143</v>
      </c>
      <c r="P107" s="2" t="str">
        <f t="shared" si="55"/>
        <v>AI</v>
      </c>
      <c r="Q107" s="2"/>
      <c r="R107" s="57" t="s">
        <v>162</v>
      </c>
      <c r="S107" s="2"/>
      <c r="T107" s="2"/>
      <c r="U107" s="2"/>
      <c r="V107" s="2"/>
      <c r="W107" s="2"/>
      <c r="X107" s="2"/>
      <c r="Y107" s="3" t="str">
        <f t="shared" si="39"/>
        <v>%Z025110</v>
      </c>
      <c r="Z107" s="2" t="str">
        <f t="shared" si="40"/>
        <v>%%I08AT5014AC</v>
      </c>
      <c r="AA107" s="2"/>
      <c r="AB107" s="2" t="str">
        <f t="shared" si="41"/>
        <v>VCM产品在线色谱分析</v>
      </c>
      <c r="AC107" s="1" t="str">
        <f t="shared" si="62"/>
        <v>0</v>
      </c>
      <c r="AD107" s="1" t="str">
        <f t="shared" si="63"/>
        <v>50</v>
      </c>
      <c r="AE107" s="1" t="str">
        <f t="shared" si="64"/>
        <v>ppm
(Mole)</v>
      </c>
      <c r="AF107" s="1"/>
      <c r="AG107" s="1"/>
      <c r="AH107" s="1"/>
      <c r="AI107" s="1"/>
      <c r="AJ107" s="1"/>
      <c r="AK107" s="58" t="s">
        <v>165</v>
      </c>
      <c r="AL107" s="4"/>
      <c r="AM107" s="4"/>
      <c r="AN107" s="5"/>
      <c r="AO107" s="195" t="s">
        <v>489</v>
      </c>
      <c r="AP107" s="199"/>
      <c r="AQ107" s="197" t="s">
        <v>167</v>
      </c>
      <c r="AR107" s="196"/>
      <c r="AS107" s="196"/>
      <c r="AT107" s="196" t="s">
        <v>168</v>
      </c>
      <c r="AU107" s="205" t="s">
        <v>490</v>
      </c>
      <c r="AV107" s="196" t="s">
        <v>170</v>
      </c>
      <c r="AW107" s="4"/>
      <c r="AX107" s="4"/>
      <c r="AY107" s="4"/>
      <c r="AZ107" s="4"/>
      <c r="BA107" s="4"/>
      <c r="BB107" s="4"/>
      <c r="BC107" s="4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4"/>
      <c r="BW107" s="8"/>
      <c r="BX107" s="8"/>
      <c r="BY107" s="8"/>
      <c r="BZ107" s="4"/>
      <c r="CA107" s="4"/>
      <c r="CB107" s="4"/>
      <c r="CC107" s="4"/>
      <c r="CD107" s="27"/>
      <c r="CE107" s="27"/>
      <c r="CF107" s="207">
        <f t="shared" si="42"/>
        <v>-0.05</v>
      </c>
      <c r="CG107" s="208">
        <f t="shared" si="43"/>
        <v>0.05</v>
      </c>
      <c r="CH107" s="209"/>
      <c r="CI107" s="210"/>
      <c r="CJ107" s="207">
        <f t="shared" si="44"/>
        <v>24.95</v>
      </c>
      <c r="CK107" s="208">
        <f t="shared" si="45"/>
        <v>25.05</v>
      </c>
      <c r="CL107" s="209"/>
      <c r="CM107" s="210"/>
      <c r="CN107" s="207">
        <f t="shared" si="46"/>
        <v>49.95</v>
      </c>
      <c r="CO107" s="208">
        <f t="shared" si="47"/>
        <v>50.05</v>
      </c>
      <c r="CP107" s="211"/>
      <c r="CQ107" s="212"/>
      <c r="CR107" s="213"/>
      <c r="CS107" s="213"/>
    </row>
    <row r="108" spans="1:97" ht="19.899999999999999" customHeight="1">
      <c r="A108" s="194">
        <v>107</v>
      </c>
      <c r="B108" s="185">
        <v>11</v>
      </c>
      <c r="C108" s="185"/>
      <c r="D108" s="122" t="s">
        <v>533</v>
      </c>
      <c r="E108" s="122" t="s">
        <v>534</v>
      </c>
      <c r="F108" s="122" t="s">
        <v>525</v>
      </c>
      <c r="G108" s="122" t="s">
        <v>535</v>
      </c>
      <c r="H108" s="122" t="s">
        <v>527</v>
      </c>
      <c r="I108" s="238" t="str">
        <f t="shared" si="60"/>
        <v>0</v>
      </c>
      <c r="J108" s="238" t="str">
        <f t="shared" si="61"/>
        <v>10</v>
      </c>
      <c r="K108" s="2" t="str">
        <f t="shared" si="51"/>
        <v>FCS0301</v>
      </c>
      <c r="L108" s="1">
        <f t="shared" si="57"/>
        <v>2</v>
      </c>
      <c r="M108" s="1">
        <f t="shared" si="58"/>
        <v>5</v>
      </c>
      <c r="N108" s="1">
        <v>11</v>
      </c>
      <c r="O108" s="57" t="str">
        <f t="shared" si="59"/>
        <v>AAI143</v>
      </c>
      <c r="P108" s="2" t="str">
        <f t="shared" si="55"/>
        <v>AI</v>
      </c>
      <c r="Q108" s="2"/>
      <c r="R108" s="57" t="s">
        <v>162</v>
      </c>
      <c r="S108" s="2"/>
      <c r="T108" s="2"/>
      <c r="U108" s="2"/>
      <c r="V108" s="2"/>
      <c r="W108" s="2"/>
      <c r="X108" s="2"/>
      <c r="Y108" s="3" t="str">
        <f t="shared" si="39"/>
        <v>%Z025111</v>
      </c>
      <c r="Z108" s="2" t="str">
        <f t="shared" si="40"/>
        <v>%%I08AT5014AD</v>
      </c>
      <c r="AA108" s="2"/>
      <c r="AB108" s="2" t="str">
        <f t="shared" si="41"/>
        <v>VCM产品在线色谱分析</v>
      </c>
      <c r="AC108" s="1" t="str">
        <f t="shared" si="62"/>
        <v>0</v>
      </c>
      <c r="AD108" s="1" t="str">
        <f t="shared" si="63"/>
        <v>10</v>
      </c>
      <c r="AE108" s="1" t="str">
        <f t="shared" si="64"/>
        <v>ppm
(Mole)</v>
      </c>
      <c r="AF108" s="1"/>
      <c r="AG108" s="1"/>
      <c r="AH108" s="1"/>
      <c r="AI108" s="1"/>
      <c r="AJ108" s="1"/>
      <c r="AK108" s="58" t="s">
        <v>165</v>
      </c>
      <c r="AL108" s="4"/>
      <c r="AM108" s="4"/>
      <c r="AN108" s="5"/>
      <c r="AO108" s="195" t="s">
        <v>489</v>
      </c>
      <c r="AP108" s="199"/>
      <c r="AQ108" s="197" t="s">
        <v>167</v>
      </c>
      <c r="AR108" s="196"/>
      <c r="AS108" s="196"/>
      <c r="AT108" s="196" t="s">
        <v>168</v>
      </c>
      <c r="AU108" s="205" t="s">
        <v>490</v>
      </c>
      <c r="AV108" s="196" t="s">
        <v>170</v>
      </c>
      <c r="AW108" s="4"/>
      <c r="AX108" s="4"/>
      <c r="AY108" s="4"/>
      <c r="AZ108" s="4"/>
      <c r="BA108" s="4"/>
      <c r="BB108" s="4"/>
      <c r="BC108" s="4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4"/>
      <c r="BW108" s="8"/>
      <c r="BX108" s="8"/>
      <c r="BY108" s="8"/>
      <c r="BZ108" s="4"/>
      <c r="CA108" s="4"/>
      <c r="CB108" s="4"/>
      <c r="CC108" s="4"/>
      <c r="CD108" s="27"/>
      <c r="CE108" s="27"/>
      <c r="CF108" s="207">
        <f t="shared" si="42"/>
        <v>-0.01</v>
      </c>
      <c r="CG108" s="208">
        <f t="shared" si="43"/>
        <v>0.01</v>
      </c>
      <c r="CH108" s="209"/>
      <c r="CI108" s="210"/>
      <c r="CJ108" s="207">
        <f t="shared" si="44"/>
        <v>4.99</v>
      </c>
      <c r="CK108" s="208">
        <f t="shared" si="45"/>
        <v>5.01</v>
      </c>
      <c r="CL108" s="209"/>
      <c r="CM108" s="210"/>
      <c r="CN108" s="207">
        <f t="shared" si="46"/>
        <v>9.99</v>
      </c>
      <c r="CO108" s="208">
        <f t="shared" si="47"/>
        <v>10.01</v>
      </c>
      <c r="CP108" s="211"/>
      <c r="CQ108" s="212"/>
      <c r="CR108" s="213"/>
      <c r="CS108" s="213"/>
    </row>
    <row r="109" spans="1:97" ht="19.899999999999999" customHeight="1">
      <c r="A109" s="194">
        <v>108</v>
      </c>
      <c r="B109" s="185">
        <v>12</v>
      </c>
      <c r="C109" s="185"/>
      <c r="D109" s="122" t="s">
        <v>536</v>
      </c>
      <c r="E109" s="122" t="s">
        <v>537</v>
      </c>
      <c r="F109" s="122" t="s">
        <v>525</v>
      </c>
      <c r="G109" s="122" t="s">
        <v>538</v>
      </c>
      <c r="H109" s="122" t="s">
        <v>527</v>
      </c>
      <c r="I109" s="238" t="str">
        <f t="shared" si="60"/>
        <v>0</v>
      </c>
      <c r="J109" s="238" t="str">
        <f t="shared" si="61"/>
        <v>20</v>
      </c>
      <c r="K109" s="2" t="str">
        <f t="shared" si="51"/>
        <v>FCS0301</v>
      </c>
      <c r="L109" s="1">
        <f t="shared" si="57"/>
        <v>2</v>
      </c>
      <c r="M109" s="1">
        <f t="shared" si="58"/>
        <v>5</v>
      </c>
      <c r="N109" s="1">
        <v>12</v>
      </c>
      <c r="O109" s="57" t="str">
        <f t="shared" si="59"/>
        <v>AAI143</v>
      </c>
      <c r="P109" s="2" t="str">
        <f t="shared" si="55"/>
        <v>AI</v>
      </c>
      <c r="Q109" s="2"/>
      <c r="R109" s="57" t="s">
        <v>162</v>
      </c>
      <c r="S109" s="2"/>
      <c r="T109" s="2"/>
      <c r="U109" s="2"/>
      <c r="V109" s="2"/>
      <c r="W109" s="2"/>
      <c r="X109" s="2"/>
      <c r="Y109" s="3" t="str">
        <f t="shared" si="39"/>
        <v>%Z025112</v>
      </c>
      <c r="Z109" s="2" t="str">
        <f t="shared" si="40"/>
        <v>%%I08AT5014AE</v>
      </c>
      <c r="AA109" s="2"/>
      <c r="AB109" s="2" t="str">
        <f t="shared" si="41"/>
        <v>VCM产品在线色谱分析</v>
      </c>
      <c r="AC109" s="1" t="str">
        <f t="shared" si="62"/>
        <v>0</v>
      </c>
      <c r="AD109" s="1" t="str">
        <f t="shared" si="63"/>
        <v>20</v>
      </c>
      <c r="AE109" s="1" t="str">
        <f t="shared" si="64"/>
        <v>ppm
(Mole)</v>
      </c>
      <c r="AF109" s="1"/>
      <c r="AG109" s="1"/>
      <c r="AH109" s="1"/>
      <c r="AI109" s="1"/>
      <c r="AJ109" s="1"/>
      <c r="AK109" s="58" t="s">
        <v>165</v>
      </c>
      <c r="AL109" s="4"/>
      <c r="AM109" s="4"/>
      <c r="AN109" s="5"/>
      <c r="AO109" s="195" t="s">
        <v>489</v>
      </c>
      <c r="AP109" s="199"/>
      <c r="AQ109" s="197" t="s">
        <v>167</v>
      </c>
      <c r="AR109" s="196"/>
      <c r="AS109" s="196"/>
      <c r="AT109" s="196" t="s">
        <v>168</v>
      </c>
      <c r="AU109" s="205" t="s">
        <v>490</v>
      </c>
      <c r="AV109" s="196" t="s">
        <v>170</v>
      </c>
      <c r="AW109" s="4"/>
      <c r="AX109" s="4"/>
      <c r="AY109" s="4"/>
      <c r="AZ109" s="4"/>
      <c r="BA109" s="4"/>
      <c r="BB109" s="4"/>
      <c r="BC109" s="4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4"/>
      <c r="BW109" s="8"/>
      <c r="BX109" s="8"/>
      <c r="BY109" s="8"/>
      <c r="BZ109" s="4"/>
      <c r="CA109" s="4"/>
      <c r="CB109" s="4"/>
      <c r="CC109" s="4"/>
      <c r="CD109" s="27"/>
      <c r="CE109" s="27"/>
      <c r="CF109" s="207">
        <f t="shared" si="42"/>
        <v>-0.02</v>
      </c>
      <c r="CG109" s="208">
        <f t="shared" si="43"/>
        <v>0.02</v>
      </c>
      <c r="CH109" s="209"/>
      <c r="CI109" s="210"/>
      <c r="CJ109" s="207">
        <f t="shared" si="44"/>
        <v>9.98</v>
      </c>
      <c r="CK109" s="208">
        <f t="shared" si="45"/>
        <v>10.02</v>
      </c>
      <c r="CL109" s="209"/>
      <c r="CM109" s="210"/>
      <c r="CN109" s="207">
        <f t="shared" si="46"/>
        <v>19.98</v>
      </c>
      <c r="CO109" s="208">
        <f t="shared" si="47"/>
        <v>20.02</v>
      </c>
      <c r="CP109" s="211"/>
      <c r="CQ109" s="212"/>
      <c r="CR109" s="213"/>
      <c r="CS109" s="213"/>
    </row>
    <row r="110" spans="1:97" ht="19.899999999999999" customHeight="1">
      <c r="A110" s="194">
        <v>109</v>
      </c>
      <c r="B110" s="185">
        <v>13</v>
      </c>
      <c r="C110" s="185"/>
      <c r="D110" s="122" t="s">
        <v>539</v>
      </c>
      <c r="E110" s="122" t="s">
        <v>540</v>
      </c>
      <c r="F110" s="122" t="s">
        <v>541</v>
      </c>
      <c r="G110" s="122" t="s">
        <v>542</v>
      </c>
      <c r="H110" s="122" t="s">
        <v>487</v>
      </c>
      <c r="I110" s="238" t="str">
        <f t="shared" si="60"/>
        <v>0</v>
      </c>
      <c r="J110" s="238" t="str">
        <f t="shared" si="61"/>
        <v>5</v>
      </c>
      <c r="K110" s="2" t="str">
        <f t="shared" si="51"/>
        <v>FCS0301</v>
      </c>
      <c r="L110" s="1">
        <f t="shared" si="57"/>
        <v>2</v>
      </c>
      <c r="M110" s="1">
        <f t="shared" si="58"/>
        <v>5</v>
      </c>
      <c r="N110" s="1">
        <v>13</v>
      </c>
      <c r="O110" s="57" t="str">
        <f t="shared" si="59"/>
        <v>AAI143</v>
      </c>
      <c r="P110" s="2" t="str">
        <f t="shared" si="55"/>
        <v>AI</v>
      </c>
      <c r="Q110" s="2"/>
      <c r="R110" s="57" t="s">
        <v>162</v>
      </c>
      <c r="S110" s="2"/>
      <c r="T110" s="2"/>
      <c r="U110" s="2"/>
      <c r="V110" s="2"/>
      <c r="W110" s="2"/>
      <c r="X110" s="2"/>
      <c r="Y110" s="3" t="str">
        <f t="shared" si="39"/>
        <v>%Z025113</v>
      </c>
      <c r="Z110" s="2" t="str">
        <f t="shared" si="40"/>
        <v>%%I08AT5014B</v>
      </c>
      <c r="AA110" s="2"/>
      <c r="AB110" s="2" t="str">
        <f t="shared" si="41"/>
        <v>VCM产品HCl分析</v>
      </c>
      <c r="AC110" s="1" t="str">
        <f t="shared" si="62"/>
        <v>0</v>
      </c>
      <c r="AD110" s="1" t="str">
        <f t="shared" si="63"/>
        <v>5</v>
      </c>
      <c r="AE110" s="1" t="str">
        <f t="shared" si="64"/>
        <v>ppm</v>
      </c>
      <c r="AF110" s="1"/>
      <c r="AG110" s="59"/>
      <c r="AH110" s="59"/>
      <c r="AI110" s="1"/>
      <c r="AJ110" s="1"/>
      <c r="AK110" s="58" t="s">
        <v>165</v>
      </c>
      <c r="AL110" s="4"/>
      <c r="AM110" s="4"/>
      <c r="AN110" s="5"/>
      <c r="AO110" s="195" t="s">
        <v>489</v>
      </c>
      <c r="AP110" s="199"/>
      <c r="AQ110" s="197" t="s">
        <v>167</v>
      </c>
      <c r="AR110" s="196"/>
      <c r="AS110" s="196"/>
      <c r="AT110" s="196" t="s">
        <v>168</v>
      </c>
      <c r="AU110" s="205" t="s">
        <v>490</v>
      </c>
      <c r="AV110" s="196" t="s">
        <v>170</v>
      </c>
      <c r="AW110" s="4"/>
      <c r="AX110" s="4"/>
      <c r="AY110" s="4"/>
      <c r="AZ110" s="4"/>
      <c r="BA110" s="4"/>
      <c r="BB110" s="4"/>
      <c r="BC110" s="4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4"/>
      <c r="BW110" s="8"/>
      <c r="BX110" s="8"/>
      <c r="BY110" s="8"/>
      <c r="BZ110" s="4"/>
      <c r="CA110" s="4"/>
      <c r="CB110" s="4"/>
      <c r="CC110" s="4"/>
      <c r="CD110" s="27"/>
      <c r="CE110" s="27"/>
      <c r="CF110" s="207">
        <f t="shared" si="42"/>
        <v>-5.0000000000000001E-3</v>
      </c>
      <c r="CG110" s="208">
        <f t="shared" si="43"/>
        <v>5.0000000000000001E-3</v>
      </c>
      <c r="CH110" s="209"/>
      <c r="CI110" s="210"/>
      <c r="CJ110" s="207">
        <f t="shared" si="44"/>
        <v>2.4950000000000001</v>
      </c>
      <c r="CK110" s="208">
        <f t="shared" si="45"/>
        <v>2.5049999999999999</v>
      </c>
      <c r="CL110" s="209"/>
      <c r="CM110" s="210"/>
      <c r="CN110" s="207">
        <f t="shared" si="46"/>
        <v>4.9950000000000001</v>
      </c>
      <c r="CO110" s="208">
        <f t="shared" si="47"/>
        <v>5.0049999999999999</v>
      </c>
      <c r="CP110" s="211"/>
      <c r="CQ110" s="212"/>
      <c r="CR110" s="213"/>
      <c r="CS110" s="213"/>
    </row>
    <row r="111" spans="1:97" ht="19.899999999999999" customHeight="1">
      <c r="A111" s="194">
        <v>110</v>
      </c>
      <c r="B111" s="203">
        <v>14</v>
      </c>
      <c r="C111" s="185"/>
      <c r="D111" s="122" t="s">
        <v>543</v>
      </c>
      <c r="E111" s="122" t="s">
        <v>544</v>
      </c>
      <c r="F111" s="122" t="s">
        <v>545</v>
      </c>
      <c r="G111" s="122" t="s">
        <v>513</v>
      </c>
      <c r="H111" s="122" t="s">
        <v>487</v>
      </c>
      <c r="I111" s="238" t="str">
        <f t="shared" si="60"/>
        <v>0</v>
      </c>
      <c r="J111" s="238" t="str">
        <f t="shared" si="61"/>
        <v>101</v>
      </c>
      <c r="K111" s="2" t="str">
        <f t="shared" si="51"/>
        <v>FCS0301</v>
      </c>
      <c r="L111" s="1">
        <f t="shared" si="57"/>
        <v>2</v>
      </c>
      <c r="M111" s="1">
        <f t="shared" si="58"/>
        <v>5</v>
      </c>
      <c r="N111" s="1">
        <v>14</v>
      </c>
      <c r="O111" s="57" t="str">
        <f t="shared" si="59"/>
        <v>AAI143</v>
      </c>
      <c r="P111" s="2" t="str">
        <f t="shared" si="55"/>
        <v>AI</v>
      </c>
      <c r="Q111" s="2"/>
      <c r="R111" s="57" t="s">
        <v>162</v>
      </c>
      <c r="S111" s="2"/>
      <c r="T111" s="2"/>
      <c r="U111" s="2"/>
      <c r="V111" s="2"/>
      <c r="W111" s="2"/>
      <c r="X111" s="2"/>
      <c r="Y111" s="3" t="str">
        <f t="shared" si="39"/>
        <v>%Z025114</v>
      </c>
      <c r="Z111" s="2" t="str">
        <f t="shared" si="40"/>
        <v>%%I08AT4601</v>
      </c>
      <c r="AA111" s="2"/>
      <c r="AB111" s="2" t="str">
        <f t="shared" si="41"/>
        <v>HF401排放筒HCl分析</v>
      </c>
      <c r="AC111" s="1" t="str">
        <f t="shared" si="62"/>
        <v>0</v>
      </c>
      <c r="AD111" s="1" t="str">
        <f t="shared" si="63"/>
        <v>101</v>
      </c>
      <c r="AE111" s="1" t="str">
        <f t="shared" si="64"/>
        <v>ppm</v>
      </c>
      <c r="AF111" s="1"/>
      <c r="AG111" s="1"/>
      <c r="AH111" s="1"/>
      <c r="AI111" s="1"/>
      <c r="AJ111" s="1"/>
      <c r="AK111" s="58" t="s">
        <v>165</v>
      </c>
      <c r="AL111" s="4"/>
      <c r="AM111" s="4"/>
      <c r="AN111" s="5"/>
      <c r="AO111" s="195" t="s">
        <v>489</v>
      </c>
      <c r="AP111" s="199"/>
      <c r="AQ111" s="197" t="s">
        <v>167</v>
      </c>
      <c r="AR111" s="196"/>
      <c r="AS111" s="115"/>
      <c r="AT111" s="196" t="s">
        <v>168</v>
      </c>
      <c r="AU111" s="205" t="s">
        <v>490</v>
      </c>
      <c r="AV111" s="196" t="s">
        <v>501</v>
      </c>
      <c r="AW111" s="4"/>
      <c r="AX111" s="4"/>
      <c r="AY111" s="4"/>
      <c r="AZ111" s="4"/>
      <c r="BA111" s="4"/>
      <c r="BB111" s="4"/>
      <c r="BC111" s="4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4"/>
      <c r="BW111" s="8"/>
      <c r="BX111" s="8"/>
      <c r="BY111" s="8"/>
      <c r="BZ111" s="4"/>
      <c r="CA111" s="4"/>
      <c r="CB111" s="4"/>
      <c r="CC111" s="4"/>
      <c r="CD111" s="27"/>
      <c r="CE111" s="27"/>
      <c r="CF111" s="207">
        <f t="shared" si="42"/>
        <v>-0.10100000000000001</v>
      </c>
      <c r="CG111" s="208">
        <f t="shared" si="43"/>
        <v>0.10100000000000001</v>
      </c>
      <c r="CH111" s="209"/>
      <c r="CI111" s="210"/>
      <c r="CJ111" s="207">
        <f t="shared" si="44"/>
        <v>50.399000000000001</v>
      </c>
      <c r="CK111" s="208">
        <f t="shared" si="45"/>
        <v>50.600999999999999</v>
      </c>
      <c r="CL111" s="209"/>
      <c r="CM111" s="210"/>
      <c r="CN111" s="207">
        <f t="shared" si="46"/>
        <v>100.899</v>
      </c>
      <c r="CO111" s="208">
        <f t="shared" si="47"/>
        <v>101.101</v>
      </c>
      <c r="CP111" s="211"/>
      <c r="CQ111" s="212"/>
      <c r="CR111" s="213"/>
      <c r="CS111" s="213"/>
    </row>
    <row r="112" spans="1:97" ht="19.899999999999999" customHeight="1">
      <c r="A112" s="194">
        <v>111</v>
      </c>
      <c r="B112" s="203">
        <v>15</v>
      </c>
      <c r="C112" s="185"/>
      <c r="D112" s="122" t="str">
        <f>LEFT(K112,1)&amp;RIGHT(K112,2)&amp;"N"&amp;L112&amp;"S"&amp;M112&amp;N112</f>
        <v>F01N2S515</v>
      </c>
      <c r="E112" s="122" t="s">
        <v>546</v>
      </c>
      <c r="F112" s="122" t="s">
        <v>547</v>
      </c>
      <c r="G112" s="122"/>
      <c r="H112" s="122"/>
      <c r="I112" s="238" t="str">
        <f t="shared" si="60"/>
        <v/>
      </c>
      <c r="J112" s="238" t="str">
        <f t="shared" si="61"/>
        <v/>
      </c>
      <c r="K112" s="2" t="str">
        <f t="shared" si="51"/>
        <v>FCS0301</v>
      </c>
      <c r="L112" s="1">
        <f t="shared" si="57"/>
        <v>2</v>
      </c>
      <c r="M112" s="1">
        <f t="shared" si="58"/>
        <v>5</v>
      </c>
      <c r="N112" s="1">
        <v>15</v>
      </c>
      <c r="O112" s="57" t="str">
        <f t="shared" si="59"/>
        <v>AAI143</v>
      </c>
      <c r="P112" s="2" t="str">
        <f t="shared" si="55"/>
        <v>AI</v>
      </c>
      <c r="Q112" s="2"/>
      <c r="R112" s="57" t="s">
        <v>162</v>
      </c>
      <c r="S112" s="2"/>
      <c r="T112" s="2"/>
      <c r="U112" s="2"/>
      <c r="V112" s="2"/>
      <c r="W112" s="2"/>
      <c r="X112" s="2"/>
      <c r="Y112" s="3" t="str">
        <f t="shared" si="39"/>
        <v>%Z025115</v>
      </c>
      <c r="Z112" s="2" t="str">
        <f t="shared" si="40"/>
        <v>%%IF01N2S515</v>
      </c>
      <c r="AA112" s="2"/>
      <c r="AB112" s="2" t="str">
        <f t="shared" si="41"/>
        <v>AI SPARE</v>
      </c>
      <c r="AC112" s="1" t="str">
        <f t="shared" si="62"/>
        <v/>
      </c>
      <c r="AD112" s="1" t="str">
        <f t="shared" si="63"/>
        <v/>
      </c>
      <c r="AE112" s="1" t="str">
        <f t="shared" si="64"/>
        <v/>
      </c>
      <c r="AF112" s="1"/>
      <c r="AG112" s="1"/>
      <c r="AH112" s="1"/>
      <c r="AI112" s="1"/>
      <c r="AJ112" s="1"/>
      <c r="AK112" s="58" t="s">
        <v>165</v>
      </c>
      <c r="AL112" s="4"/>
      <c r="AM112" s="4"/>
      <c r="AN112" s="5"/>
      <c r="AO112" s="195" t="s">
        <v>489</v>
      </c>
      <c r="AP112" s="199"/>
      <c r="AQ112" s="197" t="s">
        <v>167</v>
      </c>
      <c r="AR112" s="196"/>
      <c r="AS112" s="195"/>
      <c r="AT112" s="196" t="s">
        <v>168</v>
      </c>
      <c r="AU112" s="205"/>
      <c r="AV112" s="196"/>
      <c r="AW112" s="4"/>
      <c r="AX112" s="4"/>
      <c r="AY112" s="4"/>
      <c r="AZ112" s="4"/>
      <c r="BA112" s="4"/>
      <c r="BB112" s="4"/>
      <c r="BC112" s="4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4"/>
      <c r="BW112" s="8"/>
      <c r="BX112" s="8"/>
      <c r="BY112" s="8"/>
      <c r="BZ112" s="4"/>
      <c r="CA112" s="4"/>
      <c r="CB112" s="4"/>
      <c r="CC112" s="4"/>
      <c r="CD112" s="27"/>
      <c r="CE112" s="27"/>
      <c r="CF112" s="207" t="e">
        <f t="shared" si="42"/>
        <v>#VALUE!</v>
      </c>
      <c r="CG112" s="208" t="e">
        <f t="shared" si="43"/>
        <v>#VALUE!</v>
      </c>
      <c r="CH112" s="209"/>
      <c r="CI112" s="210"/>
      <c r="CJ112" s="207" t="e">
        <f t="shared" si="44"/>
        <v>#VALUE!</v>
      </c>
      <c r="CK112" s="208" t="e">
        <f t="shared" si="45"/>
        <v>#VALUE!</v>
      </c>
      <c r="CL112" s="209"/>
      <c r="CM112" s="210"/>
      <c r="CN112" s="207" t="e">
        <f t="shared" si="46"/>
        <v>#VALUE!</v>
      </c>
      <c r="CO112" s="208" t="e">
        <f t="shared" si="47"/>
        <v>#VALUE!</v>
      </c>
      <c r="CP112" s="211"/>
      <c r="CQ112" s="212"/>
      <c r="CR112" s="213"/>
      <c r="CS112" s="213"/>
    </row>
    <row r="113" spans="1:97" ht="19.899999999999999" customHeight="1">
      <c r="A113" s="194">
        <v>112</v>
      </c>
      <c r="B113" s="203">
        <v>16</v>
      </c>
      <c r="C113" s="185"/>
      <c r="D113" s="122" t="str">
        <f>LEFT(K113,1)&amp;RIGHT(K113,2)&amp;"N"&amp;L113&amp;"S"&amp;M113&amp;N113</f>
        <v>F01N2S516</v>
      </c>
      <c r="E113" s="122" t="s">
        <v>548</v>
      </c>
      <c r="F113" s="122" t="s">
        <v>547</v>
      </c>
      <c r="G113" s="122"/>
      <c r="H113" s="122"/>
      <c r="I113" s="238" t="str">
        <f t="shared" si="60"/>
        <v/>
      </c>
      <c r="J113" s="238" t="str">
        <f t="shared" si="61"/>
        <v/>
      </c>
      <c r="K113" s="2" t="str">
        <f t="shared" si="51"/>
        <v>FCS0301</v>
      </c>
      <c r="L113" s="1">
        <f t="shared" si="57"/>
        <v>2</v>
      </c>
      <c r="M113" s="1">
        <f t="shared" si="58"/>
        <v>5</v>
      </c>
      <c r="N113" s="1">
        <v>16</v>
      </c>
      <c r="O113" s="57" t="str">
        <f t="shared" si="59"/>
        <v>AAI143</v>
      </c>
      <c r="P113" s="2" t="str">
        <f t="shared" si="55"/>
        <v>AI</v>
      </c>
      <c r="Q113" s="2"/>
      <c r="R113" s="57" t="s">
        <v>162</v>
      </c>
      <c r="S113" s="2"/>
      <c r="T113" s="2"/>
      <c r="U113" s="2"/>
      <c r="V113" s="2"/>
      <c r="W113" s="2"/>
      <c r="X113" s="2"/>
      <c r="Y113" s="25" t="str">
        <f t="shared" si="39"/>
        <v>%Z025116</v>
      </c>
      <c r="Z113" s="2" t="str">
        <f t="shared" si="40"/>
        <v>%%IF01N2S516</v>
      </c>
      <c r="AA113" s="2"/>
      <c r="AB113" s="2" t="str">
        <f t="shared" si="41"/>
        <v>AI SPARE</v>
      </c>
      <c r="AC113" s="1" t="str">
        <f t="shared" si="62"/>
        <v/>
      </c>
      <c r="AD113" s="1" t="str">
        <f t="shared" si="63"/>
        <v/>
      </c>
      <c r="AE113" s="1" t="str">
        <f t="shared" si="64"/>
        <v/>
      </c>
      <c r="AF113" s="1"/>
      <c r="AG113" s="1"/>
      <c r="AH113" s="1"/>
      <c r="AI113" s="1"/>
      <c r="AJ113" s="1"/>
      <c r="AK113" s="58" t="s">
        <v>165</v>
      </c>
      <c r="AL113" s="4"/>
      <c r="AM113" s="4"/>
      <c r="AN113" s="5"/>
      <c r="AO113" s="195" t="s">
        <v>489</v>
      </c>
      <c r="AP113" s="199"/>
      <c r="AQ113" s="197" t="s">
        <v>167</v>
      </c>
      <c r="AR113" s="196"/>
      <c r="AS113" s="195"/>
      <c r="AT113" s="196" t="s">
        <v>168</v>
      </c>
      <c r="AU113" s="205"/>
      <c r="AV113" s="196"/>
      <c r="AW113" s="4"/>
      <c r="AX113" s="4"/>
      <c r="AY113" s="4"/>
      <c r="AZ113" s="4"/>
      <c r="BA113" s="4"/>
      <c r="BB113" s="4"/>
      <c r="BC113" s="4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4"/>
      <c r="BW113" s="8"/>
      <c r="BX113" s="8"/>
      <c r="BY113" s="8"/>
      <c r="BZ113" s="4"/>
      <c r="CA113" s="4"/>
      <c r="CB113" s="4"/>
      <c r="CC113" s="4"/>
      <c r="CD113" s="27"/>
      <c r="CE113" s="27"/>
      <c r="CF113" s="207" t="e">
        <f t="shared" si="42"/>
        <v>#VALUE!</v>
      </c>
      <c r="CG113" s="208" t="e">
        <f t="shared" si="43"/>
        <v>#VALUE!</v>
      </c>
      <c r="CH113" s="209"/>
      <c r="CI113" s="210"/>
      <c r="CJ113" s="207" t="e">
        <f t="shared" si="44"/>
        <v>#VALUE!</v>
      </c>
      <c r="CK113" s="208" t="e">
        <f t="shared" si="45"/>
        <v>#VALUE!</v>
      </c>
      <c r="CL113" s="209"/>
      <c r="CM113" s="210"/>
      <c r="CN113" s="207" t="e">
        <f t="shared" si="46"/>
        <v>#VALUE!</v>
      </c>
      <c r="CO113" s="208" t="e">
        <f t="shared" si="47"/>
        <v>#VALUE!</v>
      </c>
      <c r="CP113" s="211"/>
      <c r="CQ113" s="212"/>
      <c r="CR113" s="213"/>
      <c r="CS113" s="213"/>
    </row>
    <row r="114" spans="1:97" ht="19.899999999999999" customHeight="1">
      <c r="A114" s="194">
        <v>113</v>
      </c>
      <c r="B114" s="185">
        <v>1</v>
      </c>
      <c r="C114" s="185"/>
      <c r="D114" s="122" t="s">
        <v>549</v>
      </c>
      <c r="E114" s="122" t="s">
        <v>550</v>
      </c>
      <c r="F114" s="122" t="s">
        <v>551</v>
      </c>
      <c r="G114" s="122" t="s">
        <v>552</v>
      </c>
      <c r="H114" s="122" t="s">
        <v>314</v>
      </c>
      <c r="I114" s="238" t="str">
        <f t="shared" si="60"/>
        <v>0</v>
      </c>
      <c r="J114" s="238" t="str">
        <f t="shared" si="61"/>
        <v>25</v>
      </c>
      <c r="K114" s="2" t="str">
        <f t="shared" si="51"/>
        <v>FCS0301</v>
      </c>
      <c r="L114" s="1">
        <v>2</v>
      </c>
      <c r="M114" s="1">
        <v>6</v>
      </c>
      <c r="N114" s="1">
        <v>1</v>
      </c>
      <c r="O114" s="57" t="s">
        <v>34</v>
      </c>
      <c r="P114" s="2" t="str">
        <f t="shared" si="55"/>
        <v>AI</v>
      </c>
      <c r="Q114" s="2"/>
      <c r="R114" s="57" t="s">
        <v>162</v>
      </c>
      <c r="S114" s="2"/>
      <c r="T114" s="2"/>
      <c r="U114" s="2">
        <v>6</v>
      </c>
      <c r="V114" s="2"/>
      <c r="W114" s="2" t="s">
        <v>553</v>
      </c>
      <c r="X114" s="2" t="s">
        <v>354</v>
      </c>
      <c r="Y114" s="3" t="str">
        <f t="shared" si="39"/>
        <v>%Z026101</v>
      </c>
      <c r="Z114" s="2" t="str">
        <f t="shared" si="40"/>
        <v>%%I08AI9301</v>
      </c>
      <c r="AA114" s="2"/>
      <c r="AB114" s="2" t="str">
        <f t="shared" si="41"/>
        <v>废热回收氧含量</v>
      </c>
      <c r="AC114" s="1" t="str">
        <f t="shared" si="62"/>
        <v>0</v>
      </c>
      <c r="AD114" s="1" t="str">
        <f t="shared" si="63"/>
        <v>25</v>
      </c>
      <c r="AE114" s="1" t="str">
        <f t="shared" si="64"/>
        <v>%</v>
      </c>
      <c r="AF114" s="1"/>
      <c r="AG114" s="1"/>
      <c r="AH114" s="1"/>
      <c r="AI114" s="1"/>
      <c r="AJ114" s="1"/>
      <c r="AK114" s="58" t="s">
        <v>165</v>
      </c>
      <c r="AL114" s="4"/>
      <c r="AM114" s="4"/>
      <c r="AN114" s="5"/>
      <c r="AO114" s="195" t="s">
        <v>489</v>
      </c>
      <c r="AP114" s="199"/>
      <c r="AQ114" s="197" t="s">
        <v>167</v>
      </c>
      <c r="AR114" s="196"/>
      <c r="AS114" s="196"/>
      <c r="AT114" s="196" t="s">
        <v>554</v>
      </c>
      <c r="AU114" s="205" t="s">
        <v>555</v>
      </c>
      <c r="AV114" s="196" t="s">
        <v>170</v>
      </c>
      <c r="AW114" s="4"/>
      <c r="AX114" s="4"/>
      <c r="AY114" s="4"/>
      <c r="AZ114" s="4"/>
      <c r="BA114" s="4"/>
      <c r="BB114" s="4"/>
      <c r="BC114" s="4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4"/>
      <c r="BW114" s="8"/>
      <c r="BX114" s="8"/>
      <c r="BY114" s="8"/>
      <c r="BZ114" s="4"/>
      <c r="CA114" s="4"/>
      <c r="CB114" s="4"/>
      <c r="CC114" s="4"/>
      <c r="CD114" s="27"/>
      <c r="CE114" s="27"/>
      <c r="CF114" s="207">
        <f t="shared" si="42"/>
        <v>-2.5000000000000001E-2</v>
      </c>
      <c r="CG114" s="208">
        <f t="shared" si="43"/>
        <v>2.5000000000000001E-2</v>
      </c>
      <c r="CH114" s="209"/>
      <c r="CI114" s="210"/>
      <c r="CJ114" s="207">
        <f t="shared" si="44"/>
        <v>12.475</v>
      </c>
      <c r="CK114" s="208">
        <f t="shared" si="45"/>
        <v>12.525</v>
      </c>
      <c r="CL114" s="209"/>
      <c r="CM114" s="210"/>
      <c r="CN114" s="207">
        <f t="shared" si="46"/>
        <v>24.975000000000001</v>
      </c>
      <c r="CO114" s="208">
        <f t="shared" si="47"/>
        <v>25.024999999999999</v>
      </c>
      <c r="CP114" s="211"/>
      <c r="CQ114" s="212"/>
      <c r="CR114" s="213"/>
      <c r="CS114" s="213"/>
    </row>
    <row r="115" spans="1:97" ht="19.899999999999999" customHeight="1">
      <c r="A115" s="194">
        <v>114</v>
      </c>
      <c r="B115" s="185">
        <v>2</v>
      </c>
      <c r="C115" s="185"/>
      <c r="D115" s="122" t="s">
        <v>556</v>
      </c>
      <c r="E115" s="122" t="s">
        <v>557</v>
      </c>
      <c r="F115" s="122" t="s">
        <v>558</v>
      </c>
      <c r="G115" s="122" t="s">
        <v>535</v>
      </c>
      <c r="H115" s="122" t="s">
        <v>487</v>
      </c>
      <c r="I115" s="238" t="str">
        <f t="shared" si="60"/>
        <v>0</v>
      </c>
      <c r="J115" s="238" t="str">
        <f t="shared" si="61"/>
        <v>10</v>
      </c>
      <c r="K115" s="2" t="str">
        <f t="shared" si="51"/>
        <v>FCS0301</v>
      </c>
      <c r="L115" s="1">
        <f t="shared" ref="L115:L129" si="65">L114</f>
        <v>2</v>
      </c>
      <c r="M115" s="1">
        <f t="shared" ref="M115:M129" si="66">M114</f>
        <v>6</v>
      </c>
      <c r="N115" s="1">
        <v>2</v>
      </c>
      <c r="O115" s="57" t="str">
        <f t="shared" ref="O115:O129" si="67">O114</f>
        <v>AAI143</v>
      </c>
      <c r="P115" s="2" t="str">
        <f t="shared" si="55"/>
        <v>AI</v>
      </c>
      <c r="Q115" s="2"/>
      <c r="R115" s="57" t="s">
        <v>162</v>
      </c>
      <c r="S115" s="2"/>
      <c r="T115" s="2"/>
      <c r="U115" s="2">
        <v>6</v>
      </c>
      <c r="V115" s="2"/>
      <c r="W115" s="2" t="s">
        <v>559</v>
      </c>
      <c r="X115" s="2" t="s">
        <v>354</v>
      </c>
      <c r="Y115" s="3" t="str">
        <f t="shared" si="39"/>
        <v>%Z026102</v>
      </c>
      <c r="Z115" s="2" t="str">
        <f t="shared" si="40"/>
        <v>%%I08AI9402</v>
      </c>
      <c r="AA115" s="2"/>
      <c r="AB115" s="2" t="str">
        <f t="shared" si="41"/>
        <v>氨逃逸分析</v>
      </c>
      <c r="AC115" s="1" t="str">
        <f t="shared" si="62"/>
        <v>0</v>
      </c>
      <c r="AD115" s="1" t="str">
        <f t="shared" si="63"/>
        <v>10</v>
      </c>
      <c r="AE115" s="1" t="str">
        <f t="shared" si="64"/>
        <v>ppm</v>
      </c>
      <c r="AF115" s="1"/>
      <c r="AG115" s="1"/>
      <c r="AH115" s="1"/>
      <c r="AI115" s="1"/>
      <c r="AJ115" s="1"/>
      <c r="AK115" s="58" t="s">
        <v>165</v>
      </c>
      <c r="AL115" s="4"/>
      <c r="AM115" s="4"/>
      <c r="AN115" s="5"/>
      <c r="AO115" s="195" t="s">
        <v>489</v>
      </c>
      <c r="AP115" s="199"/>
      <c r="AQ115" s="197" t="s">
        <v>167</v>
      </c>
      <c r="AR115" s="196"/>
      <c r="AS115" s="196"/>
      <c r="AT115" s="196" t="s">
        <v>554</v>
      </c>
      <c r="AU115" s="205" t="s">
        <v>555</v>
      </c>
      <c r="AV115" s="196" t="s">
        <v>170</v>
      </c>
      <c r="AW115" s="4"/>
      <c r="AX115" s="4"/>
      <c r="AY115" s="4"/>
      <c r="AZ115" s="4"/>
      <c r="BA115" s="4"/>
      <c r="BB115" s="4"/>
      <c r="BC115" s="4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4"/>
      <c r="BW115" s="8"/>
      <c r="BX115" s="8"/>
      <c r="BY115" s="8"/>
      <c r="BZ115" s="4"/>
      <c r="CA115" s="4"/>
      <c r="CB115" s="4"/>
      <c r="CC115" s="4"/>
      <c r="CD115" s="27"/>
      <c r="CE115" s="27"/>
      <c r="CF115" s="207">
        <f t="shared" si="42"/>
        <v>-0.01</v>
      </c>
      <c r="CG115" s="208">
        <f t="shared" si="43"/>
        <v>0.01</v>
      </c>
      <c r="CH115" s="209"/>
      <c r="CI115" s="210"/>
      <c r="CJ115" s="207">
        <f t="shared" si="44"/>
        <v>4.99</v>
      </c>
      <c r="CK115" s="208">
        <f t="shared" si="45"/>
        <v>5.01</v>
      </c>
      <c r="CL115" s="209"/>
      <c r="CM115" s="210"/>
      <c r="CN115" s="207">
        <f t="shared" si="46"/>
        <v>9.99</v>
      </c>
      <c r="CO115" s="208">
        <f t="shared" si="47"/>
        <v>10.01</v>
      </c>
      <c r="CP115" s="211"/>
      <c r="CQ115" s="212"/>
      <c r="CR115" s="213"/>
      <c r="CS115" s="213"/>
    </row>
    <row r="116" spans="1:97" ht="19.899999999999999" customHeight="1">
      <c r="A116" s="194">
        <v>115</v>
      </c>
      <c r="B116" s="185">
        <v>3</v>
      </c>
      <c r="C116" s="185"/>
      <c r="D116" s="122" t="s">
        <v>560</v>
      </c>
      <c r="E116" s="122" t="s">
        <v>561</v>
      </c>
      <c r="F116" s="122" t="s">
        <v>562</v>
      </c>
      <c r="G116" s="122" t="s">
        <v>538</v>
      </c>
      <c r="H116" s="122" t="s">
        <v>487</v>
      </c>
      <c r="I116" s="238" t="str">
        <f t="shared" si="60"/>
        <v>0</v>
      </c>
      <c r="J116" s="238" t="str">
        <f t="shared" si="61"/>
        <v>20</v>
      </c>
      <c r="K116" s="2" t="str">
        <f t="shared" si="51"/>
        <v>FCS0301</v>
      </c>
      <c r="L116" s="1">
        <f t="shared" si="65"/>
        <v>2</v>
      </c>
      <c r="M116" s="1">
        <f t="shared" si="66"/>
        <v>6</v>
      </c>
      <c r="N116" s="1">
        <v>3</v>
      </c>
      <c r="O116" s="57" t="str">
        <f t="shared" si="67"/>
        <v>AAI143</v>
      </c>
      <c r="P116" s="2" t="str">
        <f t="shared" si="55"/>
        <v>AI</v>
      </c>
      <c r="Q116" s="2"/>
      <c r="R116" s="57" t="s">
        <v>162</v>
      </c>
      <c r="S116" s="2"/>
      <c r="T116" s="2"/>
      <c r="U116" s="2">
        <v>6</v>
      </c>
      <c r="V116" s="2"/>
      <c r="W116" s="2" t="s">
        <v>563</v>
      </c>
      <c r="X116" s="2" t="s">
        <v>354</v>
      </c>
      <c r="Y116" s="3" t="str">
        <f t="shared" si="39"/>
        <v>%Z026103</v>
      </c>
      <c r="Z116" s="2" t="str">
        <f t="shared" si="40"/>
        <v>%%I08AI9401</v>
      </c>
      <c r="AA116" s="2"/>
      <c r="AB116" s="2" t="str">
        <f t="shared" si="41"/>
        <v>Nox分析</v>
      </c>
      <c r="AC116" s="1" t="str">
        <f t="shared" si="62"/>
        <v>0</v>
      </c>
      <c r="AD116" s="1" t="str">
        <f t="shared" si="63"/>
        <v>20</v>
      </c>
      <c r="AE116" s="1" t="str">
        <f t="shared" si="64"/>
        <v>ppm</v>
      </c>
      <c r="AF116" s="1"/>
      <c r="AG116" s="1"/>
      <c r="AH116" s="1"/>
      <c r="AI116" s="1"/>
      <c r="AJ116" s="1"/>
      <c r="AK116" s="58" t="s">
        <v>165</v>
      </c>
      <c r="AL116" s="4"/>
      <c r="AM116" s="4"/>
      <c r="AN116" s="5"/>
      <c r="AO116" s="195" t="s">
        <v>489</v>
      </c>
      <c r="AP116" s="199"/>
      <c r="AQ116" s="197" t="s">
        <v>167</v>
      </c>
      <c r="AR116" s="196"/>
      <c r="AS116" s="196"/>
      <c r="AT116" s="196" t="s">
        <v>554</v>
      </c>
      <c r="AU116" s="205" t="s">
        <v>555</v>
      </c>
      <c r="AV116" s="196" t="s">
        <v>170</v>
      </c>
      <c r="AW116" s="4"/>
      <c r="AX116" s="4"/>
      <c r="AY116" s="4"/>
      <c r="AZ116" s="4"/>
      <c r="BA116" s="4"/>
      <c r="BB116" s="4"/>
      <c r="BC116" s="4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4"/>
      <c r="BW116" s="8"/>
      <c r="BX116" s="8"/>
      <c r="BY116" s="8"/>
      <c r="BZ116" s="4"/>
      <c r="CA116" s="4"/>
      <c r="CB116" s="4"/>
      <c r="CC116" s="4"/>
      <c r="CD116" s="27"/>
      <c r="CE116" s="27"/>
      <c r="CF116" s="207">
        <f t="shared" si="42"/>
        <v>-0.02</v>
      </c>
      <c r="CG116" s="208">
        <f t="shared" si="43"/>
        <v>0.02</v>
      </c>
      <c r="CH116" s="209"/>
      <c r="CI116" s="210"/>
      <c r="CJ116" s="207">
        <f t="shared" si="44"/>
        <v>9.98</v>
      </c>
      <c r="CK116" s="208">
        <f t="shared" si="45"/>
        <v>10.02</v>
      </c>
      <c r="CL116" s="209"/>
      <c r="CM116" s="210"/>
      <c r="CN116" s="207">
        <f t="shared" si="46"/>
        <v>19.98</v>
      </c>
      <c r="CO116" s="208">
        <f t="shared" si="47"/>
        <v>20.02</v>
      </c>
      <c r="CP116" s="211"/>
      <c r="CQ116" s="212"/>
      <c r="CR116" s="213"/>
      <c r="CS116" s="213"/>
    </row>
    <row r="117" spans="1:97" ht="19.899999999999999" customHeight="1">
      <c r="A117" s="194">
        <v>116</v>
      </c>
      <c r="B117" s="185">
        <v>4</v>
      </c>
      <c r="C117" s="185"/>
      <c r="D117" s="122" t="s">
        <v>564</v>
      </c>
      <c r="E117" s="122" t="s">
        <v>565</v>
      </c>
      <c r="F117" s="122" t="s">
        <v>566</v>
      </c>
      <c r="G117" s="122"/>
      <c r="H117" s="122"/>
      <c r="I117" s="238" t="str">
        <f t="shared" si="60"/>
        <v/>
      </c>
      <c r="J117" s="238" t="str">
        <f t="shared" si="61"/>
        <v/>
      </c>
      <c r="K117" s="2" t="str">
        <f t="shared" si="51"/>
        <v>FCS0301</v>
      </c>
      <c r="L117" s="1">
        <f t="shared" si="65"/>
        <v>2</v>
      </c>
      <c r="M117" s="1">
        <f t="shared" si="66"/>
        <v>6</v>
      </c>
      <c r="N117" s="1">
        <v>4</v>
      </c>
      <c r="O117" s="57" t="str">
        <f t="shared" si="67"/>
        <v>AAI143</v>
      </c>
      <c r="P117" s="2" t="str">
        <f t="shared" si="55"/>
        <v>AI</v>
      </c>
      <c r="Q117" s="2"/>
      <c r="R117" s="57" t="s">
        <v>162</v>
      </c>
      <c r="S117" s="2"/>
      <c r="T117" s="2"/>
      <c r="U117" s="2">
        <v>6</v>
      </c>
      <c r="V117" s="2"/>
      <c r="W117" s="2" t="s">
        <v>567</v>
      </c>
      <c r="X117" s="2" t="s">
        <v>354</v>
      </c>
      <c r="Y117" s="3" t="str">
        <f t="shared" si="39"/>
        <v>%Z026104</v>
      </c>
      <c r="Z117" s="2" t="str">
        <f t="shared" si="40"/>
        <v>%%I08PT3030A</v>
      </c>
      <c r="AA117" s="2"/>
      <c r="AB117" s="2" t="str">
        <f t="shared" si="41"/>
        <v>08PU303A机封系统压力</v>
      </c>
      <c r="AC117" s="1" t="str">
        <f t="shared" si="62"/>
        <v/>
      </c>
      <c r="AD117" s="1" t="str">
        <f t="shared" si="63"/>
        <v/>
      </c>
      <c r="AE117" s="1" t="str">
        <f t="shared" si="64"/>
        <v/>
      </c>
      <c r="AF117" s="1"/>
      <c r="AG117" s="1"/>
      <c r="AH117" s="1"/>
      <c r="AI117" s="1"/>
      <c r="AJ117" s="1"/>
      <c r="AK117" s="58" t="s">
        <v>165</v>
      </c>
      <c r="AL117" s="4"/>
      <c r="AM117" s="4"/>
      <c r="AN117" s="5"/>
      <c r="AO117" s="195" t="s">
        <v>489</v>
      </c>
      <c r="AP117" s="199"/>
      <c r="AQ117" s="197" t="s">
        <v>167</v>
      </c>
      <c r="AR117" s="196"/>
      <c r="AS117" s="196"/>
      <c r="AT117" s="196" t="s">
        <v>554</v>
      </c>
      <c r="AU117" s="205" t="s">
        <v>568</v>
      </c>
      <c r="AV117" s="196" t="s">
        <v>170</v>
      </c>
      <c r="AW117" s="4"/>
      <c r="AX117" s="4"/>
      <c r="AY117" s="4"/>
      <c r="AZ117" s="4"/>
      <c r="BA117" s="4"/>
      <c r="BB117" s="4"/>
      <c r="BC117" s="4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4"/>
      <c r="BW117" s="8"/>
      <c r="BX117" s="8"/>
      <c r="BY117" s="8"/>
      <c r="BZ117" s="4"/>
      <c r="CA117" s="4"/>
      <c r="CB117" s="4"/>
      <c r="CC117" s="4"/>
      <c r="CD117" s="27"/>
      <c r="CE117" s="27"/>
      <c r="CF117" s="207" t="e">
        <f t="shared" si="42"/>
        <v>#VALUE!</v>
      </c>
      <c r="CG117" s="208" t="e">
        <f t="shared" si="43"/>
        <v>#VALUE!</v>
      </c>
      <c r="CH117" s="209"/>
      <c r="CI117" s="210"/>
      <c r="CJ117" s="207" t="e">
        <f t="shared" si="44"/>
        <v>#VALUE!</v>
      </c>
      <c r="CK117" s="208" t="e">
        <f t="shared" si="45"/>
        <v>#VALUE!</v>
      </c>
      <c r="CL117" s="209"/>
      <c r="CM117" s="210"/>
      <c r="CN117" s="207" t="e">
        <f t="shared" si="46"/>
        <v>#VALUE!</v>
      </c>
      <c r="CO117" s="208" t="e">
        <f t="shared" si="47"/>
        <v>#VALUE!</v>
      </c>
      <c r="CP117" s="211"/>
      <c r="CQ117" s="212"/>
      <c r="CR117" s="213"/>
      <c r="CS117" s="213"/>
    </row>
    <row r="118" spans="1:97" ht="19.899999999999999" customHeight="1">
      <c r="A118" s="194">
        <v>117</v>
      </c>
      <c r="B118" s="185">
        <v>5</v>
      </c>
      <c r="C118" s="185"/>
      <c r="D118" s="122" t="s">
        <v>569</v>
      </c>
      <c r="E118" s="122" t="s">
        <v>570</v>
      </c>
      <c r="F118" s="122" t="s">
        <v>571</v>
      </c>
      <c r="G118" s="122"/>
      <c r="H118" s="122"/>
      <c r="I118" s="238" t="str">
        <f t="shared" si="60"/>
        <v/>
      </c>
      <c r="J118" s="238" t="str">
        <f t="shared" si="61"/>
        <v/>
      </c>
      <c r="K118" s="2" t="str">
        <f t="shared" si="51"/>
        <v>FCS0301</v>
      </c>
      <c r="L118" s="1">
        <f t="shared" si="65"/>
        <v>2</v>
      </c>
      <c r="M118" s="1">
        <f t="shared" si="66"/>
        <v>6</v>
      </c>
      <c r="N118" s="1">
        <v>5</v>
      </c>
      <c r="O118" s="57" t="str">
        <f t="shared" si="67"/>
        <v>AAI143</v>
      </c>
      <c r="P118" s="2" t="str">
        <f t="shared" si="55"/>
        <v>AI</v>
      </c>
      <c r="Q118" s="2"/>
      <c r="R118" s="57" t="s">
        <v>162</v>
      </c>
      <c r="S118" s="2"/>
      <c r="T118" s="2"/>
      <c r="U118" s="2">
        <v>6</v>
      </c>
      <c r="V118" s="2"/>
      <c r="W118" s="2" t="s">
        <v>572</v>
      </c>
      <c r="X118" s="2" t="s">
        <v>354</v>
      </c>
      <c r="Y118" s="3" t="str">
        <f t="shared" si="39"/>
        <v>%Z026105</v>
      </c>
      <c r="Z118" s="2" t="str">
        <f t="shared" si="40"/>
        <v>%%I08PT3030S</v>
      </c>
      <c r="AA118" s="2"/>
      <c r="AB118" s="2" t="str">
        <f t="shared" si="41"/>
        <v>08PU303S机封系统压力</v>
      </c>
      <c r="AC118" s="1" t="str">
        <f t="shared" si="62"/>
        <v/>
      </c>
      <c r="AD118" s="1" t="str">
        <f t="shared" si="63"/>
        <v/>
      </c>
      <c r="AE118" s="1" t="str">
        <f t="shared" si="64"/>
        <v/>
      </c>
      <c r="AF118" s="1"/>
      <c r="AG118" s="1"/>
      <c r="AH118" s="1"/>
      <c r="AI118" s="1"/>
      <c r="AJ118" s="1"/>
      <c r="AK118" s="58" t="s">
        <v>165</v>
      </c>
      <c r="AL118" s="4"/>
      <c r="AM118" s="4"/>
      <c r="AN118" s="5"/>
      <c r="AO118" s="195" t="s">
        <v>489</v>
      </c>
      <c r="AP118" s="199"/>
      <c r="AQ118" s="197" t="s">
        <v>167</v>
      </c>
      <c r="AR118" s="196"/>
      <c r="AS118" s="196"/>
      <c r="AT118" s="196" t="s">
        <v>554</v>
      </c>
      <c r="AU118" s="205" t="s">
        <v>568</v>
      </c>
      <c r="AV118" s="196" t="s">
        <v>170</v>
      </c>
      <c r="AW118" s="4"/>
      <c r="AX118" s="4"/>
      <c r="AY118" s="4"/>
      <c r="AZ118" s="4"/>
      <c r="BA118" s="4"/>
      <c r="BB118" s="4"/>
      <c r="BC118" s="4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4"/>
      <c r="BW118" s="8"/>
      <c r="BX118" s="8"/>
      <c r="BY118" s="8"/>
      <c r="BZ118" s="4"/>
      <c r="CA118" s="4"/>
      <c r="CB118" s="4"/>
      <c r="CC118" s="4"/>
      <c r="CD118" s="27"/>
      <c r="CE118" s="27"/>
      <c r="CF118" s="207" t="e">
        <f t="shared" si="42"/>
        <v>#VALUE!</v>
      </c>
      <c r="CG118" s="208" t="e">
        <f t="shared" si="43"/>
        <v>#VALUE!</v>
      </c>
      <c r="CH118" s="209"/>
      <c r="CI118" s="210"/>
      <c r="CJ118" s="207" t="e">
        <f t="shared" si="44"/>
        <v>#VALUE!</v>
      </c>
      <c r="CK118" s="208" t="e">
        <f t="shared" si="45"/>
        <v>#VALUE!</v>
      </c>
      <c r="CL118" s="209"/>
      <c r="CM118" s="210"/>
      <c r="CN118" s="207" t="e">
        <f t="shared" si="46"/>
        <v>#VALUE!</v>
      </c>
      <c r="CO118" s="208" t="e">
        <f t="shared" si="47"/>
        <v>#VALUE!</v>
      </c>
      <c r="CP118" s="211"/>
      <c r="CQ118" s="212"/>
      <c r="CR118" s="213"/>
      <c r="CS118" s="213"/>
    </row>
    <row r="119" spans="1:97" ht="19.899999999999999" customHeight="1">
      <c r="A119" s="194">
        <v>118</v>
      </c>
      <c r="B119" s="185">
        <v>6</v>
      </c>
      <c r="C119" s="185"/>
      <c r="D119" s="122" t="s">
        <v>573</v>
      </c>
      <c r="E119" s="122" t="s">
        <v>574</v>
      </c>
      <c r="F119" s="122" t="s">
        <v>575</v>
      </c>
      <c r="G119" s="122"/>
      <c r="H119" s="122"/>
      <c r="I119" s="238" t="str">
        <f t="shared" si="60"/>
        <v/>
      </c>
      <c r="J119" s="238" t="str">
        <f t="shared" si="61"/>
        <v/>
      </c>
      <c r="K119" s="2" t="str">
        <f t="shared" si="51"/>
        <v>FCS0301</v>
      </c>
      <c r="L119" s="1">
        <f t="shared" si="65"/>
        <v>2</v>
      </c>
      <c r="M119" s="1">
        <f t="shared" si="66"/>
        <v>6</v>
      </c>
      <c r="N119" s="1">
        <v>6</v>
      </c>
      <c r="O119" s="57" t="str">
        <f t="shared" si="67"/>
        <v>AAI143</v>
      </c>
      <c r="P119" s="2" t="str">
        <f t="shared" si="55"/>
        <v>AI</v>
      </c>
      <c r="Q119" s="2"/>
      <c r="R119" s="57" t="s">
        <v>162</v>
      </c>
      <c r="S119" s="2"/>
      <c r="T119" s="2"/>
      <c r="U119" s="2">
        <v>6</v>
      </c>
      <c r="V119" s="2"/>
      <c r="W119" s="2" t="s">
        <v>576</v>
      </c>
      <c r="X119" s="2" t="s">
        <v>354</v>
      </c>
      <c r="Y119" s="3" t="str">
        <f t="shared" si="39"/>
        <v>%Z026106</v>
      </c>
      <c r="Z119" s="2" t="str">
        <f t="shared" si="40"/>
        <v>%%I08PT3040A</v>
      </c>
      <c r="AA119" s="2"/>
      <c r="AB119" s="2" t="str">
        <f t="shared" si="41"/>
        <v>08PU304A机封系统压力</v>
      </c>
      <c r="AC119" s="1" t="str">
        <f t="shared" si="62"/>
        <v/>
      </c>
      <c r="AD119" s="1" t="str">
        <f t="shared" si="63"/>
        <v/>
      </c>
      <c r="AE119" s="1" t="str">
        <f t="shared" si="64"/>
        <v/>
      </c>
      <c r="AF119" s="1"/>
      <c r="AG119" s="1"/>
      <c r="AH119" s="1"/>
      <c r="AI119" s="1"/>
      <c r="AJ119" s="1"/>
      <c r="AK119" s="58" t="s">
        <v>165</v>
      </c>
      <c r="AL119" s="4"/>
      <c r="AM119" s="4"/>
      <c r="AN119" s="5"/>
      <c r="AO119" s="195" t="s">
        <v>489</v>
      </c>
      <c r="AP119" s="199"/>
      <c r="AQ119" s="197" t="s">
        <v>167</v>
      </c>
      <c r="AR119" s="196"/>
      <c r="AS119" s="196"/>
      <c r="AT119" s="196" t="s">
        <v>554</v>
      </c>
      <c r="AU119" s="205" t="s">
        <v>568</v>
      </c>
      <c r="AV119" s="196" t="s">
        <v>170</v>
      </c>
      <c r="AW119" s="4"/>
      <c r="AX119" s="4"/>
      <c r="AY119" s="4"/>
      <c r="AZ119" s="4"/>
      <c r="BA119" s="4"/>
      <c r="BB119" s="4"/>
      <c r="BC119" s="4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4"/>
      <c r="BW119" s="8"/>
      <c r="BX119" s="8"/>
      <c r="BY119" s="8"/>
      <c r="BZ119" s="4"/>
      <c r="CA119" s="4"/>
      <c r="CB119" s="4"/>
      <c r="CC119" s="4"/>
      <c r="CD119" s="27"/>
      <c r="CE119" s="27"/>
      <c r="CF119" s="207" t="e">
        <f t="shared" si="42"/>
        <v>#VALUE!</v>
      </c>
      <c r="CG119" s="208" t="e">
        <f t="shared" si="43"/>
        <v>#VALUE!</v>
      </c>
      <c r="CH119" s="209"/>
      <c r="CI119" s="210"/>
      <c r="CJ119" s="207" t="e">
        <f t="shared" si="44"/>
        <v>#VALUE!</v>
      </c>
      <c r="CK119" s="208" t="e">
        <f t="shared" si="45"/>
        <v>#VALUE!</v>
      </c>
      <c r="CL119" s="209"/>
      <c r="CM119" s="210"/>
      <c r="CN119" s="207" t="e">
        <f t="shared" si="46"/>
        <v>#VALUE!</v>
      </c>
      <c r="CO119" s="208" t="e">
        <f t="shared" si="47"/>
        <v>#VALUE!</v>
      </c>
      <c r="CP119" s="211"/>
      <c r="CQ119" s="212"/>
      <c r="CR119" s="213"/>
      <c r="CS119" s="213"/>
    </row>
    <row r="120" spans="1:97" ht="19.899999999999999" customHeight="1">
      <c r="A120" s="194">
        <v>119</v>
      </c>
      <c r="B120" s="185">
        <v>7</v>
      </c>
      <c r="C120" s="185"/>
      <c r="D120" s="122" t="s">
        <v>577</v>
      </c>
      <c r="E120" s="122" t="s">
        <v>578</v>
      </c>
      <c r="F120" s="122" t="s">
        <v>579</v>
      </c>
      <c r="G120" s="122"/>
      <c r="H120" s="122"/>
      <c r="I120" s="238" t="str">
        <f t="shared" si="60"/>
        <v/>
      </c>
      <c r="J120" s="238" t="str">
        <f t="shared" si="61"/>
        <v/>
      </c>
      <c r="K120" s="2" t="str">
        <f t="shared" si="51"/>
        <v>FCS0301</v>
      </c>
      <c r="L120" s="1">
        <f t="shared" si="65"/>
        <v>2</v>
      </c>
      <c r="M120" s="1">
        <f t="shared" si="66"/>
        <v>6</v>
      </c>
      <c r="N120" s="1">
        <v>7</v>
      </c>
      <c r="O120" s="57" t="str">
        <f t="shared" si="67"/>
        <v>AAI143</v>
      </c>
      <c r="P120" s="2" t="str">
        <f t="shared" si="55"/>
        <v>AI</v>
      </c>
      <c r="Q120" s="2"/>
      <c r="R120" s="57" t="s">
        <v>162</v>
      </c>
      <c r="S120" s="2"/>
      <c r="T120" s="2"/>
      <c r="U120" s="2">
        <v>18</v>
      </c>
      <c r="V120" s="2"/>
      <c r="W120" s="2" t="s">
        <v>580</v>
      </c>
      <c r="X120" s="2" t="s">
        <v>164</v>
      </c>
      <c r="Y120" s="3" t="str">
        <f t="shared" si="39"/>
        <v>%Z026107</v>
      </c>
      <c r="Z120" s="2" t="str">
        <f t="shared" si="40"/>
        <v>%%I08PT3040S</v>
      </c>
      <c r="AA120" s="2"/>
      <c r="AB120" s="2" t="str">
        <f t="shared" si="41"/>
        <v>08PU304S机封系统压力</v>
      </c>
      <c r="AC120" s="1" t="str">
        <f t="shared" si="62"/>
        <v/>
      </c>
      <c r="AD120" s="1" t="str">
        <f t="shared" si="63"/>
        <v/>
      </c>
      <c r="AE120" s="1" t="str">
        <f t="shared" si="64"/>
        <v/>
      </c>
      <c r="AF120" s="1"/>
      <c r="AG120" s="1"/>
      <c r="AH120" s="1"/>
      <c r="AI120" s="1"/>
      <c r="AJ120" s="1"/>
      <c r="AK120" s="58" t="s">
        <v>165</v>
      </c>
      <c r="AL120" s="4"/>
      <c r="AM120" s="4"/>
      <c r="AN120" s="5"/>
      <c r="AO120" s="195" t="s">
        <v>489</v>
      </c>
      <c r="AP120" s="199"/>
      <c r="AQ120" s="197" t="s">
        <v>167</v>
      </c>
      <c r="AR120" s="196"/>
      <c r="AS120" s="196"/>
      <c r="AT120" s="196" t="s">
        <v>554</v>
      </c>
      <c r="AU120" s="205" t="s">
        <v>568</v>
      </c>
      <c r="AV120" s="196" t="s">
        <v>170</v>
      </c>
      <c r="AW120" s="4"/>
      <c r="AX120" s="4"/>
      <c r="AY120" s="4"/>
      <c r="AZ120" s="4"/>
      <c r="BA120" s="4"/>
      <c r="BB120" s="4"/>
      <c r="BC120" s="4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4"/>
      <c r="BW120" s="8"/>
      <c r="BX120" s="8"/>
      <c r="BY120" s="8"/>
      <c r="BZ120" s="4"/>
      <c r="CA120" s="4"/>
      <c r="CB120" s="4"/>
      <c r="CC120" s="4"/>
      <c r="CD120" s="27"/>
      <c r="CE120" s="27"/>
      <c r="CF120" s="207" t="e">
        <f t="shared" si="42"/>
        <v>#VALUE!</v>
      </c>
      <c r="CG120" s="208" t="e">
        <f t="shared" si="43"/>
        <v>#VALUE!</v>
      </c>
      <c r="CH120" s="209"/>
      <c r="CI120" s="210"/>
      <c r="CJ120" s="207" t="e">
        <f t="shared" si="44"/>
        <v>#VALUE!</v>
      </c>
      <c r="CK120" s="208" t="e">
        <f t="shared" si="45"/>
        <v>#VALUE!</v>
      </c>
      <c r="CL120" s="209"/>
      <c r="CM120" s="210"/>
      <c r="CN120" s="207" t="e">
        <f t="shared" si="46"/>
        <v>#VALUE!</v>
      </c>
      <c r="CO120" s="208" t="e">
        <f t="shared" si="47"/>
        <v>#VALUE!</v>
      </c>
      <c r="CP120" s="211"/>
      <c r="CQ120" s="212"/>
      <c r="CR120" s="213"/>
      <c r="CS120" s="213"/>
    </row>
    <row r="121" spans="1:97" ht="19.899999999999999" customHeight="1">
      <c r="A121" s="194">
        <v>120</v>
      </c>
      <c r="B121" s="185">
        <v>8</v>
      </c>
      <c r="C121" s="185"/>
      <c r="D121" s="122" t="s">
        <v>581</v>
      </c>
      <c r="E121" s="122" t="s">
        <v>582</v>
      </c>
      <c r="F121" s="122" t="s">
        <v>583</v>
      </c>
      <c r="G121" s="122"/>
      <c r="H121" s="122"/>
      <c r="I121" s="238" t="str">
        <f t="shared" si="60"/>
        <v/>
      </c>
      <c r="J121" s="238" t="str">
        <f t="shared" si="61"/>
        <v/>
      </c>
      <c r="K121" s="2" t="str">
        <f t="shared" si="51"/>
        <v>FCS0301</v>
      </c>
      <c r="L121" s="1">
        <f t="shared" si="65"/>
        <v>2</v>
      </c>
      <c r="M121" s="1">
        <f t="shared" si="66"/>
        <v>6</v>
      </c>
      <c r="N121" s="1">
        <v>8</v>
      </c>
      <c r="O121" s="57" t="str">
        <f t="shared" si="67"/>
        <v>AAI143</v>
      </c>
      <c r="P121" s="2" t="str">
        <f t="shared" si="55"/>
        <v>AI</v>
      </c>
      <c r="Q121" s="2"/>
      <c r="R121" s="57" t="s">
        <v>162</v>
      </c>
      <c r="S121" s="2"/>
      <c r="T121" s="2"/>
      <c r="U121" s="2">
        <v>6</v>
      </c>
      <c r="V121" s="2"/>
      <c r="W121" s="2" t="s">
        <v>556</v>
      </c>
      <c r="X121" s="2" t="s">
        <v>354</v>
      </c>
      <c r="Y121" s="3" t="str">
        <f t="shared" si="39"/>
        <v>%Z026108</v>
      </c>
      <c r="Z121" s="2" t="str">
        <f t="shared" si="40"/>
        <v>%%I08PT3060A</v>
      </c>
      <c r="AA121" s="2"/>
      <c r="AB121" s="2" t="str">
        <f t="shared" si="41"/>
        <v>08PU306A机封系统压力</v>
      </c>
      <c r="AC121" s="1" t="str">
        <f t="shared" si="62"/>
        <v/>
      </c>
      <c r="AD121" s="1" t="str">
        <f t="shared" si="63"/>
        <v/>
      </c>
      <c r="AE121" s="1" t="str">
        <f t="shared" si="64"/>
        <v/>
      </c>
      <c r="AF121" s="1"/>
      <c r="AG121" s="1"/>
      <c r="AH121" s="1"/>
      <c r="AI121" s="1"/>
      <c r="AJ121" s="1"/>
      <c r="AK121" s="58" t="s">
        <v>165</v>
      </c>
      <c r="AL121" s="4"/>
      <c r="AM121" s="4"/>
      <c r="AN121" s="5"/>
      <c r="AO121" s="195" t="s">
        <v>489</v>
      </c>
      <c r="AP121" s="199"/>
      <c r="AQ121" s="197" t="s">
        <v>167</v>
      </c>
      <c r="AR121" s="196"/>
      <c r="AS121" s="196"/>
      <c r="AT121" s="196" t="s">
        <v>554</v>
      </c>
      <c r="AU121" s="205" t="s">
        <v>568</v>
      </c>
      <c r="AV121" s="196" t="s">
        <v>170</v>
      </c>
      <c r="AW121" s="4"/>
      <c r="AX121" s="4"/>
      <c r="AY121" s="4"/>
      <c r="AZ121" s="4"/>
      <c r="BA121" s="4"/>
      <c r="BB121" s="4"/>
      <c r="BC121" s="4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4"/>
      <c r="BW121" s="8"/>
      <c r="BX121" s="8"/>
      <c r="BY121" s="8"/>
      <c r="BZ121" s="4"/>
      <c r="CA121" s="4"/>
      <c r="CB121" s="4"/>
      <c r="CC121" s="4"/>
      <c r="CD121" s="27"/>
      <c r="CE121" s="27"/>
      <c r="CF121" s="207" t="e">
        <f t="shared" si="42"/>
        <v>#VALUE!</v>
      </c>
      <c r="CG121" s="208" t="e">
        <f t="shared" si="43"/>
        <v>#VALUE!</v>
      </c>
      <c r="CH121" s="209"/>
      <c r="CI121" s="210"/>
      <c r="CJ121" s="207" t="e">
        <f t="shared" si="44"/>
        <v>#VALUE!</v>
      </c>
      <c r="CK121" s="208" t="e">
        <f t="shared" si="45"/>
        <v>#VALUE!</v>
      </c>
      <c r="CL121" s="209"/>
      <c r="CM121" s="210"/>
      <c r="CN121" s="207" t="e">
        <f t="shared" si="46"/>
        <v>#VALUE!</v>
      </c>
      <c r="CO121" s="208" t="e">
        <f t="shared" si="47"/>
        <v>#VALUE!</v>
      </c>
      <c r="CP121" s="211"/>
      <c r="CQ121" s="212"/>
      <c r="CR121" s="213"/>
      <c r="CS121" s="213"/>
    </row>
    <row r="122" spans="1:97" ht="19.899999999999999" customHeight="1">
      <c r="A122" s="194">
        <v>121</v>
      </c>
      <c r="B122" s="185">
        <v>9</v>
      </c>
      <c r="C122" s="185"/>
      <c r="D122" s="122" t="s">
        <v>584</v>
      </c>
      <c r="E122" s="122" t="s">
        <v>585</v>
      </c>
      <c r="F122" s="122" t="s">
        <v>586</v>
      </c>
      <c r="G122" s="122"/>
      <c r="H122" s="122"/>
      <c r="I122" s="238" t="str">
        <f t="shared" si="60"/>
        <v/>
      </c>
      <c r="J122" s="238" t="str">
        <f t="shared" si="61"/>
        <v/>
      </c>
      <c r="K122" s="2" t="str">
        <f t="shared" si="51"/>
        <v>FCS0301</v>
      </c>
      <c r="L122" s="1">
        <f t="shared" si="65"/>
        <v>2</v>
      </c>
      <c r="M122" s="1">
        <f t="shared" si="66"/>
        <v>6</v>
      </c>
      <c r="N122" s="1">
        <v>9</v>
      </c>
      <c r="O122" s="57" t="str">
        <f t="shared" si="67"/>
        <v>AAI143</v>
      </c>
      <c r="P122" s="2" t="str">
        <f t="shared" si="55"/>
        <v>AI</v>
      </c>
      <c r="Q122" s="2"/>
      <c r="R122" s="57" t="s">
        <v>162</v>
      </c>
      <c r="S122" s="2"/>
      <c r="T122" s="2"/>
      <c r="U122" s="2">
        <v>18</v>
      </c>
      <c r="V122" s="2"/>
      <c r="W122" s="2" t="s">
        <v>587</v>
      </c>
      <c r="X122" s="2" t="s">
        <v>164</v>
      </c>
      <c r="Y122" s="3" t="str">
        <f t="shared" si="39"/>
        <v>%Z026109</v>
      </c>
      <c r="Z122" s="2" t="str">
        <f t="shared" si="40"/>
        <v>%%I08PT3060S</v>
      </c>
      <c r="AA122" s="2"/>
      <c r="AB122" s="2" t="str">
        <f t="shared" si="41"/>
        <v>08PU306S机封系统压力</v>
      </c>
      <c r="AC122" s="1" t="str">
        <f t="shared" si="62"/>
        <v/>
      </c>
      <c r="AD122" s="1" t="str">
        <f t="shared" si="63"/>
        <v/>
      </c>
      <c r="AE122" s="1" t="str">
        <f t="shared" si="64"/>
        <v/>
      </c>
      <c r="AF122" s="1"/>
      <c r="AG122" s="1"/>
      <c r="AH122" s="1"/>
      <c r="AI122" s="1"/>
      <c r="AJ122" s="1"/>
      <c r="AK122" s="58" t="s">
        <v>165</v>
      </c>
      <c r="AL122" s="4"/>
      <c r="AM122" s="4"/>
      <c r="AN122" s="5"/>
      <c r="AO122" s="195" t="s">
        <v>489</v>
      </c>
      <c r="AP122" s="199"/>
      <c r="AQ122" s="197" t="s">
        <v>167</v>
      </c>
      <c r="AR122" s="196"/>
      <c r="AS122" s="196"/>
      <c r="AT122" s="196" t="s">
        <v>554</v>
      </c>
      <c r="AU122" s="205" t="s">
        <v>568</v>
      </c>
      <c r="AV122" s="196" t="s">
        <v>170</v>
      </c>
      <c r="AW122" s="4"/>
      <c r="AX122" s="4"/>
      <c r="AY122" s="4"/>
      <c r="AZ122" s="4"/>
      <c r="BA122" s="4"/>
      <c r="BB122" s="4"/>
      <c r="BC122" s="4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4"/>
      <c r="BW122" s="8"/>
      <c r="BX122" s="8"/>
      <c r="BY122" s="8"/>
      <c r="BZ122" s="4"/>
      <c r="CA122" s="4"/>
      <c r="CB122" s="4"/>
      <c r="CC122" s="4"/>
      <c r="CD122" s="27"/>
      <c r="CE122" s="27"/>
      <c r="CF122" s="207" t="e">
        <f t="shared" si="42"/>
        <v>#VALUE!</v>
      </c>
      <c r="CG122" s="208" t="e">
        <f t="shared" si="43"/>
        <v>#VALUE!</v>
      </c>
      <c r="CH122" s="209"/>
      <c r="CI122" s="210"/>
      <c r="CJ122" s="207" t="e">
        <f t="shared" si="44"/>
        <v>#VALUE!</v>
      </c>
      <c r="CK122" s="208" t="e">
        <f t="shared" si="45"/>
        <v>#VALUE!</v>
      </c>
      <c r="CL122" s="209"/>
      <c r="CM122" s="210"/>
      <c r="CN122" s="207" t="e">
        <f t="shared" si="46"/>
        <v>#VALUE!</v>
      </c>
      <c r="CO122" s="208" t="e">
        <f t="shared" si="47"/>
        <v>#VALUE!</v>
      </c>
      <c r="CP122" s="211"/>
      <c r="CQ122" s="212"/>
      <c r="CR122" s="213"/>
      <c r="CS122" s="213"/>
    </row>
    <row r="123" spans="1:97" ht="19.899999999999999" customHeight="1">
      <c r="A123" s="194">
        <v>122</v>
      </c>
      <c r="B123" s="185">
        <v>10</v>
      </c>
      <c r="C123" s="185"/>
      <c r="D123" s="122" t="s">
        <v>588</v>
      </c>
      <c r="E123" s="122" t="s">
        <v>589</v>
      </c>
      <c r="F123" s="122" t="s">
        <v>590</v>
      </c>
      <c r="G123" s="122"/>
      <c r="H123" s="122"/>
      <c r="I123" s="238" t="str">
        <f t="shared" si="60"/>
        <v/>
      </c>
      <c r="J123" s="238" t="str">
        <f t="shared" si="61"/>
        <v/>
      </c>
      <c r="K123" s="2" t="str">
        <f t="shared" si="51"/>
        <v>FCS0301</v>
      </c>
      <c r="L123" s="1">
        <f t="shared" si="65"/>
        <v>2</v>
      </c>
      <c r="M123" s="1">
        <f t="shared" si="66"/>
        <v>6</v>
      </c>
      <c r="N123" s="1">
        <v>10</v>
      </c>
      <c r="O123" s="57" t="str">
        <f t="shared" si="67"/>
        <v>AAI143</v>
      </c>
      <c r="P123" s="2" t="str">
        <f t="shared" si="55"/>
        <v>AI</v>
      </c>
      <c r="Q123" s="2"/>
      <c r="R123" s="57" t="s">
        <v>162</v>
      </c>
      <c r="S123" s="2"/>
      <c r="T123" s="2"/>
      <c r="U123" s="2"/>
      <c r="V123" s="2"/>
      <c r="W123" s="2"/>
      <c r="X123" s="2"/>
      <c r="Y123" s="3" t="str">
        <f t="shared" si="39"/>
        <v>%Z026110</v>
      </c>
      <c r="Z123" s="2" t="str">
        <f t="shared" si="40"/>
        <v>%%I08PT3070A</v>
      </c>
      <c r="AA123" s="2"/>
      <c r="AB123" s="2" t="str">
        <f t="shared" si="41"/>
        <v>08PU307A机封系统压力</v>
      </c>
      <c r="AC123" s="1" t="str">
        <f t="shared" si="62"/>
        <v/>
      </c>
      <c r="AD123" s="1" t="str">
        <f t="shared" si="63"/>
        <v/>
      </c>
      <c r="AE123" s="1" t="str">
        <f t="shared" si="64"/>
        <v/>
      </c>
      <c r="AF123" s="1"/>
      <c r="AG123" s="1"/>
      <c r="AH123" s="1"/>
      <c r="AI123" s="1"/>
      <c r="AJ123" s="1"/>
      <c r="AK123" s="58" t="s">
        <v>165</v>
      </c>
      <c r="AL123" s="4"/>
      <c r="AM123" s="4"/>
      <c r="AN123" s="5"/>
      <c r="AO123" s="195" t="s">
        <v>489</v>
      </c>
      <c r="AP123" s="199"/>
      <c r="AQ123" s="197" t="s">
        <v>167</v>
      </c>
      <c r="AR123" s="196"/>
      <c r="AS123" s="196"/>
      <c r="AT123" s="196" t="s">
        <v>554</v>
      </c>
      <c r="AU123" s="205" t="s">
        <v>568</v>
      </c>
      <c r="AV123" s="196" t="s">
        <v>170</v>
      </c>
      <c r="AW123" s="4"/>
      <c r="AX123" s="4"/>
      <c r="AY123" s="4"/>
      <c r="AZ123" s="4"/>
      <c r="BA123" s="4"/>
      <c r="BB123" s="4"/>
      <c r="BC123" s="4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4"/>
      <c r="BW123" s="8"/>
      <c r="BX123" s="8"/>
      <c r="BY123" s="8"/>
      <c r="BZ123" s="4"/>
      <c r="CA123" s="4"/>
      <c r="CB123" s="4"/>
      <c r="CC123" s="4"/>
      <c r="CD123" s="27"/>
      <c r="CE123" s="27"/>
      <c r="CF123" s="207" t="e">
        <f t="shared" si="42"/>
        <v>#VALUE!</v>
      </c>
      <c r="CG123" s="208" t="e">
        <f t="shared" si="43"/>
        <v>#VALUE!</v>
      </c>
      <c r="CH123" s="209"/>
      <c r="CI123" s="210"/>
      <c r="CJ123" s="207" t="e">
        <f t="shared" si="44"/>
        <v>#VALUE!</v>
      </c>
      <c r="CK123" s="208" t="e">
        <f t="shared" si="45"/>
        <v>#VALUE!</v>
      </c>
      <c r="CL123" s="209"/>
      <c r="CM123" s="210"/>
      <c r="CN123" s="207" t="e">
        <f t="shared" si="46"/>
        <v>#VALUE!</v>
      </c>
      <c r="CO123" s="208" t="e">
        <f t="shared" si="47"/>
        <v>#VALUE!</v>
      </c>
      <c r="CP123" s="211"/>
      <c r="CQ123" s="212"/>
      <c r="CR123" s="213"/>
      <c r="CS123" s="213"/>
    </row>
    <row r="124" spans="1:97" ht="19.899999999999999" customHeight="1">
      <c r="A124" s="194">
        <v>123</v>
      </c>
      <c r="B124" s="185">
        <v>11</v>
      </c>
      <c r="C124" s="185"/>
      <c r="D124" s="122" t="s">
        <v>591</v>
      </c>
      <c r="E124" s="122" t="s">
        <v>592</v>
      </c>
      <c r="F124" s="122" t="s">
        <v>593</v>
      </c>
      <c r="G124" s="122"/>
      <c r="H124" s="122"/>
      <c r="I124" s="238" t="str">
        <f t="shared" si="60"/>
        <v/>
      </c>
      <c r="J124" s="238" t="str">
        <f t="shared" si="61"/>
        <v/>
      </c>
      <c r="K124" s="2" t="str">
        <f t="shared" si="51"/>
        <v>FCS0301</v>
      </c>
      <c r="L124" s="1">
        <f t="shared" si="65"/>
        <v>2</v>
      </c>
      <c r="M124" s="1">
        <f t="shared" si="66"/>
        <v>6</v>
      </c>
      <c r="N124" s="1">
        <v>11</v>
      </c>
      <c r="O124" s="57" t="str">
        <f t="shared" si="67"/>
        <v>AAI143</v>
      </c>
      <c r="P124" s="2" t="str">
        <f t="shared" si="55"/>
        <v>AI</v>
      </c>
      <c r="Q124" s="2"/>
      <c r="R124" s="57" t="s">
        <v>162</v>
      </c>
      <c r="S124" s="2"/>
      <c r="T124" s="2"/>
      <c r="U124" s="2"/>
      <c r="V124" s="2"/>
      <c r="W124" s="2"/>
      <c r="X124" s="2"/>
      <c r="Y124" s="3" t="str">
        <f t="shared" si="39"/>
        <v>%Z026111</v>
      </c>
      <c r="Z124" s="2" t="str">
        <f t="shared" si="40"/>
        <v>%%I08PT3070S</v>
      </c>
      <c r="AA124" s="2"/>
      <c r="AB124" s="2" t="str">
        <f t="shared" si="41"/>
        <v>08PU307S机封系统压力</v>
      </c>
      <c r="AC124" s="1" t="str">
        <f t="shared" si="62"/>
        <v/>
      </c>
      <c r="AD124" s="1" t="str">
        <f t="shared" si="63"/>
        <v/>
      </c>
      <c r="AE124" s="1" t="str">
        <f t="shared" si="64"/>
        <v/>
      </c>
      <c r="AF124" s="1"/>
      <c r="AG124" s="1"/>
      <c r="AH124" s="1"/>
      <c r="AI124" s="1"/>
      <c r="AJ124" s="1"/>
      <c r="AK124" s="58" t="s">
        <v>165</v>
      </c>
      <c r="AL124" s="4"/>
      <c r="AM124" s="4"/>
      <c r="AN124" s="5"/>
      <c r="AO124" s="195" t="s">
        <v>489</v>
      </c>
      <c r="AP124" s="199"/>
      <c r="AQ124" s="197" t="s">
        <v>167</v>
      </c>
      <c r="AR124" s="196"/>
      <c r="AS124" s="196"/>
      <c r="AT124" s="196" t="s">
        <v>554</v>
      </c>
      <c r="AU124" s="205" t="s">
        <v>568</v>
      </c>
      <c r="AV124" s="196" t="s">
        <v>170</v>
      </c>
      <c r="AW124" s="4"/>
      <c r="AX124" s="4"/>
      <c r="AY124" s="4"/>
      <c r="AZ124" s="4"/>
      <c r="BA124" s="4"/>
      <c r="BB124" s="4"/>
      <c r="BC124" s="4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4"/>
      <c r="BW124" s="8"/>
      <c r="BX124" s="8"/>
      <c r="BY124" s="8"/>
      <c r="BZ124" s="4"/>
      <c r="CA124" s="4"/>
      <c r="CB124" s="4"/>
      <c r="CC124" s="4"/>
      <c r="CD124" s="27"/>
      <c r="CE124" s="27"/>
      <c r="CF124" s="207" t="e">
        <f t="shared" si="42"/>
        <v>#VALUE!</v>
      </c>
      <c r="CG124" s="208" t="e">
        <f t="shared" si="43"/>
        <v>#VALUE!</v>
      </c>
      <c r="CH124" s="209"/>
      <c r="CI124" s="210"/>
      <c r="CJ124" s="207" t="e">
        <f t="shared" si="44"/>
        <v>#VALUE!</v>
      </c>
      <c r="CK124" s="208" t="e">
        <f t="shared" si="45"/>
        <v>#VALUE!</v>
      </c>
      <c r="CL124" s="209"/>
      <c r="CM124" s="210"/>
      <c r="CN124" s="207" t="e">
        <f t="shared" si="46"/>
        <v>#VALUE!</v>
      </c>
      <c r="CO124" s="208" t="e">
        <f t="shared" si="47"/>
        <v>#VALUE!</v>
      </c>
      <c r="CP124" s="211"/>
      <c r="CQ124" s="212"/>
      <c r="CR124" s="213"/>
      <c r="CS124" s="213"/>
    </row>
    <row r="125" spans="1:97" ht="19.899999999999999" customHeight="1">
      <c r="A125" s="194">
        <v>124</v>
      </c>
      <c r="B125" s="185">
        <v>12</v>
      </c>
      <c r="C125" s="185"/>
      <c r="D125" s="122" t="s">
        <v>594</v>
      </c>
      <c r="E125" s="122" t="s">
        <v>595</v>
      </c>
      <c r="F125" s="122" t="s">
        <v>596</v>
      </c>
      <c r="G125" s="122"/>
      <c r="H125" s="122"/>
      <c r="I125" s="238" t="str">
        <f t="shared" si="60"/>
        <v/>
      </c>
      <c r="J125" s="238" t="str">
        <f t="shared" si="61"/>
        <v/>
      </c>
      <c r="K125" s="2" t="str">
        <f t="shared" si="51"/>
        <v>FCS0301</v>
      </c>
      <c r="L125" s="1">
        <f t="shared" si="65"/>
        <v>2</v>
      </c>
      <c r="M125" s="1">
        <f t="shared" si="66"/>
        <v>6</v>
      </c>
      <c r="N125" s="1">
        <v>12</v>
      </c>
      <c r="O125" s="57" t="str">
        <f t="shared" si="67"/>
        <v>AAI143</v>
      </c>
      <c r="P125" s="2" t="str">
        <f t="shared" si="55"/>
        <v>AI</v>
      </c>
      <c r="Q125" s="2"/>
      <c r="R125" s="57" t="s">
        <v>162</v>
      </c>
      <c r="S125" s="2"/>
      <c r="T125" s="2"/>
      <c r="U125" s="2"/>
      <c r="V125" s="2"/>
      <c r="W125" s="2"/>
      <c r="X125" s="2"/>
      <c r="Y125" s="3" t="str">
        <f t="shared" si="39"/>
        <v>%Z026112</v>
      </c>
      <c r="Z125" s="2" t="str">
        <f t="shared" si="40"/>
        <v>%%I08PT4020A</v>
      </c>
      <c r="AA125" s="2"/>
      <c r="AB125" s="2" t="str">
        <f t="shared" si="41"/>
        <v>08PU402A机封系统压力</v>
      </c>
      <c r="AC125" s="1" t="str">
        <f t="shared" si="62"/>
        <v/>
      </c>
      <c r="AD125" s="1" t="str">
        <f t="shared" si="63"/>
        <v/>
      </c>
      <c r="AE125" s="1" t="str">
        <f t="shared" si="64"/>
        <v/>
      </c>
      <c r="AF125" s="1"/>
      <c r="AG125" s="1"/>
      <c r="AH125" s="1"/>
      <c r="AI125" s="1"/>
      <c r="AJ125" s="1"/>
      <c r="AK125" s="58" t="s">
        <v>165</v>
      </c>
      <c r="AL125" s="4"/>
      <c r="AM125" s="4"/>
      <c r="AN125" s="5"/>
      <c r="AO125" s="195" t="s">
        <v>489</v>
      </c>
      <c r="AP125" s="199"/>
      <c r="AQ125" s="197" t="s">
        <v>167</v>
      </c>
      <c r="AR125" s="196"/>
      <c r="AS125" s="196"/>
      <c r="AT125" s="196" t="s">
        <v>554</v>
      </c>
      <c r="AU125" s="205" t="s">
        <v>568</v>
      </c>
      <c r="AV125" s="196" t="s">
        <v>170</v>
      </c>
      <c r="AW125" s="4"/>
      <c r="AX125" s="4"/>
      <c r="AY125" s="4"/>
      <c r="AZ125" s="4"/>
      <c r="BA125" s="4"/>
      <c r="BB125" s="4"/>
      <c r="BC125" s="4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4"/>
      <c r="BW125" s="8"/>
      <c r="BX125" s="8"/>
      <c r="BY125" s="8"/>
      <c r="BZ125" s="4"/>
      <c r="CA125" s="4"/>
      <c r="CB125" s="4"/>
      <c r="CC125" s="4"/>
      <c r="CD125" s="27"/>
      <c r="CE125" s="27"/>
      <c r="CF125" s="207" t="e">
        <f t="shared" si="42"/>
        <v>#VALUE!</v>
      </c>
      <c r="CG125" s="208" t="e">
        <f t="shared" si="43"/>
        <v>#VALUE!</v>
      </c>
      <c r="CH125" s="209"/>
      <c r="CI125" s="210"/>
      <c r="CJ125" s="207" t="e">
        <f t="shared" si="44"/>
        <v>#VALUE!</v>
      </c>
      <c r="CK125" s="208" t="e">
        <f t="shared" si="45"/>
        <v>#VALUE!</v>
      </c>
      <c r="CL125" s="209"/>
      <c r="CM125" s="210"/>
      <c r="CN125" s="207" t="e">
        <f t="shared" si="46"/>
        <v>#VALUE!</v>
      </c>
      <c r="CO125" s="208" t="e">
        <f t="shared" si="47"/>
        <v>#VALUE!</v>
      </c>
      <c r="CP125" s="211"/>
      <c r="CQ125" s="212"/>
      <c r="CR125" s="213"/>
      <c r="CS125" s="213"/>
    </row>
    <row r="126" spans="1:97" ht="19.899999999999999" customHeight="1">
      <c r="A126" s="194">
        <v>125</v>
      </c>
      <c r="B126" s="185">
        <v>13</v>
      </c>
      <c r="C126" s="185"/>
      <c r="D126" s="122" t="s">
        <v>597</v>
      </c>
      <c r="E126" s="122" t="s">
        <v>598</v>
      </c>
      <c r="F126" s="122" t="s">
        <v>599</v>
      </c>
      <c r="G126" s="122"/>
      <c r="H126" s="122"/>
      <c r="I126" s="238" t="str">
        <f t="shared" si="60"/>
        <v/>
      </c>
      <c r="J126" s="238" t="str">
        <f t="shared" si="61"/>
        <v/>
      </c>
      <c r="K126" s="2" t="str">
        <f t="shared" si="51"/>
        <v>FCS0301</v>
      </c>
      <c r="L126" s="1">
        <f t="shared" si="65"/>
        <v>2</v>
      </c>
      <c r="M126" s="1">
        <f t="shared" si="66"/>
        <v>6</v>
      </c>
      <c r="N126" s="1">
        <v>13</v>
      </c>
      <c r="O126" s="57" t="str">
        <f t="shared" si="67"/>
        <v>AAI143</v>
      </c>
      <c r="P126" s="2" t="str">
        <f t="shared" si="55"/>
        <v>AI</v>
      </c>
      <c r="Q126" s="2"/>
      <c r="R126" s="57" t="s">
        <v>162</v>
      </c>
      <c r="S126" s="2"/>
      <c r="T126" s="2"/>
      <c r="U126" s="2"/>
      <c r="V126" s="2"/>
      <c r="W126" s="2"/>
      <c r="X126" s="2"/>
      <c r="Y126" s="3" t="str">
        <f t="shared" si="39"/>
        <v>%Z026113</v>
      </c>
      <c r="Z126" s="2" t="str">
        <f t="shared" si="40"/>
        <v>%%I08PT4020S</v>
      </c>
      <c r="AA126" s="2"/>
      <c r="AB126" s="2" t="str">
        <f t="shared" si="41"/>
        <v>08PU402S机封系统压力</v>
      </c>
      <c r="AC126" s="1" t="str">
        <f t="shared" si="62"/>
        <v/>
      </c>
      <c r="AD126" s="1" t="str">
        <f t="shared" si="63"/>
        <v/>
      </c>
      <c r="AE126" s="1" t="str">
        <f t="shared" si="64"/>
        <v/>
      </c>
      <c r="AF126" s="1"/>
      <c r="AG126" s="1"/>
      <c r="AH126" s="1"/>
      <c r="AI126" s="1"/>
      <c r="AJ126" s="1"/>
      <c r="AK126" s="58" t="s">
        <v>165</v>
      </c>
      <c r="AL126" s="4"/>
      <c r="AM126" s="4"/>
      <c r="AN126" s="5"/>
      <c r="AO126" s="195" t="s">
        <v>489</v>
      </c>
      <c r="AP126" s="199"/>
      <c r="AQ126" s="197" t="s">
        <v>167</v>
      </c>
      <c r="AR126" s="196"/>
      <c r="AS126" s="196"/>
      <c r="AT126" s="196" t="s">
        <v>554</v>
      </c>
      <c r="AU126" s="205" t="s">
        <v>568</v>
      </c>
      <c r="AV126" s="196" t="s">
        <v>170</v>
      </c>
      <c r="AW126" s="4"/>
      <c r="AX126" s="4"/>
      <c r="AY126" s="4"/>
      <c r="AZ126" s="4"/>
      <c r="BA126" s="4"/>
      <c r="BB126" s="4"/>
      <c r="BC126" s="4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4"/>
      <c r="BW126" s="8"/>
      <c r="BX126" s="8"/>
      <c r="BY126" s="8"/>
      <c r="BZ126" s="4"/>
      <c r="CA126" s="4"/>
      <c r="CB126" s="4"/>
      <c r="CC126" s="4"/>
      <c r="CD126" s="27"/>
      <c r="CE126" s="27"/>
      <c r="CF126" s="207" t="e">
        <f t="shared" si="42"/>
        <v>#VALUE!</v>
      </c>
      <c r="CG126" s="208" t="e">
        <f t="shared" si="43"/>
        <v>#VALUE!</v>
      </c>
      <c r="CH126" s="209"/>
      <c r="CI126" s="210"/>
      <c r="CJ126" s="207" t="e">
        <f t="shared" si="44"/>
        <v>#VALUE!</v>
      </c>
      <c r="CK126" s="208" t="e">
        <f t="shared" si="45"/>
        <v>#VALUE!</v>
      </c>
      <c r="CL126" s="209"/>
      <c r="CM126" s="210"/>
      <c r="CN126" s="207" t="e">
        <f t="shared" si="46"/>
        <v>#VALUE!</v>
      </c>
      <c r="CO126" s="208" t="e">
        <f t="shared" si="47"/>
        <v>#VALUE!</v>
      </c>
      <c r="CP126" s="211"/>
      <c r="CQ126" s="212"/>
      <c r="CR126" s="213"/>
      <c r="CS126" s="213"/>
    </row>
    <row r="127" spans="1:97" ht="19.899999999999999" customHeight="1">
      <c r="A127" s="194">
        <v>126</v>
      </c>
      <c r="B127" s="203">
        <v>14</v>
      </c>
      <c r="C127" s="185"/>
      <c r="D127" s="122" t="s">
        <v>600</v>
      </c>
      <c r="E127" s="122" t="s">
        <v>601</v>
      </c>
      <c r="F127" s="122" t="s">
        <v>602</v>
      </c>
      <c r="G127" s="122"/>
      <c r="H127" s="122"/>
      <c r="I127" s="238" t="str">
        <f t="shared" si="60"/>
        <v/>
      </c>
      <c r="J127" s="238" t="str">
        <f t="shared" si="61"/>
        <v/>
      </c>
      <c r="K127" s="2" t="str">
        <f t="shared" si="51"/>
        <v>FCS0301</v>
      </c>
      <c r="L127" s="1">
        <f t="shared" si="65"/>
        <v>2</v>
      </c>
      <c r="M127" s="1">
        <f t="shared" si="66"/>
        <v>6</v>
      </c>
      <c r="N127" s="1">
        <v>14</v>
      </c>
      <c r="O127" s="57" t="str">
        <f t="shared" si="67"/>
        <v>AAI143</v>
      </c>
      <c r="P127" s="2" t="str">
        <f t="shared" si="55"/>
        <v>AI</v>
      </c>
      <c r="Q127" s="2"/>
      <c r="R127" s="57" t="s">
        <v>162</v>
      </c>
      <c r="S127" s="2"/>
      <c r="T127" s="2"/>
      <c r="U127" s="2"/>
      <c r="V127" s="2"/>
      <c r="W127" s="2"/>
      <c r="X127" s="2"/>
      <c r="Y127" s="3" t="str">
        <f t="shared" si="39"/>
        <v>%Z026114</v>
      </c>
      <c r="Z127" s="2" t="str">
        <f t="shared" si="40"/>
        <v>%%I08PT5020</v>
      </c>
      <c r="AA127" s="36"/>
      <c r="AB127" s="2" t="str">
        <f t="shared" si="41"/>
        <v>08PU502机封系统压力</v>
      </c>
      <c r="AC127" s="1" t="str">
        <f t="shared" si="62"/>
        <v/>
      </c>
      <c r="AD127" s="1" t="str">
        <f t="shared" si="63"/>
        <v/>
      </c>
      <c r="AE127" s="1" t="str">
        <f t="shared" si="64"/>
        <v/>
      </c>
      <c r="AF127" s="1"/>
      <c r="AG127" s="1"/>
      <c r="AH127" s="1"/>
      <c r="AI127" s="1"/>
      <c r="AJ127" s="1"/>
      <c r="AK127" s="58" t="s">
        <v>165</v>
      </c>
      <c r="AL127" s="4"/>
      <c r="AM127" s="4"/>
      <c r="AN127" s="5"/>
      <c r="AO127" s="195" t="s">
        <v>489</v>
      </c>
      <c r="AP127" s="199"/>
      <c r="AQ127" s="197" t="s">
        <v>167</v>
      </c>
      <c r="AR127" s="196"/>
      <c r="AS127" s="115"/>
      <c r="AT127" s="196" t="s">
        <v>554</v>
      </c>
      <c r="AU127" s="205" t="s">
        <v>568</v>
      </c>
      <c r="AV127" s="196" t="s">
        <v>170</v>
      </c>
      <c r="AW127" s="4"/>
      <c r="AX127" s="4"/>
      <c r="AY127" s="4"/>
      <c r="AZ127" s="4"/>
      <c r="BA127" s="4"/>
      <c r="BB127" s="4"/>
      <c r="BC127" s="4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4"/>
      <c r="BW127" s="8"/>
      <c r="BX127" s="8"/>
      <c r="BY127" s="8"/>
      <c r="BZ127" s="4"/>
      <c r="CA127" s="4"/>
      <c r="CB127" s="4"/>
      <c r="CC127" s="4"/>
      <c r="CD127" s="27"/>
      <c r="CE127" s="27"/>
      <c r="CF127" s="207" t="e">
        <f t="shared" si="42"/>
        <v>#VALUE!</v>
      </c>
      <c r="CG127" s="208" t="e">
        <f t="shared" si="43"/>
        <v>#VALUE!</v>
      </c>
      <c r="CH127" s="209"/>
      <c r="CI127" s="210"/>
      <c r="CJ127" s="207" t="e">
        <f t="shared" si="44"/>
        <v>#VALUE!</v>
      </c>
      <c r="CK127" s="208" t="e">
        <f t="shared" si="45"/>
        <v>#VALUE!</v>
      </c>
      <c r="CL127" s="209"/>
      <c r="CM127" s="210"/>
      <c r="CN127" s="207" t="e">
        <f t="shared" si="46"/>
        <v>#VALUE!</v>
      </c>
      <c r="CO127" s="208" t="e">
        <f t="shared" si="47"/>
        <v>#VALUE!</v>
      </c>
      <c r="CP127" s="211"/>
      <c r="CQ127" s="212"/>
      <c r="CR127" s="213"/>
      <c r="CS127" s="213"/>
    </row>
    <row r="128" spans="1:97" ht="19.899999999999999" customHeight="1">
      <c r="A128" s="194">
        <v>127</v>
      </c>
      <c r="B128" s="203">
        <v>15</v>
      </c>
      <c r="C128" s="185"/>
      <c r="D128" s="122" t="s">
        <v>603</v>
      </c>
      <c r="E128" s="122" t="s">
        <v>604</v>
      </c>
      <c r="F128" s="122" t="s">
        <v>605</v>
      </c>
      <c r="G128" s="122"/>
      <c r="H128" s="122"/>
      <c r="I128" s="238" t="str">
        <f t="shared" si="60"/>
        <v/>
      </c>
      <c r="J128" s="238" t="str">
        <f t="shared" si="61"/>
        <v/>
      </c>
      <c r="K128" s="2" t="str">
        <f t="shared" si="51"/>
        <v>FCS0301</v>
      </c>
      <c r="L128" s="1">
        <f t="shared" si="65"/>
        <v>2</v>
      </c>
      <c r="M128" s="1">
        <f t="shared" si="66"/>
        <v>6</v>
      </c>
      <c r="N128" s="1">
        <v>15</v>
      </c>
      <c r="O128" s="57" t="str">
        <f t="shared" si="67"/>
        <v>AAI143</v>
      </c>
      <c r="P128" s="2" t="str">
        <f t="shared" si="55"/>
        <v>AI</v>
      </c>
      <c r="Q128" s="2"/>
      <c r="R128" s="57" t="s">
        <v>162</v>
      </c>
      <c r="S128" s="2"/>
      <c r="T128" s="2"/>
      <c r="U128" s="2"/>
      <c r="V128" s="2"/>
      <c r="W128" s="2"/>
      <c r="X128" s="2"/>
      <c r="Y128" s="3" t="str">
        <f t="shared" si="39"/>
        <v>%Z026115</v>
      </c>
      <c r="Z128" s="2" t="str">
        <f t="shared" si="40"/>
        <v>%%I08PT5031A</v>
      </c>
      <c r="AA128" s="36"/>
      <c r="AB128" s="2" t="str">
        <f t="shared" si="41"/>
        <v>08PU503A机封系统压力</v>
      </c>
      <c r="AC128" s="1" t="str">
        <f t="shared" si="62"/>
        <v/>
      </c>
      <c r="AD128" s="1" t="str">
        <f t="shared" si="63"/>
        <v/>
      </c>
      <c r="AE128" s="1" t="str">
        <f t="shared" si="64"/>
        <v/>
      </c>
      <c r="AF128" s="1"/>
      <c r="AG128" s="1"/>
      <c r="AH128" s="1"/>
      <c r="AI128" s="1"/>
      <c r="AJ128" s="1"/>
      <c r="AK128" s="58" t="s">
        <v>165</v>
      </c>
      <c r="AL128" s="4"/>
      <c r="AM128" s="4"/>
      <c r="AN128" s="5"/>
      <c r="AO128" s="195" t="s">
        <v>489</v>
      </c>
      <c r="AP128" s="199"/>
      <c r="AQ128" s="197" t="s">
        <v>167</v>
      </c>
      <c r="AR128" s="196"/>
      <c r="AS128" s="195"/>
      <c r="AT128" s="196" t="s">
        <v>554</v>
      </c>
      <c r="AU128" s="205" t="s">
        <v>568</v>
      </c>
      <c r="AV128" s="196" t="s">
        <v>170</v>
      </c>
      <c r="AW128" s="4"/>
      <c r="AX128" s="4"/>
      <c r="AY128" s="4"/>
      <c r="AZ128" s="4"/>
      <c r="BA128" s="4"/>
      <c r="BB128" s="4"/>
      <c r="BC128" s="4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4"/>
      <c r="BW128" s="8"/>
      <c r="BX128" s="8"/>
      <c r="BY128" s="8"/>
      <c r="BZ128" s="4"/>
      <c r="CA128" s="4"/>
      <c r="CB128" s="4"/>
      <c r="CC128" s="4"/>
      <c r="CD128" s="27"/>
      <c r="CE128" s="27"/>
      <c r="CF128" s="207" t="e">
        <f t="shared" si="42"/>
        <v>#VALUE!</v>
      </c>
      <c r="CG128" s="208" t="e">
        <f t="shared" si="43"/>
        <v>#VALUE!</v>
      </c>
      <c r="CH128" s="209"/>
      <c r="CI128" s="210"/>
      <c r="CJ128" s="207" t="e">
        <f t="shared" si="44"/>
        <v>#VALUE!</v>
      </c>
      <c r="CK128" s="208" t="e">
        <f t="shared" si="45"/>
        <v>#VALUE!</v>
      </c>
      <c r="CL128" s="209"/>
      <c r="CM128" s="210"/>
      <c r="CN128" s="207" t="e">
        <f t="shared" si="46"/>
        <v>#VALUE!</v>
      </c>
      <c r="CO128" s="208" t="e">
        <f t="shared" si="47"/>
        <v>#VALUE!</v>
      </c>
      <c r="CP128" s="211"/>
      <c r="CQ128" s="212"/>
      <c r="CR128" s="213"/>
      <c r="CS128" s="213"/>
    </row>
    <row r="129" spans="1:97" ht="19.899999999999999" customHeight="1">
      <c r="A129" s="194">
        <v>128</v>
      </c>
      <c r="B129" s="203">
        <v>16</v>
      </c>
      <c r="C129" s="185"/>
      <c r="D129" s="122" t="s">
        <v>606</v>
      </c>
      <c r="E129" s="122" t="s">
        <v>607</v>
      </c>
      <c r="F129" s="122" t="s">
        <v>608</v>
      </c>
      <c r="G129" s="122"/>
      <c r="H129" s="122"/>
      <c r="I129" s="238" t="str">
        <f t="shared" si="60"/>
        <v/>
      </c>
      <c r="J129" s="238" t="str">
        <f t="shared" si="61"/>
        <v/>
      </c>
      <c r="K129" s="2" t="str">
        <f t="shared" si="51"/>
        <v>FCS0301</v>
      </c>
      <c r="L129" s="1">
        <f t="shared" si="65"/>
        <v>2</v>
      </c>
      <c r="M129" s="1">
        <f t="shared" si="66"/>
        <v>6</v>
      </c>
      <c r="N129" s="1">
        <v>16</v>
      </c>
      <c r="O129" s="57" t="str">
        <f t="shared" si="67"/>
        <v>AAI143</v>
      </c>
      <c r="P129" s="2" t="str">
        <f t="shared" si="55"/>
        <v>AI</v>
      </c>
      <c r="Q129" s="2"/>
      <c r="R129" s="57" t="s">
        <v>162</v>
      </c>
      <c r="S129" s="2"/>
      <c r="T129" s="2"/>
      <c r="U129" s="2"/>
      <c r="V129" s="2"/>
      <c r="W129" s="2"/>
      <c r="X129" s="2"/>
      <c r="Y129" s="25" t="str">
        <f t="shared" si="39"/>
        <v>%Z026116</v>
      </c>
      <c r="Z129" s="2" t="str">
        <f t="shared" si="40"/>
        <v>%%I08PT5031S</v>
      </c>
      <c r="AA129" s="36"/>
      <c r="AB129" s="2" t="str">
        <f t="shared" si="41"/>
        <v>08PU503S机封系统压力</v>
      </c>
      <c r="AC129" s="1" t="str">
        <f t="shared" si="62"/>
        <v/>
      </c>
      <c r="AD129" s="1" t="str">
        <f t="shared" si="63"/>
        <v/>
      </c>
      <c r="AE129" s="1" t="str">
        <f t="shared" si="64"/>
        <v/>
      </c>
      <c r="AF129" s="1"/>
      <c r="AG129" s="1"/>
      <c r="AH129" s="1"/>
      <c r="AI129" s="1"/>
      <c r="AJ129" s="1"/>
      <c r="AK129" s="58" t="s">
        <v>165</v>
      </c>
      <c r="AL129" s="4"/>
      <c r="AM129" s="4"/>
      <c r="AN129" s="5"/>
      <c r="AO129" s="195" t="s">
        <v>489</v>
      </c>
      <c r="AP129" s="199"/>
      <c r="AQ129" s="197" t="s">
        <v>167</v>
      </c>
      <c r="AR129" s="196"/>
      <c r="AS129" s="195"/>
      <c r="AT129" s="196" t="s">
        <v>554</v>
      </c>
      <c r="AU129" s="205" t="s">
        <v>568</v>
      </c>
      <c r="AV129" s="196" t="s">
        <v>170</v>
      </c>
      <c r="AW129" s="4"/>
      <c r="AX129" s="4"/>
      <c r="AY129" s="4"/>
      <c r="AZ129" s="4"/>
      <c r="BA129" s="4"/>
      <c r="BB129" s="4"/>
      <c r="BC129" s="4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4"/>
      <c r="BW129" s="8"/>
      <c r="BX129" s="8"/>
      <c r="BY129" s="8"/>
      <c r="BZ129" s="4"/>
      <c r="CA129" s="4"/>
      <c r="CB129" s="4"/>
      <c r="CC129" s="4"/>
      <c r="CD129" s="27"/>
      <c r="CE129" s="27"/>
      <c r="CF129" s="207" t="e">
        <f t="shared" si="42"/>
        <v>#VALUE!</v>
      </c>
      <c r="CG129" s="208" t="e">
        <f t="shared" si="43"/>
        <v>#VALUE!</v>
      </c>
      <c r="CH129" s="209"/>
      <c r="CI129" s="210"/>
      <c r="CJ129" s="207" t="e">
        <f t="shared" si="44"/>
        <v>#VALUE!</v>
      </c>
      <c r="CK129" s="208" t="e">
        <f t="shared" si="45"/>
        <v>#VALUE!</v>
      </c>
      <c r="CL129" s="209"/>
      <c r="CM129" s="210"/>
      <c r="CN129" s="207" t="e">
        <f t="shared" si="46"/>
        <v>#VALUE!</v>
      </c>
      <c r="CO129" s="208" t="e">
        <f t="shared" si="47"/>
        <v>#VALUE!</v>
      </c>
      <c r="CP129" s="211"/>
      <c r="CQ129" s="212"/>
      <c r="CR129" s="213"/>
      <c r="CS129" s="213"/>
    </row>
    <row r="130" spans="1:97" ht="19.899999999999999" customHeight="1">
      <c r="A130" s="194">
        <v>129</v>
      </c>
      <c r="B130" s="195">
        <v>1</v>
      </c>
      <c r="C130" s="195"/>
      <c r="D130" s="196" t="s">
        <v>609</v>
      </c>
      <c r="E130" s="196" t="s">
        <v>610</v>
      </c>
      <c r="F130" s="196" t="s">
        <v>611</v>
      </c>
      <c r="G130" s="196" t="s">
        <v>612</v>
      </c>
      <c r="H130" s="196" t="s">
        <v>613</v>
      </c>
      <c r="I130" s="237" t="str">
        <f t="shared" si="60"/>
        <v>0</v>
      </c>
      <c r="J130" s="237" t="str">
        <f t="shared" si="61"/>
        <v>14</v>
      </c>
      <c r="K130" s="2" t="str">
        <f t="shared" si="51"/>
        <v>FCS0301</v>
      </c>
      <c r="L130" s="1">
        <v>3</v>
      </c>
      <c r="M130" s="1">
        <v>5</v>
      </c>
      <c r="N130" s="1">
        <v>1</v>
      </c>
      <c r="O130" s="57" t="s">
        <v>34</v>
      </c>
      <c r="P130" s="2" t="str">
        <f t="shared" si="55"/>
        <v>AI</v>
      </c>
      <c r="Q130" s="2"/>
      <c r="R130" s="57" t="s">
        <v>162</v>
      </c>
      <c r="S130" s="2"/>
      <c r="T130" s="2"/>
      <c r="U130" s="2">
        <v>6</v>
      </c>
      <c r="V130" s="2"/>
      <c r="W130" s="2" t="s">
        <v>614</v>
      </c>
      <c r="X130" s="2" t="s">
        <v>354</v>
      </c>
      <c r="Y130" s="3" t="str">
        <f t="shared" ref="Y130:Y193" si="68">"%Z"&amp;TEXT(L130,"00")&amp;TEXT(M130,"0")&amp;"1"&amp;TEXT(N130,"00")</f>
        <v>%Z035101</v>
      </c>
      <c r="Z130" s="2" t="str">
        <f t="shared" ref="Z130:Z193" si="69">IF(D130="","",IF(P130="AI",CONCATENATE("%%I",E130),IF(P130="AO",CONCATENATE("%%O",E130),E130)))</f>
        <v>%%I08AT4019</v>
      </c>
      <c r="AA130" s="2"/>
      <c r="AB130" s="2" t="str">
        <f t="shared" ref="AB130:AB193" si="70">IF(F130&lt;&gt;"",F130,"")</f>
        <v>VE411排污水pH</v>
      </c>
      <c r="AC130" s="1" t="str">
        <f t="shared" si="62"/>
        <v>0</v>
      </c>
      <c r="AD130" s="1" t="str">
        <f t="shared" si="63"/>
        <v>14</v>
      </c>
      <c r="AE130" s="1" t="str">
        <f t="shared" si="64"/>
        <v>pH</v>
      </c>
      <c r="AF130" s="1"/>
      <c r="AG130" s="59"/>
      <c r="AH130" s="1"/>
      <c r="AI130" s="1"/>
      <c r="AJ130" s="1"/>
      <c r="AK130" s="58" t="s">
        <v>165</v>
      </c>
      <c r="AL130" s="4"/>
      <c r="AM130" s="4"/>
      <c r="AN130" s="5"/>
      <c r="AO130" s="195" t="s">
        <v>161</v>
      </c>
      <c r="AP130" s="199" t="s">
        <v>166</v>
      </c>
      <c r="AQ130" s="197" t="s">
        <v>167</v>
      </c>
      <c r="AR130" s="196"/>
      <c r="AS130" s="196"/>
      <c r="AT130" s="196" t="s">
        <v>168</v>
      </c>
      <c r="AU130" s="205" t="s">
        <v>169</v>
      </c>
      <c r="AV130" s="196" t="s">
        <v>170</v>
      </c>
      <c r="AW130" s="4"/>
      <c r="AX130" s="4"/>
      <c r="AY130" s="4"/>
      <c r="AZ130" s="4"/>
      <c r="BA130" s="4"/>
      <c r="BB130" s="4"/>
      <c r="BC130" s="4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4"/>
      <c r="BW130" s="8"/>
      <c r="BX130" s="8"/>
      <c r="BY130" s="8"/>
      <c r="BZ130" s="4"/>
      <c r="CA130" s="4"/>
      <c r="CB130" s="4"/>
      <c r="CC130" s="4"/>
      <c r="CD130" s="27"/>
      <c r="CE130" s="27"/>
      <c r="CF130" s="207">
        <f t="shared" ref="CF130:CF193" si="71">IF(OR(P130="AI",P130="PI"),AC130-(AD130-AC130)*0.001,IF(AND(P130="AO",S130="FC"),4-0.048,IF(AND(P130="AO",OR(S130="FO",S130="FLO")),20-0.048,"")))</f>
        <v>-1.4E-2</v>
      </c>
      <c r="CG130" s="208">
        <f t="shared" ref="CG130:CG193" si="72">IF(OR(P130="AI",P130="PI"),AC130+(AD130-AC130)*0.001,IF(AND(P130="AO",S130="FC"),4+0.048,IF(AND(P130="AO",OR(S130="FO",S130="FLO")),20+0.048,"")))</f>
        <v>1.4E-2</v>
      </c>
      <c r="CH130" s="209"/>
      <c r="CI130" s="210"/>
      <c r="CJ130" s="207">
        <f t="shared" ref="CJ130:CJ193" si="73">IF(OR(P130="AI",P130="PI"),(AD130+AC130)/2-(AD130-AC130)*0.001,IF(P130="AO",12-0.048,""))</f>
        <v>6.9859999999999998</v>
      </c>
      <c r="CK130" s="208">
        <f t="shared" ref="CK130:CK193" si="74">IF(OR(P130="AI",P130="PI"),(AD130+AC130)/2+(AD130-AC130)*0.001,IF(P130="AO",12+0.048,""))</f>
        <v>7.0140000000000002</v>
      </c>
      <c r="CL130" s="209"/>
      <c r="CM130" s="210"/>
      <c r="CN130" s="207">
        <f t="shared" ref="CN130:CN193" si="75">IF(OR(P130="AI",P130="PI"),AD130-(AD130-AC130)*0.001,IF(AND(P130="AO",S130="FC"),20-0.048,IF(AND(P130="AO",OR(S130="FO",S130="FLO")),4-0.048,"")))</f>
        <v>13.986000000000001</v>
      </c>
      <c r="CO130" s="208">
        <f t="shared" ref="CO130:CO193" si="76">IF(OR(P130="AI",P130="PI"),AD130+(AD130-AC130)*0.001,IF(AND(P130="AO",S130="FC"),20+0.048,IF(AND(P130="AO",OR(S130="FO",S130="FLO")),4+0.048,"")))</f>
        <v>14.013999999999999</v>
      </c>
      <c r="CP130" s="211"/>
      <c r="CQ130" s="212"/>
      <c r="CR130" s="213"/>
      <c r="CS130" s="213"/>
    </row>
    <row r="131" spans="1:97" ht="19.899999999999999" customHeight="1">
      <c r="A131" s="194">
        <v>130</v>
      </c>
      <c r="B131" s="195">
        <v>2</v>
      </c>
      <c r="C131" s="195"/>
      <c r="D131" s="196" t="s">
        <v>615</v>
      </c>
      <c r="E131" s="196" t="s">
        <v>616</v>
      </c>
      <c r="F131" s="196" t="s">
        <v>617</v>
      </c>
      <c r="G131" s="196" t="s">
        <v>612</v>
      </c>
      <c r="H131" s="196" t="s">
        <v>613</v>
      </c>
      <c r="I131" s="237" t="str">
        <f t="shared" si="60"/>
        <v>0</v>
      </c>
      <c r="J131" s="237" t="str">
        <f t="shared" si="61"/>
        <v>14</v>
      </c>
      <c r="K131" s="2" t="str">
        <f t="shared" si="51"/>
        <v>FCS0301</v>
      </c>
      <c r="L131" s="1">
        <f t="shared" ref="L131:L145" si="77">L130</f>
        <v>3</v>
      </c>
      <c r="M131" s="1">
        <f t="shared" ref="M131:M145" si="78">M130</f>
        <v>5</v>
      </c>
      <c r="N131" s="1">
        <v>2</v>
      </c>
      <c r="O131" s="57" t="str">
        <f t="shared" ref="O131:O145" si="79">O130</f>
        <v>AAI143</v>
      </c>
      <c r="P131" s="2" t="str">
        <f t="shared" si="55"/>
        <v>AI</v>
      </c>
      <c r="Q131" s="2"/>
      <c r="R131" s="57" t="s">
        <v>162</v>
      </c>
      <c r="S131" s="2"/>
      <c r="T131" s="2"/>
      <c r="U131" s="2">
        <v>6</v>
      </c>
      <c r="V131" s="2"/>
      <c r="W131" s="2" t="s">
        <v>618</v>
      </c>
      <c r="X131" s="2" t="s">
        <v>354</v>
      </c>
      <c r="Y131" s="3" t="str">
        <f t="shared" si="68"/>
        <v>%Z035102</v>
      </c>
      <c r="Z131" s="2" t="str">
        <f t="shared" si="69"/>
        <v>%%I08AT4226</v>
      </c>
      <c r="AA131" s="2"/>
      <c r="AB131" s="2" t="str">
        <f t="shared" si="70"/>
        <v>HE402循环水回水pH</v>
      </c>
      <c r="AC131" s="1" t="str">
        <f t="shared" si="62"/>
        <v>0</v>
      </c>
      <c r="AD131" s="1" t="str">
        <f t="shared" si="63"/>
        <v>14</v>
      </c>
      <c r="AE131" s="1" t="str">
        <f t="shared" si="64"/>
        <v>pH</v>
      </c>
      <c r="AF131" s="1"/>
      <c r="AG131" s="1"/>
      <c r="AH131" s="1"/>
      <c r="AI131" s="1"/>
      <c r="AJ131" s="1"/>
      <c r="AK131" s="58" t="s">
        <v>165</v>
      </c>
      <c r="AL131" s="4"/>
      <c r="AM131" s="4"/>
      <c r="AN131" s="5"/>
      <c r="AO131" s="195" t="s">
        <v>161</v>
      </c>
      <c r="AP131" s="199" t="s">
        <v>166</v>
      </c>
      <c r="AQ131" s="197" t="s">
        <v>167</v>
      </c>
      <c r="AR131" s="196"/>
      <c r="AS131" s="196"/>
      <c r="AT131" s="196" t="s">
        <v>168</v>
      </c>
      <c r="AU131" s="205" t="s">
        <v>169</v>
      </c>
      <c r="AV131" s="196" t="s">
        <v>170</v>
      </c>
      <c r="AW131" s="4"/>
      <c r="AX131" s="4"/>
      <c r="AY131" s="4"/>
      <c r="AZ131" s="4"/>
      <c r="BA131" s="4"/>
      <c r="BB131" s="4"/>
      <c r="BC131" s="4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4"/>
      <c r="BW131" s="8"/>
      <c r="BX131" s="8"/>
      <c r="BY131" s="8"/>
      <c r="BZ131" s="4"/>
      <c r="CA131" s="4"/>
      <c r="CB131" s="4"/>
      <c r="CC131" s="4"/>
      <c r="CD131" s="27"/>
      <c r="CE131" s="27"/>
      <c r="CF131" s="207">
        <f t="shared" si="71"/>
        <v>-1.4E-2</v>
      </c>
      <c r="CG131" s="208">
        <f t="shared" si="72"/>
        <v>1.4E-2</v>
      </c>
      <c r="CH131" s="209"/>
      <c r="CI131" s="210"/>
      <c r="CJ131" s="207">
        <f t="shared" si="73"/>
        <v>6.9859999999999998</v>
      </c>
      <c r="CK131" s="208">
        <f t="shared" si="74"/>
        <v>7.0140000000000002</v>
      </c>
      <c r="CL131" s="209"/>
      <c r="CM131" s="210"/>
      <c r="CN131" s="207">
        <f t="shared" si="75"/>
        <v>13.986000000000001</v>
      </c>
      <c r="CO131" s="208">
        <f t="shared" si="76"/>
        <v>14.013999999999999</v>
      </c>
      <c r="CP131" s="211"/>
      <c r="CQ131" s="212"/>
      <c r="CR131" s="213"/>
      <c r="CS131" s="213"/>
    </row>
    <row r="132" spans="1:97" ht="19.899999999999999" customHeight="1">
      <c r="A132" s="194">
        <v>131</v>
      </c>
      <c r="B132" s="185">
        <v>3</v>
      </c>
      <c r="C132" s="185"/>
      <c r="D132" s="122" t="str">
        <f>LEFT(K132,1)&amp;RIGHT(K132,2)&amp;"N"&amp;L132&amp;"S"&amp;M132&amp;N132</f>
        <v>F01N3S53</v>
      </c>
      <c r="E132" s="122" t="s">
        <v>619</v>
      </c>
      <c r="F132" s="122" t="s">
        <v>547</v>
      </c>
      <c r="G132" s="122"/>
      <c r="H132" s="122"/>
      <c r="I132" s="238" t="str">
        <f t="shared" si="60"/>
        <v/>
      </c>
      <c r="J132" s="238" t="str">
        <f t="shared" si="61"/>
        <v/>
      </c>
      <c r="K132" s="2" t="str">
        <f t="shared" si="51"/>
        <v>FCS0301</v>
      </c>
      <c r="L132" s="1">
        <f t="shared" si="77"/>
        <v>3</v>
      </c>
      <c r="M132" s="1">
        <f t="shared" si="78"/>
        <v>5</v>
      </c>
      <c r="N132" s="1">
        <v>3</v>
      </c>
      <c r="O132" s="57" t="str">
        <f t="shared" si="79"/>
        <v>AAI143</v>
      </c>
      <c r="P132" s="2" t="str">
        <f t="shared" si="55"/>
        <v>AI</v>
      </c>
      <c r="Q132" s="2"/>
      <c r="R132" s="57" t="s">
        <v>162</v>
      </c>
      <c r="S132" s="2"/>
      <c r="T132" s="2"/>
      <c r="U132" s="2">
        <v>6</v>
      </c>
      <c r="V132" s="2"/>
      <c r="W132" s="2" t="s">
        <v>620</v>
      </c>
      <c r="X132" s="2" t="s">
        <v>354</v>
      </c>
      <c r="Y132" s="3" t="str">
        <f t="shared" si="68"/>
        <v>%Z035103</v>
      </c>
      <c r="Z132" s="2" t="str">
        <f t="shared" si="69"/>
        <v>%%IF01N3S53</v>
      </c>
      <c r="AA132" s="2"/>
      <c r="AB132" s="2" t="str">
        <f t="shared" si="70"/>
        <v>AI SPARE</v>
      </c>
      <c r="AC132" s="1" t="str">
        <f t="shared" si="62"/>
        <v/>
      </c>
      <c r="AD132" s="1" t="str">
        <f t="shared" si="63"/>
        <v/>
      </c>
      <c r="AE132" s="1" t="str">
        <f t="shared" si="64"/>
        <v/>
      </c>
      <c r="AF132" s="1"/>
      <c r="AG132" s="1"/>
      <c r="AH132" s="1"/>
      <c r="AI132" s="1"/>
      <c r="AJ132" s="1"/>
      <c r="AK132" s="58" t="s">
        <v>165</v>
      </c>
      <c r="AL132" s="4"/>
      <c r="AM132" s="4"/>
      <c r="AN132" s="5"/>
      <c r="AO132" s="195" t="s">
        <v>161</v>
      </c>
      <c r="AP132" s="199" t="s">
        <v>166</v>
      </c>
      <c r="AQ132" s="197" t="s">
        <v>167</v>
      </c>
      <c r="AR132" s="196"/>
      <c r="AS132" s="196"/>
      <c r="AT132" s="196" t="s">
        <v>168</v>
      </c>
      <c r="AU132" s="205"/>
      <c r="AV132" s="196"/>
      <c r="AW132" s="4"/>
      <c r="AX132" s="4"/>
      <c r="AY132" s="4"/>
      <c r="AZ132" s="4"/>
      <c r="BA132" s="4"/>
      <c r="BB132" s="4"/>
      <c r="BC132" s="4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4"/>
      <c r="BW132" s="8"/>
      <c r="BX132" s="8"/>
      <c r="BY132" s="8"/>
      <c r="BZ132" s="4"/>
      <c r="CA132" s="4"/>
      <c r="CB132" s="4"/>
      <c r="CC132" s="4"/>
      <c r="CD132" s="27"/>
      <c r="CE132" s="27"/>
      <c r="CF132" s="207" t="e">
        <f t="shared" si="71"/>
        <v>#VALUE!</v>
      </c>
      <c r="CG132" s="208" t="e">
        <f t="shared" si="72"/>
        <v>#VALUE!</v>
      </c>
      <c r="CH132" s="209"/>
      <c r="CI132" s="210"/>
      <c r="CJ132" s="207" t="e">
        <f t="shared" si="73"/>
        <v>#VALUE!</v>
      </c>
      <c r="CK132" s="208" t="e">
        <f t="shared" si="74"/>
        <v>#VALUE!</v>
      </c>
      <c r="CL132" s="209"/>
      <c r="CM132" s="210"/>
      <c r="CN132" s="207" t="e">
        <f t="shared" si="75"/>
        <v>#VALUE!</v>
      </c>
      <c r="CO132" s="208" t="e">
        <f t="shared" si="76"/>
        <v>#VALUE!</v>
      </c>
      <c r="CP132" s="211"/>
      <c r="CQ132" s="212"/>
      <c r="CR132" s="213"/>
      <c r="CS132" s="213"/>
    </row>
    <row r="133" spans="1:97" ht="19.899999999999999" customHeight="1">
      <c r="A133" s="194">
        <v>132</v>
      </c>
      <c r="B133" s="195">
        <v>4</v>
      </c>
      <c r="C133" s="195"/>
      <c r="D133" s="196" t="s">
        <v>621</v>
      </c>
      <c r="E133" s="196" t="s">
        <v>622</v>
      </c>
      <c r="F133" s="196" t="s">
        <v>623</v>
      </c>
      <c r="G133" s="196" t="s">
        <v>624</v>
      </c>
      <c r="H133" s="196" t="s">
        <v>625</v>
      </c>
      <c r="I133" s="237" t="str">
        <f t="shared" si="60"/>
        <v>0</v>
      </c>
      <c r="J133" s="237" t="str">
        <f t="shared" si="61"/>
        <v>200</v>
      </c>
      <c r="K133" s="2" t="str">
        <f t="shared" si="51"/>
        <v>FCS0301</v>
      </c>
      <c r="L133" s="1">
        <f t="shared" si="77"/>
        <v>3</v>
      </c>
      <c r="M133" s="1">
        <f t="shared" si="78"/>
        <v>5</v>
      </c>
      <c r="N133" s="1">
        <v>4</v>
      </c>
      <c r="O133" s="57" t="str">
        <f t="shared" si="79"/>
        <v>AAI143</v>
      </c>
      <c r="P133" s="2" t="str">
        <f t="shared" si="55"/>
        <v>AI</v>
      </c>
      <c r="Q133" s="2"/>
      <c r="R133" s="57" t="s">
        <v>162</v>
      </c>
      <c r="S133" s="2"/>
      <c r="T133" s="2"/>
      <c r="U133" s="2">
        <v>6</v>
      </c>
      <c r="V133" s="2"/>
      <c r="W133" s="2" t="s">
        <v>626</v>
      </c>
      <c r="X133" s="2" t="s">
        <v>354</v>
      </c>
      <c r="Y133" s="3" t="str">
        <f t="shared" si="68"/>
        <v>%Z035104</v>
      </c>
      <c r="Z133" s="2" t="str">
        <f t="shared" si="69"/>
        <v>%%I08CT4020</v>
      </c>
      <c r="AA133" s="2"/>
      <c r="AB133" s="2" t="str">
        <f t="shared" si="70"/>
        <v>VE411排污水电导率</v>
      </c>
      <c r="AC133" s="1" t="str">
        <f t="shared" si="62"/>
        <v>0</v>
      </c>
      <c r="AD133" s="1" t="str">
        <f t="shared" si="63"/>
        <v>200</v>
      </c>
      <c r="AE133" s="1" t="str">
        <f t="shared" si="64"/>
        <v>μS/cm</v>
      </c>
      <c r="AF133" s="1"/>
      <c r="AG133" s="59"/>
      <c r="AH133" s="59"/>
      <c r="AI133" s="1"/>
      <c r="AJ133" s="1"/>
      <c r="AK133" s="58" t="s">
        <v>165</v>
      </c>
      <c r="AL133" s="4"/>
      <c r="AM133" s="4"/>
      <c r="AN133" s="5"/>
      <c r="AO133" s="195" t="s">
        <v>161</v>
      </c>
      <c r="AP133" s="199" t="s">
        <v>166</v>
      </c>
      <c r="AQ133" s="197" t="s">
        <v>167</v>
      </c>
      <c r="AR133" s="196"/>
      <c r="AS133" s="196"/>
      <c r="AT133" s="196" t="s">
        <v>168</v>
      </c>
      <c r="AU133" s="205" t="s">
        <v>169</v>
      </c>
      <c r="AV133" s="196" t="s">
        <v>170</v>
      </c>
      <c r="AW133" s="4"/>
      <c r="AX133" s="4"/>
      <c r="AY133" s="4"/>
      <c r="AZ133" s="4"/>
      <c r="BA133" s="4"/>
      <c r="BB133" s="4"/>
      <c r="BC133" s="4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4"/>
      <c r="BW133" s="8"/>
      <c r="BX133" s="8"/>
      <c r="BY133" s="8"/>
      <c r="BZ133" s="4"/>
      <c r="CA133" s="4"/>
      <c r="CB133" s="4"/>
      <c r="CC133" s="4"/>
      <c r="CD133" s="27"/>
      <c r="CE133" s="27"/>
      <c r="CF133" s="207">
        <f t="shared" si="71"/>
        <v>-0.2</v>
      </c>
      <c r="CG133" s="208">
        <f t="shared" si="72"/>
        <v>0.2</v>
      </c>
      <c r="CH133" s="209"/>
      <c r="CI133" s="210"/>
      <c r="CJ133" s="207">
        <f t="shared" si="73"/>
        <v>99.8</v>
      </c>
      <c r="CK133" s="208">
        <f t="shared" si="74"/>
        <v>100.2</v>
      </c>
      <c r="CL133" s="209"/>
      <c r="CM133" s="210"/>
      <c r="CN133" s="207">
        <f t="shared" si="75"/>
        <v>199.8</v>
      </c>
      <c r="CO133" s="208">
        <f t="shared" si="76"/>
        <v>200.2</v>
      </c>
      <c r="CP133" s="211"/>
      <c r="CQ133" s="212"/>
      <c r="CR133" s="213"/>
      <c r="CS133" s="213"/>
    </row>
    <row r="134" spans="1:97" ht="19.899999999999999" customHeight="1">
      <c r="A134" s="194">
        <v>133</v>
      </c>
      <c r="B134" s="195">
        <v>5</v>
      </c>
      <c r="C134" s="195"/>
      <c r="D134" s="196" t="s">
        <v>627</v>
      </c>
      <c r="E134" s="196" t="s">
        <v>628</v>
      </c>
      <c r="F134" s="196" t="s">
        <v>629</v>
      </c>
      <c r="G134" s="196" t="s">
        <v>630</v>
      </c>
      <c r="H134" s="196" t="s">
        <v>160</v>
      </c>
      <c r="I134" s="237" t="str">
        <f t="shared" si="60"/>
        <v>0</v>
      </c>
      <c r="J134" s="237" t="str">
        <f t="shared" si="61"/>
        <v>580000</v>
      </c>
      <c r="K134" s="2" t="str">
        <f t="shared" si="51"/>
        <v>FCS0301</v>
      </c>
      <c r="L134" s="1">
        <f t="shared" si="77"/>
        <v>3</v>
      </c>
      <c r="M134" s="1">
        <f t="shared" si="78"/>
        <v>5</v>
      </c>
      <c r="N134" s="1">
        <v>5</v>
      </c>
      <c r="O134" s="57" t="str">
        <f t="shared" si="79"/>
        <v>AAI143</v>
      </c>
      <c r="P134" s="2" t="str">
        <f t="shared" si="55"/>
        <v>AI</v>
      </c>
      <c r="Q134" s="2"/>
      <c r="R134" s="57" t="s">
        <v>162</v>
      </c>
      <c r="S134" s="2"/>
      <c r="T134" s="2"/>
      <c r="U134" s="2">
        <v>6</v>
      </c>
      <c r="V134" s="2"/>
      <c r="W134" s="2" t="s">
        <v>631</v>
      </c>
      <c r="X134" s="2" t="s">
        <v>354</v>
      </c>
      <c r="Y134" s="3" t="str">
        <f t="shared" si="68"/>
        <v>%Z035105</v>
      </c>
      <c r="Z134" s="2" t="str">
        <f t="shared" si="69"/>
        <v>%%I08FT3342</v>
      </c>
      <c r="AA134" s="2"/>
      <c r="AB134" s="2" t="str">
        <f t="shared" si="70"/>
        <v>HE305循环回水流量</v>
      </c>
      <c r="AC134" s="1" t="str">
        <f t="shared" si="62"/>
        <v>0</v>
      </c>
      <c r="AD134" s="1" t="str">
        <f t="shared" si="63"/>
        <v>580000</v>
      </c>
      <c r="AE134" s="1" t="str">
        <f t="shared" si="64"/>
        <v>kg/h</v>
      </c>
      <c r="AF134" s="1"/>
      <c r="AG134" s="59"/>
      <c r="AH134" s="59"/>
      <c r="AI134" s="1"/>
      <c r="AJ134" s="1"/>
      <c r="AK134" s="58" t="s">
        <v>165</v>
      </c>
      <c r="AL134" s="4"/>
      <c r="AM134" s="4"/>
      <c r="AN134" s="5"/>
      <c r="AO134" s="195" t="s">
        <v>161</v>
      </c>
      <c r="AP134" s="199" t="s">
        <v>166</v>
      </c>
      <c r="AQ134" s="197" t="s">
        <v>167</v>
      </c>
      <c r="AR134" s="196"/>
      <c r="AS134" s="196"/>
      <c r="AT134" s="196" t="s">
        <v>168</v>
      </c>
      <c r="AU134" s="205" t="s">
        <v>169</v>
      </c>
      <c r="AV134" s="196" t="s">
        <v>170</v>
      </c>
      <c r="AW134" s="4"/>
      <c r="AX134" s="4"/>
      <c r="AY134" s="4"/>
      <c r="AZ134" s="4"/>
      <c r="BA134" s="4"/>
      <c r="BB134" s="4"/>
      <c r="BC134" s="4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4"/>
      <c r="BW134" s="8"/>
      <c r="BX134" s="8"/>
      <c r="BY134" s="8"/>
      <c r="BZ134" s="4"/>
      <c r="CA134" s="4"/>
      <c r="CB134" s="4"/>
      <c r="CC134" s="4"/>
      <c r="CD134" s="27"/>
      <c r="CE134" s="27"/>
      <c r="CF134" s="207">
        <f t="shared" si="71"/>
        <v>-580</v>
      </c>
      <c r="CG134" s="208">
        <f t="shared" si="72"/>
        <v>580</v>
      </c>
      <c r="CH134" s="209"/>
      <c r="CI134" s="210"/>
      <c r="CJ134" s="207">
        <f t="shared" si="73"/>
        <v>289420</v>
      </c>
      <c r="CK134" s="208">
        <f t="shared" si="74"/>
        <v>290580</v>
      </c>
      <c r="CL134" s="209"/>
      <c r="CM134" s="210"/>
      <c r="CN134" s="207">
        <f t="shared" si="75"/>
        <v>579420</v>
      </c>
      <c r="CO134" s="208">
        <f t="shared" si="76"/>
        <v>580580</v>
      </c>
      <c r="CP134" s="211"/>
      <c r="CQ134" s="212"/>
      <c r="CR134" s="213"/>
      <c r="CS134" s="213"/>
    </row>
    <row r="135" spans="1:97" ht="19.899999999999999" customHeight="1">
      <c r="A135" s="194">
        <v>134</v>
      </c>
      <c r="B135" s="195">
        <v>6</v>
      </c>
      <c r="C135" s="195"/>
      <c r="D135" s="196" t="s">
        <v>632</v>
      </c>
      <c r="E135" s="196" t="s">
        <v>633</v>
      </c>
      <c r="F135" s="196" t="s">
        <v>634</v>
      </c>
      <c r="G135" s="196" t="s">
        <v>635</v>
      </c>
      <c r="H135" s="196" t="s">
        <v>160</v>
      </c>
      <c r="I135" s="237" t="str">
        <f t="shared" si="60"/>
        <v>0</v>
      </c>
      <c r="J135" s="237" t="str">
        <f t="shared" si="61"/>
        <v>240000</v>
      </c>
      <c r="K135" s="2" t="str">
        <f t="shared" si="51"/>
        <v>FCS0301</v>
      </c>
      <c r="L135" s="1">
        <f t="shared" si="77"/>
        <v>3</v>
      </c>
      <c r="M135" s="1">
        <f t="shared" si="78"/>
        <v>5</v>
      </c>
      <c r="N135" s="1">
        <v>6</v>
      </c>
      <c r="O135" s="57" t="str">
        <f t="shared" si="79"/>
        <v>AAI143</v>
      </c>
      <c r="P135" s="2" t="str">
        <f t="shared" si="55"/>
        <v>AI</v>
      </c>
      <c r="Q135" s="2"/>
      <c r="R135" s="57" t="s">
        <v>162</v>
      </c>
      <c r="S135" s="2"/>
      <c r="T135" s="2"/>
      <c r="U135" s="2">
        <v>6</v>
      </c>
      <c r="V135" s="2"/>
      <c r="W135" s="2" t="s">
        <v>636</v>
      </c>
      <c r="X135" s="2" t="s">
        <v>354</v>
      </c>
      <c r="Y135" s="3" t="str">
        <f t="shared" si="68"/>
        <v>%Z035106</v>
      </c>
      <c r="Z135" s="2" t="str">
        <f t="shared" si="69"/>
        <v>%%I08FT3514</v>
      </c>
      <c r="AA135" s="2"/>
      <c r="AB135" s="2" t="str">
        <f t="shared" si="70"/>
        <v>EJ309再循环流量</v>
      </c>
      <c r="AC135" s="1" t="str">
        <f t="shared" si="62"/>
        <v>0</v>
      </c>
      <c r="AD135" s="1" t="str">
        <f t="shared" si="63"/>
        <v>240000</v>
      </c>
      <c r="AE135" s="1" t="str">
        <f t="shared" si="64"/>
        <v>kg/h</v>
      </c>
      <c r="AF135" s="1"/>
      <c r="AG135" s="1"/>
      <c r="AH135" s="1"/>
      <c r="AI135" s="1"/>
      <c r="AJ135" s="1"/>
      <c r="AK135" s="58" t="s">
        <v>165</v>
      </c>
      <c r="AL135" s="4"/>
      <c r="AM135" s="4"/>
      <c r="AN135" s="5"/>
      <c r="AO135" s="195" t="s">
        <v>161</v>
      </c>
      <c r="AP135" s="199" t="s">
        <v>166</v>
      </c>
      <c r="AQ135" s="197" t="s">
        <v>167</v>
      </c>
      <c r="AR135" s="196"/>
      <c r="AS135" s="196"/>
      <c r="AT135" s="196" t="s">
        <v>168</v>
      </c>
      <c r="AU135" s="205" t="s">
        <v>169</v>
      </c>
      <c r="AV135" s="196" t="s">
        <v>170</v>
      </c>
      <c r="AW135" s="4"/>
      <c r="AX135" s="4"/>
      <c r="AY135" s="4"/>
      <c r="AZ135" s="4"/>
      <c r="BA135" s="4"/>
      <c r="BB135" s="4"/>
      <c r="BC135" s="4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4"/>
      <c r="BW135" s="8"/>
      <c r="BX135" s="8"/>
      <c r="BY135" s="8"/>
      <c r="BZ135" s="4"/>
      <c r="CA135" s="4"/>
      <c r="CB135" s="4"/>
      <c r="CC135" s="4"/>
      <c r="CD135" s="27"/>
      <c r="CE135" s="27"/>
      <c r="CF135" s="207">
        <f t="shared" si="71"/>
        <v>-240</v>
      </c>
      <c r="CG135" s="208">
        <f t="shared" si="72"/>
        <v>240</v>
      </c>
      <c r="CH135" s="209"/>
      <c r="CI135" s="210"/>
      <c r="CJ135" s="207">
        <f t="shared" si="73"/>
        <v>119760</v>
      </c>
      <c r="CK135" s="208">
        <f t="shared" si="74"/>
        <v>120240</v>
      </c>
      <c r="CL135" s="209"/>
      <c r="CM135" s="210"/>
      <c r="CN135" s="207">
        <f t="shared" si="75"/>
        <v>239760</v>
      </c>
      <c r="CO135" s="208">
        <f t="shared" si="76"/>
        <v>240240</v>
      </c>
      <c r="CP135" s="211"/>
      <c r="CQ135" s="212"/>
      <c r="CR135" s="213"/>
      <c r="CS135" s="213"/>
    </row>
    <row r="136" spans="1:97" ht="19.899999999999999" customHeight="1">
      <c r="A136" s="194">
        <v>135</v>
      </c>
      <c r="B136" s="195">
        <v>7</v>
      </c>
      <c r="C136" s="195"/>
      <c r="D136" s="196" t="s">
        <v>637</v>
      </c>
      <c r="E136" s="196" t="s">
        <v>638</v>
      </c>
      <c r="F136" s="196" t="s">
        <v>639</v>
      </c>
      <c r="G136" s="196" t="s">
        <v>302</v>
      </c>
      <c r="H136" s="196" t="s">
        <v>160</v>
      </c>
      <c r="I136" s="237" t="str">
        <f t="shared" si="60"/>
        <v>0</v>
      </c>
      <c r="J136" s="237" t="str">
        <f t="shared" si="61"/>
        <v>11000</v>
      </c>
      <c r="K136" s="2" t="str">
        <f t="shared" si="51"/>
        <v>FCS0301</v>
      </c>
      <c r="L136" s="1">
        <f t="shared" si="77"/>
        <v>3</v>
      </c>
      <c r="M136" s="1">
        <f t="shared" si="78"/>
        <v>5</v>
      </c>
      <c r="N136" s="1">
        <v>7</v>
      </c>
      <c r="O136" s="57" t="str">
        <f t="shared" si="79"/>
        <v>AAI143</v>
      </c>
      <c r="P136" s="2" t="str">
        <f t="shared" si="55"/>
        <v>AI</v>
      </c>
      <c r="Q136" s="2"/>
      <c r="R136" s="57" t="s">
        <v>162</v>
      </c>
      <c r="S136" s="2"/>
      <c r="T136" s="2"/>
      <c r="U136" s="2">
        <v>7</v>
      </c>
      <c r="V136" s="2"/>
      <c r="W136" s="2" t="s">
        <v>640</v>
      </c>
      <c r="X136" s="2" t="s">
        <v>354</v>
      </c>
      <c r="Y136" s="3" t="str">
        <f t="shared" si="68"/>
        <v>%Z035107</v>
      </c>
      <c r="Z136" s="2" t="str">
        <f t="shared" si="69"/>
        <v>%%I08FT3516</v>
      </c>
      <c r="AA136" s="2"/>
      <c r="AB136" s="2" t="str">
        <f t="shared" si="70"/>
        <v>CL303去产品储罐流量</v>
      </c>
      <c r="AC136" s="1" t="str">
        <f t="shared" si="62"/>
        <v>0</v>
      </c>
      <c r="AD136" s="1" t="str">
        <f t="shared" si="63"/>
        <v>11000</v>
      </c>
      <c r="AE136" s="1" t="str">
        <f t="shared" si="64"/>
        <v>kg/h</v>
      </c>
      <c r="AF136" s="1"/>
      <c r="AG136" s="1"/>
      <c r="AH136" s="1"/>
      <c r="AI136" s="1"/>
      <c r="AJ136" s="1"/>
      <c r="AK136" s="58" t="s">
        <v>165</v>
      </c>
      <c r="AL136" s="4"/>
      <c r="AM136" s="4"/>
      <c r="AN136" s="5"/>
      <c r="AO136" s="195" t="s">
        <v>161</v>
      </c>
      <c r="AP136" s="199" t="s">
        <v>166</v>
      </c>
      <c r="AQ136" s="197" t="s">
        <v>167</v>
      </c>
      <c r="AR136" s="196"/>
      <c r="AS136" s="196"/>
      <c r="AT136" s="196" t="s">
        <v>168</v>
      </c>
      <c r="AU136" s="205" t="s">
        <v>169</v>
      </c>
      <c r="AV136" s="196" t="s">
        <v>170</v>
      </c>
      <c r="AW136" s="4"/>
      <c r="AX136" s="4"/>
      <c r="AY136" s="4"/>
      <c r="AZ136" s="4"/>
      <c r="BA136" s="4"/>
      <c r="BB136" s="4"/>
      <c r="BC136" s="4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4"/>
      <c r="BW136" s="8"/>
      <c r="BX136" s="8"/>
      <c r="BY136" s="8"/>
      <c r="BZ136" s="4"/>
      <c r="CA136" s="4"/>
      <c r="CB136" s="4"/>
      <c r="CC136" s="4"/>
      <c r="CD136" s="27"/>
      <c r="CE136" s="27"/>
      <c r="CF136" s="207">
        <f t="shared" si="71"/>
        <v>-11</v>
      </c>
      <c r="CG136" s="208">
        <f t="shared" si="72"/>
        <v>11</v>
      </c>
      <c r="CH136" s="209"/>
      <c r="CI136" s="210"/>
      <c r="CJ136" s="207">
        <f t="shared" si="73"/>
        <v>5489</v>
      </c>
      <c r="CK136" s="208">
        <f t="shared" si="74"/>
        <v>5511</v>
      </c>
      <c r="CL136" s="209"/>
      <c r="CM136" s="210"/>
      <c r="CN136" s="207">
        <f t="shared" si="75"/>
        <v>10989</v>
      </c>
      <c r="CO136" s="208">
        <f t="shared" si="76"/>
        <v>11011</v>
      </c>
      <c r="CP136" s="211"/>
      <c r="CQ136" s="212"/>
      <c r="CR136" s="213"/>
      <c r="CS136" s="213"/>
    </row>
    <row r="137" spans="1:97" ht="19.899999999999999" customHeight="1">
      <c r="A137" s="194">
        <v>136</v>
      </c>
      <c r="B137" s="195">
        <v>8</v>
      </c>
      <c r="C137" s="195"/>
      <c r="D137" s="196" t="s">
        <v>641</v>
      </c>
      <c r="E137" s="196" t="s">
        <v>642</v>
      </c>
      <c r="F137" s="196" t="s">
        <v>643</v>
      </c>
      <c r="G137" s="196" t="s">
        <v>644</v>
      </c>
      <c r="H137" s="196" t="s">
        <v>160</v>
      </c>
      <c r="I137" s="237" t="str">
        <f t="shared" si="60"/>
        <v>0</v>
      </c>
      <c r="J137" s="237" t="str">
        <f t="shared" si="61"/>
        <v>1000</v>
      </c>
      <c r="K137" s="2" t="str">
        <f t="shared" si="51"/>
        <v>FCS0301</v>
      </c>
      <c r="L137" s="1">
        <f t="shared" si="77"/>
        <v>3</v>
      </c>
      <c r="M137" s="1">
        <f t="shared" si="78"/>
        <v>5</v>
      </c>
      <c r="N137" s="1">
        <v>8</v>
      </c>
      <c r="O137" s="57" t="str">
        <f t="shared" si="79"/>
        <v>AAI143</v>
      </c>
      <c r="P137" s="2" t="str">
        <f t="shared" si="55"/>
        <v>AI</v>
      </c>
      <c r="Q137" s="2"/>
      <c r="R137" s="57" t="s">
        <v>162</v>
      </c>
      <c r="S137" s="2"/>
      <c r="T137" s="2"/>
      <c r="U137" s="2">
        <v>17</v>
      </c>
      <c r="V137" s="2"/>
      <c r="W137" s="2" t="s">
        <v>645</v>
      </c>
      <c r="X137" s="2" t="s">
        <v>354</v>
      </c>
      <c r="Y137" s="3" t="str">
        <f t="shared" si="68"/>
        <v>%Z035108</v>
      </c>
      <c r="Z137" s="2" t="str">
        <f t="shared" si="69"/>
        <v>%%I08FT3569</v>
      </c>
      <c r="AA137" s="2"/>
      <c r="AB137" s="2" t="str">
        <f t="shared" si="70"/>
        <v>真空塔喷射系统补EDC流量</v>
      </c>
      <c r="AC137" s="1" t="str">
        <f t="shared" si="62"/>
        <v>0</v>
      </c>
      <c r="AD137" s="1" t="str">
        <f t="shared" si="63"/>
        <v>1000</v>
      </c>
      <c r="AE137" s="1" t="str">
        <f t="shared" si="64"/>
        <v>kg/h</v>
      </c>
      <c r="AF137" s="1"/>
      <c r="AG137" s="1"/>
      <c r="AH137" s="1"/>
      <c r="AI137" s="1"/>
      <c r="AJ137" s="1"/>
      <c r="AK137" s="58" t="s">
        <v>165</v>
      </c>
      <c r="AL137" s="4"/>
      <c r="AM137" s="4"/>
      <c r="AN137" s="5"/>
      <c r="AO137" s="195" t="s">
        <v>161</v>
      </c>
      <c r="AP137" s="199" t="s">
        <v>166</v>
      </c>
      <c r="AQ137" s="197" t="s">
        <v>167</v>
      </c>
      <c r="AR137" s="196"/>
      <c r="AS137" s="196"/>
      <c r="AT137" s="196" t="s">
        <v>168</v>
      </c>
      <c r="AU137" s="205" t="s">
        <v>169</v>
      </c>
      <c r="AV137" s="196" t="s">
        <v>170</v>
      </c>
      <c r="AW137" s="4"/>
      <c r="AX137" s="4"/>
      <c r="AY137" s="4"/>
      <c r="AZ137" s="4"/>
      <c r="BA137" s="4"/>
      <c r="BB137" s="4"/>
      <c r="BC137" s="4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4"/>
      <c r="BW137" s="8"/>
      <c r="BX137" s="8"/>
      <c r="BY137" s="8"/>
      <c r="BZ137" s="4"/>
      <c r="CA137" s="4"/>
      <c r="CB137" s="4"/>
      <c r="CC137" s="4"/>
      <c r="CD137" s="27"/>
      <c r="CE137" s="27"/>
      <c r="CF137" s="207">
        <f t="shared" si="71"/>
        <v>-1</v>
      </c>
      <c r="CG137" s="208">
        <f t="shared" si="72"/>
        <v>1</v>
      </c>
      <c r="CH137" s="209"/>
      <c r="CI137" s="210"/>
      <c r="CJ137" s="207">
        <f t="shared" si="73"/>
        <v>499</v>
      </c>
      <c r="CK137" s="208">
        <f t="shared" si="74"/>
        <v>501</v>
      </c>
      <c r="CL137" s="209"/>
      <c r="CM137" s="210"/>
      <c r="CN137" s="207">
        <f t="shared" si="75"/>
        <v>999</v>
      </c>
      <c r="CO137" s="208">
        <f t="shared" si="76"/>
        <v>1001</v>
      </c>
      <c r="CP137" s="211"/>
      <c r="CQ137" s="212"/>
      <c r="CR137" s="213"/>
      <c r="CS137" s="213"/>
    </row>
    <row r="138" spans="1:97" ht="19.899999999999999" customHeight="1">
      <c r="A138" s="194">
        <v>137</v>
      </c>
      <c r="B138" s="195">
        <v>9</v>
      </c>
      <c r="C138" s="195"/>
      <c r="D138" s="196" t="s">
        <v>646</v>
      </c>
      <c r="E138" s="196" t="s">
        <v>647</v>
      </c>
      <c r="F138" s="196" t="s">
        <v>648</v>
      </c>
      <c r="G138" s="196" t="s">
        <v>649</v>
      </c>
      <c r="H138" s="196" t="s">
        <v>160</v>
      </c>
      <c r="I138" s="237" t="str">
        <f t="shared" si="60"/>
        <v>0</v>
      </c>
      <c r="J138" s="237" t="str">
        <f t="shared" si="61"/>
        <v>680</v>
      </c>
      <c r="K138" s="2" t="str">
        <f t="shared" si="51"/>
        <v>FCS0301</v>
      </c>
      <c r="L138" s="1">
        <f t="shared" si="77"/>
        <v>3</v>
      </c>
      <c r="M138" s="1">
        <f t="shared" si="78"/>
        <v>5</v>
      </c>
      <c r="N138" s="1">
        <v>9</v>
      </c>
      <c r="O138" s="57" t="str">
        <f t="shared" si="79"/>
        <v>AAI143</v>
      </c>
      <c r="P138" s="2" t="str">
        <f t="shared" si="55"/>
        <v>AI</v>
      </c>
      <c r="Q138" s="2"/>
      <c r="R138" s="57" t="s">
        <v>162</v>
      </c>
      <c r="S138" s="2"/>
      <c r="T138" s="2"/>
      <c r="U138" s="2">
        <v>17</v>
      </c>
      <c r="V138" s="2"/>
      <c r="W138" s="2" t="s">
        <v>650</v>
      </c>
      <c r="X138" s="2" t="s">
        <v>354</v>
      </c>
      <c r="Y138" s="3" t="str">
        <f t="shared" si="68"/>
        <v>%Z035109</v>
      </c>
      <c r="Z138" s="2" t="str">
        <f t="shared" si="69"/>
        <v>%%I08FT4022</v>
      </c>
      <c r="AA138" s="2"/>
      <c r="AB138" s="2" t="str">
        <f t="shared" si="70"/>
        <v>VE411排污水流量</v>
      </c>
      <c r="AC138" s="1" t="str">
        <f t="shared" si="62"/>
        <v>0</v>
      </c>
      <c r="AD138" s="1" t="str">
        <f t="shared" si="63"/>
        <v>680</v>
      </c>
      <c r="AE138" s="1" t="str">
        <f t="shared" si="64"/>
        <v>kg/h</v>
      </c>
      <c r="AF138" s="1"/>
      <c r="AG138" s="59"/>
      <c r="AH138" s="59"/>
      <c r="AI138" s="1"/>
      <c r="AJ138" s="1"/>
      <c r="AK138" s="58" t="s">
        <v>165</v>
      </c>
      <c r="AL138" s="4"/>
      <c r="AM138" s="4"/>
      <c r="AN138" s="5"/>
      <c r="AO138" s="195" t="s">
        <v>161</v>
      </c>
      <c r="AP138" s="199" t="s">
        <v>166</v>
      </c>
      <c r="AQ138" s="197" t="s">
        <v>167</v>
      </c>
      <c r="AR138" s="196"/>
      <c r="AS138" s="196"/>
      <c r="AT138" s="196" t="s">
        <v>168</v>
      </c>
      <c r="AU138" s="205" t="s">
        <v>169</v>
      </c>
      <c r="AV138" s="196" t="s">
        <v>170</v>
      </c>
      <c r="AW138" s="4"/>
      <c r="AX138" s="4"/>
      <c r="AY138" s="4"/>
      <c r="AZ138" s="4"/>
      <c r="BA138" s="4"/>
      <c r="BB138" s="4"/>
      <c r="BC138" s="4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4"/>
      <c r="BW138" s="8"/>
      <c r="BX138" s="8"/>
      <c r="BY138" s="8"/>
      <c r="BZ138" s="4"/>
      <c r="CA138" s="4"/>
      <c r="CB138" s="4"/>
      <c r="CC138" s="4"/>
      <c r="CD138" s="27"/>
      <c r="CE138" s="27"/>
      <c r="CF138" s="207">
        <f t="shared" si="71"/>
        <v>-0.68</v>
      </c>
      <c r="CG138" s="208">
        <f t="shared" si="72"/>
        <v>0.68</v>
      </c>
      <c r="CH138" s="209"/>
      <c r="CI138" s="210"/>
      <c r="CJ138" s="207">
        <f t="shared" si="73"/>
        <v>339.32</v>
      </c>
      <c r="CK138" s="208">
        <f t="shared" si="74"/>
        <v>340.68</v>
      </c>
      <c r="CL138" s="209"/>
      <c r="CM138" s="210"/>
      <c r="CN138" s="207">
        <f t="shared" si="75"/>
        <v>679.32</v>
      </c>
      <c r="CO138" s="208">
        <f t="shared" si="76"/>
        <v>680.68</v>
      </c>
      <c r="CP138" s="211"/>
      <c r="CQ138" s="212"/>
      <c r="CR138" s="213"/>
      <c r="CS138" s="213"/>
    </row>
    <row r="139" spans="1:97" ht="19.899999999999999" customHeight="1">
      <c r="A139" s="194">
        <v>138</v>
      </c>
      <c r="B139" s="195">
        <v>10</v>
      </c>
      <c r="C139" s="195"/>
      <c r="D139" s="196" t="s">
        <v>651</v>
      </c>
      <c r="E139" s="196" t="s">
        <v>652</v>
      </c>
      <c r="F139" s="196" t="s">
        <v>653</v>
      </c>
      <c r="G139" s="196" t="s">
        <v>226</v>
      </c>
      <c r="H139" s="196" t="s">
        <v>160</v>
      </c>
      <c r="I139" s="237" t="str">
        <f t="shared" si="60"/>
        <v>0</v>
      </c>
      <c r="J139" s="237" t="str">
        <f t="shared" si="61"/>
        <v>14000</v>
      </c>
      <c r="K139" s="2" t="str">
        <f t="shared" si="51"/>
        <v>FCS0301</v>
      </c>
      <c r="L139" s="1">
        <f t="shared" si="77"/>
        <v>3</v>
      </c>
      <c r="M139" s="1">
        <f t="shared" si="78"/>
        <v>5</v>
      </c>
      <c r="N139" s="1">
        <v>10</v>
      </c>
      <c r="O139" s="57" t="str">
        <f t="shared" si="79"/>
        <v>AAI143</v>
      </c>
      <c r="P139" s="2" t="str">
        <f t="shared" si="55"/>
        <v>AI</v>
      </c>
      <c r="Q139" s="2"/>
      <c r="R139" s="57" t="s">
        <v>162</v>
      </c>
      <c r="S139" s="2"/>
      <c r="T139" s="2"/>
      <c r="U139" s="2">
        <v>8</v>
      </c>
      <c r="V139" s="2"/>
      <c r="W139" s="2" t="s">
        <v>654</v>
      </c>
      <c r="X139" s="2" t="s">
        <v>354</v>
      </c>
      <c r="Y139" s="3" t="str">
        <f t="shared" si="68"/>
        <v>%Z035110</v>
      </c>
      <c r="Z139" s="2" t="str">
        <f t="shared" si="69"/>
        <v>%%I08FT4027</v>
      </c>
      <c r="AA139" s="2"/>
      <c r="AB139" s="2" t="str">
        <f t="shared" si="70"/>
        <v>蒸汽进水去VE411流量</v>
      </c>
      <c r="AC139" s="1" t="str">
        <f t="shared" si="62"/>
        <v>0</v>
      </c>
      <c r="AD139" s="1" t="str">
        <f t="shared" si="63"/>
        <v>14000</v>
      </c>
      <c r="AE139" s="1" t="str">
        <f t="shared" si="64"/>
        <v>kg/h</v>
      </c>
      <c r="AF139" s="1"/>
      <c r="AG139" s="1"/>
      <c r="AH139" s="59"/>
      <c r="AI139" s="1"/>
      <c r="AJ139" s="1"/>
      <c r="AK139" s="58" t="s">
        <v>165</v>
      </c>
      <c r="AL139" s="4"/>
      <c r="AM139" s="4"/>
      <c r="AN139" s="5"/>
      <c r="AO139" s="195" t="s">
        <v>161</v>
      </c>
      <c r="AP139" s="199" t="s">
        <v>166</v>
      </c>
      <c r="AQ139" s="197" t="s">
        <v>167</v>
      </c>
      <c r="AR139" s="196"/>
      <c r="AS139" s="196"/>
      <c r="AT139" s="196" t="s">
        <v>168</v>
      </c>
      <c r="AU139" s="205" t="s">
        <v>169</v>
      </c>
      <c r="AV139" s="196" t="s">
        <v>170</v>
      </c>
      <c r="AW139" s="4"/>
      <c r="AX139" s="4"/>
      <c r="AY139" s="4"/>
      <c r="AZ139" s="4"/>
      <c r="BA139" s="4"/>
      <c r="BB139" s="4"/>
      <c r="BC139" s="4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4"/>
      <c r="BW139" s="8"/>
      <c r="BX139" s="8"/>
      <c r="BY139" s="8"/>
      <c r="BZ139" s="4"/>
      <c r="CA139" s="4"/>
      <c r="CB139" s="4"/>
      <c r="CC139" s="4"/>
      <c r="CD139" s="27"/>
      <c r="CE139" s="27"/>
      <c r="CF139" s="207">
        <f t="shared" si="71"/>
        <v>-14</v>
      </c>
      <c r="CG139" s="208">
        <f t="shared" si="72"/>
        <v>14</v>
      </c>
      <c r="CH139" s="209"/>
      <c r="CI139" s="210"/>
      <c r="CJ139" s="207">
        <f t="shared" si="73"/>
        <v>6986</v>
      </c>
      <c r="CK139" s="208">
        <f t="shared" si="74"/>
        <v>7014</v>
      </c>
      <c r="CL139" s="209"/>
      <c r="CM139" s="210"/>
      <c r="CN139" s="207">
        <f t="shared" si="75"/>
        <v>13986</v>
      </c>
      <c r="CO139" s="208">
        <f t="shared" si="76"/>
        <v>14014</v>
      </c>
      <c r="CP139" s="211"/>
      <c r="CQ139" s="212"/>
      <c r="CR139" s="213"/>
      <c r="CS139" s="213"/>
    </row>
    <row r="140" spans="1:97" ht="19.899999999999999" customHeight="1">
      <c r="A140" s="194">
        <v>139</v>
      </c>
      <c r="B140" s="195">
        <v>11</v>
      </c>
      <c r="C140" s="195"/>
      <c r="D140" s="196" t="s">
        <v>655</v>
      </c>
      <c r="E140" s="196" t="s">
        <v>656</v>
      </c>
      <c r="F140" s="196" t="s">
        <v>657</v>
      </c>
      <c r="G140" s="196" t="s">
        <v>658</v>
      </c>
      <c r="H140" s="196" t="s">
        <v>160</v>
      </c>
      <c r="I140" s="237" t="str">
        <f t="shared" si="60"/>
        <v>0</v>
      </c>
      <c r="J140" s="237" t="str">
        <f t="shared" si="61"/>
        <v>1100</v>
      </c>
      <c r="K140" s="2" t="str">
        <f t="shared" si="51"/>
        <v>FCS0301</v>
      </c>
      <c r="L140" s="1">
        <f t="shared" si="77"/>
        <v>3</v>
      </c>
      <c r="M140" s="1">
        <f t="shared" si="78"/>
        <v>5</v>
      </c>
      <c r="N140" s="1">
        <v>11</v>
      </c>
      <c r="O140" s="57" t="str">
        <f t="shared" si="79"/>
        <v>AAI143</v>
      </c>
      <c r="P140" s="2" t="str">
        <f t="shared" si="55"/>
        <v>AI</v>
      </c>
      <c r="Q140" s="2"/>
      <c r="R140" s="57" t="s">
        <v>162</v>
      </c>
      <c r="S140" s="2"/>
      <c r="T140" s="2"/>
      <c r="U140" s="2">
        <v>17</v>
      </c>
      <c r="V140" s="2"/>
      <c r="W140" s="2" t="s">
        <v>659</v>
      </c>
      <c r="X140" s="2" t="s">
        <v>354</v>
      </c>
      <c r="Y140" s="3" t="str">
        <f t="shared" si="68"/>
        <v>%Z035111</v>
      </c>
      <c r="Z140" s="2" t="str">
        <f t="shared" si="69"/>
        <v>%%I08FT4040</v>
      </c>
      <c r="AA140" s="2"/>
      <c r="AB140" s="2" t="str">
        <f t="shared" si="70"/>
        <v>VE411开车管线流量</v>
      </c>
      <c r="AC140" s="1" t="str">
        <f t="shared" si="62"/>
        <v>0</v>
      </c>
      <c r="AD140" s="1" t="str">
        <f t="shared" si="63"/>
        <v>1100</v>
      </c>
      <c r="AE140" s="1" t="str">
        <f t="shared" si="64"/>
        <v>kg/h</v>
      </c>
      <c r="AF140" s="1"/>
      <c r="AG140" s="1"/>
      <c r="AH140" s="1"/>
      <c r="AI140" s="1"/>
      <c r="AJ140" s="1"/>
      <c r="AK140" s="58" t="s">
        <v>165</v>
      </c>
      <c r="AL140" s="4"/>
      <c r="AM140" s="4"/>
      <c r="AN140" s="5"/>
      <c r="AO140" s="195" t="s">
        <v>161</v>
      </c>
      <c r="AP140" s="199" t="s">
        <v>166</v>
      </c>
      <c r="AQ140" s="197" t="s">
        <v>167</v>
      </c>
      <c r="AR140" s="196"/>
      <c r="AS140" s="196"/>
      <c r="AT140" s="196" t="s">
        <v>168</v>
      </c>
      <c r="AU140" s="205" t="s">
        <v>169</v>
      </c>
      <c r="AV140" s="196" t="s">
        <v>170</v>
      </c>
      <c r="AW140" s="4"/>
      <c r="AX140" s="4"/>
      <c r="AY140" s="4"/>
      <c r="AZ140" s="4"/>
      <c r="BA140" s="4"/>
      <c r="BB140" s="4"/>
      <c r="BC140" s="4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4"/>
      <c r="BW140" s="8"/>
      <c r="BX140" s="8"/>
      <c r="BY140" s="8"/>
      <c r="BZ140" s="4"/>
      <c r="CA140" s="4"/>
      <c r="CB140" s="4"/>
      <c r="CC140" s="4"/>
      <c r="CD140" s="27"/>
      <c r="CE140" s="27"/>
      <c r="CF140" s="207">
        <f t="shared" si="71"/>
        <v>-1.1000000000000001</v>
      </c>
      <c r="CG140" s="208">
        <f t="shared" si="72"/>
        <v>1.1000000000000001</v>
      </c>
      <c r="CH140" s="209"/>
      <c r="CI140" s="210"/>
      <c r="CJ140" s="207">
        <f t="shared" si="73"/>
        <v>548.9</v>
      </c>
      <c r="CK140" s="208">
        <f t="shared" si="74"/>
        <v>551.1</v>
      </c>
      <c r="CL140" s="209"/>
      <c r="CM140" s="210"/>
      <c r="CN140" s="207">
        <f t="shared" si="75"/>
        <v>1098.9000000000001</v>
      </c>
      <c r="CO140" s="208">
        <f t="shared" si="76"/>
        <v>1101.0999999999999</v>
      </c>
      <c r="CP140" s="211"/>
      <c r="CQ140" s="212"/>
      <c r="CR140" s="213"/>
      <c r="CS140" s="213"/>
    </row>
    <row r="141" spans="1:97" ht="19.899999999999999" customHeight="1">
      <c r="A141" s="194">
        <v>140</v>
      </c>
      <c r="B141" s="195">
        <v>12</v>
      </c>
      <c r="C141" s="195"/>
      <c r="D141" s="196" t="s">
        <v>660</v>
      </c>
      <c r="E141" s="196" t="s">
        <v>661</v>
      </c>
      <c r="F141" s="196" t="s">
        <v>662</v>
      </c>
      <c r="G141" s="196" t="s">
        <v>663</v>
      </c>
      <c r="H141" s="196" t="s">
        <v>160</v>
      </c>
      <c r="I141" s="237" t="str">
        <f t="shared" si="60"/>
        <v>0</v>
      </c>
      <c r="J141" s="237" t="str">
        <f t="shared" si="61"/>
        <v>89000</v>
      </c>
      <c r="K141" s="2" t="str">
        <f t="shared" si="51"/>
        <v>FCS0301</v>
      </c>
      <c r="L141" s="1">
        <f t="shared" si="77"/>
        <v>3</v>
      </c>
      <c r="M141" s="1">
        <f t="shared" si="78"/>
        <v>5</v>
      </c>
      <c r="N141" s="1">
        <v>12</v>
      </c>
      <c r="O141" s="57" t="str">
        <f t="shared" si="79"/>
        <v>AAI143</v>
      </c>
      <c r="P141" s="2" t="str">
        <f t="shared" si="55"/>
        <v>AI</v>
      </c>
      <c r="Q141" s="2"/>
      <c r="R141" s="57" t="s">
        <v>162</v>
      </c>
      <c r="S141" s="2"/>
      <c r="T141" s="2"/>
      <c r="U141" s="2">
        <v>18</v>
      </c>
      <c r="V141" s="2"/>
      <c r="W141" s="2" t="s">
        <v>664</v>
      </c>
      <c r="X141" s="2" t="s">
        <v>164</v>
      </c>
      <c r="Y141" s="3" t="str">
        <f t="shared" si="68"/>
        <v>%Z035112</v>
      </c>
      <c r="Z141" s="2" t="str">
        <f t="shared" si="69"/>
        <v>%%I08FT4058</v>
      </c>
      <c r="AA141" s="2"/>
      <c r="AB141" s="2" t="str">
        <f t="shared" si="70"/>
        <v>EDC蒸汽去HF401流量</v>
      </c>
      <c r="AC141" s="1" t="str">
        <f t="shared" si="62"/>
        <v>0</v>
      </c>
      <c r="AD141" s="1" t="str">
        <f t="shared" si="63"/>
        <v>89000</v>
      </c>
      <c r="AE141" s="1" t="str">
        <f t="shared" si="64"/>
        <v>kg/h</v>
      </c>
      <c r="AF141" s="1"/>
      <c r="AG141" s="1"/>
      <c r="AH141" s="1"/>
      <c r="AI141" s="1"/>
      <c r="AJ141" s="1"/>
      <c r="AK141" s="58" t="s">
        <v>165</v>
      </c>
      <c r="AL141" s="4"/>
      <c r="AM141" s="4"/>
      <c r="AN141" s="5"/>
      <c r="AO141" s="195" t="s">
        <v>161</v>
      </c>
      <c r="AP141" s="199" t="s">
        <v>166</v>
      </c>
      <c r="AQ141" s="197" t="s">
        <v>167</v>
      </c>
      <c r="AR141" s="196"/>
      <c r="AS141" s="196"/>
      <c r="AT141" s="196" t="s">
        <v>168</v>
      </c>
      <c r="AU141" s="205" t="s">
        <v>169</v>
      </c>
      <c r="AV141" s="196" t="s">
        <v>170</v>
      </c>
      <c r="AW141" s="4"/>
      <c r="AX141" s="4"/>
      <c r="AY141" s="4"/>
      <c r="AZ141" s="4"/>
      <c r="BA141" s="4"/>
      <c r="BB141" s="4"/>
      <c r="BC141" s="4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4"/>
      <c r="BW141" s="8"/>
      <c r="BX141" s="8"/>
      <c r="BY141" s="8"/>
      <c r="BZ141" s="4"/>
      <c r="CA141" s="4"/>
      <c r="CB141" s="4"/>
      <c r="CC141" s="4"/>
      <c r="CD141" s="27"/>
      <c r="CE141" s="27"/>
      <c r="CF141" s="207">
        <f t="shared" si="71"/>
        <v>-89</v>
      </c>
      <c r="CG141" s="208">
        <f t="shared" si="72"/>
        <v>89</v>
      </c>
      <c r="CH141" s="209"/>
      <c r="CI141" s="210"/>
      <c r="CJ141" s="207">
        <f t="shared" si="73"/>
        <v>44411</v>
      </c>
      <c r="CK141" s="208">
        <f t="shared" si="74"/>
        <v>44589</v>
      </c>
      <c r="CL141" s="209"/>
      <c r="CM141" s="210"/>
      <c r="CN141" s="207">
        <f t="shared" si="75"/>
        <v>88911</v>
      </c>
      <c r="CO141" s="208">
        <f t="shared" si="76"/>
        <v>89089</v>
      </c>
      <c r="CP141" s="211"/>
      <c r="CQ141" s="212"/>
      <c r="CR141" s="213"/>
      <c r="CS141" s="213"/>
    </row>
    <row r="142" spans="1:97" ht="19.899999999999999" customHeight="1">
      <c r="A142" s="194">
        <v>141</v>
      </c>
      <c r="B142" s="195">
        <v>13</v>
      </c>
      <c r="C142" s="195"/>
      <c r="D142" s="196" t="s">
        <v>665</v>
      </c>
      <c r="E142" s="196" t="s">
        <v>666</v>
      </c>
      <c r="F142" s="196" t="s">
        <v>667</v>
      </c>
      <c r="G142" s="196" t="s">
        <v>668</v>
      </c>
      <c r="H142" s="196" t="s">
        <v>160</v>
      </c>
      <c r="I142" s="237" t="str">
        <f t="shared" si="60"/>
        <v>0</v>
      </c>
      <c r="J142" s="237" t="str">
        <f t="shared" si="61"/>
        <v>45200</v>
      </c>
      <c r="K142" s="2" t="str">
        <f t="shared" si="51"/>
        <v>FCS0301</v>
      </c>
      <c r="L142" s="1">
        <f t="shared" si="77"/>
        <v>3</v>
      </c>
      <c r="M142" s="1">
        <f t="shared" si="78"/>
        <v>5</v>
      </c>
      <c r="N142" s="1">
        <v>13</v>
      </c>
      <c r="O142" s="57" t="str">
        <f t="shared" si="79"/>
        <v>AAI143</v>
      </c>
      <c r="P142" s="2" t="str">
        <f t="shared" si="55"/>
        <v>AI</v>
      </c>
      <c r="Q142" s="2"/>
      <c r="R142" s="57" t="s">
        <v>162</v>
      </c>
      <c r="S142" s="2"/>
      <c r="T142" s="2"/>
      <c r="U142" s="2">
        <v>8</v>
      </c>
      <c r="V142" s="2"/>
      <c r="W142" s="2" t="s">
        <v>669</v>
      </c>
      <c r="X142" s="2" t="s">
        <v>354</v>
      </c>
      <c r="Y142" s="3" t="str">
        <f t="shared" si="68"/>
        <v>%Z035113</v>
      </c>
      <c r="Z142" s="2" t="str">
        <f t="shared" si="69"/>
        <v>%%I08FT4201</v>
      </c>
      <c r="AA142" s="2"/>
      <c r="AB142" s="2" t="str">
        <f t="shared" si="70"/>
        <v>CL401出料去汽提流量</v>
      </c>
      <c r="AC142" s="1" t="str">
        <f t="shared" si="62"/>
        <v>0</v>
      </c>
      <c r="AD142" s="1" t="str">
        <f t="shared" si="63"/>
        <v>45200</v>
      </c>
      <c r="AE142" s="1" t="str">
        <f t="shared" si="64"/>
        <v>kg/h</v>
      </c>
      <c r="AF142" s="1"/>
      <c r="AG142" s="1"/>
      <c r="AH142" s="1"/>
      <c r="AI142" s="1"/>
      <c r="AJ142" s="1"/>
      <c r="AK142" s="58" t="s">
        <v>165</v>
      </c>
      <c r="AL142" s="4"/>
      <c r="AM142" s="4"/>
      <c r="AN142" s="5"/>
      <c r="AO142" s="195" t="s">
        <v>161</v>
      </c>
      <c r="AP142" s="199" t="s">
        <v>166</v>
      </c>
      <c r="AQ142" s="197" t="s">
        <v>167</v>
      </c>
      <c r="AR142" s="196"/>
      <c r="AS142" s="196"/>
      <c r="AT142" s="196" t="s">
        <v>168</v>
      </c>
      <c r="AU142" s="205" t="s">
        <v>169</v>
      </c>
      <c r="AV142" s="196" t="s">
        <v>170</v>
      </c>
      <c r="AW142" s="4"/>
      <c r="AX142" s="4"/>
      <c r="AY142" s="4"/>
      <c r="AZ142" s="4"/>
      <c r="BA142" s="4"/>
      <c r="BB142" s="4"/>
      <c r="BC142" s="4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4"/>
      <c r="BW142" s="8"/>
      <c r="BX142" s="8"/>
      <c r="BY142" s="8"/>
      <c r="BZ142" s="4"/>
      <c r="CA142" s="4"/>
      <c r="CB142" s="4"/>
      <c r="CC142" s="4"/>
      <c r="CD142" s="27"/>
      <c r="CE142" s="27"/>
      <c r="CF142" s="207">
        <f t="shared" si="71"/>
        <v>-45.2</v>
      </c>
      <c r="CG142" s="208">
        <f t="shared" si="72"/>
        <v>45.2</v>
      </c>
      <c r="CH142" s="209"/>
      <c r="CI142" s="210"/>
      <c r="CJ142" s="207">
        <f t="shared" si="73"/>
        <v>22554.799999999999</v>
      </c>
      <c r="CK142" s="208">
        <f t="shared" si="74"/>
        <v>22645.200000000001</v>
      </c>
      <c r="CL142" s="209"/>
      <c r="CM142" s="210"/>
      <c r="CN142" s="207">
        <f t="shared" si="75"/>
        <v>45154.8</v>
      </c>
      <c r="CO142" s="208">
        <f t="shared" si="76"/>
        <v>45245.2</v>
      </c>
      <c r="CP142" s="211"/>
      <c r="CQ142" s="212"/>
      <c r="CR142" s="213"/>
      <c r="CS142" s="213"/>
    </row>
    <row r="143" spans="1:97" ht="19.899999999999999" customHeight="1">
      <c r="A143" s="194">
        <v>142</v>
      </c>
      <c r="B143" s="204">
        <v>14</v>
      </c>
      <c r="C143" s="195"/>
      <c r="D143" s="196" t="s">
        <v>670</v>
      </c>
      <c r="E143" s="196" t="s">
        <v>671</v>
      </c>
      <c r="F143" s="196" t="s">
        <v>672</v>
      </c>
      <c r="G143" s="196" t="s">
        <v>232</v>
      </c>
      <c r="H143" s="196" t="s">
        <v>160</v>
      </c>
      <c r="I143" s="237" t="str">
        <f t="shared" si="60"/>
        <v>0</v>
      </c>
      <c r="J143" s="237" t="str">
        <f t="shared" si="61"/>
        <v>33600</v>
      </c>
      <c r="K143" s="2" t="str">
        <f t="shared" si="51"/>
        <v>FCS0301</v>
      </c>
      <c r="L143" s="1">
        <f t="shared" si="77"/>
        <v>3</v>
      </c>
      <c r="M143" s="1">
        <f t="shared" si="78"/>
        <v>5</v>
      </c>
      <c r="N143" s="1">
        <v>14</v>
      </c>
      <c r="O143" s="57" t="str">
        <f t="shared" si="79"/>
        <v>AAI143</v>
      </c>
      <c r="P143" s="2" t="str">
        <f t="shared" si="55"/>
        <v>AI</v>
      </c>
      <c r="Q143" s="2"/>
      <c r="R143" s="57" t="s">
        <v>162</v>
      </c>
      <c r="S143" s="2"/>
      <c r="T143" s="2"/>
      <c r="U143" s="2">
        <v>8</v>
      </c>
      <c r="V143" s="2"/>
      <c r="W143" s="2" t="s">
        <v>673</v>
      </c>
      <c r="X143" s="2" t="s">
        <v>354</v>
      </c>
      <c r="Y143" s="3" t="str">
        <f t="shared" si="68"/>
        <v>%Z035114</v>
      </c>
      <c r="Z143" s="2" t="str">
        <f t="shared" si="69"/>
        <v>%%I08FT4209</v>
      </c>
      <c r="AA143" s="2"/>
      <c r="AB143" s="2" t="str">
        <f t="shared" si="70"/>
        <v>回流去CL401底部流量</v>
      </c>
      <c r="AC143" s="1" t="str">
        <f t="shared" si="62"/>
        <v>0</v>
      </c>
      <c r="AD143" s="1" t="str">
        <f t="shared" si="63"/>
        <v>33600</v>
      </c>
      <c r="AE143" s="1" t="str">
        <f t="shared" si="64"/>
        <v>kg/h</v>
      </c>
      <c r="AF143" s="1"/>
      <c r="AG143" s="1"/>
      <c r="AH143" s="1"/>
      <c r="AI143" s="1"/>
      <c r="AJ143" s="1"/>
      <c r="AK143" s="58" t="s">
        <v>165</v>
      </c>
      <c r="AL143" s="4"/>
      <c r="AM143" s="4"/>
      <c r="AN143" s="5"/>
      <c r="AO143" s="195" t="s">
        <v>161</v>
      </c>
      <c r="AP143" s="199" t="s">
        <v>166</v>
      </c>
      <c r="AQ143" s="197" t="s">
        <v>167</v>
      </c>
      <c r="AR143" s="196"/>
      <c r="AS143" s="115"/>
      <c r="AT143" s="196" t="s">
        <v>168</v>
      </c>
      <c r="AU143" s="205" t="s">
        <v>169</v>
      </c>
      <c r="AV143" s="196" t="s">
        <v>170</v>
      </c>
      <c r="AW143" s="4"/>
      <c r="AX143" s="4"/>
      <c r="AY143" s="4"/>
      <c r="AZ143" s="4"/>
      <c r="BA143" s="4"/>
      <c r="BB143" s="4"/>
      <c r="BC143" s="4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4"/>
      <c r="BW143" s="8"/>
      <c r="BX143" s="8"/>
      <c r="BY143" s="8"/>
      <c r="BZ143" s="4"/>
      <c r="CA143" s="4"/>
      <c r="CB143" s="4"/>
      <c r="CC143" s="4"/>
      <c r="CD143" s="27"/>
      <c r="CE143" s="27"/>
      <c r="CF143" s="207">
        <f t="shared" si="71"/>
        <v>-33.6</v>
      </c>
      <c r="CG143" s="208">
        <f t="shared" si="72"/>
        <v>33.6</v>
      </c>
      <c r="CH143" s="209"/>
      <c r="CI143" s="210"/>
      <c r="CJ143" s="207">
        <f t="shared" si="73"/>
        <v>16766.400000000001</v>
      </c>
      <c r="CK143" s="208">
        <f t="shared" si="74"/>
        <v>16833.599999999999</v>
      </c>
      <c r="CL143" s="209"/>
      <c r="CM143" s="210"/>
      <c r="CN143" s="207">
        <f t="shared" si="75"/>
        <v>33566.400000000001</v>
      </c>
      <c r="CO143" s="208">
        <f t="shared" si="76"/>
        <v>33633.599999999999</v>
      </c>
      <c r="CP143" s="211"/>
      <c r="CQ143" s="212"/>
      <c r="CR143" s="213"/>
      <c r="CS143" s="213"/>
    </row>
    <row r="144" spans="1:97" ht="19.899999999999999" customHeight="1">
      <c r="A144" s="194">
        <v>143</v>
      </c>
      <c r="B144" s="204">
        <v>15</v>
      </c>
      <c r="C144" s="195"/>
      <c r="D144" s="196" t="str">
        <f>LEFT(K144,1)&amp;RIGHT(K144,2)&amp;"N"&amp;L144&amp;"S"&amp;M144&amp;N144</f>
        <v>F01N3S515</v>
      </c>
      <c r="E144" s="196" t="s">
        <v>674</v>
      </c>
      <c r="F144" s="196" t="s">
        <v>675</v>
      </c>
      <c r="G144" s="196"/>
      <c r="H144" s="196"/>
      <c r="I144" s="237" t="str">
        <f t="shared" si="60"/>
        <v/>
      </c>
      <c r="J144" s="237" t="str">
        <f t="shared" si="61"/>
        <v/>
      </c>
      <c r="K144" s="2" t="str">
        <f t="shared" si="51"/>
        <v>FCS0301</v>
      </c>
      <c r="L144" s="1">
        <f t="shared" si="77"/>
        <v>3</v>
      </c>
      <c r="M144" s="1">
        <f t="shared" si="78"/>
        <v>5</v>
      </c>
      <c r="N144" s="1">
        <v>15</v>
      </c>
      <c r="O144" s="57" t="str">
        <f t="shared" si="79"/>
        <v>AAI143</v>
      </c>
      <c r="P144" s="2" t="str">
        <f t="shared" si="55"/>
        <v>AI</v>
      </c>
      <c r="Q144" s="2"/>
      <c r="R144" s="57" t="s">
        <v>162</v>
      </c>
      <c r="S144" s="2"/>
      <c r="T144" s="2"/>
      <c r="U144" s="2"/>
      <c r="V144" s="2"/>
      <c r="W144" s="2"/>
      <c r="X144" s="2"/>
      <c r="Y144" s="3" t="str">
        <f t="shared" si="68"/>
        <v>%Z035115</v>
      </c>
      <c r="Z144" s="2" t="str">
        <f t="shared" si="69"/>
        <v>%%IF01N3S515</v>
      </c>
      <c r="AA144" s="2"/>
      <c r="AB144" s="2" t="str">
        <f t="shared" si="70"/>
        <v>SBAI SPARE</v>
      </c>
      <c r="AC144" s="1" t="str">
        <f t="shared" si="62"/>
        <v/>
      </c>
      <c r="AD144" s="1" t="str">
        <f t="shared" si="63"/>
        <v/>
      </c>
      <c r="AE144" s="1" t="str">
        <f t="shared" si="64"/>
        <v/>
      </c>
      <c r="AF144" s="1"/>
      <c r="AG144" s="1"/>
      <c r="AH144" s="1"/>
      <c r="AI144" s="1"/>
      <c r="AJ144" s="1"/>
      <c r="AK144" s="58" t="s">
        <v>165</v>
      </c>
      <c r="AL144" s="4"/>
      <c r="AM144" s="4"/>
      <c r="AN144" s="5"/>
      <c r="AO144" s="195" t="s">
        <v>161</v>
      </c>
      <c r="AP144" s="199" t="s">
        <v>166</v>
      </c>
      <c r="AQ144" s="197" t="s">
        <v>167</v>
      </c>
      <c r="AR144" s="196"/>
      <c r="AS144" s="195"/>
      <c r="AT144" s="196" t="s">
        <v>168</v>
      </c>
      <c r="AU144" s="205"/>
      <c r="AV144" s="196"/>
      <c r="AW144" s="4"/>
      <c r="AX144" s="4"/>
      <c r="AY144" s="4"/>
      <c r="AZ144" s="4"/>
      <c r="BA144" s="4"/>
      <c r="BB144" s="4"/>
      <c r="BC144" s="4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4"/>
      <c r="BW144" s="8"/>
      <c r="BX144" s="8"/>
      <c r="BY144" s="8"/>
      <c r="BZ144" s="4"/>
      <c r="CA144" s="4"/>
      <c r="CB144" s="4"/>
      <c r="CC144" s="4"/>
      <c r="CD144" s="27"/>
      <c r="CE144" s="27"/>
      <c r="CF144" s="207" t="e">
        <f t="shared" si="71"/>
        <v>#VALUE!</v>
      </c>
      <c r="CG144" s="208" t="e">
        <f t="shared" si="72"/>
        <v>#VALUE!</v>
      </c>
      <c r="CH144" s="209"/>
      <c r="CI144" s="210"/>
      <c r="CJ144" s="207" t="e">
        <f t="shared" si="73"/>
        <v>#VALUE!</v>
      </c>
      <c r="CK144" s="208" t="e">
        <f t="shared" si="74"/>
        <v>#VALUE!</v>
      </c>
      <c r="CL144" s="209"/>
      <c r="CM144" s="210"/>
      <c r="CN144" s="207" t="e">
        <f t="shared" si="75"/>
        <v>#VALUE!</v>
      </c>
      <c r="CO144" s="208" t="e">
        <f t="shared" si="76"/>
        <v>#VALUE!</v>
      </c>
      <c r="CP144" s="211"/>
      <c r="CQ144" s="212"/>
      <c r="CR144" s="213"/>
      <c r="CS144" s="213"/>
    </row>
    <row r="145" spans="1:97" ht="19.899999999999999" customHeight="1">
      <c r="A145" s="194">
        <v>144</v>
      </c>
      <c r="B145" s="204">
        <v>16</v>
      </c>
      <c r="C145" s="195"/>
      <c r="D145" s="196" t="str">
        <f>LEFT(K145,1)&amp;RIGHT(K145,2)&amp;"N"&amp;L145&amp;"S"&amp;M145&amp;N145</f>
        <v>F01N3S516</v>
      </c>
      <c r="E145" s="196" t="s">
        <v>676</v>
      </c>
      <c r="F145" s="196" t="s">
        <v>675</v>
      </c>
      <c r="G145" s="196"/>
      <c r="H145" s="196"/>
      <c r="I145" s="237" t="str">
        <f t="shared" si="60"/>
        <v/>
      </c>
      <c r="J145" s="237" t="str">
        <f t="shared" si="61"/>
        <v/>
      </c>
      <c r="K145" s="2" t="str">
        <f t="shared" si="51"/>
        <v>FCS0301</v>
      </c>
      <c r="L145" s="1">
        <f t="shared" si="77"/>
        <v>3</v>
      </c>
      <c r="M145" s="1">
        <f t="shared" si="78"/>
        <v>5</v>
      </c>
      <c r="N145" s="1">
        <v>16</v>
      </c>
      <c r="O145" s="57" t="str">
        <f t="shared" si="79"/>
        <v>AAI143</v>
      </c>
      <c r="P145" s="2" t="str">
        <f t="shared" si="55"/>
        <v>AI</v>
      </c>
      <c r="Q145" s="2"/>
      <c r="R145" s="57" t="s">
        <v>162</v>
      </c>
      <c r="S145" s="2"/>
      <c r="T145" s="2"/>
      <c r="U145" s="2"/>
      <c r="V145" s="2"/>
      <c r="W145" s="2"/>
      <c r="X145" s="2"/>
      <c r="Y145" s="25" t="str">
        <f t="shared" si="68"/>
        <v>%Z035116</v>
      </c>
      <c r="Z145" s="2" t="str">
        <f t="shared" si="69"/>
        <v>%%IF01N3S516</v>
      </c>
      <c r="AA145" s="2"/>
      <c r="AB145" s="2" t="str">
        <f t="shared" si="70"/>
        <v>SBAI SPARE</v>
      </c>
      <c r="AC145" s="1" t="str">
        <f t="shared" si="62"/>
        <v/>
      </c>
      <c r="AD145" s="1" t="str">
        <f t="shared" si="63"/>
        <v/>
      </c>
      <c r="AE145" s="1" t="str">
        <f t="shared" si="64"/>
        <v/>
      </c>
      <c r="AF145" s="1"/>
      <c r="AG145" s="1"/>
      <c r="AH145" s="1"/>
      <c r="AI145" s="1"/>
      <c r="AJ145" s="1"/>
      <c r="AK145" s="58" t="s">
        <v>165</v>
      </c>
      <c r="AL145" s="4"/>
      <c r="AM145" s="4"/>
      <c r="AN145" s="5"/>
      <c r="AO145" s="195" t="s">
        <v>161</v>
      </c>
      <c r="AP145" s="199" t="s">
        <v>166</v>
      </c>
      <c r="AQ145" s="197" t="s">
        <v>167</v>
      </c>
      <c r="AR145" s="196"/>
      <c r="AS145" s="195"/>
      <c r="AT145" s="196" t="s">
        <v>168</v>
      </c>
      <c r="AU145" s="205"/>
      <c r="AV145" s="196"/>
      <c r="AW145" s="4"/>
      <c r="AX145" s="4"/>
      <c r="AY145" s="4"/>
      <c r="AZ145" s="4"/>
      <c r="BA145" s="4"/>
      <c r="BB145" s="4"/>
      <c r="BC145" s="4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4"/>
      <c r="BW145" s="8"/>
      <c r="BX145" s="8"/>
      <c r="BY145" s="8"/>
      <c r="BZ145" s="4"/>
      <c r="CA145" s="4"/>
      <c r="CB145" s="4"/>
      <c r="CC145" s="4"/>
      <c r="CD145" s="27"/>
      <c r="CE145" s="27"/>
      <c r="CF145" s="207" t="e">
        <f t="shared" si="71"/>
        <v>#VALUE!</v>
      </c>
      <c r="CG145" s="208" t="e">
        <f t="shared" si="72"/>
        <v>#VALUE!</v>
      </c>
      <c r="CH145" s="209"/>
      <c r="CI145" s="210"/>
      <c r="CJ145" s="207" t="e">
        <f t="shared" si="73"/>
        <v>#VALUE!</v>
      </c>
      <c r="CK145" s="208" t="e">
        <f t="shared" si="74"/>
        <v>#VALUE!</v>
      </c>
      <c r="CL145" s="209"/>
      <c r="CM145" s="210"/>
      <c r="CN145" s="207" t="e">
        <f t="shared" si="75"/>
        <v>#VALUE!</v>
      </c>
      <c r="CO145" s="208" t="e">
        <f t="shared" si="76"/>
        <v>#VALUE!</v>
      </c>
      <c r="CP145" s="211"/>
      <c r="CQ145" s="212"/>
      <c r="CR145" s="213"/>
      <c r="CS145" s="213"/>
    </row>
    <row r="146" spans="1:97" ht="19.899999999999999" customHeight="1">
      <c r="A146" s="194">
        <v>145</v>
      </c>
      <c r="B146" s="195">
        <v>1</v>
      </c>
      <c r="C146" s="195"/>
      <c r="D146" s="196" t="s">
        <v>677</v>
      </c>
      <c r="E146" s="196" t="s">
        <v>678</v>
      </c>
      <c r="F146" s="196" t="s">
        <v>679</v>
      </c>
      <c r="G146" s="196" t="s">
        <v>680</v>
      </c>
      <c r="H146" s="196" t="s">
        <v>160</v>
      </c>
      <c r="I146" s="237" t="str">
        <f t="shared" si="60"/>
        <v>0</v>
      </c>
      <c r="J146" s="237" t="str">
        <f t="shared" si="61"/>
        <v>5200</v>
      </c>
      <c r="K146" s="2" t="str">
        <f t="shared" ref="K146:K209" si="80">K145</f>
        <v>FCS0301</v>
      </c>
      <c r="L146" s="1">
        <v>3</v>
      </c>
      <c r="M146" s="1">
        <v>6</v>
      </c>
      <c r="N146" s="1">
        <v>1</v>
      </c>
      <c r="O146" s="57" t="s">
        <v>34</v>
      </c>
      <c r="P146" s="2" t="str">
        <f t="shared" si="55"/>
        <v>AI</v>
      </c>
      <c r="Q146" s="2"/>
      <c r="R146" s="57" t="s">
        <v>162</v>
      </c>
      <c r="S146" s="2"/>
      <c r="T146" s="2"/>
      <c r="U146" s="2">
        <v>8</v>
      </c>
      <c r="V146" s="2"/>
      <c r="W146" s="2" t="s">
        <v>681</v>
      </c>
      <c r="X146" s="2" t="s">
        <v>354</v>
      </c>
      <c r="Y146" s="3" t="str">
        <f t="shared" si="68"/>
        <v>%Z036101</v>
      </c>
      <c r="Z146" s="2" t="str">
        <f t="shared" si="69"/>
        <v>%%I08FT4265</v>
      </c>
      <c r="AA146" s="2"/>
      <c r="AB146" s="2" t="str">
        <f t="shared" si="70"/>
        <v>CL402底料去CL303流量</v>
      </c>
      <c r="AC146" s="1" t="str">
        <f t="shared" si="62"/>
        <v>0</v>
      </c>
      <c r="AD146" s="1" t="str">
        <f t="shared" si="63"/>
        <v>5200</v>
      </c>
      <c r="AE146" s="1" t="str">
        <f t="shared" si="64"/>
        <v>kg/h</v>
      </c>
      <c r="AF146" s="1"/>
      <c r="AG146" s="1"/>
      <c r="AH146" s="1"/>
      <c r="AI146" s="1"/>
      <c r="AJ146" s="1"/>
      <c r="AK146" s="58" t="s">
        <v>165</v>
      </c>
      <c r="AL146" s="4"/>
      <c r="AM146" s="4"/>
      <c r="AN146" s="5"/>
      <c r="AO146" s="195" t="s">
        <v>161</v>
      </c>
      <c r="AP146" s="199" t="s">
        <v>166</v>
      </c>
      <c r="AQ146" s="197" t="s">
        <v>167</v>
      </c>
      <c r="AR146" s="196"/>
      <c r="AS146" s="196"/>
      <c r="AT146" s="196" t="s">
        <v>168</v>
      </c>
      <c r="AU146" s="205" t="s">
        <v>169</v>
      </c>
      <c r="AV146" s="196" t="s">
        <v>170</v>
      </c>
      <c r="AW146" s="4"/>
      <c r="AX146" s="4"/>
      <c r="AY146" s="4"/>
      <c r="AZ146" s="4"/>
      <c r="BA146" s="4"/>
      <c r="BB146" s="4"/>
      <c r="BC146" s="4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4"/>
      <c r="BW146" s="8"/>
      <c r="BX146" s="8"/>
      <c r="BY146" s="8"/>
      <c r="BZ146" s="4"/>
      <c r="CA146" s="4"/>
      <c r="CB146" s="4"/>
      <c r="CC146" s="4"/>
      <c r="CD146" s="27"/>
      <c r="CE146" s="27"/>
      <c r="CF146" s="207">
        <f t="shared" si="71"/>
        <v>-5.2</v>
      </c>
      <c r="CG146" s="208">
        <f t="shared" si="72"/>
        <v>5.2</v>
      </c>
      <c r="CH146" s="209"/>
      <c r="CI146" s="210"/>
      <c r="CJ146" s="207">
        <f t="shared" si="73"/>
        <v>2594.8000000000002</v>
      </c>
      <c r="CK146" s="208">
        <f t="shared" si="74"/>
        <v>2605.1999999999998</v>
      </c>
      <c r="CL146" s="209"/>
      <c r="CM146" s="210"/>
      <c r="CN146" s="207">
        <f t="shared" si="75"/>
        <v>5194.8</v>
      </c>
      <c r="CO146" s="208">
        <f t="shared" si="76"/>
        <v>5205.2</v>
      </c>
      <c r="CP146" s="211"/>
      <c r="CQ146" s="212"/>
      <c r="CR146" s="213"/>
      <c r="CS146" s="213"/>
    </row>
    <row r="147" spans="1:97" ht="19.899999999999999" customHeight="1">
      <c r="A147" s="194">
        <v>146</v>
      </c>
      <c r="B147" s="195">
        <v>2</v>
      </c>
      <c r="C147" s="195"/>
      <c r="D147" s="196" t="s">
        <v>682</v>
      </c>
      <c r="E147" s="196" t="s">
        <v>683</v>
      </c>
      <c r="F147" s="196" t="s">
        <v>684</v>
      </c>
      <c r="G147" s="196" t="s">
        <v>685</v>
      </c>
      <c r="H147" s="196" t="s">
        <v>160</v>
      </c>
      <c r="I147" s="237" t="str">
        <f t="shared" si="60"/>
        <v>0</v>
      </c>
      <c r="J147" s="237" t="str">
        <f t="shared" si="61"/>
        <v>1500</v>
      </c>
      <c r="K147" s="2" t="str">
        <f t="shared" si="80"/>
        <v>FCS0301</v>
      </c>
      <c r="L147" s="1">
        <f t="shared" ref="L147:L161" si="81">L146</f>
        <v>3</v>
      </c>
      <c r="M147" s="1">
        <f t="shared" ref="M147:M161" si="82">M146</f>
        <v>6</v>
      </c>
      <c r="N147" s="1">
        <v>2</v>
      </c>
      <c r="O147" s="57" t="str">
        <f t="shared" ref="O147:O161" si="83">O146</f>
        <v>AAI143</v>
      </c>
      <c r="P147" s="2" t="str">
        <f t="shared" si="55"/>
        <v>AI</v>
      </c>
      <c r="Q147" s="2"/>
      <c r="R147" s="57" t="s">
        <v>162</v>
      </c>
      <c r="S147" s="2"/>
      <c r="T147" s="2"/>
      <c r="U147" s="2">
        <v>7</v>
      </c>
      <c r="V147" s="2"/>
      <c r="W147" s="2" t="s">
        <v>686</v>
      </c>
      <c r="X147" s="2" t="s">
        <v>354</v>
      </c>
      <c r="Y147" s="3" t="str">
        <f t="shared" si="68"/>
        <v>%Z036102</v>
      </c>
      <c r="Z147" s="2" t="str">
        <f t="shared" si="69"/>
        <v>%%I08FT4268</v>
      </c>
      <c r="AA147" s="2"/>
      <c r="AB147" s="2" t="str">
        <f t="shared" si="70"/>
        <v>CL402顶部出料流量</v>
      </c>
      <c r="AC147" s="1" t="str">
        <f t="shared" si="62"/>
        <v>0</v>
      </c>
      <c r="AD147" s="1" t="str">
        <f t="shared" si="63"/>
        <v>1500</v>
      </c>
      <c r="AE147" s="1" t="str">
        <f t="shared" si="64"/>
        <v>kg/h</v>
      </c>
      <c r="AF147" s="1"/>
      <c r="AG147" s="1"/>
      <c r="AH147" s="1"/>
      <c r="AI147" s="1"/>
      <c r="AJ147" s="1"/>
      <c r="AK147" s="58" t="s">
        <v>165</v>
      </c>
      <c r="AL147" s="4"/>
      <c r="AM147" s="4"/>
      <c r="AN147" s="5"/>
      <c r="AO147" s="195" t="s">
        <v>161</v>
      </c>
      <c r="AP147" s="199" t="s">
        <v>166</v>
      </c>
      <c r="AQ147" s="197" t="s">
        <v>167</v>
      </c>
      <c r="AR147" s="196"/>
      <c r="AS147" s="196"/>
      <c r="AT147" s="196" t="s">
        <v>168</v>
      </c>
      <c r="AU147" s="205" t="s">
        <v>169</v>
      </c>
      <c r="AV147" s="196" t="s">
        <v>170</v>
      </c>
      <c r="AW147" s="4"/>
      <c r="AX147" s="4"/>
      <c r="AY147" s="4"/>
      <c r="AZ147" s="4"/>
      <c r="BA147" s="4"/>
      <c r="BB147" s="4"/>
      <c r="BC147" s="4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4"/>
      <c r="BW147" s="8"/>
      <c r="BX147" s="8"/>
      <c r="BY147" s="8"/>
      <c r="BZ147" s="4"/>
      <c r="CA147" s="4"/>
      <c r="CB147" s="4"/>
      <c r="CC147" s="4"/>
      <c r="CD147" s="27"/>
      <c r="CE147" s="27"/>
      <c r="CF147" s="207">
        <f t="shared" si="71"/>
        <v>-1.5</v>
      </c>
      <c r="CG147" s="208">
        <f t="shared" si="72"/>
        <v>1.5</v>
      </c>
      <c r="CH147" s="209"/>
      <c r="CI147" s="210"/>
      <c r="CJ147" s="207">
        <f t="shared" si="73"/>
        <v>748.5</v>
      </c>
      <c r="CK147" s="208">
        <f t="shared" si="74"/>
        <v>751.5</v>
      </c>
      <c r="CL147" s="209"/>
      <c r="CM147" s="210"/>
      <c r="CN147" s="207">
        <f t="shared" si="75"/>
        <v>1498.5</v>
      </c>
      <c r="CO147" s="208">
        <f t="shared" si="76"/>
        <v>1501.5</v>
      </c>
      <c r="CP147" s="211"/>
      <c r="CQ147" s="212"/>
      <c r="CR147" s="213"/>
      <c r="CS147" s="213"/>
    </row>
    <row r="148" spans="1:97" ht="19.899999999999999" customHeight="1">
      <c r="A148" s="194">
        <v>147</v>
      </c>
      <c r="B148" s="195">
        <v>3</v>
      </c>
      <c r="C148" s="195"/>
      <c r="D148" s="196" t="s">
        <v>687</v>
      </c>
      <c r="E148" s="196" t="s">
        <v>688</v>
      </c>
      <c r="F148" s="196" t="s">
        <v>689</v>
      </c>
      <c r="G148" s="196" t="s">
        <v>690</v>
      </c>
      <c r="H148" s="196" t="s">
        <v>160</v>
      </c>
      <c r="I148" s="237" t="str">
        <f t="shared" si="60"/>
        <v>0</v>
      </c>
      <c r="J148" s="237" t="str">
        <f t="shared" si="61"/>
        <v>18000</v>
      </c>
      <c r="K148" s="2" t="str">
        <f t="shared" si="80"/>
        <v>FCS0301</v>
      </c>
      <c r="L148" s="1">
        <f t="shared" si="81"/>
        <v>3</v>
      </c>
      <c r="M148" s="1">
        <f t="shared" si="82"/>
        <v>6</v>
      </c>
      <c r="N148" s="1">
        <v>3</v>
      </c>
      <c r="O148" s="57" t="str">
        <f t="shared" si="83"/>
        <v>AAI143</v>
      </c>
      <c r="P148" s="2" t="str">
        <f t="shared" ref="P148:P211" si="84">IF(MID(O148,4,3)="543","AO","AI")</f>
        <v>AI</v>
      </c>
      <c r="Q148" s="2"/>
      <c r="R148" s="57" t="s">
        <v>162</v>
      </c>
      <c r="S148" s="2"/>
      <c r="T148" s="2"/>
      <c r="U148" s="2">
        <v>7</v>
      </c>
      <c r="V148" s="2"/>
      <c r="W148" s="2" t="s">
        <v>691</v>
      </c>
      <c r="X148" s="2" t="s">
        <v>354</v>
      </c>
      <c r="Y148" s="3" t="str">
        <f t="shared" si="68"/>
        <v>%Z036103</v>
      </c>
      <c r="Z148" s="2" t="str">
        <f t="shared" si="69"/>
        <v>%%I08FT4296</v>
      </c>
      <c r="AA148" s="2"/>
      <c r="AB148" s="2" t="str">
        <f t="shared" si="70"/>
        <v>HE403出口HCl流量</v>
      </c>
      <c r="AC148" s="1" t="str">
        <f t="shared" si="62"/>
        <v>0</v>
      </c>
      <c r="AD148" s="1" t="str">
        <f t="shared" si="63"/>
        <v>18000</v>
      </c>
      <c r="AE148" s="1" t="str">
        <f t="shared" si="64"/>
        <v>kg/h</v>
      </c>
      <c r="AF148" s="1"/>
      <c r="AG148" s="1"/>
      <c r="AH148" s="1"/>
      <c r="AI148" s="1"/>
      <c r="AJ148" s="1"/>
      <c r="AK148" s="58" t="s">
        <v>165</v>
      </c>
      <c r="AL148" s="4"/>
      <c r="AM148" s="4"/>
      <c r="AN148" s="5"/>
      <c r="AO148" s="195" t="s">
        <v>161</v>
      </c>
      <c r="AP148" s="199" t="s">
        <v>166</v>
      </c>
      <c r="AQ148" s="197" t="s">
        <v>167</v>
      </c>
      <c r="AR148" s="196"/>
      <c r="AS148" s="196"/>
      <c r="AT148" s="196" t="s">
        <v>168</v>
      </c>
      <c r="AU148" s="205" t="s">
        <v>169</v>
      </c>
      <c r="AV148" s="196" t="s">
        <v>170</v>
      </c>
      <c r="AW148" s="4"/>
      <c r="AX148" s="4"/>
      <c r="AY148" s="4"/>
      <c r="AZ148" s="4"/>
      <c r="BA148" s="4"/>
      <c r="BB148" s="4"/>
      <c r="BC148" s="4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4"/>
      <c r="BW148" s="8"/>
      <c r="BX148" s="8"/>
      <c r="BY148" s="8"/>
      <c r="BZ148" s="4"/>
      <c r="CA148" s="4"/>
      <c r="CB148" s="4"/>
      <c r="CC148" s="4"/>
      <c r="CD148" s="27"/>
      <c r="CE148" s="27"/>
      <c r="CF148" s="207">
        <f t="shared" si="71"/>
        <v>-18</v>
      </c>
      <c r="CG148" s="208">
        <f t="shared" si="72"/>
        <v>18</v>
      </c>
      <c r="CH148" s="209"/>
      <c r="CI148" s="210"/>
      <c r="CJ148" s="207">
        <f t="shared" si="73"/>
        <v>8982</v>
      </c>
      <c r="CK148" s="208">
        <f t="shared" si="74"/>
        <v>9018</v>
      </c>
      <c r="CL148" s="209"/>
      <c r="CM148" s="210"/>
      <c r="CN148" s="207">
        <f t="shared" si="75"/>
        <v>17982</v>
      </c>
      <c r="CO148" s="208">
        <f t="shared" si="76"/>
        <v>18018</v>
      </c>
      <c r="CP148" s="211"/>
      <c r="CQ148" s="212"/>
      <c r="CR148" s="213"/>
      <c r="CS148" s="213"/>
    </row>
    <row r="149" spans="1:97" ht="19.899999999999999" customHeight="1">
      <c r="A149" s="194">
        <v>148</v>
      </c>
      <c r="B149" s="195">
        <v>4</v>
      </c>
      <c r="C149" s="195"/>
      <c r="D149" s="196" t="s">
        <v>692</v>
      </c>
      <c r="E149" s="196" t="s">
        <v>693</v>
      </c>
      <c r="F149" s="196" t="s">
        <v>694</v>
      </c>
      <c r="G149" s="196" t="s">
        <v>695</v>
      </c>
      <c r="H149" s="196" t="s">
        <v>160</v>
      </c>
      <c r="I149" s="237" t="str">
        <f t="shared" si="60"/>
        <v>0</v>
      </c>
      <c r="J149" s="237" t="str">
        <f t="shared" si="61"/>
        <v>40000</v>
      </c>
      <c r="K149" s="2" t="str">
        <f t="shared" si="80"/>
        <v>FCS0301</v>
      </c>
      <c r="L149" s="1">
        <f t="shared" si="81"/>
        <v>3</v>
      </c>
      <c r="M149" s="1">
        <f t="shared" si="82"/>
        <v>6</v>
      </c>
      <c r="N149" s="1">
        <v>4</v>
      </c>
      <c r="O149" s="57" t="str">
        <f t="shared" si="83"/>
        <v>AAI143</v>
      </c>
      <c r="P149" s="2" t="str">
        <f t="shared" si="84"/>
        <v>AI</v>
      </c>
      <c r="Q149" s="2"/>
      <c r="R149" s="57" t="s">
        <v>162</v>
      </c>
      <c r="S149" s="2"/>
      <c r="T149" s="2"/>
      <c r="U149" s="2">
        <v>17</v>
      </c>
      <c r="V149" s="2"/>
      <c r="W149" s="2" t="s">
        <v>696</v>
      </c>
      <c r="X149" s="2" t="s">
        <v>354</v>
      </c>
      <c r="Y149" s="3" t="str">
        <f t="shared" si="68"/>
        <v>%Z036104</v>
      </c>
      <c r="Z149" s="2" t="str">
        <f t="shared" si="69"/>
        <v>%%I08FT4376</v>
      </c>
      <c r="AA149" s="2"/>
      <c r="AB149" s="2" t="str">
        <f t="shared" si="70"/>
        <v>急冷塔去CL402循环流量</v>
      </c>
      <c r="AC149" s="1" t="str">
        <f t="shared" si="62"/>
        <v>0</v>
      </c>
      <c r="AD149" s="1" t="str">
        <f t="shared" si="63"/>
        <v>40000</v>
      </c>
      <c r="AE149" s="1" t="str">
        <f t="shared" si="64"/>
        <v>kg/h</v>
      </c>
      <c r="AF149" s="1"/>
      <c r="AG149" s="1"/>
      <c r="AH149" s="1"/>
      <c r="AI149" s="1"/>
      <c r="AJ149" s="1"/>
      <c r="AK149" s="58" t="s">
        <v>165</v>
      </c>
      <c r="AL149" s="4"/>
      <c r="AM149" s="4"/>
      <c r="AN149" s="5"/>
      <c r="AO149" s="195" t="s">
        <v>161</v>
      </c>
      <c r="AP149" s="199" t="s">
        <v>166</v>
      </c>
      <c r="AQ149" s="197" t="s">
        <v>167</v>
      </c>
      <c r="AR149" s="196"/>
      <c r="AS149" s="196"/>
      <c r="AT149" s="196" t="s">
        <v>168</v>
      </c>
      <c r="AU149" s="205" t="s">
        <v>169</v>
      </c>
      <c r="AV149" s="196" t="s">
        <v>170</v>
      </c>
      <c r="AW149" s="4"/>
      <c r="AX149" s="4"/>
      <c r="AY149" s="4"/>
      <c r="AZ149" s="4"/>
      <c r="BA149" s="4"/>
      <c r="BB149" s="4"/>
      <c r="BC149" s="4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4"/>
      <c r="BW149" s="8"/>
      <c r="BX149" s="8"/>
      <c r="BY149" s="8"/>
      <c r="BZ149" s="4"/>
      <c r="CA149" s="4"/>
      <c r="CB149" s="4"/>
      <c r="CC149" s="4"/>
      <c r="CD149" s="27"/>
      <c r="CE149" s="27"/>
      <c r="CF149" s="207">
        <f t="shared" si="71"/>
        <v>-40</v>
      </c>
      <c r="CG149" s="208">
        <f t="shared" si="72"/>
        <v>40</v>
      </c>
      <c r="CH149" s="209"/>
      <c r="CI149" s="210"/>
      <c r="CJ149" s="207">
        <f t="shared" si="73"/>
        <v>19960</v>
      </c>
      <c r="CK149" s="208">
        <f t="shared" si="74"/>
        <v>20040</v>
      </c>
      <c r="CL149" s="209"/>
      <c r="CM149" s="210"/>
      <c r="CN149" s="207">
        <f t="shared" si="75"/>
        <v>39960</v>
      </c>
      <c r="CO149" s="208">
        <f t="shared" si="76"/>
        <v>40040</v>
      </c>
      <c r="CP149" s="211"/>
      <c r="CQ149" s="212"/>
      <c r="CR149" s="213"/>
      <c r="CS149" s="213"/>
    </row>
    <row r="150" spans="1:97" ht="19.899999999999999" customHeight="1">
      <c r="A150" s="194">
        <v>149</v>
      </c>
      <c r="B150" s="195">
        <v>5</v>
      </c>
      <c r="C150" s="195"/>
      <c r="D150" s="196" t="s">
        <v>697</v>
      </c>
      <c r="E150" s="196" t="s">
        <v>698</v>
      </c>
      <c r="F150" s="196" t="s">
        <v>699</v>
      </c>
      <c r="G150" s="196" t="s">
        <v>685</v>
      </c>
      <c r="H150" s="196" t="s">
        <v>700</v>
      </c>
      <c r="I150" s="237" t="str">
        <f t="shared" si="60"/>
        <v>0</v>
      </c>
      <c r="J150" s="237" t="str">
        <f t="shared" si="61"/>
        <v>1500</v>
      </c>
      <c r="K150" s="2" t="str">
        <f t="shared" si="80"/>
        <v>FCS0301</v>
      </c>
      <c r="L150" s="1">
        <f t="shared" si="81"/>
        <v>3</v>
      </c>
      <c r="M150" s="1">
        <f t="shared" si="82"/>
        <v>6</v>
      </c>
      <c r="N150" s="1">
        <v>5</v>
      </c>
      <c r="O150" s="57" t="str">
        <f t="shared" si="83"/>
        <v>AAI143</v>
      </c>
      <c r="P150" s="2" t="str">
        <f t="shared" si="84"/>
        <v>AI</v>
      </c>
      <c r="Q150" s="2"/>
      <c r="R150" s="57" t="s">
        <v>162</v>
      </c>
      <c r="S150" s="2"/>
      <c r="T150" s="2"/>
      <c r="U150" s="2">
        <v>8</v>
      </c>
      <c r="V150" s="2"/>
      <c r="W150" s="2" t="s">
        <v>701</v>
      </c>
      <c r="X150" s="2" t="s">
        <v>354</v>
      </c>
      <c r="Y150" s="3" t="str">
        <f t="shared" si="68"/>
        <v>%Z036105</v>
      </c>
      <c r="Z150" s="2" t="str">
        <f t="shared" si="69"/>
        <v>%%I08FT4625</v>
      </c>
      <c r="AA150" s="2"/>
      <c r="AB150" s="2" t="str">
        <f t="shared" si="70"/>
        <v>燃料气去HF401通道1流量</v>
      </c>
      <c r="AC150" s="1" t="str">
        <f t="shared" si="62"/>
        <v>0</v>
      </c>
      <c r="AD150" s="1" t="str">
        <f t="shared" si="63"/>
        <v>1500</v>
      </c>
      <c r="AE150" s="1" t="str">
        <f t="shared" si="64"/>
        <v>Nm3/h</v>
      </c>
      <c r="AF150" s="1"/>
      <c r="AG150" s="1"/>
      <c r="AH150" s="1"/>
      <c r="AI150" s="1"/>
      <c r="AJ150" s="1"/>
      <c r="AK150" s="58" t="s">
        <v>165</v>
      </c>
      <c r="AL150" s="4"/>
      <c r="AM150" s="4"/>
      <c r="AN150" s="5"/>
      <c r="AO150" s="195" t="s">
        <v>161</v>
      </c>
      <c r="AP150" s="199" t="s">
        <v>166</v>
      </c>
      <c r="AQ150" s="197" t="s">
        <v>167</v>
      </c>
      <c r="AR150" s="196"/>
      <c r="AS150" s="196"/>
      <c r="AT150" s="196" t="s">
        <v>168</v>
      </c>
      <c r="AU150" s="205" t="s">
        <v>169</v>
      </c>
      <c r="AV150" s="196" t="s">
        <v>170</v>
      </c>
      <c r="AW150" s="4"/>
      <c r="AX150" s="4"/>
      <c r="AY150" s="4"/>
      <c r="AZ150" s="4"/>
      <c r="BA150" s="4"/>
      <c r="BB150" s="4"/>
      <c r="BC150" s="4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4"/>
      <c r="BW150" s="8"/>
      <c r="BX150" s="8"/>
      <c r="BY150" s="8"/>
      <c r="BZ150" s="4"/>
      <c r="CA150" s="4"/>
      <c r="CB150" s="4"/>
      <c r="CC150" s="4"/>
      <c r="CD150" s="27"/>
      <c r="CE150" s="27"/>
      <c r="CF150" s="207">
        <f t="shared" si="71"/>
        <v>-1.5</v>
      </c>
      <c r="CG150" s="208">
        <f t="shared" si="72"/>
        <v>1.5</v>
      </c>
      <c r="CH150" s="209"/>
      <c r="CI150" s="210"/>
      <c r="CJ150" s="207">
        <f t="shared" si="73"/>
        <v>748.5</v>
      </c>
      <c r="CK150" s="208">
        <f t="shared" si="74"/>
        <v>751.5</v>
      </c>
      <c r="CL150" s="209"/>
      <c r="CM150" s="210"/>
      <c r="CN150" s="207">
        <f t="shared" si="75"/>
        <v>1498.5</v>
      </c>
      <c r="CO150" s="208">
        <f t="shared" si="76"/>
        <v>1501.5</v>
      </c>
      <c r="CP150" s="211"/>
      <c r="CQ150" s="212"/>
      <c r="CR150" s="213"/>
      <c r="CS150" s="213"/>
    </row>
    <row r="151" spans="1:97" ht="19.899999999999999" customHeight="1">
      <c r="A151" s="194">
        <v>150</v>
      </c>
      <c r="B151" s="195">
        <v>6</v>
      </c>
      <c r="C151" s="195"/>
      <c r="D151" s="196" t="s">
        <v>702</v>
      </c>
      <c r="E151" s="196" t="s">
        <v>703</v>
      </c>
      <c r="F151" s="196" t="s">
        <v>704</v>
      </c>
      <c r="G151" s="196" t="s">
        <v>705</v>
      </c>
      <c r="H151" s="196" t="s">
        <v>160</v>
      </c>
      <c r="I151" s="237" t="str">
        <f t="shared" si="60"/>
        <v>0</v>
      </c>
      <c r="J151" s="237" t="str">
        <f t="shared" si="61"/>
        <v>48000</v>
      </c>
      <c r="K151" s="2" t="str">
        <f t="shared" si="80"/>
        <v>FCS0301</v>
      </c>
      <c r="L151" s="1">
        <f t="shared" si="81"/>
        <v>3</v>
      </c>
      <c r="M151" s="1">
        <f t="shared" si="82"/>
        <v>6</v>
      </c>
      <c r="N151" s="1">
        <v>6</v>
      </c>
      <c r="O151" s="57" t="str">
        <f t="shared" si="83"/>
        <v>AAI143</v>
      </c>
      <c r="P151" s="2" t="str">
        <f t="shared" si="84"/>
        <v>AI</v>
      </c>
      <c r="Q151" s="2"/>
      <c r="R151" s="57" t="s">
        <v>162</v>
      </c>
      <c r="S151" s="2"/>
      <c r="T151" s="2"/>
      <c r="U151" s="2">
        <v>17</v>
      </c>
      <c r="V151" s="2"/>
      <c r="W151" s="2" t="s">
        <v>706</v>
      </c>
      <c r="X151" s="2" t="s">
        <v>354</v>
      </c>
      <c r="Y151" s="3" t="str">
        <f t="shared" si="68"/>
        <v>%Z036106</v>
      </c>
      <c r="Z151" s="2" t="str">
        <f t="shared" si="69"/>
        <v>%%I08FT4629</v>
      </c>
      <c r="AA151" s="2"/>
      <c r="AB151" s="2" t="str">
        <f t="shared" si="70"/>
        <v>EDC去HF401通道1流量</v>
      </c>
      <c r="AC151" s="1" t="str">
        <f t="shared" si="62"/>
        <v>0</v>
      </c>
      <c r="AD151" s="1" t="str">
        <f t="shared" si="63"/>
        <v>48000</v>
      </c>
      <c r="AE151" s="1" t="str">
        <f t="shared" si="64"/>
        <v>kg/h</v>
      </c>
      <c r="AF151" s="1"/>
      <c r="AG151" s="1"/>
      <c r="AH151" s="1"/>
      <c r="AI151" s="1"/>
      <c r="AJ151" s="1"/>
      <c r="AK151" s="58" t="s">
        <v>165</v>
      </c>
      <c r="AL151" s="4"/>
      <c r="AM151" s="4"/>
      <c r="AN151" s="5"/>
      <c r="AO151" s="195" t="s">
        <v>161</v>
      </c>
      <c r="AP151" s="199" t="s">
        <v>166</v>
      </c>
      <c r="AQ151" s="197" t="s">
        <v>167</v>
      </c>
      <c r="AR151" s="196"/>
      <c r="AS151" s="196"/>
      <c r="AT151" s="196" t="s">
        <v>168</v>
      </c>
      <c r="AU151" s="205" t="s">
        <v>169</v>
      </c>
      <c r="AV151" s="196" t="s">
        <v>170</v>
      </c>
      <c r="AW151" s="4"/>
      <c r="AX151" s="4"/>
      <c r="AY151" s="4"/>
      <c r="AZ151" s="4"/>
      <c r="BA151" s="4"/>
      <c r="BB151" s="4"/>
      <c r="BC151" s="4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4"/>
      <c r="BW151" s="8"/>
      <c r="BX151" s="8"/>
      <c r="BY151" s="8"/>
      <c r="BZ151" s="4"/>
      <c r="CA151" s="4"/>
      <c r="CB151" s="4"/>
      <c r="CC151" s="4"/>
      <c r="CD151" s="27"/>
      <c r="CE151" s="27"/>
      <c r="CF151" s="207">
        <f t="shared" si="71"/>
        <v>-48</v>
      </c>
      <c r="CG151" s="208">
        <f t="shared" si="72"/>
        <v>48</v>
      </c>
      <c r="CH151" s="209"/>
      <c r="CI151" s="210"/>
      <c r="CJ151" s="207">
        <f t="shared" si="73"/>
        <v>23952</v>
      </c>
      <c r="CK151" s="208">
        <f t="shared" si="74"/>
        <v>24048</v>
      </c>
      <c r="CL151" s="209"/>
      <c r="CM151" s="210"/>
      <c r="CN151" s="207">
        <f t="shared" si="75"/>
        <v>47952</v>
      </c>
      <c r="CO151" s="208">
        <f t="shared" si="76"/>
        <v>48048</v>
      </c>
      <c r="CP151" s="211"/>
      <c r="CQ151" s="212"/>
      <c r="CR151" s="213"/>
      <c r="CS151" s="213"/>
    </row>
    <row r="152" spans="1:97" ht="19.899999999999999" customHeight="1">
      <c r="A152" s="194">
        <v>151</v>
      </c>
      <c r="B152" s="195">
        <v>7</v>
      </c>
      <c r="C152" s="195"/>
      <c r="D152" s="196" t="s">
        <v>707</v>
      </c>
      <c r="E152" s="196" t="s">
        <v>708</v>
      </c>
      <c r="F152" s="196" t="s">
        <v>709</v>
      </c>
      <c r="G152" s="196" t="s">
        <v>705</v>
      </c>
      <c r="H152" s="196" t="s">
        <v>160</v>
      </c>
      <c r="I152" s="237" t="str">
        <f t="shared" si="60"/>
        <v>0</v>
      </c>
      <c r="J152" s="237" t="str">
        <f t="shared" si="61"/>
        <v>48000</v>
      </c>
      <c r="K152" s="2" t="str">
        <f t="shared" si="80"/>
        <v>FCS0301</v>
      </c>
      <c r="L152" s="1">
        <f t="shared" si="81"/>
        <v>3</v>
      </c>
      <c r="M152" s="1">
        <f t="shared" si="82"/>
        <v>6</v>
      </c>
      <c r="N152" s="1">
        <v>7</v>
      </c>
      <c r="O152" s="57" t="str">
        <f t="shared" si="83"/>
        <v>AAI143</v>
      </c>
      <c r="P152" s="2" t="str">
        <f t="shared" si="84"/>
        <v>AI</v>
      </c>
      <c r="Q152" s="2"/>
      <c r="R152" s="57" t="s">
        <v>162</v>
      </c>
      <c r="S152" s="2"/>
      <c r="T152" s="2"/>
      <c r="U152" s="2">
        <v>17</v>
      </c>
      <c r="V152" s="2"/>
      <c r="W152" s="2" t="s">
        <v>710</v>
      </c>
      <c r="X152" s="2" t="s">
        <v>354</v>
      </c>
      <c r="Y152" s="3" t="str">
        <f t="shared" si="68"/>
        <v>%Z036107</v>
      </c>
      <c r="Z152" s="2" t="str">
        <f t="shared" si="69"/>
        <v>%%I08FT4630</v>
      </c>
      <c r="AA152" s="2"/>
      <c r="AB152" s="2" t="str">
        <f t="shared" si="70"/>
        <v>EDC去HF401通道2流量</v>
      </c>
      <c r="AC152" s="1" t="str">
        <f t="shared" si="62"/>
        <v>0</v>
      </c>
      <c r="AD152" s="1" t="str">
        <f t="shared" si="63"/>
        <v>48000</v>
      </c>
      <c r="AE152" s="1" t="str">
        <f t="shared" si="64"/>
        <v>kg/h</v>
      </c>
      <c r="AF152" s="1"/>
      <c r="AG152" s="1"/>
      <c r="AH152" s="1"/>
      <c r="AI152" s="1"/>
      <c r="AJ152" s="1"/>
      <c r="AK152" s="58" t="s">
        <v>165</v>
      </c>
      <c r="AL152" s="4"/>
      <c r="AM152" s="4"/>
      <c r="AN152" s="5"/>
      <c r="AO152" s="195" t="s">
        <v>161</v>
      </c>
      <c r="AP152" s="199" t="s">
        <v>166</v>
      </c>
      <c r="AQ152" s="197" t="s">
        <v>167</v>
      </c>
      <c r="AR152" s="196"/>
      <c r="AS152" s="196"/>
      <c r="AT152" s="196" t="s">
        <v>168</v>
      </c>
      <c r="AU152" s="205" t="s">
        <v>169</v>
      </c>
      <c r="AV152" s="196" t="s">
        <v>170</v>
      </c>
      <c r="AW152" s="4"/>
      <c r="AX152" s="4"/>
      <c r="AY152" s="4"/>
      <c r="AZ152" s="4"/>
      <c r="BA152" s="4"/>
      <c r="BB152" s="4"/>
      <c r="BC152" s="4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4"/>
      <c r="BW152" s="8"/>
      <c r="BX152" s="8"/>
      <c r="BY152" s="8"/>
      <c r="BZ152" s="4"/>
      <c r="CA152" s="4"/>
      <c r="CB152" s="4"/>
      <c r="CC152" s="4"/>
      <c r="CD152" s="27"/>
      <c r="CE152" s="27"/>
      <c r="CF152" s="207">
        <f t="shared" si="71"/>
        <v>-48</v>
      </c>
      <c r="CG152" s="208">
        <f t="shared" si="72"/>
        <v>48</v>
      </c>
      <c r="CH152" s="209"/>
      <c r="CI152" s="210"/>
      <c r="CJ152" s="207">
        <f t="shared" si="73"/>
        <v>23952</v>
      </c>
      <c r="CK152" s="208">
        <f t="shared" si="74"/>
        <v>24048</v>
      </c>
      <c r="CL152" s="209"/>
      <c r="CM152" s="210"/>
      <c r="CN152" s="207">
        <f t="shared" si="75"/>
        <v>47952</v>
      </c>
      <c r="CO152" s="208">
        <f t="shared" si="76"/>
        <v>48048</v>
      </c>
      <c r="CP152" s="211"/>
      <c r="CQ152" s="212"/>
      <c r="CR152" s="213"/>
      <c r="CS152" s="213"/>
    </row>
    <row r="153" spans="1:97" ht="19.899999999999999" customHeight="1">
      <c r="A153" s="194">
        <v>152</v>
      </c>
      <c r="B153" s="195">
        <v>8</v>
      </c>
      <c r="C153" s="195"/>
      <c r="D153" s="196" t="s">
        <v>711</v>
      </c>
      <c r="E153" s="196" t="s">
        <v>712</v>
      </c>
      <c r="F153" s="196" t="s">
        <v>713</v>
      </c>
      <c r="G153" s="196" t="s">
        <v>714</v>
      </c>
      <c r="H153" s="196" t="s">
        <v>160</v>
      </c>
      <c r="I153" s="237" t="str">
        <f t="shared" si="60"/>
        <v>0</v>
      </c>
      <c r="J153" s="237" t="str">
        <f t="shared" si="61"/>
        <v>45000</v>
      </c>
      <c r="K153" s="2" t="str">
        <f t="shared" si="80"/>
        <v>FCS0301</v>
      </c>
      <c r="L153" s="1">
        <f t="shared" si="81"/>
        <v>3</v>
      </c>
      <c r="M153" s="1">
        <f t="shared" si="82"/>
        <v>6</v>
      </c>
      <c r="N153" s="1">
        <v>8</v>
      </c>
      <c r="O153" s="57" t="str">
        <f t="shared" si="83"/>
        <v>AAI143</v>
      </c>
      <c r="P153" s="2" t="str">
        <f t="shared" si="84"/>
        <v>AI</v>
      </c>
      <c r="Q153" s="2"/>
      <c r="R153" s="57" t="s">
        <v>162</v>
      </c>
      <c r="S153" s="2"/>
      <c r="T153" s="2"/>
      <c r="U153" s="2">
        <v>17</v>
      </c>
      <c r="V153" s="2"/>
      <c r="W153" s="2" t="s">
        <v>715</v>
      </c>
      <c r="X153" s="2" t="s">
        <v>354</v>
      </c>
      <c r="Y153" s="3" t="str">
        <f t="shared" si="68"/>
        <v>%Z036108</v>
      </c>
      <c r="Z153" s="2" t="str">
        <f t="shared" si="69"/>
        <v>%%I08FT4640</v>
      </c>
      <c r="AA153" s="2"/>
      <c r="AB153" s="2" t="str">
        <f t="shared" si="70"/>
        <v>HF401EDC蒸汽去通道2流量</v>
      </c>
      <c r="AC153" s="1" t="str">
        <f t="shared" si="62"/>
        <v>0</v>
      </c>
      <c r="AD153" s="1" t="str">
        <f t="shared" si="63"/>
        <v>45000</v>
      </c>
      <c r="AE153" s="1" t="str">
        <f t="shared" si="64"/>
        <v>kg/h</v>
      </c>
      <c r="AF153" s="1"/>
      <c r="AG153" s="1"/>
      <c r="AH153" s="1"/>
      <c r="AI153" s="1"/>
      <c r="AJ153" s="1"/>
      <c r="AK153" s="58" t="s">
        <v>165</v>
      </c>
      <c r="AL153" s="4"/>
      <c r="AM153" s="4"/>
      <c r="AN153" s="5"/>
      <c r="AO153" s="195" t="s">
        <v>161</v>
      </c>
      <c r="AP153" s="199" t="s">
        <v>166</v>
      </c>
      <c r="AQ153" s="197" t="s">
        <v>167</v>
      </c>
      <c r="AR153" s="196"/>
      <c r="AS153" s="196"/>
      <c r="AT153" s="196" t="s">
        <v>168</v>
      </c>
      <c r="AU153" s="205" t="s">
        <v>169</v>
      </c>
      <c r="AV153" s="196" t="s">
        <v>170</v>
      </c>
      <c r="AW153" s="4"/>
      <c r="AX153" s="4"/>
      <c r="AY153" s="4"/>
      <c r="AZ153" s="4"/>
      <c r="BA153" s="4"/>
      <c r="BB153" s="4"/>
      <c r="BC153" s="4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4"/>
      <c r="BW153" s="8"/>
      <c r="BX153" s="8"/>
      <c r="BY153" s="8"/>
      <c r="BZ153" s="4"/>
      <c r="CA153" s="4"/>
      <c r="CB153" s="4"/>
      <c r="CC153" s="4"/>
      <c r="CD153" s="27"/>
      <c r="CE153" s="27"/>
      <c r="CF153" s="207">
        <f t="shared" si="71"/>
        <v>-45</v>
      </c>
      <c r="CG153" s="208">
        <f t="shared" si="72"/>
        <v>45</v>
      </c>
      <c r="CH153" s="209"/>
      <c r="CI153" s="210"/>
      <c r="CJ153" s="207">
        <f t="shared" si="73"/>
        <v>22455</v>
      </c>
      <c r="CK153" s="208">
        <f t="shared" si="74"/>
        <v>22545</v>
      </c>
      <c r="CL153" s="209"/>
      <c r="CM153" s="210"/>
      <c r="CN153" s="207">
        <f t="shared" si="75"/>
        <v>44955</v>
      </c>
      <c r="CO153" s="208">
        <f t="shared" si="76"/>
        <v>45045</v>
      </c>
      <c r="CP153" s="211"/>
      <c r="CQ153" s="212"/>
      <c r="CR153" s="213"/>
      <c r="CS153" s="213"/>
    </row>
    <row r="154" spans="1:97" ht="19.899999999999999" customHeight="1">
      <c r="A154" s="194">
        <v>153</v>
      </c>
      <c r="B154" s="195">
        <v>9</v>
      </c>
      <c r="C154" s="195"/>
      <c r="D154" s="196" t="s">
        <v>716</v>
      </c>
      <c r="E154" s="196" t="s">
        <v>717</v>
      </c>
      <c r="F154" s="196" t="s">
        <v>718</v>
      </c>
      <c r="G154" s="196" t="s">
        <v>714</v>
      </c>
      <c r="H154" s="196" t="s">
        <v>160</v>
      </c>
      <c r="I154" s="237" t="str">
        <f t="shared" si="60"/>
        <v>0</v>
      </c>
      <c r="J154" s="237" t="str">
        <f t="shared" si="61"/>
        <v>45000</v>
      </c>
      <c r="K154" s="2" t="str">
        <f t="shared" si="80"/>
        <v>FCS0301</v>
      </c>
      <c r="L154" s="1">
        <f t="shared" si="81"/>
        <v>3</v>
      </c>
      <c r="M154" s="1">
        <f t="shared" si="82"/>
        <v>6</v>
      </c>
      <c r="N154" s="1">
        <v>9</v>
      </c>
      <c r="O154" s="57" t="str">
        <f t="shared" si="83"/>
        <v>AAI143</v>
      </c>
      <c r="P154" s="2" t="str">
        <f t="shared" si="84"/>
        <v>AI</v>
      </c>
      <c r="Q154" s="2"/>
      <c r="R154" s="57" t="s">
        <v>162</v>
      </c>
      <c r="S154" s="2"/>
      <c r="T154" s="2"/>
      <c r="U154" s="2">
        <v>17</v>
      </c>
      <c r="V154" s="2"/>
      <c r="W154" s="2" t="s">
        <v>719</v>
      </c>
      <c r="X154" s="2" t="s">
        <v>354</v>
      </c>
      <c r="Y154" s="3" t="str">
        <f t="shared" si="68"/>
        <v>%Z036109</v>
      </c>
      <c r="Z154" s="2" t="str">
        <f t="shared" si="69"/>
        <v>%%I08FT4642</v>
      </c>
      <c r="AA154" s="2"/>
      <c r="AB154" s="2" t="str">
        <f t="shared" si="70"/>
        <v>HF401EDC蒸汽去通道1流量</v>
      </c>
      <c r="AC154" s="1" t="str">
        <f t="shared" si="62"/>
        <v>0</v>
      </c>
      <c r="AD154" s="1" t="str">
        <f t="shared" si="63"/>
        <v>45000</v>
      </c>
      <c r="AE154" s="1" t="str">
        <f t="shared" si="64"/>
        <v>kg/h</v>
      </c>
      <c r="AF154" s="1"/>
      <c r="AG154" s="1"/>
      <c r="AH154" s="1"/>
      <c r="AI154" s="1"/>
      <c r="AJ154" s="1"/>
      <c r="AK154" s="58" t="s">
        <v>165</v>
      </c>
      <c r="AL154" s="4"/>
      <c r="AM154" s="4"/>
      <c r="AN154" s="5"/>
      <c r="AO154" s="195" t="s">
        <v>161</v>
      </c>
      <c r="AP154" s="199" t="s">
        <v>166</v>
      </c>
      <c r="AQ154" s="197" t="s">
        <v>167</v>
      </c>
      <c r="AR154" s="196"/>
      <c r="AS154" s="196"/>
      <c r="AT154" s="196" t="s">
        <v>168</v>
      </c>
      <c r="AU154" s="205" t="s">
        <v>169</v>
      </c>
      <c r="AV154" s="196" t="s">
        <v>170</v>
      </c>
      <c r="AW154" s="4"/>
      <c r="AX154" s="4"/>
      <c r="AY154" s="4"/>
      <c r="AZ154" s="4"/>
      <c r="BA154" s="4"/>
      <c r="BB154" s="4"/>
      <c r="BC154" s="4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4"/>
      <c r="BW154" s="8"/>
      <c r="BX154" s="8"/>
      <c r="BY154" s="8"/>
      <c r="BZ154" s="4"/>
      <c r="CA154" s="4"/>
      <c r="CB154" s="4"/>
      <c r="CC154" s="4"/>
      <c r="CD154" s="27"/>
      <c r="CE154" s="27"/>
      <c r="CF154" s="207">
        <f t="shared" si="71"/>
        <v>-45</v>
      </c>
      <c r="CG154" s="208">
        <f t="shared" si="72"/>
        <v>45</v>
      </c>
      <c r="CH154" s="209"/>
      <c r="CI154" s="210"/>
      <c r="CJ154" s="207">
        <f t="shared" si="73"/>
        <v>22455</v>
      </c>
      <c r="CK154" s="208">
        <f t="shared" si="74"/>
        <v>22545</v>
      </c>
      <c r="CL154" s="209"/>
      <c r="CM154" s="210"/>
      <c r="CN154" s="207">
        <f t="shared" si="75"/>
        <v>44955</v>
      </c>
      <c r="CO154" s="208">
        <f t="shared" si="76"/>
        <v>45045</v>
      </c>
      <c r="CP154" s="211"/>
      <c r="CQ154" s="212"/>
      <c r="CR154" s="213"/>
      <c r="CS154" s="213"/>
    </row>
    <row r="155" spans="1:97" ht="19.899999999999999" customHeight="1">
      <c r="A155" s="194">
        <v>154</v>
      </c>
      <c r="B155" s="195">
        <v>10</v>
      </c>
      <c r="C155" s="195"/>
      <c r="D155" s="196" t="s">
        <v>720</v>
      </c>
      <c r="E155" s="196" t="s">
        <v>721</v>
      </c>
      <c r="F155" s="196" t="s">
        <v>722</v>
      </c>
      <c r="G155" s="196" t="s">
        <v>685</v>
      </c>
      <c r="H155" s="196" t="s">
        <v>700</v>
      </c>
      <c r="I155" s="237" t="str">
        <f t="shared" si="60"/>
        <v>0</v>
      </c>
      <c r="J155" s="237" t="str">
        <f t="shared" si="61"/>
        <v>1500</v>
      </c>
      <c r="K155" s="2" t="str">
        <f t="shared" si="80"/>
        <v>FCS0301</v>
      </c>
      <c r="L155" s="1">
        <f t="shared" si="81"/>
        <v>3</v>
      </c>
      <c r="M155" s="1">
        <f t="shared" si="82"/>
        <v>6</v>
      </c>
      <c r="N155" s="1">
        <v>10</v>
      </c>
      <c r="O155" s="57" t="str">
        <f t="shared" si="83"/>
        <v>AAI143</v>
      </c>
      <c r="P155" s="2" t="str">
        <f t="shared" si="84"/>
        <v>AI</v>
      </c>
      <c r="Q155" s="2"/>
      <c r="R155" s="57" t="s">
        <v>162</v>
      </c>
      <c r="S155" s="2"/>
      <c r="T155" s="2"/>
      <c r="U155" s="2">
        <v>8</v>
      </c>
      <c r="V155" s="2"/>
      <c r="W155" s="2" t="s">
        <v>723</v>
      </c>
      <c r="X155" s="2" t="s">
        <v>354</v>
      </c>
      <c r="Y155" s="3" t="str">
        <f t="shared" si="68"/>
        <v>%Z036110</v>
      </c>
      <c r="Z155" s="2" t="str">
        <f t="shared" si="69"/>
        <v>%%I08FT4685</v>
      </c>
      <c r="AA155" s="2"/>
      <c r="AB155" s="2" t="str">
        <f t="shared" si="70"/>
        <v>燃料气去HF401通道2流量</v>
      </c>
      <c r="AC155" s="1" t="str">
        <f t="shared" si="62"/>
        <v>0</v>
      </c>
      <c r="AD155" s="1" t="str">
        <f t="shared" si="63"/>
        <v>1500</v>
      </c>
      <c r="AE155" s="1" t="str">
        <f t="shared" si="64"/>
        <v>Nm3/h</v>
      </c>
      <c r="AF155" s="1"/>
      <c r="AG155" s="1"/>
      <c r="AH155" s="1"/>
      <c r="AI155" s="1"/>
      <c r="AJ155" s="1"/>
      <c r="AK155" s="58" t="s">
        <v>165</v>
      </c>
      <c r="AL155" s="4"/>
      <c r="AM155" s="4"/>
      <c r="AN155" s="5"/>
      <c r="AO155" s="195" t="s">
        <v>161</v>
      </c>
      <c r="AP155" s="199" t="s">
        <v>166</v>
      </c>
      <c r="AQ155" s="197" t="s">
        <v>167</v>
      </c>
      <c r="AR155" s="196"/>
      <c r="AS155" s="196"/>
      <c r="AT155" s="196" t="s">
        <v>168</v>
      </c>
      <c r="AU155" s="205" t="s">
        <v>169</v>
      </c>
      <c r="AV155" s="196" t="s">
        <v>170</v>
      </c>
      <c r="AW155" s="4"/>
      <c r="AX155" s="4"/>
      <c r="AY155" s="4"/>
      <c r="AZ155" s="4"/>
      <c r="BA155" s="4"/>
      <c r="BB155" s="4"/>
      <c r="BC155" s="4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4"/>
      <c r="BW155" s="8"/>
      <c r="BX155" s="8"/>
      <c r="BY155" s="8"/>
      <c r="BZ155" s="4"/>
      <c r="CA155" s="4"/>
      <c r="CB155" s="4"/>
      <c r="CC155" s="4"/>
      <c r="CD155" s="27"/>
      <c r="CE155" s="27"/>
      <c r="CF155" s="207">
        <f t="shared" si="71"/>
        <v>-1.5</v>
      </c>
      <c r="CG155" s="208">
        <f t="shared" si="72"/>
        <v>1.5</v>
      </c>
      <c r="CH155" s="209"/>
      <c r="CI155" s="210"/>
      <c r="CJ155" s="207">
        <f t="shared" si="73"/>
        <v>748.5</v>
      </c>
      <c r="CK155" s="208">
        <f t="shared" si="74"/>
        <v>751.5</v>
      </c>
      <c r="CL155" s="209"/>
      <c r="CM155" s="210"/>
      <c r="CN155" s="207">
        <f t="shared" si="75"/>
        <v>1498.5</v>
      </c>
      <c r="CO155" s="208">
        <f t="shared" si="76"/>
        <v>1501.5</v>
      </c>
      <c r="CP155" s="211"/>
      <c r="CQ155" s="212"/>
      <c r="CR155" s="213"/>
      <c r="CS155" s="213"/>
    </row>
    <row r="156" spans="1:97" ht="19.899999999999999" customHeight="1">
      <c r="A156" s="194">
        <v>155</v>
      </c>
      <c r="B156" s="195">
        <v>11</v>
      </c>
      <c r="C156" s="195"/>
      <c r="D156" s="196" t="s">
        <v>724</v>
      </c>
      <c r="E156" s="196" t="s">
        <v>725</v>
      </c>
      <c r="F156" s="196" t="s">
        <v>726</v>
      </c>
      <c r="G156" s="196" t="s">
        <v>727</v>
      </c>
      <c r="H156" s="196" t="s">
        <v>160</v>
      </c>
      <c r="I156" s="237" t="str">
        <f t="shared" si="60"/>
        <v>0</v>
      </c>
      <c r="J156" s="237" t="str">
        <f t="shared" si="61"/>
        <v>1600</v>
      </c>
      <c r="K156" s="2" t="str">
        <f t="shared" si="80"/>
        <v>FCS0301</v>
      </c>
      <c r="L156" s="1">
        <f t="shared" si="81"/>
        <v>3</v>
      </c>
      <c r="M156" s="1">
        <f t="shared" si="82"/>
        <v>6</v>
      </c>
      <c r="N156" s="1">
        <v>11</v>
      </c>
      <c r="O156" s="57" t="str">
        <f t="shared" si="83"/>
        <v>AAI143</v>
      </c>
      <c r="P156" s="2" t="str">
        <f t="shared" si="84"/>
        <v>AI</v>
      </c>
      <c r="Q156" s="2"/>
      <c r="R156" s="57" t="s">
        <v>162</v>
      </c>
      <c r="S156" s="2"/>
      <c r="T156" s="2"/>
      <c r="U156" s="2">
        <v>17</v>
      </c>
      <c r="V156" s="2"/>
      <c r="W156" s="2" t="s">
        <v>728</v>
      </c>
      <c r="X156" s="2" t="s">
        <v>354</v>
      </c>
      <c r="Y156" s="3" t="str">
        <f t="shared" si="68"/>
        <v>%Z036111</v>
      </c>
      <c r="Z156" s="2" t="str">
        <f t="shared" si="69"/>
        <v>%%I08FT4723A</v>
      </c>
      <c r="AA156" s="2"/>
      <c r="AB156" s="2" t="str">
        <f t="shared" si="70"/>
        <v>空气去HF401通道1流量</v>
      </c>
      <c r="AC156" s="1" t="str">
        <f t="shared" si="62"/>
        <v>0</v>
      </c>
      <c r="AD156" s="1" t="str">
        <f t="shared" si="63"/>
        <v>1600</v>
      </c>
      <c r="AE156" s="1" t="str">
        <f t="shared" si="64"/>
        <v>kg/h</v>
      </c>
      <c r="AF156" s="1"/>
      <c r="AG156" s="1"/>
      <c r="AH156" s="1"/>
      <c r="AI156" s="1"/>
      <c r="AJ156" s="1"/>
      <c r="AK156" s="58" t="s">
        <v>165</v>
      </c>
      <c r="AL156" s="4"/>
      <c r="AM156" s="4"/>
      <c r="AN156" s="5"/>
      <c r="AO156" s="195" t="s">
        <v>161</v>
      </c>
      <c r="AP156" s="199" t="s">
        <v>166</v>
      </c>
      <c r="AQ156" s="197" t="s">
        <v>167</v>
      </c>
      <c r="AR156" s="196"/>
      <c r="AS156" s="196"/>
      <c r="AT156" s="196" t="s">
        <v>168</v>
      </c>
      <c r="AU156" s="205" t="s">
        <v>169</v>
      </c>
      <c r="AV156" s="196" t="s">
        <v>170</v>
      </c>
      <c r="AW156" s="4"/>
      <c r="AX156" s="4"/>
      <c r="AY156" s="4"/>
      <c r="AZ156" s="4"/>
      <c r="BA156" s="4"/>
      <c r="BB156" s="4"/>
      <c r="BC156" s="4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4"/>
      <c r="BW156" s="8"/>
      <c r="BX156" s="8"/>
      <c r="BY156" s="8"/>
      <c r="BZ156" s="4"/>
      <c r="CA156" s="4"/>
      <c r="CB156" s="4"/>
      <c r="CC156" s="4"/>
      <c r="CD156" s="27"/>
      <c r="CE156" s="27"/>
      <c r="CF156" s="207">
        <f t="shared" si="71"/>
        <v>-1.6</v>
      </c>
      <c r="CG156" s="208">
        <f t="shared" si="72"/>
        <v>1.6</v>
      </c>
      <c r="CH156" s="209"/>
      <c r="CI156" s="210"/>
      <c r="CJ156" s="207">
        <f t="shared" si="73"/>
        <v>798.4</v>
      </c>
      <c r="CK156" s="208">
        <f t="shared" si="74"/>
        <v>801.6</v>
      </c>
      <c r="CL156" s="209"/>
      <c r="CM156" s="210"/>
      <c r="CN156" s="207">
        <f t="shared" si="75"/>
        <v>1598.4</v>
      </c>
      <c r="CO156" s="208">
        <f t="shared" si="76"/>
        <v>1601.6</v>
      </c>
      <c r="CP156" s="211"/>
      <c r="CQ156" s="212"/>
      <c r="CR156" s="213"/>
      <c r="CS156" s="213"/>
    </row>
    <row r="157" spans="1:97" ht="19.899999999999999" customHeight="1">
      <c r="A157" s="194">
        <v>156</v>
      </c>
      <c r="B157" s="195">
        <v>12</v>
      </c>
      <c r="C157" s="195"/>
      <c r="D157" s="196" t="s">
        <v>729</v>
      </c>
      <c r="E157" s="196" t="s">
        <v>730</v>
      </c>
      <c r="F157" s="196" t="s">
        <v>731</v>
      </c>
      <c r="G157" s="196" t="s">
        <v>727</v>
      </c>
      <c r="H157" s="196" t="s">
        <v>160</v>
      </c>
      <c r="I157" s="237" t="str">
        <f t="shared" si="60"/>
        <v>0</v>
      </c>
      <c r="J157" s="237" t="str">
        <f t="shared" si="61"/>
        <v>1600</v>
      </c>
      <c r="K157" s="2" t="str">
        <f t="shared" si="80"/>
        <v>FCS0301</v>
      </c>
      <c r="L157" s="1">
        <f t="shared" si="81"/>
        <v>3</v>
      </c>
      <c r="M157" s="1">
        <f t="shared" si="82"/>
        <v>6</v>
      </c>
      <c r="N157" s="1">
        <v>12</v>
      </c>
      <c r="O157" s="57" t="str">
        <f t="shared" si="83"/>
        <v>AAI143</v>
      </c>
      <c r="P157" s="2" t="str">
        <f t="shared" si="84"/>
        <v>AI</v>
      </c>
      <c r="Q157" s="2"/>
      <c r="R157" s="57" t="s">
        <v>162</v>
      </c>
      <c r="S157" s="2"/>
      <c r="T157" s="2"/>
      <c r="U157" s="2">
        <v>17</v>
      </c>
      <c r="V157" s="2"/>
      <c r="W157" s="2" t="s">
        <v>732</v>
      </c>
      <c r="X157" s="2" t="s">
        <v>354</v>
      </c>
      <c r="Y157" s="3" t="str">
        <f t="shared" si="68"/>
        <v>%Z036112</v>
      </c>
      <c r="Z157" s="2" t="str">
        <f t="shared" si="69"/>
        <v>%%I08FT4723B</v>
      </c>
      <c r="AA157" s="2"/>
      <c r="AB157" s="2" t="str">
        <f t="shared" si="70"/>
        <v>空气去HF401通道2流量</v>
      </c>
      <c r="AC157" s="1" t="str">
        <f t="shared" si="62"/>
        <v>0</v>
      </c>
      <c r="AD157" s="1" t="str">
        <f t="shared" si="63"/>
        <v>1600</v>
      </c>
      <c r="AE157" s="1" t="str">
        <f t="shared" si="64"/>
        <v>kg/h</v>
      </c>
      <c r="AF157" s="1"/>
      <c r="AG157" s="1"/>
      <c r="AH157" s="1"/>
      <c r="AI157" s="1"/>
      <c r="AJ157" s="1"/>
      <c r="AK157" s="58" t="s">
        <v>165</v>
      </c>
      <c r="AL157" s="4"/>
      <c r="AM157" s="4"/>
      <c r="AN157" s="5"/>
      <c r="AO157" s="195" t="s">
        <v>161</v>
      </c>
      <c r="AP157" s="199" t="s">
        <v>166</v>
      </c>
      <c r="AQ157" s="197" t="s">
        <v>167</v>
      </c>
      <c r="AR157" s="196"/>
      <c r="AS157" s="196"/>
      <c r="AT157" s="196" t="s">
        <v>168</v>
      </c>
      <c r="AU157" s="205" t="s">
        <v>169</v>
      </c>
      <c r="AV157" s="196" t="s">
        <v>170</v>
      </c>
      <c r="AW157" s="4"/>
      <c r="AX157" s="4"/>
      <c r="AY157" s="4"/>
      <c r="AZ157" s="4"/>
      <c r="BA157" s="4"/>
      <c r="BB157" s="4"/>
      <c r="BC157" s="4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4"/>
      <c r="BW157" s="8"/>
      <c r="BX157" s="8"/>
      <c r="BY157" s="8"/>
      <c r="BZ157" s="4"/>
      <c r="CA157" s="4"/>
      <c r="CB157" s="4"/>
      <c r="CC157" s="4"/>
      <c r="CD157" s="27"/>
      <c r="CE157" s="27"/>
      <c r="CF157" s="207">
        <f t="shared" si="71"/>
        <v>-1.6</v>
      </c>
      <c r="CG157" s="208">
        <f t="shared" si="72"/>
        <v>1.6</v>
      </c>
      <c r="CH157" s="209"/>
      <c r="CI157" s="210"/>
      <c r="CJ157" s="207">
        <f t="shared" si="73"/>
        <v>798.4</v>
      </c>
      <c r="CK157" s="208">
        <f t="shared" si="74"/>
        <v>801.6</v>
      </c>
      <c r="CL157" s="209"/>
      <c r="CM157" s="210"/>
      <c r="CN157" s="207">
        <f t="shared" si="75"/>
        <v>1598.4</v>
      </c>
      <c r="CO157" s="208">
        <f t="shared" si="76"/>
        <v>1601.6</v>
      </c>
      <c r="CP157" s="211"/>
      <c r="CQ157" s="212"/>
      <c r="CR157" s="213"/>
      <c r="CS157" s="213"/>
    </row>
    <row r="158" spans="1:97" ht="19.899999999999999" customHeight="1">
      <c r="A158" s="194">
        <v>157</v>
      </c>
      <c r="B158" s="195">
        <v>13</v>
      </c>
      <c r="C158" s="195"/>
      <c r="D158" s="196" t="s">
        <v>733</v>
      </c>
      <c r="E158" s="196" t="s">
        <v>734</v>
      </c>
      <c r="F158" s="196" t="s">
        <v>735</v>
      </c>
      <c r="G158" s="196" t="s">
        <v>736</v>
      </c>
      <c r="H158" s="196" t="s">
        <v>160</v>
      </c>
      <c r="I158" s="237" t="str">
        <f t="shared" si="60"/>
        <v>0</v>
      </c>
      <c r="J158" s="237" t="str">
        <f t="shared" si="61"/>
        <v>4000</v>
      </c>
      <c r="K158" s="2" t="str">
        <f t="shared" si="80"/>
        <v>FCS0301</v>
      </c>
      <c r="L158" s="1">
        <f t="shared" si="81"/>
        <v>3</v>
      </c>
      <c r="M158" s="1">
        <f t="shared" si="82"/>
        <v>6</v>
      </c>
      <c r="N158" s="1">
        <v>13</v>
      </c>
      <c r="O158" s="57" t="str">
        <f t="shared" si="83"/>
        <v>AAI143</v>
      </c>
      <c r="P158" s="2" t="str">
        <f t="shared" si="84"/>
        <v>AI</v>
      </c>
      <c r="Q158" s="2"/>
      <c r="R158" s="57" t="s">
        <v>162</v>
      </c>
      <c r="S158" s="2"/>
      <c r="T158" s="2"/>
      <c r="U158" s="2">
        <v>17</v>
      </c>
      <c r="V158" s="2"/>
      <c r="W158" s="2" t="s">
        <v>737</v>
      </c>
      <c r="X158" s="2" t="s">
        <v>354</v>
      </c>
      <c r="Y158" s="3" t="str">
        <f t="shared" si="68"/>
        <v>%Z036113</v>
      </c>
      <c r="Z158" s="2" t="str">
        <f t="shared" si="69"/>
        <v>%%I08FT4724A</v>
      </c>
      <c r="AA158" s="2"/>
      <c r="AB158" s="2" t="str">
        <f t="shared" si="70"/>
        <v>蒸汽去HF401通道1流量</v>
      </c>
      <c r="AC158" s="1" t="str">
        <f t="shared" si="62"/>
        <v>0</v>
      </c>
      <c r="AD158" s="1" t="str">
        <f t="shared" si="63"/>
        <v>4000</v>
      </c>
      <c r="AE158" s="1" t="str">
        <f t="shared" si="64"/>
        <v>kg/h</v>
      </c>
      <c r="AF158" s="1"/>
      <c r="AG158" s="1"/>
      <c r="AH158" s="1"/>
      <c r="AI158" s="1"/>
      <c r="AJ158" s="1"/>
      <c r="AK158" s="58" t="s">
        <v>165</v>
      </c>
      <c r="AL158" s="4"/>
      <c r="AM158" s="4"/>
      <c r="AN158" s="5"/>
      <c r="AO158" s="195" t="s">
        <v>161</v>
      </c>
      <c r="AP158" s="199" t="s">
        <v>166</v>
      </c>
      <c r="AQ158" s="197" t="s">
        <v>167</v>
      </c>
      <c r="AR158" s="196"/>
      <c r="AS158" s="196"/>
      <c r="AT158" s="196" t="s">
        <v>168</v>
      </c>
      <c r="AU158" s="205" t="s">
        <v>169</v>
      </c>
      <c r="AV158" s="196" t="s">
        <v>170</v>
      </c>
      <c r="AW158" s="4"/>
      <c r="AX158" s="4"/>
      <c r="AY158" s="4"/>
      <c r="AZ158" s="4"/>
      <c r="BA158" s="4"/>
      <c r="BB158" s="4"/>
      <c r="BC158" s="4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4"/>
      <c r="BW158" s="8"/>
      <c r="BX158" s="8"/>
      <c r="BY158" s="8"/>
      <c r="BZ158" s="4"/>
      <c r="CA158" s="4"/>
      <c r="CB158" s="4"/>
      <c r="CC158" s="4"/>
      <c r="CD158" s="27"/>
      <c r="CE158" s="27"/>
      <c r="CF158" s="207">
        <f t="shared" si="71"/>
        <v>-4</v>
      </c>
      <c r="CG158" s="208">
        <f t="shared" si="72"/>
        <v>4</v>
      </c>
      <c r="CH158" s="209"/>
      <c r="CI158" s="210"/>
      <c r="CJ158" s="207">
        <f t="shared" si="73"/>
        <v>1996</v>
      </c>
      <c r="CK158" s="208">
        <f t="shared" si="74"/>
        <v>2004</v>
      </c>
      <c r="CL158" s="209"/>
      <c r="CM158" s="210"/>
      <c r="CN158" s="207">
        <f t="shared" si="75"/>
        <v>3996</v>
      </c>
      <c r="CO158" s="208">
        <f t="shared" si="76"/>
        <v>4004</v>
      </c>
      <c r="CP158" s="211"/>
      <c r="CQ158" s="212"/>
      <c r="CR158" s="213"/>
      <c r="CS158" s="213"/>
    </row>
    <row r="159" spans="1:97" ht="19.899999999999999" customHeight="1">
      <c r="A159" s="194">
        <v>158</v>
      </c>
      <c r="B159" s="204">
        <v>14</v>
      </c>
      <c r="C159" s="195"/>
      <c r="D159" s="196" t="s">
        <v>738</v>
      </c>
      <c r="E159" s="196" t="s">
        <v>739</v>
      </c>
      <c r="F159" s="196" t="s">
        <v>740</v>
      </c>
      <c r="G159" s="196" t="s">
        <v>736</v>
      </c>
      <c r="H159" s="196" t="s">
        <v>160</v>
      </c>
      <c r="I159" s="237" t="str">
        <f t="shared" si="60"/>
        <v>0</v>
      </c>
      <c r="J159" s="237" t="str">
        <f t="shared" si="61"/>
        <v>4000</v>
      </c>
      <c r="K159" s="2" t="str">
        <f t="shared" si="80"/>
        <v>FCS0301</v>
      </c>
      <c r="L159" s="1">
        <f t="shared" si="81"/>
        <v>3</v>
      </c>
      <c r="M159" s="1">
        <f t="shared" si="82"/>
        <v>6</v>
      </c>
      <c r="N159" s="1">
        <v>14</v>
      </c>
      <c r="O159" s="57" t="str">
        <f t="shared" si="83"/>
        <v>AAI143</v>
      </c>
      <c r="P159" s="2" t="str">
        <f t="shared" si="84"/>
        <v>AI</v>
      </c>
      <c r="Q159" s="2"/>
      <c r="R159" s="57" t="s">
        <v>162</v>
      </c>
      <c r="S159" s="2"/>
      <c r="T159" s="2"/>
      <c r="U159" s="2">
        <v>17</v>
      </c>
      <c r="V159" s="2"/>
      <c r="W159" s="2" t="s">
        <v>741</v>
      </c>
      <c r="X159" s="2" t="s">
        <v>354</v>
      </c>
      <c r="Y159" s="3" t="str">
        <f t="shared" si="68"/>
        <v>%Z036114</v>
      </c>
      <c r="Z159" s="2" t="str">
        <f t="shared" si="69"/>
        <v>%%I08FT4724B</v>
      </c>
      <c r="AA159" s="36"/>
      <c r="AB159" s="2" t="str">
        <f t="shared" si="70"/>
        <v>蒸汽去HF401通道2流量</v>
      </c>
      <c r="AC159" s="1" t="str">
        <f t="shared" si="62"/>
        <v>0</v>
      </c>
      <c r="AD159" s="1" t="str">
        <f t="shared" si="63"/>
        <v>4000</v>
      </c>
      <c r="AE159" s="1" t="str">
        <f t="shared" si="64"/>
        <v>kg/h</v>
      </c>
      <c r="AF159" s="1"/>
      <c r="AG159" s="1"/>
      <c r="AH159" s="1"/>
      <c r="AI159" s="1"/>
      <c r="AJ159" s="1"/>
      <c r="AK159" s="58" t="s">
        <v>165</v>
      </c>
      <c r="AL159" s="4"/>
      <c r="AM159" s="4"/>
      <c r="AN159" s="5"/>
      <c r="AO159" s="195" t="s">
        <v>161</v>
      </c>
      <c r="AP159" s="199" t="s">
        <v>166</v>
      </c>
      <c r="AQ159" s="197" t="s">
        <v>167</v>
      </c>
      <c r="AR159" s="196"/>
      <c r="AS159" s="115"/>
      <c r="AT159" s="196" t="s">
        <v>168</v>
      </c>
      <c r="AU159" s="205" t="s">
        <v>169</v>
      </c>
      <c r="AV159" s="196" t="s">
        <v>170</v>
      </c>
      <c r="AW159" s="4"/>
      <c r="AX159" s="4"/>
      <c r="AY159" s="4"/>
      <c r="AZ159" s="4"/>
      <c r="BA159" s="4"/>
      <c r="BB159" s="4"/>
      <c r="BC159" s="4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4"/>
      <c r="BW159" s="8"/>
      <c r="BX159" s="8"/>
      <c r="BY159" s="8"/>
      <c r="BZ159" s="4"/>
      <c r="CA159" s="4"/>
      <c r="CB159" s="4"/>
      <c r="CC159" s="4"/>
      <c r="CD159" s="27"/>
      <c r="CE159" s="27"/>
      <c r="CF159" s="207">
        <f t="shared" si="71"/>
        <v>-4</v>
      </c>
      <c r="CG159" s="208">
        <f t="shared" si="72"/>
        <v>4</v>
      </c>
      <c r="CH159" s="209"/>
      <c r="CI159" s="210"/>
      <c r="CJ159" s="207">
        <f t="shared" si="73"/>
        <v>1996</v>
      </c>
      <c r="CK159" s="208">
        <f t="shared" si="74"/>
        <v>2004</v>
      </c>
      <c r="CL159" s="209"/>
      <c r="CM159" s="210"/>
      <c r="CN159" s="207">
        <f t="shared" si="75"/>
        <v>3996</v>
      </c>
      <c r="CO159" s="208">
        <f t="shared" si="76"/>
        <v>4004</v>
      </c>
      <c r="CP159" s="211"/>
      <c r="CQ159" s="212"/>
      <c r="CR159" s="213"/>
      <c r="CS159" s="213"/>
    </row>
    <row r="160" spans="1:97" ht="19.899999999999999" customHeight="1">
      <c r="A160" s="194">
        <v>159</v>
      </c>
      <c r="B160" s="204">
        <v>15</v>
      </c>
      <c r="C160" s="195"/>
      <c r="D160" s="196" t="str">
        <f>LEFT(K160,1)&amp;RIGHT(K160,2)&amp;"N"&amp;L160&amp;"S"&amp;M160&amp;N160</f>
        <v>F01N3S615</v>
      </c>
      <c r="E160" s="196" t="s">
        <v>742</v>
      </c>
      <c r="F160" s="196" t="s">
        <v>675</v>
      </c>
      <c r="G160" s="196"/>
      <c r="H160" s="196"/>
      <c r="I160" s="237" t="str">
        <f t="shared" si="60"/>
        <v/>
      </c>
      <c r="J160" s="237" t="str">
        <f t="shared" si="61"/>
        <v/>
      </c>
      <c r="K160" s="2" t="str">
        <f t="shared" si="80"/>
        <v>FCS0301</v>
      </c>
      <c r="L160" s="1">
        <f t="shared" si="81"/>
        <v>3</v>
      </c>
      <c r="M160" s="1">
        <f t="shared" si="82"/>
        <v>6</v>
      </c>
      <c r="N160" s="1">
        <v>15</v>
      </c>
      <c r="O160" s="57" t="str">
        <f t="shared" si="83"/>
        <v>AAI143</v>
      </c>
      <c r="P160" s="2" t="str">
        <f t="shared" si="84"/>
        <v>AI</v>
      </c>
      <c r="Q160" s="2"/>
      <c r="R160" s="57" t="s">
        <v>162</v>
      </c>
      <c r="S160" s="2"/>
      <c r="T160" s="2"/>
      <c r="U160" s="2"/>
      <c r="V160" s="2"/>
      <c r="W160" s="2"/>
      <c r="X160" s="2"/>
      <c r="Y160" s="3" t="str">
        <f t="shared" si="68"/>
        <v>%Z036115</v>
      </c>
      <c r="Z160" s="2" t="str">
        <f t="shared" si="69"/>
        <v>%%IF01N3S615</v>
      </c>
      <c r="AA160" s="36"/>
      <c r="AB160" s="2" t="str">
        <f t="shared" si="70"/>
        <v>SBAI SPARE</v>
      </c>
      <c r="AC160" s="1" t="str">
        <f t="shared" si="62"/>
        <v/>
      </c>
      <c r="AD160" s="1" t="str">
        <f t="shared" si="63"/>
        <v/>
      </c>
      <c r="AE160" s="1" t="str">
        <f t="shared" si="64"/>
        <v/>
      </c>
      <c r="AF160" s="1"/>
      <c r="AG160" s="1"/>
      <c r="AH160" s="1"/>
      <c r="AI160" s="1"/>
      <c r="AJ160" s="1"/>
      <c r="AK160" s="58" t="s">
        <v>165</v>
      </c>
      <c r="AL160" s="4"/>
      <c r="AM160" s="4"/>
      <c r="AN160" s="5"/>
      <c r="AO160" s="195" t="s">
        <v>161</v>
      </c>
      <c r="AP160" s="199" t="s">
        <v>166</v>
      </c>
      <c r="AQ160" s="197" t="s">
        <v>167</v>
      </c>
      <c r="AR160" s="196"/>
      <c r="AS160" s="195"/>
      <c r="AT160" s="196" t="s">
        <v>168</v>
      </c>
      <c r="AU160" s="205"/>
      <c r="AV160" s="196"/>
      <c r="AW160" s="4"/>
      <c r="AX160" s="4"/>
      <c r="AY160" s="4"/>
      <c r="AZ160" s="4"/>
      <c r="BA160" s="4"/>
      <c r="BB160" s="4"/>
      <c r="BC160" s="4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4"/>
      <c r="BW160" s="8"/>
      <c r="BX160" s="8"/>
      <c r="BY160" s="8"/>
      <c r="BZ160" s="4"/>
      <c r="CA160" s="4"/>
      <c r="CB160" s="4"/>
      <c r="CC160" s="4"/>
      <c r="CD160" s="27"/>
      <c r="CE160" s="27"/>
      <c r="CF160" s="207" t="e">
        <f t="shared" si="71"/>
        <v>#VALUE!</v>
      </c>
      <c r="CG160" s="208" t="e">
        <f t="shared" si="72"/>
        <v>#VALUE!</v>
      </c>
      <c r="CH160" s="209"/>
      <c r="CI160" s="210"/>
      <c r="CJ160" s="207" t="e">
        <f t="shared" si="73"/>
        <v>#VALUE!</v>
      </c>
      <c r="CK160" s="208" t="e">
        <f t="shared" si="74"/>
        <v>#VALUE!</v>
      </c>
      <c r="CL160" s="209"/>
      <c r="CM160" s="210"/>
      <c r="CN160" s="207" t="e">
        <f t="shared" si="75"/>
        <v>#VALUE!</v>
      </c>
      <c r="CO160" s="208" t="e">
        <f t="shared" si="76"/>
        <v>#VALUE!</v>
      </c>
      <c r="CP160" s="211"/>
      <c r="CQ160" s="212"/>
      <c r="CR160" s="213"/>
      <c r="CS160" s="213"/>
    </row>
    <row r="161" spans="1:97" ht="19.899999999999999" customHeight="1">
      <c r="A161" s="194">
        <v>160</v>
      </c>
      <c r="B161" s="204">
        <v>16</v>
      </c>
      <c r="C161" s="195"/>
      <c r="D161" s="196" t="str">
        <f>LEFT(K161,1)&amp;RIGHT(K161,2)&amp;"N"&amp;L161&amp;"S"&amp;M161&amp;N161</f>
        <v>F01N3S616</v>
      </c>
      <c r="E161" s="196" t="s">
        <v>743</v>
      </c>
      <c r="F161" s="196" t="s">
        <v>675</v>
      </c>
      <c r="G161" s="196"/>
      <c r="H161" s="196"/>
      <c r="I161" s="237" t="str">
        <f t="shared" si="60"/>
        <v/>
      </c>
      <c r="J161" s="237" t="str">
        <f t="shared" si="61"/>
        <v/>
      </c>
      <c r="K161" s="2" t="str">
        <f t="shared" si="80"/>
        <v>FCS0301</v>
      </c>
      <c r="L161" s="1">
        <f t="shared" si="81"/>
        <v>3</v>
      </c>
      <c r="M161" s="1">
        <f t="shared" si="82"/>
        <v>6</v>
      </c>
      <c r="N161" s="1">
        <v>16</v>
      </c>
      <c r="O161" s="57" t="str">
        <f t="shared" si="83"/>
        <v>AAI143</v>
      </c>
      <c r="P161" s="2" t="str">
        <f t="shared" si="84"/>
        <v>AI</v>
      </c>
      <c r="Q161" s="2"/>
      <c r="R161" s="57" t="s">
        <v>162</v>
      </c>
      <c r="S161" s="2"/>
      <c r="T161" s="2"/>
      <c r="U161" s="2"/>
      <c r="V161" s="2"/>
      <c r="W161" s="2"/>
      <c r="X161" s="2"/>
      <c r="Y161" s="25" t="str">
        <f t="shared" si="68"/>
        <v>%Z036116</v>
      </c>
      <c r="Z161" s="2" t="str">
        <f t="shared" si="69"/>
        <v>%%IF01N3S616</v>
      </c>
      <c r="AA161" s="36"/>
      <c r="AB161" s="2" t="str">
        <f t="shared" si="70"/>
        <v>SBAI SPARE</v>
      </c>
      <c r="AC161" s="1" t="str">
        <f t="shared" si="62"/>
        <v/>
      </c>
      <c r="AD161" s="1" t="str">
        <f t="shared" si="63"/>
        <v/>
      </c>
      <c r="AE161" s="1" t="str">
        <f t="shared" si="64"/>
        <v/>
      </c>
      <c r="AF161" s="1"/>
      <c r="AG161" s="1"/>
      <c r="AH161" s="1"/>
      <c r="AI161" s="1"/>
      <c r="AJ161" s="1"/>
      <c r="AK161" s="58" t="s">
        <v>165</v>
      </c>
      <c r="AL161" s="4"/>
      <c r="AM161" s="4"/>
      <c r="AN161" s="5"/>
      <c r="AO161" s="195" t="s">
        <v>161</v>
      </c>
      <c r="AP161" s="199" t="s">
        <v>166</v>
      </c>
      <c r="AQ161" s="197" t="s">
        <v>167</v>
      </c>
      <c r="AR161" s="196"/>
      <c r="AS161" s="195"/>
      <c r="AT161" s="196" t="s">
        <v>168</v>
      </c>
      <c r="AU161" s="205"/>
      <c r="AV161" s="196"/>
      <c r="AW161" s="4"/>
      <c r="AX161" s="4"/>
      <c r="AY161" s="4"/>
      <c r="AZ161" s="4"/>
      <c r="BA161" s="4"/>
      <c r="BB161" s="4"/>
      <c r="BC161" s="4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4"/>
      <c r="BW161" s="8"/>
      <c r="BX161" s="8"/>
      <c r="BY161" s="8"/>
      <c r="BZ161" s="4"/>
      <c r="CA161" s="4"/>
      <c r="CB161" s="4"/>
      <c r="CC161" s="4"/>
      <c r="CD161" s="27"/>
      <c r="CE161" s="27"/>
      <c r="CF161" s="207" t="e">
        <f t="shared" si="71"/>
        <v>#VALUE!</v>
      </c>
      <c r="CG161" s="208" t="e">
        <f t="shared" si="72"/>
        <v>#VALUE!</v>
      </c>
      <c r="CH161" s="209"/>
      <c r="CI161" s="210"/>
      <c r="CJ161" s="207" t="e">
        <f t="shared" si="73"/>
        <v>#VALUE!</v>
      </c>
      <c r="CK161" s="208" t="e">
        <f t="shared" si="74"/>
        <v>#VALUE!</v>
      </c>
      <c r="CL161" s="209"/>
      <c r="CM161" s="210"/>
      <c r="CN161" s="207" t="e">
        <f t="shared" si="75"/>
        <v>#VALUE!</v>
      </c>
      <c r="CO161" s="208" t="e">
        <f t="shared" si="76"/>
        <v>#VALUE!</v>
      </c>
      <c r="CP161" s="211"/>
      <c r="CQ161" s="212"/>
      <c r="CR161" s="213"/>
      <c r="CS161" s="213"/>
    </row>
    <row r="162" spans="1:97" ht="19.899999999999999" customHeight="1">
      <c r="A162" s="194">
        <v>161</v>
      </c>
      <c r="B162" s="195">
        <v>1</v>
      </c>
      <c r="C162" s="195"/>
      <c r="D162" s="196" t="s">
        <v>744</v>
      </c>
      <c r="E162" s="196" t="s">
        <v>745</v>
      </c>
      <c r="F162" s="196" t="s">
        <v>746</v>
      </c>
      <c r="G162" s="196" t="s">
        <v>747</v>
      </c>
      <c r="H162" s="196" t="s">
        <v>160</v>
      </c>
      <c r="I162" s="237" t="str">
        <f t="shared" si="60"/>
        <v>0</v>
      </c>
      <c r="J162" s="237" t="str">
        <f t="shared" si="61"/>
        <v>770</v>
      </c>
      <c r="K162" s="2" t="str">
        <f t="shared" si="80"/>
        <v>FCS0301</v>
      </c>
      <c r="L162" s="1">
        <v>4</v>
      </c>
      <c r="M162" s="1">
        <v>5</v>
      </c>
      <c r="N162" s="1">
        <v>1</v>
      </c>
      <c r="O162" s="57" t="s">
        <v>34</v>
      </c>
      <c r="P162" s="2" t="str">
        <f t="shared" si="84"/>
        <v>AI</v>
      </c>
      <c r="Q162" s="2"/>
      <c r="R162" s="57" t="s">
        <v>162</v>
      </c>
      <c r="S162" s="2"/>
      <c r="T162" s="2"/>
      <c r="U162" s="2">
        <v>8</v>
      </c>
      <c r="V162" s="2"/>
      <c r="W162" s="2" t="s">
        <v>748</v>
      </c>
      <c r="X162" s="2" t="s">
        <v>354</v>
      </c>
      <c r="Y162" s="3" t="str">
        <f t="shared" si="68"/>
        <v>%Z045101</v>
      </c>
      <c r="Z162" s="2" t="str">
        <f t="shared" si="69"/>
        <v>%%I08FT5011A</v>
      </c>
      <c r="AA162" s="2"/>
      <c r="AB162" s="2" t="str">
        <f t="shared" si="70"/>
        <v>HE508气相去放空流量</v>
      </c>
      <c r="AC162" s="1" t="str">
        <f t="shared" si="62"/>
        <v>0</v>
      </c>
      <c r="AD162" s="1" t="str">
        <f t="shared" si="63"/>
        <v>770</v>
      </c>
      <c r="AE162" s="1" t="str">
        <f t="shared" si="64"/>
        <v>kg/h</v>
      </c>
      <c r="AF162" s="1"/>
      <c r="AG162" s="1"/>
      <c r="AH162" s="59"/>
      <c r="AI162" s="1"/>
      <c r="AJ162" s="1"/>
      <c r="AK162" s="58" t="s">
        <v>165</v>
      </c>
      <c r="AL162" s="4"/>
      <c r="AM162" s="4"/>
      <c r="AN162" s="5"/>
      <c r="AO162" s="195" t="s">
        <v>161</v>
      </c>
      <c r="AP162" s="199" t="s">
        <v>166</v>
      </c>
      <c r="AQ162" s="197" t="s">
        <v>167</v>
      </c>
      <c r="AR162" s="196"/>
      <c r="AS162" s="196"/>
      <c r="AT162" s="196" t="s">
        <v>168</v>
      </c>
      <c r="AU162" s="205" t="s">
        <v>169</v>
      </c>
      <c r="AV162" s="196" t="s">
        <v>170</v>
      </c>
      <c r="AW162" s="4"/>
      <c r="AX162" s="4"/>
      <c r="AY162" s="4"/>
      <c r="AZ162" s="4"/>
      <c r="BA162" s="4"/>
      <c r="BB162" s="4"/>
      <c r="BC162" s="4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4"/>
      <c r="BW162" s="8"/>
      <c r="BX162" s="8"/>
      <c r="BY162" s="8"/>
      <c r="BZ162" s="4"/>
      <c r="CA162" s="4"/>
      <c r="CB162" s="4"/>
      <c r="CC162" s="4"/>
      <c r="CD162" s="27"/>
      <c r="CE162" s="27"/>
      <c r="CF162" s="207">
        <f t="shared" si="71"/>
        <v>-0.77</v>
      </c>
      <c r="CG162" s="208">
        <f t="shared" si="72"/>
        <v>0.77</v>
      </c>
      <c r="CH162" s="209"/>
      <c r="CI162" s="210"/>
      <c r="CJ162" s="207">
        <f t="shared" si="73"/>
        <v>384.23</v>
      </c>
      <c r="CK162" s="208">
        <f t="shared" si="74"/>
        <v>385.77</v>
      </c>
      <c r="CL162" s="209"/>
      <c r="CM162" s="210"/>
      <c r="CN162" s="207">
        <f t="shared" si="75"/>
        <v>769.23</v>
      </c>
      <c r="CO162" s="208">
        <f t="shared" si="76"/>
        <v>770.77</v>
      </c>
      <c r="CP162" s="211"/>
      <c r="CQ162" s="212"/>
      <c r="CR162" s="213"/>
      <c r="CS162" s="213"/>
    </row>
    <row r="163" spans="1:97" ht="19.899999999999999" customHeight="1">
      <c r="A163" s="194">
        <v>162</v>
      </c>
      <c r="B163" s="195">
        <v>2</v>
      </c>
      <c r="C163" s="195"/>
      <c r="D163" s="196" t="s">
        <v>749</v>
      </c>
      <c r="E163" s="196" t="s">
        <v>750</v>
      </c>
      <c r="F163" s="196" t="s">
        <v>746</v>
      </c>
      <c r="G163" s="196" t="s">
        <v>747</v>
      </c>
      <c r="H163" s="196" t="s">
        <v>160</v>
      </c>
      <c r="I163" s="237" t="str">
        <f t="shared" si="60"/>
        <v>0</v>
      </c>
      <c r="J163" s="237" t="str">
        <f t="shared" si="61"/>
        <v>770</v>
      </c>
      <c r="K163" s="2" t="str">
        <f t="shared" si="80"/>
        <v>FCS0301</v>
      </c>
      <c r="L163" s="1">
        <f t="shared" ref="L163:L177" si="85">L162</f>
        <v>4</v>
      </c>
      <c r="M163" s="1">
        <f t="shared" ref="M163:M177" si="86">M162</f>
        <v>5</v>
      </c>
      <c r="N163" s="1">
        <v>2</v>
      </c>
      <c r="O163" s="57" t="str">
        <f t="shared" ref="O163:O177" si="87">O162</f>
        <v>AAI143</v>
      </c>
      <c r="P163" s="2" t="str">
        <f t="shared" si="84"/>
        <v>AI</v>
      </c>
      <c r="Q163" s="2"/>
      <c r="R163" s="57" t="s">
        <v>162</v>
      </c>
      <c r="S163" s="2"/>
      <c r="T163" s="2"/>
      <c r="U163" s="2">
        <v>8</v>
      </c>
      <c r="V163" s="2"/>
      <c r="W163" s="2" t="s">
        <v>751</v>
      </c>
      <c r="X163" s="2" t="s">
        <v>354</v>
      </c>
      <c r="Y163" s="3" t="str">
        <f t="shared" si="68"/>
        <v>%Z045102</v>
      </c>
      <c r="Z163" s="2" t="str">
        <f t="shared" si="69"/>
        <v>%%I08FT5011B</v>
      </c>
      <c r="AA163" s="2"/>
      <c r="AB163" s="2" t="str">
        <f t="shared" si="70"/>
        <v>HE508气相去放空流量</v>
      </c>
      <c r="AC163" s="1" t="str">
        <f t="shared" si="62"/>
        <v>0</v>
      </c>
      <c r="AD163" s="1" t="str">
        <f t="shared" si="63"/>
        <v>770</v>
      </c>
      <c r="AE163" s="1" t="str">
        <f t="shared" si="64"/>
        <v>kg/h</v>
      </c>
      <c r="AF163" s="1"/>
      <c r="AG163" s="1"/>
      <c r="AH163" s="1"/>
      <c r="AI163" s="1"/>
      <c r="AJ163" s="1"/>
      <c r="AK163" s="58" t="s">
        <v>165</v>
      </c>
      <c r="AL163" s="4"/>
      <c r="AM163" s="4"/>
      <c r="AN163" s="5"/>
      <c r="AO163" s="195" t="s">
        <v>161</v>
      </c>
      <c r="AP163" s="199" t="s">
        <v>166</v>
      </c>
      <c r="AQ163" s="197" t="s">
        <v>167</v>
      </c>
      <c r="AR163" s="196"/>
      <c r="AS163" s="196"/>
      <c r="AT163" s="196" t="s">
        <v>168</v>
      </c>
      <c r="AU163" s="205" t="s">
        <v>169</v>
      </c>
      <c r="AV163" s="196" t="s">
        <v>170</v>
      </c>
      <c r="AW163" s="4"/>
      <c r="AX163" s="4"/>
      <c r="AY163" s="4"/>
      <c r="AZ163" s="4"/>
      <c r="BA163" s="4"/>
      <c r="BB163" s="4"/>
      <c r="BC163" s="4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4"/>
      <c r="BW163" s="8"/>
      <c r="BX163" s="8"/>
      <c r="BY163" s="8"/>
      <c r="BZ163" s="4"/>
      <c r="CA163" s="4"/>
      <c r="CB163" s="4"/>
      <c r="CC163" s="4"/>
      <c r="CD163" s="27"/>
      <c r="CE163" s="27"/>
      <c r="CF163" s="207">
        <f t="shared" si="71"/>
        <v>-0.77</v>
      </c>
      <c r="CG163" s="208">
        <f t="shared" si="72"/>
        <v>0.77</v>
      </c>
      <c r="CH163" s="209"/>
      <c r="CI163" s="210"/>
      <c r="CJ163" s="207">
        <f t="shared" si="73"/>
        <v>384.23</v>
      </c>
      <c r="CK163" s="208">
        <f t="shared" si="74"/>
        <v>385.77</v>
      </c>
      <c r="CL163" s="209"/>
      <c r="CM163" s="210"/>
      <c r="CN163" s="207">
        <f t="shared" si="75"/>
        <v>769.23</v>
      </c>
      <c r="CO163" s="208">
        <f t="shared" si="76"/>
        <v>770.77</v>
      </c>
      <c r="CP163" s="211"/>
      <c r="CQ163" s="212"/>
      <c r="CR163" s="213"/>
      <c r="CS163" s="213"/>
    </row>
    <row r="164" spans="1:97" ht="19.899999999999999" customHeight="1">
      <c r="A164" s="194">
        <v>163</v>
      </c>
      <c r="B164" s="195">
        <v>3</v>
      </c>
      <c r="C164" s="195"/>
      <c r="D164" s="196" t="s">
        <v>752</v>
      </c>
      <c r="E164" s="196" t="s">
        <v>753</v>
      </c>
      <c r="F164" s="196" t="s">
        <v>754</v>
      </c>
      <c r="G164" s="196" t="s">
        <v>194</v>
      </c>
      <c r="H164" s="196" t="s">
        <v>160</v>
      </c>
      <c r="I164" s="237" t="str">
        <f t="shared" si="60"/>
        <v>0</v>
      </c>
      <c r="J164" s="237" t="str">
        <f t="shared" si="61"/>
        <v>36000</v>
      </c>
      <c r="K164" s="2" t="str">
        <f t="shared" si="80"/>
        <v>FCS0301</v>
      </c>
      <c r="L164" s="1">
        <f t="shared" si="85"/>
        <v>4</v>
      </c>
      <c r="M164" s="1">
        <f t="shared" si="86"/>
        <v>5</v>
      </c>
      <c r="N164" s="1">
        <v>3</v>
      </c>
      <c r="O164" s="57" t="str">
        <f t="shared" si="87"/>
        <v>AAI143</v>
      </c>
      <c r="P164" s="2" t="str">
        <f t="shared" si="84"/>
        <v>AI</v>
      </c>
      <c r="Q164" s="2"/>
      <c r="R164" s="57" t="s">
        <v>162</v>
      </c>
      <c r="S164" s="2"/>
      <c r="T164" s="2"/>
      <c r="U164" s="2">
        <v>7</v>
      </c>
      <c r="V164" s="2"/>
      <c r="W164" s="2" t="s">
        <v>755</v>
      </c>
      <c r="X164" s="2" t="s">
        <v>354</v>
      </c>
      <c r="Y164" s="3" t="str">
        <f t="shared" si="68"/>
        <v>%Z045103</v>
      </c>
      <c r="Z164" s="2" t="str">
        <f t="shared" si="69"/>
        <v>%%I08FT5013</v>
      </c>
      <c r="AA164" s="2"/>
      <c r="AB164" s="2" t="str">
        <f t="shared" si="70"/>
        <v>PU503A/S出口至下游流量</v>
      </c>
      <c r="AC164" s="1" t="str">
        <f t="shared" si="62"/>
        <v>0</v>
      </c>
      <c r="AD164" s="1" t="str">
        <f t="shared" si="63"/>
        <v>36000</v>
      </c>
      <c r="AE164" s="1" t="str">
        <f t="shared" si="64"/>
        <v>kg/h</v>
      </c>
      <c r="AF164" s="1"/>
      <c r="AG164" s="59"/>
      <c r="AH164" s="59"/>
      <c r="AI164" s="1"/>
      <c r="AJ164" s="1"/>
      <c r="AK164" s="58" t="s">
        <v>165</v>
      </c>
      <c r="AL164" s="4"/>
      <c r="AM164" s="4"/>
      <c r="AN164" s="5"/>
      <c r="AO164" s="195" t="s">
        <v>161</v>
      </c>
      <c r="AP164" s="199" t="s">
        <v>166</v>
      </c>
      <c r="AQ164" s="197" t="s">
        <v>167</v>
      </c>
      <c r="AR164" s="196"/>
      <c r="AS164" s="196"/>
      <c r="AT164" s="196" t="s">
        <v>168</v>
      </c>
      <c r="AU164" s="205" t="s">
        <v>169</v>
      </c>
      <c r="AV164" s="196" t="s">
        <v>170</v>
      </c>
      <c r="AW164" s="4"/>
      <c r="AX164" s="4"/>
      <c r="AY164" s="4"/>
      <c r="AZ164" s="4"/>
      <c r="BA164" s="4"/>
      <c r="BB164" s="4"/>
      <c r="BC164" s="4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4"/>
      <c r="BW164" s="8"/>
      <c r="BX164" s="8"/>
      <c r="BY164" s="8"/>
      <c r="BZ164" s="4"/>
      <c r="CA164" s="4"/>
      <c r="CB164" s="4"/>
      <c r="CC164" s="4"/>
      <c r="CD164" s="27"/>
      <c r="CE164" s="27"/>
      <c r="CF164" s="207">
        <f t="shared" si="71"/>
        <v>-36</v>
      </c>
      <c r="CG164" s="208">
        <f t="shared" si="72"/>
        <v>36</v>
      </c>
      <c r="CH164" s="209"/>
      <c r="CI164" s="210"/>
      <c r="CJ164" s="207">
        <f t="shared" si="73"/>
        <v>17964</v>
      </c>
      <c r="CK164" s="208">
        <f t="shared" si="74"/>
        <v>18036</v>
      </c>
      <c r="CL164" s="209"/>
      <c r="CM164" s="210"/>
      <c r="CN164" s="207">
        <f t="shared" si="75"/>
        <v>35964</v>
      </c>
      <c r="CO164" s="208">
        <f t="shared" si="76"/>
        <v>36036</v>
      </c>
      <c r="CP164" s="211"/>
      <c r="CQ164" s="212"/>
      <c r="CR164" s="213"/>
      <c r="CS164" s="213"/>
    </row>
    <row r="165" spans="1:97" ht="19.899999999999999" customHeight="1">
      <c r="A165" s="194">
        <v>164</v>
      </c>
      <c r="B165" s="195">
        <v>4</v>
      </c>
      <c r="C165" s="195"/>
      <c r="D165" s="196" t="s">
        <v>756</v>
      </c>
      <c r="E165" s="196" t="s">
        <v>757</v>
      </c>
      <c r="F165" s="196" t="s">
        <v>758</v>
      </c>
      <c r="G165" s="196" t="s">
        <v>759</v>
      </c>
      <c r="H165" s="196" t="s">
        <v>160</v>
      </c>
      <c r="I165" s="237" t="str">
        <f t="shared" si="60"/>
        <v>0</v>
      </c>
      <c r="J165" s="237" t="str">
        <f t="shared" si="61"/>
        <v>800</v>
      </c>
      <c r="K165" s="2" t="str">
        <f t="shared" si="80"/>
        <v>FCS0301</v>
      </c>
      <c r="L165" s="1">
        <f t="shared" si="85"/>
        <v>4</v>
      </c>
      <c r="M165" s="1">
        <f t="shared" si="86"/>
        <v>5</v>
      </c>
      <c r="N165" s="1">
        <v>4</v>
      </c>
      <c r="O165" s="57" t="str">
        <f t="shared" si="87"/>
        <v>AAI143</v>
      </c>
      <c r="P165" s="2" t="str">
        <f t="shared" si="84"/>
        <v>AI</v>
      </c>
      <c r="Q165" s="2"/>
      <c r="R165" s="57" t="s">
        <v>162</v>
      </c>
      <c r="S165" s="2"/>
      <c r="T165" s="2"/>
      <c r="U165" s="2">
        <v>7</v>
      </c>
      <c r="V165" s="2"/>
      <c r="W165" s="2" t="s">
        <v>760</v>
      </c>
      <c r="X165" s="2" t="s">
        <v>354</v>
      </c>
      <c r="Y165" s="3" t="str">
        <f t="shared" si="68"/>
        <v>%Z045104</v>
      </c>
      <c r="Z165" s="2" t="str">
        <f t="shared" si="69"/>
        <v>%%I08FT5028</v>
      </c>
      <c r="AA165" s="2"/>
      <c r="AB165" s="2" t="str">
        <f t="shared" si="70"/>
        <v>HE504A/B去放空流量</v>
      </c>
      <c r="AC165" s="1" t="str">
        <f t="shared" si="62"/>
        <v>0</v>
      </c>
      <c r="AD165" s="1" t="str">
        <f t="shared" si="63"/>
        <v>800</v>
      </c>
      <c r="AE165" s="1" t="str">
        <f t="shared" si="64"/>
        <v>kg/h</v>
      </c>
      <c r="AF165" s="1"/>
      <c r="AG165" s="1"/>
      <c r="AH165" s="1"/>
      <c r="AI165" s="1"/>
      <c r="AJ165" s="1"/>
      <c r="AK165" s="58" t="s">
        <v>165</v>
      </c>
      <c r="AL165" s="4"/>
      <c r="AM165" s="4"/>
      <c r="AN165" s="5"/>
      <c r="AO165" s="195" t="s">
        <v>161</v>
      </c>
      <c r="AP165" s="199" t="s">
        <v>166</v>
      </c>
      <c r="AQ165" s="197" t="s">
        <v>167</v>
      </c>
      <c r="AR165" s="196"/>
      <c r="AS165" s="196"/>
      <c r="AT165" s="196" t="s">
        <v>168</v>
      </c>
      <c r="AU165" s="205" t="s">
        <v>169</v>
      </c>
      <c r="AV165" s="196" t="s">
        <v>170</v>
      </c>
      <c r="AW165" s="4"/>
      <c r="AX165" s="4"/>
      <c r="AY165" s="4"/>
      <c r="AZ165" s="4"/>
      <c r="BA165" s="4"/>
      <c r="BB165" s="4"/>
      <c r="BC165" s="4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4"/>
      <c r="BW165" s="8"/>
      <c r="BX165" s="8"/>
      <c r="BY165" s="8"/>
      <c r="BZ165" s="4"/>
      <c r="CA165" s="4"/>
      <c r="CB165" s="4"/>
      <c r="CC165" s="4"/>
      <c r="CD165" s="27"/>
      <c r="CE165" s="27"/>
      <c r="CF165" s="207">
        <f t="shared" si="71"/>
        <v>-0.8</v>
      </c>
      <c r="CG165" s="208">
        <f t="shared" si="72"/>
        <v>0.8</v>
      </c>
      <c r="CH165" s="209"/>
      <c r="CI165" s="210"/>
      <c r="CJ165" s="207">
        <f t="shared" si="73"/>
        <v>399.2</v>
      </c>
      <c r="CK165" s="208">
        <f t="shared" si="74"/>
        <v>400.8</v>
      </c>
      <c r="CL165" s="209"/>
      <c r="CM165" s="210"/>
      <c r="CN165" s="207">
        <f t="shared" si="75"/>
        <v>799.2</v>
      </c>
      <c r="CO165" s="208">
        <f t="shared" si="76"/>
        <v>800.8</v>
      </c>
      <c r="CP165" s="211"/>
      <c r="CQ165" s="212"/>
      <c r="CR165" s="213"/>
      <c r="CS165" s="213"/>
    </row>
    <row r="166" spans="1:97" ht="19.899999999999999" customHeight="1">
      <c r="A166" s="194">
        <v>165</v>
      </c>
      <c r="B166" s="195">
        <v>5</v>
      </c>
      <c r="C166" s="195"/>
      <c r="D166" s="196" t="s">
        <v>761</v>
      </c>
      <c r="E166" s="196" t="s">
        <v>762</v>
      </c>
      <c r="F166" s="196" t="s">
        <v>763</v>
      </c>
      <c r="G166" s="196" t="s">
        <v>764</v>
      </c>
      <c r="H166" s="196" t="s">
        <v>160</v>
      </c>
      <c r="I166" s="237" t="str">
        <f t="shared" si="60"/>
        <v>0</v>
      </c>
      <c r="J166" s="237" t="str">
        <f t="shared" si="61"/>
        <v>5500</v>
      </c>
      <c r="K166" s="2" t="str">
        <f t="shared" si="80"/>
        <v>FCS0301</v>
      </c>
      <c r="L166" s="1">
        <f t="shared" si="85"/>
        <v>4</v>
      </c>
      <c r="M166" s="1">
        <f t="shared" si="86"/>
        <v>5</v>
      </c>
      <c r="N166" s="1">
        <v>5</v>
      </c>
      <c r="O166" s="57" t="str">
        <f t="shared" si="87"/>
        <v>AAI143</v>
      </c>
      <c r="P166" s="2" t="str">
        <f t="shared" si="84"/>
        <v>AI</v>
      </c>
      <c r="Q166" s="2"/>
      <c r="R166" s="57" t="s">
        <v>162</v>
      </c>
      <c r="S166" s="2"/>
      <c r="T166" s="2"/>
      <c r="U166" s="2">
        <v>17</v>
      </c>
      <c r="V166" s="2"/>
      <c r="W166" s="2" t="s">
        <v>765</v>
      </c>
      <c r="X166" s="2" t="s">
        <v>354</v>
      </c>
      <c r="Y166" s="3" t="str">
        <f t="shared" si="68"/>
        <v>%Z045105</v>
      </c>
      <c r="Z166" s="2" t="str">
        <f t="shared" si="69"/>
        <v>%%I08FT5040</v>
      </c>
      <c r="AA166" s="2"/>
      <c r="AB166" s="2" t="str">
        <f t="shared" si="70"/>
        <v>PU501A/S去至HE502流量</v>
      </c>
      <c r="AC166" s="1" t="str">
        <f t="shared" si="62"/>
        <v>0</v>
      </c>
      <c r="AD166" s="1" t="str">
        <f t="shared" si="63"/>
        <v>5500</v>
      </c>
      <c r="AE166" s="1" t="str">
        <f t="shared" si="64"/>
        <v>kg/h</v>
      </c>
      <c r="AF166" s="1"/>
      <c r="AG166" s="59"/>
      <c r="AH166" s="59"/>
      <c r="AI166" s="1"/>
      <c r="AJ166" s="1"/>
      <c r="AK166" s="58" t="s">
        <v>165</v>
      </c>
      <c r="AL166" s="4"/>
      <c r="AM166" s="4"/>
      <c r="AN166" s="5"/>
      <c r="AO166" s="195" t="s">
        <v>161</v>
      </c>
      <c r="AP166" s="199" t="s">
        <v>166</v>
      </c>
      <c r="AQ166" s="197" t="s">
        <v>167</v>
      </c>
      <c r="AR166" s="196"/>
      <c r="AS166" s="196"/>
      <c r="AT166" s="196" t="s">
        <v>168</v>
      </c>
      <c r="AU166" s="205" t="s">
        <v>169</v>
      </c>
      <c r="AV166" s="196" t="s">
        <v>170</v>
      </c>
      <c r="AW166" s="4"/>
      <c r="AX166" s="4"/>
      <c r="AY166" s="4"/>
      <c r="AZ166" s="4"/>
      <c r="BA166" s="4"/>
      <c r="BB166" s="4"/>
      <c r="BC166" s="4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4"/>
      <c r="BW166" s="8"/>
      <c r="BX166" s="8"/>
      <c r="BY166" s="8"/>
      <c r="BZ166" s="4"/>
      <c r="CA166" s="4"/>
      <c r="CB166" s="4"/>
      <c r="CC166" s="4"/>
      <c r="CD166" s="27"/>
      <c r="CE166" s="27"/>
      <c r="CF166" s="207">
        <f t="shared" si="71"/>
        <v>-5.5</v>
      </c>
      <c r="CG166" s="208">
        <f t="shared" si="72"/>
        <v>5.5</v>
      </c>
      <c r="CH166" s="209"/>
      <c r="CI166" s="210"/>
      <c r="CJ166" s="207">
        <f t="shared" si="73"/>
        <v>2744.5</v>
      </c>
      <c r="CK166" s="208">
        <f t="shared" si="74"/>
        <v>2755.5</v>
      </c>
      <c r="CL166" s="209"/>
      <c r="CM166" s="210"/>
      <c r="CN166" s="207">
        <f t="shared" si="75"/>
        <v>5494.5</v>
      </c>
      <c r="CO166" s="208">
        <f t="shared" si="76"/>
        <v>5505.5</v>
      </c>
      <c r="CP166" s="211"/>
      <c r="CQ166" s="212"/>
      <c r="CR166" s="213"/>
      <c r="CS166" s="213"/>
    </row>
    <row r="167" spans="1:97" ht="19.899999999999999" customHeight="1">
      <c r="A167" s="194">
        <v>166</v>
      </c>
      <c r="B167" s="195">
        <v>6</v>
      </c>
      <c r="C167" s="195"/>
      <c r="D167" s="196" t="s">
        <v>766</v>
      </c>
      <c r="E167" s="196" t="s">
        <v>767</v>
      </c>
      <c r="F167" s="196" t="s">
        <v>768</v>
      </c>
      <c r="G167" s="196" t="s">
        <v>769</v>
      </c>
      <c r="H167" s="196" t="s">
        <v>160</v>
      </c>
      <c r="I167" s="237" t="str">
        <f t="shared" si="60"/>
        <v>0</v>
      </c>
      <c r="J167" s="237" t="str">
        <f t="shared" si="61"/>
        <v>21000</v>
      </c>
      <c r="K167" s="2" t="str">
        <f t="shared" si="80"/>
        <v>FCS0301</v>
      </c>
      <c r="L167" s="1">
        <f t="shared" si="85"/>
        <v>4</v>
      </c>
      <c r="M167" s="1">
        <f t="shared" si="86"/>
        <v>5</v>
      </c>
      <c r="N167" s="1">
        <v>6</v>
      </c>
      <c r="O167" s="57" t="str">
        <f t="shared" si="87"/>
        <v>AAI143</v>
      </c>
      <c r="P167" s="2" t="str">
        <f t="shared" si="84"/>
        <v>AI</v>
      </c>
      <c r="Q167" s="2"/>
      <c r="R167" s="57" t="s">
        <v>162</v>
      </c>
      <c r="S167" s="2"/>
      <c r="T167" s="2"/>
      <c r="U167" s="2">
        <v>7</v>
      </c>
      <c r="V167" s="2"/>
      <c r="W167" s="2" t="s">
        <v>770</v>
      </c>
      <c r="X167" s="2" t="s">
        <v>354</v>
      </c>
      <c r="Y167" s="3" t="str">
        <f t="shared" si="68"/>
        <v>%Z045106</v>
      </c>
      <c r="Z167" s="2" t="str">
        <f t="shared" si="69"/>
        <v>%%I08FT5076</v>
      </c>
      <c r="AA167" s="2"/>
      <c r="AB167" s="2" t="str">
        <f t="shared" si="70"/>
        <v>CL401气相去CL501流量</v>
      </c>
      <c r="AC167" s="1" t="str">
        <f t="shared" si="62"/>
        <v>0</v>
      </c>
      <c r="AD167" s="1" t="str">
        <f t="shared" si="63"/>
        <v>21000</v>
      </c>
      <c r="AE167" s="1" t="str">
        <f t="shared" si="64"/>
        <v>kg/h</v>
      </c>
      <c r="AF167" s="1"/>
      <c r="AG167" s="59"/>
      <c r="AH167" s="59"/>
      <c r="AI167" s="1"/>
      <c r="AJ167" s="1"/>
      <c r="AK167" s="58" t="s">
        <v>165</v>
      </c>
      <c r="AL167" s="4"/>
      <c r="AM167" s="4"/>
      <c r="AN167" s="5"/>
      <c r="AO167" s="195" t="s">
        <v>161</v>
      </c>
      <c r="AP167" s="199" t="s">
        <v>166</v>
      </c>
      <c r="AQ167" s="197" t="s">
        <v>167</v>
      </c>
      <c r="AR167" s="196"/>
      <c r="AS167" s="196"/>
      <c r="AT167" s="196" t="s">
        <v>168</v>
      </c>
      <c r="AU167" s="205" t="s">
        <v>169</v>
      </c>
      <c r="AV167" s="196" t="s">
        <v>170</v>
      </c>
      <c r="AW167" s="4"/>
      <c r="AX167" s="4"/>
      <c r="AY167" s="4"/>
      <c r="AZ167" s="4"/>
      <c r="BA167" s="4"/>
      <c r="BB167" s="4"/>
      <c r="BC167" s="4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4"/>
      <c r="BW167" s="8"/>
      <c r="BX167" s="8"/>
      <c r="BY167" s="8"/>
      <c r="BZ167" s="4"/>
      <c r="CA167" s="4"/>
      <c r="CB167" s="4"/>
      <c r="CC167" s="4"/>
      <c r="CD167" s="27"/>
      <c r="CE167" s="27"/>
      <c r="CF167" s="207">
        <f t="shared" si="71"/>
        <v>-21</v>
      </c>
      <c r="CG167" s="208">
        <f t="shared" si="72"/>
        <v>21</v>
      </c>
      <c r="CH167" s="209"/>
      <c r="CI167" s="210"/>
      <c r="CJ167" s="207">
        <f t="shared" si="73"/>
        <v>10479</v>
      </c>
      <c r="CK167" s="208">
        <f t="shared" si="74"/>
        <v>10521</v>
      </c>
      <c r="CL167" s="209"/>
      <c r="CM167" s="210"/>
      <c r="CN167" s="207">
        <f t="shared" si="75"/>
        <v>20979</v>
      </c>
      <c r="CO167" s="208">
        <f t="shared" si="76"/>
        <v>21021</v>
      </c>
      <c r="CP167" s="211"/>
      <c r="CQ167" s="212"/>
      <c r="CR167" s="213"/>
      <c r="CS167" s="213"/>
    </row>
    <row r="168" spans="1:97" ht="19.899999999999999" customHeight="1">
      <c r="A168" s="194">
        <v>167</v>
      </c>
      <c r="B168" s="195">
        <v>7</v>
      </c>
      <c r="C168" s="195"/>
      <c r="D168" s="196" t="s">
        <v>771</v>
      </c>
      <c r="E168" s="196" t="s">
        <v>772</v>
      </c>
      <c r="F168" s="196" t="s">
        <v>773</v>
      </c>
      <c r="G168" s="196" t="s">
        <v>774</v>
      </c>
      <c r="H168" s="196" t="s">
        <v>160</v>
      </c>
      <c r="I168" s="237" t="str">
        <f t="shared" si="60"/>
        <v>0</v>
      </c>
      <c r="J168" s="237" t="str">
        <f t="shared" si="61"/>
        <v>34000</v>
      </c>
      <c r="K168" s="2" t="str">
        <f t="shared" si="80"/>
        <v>FCS0301</v>
      </c>
      <c r="L168" s="1">
        <f t="shared" si="85"/>
        <v>4</v>
      </c>
      <c r="M168" s="1">
        <f t="shared" si="86"/>
        <v>5</v>
      </c>
      <c r="N168" s="1">
        <v>7</v>
      </c>
      <c r="O168" s="57" t="str">
        <f t="shared" si="87"/>
        <v>AAI143</v>
      </c>
      <c r="P168" s="2" t="str">
        <f t="shared" si="84"/>
        <v>AI</v>
      </c>
      <c r="Q168" s="2"/>
      <c r="R168" s="57" t="s">
        <v>162</v>
      </c>
      <c r="S168" s="2"/>
      <c r="T168" s="2"/>
      <c r="U168" s="2">
        <v>8</v>
      </c>
      <c r="V168" s="2"/>
      <c r="W168" s="2" t="s">
        <v>775</v>
      </c>
      <c r="X168" s="2" t="s">
        <v>354</v>
      </c>
      <c r="Y168" s="3" t="str">
        <f t="shared" si="68"/>
        <v>%Z045107</v>
      </c>
      <c r="Z168" s="2" t="str">
        <f t="shared" si="69"/>
        <v>%%I08FT5107</v>
      </c>
      <c r="AA168" s="2"/>
      <c r="AB168" s="2" t="str">
        <f t="shared" si="70"/>
        <v>VCM去TK706AB流量</v>
      </c>
      <c r="AC168" s="1" t="str">
        <f t="shared" si="62"/>
        <v>0</v>
      </c>
      <c r="AD168" s="1" t="str">
        <f t="shared" si="63"/>
        <v>34000</v>
      </c>
      <c r="AE168" s="1" t="str">
        <f t="shared" si="64"/>
        <v>kg/h</v>
      </c>
      <c r="AF168" s="1"/>
      <c r="AG168" s="59"/>
      <c r="AH168" s="59"/>
      <c r="AI168" s="1"/>
      <c r="AJ168" s="1"/>
      <c r="AK168" s="58" t="s">
        <v>165</v>
      </c>
      <c r="AL168" s="4"/>
      <c r="AM168" s="4"/>
      <c r="AN168" s="5"/>
      <c r="AO168" s="195" t="s">
        <v>161</v>
      </c>
      <c r="AP168" s="199" t="s">
        <v>166</v>
      </c>
      <c r="AQ168" s="197" t="s">
        <v>167</v>
      </c>
      <c r="AR168" s="196"/>
      <c r="AS168" s="196"/>
      <c r="AT168" s="196" t="s">
        <v>168</v>
      </c>
      <c r="AU168" s="205" t="s">
        <v>169</v>
      </c>
      <c r="AV168" s="196" t="s">
        <v>170</v>
      </c>
      <c r="AW168" s="4"/>
      <c r="AX168" s="4"/>
      <c r="AY168" s="4"/>
      <c r="AZ168" s="4"/>
      <c r="BA168" s="4"/>
      <c r="BB168" s="4"/>
      <c r="BC168" s="4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4"/>
      <c r="BW168" s="8"/>
      <c r="BX168" s="8"/>
      <c r="BY168" s="8"/>
      <c r="BZ168" s="4"/>
      <c r="CA168" s="4"/>
      <c r="CB168" s="4"/>
      <c r="CC168" s="4"/>
      <c r="CD168" s="27"/>
      <c r="CE168" s="27"/>
      <c r="CF168" s="207">
        <f t="shared" si="71"/>
        <v>-34</v>
      </c>
      <c r="CG168" s="208">
        <f t="shared" si="72"/>
        <v>34</v>
      </c>
      <c r="CH168" s="209"/>
      <c r="CI168" s="210"/>
      <c r="CJ168" s="207">
        <f t="shared" si="73"/>
        <v>16966</v>
      </c>
      <c r="CK168" s="208">
        <f t="shared" si="74"/>
        <v>17034</v>
      </c>
      <c r="CL168" s="209"/>
      <c r="CM168" s="210"/>
      <c r="CN168" s="207">
        <f t="shared" si="75"/>
        <v>33966</v>
      </c>
      <c r="CO168" s="208">
        <f t="shared" si="76"/>
        <v>34034</v>
      </c>
      <c r="CP168" s="211"/>
      <c r="CQ168" s="212"/>
      <c r="CR168" s="213"/>
      <c r="CS168" s="213"/>
    </row>
    <row r="169" spans="1:97" ht="19.899999999999999" customHeight="1">
      <c r="A169" s="194">
        <v>168</v>
      </c>
      <c r="B169" s="195">
        <v>8</v>
      </c>
      <c r="C169" s="195"/>
      <c r="D169" s="196" t="s">
        <v>776</v>
      </c>
      <c r="E169" s="196" t="s">
        <v>777</v>
      </c>
      <c r="F169" s="196" t="s">
        <v>778</v>
      </c>
      <c r="G169" s="196" t="s">
        <v>292</v>
      </c>
      <c r="H169" s="196" t="s">
        <v>160</v>
      </c>
      <c r="I169" s="237" t="str">
        <f t="shared" ref="I169:I232" si="88">IF(G169&lt;&gt;"",LEFT(G169,FIND("~",G169,1)-1),"")</f>
        <v>0</v>
      </c>
      <c r="J169" s="237" t="str">
        <f t="shared" ref="J169:J232" si="89">IF(G169&lt;&gt;"",MID(G169,FIND("~",G169,1)+1,10),"")</f>
        <v>38000</v>
      </c>
      <c r="K169" s="2" t="str">
        <f t="shared" si="80"/>
        <v>FCS0301</v>
      </c>
      <c r="L169" s="1">
        <f t="shared" si="85"/>
        <v>4</v>
      </c>
      <c r="M169" s="1">
        <f t="shared" si="86"/>
        <v>5</v>
      </c>
      <c r="N169" s="1">
        <v>8</v>
      </c>
      <c r="O169" s="57" t="str">
        <f t="shared" si="87"/>
        <v>AAI143</v>
      </c>
      <c r="P169" s="2" t="str">
        <f t="shared" si="84"/>
        <v>AI</v>
      </c>
      <c r="Q169" s="2"/>
      <c r="R169" s="57" t="s">
        <v>162</v>
      </c>
      <c r="S169" s="2"/>
      <c r="T169" s="2"/>
      <c r="U169" s="2">
        <v>7</v>
      </c>
      <c r="V169" s="2"/>
      <c r="W169" s="2" t="s">
        <v>779</v>
      </c>
      <c r="X169" s="2" t="s">
        <v>354</v>
      </c>
      <c r="Y169" s="3" t="str">
        <f t="shared" si="68"/>
        <v>%Z045108</v>
      </c>
      <c r="Z169" s="2" t="str">
        <f t="shared" si="69"/>
        <v>%%I08FT5133A</v>
      </c>
      <c r="AA169" s="2"/>
      <c r="AB169" s="2" t="str">
        <f t="shared" si="70"/>
        <v>CL502去氯气混合器流量</v>
      </c>
      <c r="AC169" s="1" t="str">
        <f t="shared" ref="AC169:AC232" si="90">IF(I169&lt;&gt;"",I169,"")</f>
        <v>0</v>
      </c>
      <c r="AD169" s="1" t="str">
        <f t="shared" ref="AD169:AD232" si="91">IF(J169&lt;&gt;"",J169,"")</f>
        <v>38000</v>
      </c>
      <c r="AE169" s="1" t="str">
        <f t="shared" ref="AE169:AE232" si="92">IF(H169&lt;&gt;"",H169,"")</f>
        <v>kg/h</v>
      </c>
      <c r="AF169" s="1"/>
      <c r="AG169" s="1"/>
      <c r="AH169" s="1"/>
      <c r="AI169" s="1"/>
      <c r="AJ169" s="1"/>
      <c r="AK169" s="58" t="s">
        <v>165</v>
      </c>
      <c r="AL169" s="4"/>
      <c r="AM169" s="4"/>
      <c r="AN169" s="5"/>
      <c r="AO169" s="195" t="s">
        <v>161</v>
      </c>
      <c r="AP169" s="199" t="s">
        <v>166</v>
      </c>
      <c r="AQ169" s="197" t="s">
        <v>167</v>
      </c>
      <c r="AR169" s="196"/>
      <c r="AS169" s="196"/>
      <c r="AT169" s="196" t="s">
        <v>168</v>
      </c>
      <c r="AU169" s="205" t="s">
        <v>169</v>
      </c>
      <c r="AV169" s="196" t="s">
        <v>170</v>
      </c>
      <c r="AW169" s="4"/>
      <c r="AX169" s="4"/>
      <c r="AY169" s="4"/>
      <c r="AZ169" s="4"/>
      <c r="BA169" s="4"/>
      <c r="BB169" s="4"/>
      <c r="BC169" s="4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4"/>
      <c r="BW169" s="8"/>
      <c r="BX169" s="8"/>
      <c r="BY169" s="8"/>
      <c r="BZ169" s="4"/>
      <c r="CA169" s="4"/>
      <c r="CB169" s="4"/>
      <c r="CC169" s="4"/>
      <c r="CD169" s="27"/>
      <c r="CE169" s="27"/>
      <c r="CF169" s="207">
        <f t="shared" si="71"/>
        <v>-38</v>
      </c>
      <c r="CG169" s="208">
        <f t="shared" si="72"/>
        <v>38</v>
      </c>
      <c r="CH169" s="209"/>
      <c r="CI169" s="210"/>
      <c r="CJ169" s="207">
        <f t="shared" si="73"/>
        <v>18962</v>
      </c>
      <c r="CK169" s="208">
        <f t="shared" si="74"/>
        <v>19038</v>
      </c>
      <c r="CL169" s="209"/>
      <c r="CM169" s="210"/>
      <c r="CN169" s="207">
        <f t="shared" si="75"/>
        <v>37962</v>
      </c>
      <c r="CO169" s="208">
        <f t="shared" si="76"/>
        <v>38038</v>
      </c>
      <c r="CP169" s="211"/>
      <c r="CQ169" s="212"/>
      <c r="CR169" s="213"/>
      <c r="CS169" s="213"/>
    </row>
    <row r="170" spans="1:97" ht="19.899999999999999" customHeight="1">
      <c r="A170" s="194">
        <v>169</v>
      </c>
      <c r="B170" s="195">
        <v>9</v>
      </c>
      <c r="C170" s="195"/>
      <c r="D170" s="196" t="s">
        <v>780</v>
      </c>
      <c r="E170" s="196" t="s">
        <v>781</v>
      </c>
      <c r="F170" s="196" t="s">
        <v>782</v>
      </c>
      <c r="G170" s="196" t="s">
        <v>774</v>
      </c>
      <c r="H170" s="196" t="s">
        <v>160</v>
      </c>
      <c r="I170" s="237" t="str">
        <f t="shared" si="88"/>
        <v>0</v>
      </c>
      <c r="J170" s="237" t="str">
        <f t="shared" si="89"/>
        <v>34000</v>
      </c>
      <c r="K170" s="2" t="str">
        <f t="shared" si="80"/>
        <v>FCS0301</v>
      </c>
      <c r="L170" s="1">
        <f t="shared" si="85"/>
        <v>4</v>
      </c>
      <c r="M170" s="1">
        <f t="shared" si="86"/>
        <v>5</v>
      </c>
      <c r="N170" s="1">
        <v>9</v>
      </c>
      <c r="O170" s="57" t="str">
        <f t="shared" si="87"/>
        <v>AAI143</v>
      </c>
      <c r="P170" s="2" t="str">
        <f t="shared" si="84"/>
        <v>AI</v>
      </c>
      <c r="Q170" s="2"/>
      <c r="R170" s="57" t="s">
        <v>162</v>
      </c>
      <c r="S170" s="2"/>
      <c r="T170" s="2"/>
      <c r="U170" s="2">
        <v>8</v>
      </c>
      <c r="V170" s="2"/>
      <c r="W170" s="2" t="s">
        <v>783</v>
      </c>
      <c r="X170" s="2" t="s">
        <v>354</v>
      </c>
      <c r="Y170" s="3" t="str">
        <f t="shared" si="68"/>
        <v>%Z045109</v>
      </c>
      <c r="Z170" s="2" t="str">
        <f t="shared" si="69"/>
        <v>%%I08FT5144</v>
      </c>
      <c r="AA170" s="2"/>
      <c r="AB170" s="2" t="str">
        <f t="shared" si="70"/>
        <v>VCM产品去TK706AB流量</v>
      </c>
      <c r="AC170" s="1" t="str">
        <f t="shared" si="90"/>
        <v>0</v>
      </c>
      <c r="AD170" s="1" t="str">
        <f t="shared" si="91"/>
        <v>34000</v>
      </c>
      <c r="AE170" s="1" t="str">
        <f t="shared" si="92"/>
        <v>kg/h</v>
      </c>
      <c r="AF170" s="1"/>
      <c r="AG170" s="1"/>
      <c r="AH170" s="1"/>
      <c r="AI170" s="1"/>
      <c r="AJ170" s="1"/>
      <c r="AK170" s="58" t="s">
        <v>165</v>
      </c>
      <c r="AL170" s="4"/>
      <c r="AM170" s="4"/>
      <c r="AN170" s="5"/>
      <c r="AO170" s="195" t="s">
        <v>161</v>
      </c>
      <c r="AP170" s="199" t="s">
        <v>166</v>
      </c>
      <c r="AQ170" s="197" t="s">
        <v>167</v>
      </c>
      <c r="AR170" s="196"/>
      <c r="AS170" s="196"/>
      <c r="AT170" s="196" t="s">
        <v>168</v>
      </c>
      <c r="AU170" s="205" t="s">
        <v>169</v>
      </c>
      <c r="AV170" s="196" t="s">
        <v>170</v>
      </c>
      <c r="AW170" s="4"/>
      <c r="AX170" s="4"/>
      <c r="AY170" s="4"/>
      <c r="AZ170" s="4"/>
      <c r="BA170" s="4"/>
      <c r="BB170" s="4"/>
      <c r="BC170" s="4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4"/>
      <c r="BW170" s="8"/>
      <c r="BX170" s="8"/>
      <c r="BY170" s="8"/>
      <c r="BZ170" s="4"/>
      <c r="CA170" s="4"/>
      <c r="CB170" s="4"/>
      <c r="CC170" s="4"/>
      <c r="CD170" s="27"/>
      <c r="CE170" s="27"/>
      <c r="CF170" s="207">
        <f t="shared" si="71"/>
        <v>-34</v>
      </c>
      <c r="CG170" s="208">
        <f t="shared" si="72"/>
        <v>34</v>
      </c>
      <c r="CH170" s="209"/>
      <c r="CI170" s="210"/>
      <c r="CJ170" s="207">
        <f t="shared" si="73"/>
        <v>16966</v>
      </c>
      <c r="CK170" s="208">
        <f t="shared" si="74"/>
        <v>17034</v>
      </c>
      <c r="CL170" s="209"/>
      <c r="CM170" s="210"/>
      <c r="CN170" s="207">
        <f t="shared" si="75"/>
        <v>33966</v>
      </c>
      <c r="CO170" s="208">
        <f t="shared" si="76"/>
        <v>34034</v>
      </c>
      <c r="CP170" s="211"/>
      <c r="CQ170" s="212"/>
      <c r="CR170" s="213"/>
      <c r="CS170" s="213"/>
    </row>
    <row r="171" spans="1:97" ht="19.899999999999999" customHeight="1">
      <c r="A171" s="194">
        <v>170</v>
      </c>
      <c r="B171" s="195">
        <v>10</v>
      </c>
      <c r="C171" s="195"/>
      <c r="D171" s="196" t="s">
        <v>784</v>
      </c>
      <c r="E171" s="196" t="s">
        <v>785</v>
      </c>
      <c r="F171" s="196" t="s">
        <v>786</v>
      </c>
      <c r="G171" s="196" t="s">
        <v>787</v>
      </c>
      <c r="H171" s="196" t="s">
        <v>160</v>
      </c>
      <c r="I171" s="237" t="str">
        <f t="shared" si="88"/>
        <v>0</v>
      </c>
      <c r="J171" s="237" t="str">
        <f t="shared" si="89"/>
        <v>73000</v>
      </c>
      <c r="K171" s="2" t="str">
        <f t="shared" si="80"/>
        <v>FCS0301</v>
      </c>
      <c r="L171" s="1">
        <f t="shared" si="85"/>
        <v>4</v>
      </c>
      <c r="M171" s="1">
        <f t="shared" si="86"/>
        <v>5</v>
      </c>
      <c r="N171" s="1">
        <v>10</v>
      </c>
      <c r="O171" s="57" t="str">
        <f t="shared" si="87"/>
        <v>AAI143</v>
      </c>
      <c r="P171" s="2" t="str">
        <f t="shared" si="84"/>
        <v>AI</v>
      </c>
      <c r="Q171" s="2"/>
      <c r="R171" s="57" t="s">
        <v>162</v>
      </c>
      <c r="S171" s="2"/>
      <c r="T171" s="2"/>
      <c r="U171" s="2">
        <v>7</v>
      </c>
      <c r="V171" s="2"/>
      <c r="W171" s="2" t="s">
        <v>788</v>
      </c>
      <c r="X171" s="2" t="s">
        <v>354</v>
      </c>
      <c r="Y171" s="3" t="str">
        <f t="shared" si="68"/>
        <v>%Z045110</v>
      </c>
      <c r="Z171" s="2" t="str">
        <f t="shared" si="69"/>
        <v>%%I08FT5162</v>
      </c>
      <c r="AA171" s="2"/>
      <c r="AB171" s="2" t="str">
        <f t="shared" si="70"/>
        <v>CL501底去CL502流量</v>
      </c>
      <c r="AC171" s="1" t="str">
        <f t="shared" si="90"/>
        <v>0</v>
      </c>
      <c r="AD171" s="1" t="str">
        <f t="shared" si="91"/>
        <v>73000</v>
      </c>
      <c r="AE171" s="1" t="str">
        <f t="shared" si="92"/>
        <v>kg/h</v>
      </c>
      <c r="AF171" s="1"/>
      <c r="AG171" s="1"/>
      <c r="AH171" s="1"/>
      <c r="AI171" s="1"/>
      <c r="AJ171" s="1"/>
      <c r="AK171" s="58" t="s">
        <v>165</v>
      </c>
      <c r="AL171" s="4"/>
      <c r="AM171" s="4"/>
      <c r="AN171" s="5"/>
      <c r="AO171" s="195" t="s">
        <v>161</v>
      </c>
      <c r="AP171" s="199" t="s">
        <v>166</v>
      </c>
      <c r="AQ171" s="197" t="s">
        <v>167</v>
      </c>
      <c r="AR171" s="196"/>
      <c r="AS171" s="196"/>
      <c r="AT171" s="196" t="s">
        <v>168</v>
      </c>
      <c r="AU171" s="205" t="s">
        <v>169</v>
      </c>
      <c r="AV171" s="196" t="s">
        <v>170</v>
      </c>
      <c r="AW171" s="4"/>
      <c r="AX171" s="4"/>
      <c r="AY171" s="4"/>
      <c r="AZ171" s="4"/>
      <c r="BA171" s="4"/>
      <c r="BB171" s="4"/>
      <c r="BC171" s="4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4"/>
      <c r="BW171" s="8"/>
      <c r="BX171" s="8"/>
      <c r="BY171" s="8"/>
      <c r="BZ171" s="4"/>
      <c r="CA171" s="4"/>
      <c r="CB171" s="4"/>
      <c r="CC171" s="4"/>
      <c r="CD171" s="27"/>
      <c r="CE171" s="27"/>
      <c r="CF171" s="207">
        <f t="shared" si="71"/>
        <v>-73</v>
      </c>
      <c r="CG171" s="208">
        <f t="shared" si="72"/>
        <v>73</v>
      </c>
      <c r="CH171" s="209"/>
      <c r="CI171" s="210"/>
      <c r="CJ171" s="207">
        <f t="shared" si="73"/>
        <v>36427</v>
      </c>
      <c r="CK171" s="208">
        <f t="shared" si="74"/>
        <v>36573</v>
      </c>
      <c r="CL171" s="209"/>
      <c r="CM171" s="210"/>
      <c r="CN171" s="207">
        <f t="shared" si="75"/>
        <v>72927</v>
      </c>
      <c r="CO171" s="208">
        <f t="shared" si="76"/>
        <v>73073</v>
      </c>
      <c r="CP171" s="211"/>
      <c r="CQ171" s="212"/>
      <c r="CR171" s="213"/>
      <c r="CS171" s="213"/>
    </row>
    <row r="172" spans="1:97" ht="19.899999999999999" customHeight="1">
      <c r="A172" s="194">
        <v>171</v>
      </c>
      <c r="B172" s="195">
        <v>11</v>
      </c>
      <c r="C172" s="195"/>
      <c r="D172" s="196" t="s">
        <v>789</v>
      </c>
      <c r="E172" s="196" t="s">
        <v>790</v>
      </c>
      <c r="F172" s="196" t="s">
        <v>791</v>
      </c>
      <c r="G172" s="196" t="s">
        <v>313</v>
      </c>
      <c r="H172" s="196" t="s">
        <v>314</v>
      </c>
      <c r="I172" s="237" t="str">
        <f t="shared" si="88"/>
        <v>0</v>
      </c>
      <c r="J172" s="237" t="str">
        <f t="shared" si="89"/>
        <v>100</v>
      </c>
      <c r="K172" s="2" t="str">
        <f t="shared" si="80"/>
        <v>FCS0301</v>
      </c>
      <c r="L172" s="1">
        <f t="shared" si="85"/>
        <v>4</v>
      </c>
      <c r="M172" s="1">
        <f t="shared" si="86"/>
        <v>5</v>
      </c>
      <c r="N172" s="1">
        <v>11</v>
      </c>
      <c r="O172" s="57" t="str">
        <f t="shared" si="87"/>
        <v>AAI143</v>
      </c>
      <c r="P172" s="2" t="str">
        <f t="shared" si="84"/>
        <v>AI</v>
      </c>
      <c r="Q172" s="2"/>
      <c r="R172" s="57" t="s">
        <v>162</v>
      </c>
      <c r="S172" s="2"/>
      <c r="T172" s="2"/>
      <c r="U172" s="2">
        <v>18</v>
      </c>
      <c r="V172" s="2"/>
      <c r="W172" s="2" t="s">
        <v>792</v>
      </c>
      <c r="X172" s="2" t="s">
        <v>354</v>
      </c>
      <c r="Y172" s="3" t="str">
        <f t="shared" si="68"/>
        <v>%Z045111</v>
      </c>
      <c r="Z172" s="2" t="str">
        <f t="shared" si="69"/>
        <v>%%I08LT3385</v>
      </c>
      <c r="AA172" s="2"/>
      <c r="AB172" s="2" t="str">
        <f t="shared" si="70"/>
        <v>CL302液位</v>
      </c>
      <c r="AC172" s="1" t="str">
        <f t="shared" si="90"/>
        <v>0</v>
      </c>
      <c r="AD172" s="1" t="str">
        <f t="shared" si="91"/>
        <v>100</v>
      </c>
      <c r="AE172" s="1" t="str">
        <f t="shared" si="92"/>
        <v>%</v>
      </c>
      <c r="AF172" s="1"/>
      <c r="AG172" s="1"/>
      <c r="AH172" s="1"/>
      <c r="AI172" s="1"/>
      <c r="AJ172" s="1"/>
      <c r="AK172" s="58" t="s">
        <v>165</v>
      </c>
      <c r="AL172" s="4"/>
      <c r="AM172" s="4"/>
      <c r="AN172" s="5"/>
      <c r="AO172" s="195" t="s">
        <v>161</v>
      </c>
      <c r="AP172" s="199" t="s">
        <v>166</v>
      </c>
      <c r="AQ172" s="197" t="s">
        <v>167</v>
      </c>
      <c r="AR172" s="196"/>
      <c r="AS172" s="196"/>
      <c r="AT172" s="196" t="s">
        <v>168</v>
      </c>
      <c r="AU172" s="205" t="s">
        <v>169</v>
      </c>
      <c r="AV172" s="196" t="s">
        <v>170</v>
      </c>
      <c r="AW172" s="4"/>
      <c r="AX172" s="4"/>
      <c r="AY172" s="4"/>
      <c r="AZ172" s="4"/>
      <c r="BA172" s="4"/>
      <c r="BB172" s="4"/>
      <c r="BC172" s="4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4"/>
      <c r="BW172" s="8"/>
      <c r="BX172" s="8"/>
      <c r="BY172" s="8"/>
      <c r="BZ172" s="4"/>
      <c r="CA172" s="4"/>
      <c r="CB172" s="4"/>
      <c r="CC172" s="4"/>
      <c r="CD172" s="27"/>
      <c r="CE172" s="27"/>
      <c r="CF172" s="207">
        <f t="shared" si="71"/>
        <v>-0.1</v>
      </c>
      <c r="CG172" s="208">
        <f t="shared" si="72"/>
        <v>0.1</v>
      </c>
      <c r="CH172" s="209"/>
      <c r="CI172" s="210"/>
      <c r="CJ172" s="207">
        <f t="shared" si="73"/>
        <v>49.9</v>
      </c>
      <c r="CK172" s="208">
        <f t="shared" si="74"/>
        <v>50.1</v>
      </c>
      <c r="CL172" s="209"/>
      <c r="CM172" s="210"/>
      <c r="CN172" s="207">
        <f t="shared" si="75"/>
        <v>99.9</v>
      </c>
      <c r="CO172" s="208">
        <f t="shared" si="76"/>
        <v>100.1</v>
      </c>
      <c r="CP172" s="211"/>
      <c r="CQ172" s="212"/>
      <c r="CR172" s="213"/>
      <c r="CS172" s="213"/>
    </row>
    <row r="173" spans="1:97" ht="19.899999999999999" customHeight="1">
      <c r="A173" s="194">
        <v>172</v>
      </c>
      <c r="B173" s="195">
        <v>12</v>
      </c>
      <c r="C173" s="195"/>
      <c r="D173" s="196" t="s">
        <v>793</v>
      </c>
      <c r="E173" s="196" t="s">
        <v>794</v>
      </c>
      <c r="F173" s="196" t="s">
        <v>795</v>
      </c>
      <c r="G173" s="196" t="s">
        <v>313</v>
      </c>
      <c r="H173" s="196" t="s">
        <v>314</v>
      </c>
      <c r="I173" s="237" t="str">
        <f t="shared" si="88"/>
        <v>0</v>
      </c>
      <c r="J173" s="237" t="str">
        <f t="shared" si="89"/>
        <v>100</v>
      </c>
      <c r="K173" s="2" t="str">
        <f t="shared" si="80"/>
        <v>FCS0301</v>
      </c>
      <c r="L173" s="1">
        <f t="shared" si="85"/>
        <v>4</v>
      </c>
      <c r="M173" s="1">
        <f t="shared" si="86"/>
        <v>5</v>
      </c>
      <c r="N173" s="1">
        <v>12</v>
      </c>
      <c r="O173" s="57" t="str">
        <f t="shared" si="87"/>
        <v>AAI143</v>
      </c>
      <c r="P173" s="2" t="str">
        <f t="shared" si="84"/>
        <v>AI</v>
      </c>
      <c r="Q173" s="2"/>
      <c r="R173" s="57" t="s">
        <v>162</v>
      </c>
      <c r="S173" s="2"/>
      <c r="T173" s="2"/>
      <c r="U173" s="2">
        <v>18</v>
      </c>
      <c r="V173" s="2"/>
      <c r="W173" s="2" t="s">
        <v>796</v>
      </c>
      <c r="X173" s="2" t="s">
        <v>354</v>
      </c>
      <c r="Y173" s="3" t="str">
        <f t="shared" si="68"/>
        <v>%Z045112</v>
      </c>
      <c r="Z173" s="2" t="str">
        <f t="shared" si="69"/>
        <v>%%I08LT3406</v>
      </c>
      <c r="AA173" s="2"/>
      <c r="AB173" s="2" t="str">
        <f t="shared" si="70"/>
        <v>VE302液位</v>
      </c>
      <c r="AC173" s="1" t="str">
        <f t="shared" si="90"/>
        <v>0</v>
      </c>
      <c r="AD173" s="1" t="str">
        <f t="shared" si="91"/>
        <v>100</v>
      </c>
      <c r="AE173" s="1" t="str">
        <f t="shared" si="92"/>
        <v>%</v>
      </c>
      <c r="AF173" s="1"/>
      <c r="AG173" s="1"/>
      <c r="AH173" s="1"/>
      <c r="AI173" s="1"/>
      <c r="AJ173" s="1"/>
      <c r="AK173" s="58" t="s">
        <v>165</v>
      </c>
      <c r="AL173" s="4"/>
      <c r="AM173" s="4"/>
      <c r="AN173" s="5"/>
      <c r="AO173" s="195" t="s">
        <v>161</v>
      </c>
      <c r="AP173" s="199" t="s">
        <v>166</v>
      </c>
      <c r="AQ173" s="197" t="s">
        <v>167</v>
      </c>
      <c r="AR173" s="196"/>
      <c r="AS173" s="196"/>
      <c r="AT173" s="196" t="s">
        <v>168</v>
      </c>
      <c r="AU173" s="205" t="s">
        <v>169</v>
      </c>
      <c r="AV173" s="196" t="s">
        <v>170</v>
      </c>
      <c r="AW173" s="4"/>
      <c r="AX173" s="4"/>
      <c r="AY173" s="4"/>
      <c r="AZ173" s="4"/>
      <c r="BA173" s="4"/>
      <c r="BB173" s="4"/>
      <c r="BC173" s="4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4"/>
      <c r="BW173" s="8"/>
      <c r="BX173" s="8"/>
      <c r="BY173" s="8"/>
      <c r="BZ173" s="4"/>
      <c r="CA173" s="4"/>
      <c r="CB173" s="4"/>
      <c r="CC173" s="4"/>
      <c r="CD173" s="27"/>
      <c r="CE173" s="27"/>
      <c r="CF173" s="207">
        <f t="shared" si="71"/>
        <v>-0.1</v>
      </c>
      <c r="CG173" s="208">
        <f t="shared" si="72"/>
        <v>0.1</v>
      </c>
      <c r="CH173" s="209"/>
      <c r="CI173" s="210"/>
      <c r="CJ173" s="207">
        <f t="shared" si="73"/>
        <v>49.9</v>
      </c>
      <c r="CK173" s="208">
        <f t="shared" si="74"/>
        <v>50.1</v>
      </c>
      <c r="CL173" s="209"/>
      <c r="CM173" s="210"/>
      <c r="CN173" s="207">
        <f t="shared" si="75"/>
        <v>99.9</v>
      </c>
      <c r="CO173" s="208">
        <f t="shared" si="76"/>
        <v>100.1</v>
      </c>
      <c r="CP173" s="211"/>
      <c r="CQ173" s="212"/>
      <c r="CR173" s="213"/>
      <c r="CS173" s="213"/>
    </row>
    <row r="174" spans="1:97" ht="19.899999999999999" customHeight="1">
      <c r="A174" s="194">
        <v>173</v>
      </c>
      <c r="B174" s="195">
        <v>13</v>
      </c>
      <c r="C174" s="195"/>
      <c r="D174" s="196" t="s">
        <v>797</v>
      </c>
      <c r="E174" s="196" t="s">
        <v>798</v>
      </c>
      <c r="F174" s="196" t="s">
        <v>799</v>
      </c>
      <c r="G174" s="196" t="s">
        <v>313</v>
      </c>
      <c r="H174" s="196" t="s">
        <v>314</v>
      </c>
      <c r="I174" s="237" t="str">
        <f t="shared" si="88"/>
        <v>0</v>
      </c>
      <c r="J174" s="237" t="str">
        <f t="shared" si="89"/>
        <v>100</v>
      </c>
      <c r="K174" s="2" t="str">
        <f t="shared" si="80"/>
        <v>FCS0301</v>
      </c>
      <c r="L174" s="1">
        <f t="shared" si="85"/>
        <v>4</v>
      </c>
      <c r="M174" s="1">
        <f t="shared" si="86"/>
        <v>5</v>
      </c>
      <c r="N174" s="1">
        <v>13</v>
      </c>
      <c r="O174" s="57" t="str">
        <f t="shared" si="87"/>
        <v>AAI143</v>
      </c>
      <c r="P174" s="2" t="str">
        <f t="shared" si="84"/>
        <v>AI</v>
      </c>
      <c r="Q174" s="2"/>
      <c r="R174" s="57" t="s">
        <v>162</v>
      </c>
      <c r="S174" s="2"/>
      <c r="T174" s="2"/>
      <c r="U174" s="2">
        <v>18</v>
      </c>
      <c r="V174" s="2"/>
      <c r="W174" s="2" t="s">
        <v>800</v>
      </c>
      <c r="X174" s="2" t="s">
        <v>354</v>
      </c>
      <c r="Y174" s="3" t="str">
        <f t="shared" si="68"/>
        <v>%Z045113</v>
      </c>
      <c r="Z174" s="2" t="str">
        <f t="shared" si="69"/>
        <v>%%I08LT3489</v>
      </c>
      <c r="AA174" s="2"/>
      <c r="AB174" s="2" t="str">
        <f t="shared" si="70"/>
        <v>真空塔CL303液位</v>
      </c>
      <c r="AC174" s="1" t="str">
        <f t="shared" si="90"/>
        <v>0</v>
      </c>
      <c r="AD174" s="1" t="str">
        <f t="shared" si="91"/>
        <v>100</v>
      </c>
      <c r="AE174" s="1" t="str">
        <f t="shared" si="92"/>
        <v>%</v>
      </c>
      <c r="AF174" s="1"/>
      <c r="AG174" s="1"/>
      <c r="AH174" s="1"/>
      <c r="AI174" s="1"/>
      <c r="AJ174" s="1"/>
      <c r="AK174" s="58" t="s">
        <v>165</v>
      </c>
      <c r="AL174" s="4"/>
      <c r="AM174" s="4"/>
      <c r="AN174" s="5"/>
      <c r="AO174" s="195" t="s">
        <v>161</v>
      </c>
      <c r="AP174" s="199" t="s">
        <v>166</v>
      </c>
      <c r="AQ174" s="197" t="s">
        <v>167</v>
      </c>
      <c r="AR174" s="196"/>
      <c r="AS174" s="196"/>
      <c r="AT174" s="196" t="s">
        <v>168</v>
      </c>
      <c r="AU174" s="205" t="s">
        <v>169</v>
      </c>
      <c r="AV174" s="196" t="s">
        <v>170</v>
      </c>
      <c r="AW174" s="4"/>
      <c r="AX174" s="4"/>
      <c r="AY174" s="4"/>
      <c r="AZ174" s="4"/>
      <c r="BA174" s="4"/>
      <c r="BB174" s="4"/>
      <c r="BC174" s="4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4"/>
      <c r="BW174" s="8"/>
      <c r="BX174" s="8"/>
      <c r="BY174" s="8"/>
      <c r="BZ174" s="4"/>
      <c r="CA174" s="4"/>
      <c r="CB174" s="4"/>
      <c r="CC174" s="4"/>
      <c r="CD174" s="27"/>
      <c r="CE174" s="27"/>
      <c r="CF174" s="207">
        <f t="shared" si="71"/>
        <v>-0.1</v>
      </c>
      <c r="CG174" s="208">
        <f t="shared" si="72"/>
        <v>0.1</v>
      </c>
      <c r="CH174" s="209"/>
      <c r="CI174" s="210"/>
      <c r="CJ174" s="207">
        <f t="shared" si="73"/>
        <v>49.9</v>
      </c>
      <c r="CK174" s="208">
        <f t="shared" si="74"/>
        <v>50.1</v>
      </c>
      <c r="CL174" s="209"/>
      <c r="CM174" s="210"/>
      <c r="CN174" s="207">
        <f t="shared" si="75"/>
        <v>99.9</v>
      </c>
      <c r="CO174" s="208">
        <f t="shared" si="76"/>
        <v>100.1</v>
      </c>
      <c r="CP174" s="211"/>
      <c r="CQ174" s="212"/>
      <c r="CR174" s="213"/>
      <c r="CS174" s="213"/>
    </row>
    <row r="175" spans="1:97" ht="19.899999999999999" customHeight="1">
      <c r="A175" s="194">
        <v>174</v>
      </c>
      <c r="B175" s="204">
        <v>14</v>
      </c>
      <c r="C175" s="195"/>
      <c r="D175" s="196" t="s">
        <v>801</v>
      </c>
      <c r="E175" s="196" t="s">
        <v>802</v>
      </c>
      <c r="F175" s="196" t="s">
        <v>312</v>
      </c>
      <c r="G175" s="196"/>
      <c r="H175" s="196"/>
      <c r="I175" s="237" t="str">
        <f t="shared" si="88"/>
        <v/>
      </c>
      <c r="J175" s="237" t="str">
        <f t="shared" si="89"/>
        <v/>
      </c>
      <c r="K175" s="2" t="str">
        <f t="shared" si="80"/>
        <v>FCS0301</v>
      </c>
      <c r="L175" s="1">
        <f t="shared" si="85"/>
        <v>4</v>
      </c>
      <c r="M175" s="1">
        <f t="shared" si="86"/>
        <v>5</v>
      </c>
      <c r="N175" s="1">
        <v>14</v>
      </c>
      <c r="O175" s="57" t="str">
        <f t="shared" si="87"/>
        <v>AAI143</v>
      </c>
      <c r="P175" s="2" t="str">
        <f t="shared" si="84"/>
        <v>AI</v>
      </c>
      <c r="Q175" s="2"/>
      <c r="R175" s="57" t="s">
        <v>162</v>
      </c>
      <c r="S175" s="2"/>
      <c r="T175" s="2"/>
      <c r="U175" s="2">
        <v>8</v>
      </c>
      <c r="V175" s="2"/>
      <c r="W175" s="2" t="s">
        <v>801</v>
      </c>
      <c r="X175" s="2" t="s">
        <v>354</v>
      </c>
      <c r="Y175" s="3" t="str">
        <f t="shared" si="68"/>
        <v>%Z045114</v>
      </c>
      <c r="Z175" s="2" t="str">
        <f t="shared" si="69"/>
        <v>%%I08LSW3510</v>
      </c>
      <c r="AA175" s="36"/>
      <c r="AB175" s="2" t="str">
        <f t="shared" si="70"/>
        <v>喷射器循环罐VE306液位</v>
      </c>
      <c r="AC175" s="1" t="str">
        <f t="shared" si="90"/>
        <v/>
      </c>
      <c r="AD175" s="1" t="str">
        <f t="shared" si="91"/>
        <v/>
      </c>
      <c r="AE175" s="1" t="str">
        <f t="shared" si="92"/>
        <v/>
      </c>
      <c r="AF175" s="1"/>
      <c r="AG175" s="1"/>
      <c r="AH175" s="1"/>
      <c r="AI175" s="1"/>
      <c r="AJ175" s="1"/>
      <c r="AK175" s="58" t="s">
        <v>165</v>
      </c>
      <c r="AL175" s="4"/>
      <c r="AM175" s="4"/>
      <c r="AN175" s="5"/>
      <c r="AO175" s="195" t="s">
        <v>161</v>
      </c>
      <c r="AP175" s="199" t="s">
        <v>166</v>
      </c>
      <c r="AQ175" s="197" t="s">
        <v>167</v>
      </c>
      <c r="AR175" s="196"/>
      <c r="AS175" s="115"/>
      <c r="AT175" s="196" t="s">
        <v>168</v>
      </c>
      <c r="AU175" s="205" t="s">
        <v>169</v>
      </c>
      <c r="AV175" s="196" t="s">
        <v>170</v>
      </c>
      <c r="AW175" s="4"/>
      <c r="AX175" s="4"/>
      <c r="AY175" s="4"/>
      <c r="AZ175" s="4"/>
      <c r="BA175" s="4"/>
      <c r="BB175" s="4"/>
      <c r="BC175" s="4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4"/>
      <c r="BW175" s="8"/>
      <c r="BX175" s="8"/>
      <c r="BY175" s="8"/>
      <c r="BZ175" s="4"/>
      <c r="CA175" s="4"/>
      <c r="CB175" s="4"/>
      <c r="CC175" s="4"/>
      <c r="CD175" s="27"/>
      <c r="CE175" s="27"/>
      <c r="CF175" s="207" t="e">
        <f t="shared" si="71"/>
        <v>#VALUE!</v>
      </c>
      <c r="CG175" s="208" t="e">
        <f t="shared" si="72"/>
        <v>#VALUE!</v>
      </c>
      <c r="CH175" s="209"/>
      <c r="CI175" s="210"/>
      <c r="CJ175" s="207" t="e">
        <f t="shared" si="73"/>
        <v>#VALUE!</v>
      </c>
      <c r="CK175" s="208" t="e">
        <f t="shared" si="74"/>
        <v>#VALUE!</v>
      </c>
      <c r="CL175" s="209"/>
      <c r="CM175" s="210"/>
      <c r="CN175" s="207" t="e">
        <f t="shared" si="75"/>
        <v>#VALUE!</v>
      </c>
      <c r="CO175" s="208" t="e">
        <f t="shared" si="76"/>
        <v>#VALUE!</v>
      </c>
      <c r="CP175" s="211"/>
      <c r="CQ175" s="212"/>
      <c r="CR175" s="213"/>
      <c r="CS175" s="213"/>
    </row>
    <row r="176" spans="1:97" ht="19.899999999999999" customHeight="1">
      <c r="A176" s="194">
        <v>175</v>
      </c>
      <c r="B176" s="204">
        <v>15</v>
      </c>
      <c r="C176" s="195"/>
      <c r="D176" s="196" t="str">
        <f>LEFT(K176,1)&amp;RIGHT(K176,2)&amp;"N"&amp;L176&amp;"S"&amp;M176&amp;N176</f>
        <v>F01N4S515</v>
      </c>
      <c r="E176" s="196" t="s">
        <v>803</v>
      </c>
      <c r="F176" s="196" t="s">
        <v>675</v>
      </c>
      <c r="G176" s="196"/>
      <c r="H176" s="196"/>
      <c r="I176" s="237" t="str">
        <f t="shared" si="88"/>
        <v/>
      </c>
      <c r="J176" s="237" t="str">
        <f t="shared" si="89"/>
        <v/>
      </c>
      <c r="K176" s="2" t="str">
        <f t="shared" si="80"/>
        <v>FCS0301</v>
      </c>
      <c r="L176" s="1">
        <f t="shared" si="85"/>
        <v>4</v>
      </c>
      <c r="M176" s="1">
        <f t="shared" si="86"/>
        <v>5</v>
      </c>
      <c r="N176" s="1">
        <v>15</v>
      </c>
      <c r="O176" s="57" t="str">
        <f t="shared" si="87"/>
        <v>AAI143</v>
      </c>
      <c r="P176" s="2" t="str">
        <f t="shared" si="84"/>
        <v>AI</v>
      </c>
      <c r="Q176" s="2"/>
      <c r="R176" s="57" t="s">
        <v>162</v>
      </c>
      <c r="S176" s="2"/>
      <c r="T176" s="2"/>
      <c r="U176" s="2"/>
      <c r="V176" s="2"/>
      <c r="W176" s="2"/>
      <c r="X176" s="2"/>
      <c r="Y176" s="3" t="str">
        <f t="shared" si="68"/>
        <v>%Z045115</v>
      </c>
      <c r="Z176" s="2" t="str">
        <f t="shared" si="69"/>
        <v>%%IF01N4S515</v>
      </c>
      <c r="AA176" s="36"/>
      <c r="AB176" s="2" t="str">
        <f t="shared" si="70"/>
        <v>SBAI SPARE</v>
      </c>
      <c r="AC176" s="1" t="str">
        <f t="shared" si="90"/>
        <v/>
      </c>
      <c r="AD176" s="1" t="str">
        <f t="shared" si="91"/>
        <v/>
      </c>
      <c r="AE176" s="1" t="str">
        <f t="shared" si="92"/>
        <v/>
      </c>
      <c r="AF176" s="1"/>
      <c r="AG176" s="1"/>
      <c r="AH176" s="1"/>
      <c r="AI176" s="1"/>
      <c r="AJ176" s="1"/>
      <c r="AK176" s="58" t="s">
        <v>165</v>
      </c>
      <c r="AL176" s="4"/>
      <c r="AM176" s="4"/>
      <c r="AN176" s="5"/>
      <c r="AO176" s="195" t="s">
        <v>161</v>
      </c>
      <c r="AP176" s="199" t="s">
        <v>166</v>
      </c>
      <c r="AQ176" s="197" t="s">
        <v>167</v>
      </c>
      <c r="AR176" s="196"/>
      <c r="AS176" s="195"/>
      <c r="AT176" s="196" t="s">
        <v>168</v>
      </c>
      <c r="AU176" s="205"/>
      <c r="AV176" s="196"/>
      <c r="AW176" s="4"/>
      <c r="AX176" s="4"/>
      <c r="AY176" s="4"/>
      <c r="AZ176" s="4"/>
      <c r="BA176" s="4"/>
      <c r="BB176" s="4"/>
      <c r="BC176" s="4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4"/>
      <c r="BW176" s="8"/>
      <c r="BX176" s="8"/>
      <c r="BY176" s="8"/>
      <c r="BZ176" s="4"/>
      <c r="CA176" s="4"/>
      <c r="CB176" s="4"/>
      <c r="CC176" s="4"/>
      <c r="CD176" s="27"/>
      <c r="CE176" s="27"/>
      <c r="CF176" s="207" t="e">
        <f t="shared" si="71"/>
        <v>#VALUE!</v>
      </c>
      <c r="CG176" s="208" t="e">
        <f t="shared" si="72"/>
        <v>#VALUE!</v>
      </c>
      <c r="CH176" s="209"/>
      <c r="CI176" s="210"/>
      <c r="CJ176" s="207" t="e">
        <f t="shared" si="73"/>
        <v>#VALUE!</v>
      </c>
      <c r="CK176" s="208" t="e">
        <f t="shared" si="74"/>
        <v>#VALUE!</v>
      </c>
      <c r="CL176" s="209"/>
      <c r="CM176" s="210"/>
      <c r="CN176" s="207" t="e">
        <f t="shared" si="75"/>
        <v>#VALUE!</v>
      </c>
      <c r="CO176" s="208" t="e">
        <f t="shared" si="76"/>
        <v>#VALUE!</v>
      </c>
      <c r="CP176" s="211"/>
      <c r="CQ176" s="212"/>
      <c r="CR176" s="213"/>
      <c r="CS176" s="213"/>
    </row>
    <row r="177" spans="1:97" ht="19.899999999999999" customHeight="1">
      <c r="A177" s="194">
        <v>176</v>
      </c>
      <c r="B177" s="204">
        <v>16</v>
      </c>
      <c r="C177" s="195"/>
      <c r="D177" s="196" t="str">
        <f>LEFT(K177,1)&amp;RIGHT(K177,2)&amp;"N"&amp;L177&amp;"S"&amp;M177&amp;N177</f>
        <v>F01N4S516</v>
      </c>
      <c r="E177" s="196" t="s">
        <v>804</v>
      </c>
      <c r="F177" s="196" t="s">
        <v>675</v>
      </c>
      <c r="G177" s="196"/>
      <c r="H177" s="196"/>
      <c r="I177" s="237" t="str">
        <f t="shared" si="88"/>
        <v/>
      </c>
      <c r="J177" s="237" t="str">
        <f t="shared" si="89"/>
        <v/>
      </c>
      <c r="K177" s="2" t="str">
        <f t="shared" si="80"/>
        <v>FCS0301</v>
      </c>
      <c r="L177" s="1">
        <f t="shared" si="85"/>
        <v>4</v>
      </c>
      <c r="M177" s="1">
        <f t="shared" si="86"/>
        <v>5</v>
      </c>
      <c r="N177" s="1">
        <v>16</v>
      </c>
      <c r="O177" s="57" t="str">
        <f t="shared" si="87"/>
        <v>AAI143</v>
      </c>
      <c r="P177" s="2" t="str">
        <f t="shared" si="84"/>
        <v>AI</v>
      </c>
      <c r="Q177" s="2"/>
      <c r="R177" s="57" t="s">
        <v>162</v>
      </c>
      <c r="S177" s="2"/>
      <c r="T177" s="2"/>
      <c r="U177" s="2"/>
      <c r="V177" s="2"/>
      <c r="W177" s="2"/>
      <c r="X177" s="2"/>
      <c r="Y177" s="25" t="str">
        <f t="shared" si="68"/>
        <v>%Z045116</v>
      </c>
      <c r="Z177" s="2" t="str">
        <f t="shared" si="69"/>
        <v>%%IF01N4S516</v>
      </c>
      <c r="AA177" s="36"/>
      <c r="AB177" s="2" t="str">
        <f t="shared" si="70"/>
        <v>SBAI SPARE</v>
      </c>
      <c r="AC177" s="1" t="str">
        <f t="shared" si="90"/>
        <v/>
      </c>
      <c r="AD177" s="1" t="str">
        <f t="shared" si="91"/>
        <v/>
      </c>
      <c r="AE177" s="1" t="str">
        <f t="shared" si="92"/>
        <v/>
      </c>
      <c r="AF177" s="1"/>
      <c r="AG177" s="1"/>
      <c r="AH177" s="1"/>
      <c r="AI177" s="1"/>
      <c r="AJ177" s="1"/>
      <c r="AK177" s="58" t="s">
        <v>165</v>
      </c>
      <c r="AL177" s="4"/>
      <c r="AM177" s="4"/>
      <c r="AN177" s="5"/>
      <c r="AO177" s="195" t="s">
        <v>161</v>
      </c>
      <c r="AP177" s="199" t="s">
        <v>166</v>
      </c>
      <c r="AQ177" s="197" t="s">
        <v>167</v>
      </c>
      <c r="AR177" s="196"/>
      <c r="AS177" s="195"/>
      <c r="AT177" s="196" t="s">
        <v>168</v>
      </c>
      <c r="AU177" s="205"/>
      <c r="AV177" s="196"/>
      <c r="AW177" s="4"/>
      <c r="AX177" s="4"/>
      <c r="AY177" s="4"/>
      <c r="AZ177" s="4"/>
      <c r="BA177" s="4"/>
      <c r="BB177" s="4"/>
      <c r="BC177" s="4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4"/>
      <c r="BW177" s="8"/>
      <c r="BX177" s="8"/>
      <c r="BY177" s="8"/>
      <c r="BZ177" s="4"/>
      <c r="CA177" s="4"/>
      <c r="CB177" s="4"/>
      <c r="CC177" s="4"/>
      <c r="CD177" s="27"/>
      <c r="CE177" s="27"/>
      <c r="CF177" s="207" t="e">
        <f t="shared" si="71"/>
        <v>#VALUE!</v>
      </c>
      <c r="CG177" s="208" t="e">
        <f t="shared" si="72"/>
        <v>#VALUE!</v>
      </c>
      <c r="CH177" s="209"/>
      <c r="CI177" s="210"/>
      <c r="CJ177" s="207" t="e">
        <f t="shared" si="73"/>
        <v>#VALUE!</v>
      </c>
      <c r="CK177" s="208" t="e">
        <f t="shared" si="74"/>
        <v>#VALUE!</v>
      </c>
      <c r="CL177" s="209"/>
      <c r="CM177" s="210"/>
      <c r="CN177" s="207" t="e">
        <f t="shared" si="75"/>
        <v>#VALUE!</v>
      </c>
      <c r="CO177" s="208" t="e">
        <f t="shared" si="76"/>
        <v>#VALUE!</v>
      </c>
      <c r="CP177" s="211"/>
      <c r="CQ177" s="212"/>
      <c r="CR177" s="213"/>
      <c r="CS177" s="213"/>
    </row>
    <row r="178" spans="1:97" ht="19.899999999999999" customHeight="1">
      <c r="A178" s="194">
        <v>177</v>
      </c>
      <c r="B178" s="195">
        <v>1</v>
      </c>
      <c r="C178" s="195"/>
      <c r="D178" s="196" t="s">
        <v>805</v>
      </c>
      <c r="E178" s="196" t="s">
        <v>806</v>
      </c>
      <c r="F178" s="196" t="s">
        <v>807</v>
      </c>
      <c r="G178" s="196" t="s">
        <v>313</v>
      </c>
      <c r="H178" s="196" t="s">
        <v>314</v>
      </c>
      <c r="I178" s="237" t="str">
        <f t="shared" si="88"/>
        <v>0</v>
      </c>
      <c r="J178" s="237" t="str">
        <f t="shared" si="89"/>
        <v>100</v>
      </c>
      <c r="K178" s="2" t="str">
        <f t="shared" si="80"/>
        <v>FCS0301</v>
      </c>
      <c r="L178" s="1">
        <v>4</v>
      </c>
      <c r="M178" s="1">
        <v>6</v>
      </c>
      <c r="N178" s="1">
        <v>1</v>
      </c>
      <c r="O178" s="57" t="s">
        <v>34</v>
      </c>
      <c r="P178" s="2" t="str">
        <f t="shared" si="84"/>
        <v>AI</v>
      </c>
      <c r="Q178" s="2"/>
      <c r="R178" s="57" t="s">
        <v>162</v>
      </c>
      <c r="S178" s="2"/>
      <c r="T178" s="2"/>
      <c r="U178" s="2">
        <v>18</v>
      </c>
      <c r="V178" s="2"/>
      <c r="W178" s="2" t="s">
        <v>808</v>
      </c>
      <c r="X178" s="2" t="s">
        <v>354</v>
      </c>
      <c r="Y178" s="3" t="str">
        <f t="shared" si="68"/>
        <v>%Z046101</v>
      </c>
      <c r="Z178" s="2" t="str">
        <f t="shared" si="69"/>
        <v>%%I08LT4026</v>
      </c>
      <c r="AA178" s="2"/>
      <c r="AB178" s="2" t="str">
        <f t="shared" si="70"/>
        <v>输送管汽包VE411液位</v>
      </c>
      <c r="AC178" s="1" t="str">
        <f t="shared" si="90"/>
        <v>0</v>
      </c>
      <c r="AD178" s="1" t="str">
        <f t="shared" si="91"/>
        <v>100</v>
      </c>
      <c r="AE178" s="1" t="str">
        <f t="shared" si="92"/>
        <v>%</v>
      </c>
      <c r="AF178" s="1"/>
      <c r="AG178" s="1"/>
      <c r="AH178" s="1"/>
      <c r="AI178" s="1"/>
      <c r="AJ178" s="1"/>
      <c r="AK178" s="58" t="s">
        <v>165</v>
      </c>
      <c r="AL178" s="4"/>
      <c r="AM178" s="4"/>
      <c r="AN178" s="5"/>
      <c r="AO178" s="195" t="s">
        <v>161</v>
      </c>
      <c r="AP178" s="199" t="s">
        <v>166</v>
      </c>
      <c r="AQ178" s="197" t="s">
        <v>167</v>
      </c>
      <c r="AR178" s="196"/>
      <c r="AS178" s="196"/>
      <c r="AT178" s="196" t="s">
        <v>168</v>
      </c>
      <c r="AU178" s="205" t="s">
        <v>169</v>
      </c>
      <c r="AV178" s="196" t="s">
        <v>170</v>
      </c>
      <c r="AW178" s="4"/>
      <c r="AX178" s="4"/>
      <c r="AY178" s="4"/>
      <c r="AZ178" s="4"/>
      <c r="BA178" s="4"/>
      <c r="BB178" s="4"/>
      <c r="BC178" s="4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4"/>
      <c r="BW178" s="8"/>
      <c r="BX178" s="8"/>
      <c r="BY178" s="8"/>
      <c r="BZ178" s="4"/>
      <c r="CA178" s="4"/>
      <c r="CB178" s="4"/>
      <c r="CC178" s="4"/>
      <c r="CD178" s="27"/>
      <c r="CE178" s="27"/>
      <c r="CF178" s="207">
        <f t="shared" si="71"/>
        <v>-0.1</v>
      </c>
      <c r="CG178" s="208">
        <f t="shared" si="72"/>
        <v>0.1</v>
      </c>
      <c r="CH178" s="209"/>
      <c r="CI178" s="210"/>
      <c r="CJ178" s="207">
        <f t="shared" si="73"/>
        <v>49.9</v>
      </c>
      <c r="CK178" s="208">
        <f t="shared" si="74"/>
        <v>50.1</v>
      </c>
      <c r="CL178" s="209"/>
      <c r="CM178" s="210"/>
      <c r="CN178" s="207">
        <f t="shared" si="75"/>
        <v>99.9</v>
      </c>
      <c r="CO178" s="208">
        <f t="shared" si="76"/>
        <v>100.1</v>
      </c>
      <c r="CP178" s="211"/>
      <c r="CQ178" s="212"/>
      <c r="CR178" s="213"/>
      <c r="CS178" s="213"/>
    </row>
    <row r="179" spans="1:97" ht="19.899999999999999" customHeight="1">
      <c r="A179" s="194">
        <v>178</v>
      </c>
      <c r="B179" s="195">
        <v>2</v>
      </c>
      <c r="C179" s="195"/>
      <c r="D179" s="196" t="s">
        <v>809</v>
      </c>
      <c r="E179" s="196" t="s">
        <v>810</v>
      </c>
      <c r="F179" s="196" t="s">
        <v>811</v>
      </c>
      <c r="G179" s="196" t="s">
        <v>313</v>
      </c>
      <c r="H179" s="196" t="s">
        <v>314</v>
      </c>
      <c r="I179" s="237" t="str">
        <f t="shared" si="88"/>
        <v>0</v>
      </c>
      <c r="J179" s="237" t="str">
        <f t="shared" si="89"/>
        <v>100</v>
      </c>
      <c r="K179" s="2" t="str">
        <f t="shared" si="80"/>
        <v>FCS0301</v>
      </c>
      <c r="L179" s="1">
        <f t="shared" ref="L179:L193" si="93">L178</f>
        <v>4</v>
      </c>
      <c r="M179" s="1">
        <f t="shared" ref="M179:M193" si="94">M178</f>
        <v>6</v>
      </c>
      <c r="N179" s="1">
        <v>2</v>
      </c>
      <c r="O179" s="57" t="str">
        <f t="shared" ref="O179:O193" si="95">O178</f>
        <v>AAI143</v>
      </c>
      <c r="P179" s="2" t="str">
        <f t="shared" si="84"/>
        <v>AI</v>
      </c>
      <c r="Q179" s="2"/>
      <c r="R179" s="57" t="s">
        <v>162</v>
      </c>
      <c r="S179" s="2"/>
      <c r="T179" s="2"/>
      <c r="U179" s="2">
        <v>18</v>
      </c>
      <c r="V179" s="2"/>
      <c r="W179" s="2" t="s">
        <v>812</v>
      </c>
      <c r="X179" s="2" t="s">
        <v>354</v>
      </c>
      <c r="Y179" s="3" t="str">
        <f t="shared" si="68"/>
        <v>%Z046102</v>
      </c>
      <c r="Z179" s="2" t="str">
        <f t="shared" si="69"/>
        <v>%%I08LT4227</v>
      </c>
      <c r="AA179" s="2"/>
      <c r="AB179" s="2" t="str">
        <f t="shared" si="70"/>
        <v>VE401槽液位</v>
      </c>
      <c r="AC179" s="1" t="str">
        <f t="shared" si="90"/>
        <v>0</v>
      </c>
      <c r="AD179" s="1" t="str">
        <f t="shared" si="91"/>
        <v>100</v>
      </c>
      <c r="AE179" s="1" t="str">
        <f t="shared" si="92"/>
        <v>%</v>
      </c>
      <c r="AF179" s="1"/>
      <c r="AG179" s="1"/>
      <c r="AH179" s="1"/>
      <c r="AI179" s="1"/>
      <c r="AJ179" s="1"/>
      <c r="AK179" s="58" t="s">
        <v>165</v>
      </c>
      <c r="AL179" s="4"/>
      <c r="AM179" s="4"/>
      <c r="AN179" s="5"/>
      <c r="AO179" s="195" t="s">
        <v>161</v>
      </c>
      <c r="AP179" s="199" t="s">
        <v>166</v>
      </c>
      <c r="AQ179" s="197" t="s">
        <v>167</v>
      </c>
      <c r="AR179" s="196"/>
      <c r="AS179" s="196"/>
      <c r="AT179" s="196" t="s">
        <v>168</v>
      </c>
      <c r="AU179" s="205" t="s">
        <v>169</v>
      </c>
      <c r="AV179" s="196" t="s">
        <v>170</v>
      </c>
      <c r="AW179" s="4"/>
      <c r="AX179" s="4"/>
      <c r="AY179" s="4"/>
      <c r="AZ179" s="4"/>
      <c r="BA179" s="4"/>
      <c r="BB179" s="4"/>
      <c r="BC179" s="4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4"/>
      <c r="BW179" s="8"/>
      <c r="BX179" s="8"/>
      <c r="BY179" s="8"/>
      <c r="BZ179" s="4"/>
      <c r="CA179" s="4"/>
      <c r="CB179" s="4"/>
      <c r="CC179" s="4"/>
      <c r="CD179" s="27"/>
      <c r="CE179" s="27"/>
      <c r="CF179" s="207">
        <f t="shared" si="71"/>
        <v>-0.1</v>
      </c>
      <c r="CG179" s="208">
        <f t="shared" si="72"/>
        <v>0.1</v>
      </c>
      <c r="CH179" s="209"/>
      <c r="CI179" s="210"/>
      <c r="CJ179" s="207">
        <f t="shared" si="73"/>
        <v>49.9</v>
      </c>
      <c r="CK179" s="208">
        <f t="shared" si="74"/>
        <v>50.1</v>
      </c>
      <c r="CL179" s="209"/>
      <c r="CM179" s="210"/>
      <c r="CN179" s="207">
        <f t="shared" si="75"/>
        <v>99.9</v>
      </c>
      <c r="CO179" s="208">
        <f t="shared" si="76"/>
        <v>100.1</v>
      </c>
      <c r="CP179" s="211"/>
      <c r="CQ179" s="212"/>
      <c r="CR179" s="213"/>
      <c r="CS179" s="213"/>
    </row>
    <row r="180" spans="1:97" ht="19.899999999999999" customHeight="1">
      <c r="A180" s="194">
        <v>179</v>
      </c>
      <c r="B180" s="195">
        <v>3</v>
      </c>
      <c r="C180" s="195"/>
      <c r="D180" s="196" t="s">
        <v>813</v>
      </c>
      <c r="E180" s="196" t="s">
        <v>814</v>
      </c>
      <c r="F180" s="196" t="s">
        <v>815</v>
      </c>
      <c r="G180" s="196" t="s">
        <v>313</v>
      </c>
      <c r="H180" s="196" t="s">
        <v>314</v>
      </c>
      <c r="I180" s="237" t="str">
        <f t="shared" si="88"/>
        <v>0</v>
      </c>
      <c r="J180" s="237" t="str">
        <f t="shared" si="89"/>
        <v>100</v>
      </c>
      <c r="K180" s="2" t="str">
        <f t="shared" si="80"/>
        <v>FCS0301</v>
      </c>
      <c r="L180" s="1">
        <f t="shared" si="93"/>
        <v>4</v>
      </c>
      <c r="M180" s="1">
        <f t="shared" si="94"/>
        <v>6</v>
      </c>
      <c r="N180" s="1">
        <v>3</v>
      </c>
      <c r="O180" s="57" t="str">
        <f t="shared" si="95"/>
        <v>AAI143</v>
      </c>
      <c r="P180" s="2" t="str">
        <f t="shared" si="84"/>
        <v>AI</v>
      </c>
      <c r="Q180" s="2"/>
      <c r="R180" s="57" t="s">
        <v>162</v>
      </c>
      <c r="S180" s="2"/>
      <c r="T180" s="2"/>
      <c r="U180" s="2">
        <v>9</v>
      </c>
      <c r="V180" s="2"/>
      <c r="W180" s="2" t="s">
        <v>816</v>
      </c>
      <c r="X180" s="2" t="s">
        <v>354</v>
      </c>
      <c r="Y180" s="3" t="str">
        <f t="shared" si="68"/>
        <v>%Z046103</v>
      </c>
      <c r="Z180" s="2" t="str">
        <f t="shared" si="69"/>
        <v>%%I08LT5002</v>
      </c>
      <c r="AA180" s="2"/>
      <c r="AB180" s="2" t="str">
        <f t="shared" si="70"/>
        <v>VCM存料罐VE506液位</v>
      </c>
      <c r="AC180" s="1" t="str">
        <f t="shared" si="90"/>
        <v>0</v>
      </c>
      <c r="AD180" s="1" t="str">
        <f t="shared" si="91"/>
        <v>100</v>
      </c>
      <c r="AE180" s="1" t="str">
        <f t="shared" si="92"/>
        <v>%</v>
      </c>
      <c r="AF180" s="1"/>
      <c r="AG180" s="1"/>
      <c r="AH180" s="1"/>
      <c r="AI180" s="1"/>
      <c r="AJ180" s="1"/>
      <c r="AK180" s="58" t="s">
        <v>165</v>
      </c>
      <c r="AL180" s="4"/>
      <c r="AM180" s="4"/>
      <c r="AN180" s="5"/>
      <c r="AO180" s="195" t="s">
        <v>161</v>
      </c>
      <c r="AP180" s="199" t="s">
        <v>166</v>
      </c>
      <c r="AQ180" s="197" t="s">
        <v>167</v>
      </c>
      <c r="AR180" s="196"/>
      <c r="AS180" s="196"/>
      <c r="AT180" s="196" t="s">
        <v>168</v>
      </c>
      <c r="AU180" s="205" t="s">
        <v>169</v>
      </c>
      <c r="AV180" s="196" t="s">
        <v>170</v>
      </c>
      <c r="AW180" s="4"/>
      <c r="AX180" s="4"/>
      <c r="AY180" s="4"/>
      <c r="AZ180" s="4"/>
      <c r="BA180" s="4"/>
      <c r="BB180" s="4"/>
      <c r="BC180" s="4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4"/>
      <c r="BW180" s="8"/>
      <c r="BX180" s="8"/>
      <c r="BY180" s="8"/>
      <c r="BZ180" s="4"/>
      <c r="CA180" s="4"/>
      <c r="CB180" s="4"/>
      <c r="CC180" s="4"/>
      <c r="CD180" s="27"/>
      <c r="CE180" s="27"/>
      <c r="CF180" s="207">
        <f t="shared" si="71"/>
        <v>-0.1</v>
      </c>
      <c r="CG180" s="208">
        <f t="shared" si="72"/>
        <v>0.1</v>
      </c>
      <c r="CH180" s="209"/>
      <c r="CI180" s="210"/>
      <c r="CJ180" s="207">
        <f t="shared" si="73"/>
        <v>49.9</v>
      </c>
      <c r="CK180" s="208">
        <f t="shared" si="74"/>
        <v>50.1</v>
      </c>
      <c r="CL180" s="209"/>
      <c r="CM180" s="210"/>
      <c r="CN180" s="207">
        <f t="shared" si="75"/>
        <v>99.9</v>
      </c>
      <c r="CO180" s="208">
        <f t="shared" si="76"/>
        <v>100.1</v>
      </c>
      <c r="CP180" s="211"/>
      <c r="CQ180" s="212"/>
      <c r="CR180" s="213"/>
      <c r="CS180" s="213"/>
    </row>
    <row r="181" spans="1:97" ht="19.899999999999999" customHeight="1">
      <c r="A181" s="194">
        <v>180</v>
      </c>
      <c r="B181" s="195">
        <v>4</v>
      </c>
      <c r="C181" s="195"/>
      <c r="D181" s="196" t="s">
        <v>817</v>
      </c>
      <c r="E181" s="196" t="s">
        <v>818</v>
      </c>
      <c r="F181" s="196" t="s">
        <v>819</v>
      </c>
      <c r="G181" s="196" t="s">
        <v>313</v>
      </c>
      <c r="H181" s="196" t="s">
        <v>314</v>
      </c>
      <c r="I181" s="237" t="str">
        <f t="shared" si="88"/>
        <v>0</v>
      </c>
      <c r="J181" s="237" t="str">
        <f t="shared" si="89"/>
        <v>100</v>
      </c>
      <c r="K181" s="2" t="str">
        <f t="shared" si="80"/>
        <v>FCS0301</v>
      </c>
      <c r="L181" s="1">
        <f t="shared" si="93"/>
        <v>4</v>
      </c>
      <c r="M181" s="1">
        <f t="shared" si="94"/>
        <v>6</v>
      </c>
      <c r="N181" s="1">
        <v>4</v>
      </c>
      <c r="O181" s="57" t="str">
        <f t="shared" si="95"/>
        <v>AAI143</v>
      </c>
      <c r="P181" s="2" t="str">
        <f t="shared" si="84"/>
        <v>AI</v>
      </c>
      <c r="Q181" s="2"/>
      <c r="R181" s="57" t="s">
        <v>162</v>
      </c>
      <c r="S181" s="2"/>
      <c r="T181" s="2"/>
      <c r="U181" s="2">
        <v>9</v>
      </c>
      <c r="V181" s="2"/>
      <c r="W181" s="2" t="s">
        <v>820</v>
      </c>
      <c r="X181" s="2" t="s">
        <v>354</v>
      </c>
      <c r="Y181" s="3" t="str">
        <f t="shared" si="68"/>
        <v>%Z046104</v>
      </c>
      <c r="Z181" s="2" t="str">
        <f t="shared" si="69"/>
        <v>%%I08LT5038</v>
      </c>
      <c r="AA181" s="2"/>
      <c r="AB181" s="2" t="str">
        <f t="shared" si="70"/>
        <v>回流罐VE501液位</v>
      </c>
      <c r="AC181" s="1" t="str">
        <f t="shared" si="90"/>
        <v>0</v>
      </c>
      <c r="AD181" s="1" t="str">
        <f t="shared" si="91"/>
        <v>100</v>
      </c>
      <c r="AE181" s="1" t="str">
        <f t="shared" si="92"/>
        <v>%</v>
      </c>
      <c r="AF181" s="1"/>
      <c r="AG181" s="1"/>
      <c r="AH181" s="1"/>
      <c r="AI181" s="1"/>
      <c r="AJ181" s="1"/>
      <c r="AK181" s="58" t="s">
        <v>165</v>
      </c>
      <c r="AL181" s="4"/>
      <c r="AM181" s="4"/>
      <c r="AN181" s="5"/>
      <c r="AO181" s="195" t="s">
        <v>161</v>
      </c>
      <c r="AP181" s="199" t="s">
        <v>166</v>
      </c>
      <c r="AQ181" s="197" t="s">
        <v>167</v>
      </c>
      <c r="AR181" s="196"/>
      <c r="AS181" s="196"/>
      <c r="AT181" s="196" t="s">
        <v>168</v>
      </c>
      <c r="AU181" s="205" t="s">
        <v>169</v>
      </c>
      <c r="AV181" s="196" t="s">
        <v>170</v>
      </c>
      <c r="AW181" s="4"/>
      <c r="AX181" s="4"/>
      <c r="AY181" s="4"/>
      <c r="AZ181" s="4"/>
      <c r="BA181" s="4"/>
      <c r="BB181" s="4"/>
      <c r="BC181" s="4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4"/>
      <c r="BW181" s="8"/>
      <c r="BX181" s="8"/>
      <c r="BY181" s="8"/>
      <c r="BZ181" s="4"/>
      <c r="CA181" s="4"/>
      <c r="CB181" s="4"/>
      <c r="CC181" s="4"/>
      <c r="CD181" s="27"/>
      <c r="CE181" s="27"/>
      <c r="CF181" s="207">
        <f t="shared" si="71"/>
        <v>-0.1</v>
      </c>
      <c r="CG181" s="208">
        <f t="shared" si="72"/>
        <v>0.1</v>
      </c>
      <c r="CH181" s="209"/>
      <c r="CI181" s="210"/>
      <c r="CJ181" s="207">
        <f t="shared" si="73"/>
        <v>49.9</v>
      </c>
      <c r="CK181" s="208">
        <f t="shared" si="74"/>
        <v>50.1</v>
      </c>
      <c r="CL181" s="209"/>
      <c r="CM181" s="210"/>
      <c r="CN181" s="207">
        <f t="shared" si="75"/>
        <v>99.9</v>
      </c>
      <c r="CO181" s="208">
        <f t="shared" si="76"/>
        <v>100.1</v>
      </c>
      <c r="CP181" s="211"/>
      <c r="CQ181" s="212"/>
      <c r="CR181" s="213"/>
      <c r="CS181" s="213"/>
    </row>
    <row r="182" spans="1:97" ht="19.899999999999999" customHeight="1">
      <c r="A182" s="194">
        <v>181</v>
      </c>
      <c r="B182" s="195">
        <v>5</v>
      </c>
      <c r="C182" s="195"/>
      <c r="D182" s="196" t="s">
        <v>821</v>
      </c>
      <c r="E182" s="196" t="s">
        <v>822</v>
      </c>
      <c r="F182" s="196" t="s">
        <v>819</v>
      </c>
      <c r="G182" s="196" t="s">
        <v>313</v>
      </c>
      <c r="H182" s="196" t="s">
        <v>314</v>
      </c>
      <c r="I182" s="237" t="str">
        <f t="shared" si="88"/>
        <v>0</v>
      </c>
      <c r="J182" s="237" t="str">
        <f t="shared" si="89"/>
        <v>100</v>
      </c>
      <c r="K182" s="2" t="str">
        <f t="shared" si="80"/>
        <v>FCS0301</v>
      </c>
      <c r="L182" s="1">
        <f t="shared" si="93"/>
        <v>4</v>
      </c>
      <c r="M182" s="1">
        <f t="shared" si="94"/>
        <v>6</v>
      </c>
      <c r="N182" s="1">
        <v>5</v>
      </c>
      <c r="O182" s="57" t="str">
        <f t="shared" si="95"/>
        <v>AAI143</v>
      </c>
      <c r="P182" s="2" t="str">
        <f t="shared" si="84"/>
        <v>AI</v>
      </c>
      <c r="Q182" s="2"/>
      <c r="R182" s="57" t="s">
        <v>162</v>
      </c>
      <c r="S182" s="2"/>
      <c r="T182" s="2"/>
      <c r="U182" s="2">
        <v>9</v>
      </c>
      <c r="V182" s="2"/>
      <c r="W182" s="2" t="s">
        <v>823</v>
      </c>
      <c r="X182" s="2" t="s">
        <v>354</v>
      </c>
      <c r="Y182" s="3" t="str">
        <f t="shared" si="68"/>
        <v>%Z046105</v>
      </c>
      <c r="Z182" s="2" t="str">
        <f t="shared" si="69"/>
        <v>%%I08LT5039</v>
      </c>
      <c r="AA182" s="2"/>
      <c r="AB182" s="2" t="str">
        <f t="shared" si="70"/>
        <v>回流罐VE501液位</v>
      </c>
      <c r="AC182" s="1" t="str">
        <f t="shared" si="90"/>
        <v>0</v>
      </c>
      <c r="AD182" s="1" t="str">
        <f t="shared" si="91"/>
        <v>100</v>
      </c>
      <c r="AE182" s="1" t="str">
        <f t="shared" si="92"/>
        <v>%</v>
      </c>
      <c r="AF182" s="1"/>
      <c r="AG182" s="1"/>
      <c r="AH182" s="1"/>
      <c r="AI182" s="1"/>
      <c r="AJ182" s="1"/>
      <c r="AK182" s="58" t="s">
        <v>165</v>
      </c>
      <c r="AL182" s="4"/>
      <c r="AM182" s="4"/>
      <c r="AN182" s="5"/>
      <c r="AO182" s="195" t="s">
        <v>161</v>
      </c>
      <c r="AP182" s="199" t="s">
        <v>166</v>
      </c>
      <c r="AQ182" s="197" t="s">
        <v>167</v>
      </c>
      <c r="AR182" s="196"/>
      <c r="AS182" s="196"/>
      <c r="AT182" s="196" t="s">
        <v>168</v>
      </c>
      <c r="AU182" s="205" t="s">
        <v>169</v>
      </c>
      <c r="AV182" s="196" t="s">
        <v>170</v>
      </c>
      <c r="AW182" s="4"/>
      <c r="AX182" s="4"/>
      <c r="AY182" s="4"/>
      <c r="AZ182" s="4"/>
      <c r="BA182" s="4"/>
      <c r="BB182" s="4"/>
      <c r="BC182" s="4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4"/>
      <c r="BW182" s="8"/>
      <c r="BX182" s="8"/>
      <c r="BY182" s="8"/>
      <c r="BZ182" s="4"/>
      <c r="CA182" s="4"/>
      <c r="CB182" s="4"/>
      <c r="CC182" s="4"/>
      <c r="CD182" s="27"/>
      <c r="CE182" s="27"/>
      <c r="CF182" s="207">
        <f t="shared" si="71"/>
        <v>-0.1</v>
      </c>
      <c r="CG182" s="208">
        <f t="shared" si="72"/>
        <v>0.1</v>
      </c>
      <c r="CH182" s="209"/>
      <c r="CI182" s="210"/>
      <c r="CJ182" s="207">
        <f t="shared" si="73"/>
        <v>49.9</v>
      </c>
      <c r="CK182" s="208">
        <f t="shared" si="74"/>
        <v>50.1</v>
      </c>
      <c r="CL182" s="209"/>
      <c r="CM182" s="210"/>
      <c r="CN182" s="207">
        <f t="shared" si="75"/>
        <v>99.9</v>
      </c>
      <c r="CO182" s="208">
        <f t="shared" si="76"/>
        <v>100.1</v>
      </c>
      <c r="CP182" s="211"/>
      <c r="CQ182" s="212"/>
      <c r="CR182" s="213"/>
      <c r="CS182" s="213"/>
    </row>
    <row r="183" spans="1:97" ht="19.899999999999999" customHeight="1">
      <c r="A183" s="194">
        <v>182</v>
      </c>
      <c r="B183" s="195">
        <v>6</v>
      </c>
      <c r="C183" s="195"/>
      <c r="D183" s="196" t="s">
        <v>824</v>
      </c>
      <c r="E183" s="196" t="s">
        <v>825</v>
      </c>
      <c r="F183" s="196" t="s">
        <v>826</v>
      </c>
      <c r="G183" s="196" t="s">
        <v>313</v>
      </c>
      <c r="H183" s="196" t="s">
        <v>314</v>
      </c>
      <c r="I183" s="237" t="str">
        <f t="shared" si="88"/>
        <v>0</v>
      </c>
      <c r="J183" s="237" t="str">
        <f t="shared" si="89"/>
        <v>100</v>
      </c>
      <c r="K183" s="2" t="str">
        <f t="shared" si="80"/>
        <v>FCS0301</v>
      </c>
      <c r="L183" s="1">
        <f t="shared" si="93"/>
        <v>4</v>
      </c>
      <c r="M183" s="1">
        <f t="shared" si="94"/>
        <v>6</v>
      </c>
      <c r="N183" s="1">
        <v>6</v>
      </c>
      <c r="O183" s="57" t="str">
        <f t="shared" si="95"/>
        <v>AAI143</v>
      </c>
      <c r="P183" s="2" t="str">
        <f t="shared" si="84"/>
        <v>AI</v>
      </c>
      <c r="Q183" s="2"/>
      <c r="R183" s="57" t="s">
        <v>162</v>
      </c>
      <c r="S183" s="2"/>
      <c r="T183" s="2"/>
      <c r="U183" s="2">
        <v>9</v>
      </c>
      <c r="V183" s="2"/>
      <c r="W183" s="2" t="s">
        <v>827</v>
      </c>
      <c r="X183" s="2" t="s">
        <v>354</v>
      </c>
      <c r="Y183" s="3" t="str">
        <f t="shared" si="68"/>
        <v>%Z046106</v>
      </c>
      <c r="Z183" s="2" t="str">
        <f t="shared" si="69"/>
        <v>%%I08LT5135</v>
      </c>
      <c r="AA183" s="2"/>
      <c r="AB183" s="2" t="str">
        <f t="shared" si="70"/>
        <v>分离罐VE507液位</v>
      </c>
      <c r="AC183" s="1" t="str">
        <f t="shared" si="90"/>
        <v>0</v>
      </c>
      <c r="AD183" s="1" t="str">
        <f t="shared" si="91"/>
        <v>100</v>
      </c>
      <c r="AE183" s="1" t="str">
        <f t="shared" si="92"/>
        <v>%</v>
      </c>
      <c r="AF183" s="1"/>
      <c r="AG183" s="1"/>
      <c r="AH183" s="1"/>
      <c r="AI183" s="1"/>
      <c r="AJ183" s="1"/>
      <c r="AK183" s="58" t="s">
        <v>165</v>
      </c>
      <c r="AL183" s="4"/>
      <c r="AM183" s="4"/>
      <c r="AN183" s="5"/>
      <c r="AO183" s="195" t="s">
        <v>161</v>
      </c>
      <c r="AP183" s="199" t="s">
        <v>166</v>
      </c>
      <c r="AQ183" s="197" t="s">
        <v>167</v>
      </c>
      <c r="AR183" s="196"/>
      <c r="AS183" s="196"/>
      <c r="AT183" s="196" t="s">
        <v>168</v>
      </c>
      <c r="AU183" s="205" t="s">
        <v>169</v>
      </c>
      <c r="AV183" s="196" t="s">
        <v>170</v>
      </c>
      <c r="AW183" s="4"/>
      <c r="AX183" s="4"/>
      <c r="AY183" s="4"/>
      <c r="AZ183" s="4"/>
      <c r="BA183" s="4"/>
      <c r="BB183" s="4"/>
      <c r="BC183" s="4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4"/>
      <c r="BW183" s="8"/>
      <c r="BX183" s="8"/>
      <c r="BY183" s="8"/>
      <c r="BZ183" s="4"/>
      <c r="CA183" s="4"/>
      <c r="CB183" s="4"/>
      <c r="CC183" s="4"/>
      <c r="CD183" s="27"/>
      <c r="CE183" s="27"/>
      <c r="CF183" s="207">
        <f t="shared" si="71"/>
        <v>-0.1</v>
      </c>
      <c r="CG183" s="208">
        <f t="shared" si="72"/>
        <v>0.1</v>
      </c>
      <c r="CH183" s="209"/>
      <c r="CI183" s="210"/>
      <c r="CJ183" s="207">
        <f t="shared" si="73"/>
        <v>49.9</v>
      </c>
      <c r="CK183" s="208">
        <f t="shared" si="74"/>
        <v>50.1</v>
      </c>
      <c r="CL183" s="209"/>
      <c r="CM183" s="210"/>
      <c r="CN183" s="207">
        <f t="shared" si="75"/>
        <v>99.9</v>
      </c>
      <c r="CO183" s="208">
        <f t="shared" si="76"/>
        <v>100.1</v>
      </c>
      <c r="CP183" s="211"/>
      <c r="CQ183" s="212"/>
      <c r="CR183" s="213"/>
      <c r="CS183" s="213"/>
    </row>
    <row r="184" spans="1:97" ht="19.899999999999999" customHeight="1">
      <c r="A184" s="194">
        <v>183</v>
      </c>
      <c r="B184" s="195">
        <v>7</v>
      </c>
      <c r="C184" s="195"/>
      <c r="D184" s="196" t="s">
        <v>828</v>
      </c>
      <c r="E184" s="196" t="s">
        <v>829</v>
      </c>
      <c r="F184" s="196" t="s">
        <v>830</v>
      </c>
      <c r="G184" s="196" t="s">
        <v>313</v>
      </c>
      <c r="H184" s="196" t="s">
        <v>314</v>
      </c>
      <c r="I184" s="237" t="str">
        <f t="shared" si="88"/>
        <v>0</v>
      </c>
      <c r="J184" s="237" t="str">
        <f t="shared" si="89"/>
        <v>100</v>
      </c>
      <c r="K184" s="2" t="str">
        <f t="shared" si="80"/>
        <v>FCS0301</v>
      </c>
      <c r="L184" s="1">
        <f t="shared" si="93"/>
        <v>4</v>
      </c>
      <c r="M184" s="1">
        <f t="shared" si="94"/>
        <v>6</v>
      </c>
      <c r="N184" s="1">
        <v>7</v>
      </c>
      <c r="O184" s="57" t="str">
        <f t="shared" si="95"/>
        <v>AAI143</v>
      </c>
      <c r="P184" s="2" t="str">
        <f t="shared" si="84"/>
        <v>AI</v>
      </c>
      <c r="Q184" s="2"/>
      <c r="R184" s="57" t="s">
        <v>162</v>
      </c>
      <c r="S184" s="2"/>
      <c r="T184" s="2"/>
      <c r="U184" s="2">
        <v>9</v>
      </c>
      <c r="V184" s="2"/>
      <c r="W184" s="2" t="s">
        <v>831</v>
      </c>
      <c r="X184" s="2" t="s">
        <v>354</v>
      </c>
      <c r="Y184" s="3" t="str">
        <f t="shared" si="68"/>
        <v>%Z046107</v>
      </c>
      <c r="Z184" s="2" t="str">
        <f t="shared" si="69"/>
        <v>%%I08LT5141</v>
      </c>
      <c r="AA184" s="2"/>
      <c r="AB184" s="2" t="str">
        <f t="shared" si="70"/>
        <v>碱液储槽VE512液位</v>
      </c>
      <c r="AC184" s="1" t="str">
        <f t="shared" si="90"/>
        <v>0</v>
      </c>
      <c r="AD184" s="1" t="str">
        <f t="shared" si="91"/>
        <v>100</v>
      </c>
      <c r="AE184" s="1" t="str">
        <f t="shared" si="92"/>
        <v>%</v>
      </c>
      <c r="AF184" s="1"/>
      <c r="AG184" s="1"/>
      <c r="AH184" s="1"/>
      <c r="AI184" s="1"/>
      <c r="AJ184" s="1"/>
      <c r="AK184" s="58" t="s">
        <v>165</v>
      </c>
      <c r="AL184" s="4"/>
      <c r="AM184" s="4"/>
      <c r="AN184" s="5"/>
      <c r="AO184" s="195" t="s">
        <v>161</v>
      </c>
      <c r="AP184" s="199" t="s">
        <v>166</v>
      </c>
      <c r="AQ184" s="197" t="s">
        <v>167</v>
      </c>
      <c r="AR184" s="196"/>
      <c r="AS184" s="196"/>
      <c r="AT184" s="196" t="s">
        <v>168</v>
      </c>
      <c r="AU184" s="205" t="s">
        <v>169</v>
      </c>
      <c r="AV184" s="196" t="s">
        <v>170</v>
      </c>
      <c r="AW184" s="4"/>
      <c r="AX184" s="4"/>
      <c r="AY184" s="4"/>
      <c r="AZ184" s="4"/>
      <c r="BA184" s="4"/>
      <c r="BB184" s="4"/>
      <c r="BC184" s="4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4"/>
      <c r="BW184" s="8"/>
      <c r="BX184" s="8"/>
      <c r="BY184" s="8"/>
      <c r="BZ184" s="4"/>
      <c r="CA184" s="4"/>
      <c r="CB184" s="4"/>
      <c r="CC184" s="4"/>
      <c r="CD184" s="27"/>
      <c r="CE184" s="27"/>
      <c r="CF184" s="207">
        <f t="shared" si="71"/>
        <v>-0.1</v>
      </c>
      <c r="CG184" s="208">
        <f t="shared" si="72"/>
        <v>0.1</v>
      </c>
      <c r="CH184" s="209"/>
      <c r="CI184" s="210"/>
      <c r="CJ184" s="207">
        <f t="shared" si="73"/>
        <v>49.9</v>
      </c>
      <c r="CK184" s="208">
        <f t="shared" si="74"/>
        <v>50.1</v>
      </c>
      <c r="CL184" s="209"/>
      <c r="CM184" s="210"/>
      <c r="CN184" s="207">
        <f t="shared" si="75"/>
        <v>99.9</v>
      </c>
      <c r="CO184" s="208">
        <f t="shared" si="76"/>
        <v>100.1</v>
      </c>
      <c r="CP184" s="211"/>
      <c r="CQ184" s="212"/>
      <c r="CR184" s="213"/>
      <c r="CS184" s="213"/>
    </row>
    <row r="185" spans="1:97" ht="19.899999999999999" customHeight="1">
      <c r="A185" s="194">
        <v>184</v>
      </c>
      <c r="B185" s="195">
        <v>8</v>
      </c>
      <c r="C185" s="195"/>
      <c r="D185" s="196" t="s">
        <v>832</v>
      </c>
      <c r="E185" s="196" t="s">
        <v>833</v>
      </c>
      <c r="F185" s="196" t="s">
        <v>834</v>
      </c>
      <c r="G185" s="196" t="s">
        <v>835</v>
      </c>
      <c r="H185" s="196" t="s">
        <v>385</v>
      </c>
      <c r="I185" s="237" t="str">
        <f t="shared" si="88"/>
        <v>0</v>
      </c>
      <c r="J185" s="237" t="str">
        <f t="shared" si="89"/>
        <v>0.16</v>
      </c>
      <c r="K185" s="2" t="str">
        <f t="shared" si="80"/>
        <v>FCS0301</v>
      </c>
      <c r="L185" s="1">
        <f t="shared" si="93"/>
        <v>4</v>
      </c>
      <c r="M185" s="1">
        <f t="shared" si="94"/>
        <v>6</v>
      </c>
      <c r="N185" s="1">
        <v>8</v>
      </c>
      <c r="O185" s="57" t="str">
        <f t="shared" si="95"/>
        <v>AAI143</v>
      </c>
      <c r="P185" s="2" t="str">
        <f t="shared" si="84"/>
        <v>AI</v>
      </c>
      <c r="Q185" s="2"/>
      <c r="R185" s="57" t="s">
        <v>162</v>
      </c>
      <c r="S185" s="2"/>
      <c r="T185" s="2"/>
      <c r="U185" s="2">
        <v>10</v>
      </c>
      <c r="V185" s="2"/>
      <c r="W185" s="2" t="s">
        <v>836</v>
      </c>
      <c r="X185" s="2" t="s">
        <v>354</v>
      </c>
      <c r="Y185" s="3" t="str">
        <f t="shared" si="68"/>
        <v>%Z046108</v>
      </c>
      <c r="Z185" s="2" t="str">
        <f t="shared" si="69"/>
        <v>%%I08PT3386</v>
      </c>
      <c r="AA185" s="2"/>
      <c r="AB185" s="2" t="str">
        <f t="shared" si="70"/>
        <v>CL302塔顶去冷凝器压力</v>
      </c>
      <c r="AC185" s="1" t="str">
        <f t="shared" si="90"/>
        <v>0</v>
      </c>
      <c r="AD185" s="1" t="str">
        <f t="shared" si="91"/>
        <v>0.16</v>
      </c>
      <c r="AE185" s="1" t="str">
        <f t="shared" si="92"/>
        <v>MPa</v>
      </c>
      <c r="AF185" s="1"/>
      <c r="AG185" s="1"/>
      <c r="AH185" s="1"/>
      <c r="AI185" s="1"/>
      <c r="AJ185" s="1"/>
      <c r="AK185" s="58" t="s">
        <v>165</v>
      </c>
      <c r="AL185" s="4"/>
      <c r="AM185" s="4"/>
      <c r="AN185" s="5"/>
      <c r="AO185" s="195" t="s">
        <v>161</v>
      </c>
      <c r="AP185" s="199" t="s">
        <v>166</v>
      </c>
      <c r="AQ185" s="197" t="s">
        <v>167</v>
      </c>
      <c r="AR185" s="196"/>
      <c r="AS185" s="196"/>
      <c r="AT185" s="196" t="s">
        <v>168</v>
      </c>
      <c r="AU185" s="205" t="s">
        <v>169</v>
      </c>
      <c r="AV185" s="196" t="s">
        <v>170</v>
      </c>
      <c r="AW185" s="4"/>
      <c r="AX185" s="4"/>
      <c r="AY185" s="4"/>
      <c r="AZ185" s="4"/>
      <c r="BA185" s="4"/>
      <c r="BB185" s="4"/>
      <c r="BC185" s="4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4"/>
      <c r="BW185" s="8"/>
      <c r="BX185" s="8"/>
      <c r="BY185" s="8"/>
      <c r="BZ185" s="4"/>
      <c r="CA185" s="4"/>
      <c r="CB185" s="4"/>
      <c r="CC185" s="4"/>
      <c r="CD185" s="27"/>
      <c r="CE185" s="27"/>
      <c r="CF185" s="207">
        <f t="shared" si="71"/>
        <v>-1.6000000000000001E-4</v>
      </c>
      <c r="CG185" s="208">
        <f t="shared" si="72"/>
        <v>1.6000000000000001E-4</v>
      </c>
      <c r="CH185" s="209"/>
      <c r="CI185" s="210"/>
      <c r="CJ185" s="207">
        <f t="shared" si="73"/>
        <v>7.9840000000000008E-2</v>
      </c>
      <c r="CK185" s="208">
        <f t="shared" si="74"/>
        <v>8.0159999999999995E-2</v>
      </c>
      <c r="CL185" s="209"/>
      <c r="CM185" s="210"/>
      <c r="CN185" s="207">
        <f t="shared" si="75"/>
        <v>0.15984000000000001</v>
      </c>
      <c r="CO185" s="208">
        <f t="shared" si="76"/>
        <v>0.16016</v>
      </c>
      <c r="CP185" s="211"/>
      <c r="CQ185" s="212"/>
      <c r="CR185" s="213"/>
      <c r="CS185" s="213"/>
    </row>
    <row r="186" spans="1:97" ht="19.899999999999999" customHeight="1">
      <c r="A186" s="194">
        <v>185</v>
      </c>
      <c r="B186" s="195">
        <v>9</v>
      </c>
      <c r="C186" s="195"/>
      <c r="D186" s="196" t="s">
        <v>837</v>
      </c>
      <c r="E186" s="196" t="s">
        <v>838</v>
      </c>
      <c r="F186" s="196" t="s">
        <v>839</v>
      </c>
      <c r="G186" s="196" t="s">
        <v>530</v>
      </c>
      <c r="H186" s="196" t="s">
        <v>840</v>
      </c>
      <c r="I186" s="237" t="str">
        <f t="shared" si="88"/>
        <v>0</v>
      </c>
      <c r="J186" s="237" t="str">
        <f t="shared" si="89"/>
        <v>50</v>
      </c>
      <c r="K186" s="2" t="str">
        <f t="shared" si="80"/>
        <v>FCS0301</v>
      </c>
      <c r="L186" s="1">
        <f t="shared" si="93"/>
        <v>4</v>
      </c>
      <c r="M186" s="1">
        <f t="shared" si="94"/>
        <v>6</v>
      </c>
      <c r="N186" s="1">
        <v>9</v>
      </c>
      <c r="O186" s="57" t="str">
        <f t="shared" si="95"/>
        <v>AAI143</v>
      </c>
      <c r="P186" s="2" t="str">
        <f t="shared" si="84"/>
        <v>AI</v>
      </c>
      <c r="Q186" s="2"/>
      <c r="R186" s="57" t="s">
        <v>162</v>
      </c>
      <c r="S186" s="2"/>
      <c r="T186" s="2"/>
      <c r="U186" s="2">
        <v>9</v>
      </c>
      <c r="V186" s="2"/>
      <c r="W186" s="2" t="s">
        <v>841</v>
      </c>
      <c r="X186" s="2" t="s">
        <v>354</v>
      </c>
      <c r="Y186" s="3" t="str">
        <f t="shared" si="68"/>
        <v>%Z046109</v>
      </c>
      <c r="Z186" s="2" t="str">
        <f t="shared" si="69"/>
        <v>%%I08PDT3390</v>
      </c>
      <c r="AA186" s="2"/>
      <c r="AB186" s="2" t="str">
        <f t="shared" si="70"/>
        <v>高沸塔CL302中上部压差</v>
      </c>
      <c r="AC186" s="1" t="str">
        <f t="shared" si="90"/>
        <v>0</v>
      </c>
      <c r="AD186" s="1" t="str">
        <f t="shared" si="91"/>
        <v>50</v>
      </c>
      <c r="AE186" s="1" t="str">
        <f t="shared" si="92"/>
        <v>kPa</v>
      </c>
      <c r="AF186" s="1"/>
      <c r="AG186" s="1"/>
      <c r="AH186" s="1"/>
      <c r="AI186" s="1"/>
      <c r="AJ186" s="1"/>
      <c r="AK186" s="58" t="s">
        <v>165</v>
      </c>
      <c r="AL186" s="4"/>
      <c r="AM186" s="4"/>
      <c r="AN186" s="5"/>
      <c r="AO186" s="195" t="s">
        <v>161</v>
      </c>
      <c r="AP186" s="199" t="s">
        <v>166</v>
      </c>
      <c r="AQ186" s="197" t="s">
        <v>167</v>
      </c>
      <c r="AR186" s="196"/>
      <c r="AS186" s="196"/>
      <c r="AT186" s="196" t="s">
        <v>168</v>
      </c>
      <c r="AU186" s="205" t="s">
        <v>169</v>
      </c>
      <c r="AV186" s="196" t="s">
        <v>170</v>
      </c>
      <c r="AW186" s="4"/>
      <c r="AX186" s="4"/>
      <c r="AY186" s="4"/>
      <c r="AZ186" s="4"/>
      <c r="BA186" s="4"/>
      <c r="BB186" s="4"/>
      <c r="BC186" s="4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4"/>
      <c r="BW186" s="8"/>
      <c r="BX186" s="8"/>
      <c r="BY186" s="8"/>
      <c r="BZ186" s="4"/>
      <c r="CA186" s="4"/>
      <c r="CB186" s="4"/>
      <c r="CC186" s="4"/>
      <c r="CD186" s="27"/>
      <c r="CE186" s="27"/>
      <c r="CF186" s="207">
        <f t="shared" si="71"/>
        <v>-0.05</v>
      </c>
      <c r="CG186" s="208">
        <f t="shared" si="72"/>
        <v>0.05</v>
      </c>
      <c r="CH186" s="209"/>
      <c r="CI186" s="210"/>
      <c r="CJ186" s="207">
        <f t="shared" si="73"/>
        <v>24.95</v>
      </c>
      <c r="CK186" s="208">
        <f t="shared" si="74"/>
        <v>25.05</v>
      </c>
      <c r="CL186" s="209"/>
      <c r="CM186" s="210"/>
      <c r="CN186" s="207">
        <f t="shared" si="75"/>
        <v>49.95</v>
      </c>
      <c r="CO186" s="208">
        <f t="shared" si="76"/>
        <v>50.05</v>
      </c>
      <c r="CP186" s="211"/>
      <c r="CQ186" s="212"/>
      <c r="CR186" s="213"/>
      <c r="CS186" s="213"/>
    </row>
    <row r="187" spans="1:97" ht="19.899999999999999" customHeight="1">
      <c r="A187" s="194">
        <v>186</v>
      </c>
      <c r="B187" s="195">
        <v>10</v>
      </c>
      <c r="C187" s="195"/>
      <c r="D187" s="196" t="s">
        <v>842</v>
      </c>
      <c r="E187" s="196" t="s">
        <v>843</v>
      </c>
      <c r="F187" s="196" t="s">
        <v>844</v>
      </c>
      <c r="G187" s="196" t="s">
        <v>845</v>
      </c>
      <c r="H187" s="196" t="s">
        <v>840</v>
      </c>
      <c r="I187" s="237" t="str">
        <f t="shared" si="88"/>
        <v>0</v>
      </c>
      <c r="J187" s="237" t="str">
        <f t="shared" si="89"/>
        <v>35</v>
      </c>
      <c r="K187" s="2" t="str">
        <f t="shared" si="80"/>
        <v>FCS0301</v>
      </c>
      <c r="L187" s="1">
        <f t="shared" si="93"/>
        <v>4</v>
      </c>
      <c r="M187" s="1">
        <f t="shared" si="94"/>
        <v>6</v>
      </c>
      <c r="N187" s="1">
        <v>10</v>
      </c>
      <c r="O187" s="57" t="str">
        <f t="shared" si="95"/>
        <v>AAI143</v>
      </c>
      <c r="P187" s="2" t="str">
        <f t="shared" si="84"/>
        <v>AI</v>
      </c>
      <c r="Q187" s="2"/>
      <c r="R187" s="57" t="s">
        <v>162</v>
      </c>
      <c r="S187" s="2"/>
      <c r="T187" s="2"/>
      <c r="U187" s="2">
        <v>9</v>
      </c>
      <c r="V187" s="2"/>
      <c r="W187" s="2" t="s">
        <v>846</v>
      </c>
      <c r="X187" s="2" t="s">
        <v>354</v>
      </c>
      <c r="Y187" s="3" t="str">
        <f t="shared" si="68"/>
        <v>%Z046110</v>
      </c>
      <c r="Z187" s="2" t="str">
        <f t="shared" si="69"/>
        <v>%%I08PDT3499</v>
      </c>
      <c r="AA187" s="2"/>
      <c r="AB187" s="2" t="str">
        <f t="shared" si="70"/>
        <v>真空塔CL303中上部压差</v>
      </c>
      <c r="AC187" s="1" t="str">
        <f t="shared" si="90"/>
        <v>0</v>
      </c>
      <c r="AD187" s="1" t="str">
        <f t="shared" si="91"/>
        <v>35</v>
      </c>
      <c r="AE187" s="1" t="str">
        <f t="shared" si="92"/>
        <v>kPa</v>
      </c>
      <c r="AF187" s="1"/>
      <c r="AG187" s="1"/>
      <c r="AH187" s="1"/>
      <c r="AI187" s="1"/>
      <c r="AJ187" s="1"/>
      <c r="AK187" s="58" t="s">
        <v>165</v>
      </c>
      <c r="AL187" s="4"/>
      <c r="AM187" s="4"/>
      <c r="AN187" s="5"/>
      <c r="AO187" s="195" t="s">
        <v>161</v>
      </c>
      <c r="AP187" s="199" t="s">
        <v>166</v>
      </c>
      <c r="AQ187" s="197" t="s">
        <v>167</v>
      </c>
      <c r="AR187" s="196"/>
      <c r="AS187" s="196"/>
      <c r="AT187" s="196" t="s">
        <v>168</v>
      </c>
      <c r="AU187" s="205" t="s">
        <v>169</v>
      </c>
      <c r="AV187" s="196" t="s">
        <v>170</v>
      </c>
      <c r="AW187" s="4"/>
      <c r="AX187" s="4"/>
      <c r="AY187" s="4"/>
      <c r="AZ187" s="4"/>
      <c r="BA187" s="4"/>
      <c r="BB187" s="4"/>
      <c r="BC187" s="4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4"/>
      <c r="BW187" s="8"/>
      <c r="BX187" s="8"/>
      <c r="BY187" s="8"/>
      <c r="BZ187" s="4"/>
      <c r="CA187" s="4"/>
      <c r="CB187" s="4"/>
      <c r="CC187" s="4"/>
      <c r="CD187" s="27"/>
      <c r="CE187" s="27"/>
      <c r="CF187" s="207">
        <f t="shared" si="71"/>
        <v>-3.5000000000000003E-2</v>
      </c>
      <c r="CG187" s="208">
        <f t="shared" si="72"/>
        <v>3.5000000000000003E-2</v>
      </c>
      <c r="CH187" s="209"/>
      <c r="CI187" s="210"/>
      <c r="CJ187" s="207">
        <f t="shared" si="73"/>
        <v>17.465</v>
      </c>
      <c r="CK187" s="208">
        <f t="shared" si="74"/>
        <v>17.535</v>
      </c>
      <c r="CL187" s="209"/>
      <c r="CM187" s="210"/>
      <c r="CN187" s="207">
        <f t="shared" si="75"/>
        <v>34.965000000000003</v>
      </c>
      <c r="CO187" s="208">
        <f t="shared" si="76"/>
        <v>35.034999999999997</v>
      </c>
      <c r="CP187" s="211"/>
      <c r="CQ187" s="212"/>
      <c r="CR187" s="213"/>
      <c r="CS187" s="213"/>
    </row>
    <row r="188" spans="1:97" ht="19.899999999999999" customHeight="1">
      <c r="A188" s="194">
        <v>187</v>
      </c>
      <c r="B188" s="195">
        <v>11</v>
      </c>
      <c r="C188" s="195"/>
      <c r="D188" s="196" t="s">
        <v>847</v>
      </c>
      <c r="E188" s="196" t="s">
        <v>848</v>
      </c>
      <c r="F188" s="196" t="s">
        <v>849</v>
      </c>
      <c r="G188" s="196" t="s">
        <v>395</v>
      </c>
      <c r="H188" s="196" t="s">
        <v>385</v>
      </c>
      <c r="I188" s="237" t="str">
        <f t="shared" si="88"/>
        <v>-0.1</v>
      </c>
      <c r="J188" s="237" t="str">
        <f t="shared" si="89"/>
        <v>0</v>
      </c>
      <c r="K188" s="2" t="str">
        <f t="shared" si="80"/>
        <v>FCS0301</v>
      </c>
      <c r="L188" s="1">
        <f t="shared" si="93"/>
        <v>4</v>
      </c>
      <c r="M188" s="1">
        <f t="shared" si="94"/>
        <v>6</v>
      </c>
      <c r="N188" s="1">
        <v>11</v>
      </c>
      <c r="O188" s="57" t="str">
        <f t="shared" si="95"/>
        <v>AAI143</v>
      </c>
      <c r="P188" s="2" t="str">
        <f t="shared" si="84"/>
        <v>AI</v>
      </c>
      <c r="Q188" s="2"/>
      <c r="R188" s="57" t="s">
        <v>162</v>
      </c>
      <c r="S188" s="2"/>
      <c r="T188" s="2"/>
      <c r="U188" s="2">
        <v>10</v>
      </c>
      <c r="V188" s="2"/>
      <c r="W188" s="2" t="s">
        <v>850</v>
      </c>
      <c r="X188" s="2" t="s">
        <v>354</v>
      </c>
      <c r="Y188" s="3" t="str">
        <f t="shared" si="68"/>
        <v>%Z046111</v>
      </c>
      <c r="Z188" s="2" t="str">
        <f t="shared" si="69"/>
        <v>%%I08PT3501</v>
      </c>
      <c r="AA188" s="2"/>
      <c r="AB188" s="2" t="str">
        <f t="shared" si="70"/>
        <v>真空塔CL303压力</v>
      </c>
      <c r="AC188" s="1" t="str">
        <f t="shared" si="90"/>
        <v>-0.1</v>
      </c>
      <c r="AD188" s="1" t="str">
        <f t="shared" si="91"/>
        <v>0</v>
      </c>
      <c r="AE188" s="1" t="str">
        <f t="shared" si="92"/>
        <v>MPa</v>
      </c>
      <c r="AF188" s="1"/>
      <c r="AG188" s="1"/>
      <c r="AH188" s="1"/>
      <c r="AI188" s="1"/>
      <c r="AJ188" s="1"/>
      <c r="AK188" s="58" t="s">
        <v>165</v>
      </c>
      <c r="AL188" s="4"/>
      <c r="AM188" s="4"/>
      <c r="AN188" s="5"/>
      <c r="AO188" s="195" t="s">
        <v>161</v>
      </c>
      <c r="AP188" s="199" t="s">
        <v>166</v>
      </c>
      <c r="AQ188" s="197" t="s">
        <v>167</v>
      </c>
      <c r="AR188" s="196"/>
      <c r="AS188" s="196"/>
      <c r="AT188" s="196" t="s">
        <v>168</v>
      </c>
      <c r="AU188" s="205" t="s">
        <v>169</v>
      </c>
      <c r="AV188" s="196" t="s">
        <v>170</v>
      </c>
      <c r="AW188" s="4"/>
      <c r="AX188" s="4"/>
      <c r="AY188" s="4"/>
      <c r="AZ188" s="4"/>
      <c r="BA188" s="4"/>
      <c r="BB188" s="4"/>
      <c r="BC188" s="4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4"/>
      <c r="BW188" s="8"/>
      <c r="BX188" s="8"/>
      <c r="BY188" s="8"/>
      <c r="BZ188" s="4"/>
      <c r="CA188" s="4"/>
      <c r="CB188" s="4"/>
      <c r="CC188" s="4"/>
      <c r="CD188" s="27"/>
      <c r="CE188" s="27"/>
      <c r="CF188" s="207">
        <f t="shared" si="71"/>
        <v>-0.10010000000000001</v>
      </c>
      <c r="CG188" s="208">
        <f t="shared" si="72"/>
        <v>-9.9900000000000003E-2</v>
      </c>
      <c r="CH188" s="209"/>
      <c r="CI188" s="210"/>
      <c r="CJ188" s="207">
        <f t="shared" si="73"/>
        <v>-5.0100000000000006E-2</v>
      </c>
      <c r="CK188" s="208">
        <f t="shared" si="74"/>
        <v>-4.99E-2</v>
      </c>
      <c r="CL188" s="209"/>
      <c r="CM188" s="210"/>
      <c r="CN188" s="207">
        <f t="shared" si="75"/>
        <v>-1E-4</v>
      </c>
      <c r="CO188" s="208">
        <f t="shared" si="76"/>
        <v>1E-4</v>
      </c>
      <c r="CP188" s="211"/>
      <c r="CQ188" s="212"/>
      <c r="CR188" s="213"/>
      <c r="CS188" s="213"/>
    </row>
    <row r="189" spans="1:97" ht="19.899999999999999" customHeight="1">
      <c r="A189" s="194">
        <v>188</v>
      </c>
      <c r="B189" s="195">
        <v>12</v>
      </c>
      <c r="C189" s="195"/>
      <c r="D189" s="196" t="s">
        <v>851</v>
      </c>
      <c r="E189" s="196" t="s">
        <v>852</v>
      </c>
      <c r="F189" s="196" t="s">
        <v>853</v>
      </c>
      <c r="G189" s="196" t="s">
        <v>854</v>
      </c>
      <c r="H189" s="196" t="s">
        <v>385</v>
      </c>
      <c r="I189" s="237" t="str">
        <f t="shared" si="88"/>
        <v>-0.1</v>
      </c>
      <c r="J189" s="237" t="str">
        <f t="shared" si="89"/>
        <v>0.1</v>
      </c>
      <c r="K189" s="2" t="str">
        <f t="shared" si="80"/>
        <v>FCS0301</v>
      </c>
      <c r="L189" s="1">
        <f t="shared" si="93"/>
        <v>4</v>
      </c>
      <c r="M189" s="1">
        <f t="shared" si="94"/>
        <v>6</v>
      </c>
      <c r="N189" s="1">
        <v>12</v>
      </c>
      <c r="O189" s="57" t="str">
        <f t="shared" si="95"/>
        <v>AAI143</v>
      </c>
      <c r="P189" s="2" t="str">
        <f t="shared" si="84"/>
        <v>AI</v>
      </c>
      <c r="Q189" s="2"/>
      <c r="R189" s="57" t="s">
        <v>162</v>
      </c>
      <c r="S189" s="2"/>
      <c r="T189" s="2"/>
      <c r="U189" s="2">
        <v>10</v>
      </c>
      <c r="V189" s="2"/>
      <c r="W189" s="2" t="s">
        <v>855</v>
      </c>
      <c r="X189" s="2" t="s">
        <v>354</v>
      </c>
      <c r="Y189" s="3" t="str">
        <f t="shared" si="68"/>
        <v>%Z046112</v>
      </c>
      <c r="Z189" s="2" t="str">
        <f t="shared" si="69"/>
        <v>%%I08PT3640</v>
      </c>
      <c r="AA189" s="2"/>
      <c r="AB189" s="2" t="str">
        <f t="shared" si="70"/>
        <v>真空塔CL303顶部压力</v>
      </c>
      <c r="AC189" s="1" t="str">
        <f t="shared" si="90"/>
        <v>-0.1</v>
      </c>
      <c r="AD189" s="1" t="str">
        <f t="shared" si="91"/>
        <v>0.1</v>
      </c>
      <c r="AE189" s="1" t="str">
        <f t="shared" si="92"/>
        <v>MPa</v>
      </c>
      <c r="AF189" s="1"/>
      <c r="AG189" s="1"/>
      <c r="AH189" s="1"/>
      <c r="AI189" s="1"/>
      <c r="AJ189" s="1"/>
      <c r="AK189" s="58" t="s">
        <v>165</v>
      </c>
      <c r="AL189" s="4"/>
      <c r="AM189" s="4"/>
      <c r="AN189" s="5"/>
      <c r="AO189" s="195" t="s">
        <v>161</v>
      </c>
      <c r="AP189" s="199" t="s">
        <v>166</v>
      </c>
      <c r="AQ189" s="197" t="s">
        <v>167</v>
      </c>
      <c r="AR189" s="196"/>
      <c r="AS189" s="196"/>
      <c r="AT189" s="196" t="s">
        <v>168</v>
      </c>
      <c r="AU189" s="205" t="s">
        <v>169</v>
      </c>
      <c r="AV189" s="196" t="s">
        <v>170</v>
      </c>
      <c r="AW189" s="4"/>
      <c r="AX189" s="4"/>
      <c r="AY189" s="4"/>
      <c r="AZ189" s="4"/>
      <c r="BA189" s="4"/>
      <c r="BB189" s="4"/>
      <c r="BC189" s="4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4"/>
      <c r="BW189" s="8"/>
      <c r="BX189" s="8"/>
      <c r="BY189" s="8"/>
      <c r="BZ189" s="4"/>
      <c r="CA189" s="4"/>
      <c r="CB189" s="4"/>
      <c r="CC189" s="4"/>
      <c r="CD189" s="27"/>
      <c r="CE189" s="27"/>
      <c r="CF189" s="207">
        <f t="shared" si="71"/>
        <v>-0.10020000000000001</v>
      </c>
      <c r="CG189" s="208">
        <f t="shared" si="72"/>
        <v>-9.98E-2</v>
      </c>
      <c r="CH189" s="209"/>
      <c r="CI189" s="210"/>
      <c r="CJ189" s="207">
        <f t="shared" si="73"/>
        <v>-2.0000000000000001E-4</v>
      </c>
      <c r="CK189" s="208">
        <f t="shared" si="74"/>
        <v>2.0000000000000001E-4</v>
      </c>
      <c r="CL189" s="209"/>
      <c r="CM189" s="210"/>
      <c r="CN189" s="207">
        <f t="shared" si="75"/>
        <v>9.98E-2</v>
      </c>
      <c r="CO189" s="208">
        <f t="shared" si="76"/>
        <v>0.10020000000000001</v>
      </c>
      <c r="CP189" s="211"/>
      <c r="CQ189" s="212"/>
      <c r="CR189" s="213"/>
      <c r="CS189" s="213"/>
    </row>
    <row r="190" spans="1:97" ht="19.899999999999999" customHeight="1">
      <c r="A190" s="194">
        <v>189</v>
      </c>
      <c r="B190" s="195">
        <v>13</v>
      </c>
      <c r="C190" s="195"/>
      <c r="D190" s="196" t="s">
        <v>856</v>
      </c>
      <c r="E190" s="196" t="s">
        <v>857</v>
      </c>
      <c r="F190" s="196" t="s">
        <v>858</v>
      </c>
      <c r="G190" s="196" t="s">
        <v>419</v>
      </c>
      <c r="H190" s="196" t="s">
        <v>385</v>
      </c>
      <c r="I190" s="237" t="str">
        <f t="shared" si="88"/>
        <v>0</v>
      </c>
      <c r="J190" s="237" t="str">
        <f t="shared" si="89"/>
        <v>3.0</v>
      </c>
      <c r="K190" s="2" t="str">
        <f t="shared" si="80"/>
        <v>FCS0301</v>
      </c>
      <c r="L190" s="1">
        <f t="shared" si="93"/>
        <v>4</v>
      </c>
      <c r="M190" s="1">
        <f t="shared" si="94"/>
        <v>6</v>
      </c>
      <c r="N190" s="1">
        <v>13</v>
      </c>
      <c r="O190" s="57" t="str">
        <f t="shared" si="95"/>
        <v>AAI143</v>
      </c>
      <c r="P190" s="2" t="str">
        <f t="shared" si="84"/>
        <v>AI</v>
      </c>
      <c r="Q190" s="2"/>
      <c r="R190" s="57" t="s">
        <v>162</v>
      </c>
      <c r="S190" s="2"/>
      <c r="T190" s="2"/>
      <c r="U190" s="2">
        <v>10</v>
      </c>
      <c r="V190" s="2"/>
      <c r="W190" s="2" t="s">
        <v>859</v>
      </c>
      <c r="X190" s="2" t="s">
        <v>354</v>
      </c>
      <c r="Y190" s="3" t="str">
        <f t="shared" si="68"/>
        <v>%Z046113</v>
      </c>
      <c r="Z190" s="2" t="str">
        <f t="shared" si="69"/>
        <v>%%I08PT4041</v>
      </c>
      <c r="AA190" s="2"/>
      <c r="AB190" s="2" t="str">
        <f t="shared" si="70"/>
        <v>EDC去蒸发器HE401压力</v>
      </c>
      <c r="AC190" s="1" t="str">
        <f t="shared" si="90"/>
        <v>0</v>
      </c>
      <c r="AD190" s="1" t="str">
        <f t="shared" si="91"/>
        <v>3.0</v>
      </c>
      <c r="AE190" s="1" t="str">
        <f t="shared" si="92"/>
        <v>MPa</v>
      </c>
      <c r="AF190" s="1"/>
      <c r="AG190" s="1"/>
      <c r="AH190" s="1"/>
      <c r="AI190" s="1"/>
      <c r="AJ190" s="1"/>
      <c r="AK190" s="58" t="s">
        <v>165</v>
      </c>
      <c r="AL190" s="4"/>
      <c r="AM190" s="4"/>
      <c r="AN190" s="5"/>
      <c r="AO190" s="195" t="s">
        <v>161</v>
      </c>
      <c r="AP190" s="199" t="s">
        <v>166</v>
      </c>
      <c r="AQ190" s="197" t="s">
        <v>167</v>
      </c>
      <c r="AR190" s="196"/>
      <c r="AS190" s="196"/>
      <c r="AT190" s="196" t="s">
        <v>168</v>
      </c>
      <c r="AU190" s="205" t="s">
        <v>169</v>
      </c>
      <c r="AV190" s="196" t="s">
        <v>170</v>
      </c>
      <c r="AW190" s="4"/>
      <c r="AX190" s="4"/>
      <c r="AY190" s="4"/>
      <c r="AZ190" s="4"/>
      <c r="BA190" s="4"/>
      <c r="BB190" s="4"/>
      <c r="BC190" s="4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4"/>
      <c r="BW190" s="8"/>
      <c r="BX190" s="8"/>
      <c r="BY190" s="8"/>
      <c r="BZ190" s="4"/>
      <c r="CA190" s="4"/>
      <c r="CB190" s="4"/>
      <c r="CC190" s="4"/>
      <c r="CD190" s="27"/>
      <c r="CE190" s="27"/>
      <c r="CF190" s="207">
        <f t="shared" si="71"/>
        <v>-3.0000000000000001E-3</v>
      </c>
      <c r="CG190" s="208">
        <f t="shared" si="72"/>
        <v>3.0000000000000001E-3</v>
      </c>
      <c r="CH190" s="209"/>
      <c r="CI190" s="210"/>
      <c r="CJ190" s="207">
        <f t="shared" si="73"/>
        <v>1.4970000000000001</v>
      </c>
      <c r="CK190" s="208">
        <f t="shared" si="74"/>
        <v>1.5029999999999999</v>
      </c>
      <c r="CL190" s="209"/>
      <c r="CM190" s="210"/>
      <c r="CN190" s="207">
        <f t="shared" si="75"/>
        <v>2.9969999999999999</v>
      </c>
      <c r="CO190" s="208">
        <f t="shared" si="76"/>
        <v>3.0030000000000001</v>
      </c>
      <c r="CP190" s="211"/>
      <c r="CQ190" s="212"/>
      <c r="CR190" s="213"/>
      <c r="CS190" s="213"/>
    </row>
    <row r="191" spans="1:97" ht="19.899999999999999" customHeight="1">
      <c r="A191" s="194">
        <v>190</v>
      </c>
      <c r="B191" s="204">
        <v>14</v>
      </c>
      <c r="C191" s="195"/>
      <c r="D191" s="196" t="s">
        <v>860</v>
      </c>
      <c r="E191" s="196" t="s">
        <v>861</v>
      </c>
      <c r="F191" s="196" t="s">
        <v>862</v>
      </c>
      <c r="G191" s="196" t="s">
        <v>410</v>
      </c>
      <c r="H191" s="196" t="s">
        <v>385</v>
      </c>
      <c r="I191" s="237" t="str">
        <f t="shared" si="88"/>
        <v>0</v>
      </c>
      <c r="J191" s="237" t="str">
        <f t="shared" si="89"/>
        <v>2.0</v>
      </c>
      <c r="K191" s="2" t="str">
        <f t="shared" si="80"/>
        <v>FCS0301</v>
      </c>
      <c r="L191" s="1">
        <f t="shared" si="93"/>
        <v>4</v>
      </c>
      <c r="M191" s="1">
        <f t="shared" si="94"/>
        <v>6</v>
      </c>
      <c r="N191" s="1">
        <v>14</v>
      </c>
      <c r="O191" s="57" t="str">
        <f t="shared" si="95"/>
        <v>AAI143</v>
      </c>
      <c r="P191" s="2" t="str">
        <f t="shared" si="84"/>
        <v>AI</v>
      </c>
      <c r="Q191" s="2"/>
      <c r="R191" s="57" t="s">
        <v>162</v>
      </c>
      <c r="S191" s="2"/>
      <c r="T191" s="2"/>
      <c r="U191" s="2">
        <v>10</v>
      </c>
      <c r="V191" s="2"/>
      <c r="W191" s="2" t="s">
        <v>863</v>
      </c>
      <c r="X191" s="2" t="s">
        <v>354</v>
      </c>
      <c r="Y191" s="3" t="str">
        <f t="shared" si="68"/>
        <v>%Z046114</v>
      </c>
      <c r="Z191" s="2" t="str">
        <f t="shared" si="69"/>
        <v>%%I08PT4042</v>
      </c>
      <c r="AA191" s="2"/>
      <c r="AB191" s="2" t="str">
        <f t="shared" si="70"/>
        <v>EDC去裂解炉HF401压力</v>
      </c>
      <c r="AC191" s="1" t="str">
        <f t="shared" si="90"/>
        <v>0</v>
      </c>
      <c r="AD191" s="1" t="str">
        <f t="shared" si="91"/>
        <v>2.0</v>
      </c>
      <c r="AE191" s="1" t="str">
        <f t="shared" si="92"/>
        <v>MPa</v>
      </c>
      <c r="AF191" s="1"/>
      <c r="AG191" s="1"/>
      <c r="AH191" s="1"/>
      <c r="AI191" s="1"/>
      <c r="AJ191" s="1"/>
      <c r="AK191" s="58" t="s">
        <v>165</v>
      </c>
      <c r="AL191" s="4"/>
      <c r="AM191" s="4"/>
      <c r="AN191" s="5"/>
      <c r="AO191" s="195" t="s">
        <v>161</v>
      </c>
      <c r="AP191" s="199" t="s">
        <v>166</v>
      </c>
      <c r="AQ191" s="197" t="s">
        <v>167</v>
      </c>
      <c r="AR191" s="196"/>
      <c r="AS191" s="115"/>
      <c r="AT191" s="196" t="s">
        <v>168</v>
      </c>
      <c r="AU191" s="205" t="s">
        <v>169</v>
      </c>
      <c r="AV191" s="196" t="s">
        <v>170</v>
      </c>
      <c r="AW191" s="4"/>
      <c r="AX191" s="4"/>
      <c r="AY191" s="4"/>
      <c r="AZ191" s="4"/>
      <c r="BA191" s="4"/>
      <c r="BB191" s="4"/>
      <c r="BC191" s="4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4"/>
      <c r="BW191" s="8"/>
      <c r="BX191" s="8"/>
      <c r="BY191" s="8"/>
      <c r="BZ191" s="4"/>
      <c r="CA191" s="4"/>
      <c r="CB191" s="4"/>
      <c r="CC191" s="4"/>
      <c r="CD191" s="27"/>
      <c r="CE191" s="27"/>
      <c r="CF191" s="207">
        <f t="shared" si="71"/>
        <v>-2E-3</v>
      </c>
      <c r="CG191" s="208">
        <f t="shared" si="72"/>
        <v>2E-3</v>
      </c>
      <c r="CH191" s="209"/>
      <c r="CI191" s="210"/>
      <c r="CJ191" s="207">
        <f t="shared" si="73"/>
        <v>0.998</v>
      </c>
      <c r="CK191" s="208">
        <f t="shared" si="74"/>
        <v>1.002</v>
      </c>
      <c r="CL191" s="209"/>
      <c r="CM191" s="210"/>
      <c r="CN191" s="207">
        <f t="shared" si="75"/>
        <v>1.998</v>
      </c>
      <c r="CO191" s="208">
        <f t="shared" si="76"/>
        <v>2.0019999999999998</v>
      </c>
      <c r="CP191" s="211"/>
      <c r="CQ191" s="212"/>
      <c r="CR191" s="213"/>
      <c r="CS191" s="213"/>
    </row>
    <row r="192" spans="1:97" ht="19.899999999999999" customHeight="1">
      <c r="A192" s="194">
        <v>191</v>
      </c>
      <c r="B192" s="204">
        <v>15</v>
      </c>
      <c r="C192" s="195"/>
      <c r="D192" s="196" t="str">
        <f>LEFT(K192,1)&amp;RIGHT(K192,2)&amp;"N"&amp;L192&amp;"S"&amp;M192&amp;N192</f>
        <v>F01N4S615</v>
      </c>
      <c r="E192" s="196" t="s">
        <v>864</v>
      </c>
      <c r="F192" s="196" t="s">
        <v>675</v>
      </c>
      <c r="G192" s="196"/>
      <c r="H192" s="196"/>
      <c r="I192" s="237" t="str">
        <f t="shared" si="88"/>
        <v/>
      </c>
      <c r="J192" s="237" t="str">
        <f t="shared" si="89"/>
        <v/>
      </c>
      <c r="K192" s="2" t="str">
        <f t="shared" si="80"/>
        <v>FCS0301</v>
      </c>
      <c r="L192" s="1">
        <f t="shared" si="93"/>
        <v>4</v>
      </c>
      <c r="M192" s="1">
        <f t="shared" si="94"/>
        <v>6</v>
      </c>
      <c r="N192" s="1">
        <v>15</v>
      </c>
      <c r="O192" s="57" t="str">
        <f t="shared" si="95"/>
        <v>AAI143</v>
      </c>
      <c r="P192" s="2" t="str">
        <f t="shared" si="84"/>
        <v>AI</v>
      </c>
      <c r="Q192" s="2"/>
      <c r="R192" s="57" t="s">
        <v>162</v>
      </c>
      <c r="S192" s="2"/>
      <c r="T192" s="2"/>
      <c r="U192" s="2"/>
      <c r="V192" s="2"/>
      <c r="W192" s="2"/>
      <c r="X192" s="2"/>
      <c r="Y192" s="3" t="str">
        <f t="shared" si="68"/>
        <v>%Z046115</v>
      </c>
      <c r="Z192" s="2" t="str">
        <f t="shared" si="69"/>
        <v>%%IF01N4S615</v>
      </c>
      <c r="AA192" s="2"/>
      <c r="AB192" s="2" t="str">
        <f t="shared" si="70"/>
        <v>SBAI SPARE</v>
      </c>
      <c r="AC192" s="1" t="str">
        <f t="shared" si="90"/>
        <v/>
      </c>
      <c r="AD192" s="1" t="str">
        <f t="shared" si="91"/>
        <v/>
      </c>
      <c r="AE192" s="1" t="str">
        <f t="shared" si="92"/>
        <v/>
      </c>
      <c r="AF192" s="1"/>
      <c r="AG192" s="1"/>
      <c r="AH192" s="1"/>
      <c r="AI192" s="1"/>
      <c r="AJ192" s="1"/>
      <c r="AK192" s="58" t="s">
        <v>165</v>
      </c>
      <c r="AL192" s="4"/>
      <c r="AM192" s="4"/>
      <c r="AN192" s="5"/>
      <c r="AO192" s="195" t="s">
        <v>161</v>
      </c>
      <c r="AP192" s="199" t="s">
        <v>166</v>
      </c>
      <c r="AQ192" s="197" t="s">
        <v>167</v>
      </c>
      <c r="AR192" s="196"/>
      <c r="AS192" s="195"/>
      <c r="AT192" s="196" t="s">
        <v>168</v>
      </c>
      <c r="AU192" s="205"/>
      <c r="AV192" s="196"/>
      <c r="AW192" s="4"/>
      <c r="AX192" s="4"/>
      <c r="AY192" s="4"/>
      <c r="AZ192" s="4"/>
      <c r="BA192" s="4"/>
      <c r="BB192" s="4"/>
      <c r="BC192" s="4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4"/>
      <c r="BW192" s="8"/>
      <c r="BX192" s="8"/>
      <c r="BY192" s="8"/>
      <c r="BZ192" s="4"/>
      <c r="CA192" s="4"/>
      <c r="CB192" s="4"/>
      <c r="CC192" s="4"/>
      <c r="CD192" s="27"/>
      <c r="CE192" s="27"/>
      <c r="CF192" s="207" t="e">
        <f t="shared" si="71"/>
        <v>#VALUE!</v>
      </c>
      <c r="CG192" s="208" t="e">
        <f t="shared" si="72"/>
        <v>#VALUE!</v>
      </c>
      <c r="CH192" s="209"/>
      <c r="CI192" s="210"/>
      <c r="CJ192" s="207" t="e">
        <f t="shared" si="73"/>
        <v>#VALUE!</v>
      </c>
      <c r="CK192" s="208" t="e">
        <f t="shared" si="74"/>
        <v>#VALUE!</v>
      </c>
      <c r="CL192" s="209"/>
      <c r="CM192" s="210"/>
      <c r="CN192" s="207" t="e">
        <f t="shared" si="75"/>
        <v>#VALUE!</v>
      </c>
      <c r="CO192" s="208" t="e">
        <f t="shared" si="76"/>
        <v>#VALUE!</v>
      </c>
      <c r="CP192" s="211"/>
      <c r="CQ192" s="212"/>
      <c r="CR192" s="213"/>
      <c r="CS192" s="213"/>
    </row>
    <row r="193" spans="1:97" ht="19.899999999999999" customHeight="1">
      <c r="A193" s="194">
        <v>192</v>
      </c>
      <c r="B193" s="204">
        <v>16</v>
      </c>
      <c r="C193" s="195"/>
      <c r="D193" s="196" t="str">
        <f>LEFT(K193,1)&amp;RIGHT(K193,2)&amp;"N"&amp;L193&amp;"S"&amp;M193&amp;N193</f>
        <v>F01N4S616</v>
      </c>
      <c r="E193" s="196" t="s">
        <v>865</v>
      </c>
      <c r="F193" s="196" t="s">
        <v>675</v>
      </c>
      <c r="G193" s="196"/>
      <c r="H193" s="196"/>
      <c r="I193" s="237" t="str">
        <f t="shared" si="88"/>
        <v/>
      </c>
      <c r="J193" s="237" t="str">
        <f t="shared" si="89"/>
        <v/>
      </c>
      <c r="K193" s="2" t="str">
        <f t="shared" si="80"/>
        <v>FCS0301</v>
      </c>
      <c r="L193" s="1">
        <f t="shared" si="93"/>
        <v>4</v>
      </c>
      <c r="M193" s="1">
        <f t="shared" si="94"/>
        <v>6</v>
      </c>
      <c r="N193" s="1">
        <v>16</v>
      </c>
      <c r="O193" s="57" t="str">
        <f t="shared" si="95"/>
        <v>AAI143</v>
      </c>
      <c r="P193" s="2" t="str">
        <f t="shared" si="84"/>
        <v>AI</v>
      </c>
      <c r="Q193" s="2"/>
      <c r="R193" s="57" t="s">
        <v>162</v>
      </c>
      <c r="S193" s="2"/>
      <c r="T193" s="2"/>
      <c r="U193" s="2"/>
      <c r="V193" s="2"/>
      <c r="W193" s="2"/>
      <c r="X193" s="2"/>
      <c r="Y193" s="25" t="str">
        <f t="shared" si="68"/>
        <v>%Z046116</v>
      </c>
      <c r="Z193" s="2" t="str">
        <f t="shared" si="69"/>
        <v>%%IF01N4S616</v>
      </c>
      <c r="AA193" s="36"/>
      <c r="AB193" s="2" t="str">
        <f t="shared" si="70"/>
        <v>SBAI SPARE</v>
      </c>
      <c r="AC193" s="1" t="str">
        <f t="shared" si="90"/>
        <v/>
      </c>
      <c r="AD193" s="1" t="str">
        <f t="shared" si="91"/>
        <v/>
      </c>
      <c r="AE193" s="1" t="str">
        <f t="shared" si="92"/>
        <v/>
      </c>
      <c r="AF193" s="1"/>
      <c r="AG193" s="1"/>
      <c r="AH193" s="1"/>
      <c r="AI193" s="1"/>
      <c r="AJ193" s="1"/>
      <c r="AK193" s="58" t="s">
        <v>165</v>
      </c>
      <c r="AL193" s="4"/>
      <c r="AM193" s="4"/>
      <c r="AN193" s="5"/>
      <c r="AO193" s="195" t="s">
        <v>161</v>
      </c>
      <c r="AP193" s="199" t="s">
        <v>166</v>
      </c>
      <c r="AQ193" s="197" t="s">
        <v>167</v>
      </c>
      <c r="AR193" s="196"/>
      <c r="AS193" s="195"/>
      <c r="AT193" s="196" t="s">
        <v>168</v>
      </c>
      <c r="AU193" s="205"/>
      <c r="AV193" s="196"/>
      <c r="AW193" s="4"/>
      <c r="AX193" s="4"/>
      <c r="AY193" s="4"/>
      <c r="AZ193" s="4"/>
      <c r="BA193" s="4"/>
      <c r="BB193" s="4"/>
      <c r="BC193" s="4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4"/>
      <c r="BW193" s="8"/>
      <c r="BX193" s="8"/>
      <c r="BY193" s="8"/>
      <c r="BZ193" s="4"/>
      <c r="CA193" s="4"/>
      <c r="CB193" s="4"/>
      <c r="CC193" s="4"/>
      <c r="CD193" s="27"/>
      <c r="CE193" s="27"/>
      <c r="CF193" s="207" t="e">
        <f t="shared" si="71"/>
        <v>#VALUE!</v>
      </c>
      <c r="CG193" s="208" t="e">
        <f t="shared" si="72"/>
        <v>#VALUE!</v>
      </c>
      <c r="CH193" s="209"/>
      <c r="CI193" s="210"/>
      <c r="CJ193" s="207" t="e">
        <f t="shared" si="73"/>
        <v>#VALUE!</v>
      </c>
      <c r="CK193" s="208" t="e">
        <f t="shared" si="74"/>
        <v>#VALUE!</v>
      </c>
      <c r="CL193" s="209"/>
      <c r="CM193" s="210"/>
      <c r="CN193" s="207" t="e">
        <f t="shared" si="75"/>
        <v>#VALUE!</v>
      </c>
      <c r="CO193" s="208" t="e">
        <f t="shared" si="76"/>
        <v>#VALUE!</v>
      </c>
      <c r="CP193" s="211"/>
      <c r="CQ193" s="212"/>
      <c r="CR193" s="213"/>
      <c r="CS193" s="213"/>
    </row>
    <row r="194" spans="1:97" ht="19.899999999999999" customHeight="1">
      <c r="A194" s="194">
        <v>193</v>
      </c>
      <c r="B194" s="195">
        <v>1</v>
      </c>
      <c r="C194" s="195"/>
      <c r="D194" s="196" t="s">
        <v>866</v>
      </c>
      <c r="E194" s="196" t="s">
        <v>867</v>
      </c>
      <c r="F194" s="196" t="s">
        <v>868</v>
      </c>
      <c r="G194" s="196" t="s">
        <v>410</v>
      </c>
      <c r="H194" s="196" t="s">
        <v>385</v>
      </c>
      <c r="I194" s="237" t="str">
        <f t="shared" si="88"/>
        <v>0</v>
      </c>
      <c r="J194" s="237" t="str">
        <f t="shared" si="89"/>
        <v>2.0</v>
      </c>
      <c r="K194" s="2" t="str">
        <f t="shared" si="80"/>
        <v>FCS0301</v>
      </c>
      <c r="L194" s="1">
        <v>4</v>
      </c>
      <c r="M194" s="1">
        <v>7</v>
      </c>
      <c r="N194" s="1">
        <v>1</v>
      </c>
      <c r="O194" s="57" t="s">
        <v>34</v>
      </c>
      <c r="P194" s="2" t="str">
        <f t="shared" si="84"/>
        <v>AI</v>
      </c>
      <c r="Q194" s="2"/>
      <c r="R194" s="57" t="s">
        <v>162</v>
      </c>
      <c r="S194" s="2"/>
      <c r="T194" s="2"/>
      <c r="U194" s="2">
        <v>10</v>
      </c>
      <c r="V194" s="2"/>
      <c r="W194" s="2" t="s">
        <v>869</v>
      </c>
      <c r="X194" s="2" t="s">
        <v>354</v>
      </c>
      <c r="Y194" s="3" t="str">
        <f t="shared" ref="Y194:Y257" si="96">"%Z"&amp;TEXT(L194,"00")&amp;TEXT(M194,"0")&amp;"1"&amp;TEXT(N194,"00")</f>
        <v>%Z047101</v>
      </c>
      <c r="Z194" s="2" t="str">
        <f t="shared" ref="Z194:Z257" si="97">IF(D194="","",IF(P194="AI",CONCATENATE("%%I",E194),IF(P194="AO",CONCATENATE("%%O",E194),E194)))</f>
        <v>%%I08PT4043</v>
      </c>
      <c r="AA194" s="2"/>
      <c r="AB194" s="2" t="str">
        <f t="shared" ref="AB194:AB257" si="98">IF(F194&lt;&gt;"",F194,"")</f>
        <v>EDC蒸发器HE401压力</v>
      </c>
      <c r="AC194" s="1" t="str">
        <f t="shared" si="90"/>
        <v>0</v>
      </c>
      <c r="AD194" s="1" t="str">
        <f t="shared" si="91"/>
        <v>2.0</v>
      </c>
      <c r="AE194" s="1" t="str">
        <f t="shared" si="92"/>
        <v>MPa</v>
      </c>
      <c r="AF194" s="1"/>
      <c r="AG194" s="1"/>
      <c r="AH194" s="1"/>
      <c r="AI194" s="1"/>
      <c r="AJ194" s="1"/>
      <c r="AK194" s="58" t="s">
        <v>165</v>
      </c>
      <c r="AL194" s="4"/>
      <c r="AM194" s="4"/>
      <c r="AN194" s="5"/>
      <c r="AO194" s="195" t="s">
        <v>161</v>
      </c>
      <c r="AP194" s="199" t="s">
        <v>166</v>
      </c>
      <c r="AQ194" s="197" t="s">
        <v>167</v>
      </c>
      <c r="AR194" s="196"/>
      <c r="AS194" s="196"/>
      <c r="AT194" s="196" t="s">
        <v>168</v>
      </c>
      <c r="AU194" s="205" t="s">
        <v>169</v>
      </c>
      <c r="AV194" s="196" t="s">
        <v>170</v>
      </c>
      <c r="AW194" s="4"/>
      <c r="AX194" s="4"/>
      <c r="AY194" s="4"/>
      <c r="AZ194" s="4"/>
      <c r="BA194" s="4"/>
      <c r="BB194" s="4"/>
      <c r="BC194" s="4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4"/>
      <c r="BW194" s="8"/>
      <c r="BX194" s="8"/>
      <c r="BY194" s="8"/>
      <c r="BZ194" s="4"/>
      <c r="CA194" s="4"/>
      <c r="CB194" s="4"/>
      <c r="CC194" s="4"/>
      <c r="CD194" s="27"/>
      <c r="CE194" s="27"/>
      <c r="CF194" s="207">
        <f t="shared" ref="CF194:CF257" si="99">IF(OR(P194="AI",P194="PI"),AC194-(AD194-AC194)*0.001,IF(AND(P194="AO",S194="FC"),4-0.048,IF(AND(P194="AO",OR(S194="FO",S194="FLO")),20-0.048,"")))</f>
        <v>-2E-3</v>
      </c>
      <c r="CG194" s="208">
        <f t="shared" ref="CG194:CG257" si="100">IF(OR(P194="AI",P194="PI"),AC194+(AD194-AC194)*0.001,IF(AND(P194="AO",S194="FC"),4+0.048,IF(AND(P194="AO",OR(S194="FO",S194="FLO")),20+0.048,"")))</f>
        <v>2E-3</v>
      </c>
      <c r="CH194" s="209"/>
      <c r="CI194" s="210"/>
      <c r="CJ194" s="207">
        <f t="shared" ref="CJ194:CJ257" si="101">IF(OR(P194="AI",P194="PI"),(AD194+AC194)/2-(AD194-AC194)*0.001,IF(P194="AO",12-0.048,""))</f>
        <v>0.998</v>
      </c>
      <c r="CK194" s="208">
        <f t="shared" ref="CK194:CK257" si="102">IF(OR(P194="AI",P194="PI"),(AD194+AC194)/2+(AD194-AC194)*0.001,IF(P194="AO",12+0.048,""))</f>
        <v>1.002</v>
      </c>
      <c r="CL194" s="209"/>
      <c r="CM194" s="210"/>
      <c r="CN194" s="207">
        <f t="shared" ref="CN194:CN257" si="103">IF(OR(P194="AI",P194="PI"),AD194-(AD194-AC194)*0.001,IF(AND(P194="AO",S194="FC"),20-0.048,IF(AND(P194="AO",OR(S194="FO",S194="FLO")),4-0.048,"")))</f>
        <v>1.998</v>
      </c>
      <c r="CO194" s="208">
        <f t="shared" ref="CO194:CO257" si="104">IF(OR(P194="AI",P194="PI"),AD194+(AD194-AC194)*0.001,IF(AND(P194="AO",S194="FC"),20+0.048,IF(AND(P194="AO",OR(S194="FO",S194="FLO")),4+0.048,"")))</f>
        <v>2.0019999999999998</v>
      </c>
      <c r="CP194" s="211"/>
      <c r="CQ194" s="212"/>
      <c r="CR194" s="213"/>
      <c r="CS194" s="213"/>
    </row>
    <row r="195" spans="1:97" ht="19.899999999999999" customHeight="1">
      <c r="A195" s="194">
        <v>194</v>
      </c>
      <c r="B195" s="195">
        <v>2</v>
      </c>
      <c r="C195" s="195"/>
      <c r="D195" s="196" t="s">
        <v>870</v>
      </c>
      <c r="E195" s="196" t="s">
        <v>871</v>
      </c>
      <c r="F195" s="196" t="s">
        <v>872</v>
      </c>
      <c r="G195" s="196" t="s">
        <v>552</v>
      </c>
      <c r="H195" s="196" t="s">
        <v>840</v>
      </c>
      <c r="I195" s="237" t="str">
        <f t="shared" si="88"/>
        <v>0</v>
      </c>
      <c r="J195" s="237" t="str">
        <f t="shared" si="89"/>
        <v>25</v>
      </c>
      <c r="K195" s="2" t="str">
        <f t="shared" si="80"/>
        <v>FCS0301</v>
      </c>
      <c r="L195" s="1">
        <f t="shared" ref="L195:L209" si="105">L194</f>
        <v>4</v>
      </c>
      <c r="M195" s="1">
        <f t="shared" ref="M195:M209" si="106">M194</f>
        <v>7</v>
      </c>
      <c r="N195" s="1">
        <v>2</v>
      </c>
      <c r="O195" s="57" t="str">
        <f t="shared" ref="O195:O209" si="107">O194</f>
        <v>AAI143</v>
      </c>
      <c r="P195" s="2" t="str">
        <f t="shared" si="84"/>
        <v>AI</v>
      </c>
      <c r="Q195" s="2"/>
      <c r="R195" s="57" t="s">
        <v>162</v>
      </c>
      <c r="S195" s="2"/>
      <c r="T195" s="2"/>
      <c r="U195" s="2">
        <v>10</v>
      </c>
      <c r="V195" s="2"/>
      <c r="W195" s="2" t="s">
        <v>873</v>
      </c>
      <c r="X195" s="2" t="s">
        <v>354</v>
      </c>
      <c r="Y195" s="3" t="str">
        <f t="shared" si="96"/>
        <v>%Z047102</v>
      </c>
      <c r="Z195" s="2" t="str">
        <f t="shared" si="97"/>
        <v>%%I08PDT4204</v>
      </c>
      <c r="AA195" s="2"/>
      <c r="AB195" s="2" t="str">
        <f t="shared" si="98"/>
        <v>CL401过滤器2压差</v>
      </c>
      <c r="AC195" s="1" t="str">
        <f t="shared" si="90"/>
        <v>0</v>
      </c>
      <c r="AD195" s="1" t="str">
        <f t="shared" si="91"/>
        <v>25</v>
      </c>
      <c r="AE195" s="1" t="str">
        <f t="shared" si="92"/>
        <v>kPa</v>
      </c>
      <c r="AF195" s="1"/>
      <c r="AG195" s="1"/>
      <c r="AH195" s="1"/>
      <c r="AI195" s="1"/>
      <c r="AJ195" s="1"/>
      <c r="AK195" s="58" t="s">
        <v>165</v>
      </c>
      <c r="AL195" s="4"/>
      <c r="AM195" s="4"/>
      <c r="AN195" s="5"/>
      <c r="AO195" s="195" t="s">
        <v>161</v>
      </c>
      <c r="AP195" s="199" t="s">
        <v>166</v>
      </c>
      <c r="AQ195" s="197" t="s">
        <v>167</v>
      </c>
      <c r="AR195" s="196"/>
      <c r="AS195" s="196"/>
      <c r="AT195" s="196" t="s">
        <v>168</v>
      </c>
      <c r="AU195" s="205" t="s">
        <v>169</v>
      </c>
      <c r="AV195" s="196" t="s">
        <v>170</v>
      </c>
      <c r="AW195" s="4"/>
      <c r="AX195" s="4"/>
      <c r="AY195" s="4"/>
      <c r="AZ195" s="4"/>
      <c r="BA195" s="4"/>
      <c r="BB195" s="4"/>
      <c r="BC195" s="4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4"/>
      <c r="BW195" s="8"/>
      <c r="BX195" s="8"/>
      <c r="BY195" s="8"/>
      <c r="BZ195" s="4"/>
      <c r="CA195" s="4"/>
      <c r="CB195" s="4"/>
      <c r="CC195" s="4"/>
      <c r="CD195" s="27"/>
      <c r="CE195" s="27"/>
      <c r="CF195" s="207">
        <f t="shared" si="99"/>
        <v>-2.5000000000000001E-2</v>
      </c>
      <c r="CG195" s="208">
        <f t="shared" si="100"/>
        <v>2.5000000000000001E-2</v>
      </c>
      <c r="CH195" s="209"/>
      <c r="CI195" s="210"/>
      <c r="CJ195" s="207">
        <f t="shared" si="101"/>
        <v>12.475</v>
      </c>
      <c r="CK195" s="208">
        <f t="shared" si="102"/>
        <v>12.525</v>
      </c>
      <c r="CL195" s="209"/>
      <c r="CM195" s="210"/>
      <c r="CN195" s="207">
        <f t="shared" si="103"/>
        <v>24.975000000000001</v>
      </c>
      <c r="CO195" s="208">
        <f t="shared" si="104"/>
        <v>25.024999999999999</v>
      </c>
      <c r="CP195" s="211"/>
      <c r="CQ195" s="212"/>
      <c r="CR195" s="213"/>
      <c r="CS195" s="213"/>
    </row>
    <row r="196" spans="1:97" ht="19.899999999999999" customHeight="1">
      <c r="A196" s="194">
        <v>195</v>
      </c>
      <c r="B196" s="195">
        <v>3</v>
      </c>
      <c r="C196" s="195"/>
      <c r="D196" s="196" t="s">
        <v>874</v>
      </c>
      <c r="E196" s="196" t="s">
        <v>875</v>
      </c>
      <c r="F196" s="196" t="s">
        <v>876</v>
      </c>
      <c r="G196" s="196" t="s">
        <v>446</v>
      </c>
      <c r="H196" s="196" t="s">
        <v>385</v>
      </c>
      <c r="I196" s="237" t="str">
        <f t="shared" si="88"/>
        <v>0</v>
      </c>
      <c r="J196" s="237" t="str">
        <f t="shared" si="89"/>
        <v>1.2</v>
      </c>
      <c r="K196" s="2" t="str">
        <f t="shared" si="80"/>
        <v>FCS0301</v>
      </c>
      <c r="L196" s="1">
        <f t="shared" si="105"/>
        <v>4</v>
      </c>
      <c r="M196" s="1">
        <f t="shared" si="106"/>
        <v>7</v>
      </c>
      <c r="N196" s="1">
        <v>3</v>
      </c>
      <c r="O196" s="57" t="str">
        <f t="shared" si="107"/>
        <v>AAI143</v>
      </c>
      <c r="P196" s="2" t="str">
        <f t="shared" si="84"/>
        <v>AI</v>
      </c>
      <c r="Q196" s="2"/>
      <c r="R196" s="57" t="s">
        <v>162</v>
      </c>
      <c r="S196" s="2"/>
      <c r="T196" s="2"/>
      <c r="U196" s="2">
        <v>11</v>
      </c>
      <c r="V196" s="2"/>
      <c r="W196" s="2" t="s">
        <v>877</v>
      </c>
      <c r="X196" s="2" t="s">
        <v>354</v>
      </c>
      <c r="Y196" s="3" t="str">
        <f t="shared" si="96"/>
        <v>%Z047103</v>
      </c>
      <c r="Z196" s="2" t="str">
        <f t="shared" si="97"/>
        <v>%%I08PT4213</v>
      </c>
      <c r="AA196" s="2"/>
      <c r="AB196" s="2" t="str">
        <f t="shared" si="98"/>
        <v>急冷洗涤塔CL401顶部压力</v>
      </c>
      <c r="AC196" s="1" t="str">
        <f t="shared" si="90"/>
        <v>0</v>
      </c>
      <c r="AD196" s="1" t="str">
        <f t="shared" si="91"/>
        <v>1.2</v>
      </c>
      <c r="AE196" s="1" t="str">
        <f t="shared" si="92"/>
        <v>MPa</v>
      </c>
      <c r="AF196" s="1"/>
      <c r="AG196" s="1"/>
      <c r="AH196" s="1"/>
      <c r="AI196" s="1"/>
      <c r="AJ196" s="1"/>
      <c r="AK196" s="58" t="s">
        <v>165</v>
      </c>
      <c r="AL196" s="4"/>
      <c r="AM196" s="4"/>
      <c r="AN196" s="5"/>
      <c r="AO196" s="195" t="s">
        <v>161</v>
      </c>
      <c r="AP196" s="199" t="s">
        <v>166</v>
      </c>
      <c r="AQ196" s="197" t="s">
        <v>167</v>
      </c>
      <c r="AR196" s="196"/>
      <c r="AS196" s="196"/>
      <c r="AT196" s="196" t="s">
        <v>168</v>
      </c>
      <c r="AU196" s="205" t="s">
        <v>169</v>
      </c>
      <c r="AV196" s="196" t="s">
        <v>170</v>
      </c>
      <c r="AW196" s="4"/>
      <c r="AX196" s="4"/>
      <c r="AY196" s="4"/>
      <c r="AZ196" s="4"/>
      <c r="BA196" s="4"/>
      <c r="BB196" s="4"/>
      <c r="BC196" s="4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4"/>
      <c r="BW196" s="8"/>
      <c r="BX196" s="8"/>
      <c r="BY196" s="8"/>
      <c r="BZ196" s="4"/>
      <c r="CA196" s="4"/>
      <c r="CB196" s="4"/>
      <c r="CC196" s="4"/>
      <c r="CD196" s="27"/>
      <c r="CE196" s="27"/>
      <c r="CF196" s="207">
        <f t="shared" si="99"/>
        <v>-1.1999999999999999E-3</v>
      </c>
      <c r="CG196" s="208">
        <f t="shared" si="100"/>
        <v>1.1999999999999999E-3</v>
      </c>
      <c r="CH196" s="209"/>
      <c r="CI196" s="210"/>
      <c r="CJ196" s="207">
        <f t="shared" si="101"/>
        <v>0.5988</v>
      </c>
      <c r="CK196" s="208">
        <f t="shared" si="102"/>
        <v>0.60119999999999996</v>
      </c>
      <c r="CL196" s="209"/>
      <c r="CM196" s="210"/>
      <c r="CN196" s="207">
        <f t="shared" si="103"/>
        <v>1.1987999999999999</v>
      </c>
      <c r="CO196" s="208">
        <f t="shared" si="104"/>
        <v>1.2012</v>
      </c>
      <c r="CP196" s="211"/>
      <c r="CQ196" s="212"/>
      <c r="CR196" s="213"/>
      <c r="CS196" s="213"/>
    </row>
    <row r="197" spans="1:97" ht="19.899999999999999" customHeight="1">
      <c r="A197" s="194">
        <v>196</v>
      </c>
      <c r="B197" s="195">
        <v>4</v>
      </c>
      <c r="C197" s="195"/>
      <c r="D197" s="196" t="s">
        <v>878</v>
      </c>
      <c r="E197" s="196" t="s">
        <v>879</v>
      </c>
      <c r="F197" s="196" t="s">
        <v>880</v>
      </c>
      <c r="G197" s="196" t="s">
        <v>552</v>
      </c>
      <c r="H197" s="196" t="s">
        <v>840</v>
      </c>
      <c r="I197" s="237" t="str">
        <f t="shared" si="88"/>
        <v>0</v>
      </c>
      <c r="J197" s="237" t="str">
        <f t="shared" si="89"/>
        <v>25</v>
      </c>
      <c r="K197" s="2" t="str">
        <f t="shared" si="80"/>
        <v>FCS0301</v>
      </c>
      <c r="L197" s="1">
        <f t="shared" si="105"/>
        <v>4</v>
      </c>
      <c r="M197" s="1">
        <f t="shared" si="106"/>
        <v>7</v>
      </c>
      <c r="N197" s="1">
        <v>4</v>
      </c>
      <c r="O197" s="57" t="str">
        <f t="shared" si="107"/>
        <v>AAI143</v>
      </c>
      <c r="P197" s="2" t="str">
        <f t="shared" si="84"/>
        <v>AI</v>
      </c>
      <c r="Q197" s="2"/>
      <c r="R197" s="57" t="s">
        <v>162</v>
      </c>
      <c r="S197" s="2"/>
      <c r="T197" s="2"/>
      <c r="U197" s="2">
        <v>10</v>
      </c>
      <c r="V197" s="2"/>
      <c r="W197" s="2" t="s">
        <v>881</v>
      </c>
      <c r="X197" s="2" t="s">
        <v>354</v>
      </c>
      <c r="Y197" s="3" t="str">
        <f t="shared" si="96"/>
        <v>%Z047104</v>
      </c>
      <c r="Z197" s="2" t="str">
        <f t="shared" si="97"/>
        <v>%%I08PDT4234</v>
      </c>
      <c r="AA197" s="2"/>
      <c r="AB197" s="2" t="str">
        <f t="shared" si="98"/>
        <v>CL401过滤器1压差</v>
      </c>
      <c r="AC197" s="1" t="str">
        <f t="shared" si="90"/>
        <v>0</v>
      </c>
      <c r="AD197" s="1" t="str">
        <f t="shared" si="91"/>
        <v>25</v>
      </c>
      <c r="AE197" s="1" t="str">
        <f t="shared" si="92"/>
        <v>kPa</v>
      </c>
      <c r="AF197" s="1"/>
      <c r="AG197" s="1"/>
      <c r="AH197" s="1"/>
      <c r="AI197" s="1"/>
      <c r="AJ197" s="1"/>
      <c r="AK197" s="58" t="s">
        <v>165</v>
      </c>
      <c r="AL197" s="4"/>
      <c r="AM197" s="4"/>
      <c r="AN197" s="5"/>
      <c r="AO197" s="195" t="s">
        <v>161</v>
      </c>
      <c r="AP197" s="199" t="s">
        <v>166</v>
      </c>
      <c r="AQ197" s="197" t="s">
        <v>167</v>
      </c>
      <c r="AR197" s="196"/>
      <c r="AS197" s="196"/>
      <c r="AT197" s="196" t="s">
        <v>168</v>
      </c>
      <c r="AU197" s="205" t="s">
        <v>169</v>
      </c>
      <c r="AV197" s="196" t="s">
        <v>170</v>
      </c>
      <c r="AW197" s="4"/>
      <c r="AX197" s="4"/>
      <c r="AY197" s="4"/>
      <c r="AZ197" s="4"/>
      <c r="BA197" s="4"/>
      <c r="BB197" s="4"/>
      <c r="BC197" s="4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4"/>
      <c r="BW197" s="8"/>
      <c r="BX197" s="8"/>
      <c r="BY197" s="8"/>
      <c r="BZ197" s="4"/>
      <c r="CA197" s="4"/>
      <c r="CB197" s="4"/>
      <c r="CC197" s="4"/>
      <c r="CD197" s="27"/>
      <c r="CE197" s="27"/>
      <c r="CF197" s="207">
        <f t="shared" si="99"/>
        <v>-2.5000000000000001E-2</v>
      </c>
      <c r="CG197" s="208">
        <f t="shared" si="100"/>
        <v>2.5000000000000001E-2</v>
      </c>
      <c r="CH197" s="209"/>
      <c r="CI197" s="210"/>
      <c r="CJ197" s="207">
        <f t="shared" si="101"/>
        <v>12.475</v>
      </c>
      <c r="CK197" s="208">
        <f t="shared" si="102"/>
        <v>12.525</v>
      </c>
      <c r="CL197" s="209"/>
      <c r="CM197" s="210"/>
      <c r="CN197" s="207">
        <f t="shared" si="103"/>
        <v>24.975000000000001</v>
      </c>
      <c r="CO197" s="208">
        <f t="shared" si="104"/>
        <v>25.024999999999999</v>
      </c>
      <c r="CP197" s="211"/>
      <c r="CQ197" s="212"/>
      <c r="CR197" s="213"/>
      <c r="CS197" s="213"/>
    </row>
    <row r="198" spans="1:97" ht="19.899999999999999" customHeight="1">
      <c r="A198" s="194">
        <v>197</v>
      </c>
      <c r="B198" s="195">
        <v>5</v>
      </c>
      <c r="C198" s="195"/>
      <c r="D198" s="196" t="s">
        <v>882</v>
      </c>
      <c r="E198" s="196" t="s">
        <v>883</v>
      </c>
      <c r="F198" s="196" t="s">
        <v>884</v>
      </c>
      <c r="G198" s="196" t="s">
        <v>885</v>
      </c>
      <c r="H198" s="196" t="s">
        <v>840</v>
      </c>
      <c r="I198" s="237" t="str">
        <f t="shared" si="88"/>
        <v>0</v>
      </c>
      <c r="J198" s="237" t="str">
        <f t="shared" si="89"/>
        <v>30</v>
      </c>
      <c r="K198" s="2" t="str">
        <f t="shared" si="80"/>
        <v>FCS0301</v>
      </c>
      <c r="L198" s="1">
        <f t="shared" si="105"/>
        <v>4</v>
      </c>
      <c r="M198" s="1">
        <f t="shared" si="106"/>
        <v>7</v>
      </c>
      <c r="N198" s="1">
        <v>5</v>
      </c>
      <c r="O198" s="57" t="str">
        <f t="shared" si="107"/>
        <v>AAI143</v>
      </c>
      <c r="P198" s="2" t="str">
        <f t="shared" si="84"/>
        <v>AI</v>
      </c>
      <c r="Q198" s="2"/>
      <c r="R198" s="57" t="s">
        <v>162</v>
      </c>
      <c r="S198" s="2"/>
      <c r="T198" s="2"/>
      <c r="U198" s="2">
        <v>10</v>
      </c>
      <c r="V198" s="2"/>
      <c r="W198" s="2" t="s">
        <v>886</v>
      </c>
      <c r="X198" s="2" t="s">
        <v>354</v>
      </c>
      <c r="Y198" s="3" t="str">
        <f t="shared" si="96"/>
        <v>%Z047105</v>
      </c>
      <c r="Z198" s="2" t="str">
        <f t="shared" si="97"/>
        <v>%%I08PDT4267</v>
      </c>
      <c r="AA198" s="2"/>
      <c r="AB198" s="2" t="str">
        <f t="shared" si="98"/>
        <v>汽提塔CL402中上部压差</v>
      </c>
      <c r="AC198" s="1" t="str">
        <f t="shared" si="90"/>
        <v>0</v>
      </c>
      <c r="AD198" s="1" t="str">
        <f t="shared" si="91"/>
        <v>30</v>
      </c>
      <c r="AE198" s="1" t="str">
        <f t="shared" si="92"/>
        <v>kPa</v>
      </c>
      <c r="AF198" s="1"/>
      <c r="AG198" s="1"/>
      <c r="AH198" s="1"/>
      <c r="AI198" s="1"/>
      <c r="AJ198" s="1"/>
      <c r="AK198" s="58" t="s">
        <v>165</v>
      </c>
      <c r="AL198" s="4"/>
      <c r="AM198" s="4"/>
      <c r="AN198" s="5"/>
      <c r="AO198" s="195" t="s">
        <v>161</v>
      </c>
      <c r="AP198" s="199" t="s">
        <v>166</v>
      </c>
      <c r="AQ198" s="197" t="s">
        <v>167</v>
      </c>
      <c r="AR198" s="196"/>
      <c r="AS198" s="196"/>
      <c r="AT198" s="196" t="s">
        <v>168</v>
      </c>
      <c r="AU198" s="205" t="s">
        <v>169</v>
      </c>
      <c r="AV198" s="196" t="s">
        <v>170</v>
      </c>
      <c r="AW198" s="4"/>
      <c r="AX198" s="4"/>
      <c r="AY198" s="4"/>
      <c r="AZ198" s="4"/>
      <c r="BA198" s="4"/>
      <c r="BB198" s="4"/>
      <c r="BC198" s="4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4"/>
      <c r="BW198" s="8"/>
      <c r="BX198" s="8"/>
      <c r="BY198" s="8"/>
      <c r="BZ198" s="4"/>
      <c r="CA198" s="4"/>
      <c r="CB198" s="4"/>
      <c r="CC198" s="4"/>
      <c r="CD198" s="27"/>
      <c r="CE198" s="27"/>
      <c r="CF198" s="207">
        <f t="shared" si="99"/>
        <v>-0.03</v>
      </c>
      <c r="CG198" s="208">
        <f t="shared" si="100"/>
        <v>0.03</v>
      </c>
      <c r="CH198" s="209"/>
      <c r="CI198" s="210"/>
      <c r="CJ198" s="207">
        <f t="shared" si="101"/>
        <v>14.97</v>
      </c>
      <c r="CK198" s="208">
        <f t="shared" si="102"/>
        <v>15.03</v>
      </c>
      <c r="CL198" s="209"/>
      <c r="CM198" s="210"/>
      <c r="CN198" s="207">
        <f t="shared" si="103"/>
        <v>29.97</v>
      </c>
      <c r="CO198" s="208">
        <f t="shared" si="104"/>
        <v>30.03</v>
      </c>
      <c r="CP198" s="211"/>
      <c r="CQ198" s="212"/>
      <c r="CR198" s="213"/>
      <c r="CS198" s="213"/>
    </row>
    <row r="199" spans="1:97" ht="19.899999999999999" customHeight="1">
      <c r="A199" s="194">
        <v>198</v>
      </c>
      <c r="B199" s="195">
        <v>6</v>
      </c>
      <c r="C199" s="195"/>
      <c r="D199" s="196" t="s">
        <v>887</v>
      </c>
      <c r="E199" s="196" t="s">
        <v>888</v>
      </c>
      <c r="F199" s="196" t="s">
        <v>889</v>
      </c>
      <c r="G199" s="196" t="s">
        <v>446</v>
      </c>
      <c r="H199" s="196" t="s">
        <v>385</v>
      </c>
      <c r="I199" s="237" t="str">
        <f t="shared" si="88"/>
        <v>0</v>
      </c>
      <c r="J199" s="237" t="str">
        <f t="shared" si="89"/>
        <v>1.2</v>
      </c>
      <c r="K199" s="2" t="str">
        <f t="shared" si="80"/>
        <v>FCS0301</v>
      </c>
      <c r="L199" s="1">
        <f t="shared" si="105"/>
        <v>4</v>
      </c>
      <c r="M199" s="1">
        <f t="shared" si="106"/>
        <v>7</v>
      </c>
      <c r="N199" s="1">
        <v>6</v>
      </c>
      <c r="O199" s="57" t="str">
        <f t="shared" si="107"/>
        <v>AAI143</v>
      </c>
      <c r="P199" s="2" t="str">
        <f t="shared" si="84"/>
        <v>AI</v>
      </c>
      <c r="Q199" s="2"/>
      <c r="R199" s="57" t="s">
        <v>162</v>
      </c>
      <c r="S199" s="2"/>
      <c r="T199" s="2"/>
      <c r="U199" s="2">
        <v>11</v>
      </c>
      <c r="V199" s="2"/>
      <c r="W199" s="2" t="s">
        <v>890</v>
      </c>
      <c r="X199" s="2" t="s">
        <v>354</v>
      </c>
      <c r="Y199" s="3" t="str">
        <f t="shared" si="96"/>
        <v>%Z047106</v>
      </c>
      <c r="Z199" s="2" t="str">
        <f t="shared" si="97"/>
        <v>%%I08PT4270</v>
      </c>
      <c r="AA199" s="2"/>
      <c r="AB199" s="2" t="str">
        <f t="shared" si="98"/>
        <v>汽提塔顶CL402压力</v>
      </c>
      <c r="AC199" s="1" t="str">
        <f t="shared" si="90"/>
        <v>0</v>
      </c>
      <c r="AD199" s="1" t="str">
        <f t="shared" si="91"/>
        <v>1.2</v>
      </c>
      <c r="AE199" s="1" t="str">
        <f t="shared" si="92"/>
        <v>MPa</v>
      </c>
      <c r="AF199" s="1"/>
      <c r="AG199" s="1"/>
      <c r="AH199" s="1"/>
      <c r="AI199" s="1"/>
      <c r="AJ199" s="1"/>
      <c r="AK199" s="58" t="s">
        <v>165</v>
      </c>
      <c r="AL199" s="4"/>
      <c r="AM199" s="4"/>
      <c r="AN199" s="5"/>
      <c r="AO199" s="195" t="s">
        <v>161</v>
      </c>
      <c r="AP199" s="199" t="s">
        <v>166</v>
      </c>
      <c r="AQ199" s="197" t="s">
        <v>167</v>
      </c>
      <c r="AR199" s="196"/>
      <c r="AS199" s="196"/>
      <c r="AT199" s="196" t="s">
        <v>168</v>
      </c>
      <c r="AU199" s="205" t="s">
        <v>169</v>
      </c>
      <c r="AV199" s="196" t="s">
        <v>170</v>
      </c>
      <c r="AW199" s="4"/>
      <c r="AX199" s="4"/>
      <c r="AY199" s="4"/>
      <c r="AZ199" s="4"/>
      <c r="BA199" s="4"/>
      <c r="BB199" s="4"/>
      <c r="BC199" s="4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4"/>
      <c r="BW199" s="8"/>
      <c r="BX199" s="8"/>
      <c r="BY199" s="8"/>
      <c r="BZ199" s="4"/>
      <c r="CA199" s="4"/>
      <c r="CB199" s="4"/>
      <c r="CC199" s="4"/>
      <c r="CD199" s="27"/>
      <c r="CE199" s="27"/>
      <c r="CF199" s="207">
        <f t="shared" si="99"/>
        <v>-1.1999999999999999E-3</v>
      </c>
      <c r="CG199" s="208">
        <f t="shared" si="100"/>
        <v>1.1999999999999999E-3</v>
      </c>
      <c r="CH199" s="209"/>
      <c r="CI199" s="210"/>
      <c r="CJ199" s="207">
        <f t="shared" si="101"/>
        <v>0.5988</v>
      </c>
      <c r="CK199" s="208">
        <f t="shared" si="102"/>
        <v>0.60119999999999996</v>
      </c>
      <c r="CL199" s="209"/>
      <c r="CM199" s="210"/>
      <c r="CN199" s="207">
        <f t="shared" si="103"/>
        <v>1.1987999999999999</v>
      </c>
      <c r="CO199" s="208">
        <f t="shared" si="104"/>
        <v>1.2012</v>
      </c>
      <c r="CP199" s="211"/>
      <c r="CQ199" s="212"/>
      <c r="CR199" s="213"/>
      <c r="CS199" s="213"/>
    </row>
    <row r="200" spans="1:97" ht="19.899999999999999" customHeight="1">
      <c r="A200" s="194">
        <v>199</v>
      </c>
      <c r="B200" s="195">
        <v>7</v>
      </c>
      <c r="C200" s="195"/>
      <c r="D200" s="196" t="s">
        <v>891</v>
      </c>
      <c r="E200" s="196" t="s">
        <v>892</v>
      </c>
      <c r="F200" s="196" t="s">
        <v>893</v>
      </c>
      <c r="G200" s="196" t="s">
        <v>419</v>
      </c>
      <c r="H200" s="196" t="s">
        <v>385</v>
      </c>
      <c r="I200" s="237" t="str">
        <f t="shared" si="88"/>
        <v>0</v>
      </c>
      <c r="J200" s="237" t="str">
        <f t="shared" si="89"/>
        <v>3.0</v>
      </c>
      <c r="K200" s="2" t="str">
        <f t="shared" si="80"/>
        <v>FCS0301</v>
      </c>
      <c r="L200" s="1">
        <f t="shared" si="105"/>
        <v>4</v>
      </c>
      <c r="M200" s="1">
        <f t="shared" si="106"/>
        <v>7</v>
      </c>
      <c r="N200" s="1">
        <v>7</v>
      </c>
      <c r="O200" s="57" t="str">
        <f t="shared" si="107"/>
        <v>AAI143</v>
      </c>
      <c r="P200" s="2" t="str">
        <f t="shared" si="84"/>
        <v>AI</v>
      </c>
      <c r="Q200" s="2"/>
      <c r="R200" s="57" t="s">
        <v>162</v>
      </c>
      <c r="S200" s="2"/>
      <c r="T200" s="2"/>
      <c r="U200" s="2">
        <v>11</v>
      </c>
      <c r="V200" s="2"/>
      <c r="W200" s="2" t="s">
        <v>894</v>
      </c>
      <c r="X200" s="2" t="s">
        <v>354</v>
      </c>
      <c r="Y200" s="3" t="str">
        <f t="shared" si="96"/>
        <v>%Z047107</v>
      </c>
      <c r="Z200" s="2" t="str">
        <f t="shared" si="97"/>
        <v>%%I08PT4663</v>
      </c>
      <c r="AA200" s="2"/>
      <c r="AB200" s="2" t="str">
        <f t="shared" si="98"/>
        <v>EDC裂解炉08HF401通道2压</v>
      </c>
      <c r="AC200" s="1" t="str">
        <f t="shared" si="90"/>
        <v>0</v>
      </c>
      <c r="AD200" s="1" t="str">
        <f t="shared" si="91"/>
        <v>3.0</v>
      </c>
      <c r="AE200" s="1" t="str">
        <f t="shared" si="92"/>
        <v>MPa</v>
      </c>
      <c r="AF200" s="1"/>
      <c r="AG200" s="1"/>
      <c r="AH200" s="1"/>
      <c r="AI200" s="1"/>
      <c r="AJ200" s="1"/>
      <c r="AK200" s="58" t="s">
        <v>165</v>
      </c>
      <c r="AL200" s="4"/>
      <c r="AM200" s="4"/>
      <c r="AN200" s="5"/>
      <c r="AO200" s="195" t="s">
        <v>161</v>
      </c>
      <c r="AP200" s="199" t="s">
        <v>166</v>
      </c>
      <c r="AQ200" s="197" t="s">
        <v>167</v>
      </c>
      <c r="AR200" s="196"/>
      <c r="AS200" s="196"/>
      <c r="AT200" s="196" t="s">
        <v>168</v>
      </c>
      <c r="AU200" s="205" t="s">
        <v>169</v>
      </c>
      <c r="AV200" s="196" t="s">
        <v>170</v>
      </c>
      <c r="AW200" s="4"/>
      <c r="AX200" s="4"/>
      <c r="AY200" s="4"/>
      <c r="AZ200" s="4"/>
      <c r="BA200" s="4"/>
      <c r="BB200" s="4"/>
      <c r="BC200" s="4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4"/>
      <c r="BW200" s="8"/>
      <c r="BX200" s="8"/>
      <c r="BY200" s="8"/>
      <c r="BZ200" s="4"/>
      <c r="CA200" s="4"/>
      <c r="CB200" s="4"/>
      <c r="CC200" s="4"/>
      <c r="CD200" s="27"/>
      <c r="CE200" s="27"/>
      <c r="CF200" s="207">
        <f t="shared" si="99"/>
        <v>-3.0000000000000001E-3</v>
      </c>
      <c r="CG200" s="208">
        <f t="shared" si="100"/>
        <v>3.0000000000000001E-3</v>
      </c>
      <c r="CH200" s="209"/>
      <c r="CI200" s="210"/>
      <c r="CJ200" s="207">
        <f t="shared" si="101"/>
        <v>1.4970000000000001</v>
      </c>
      <c r="CK200" s="208">
        <f t="shared" si="102"/>
        <v>1.5029999999999999</v>
      </c>
      <c r="CL200" s="209"/>
      <c r="CM200" s="210"/>
      <c r="CN200" s="207">
        <f t="shared" si="103"/>
        <v>2.9969999999999999</v>
      </c>
      <c r="CO200" s="208">
        <f t="shared" si="104"/>
        <v>3.0030000000000001</v>
      </c>
      <c r="CP200" s="211"/>
      <c r="CQ200" s="212"/>
      <c r="CR200" s="213"/>
      <c r="CS200" s="213"/>
    </row>
    <row r="201" spans="1:97" ht="19.899999999999999" customHeight="1">
      <c r="A201" s="194">
        <v>200</v>
      </c>
      <c r="B201" s="195">
        <v>8</v>
      </c>
      <c r="C201" s="195"/>
      <c r="D201" s="196" t="s">
        <v>895</v>
      </c>
      <c r="E201" s="196" t="s">
        <v>896</v>
      </c>
      <c r="F201" s="196" t="s">
        <v>897</v>
      </c>
      <c r="G201" s="196" t="s">
        <v>419</v>
      </c>
      <c r="H201" s="196" t="s">
        <v>385</v>
      </c>
      <c r="I201" s="237" t="str">
        <f t="shared" si="88"/>
        <v>0</v>
      </c>
      <c r="J201" s="237" t="str">
        <f t="shared" si="89"/>
        <v>3.0</v>
      </c>
      <c r="K201" s="2" t="str">
        <f t="shared" si="80"/>
        <v>FCS0301</v>
      </c>
      <c r="L201" s="1">
        <f t="shared" si="105"/>
        <v>4</v>
      </c>
      <c r="M201" s="1">
        <f t="shared" si="106"/>
        <v>7</v>
      </c>
      <c r="N201" s="1">
        <v>8</v>
      </c>
      <c r="O201" s="57" t="str">
        <f t="shared" si="107"/>
        <v>AAI143</v>
      </c>
      <c r="P201" s="2" t="str">
        <f t="shared" si="84"/>
        <v>AI</v>
      </c>
      <c r="Q201" s="2"/>
      <c r="R201" s="57" t="s">
        <v>162</v>
      </c>
      <c r="S201" s="2"/>
      <c r="T201" s="2"/>
      <c r="U201" s="2">
        <v>11</v>
      </c>
      <c r="V201" s="2"/>
      <c r="W201" s="2" t="s">
        <v>898</v>
      </c>
      <c r="X201" s="2" t="s">
        <v>354</v>
      </c>
      <c r="Y201" s="3" t="str">
        <f t="shared" si="96"/>
        <v>%Z047108</v>
      </c>
      <c r="Z201" s="2" t="str">
        <f t="shared" si="97"/>
        <v>%%I08PT4664</v>
      </c>
      <c r="AA201" s="2"/>
      <c r="AB201" s="2" t="str">
        <f t="shared" si="98"/>
        <v>EDC裂解炉08HF401通道1压</v>
      </c>
      <c r="AC201" s="1" t="str">
        <f t="shared" si="90"/>
        <v>0</v>
      </c>
      <c r="AD201" s="1" t="str">
        <f t="shared" si="91"/>
        <v>3.0</v>
      </c>
      <c r="AE201" s="1" t="str">
        <f t="shared" si="92"/>
        <v>MPa</v>
      </c>
      <c r="AF201" s="1"/>
      <c r="AG201" s="1"/>
      <c r="AH201" s="1"/>
      <c r="AI201" s="1"/>
      <c r="AJ201" s="1"/>
      <c r="AK201" s="58" t="s">
        <v>165</v>
      </c>
      <c r="AL201" s="4"/>
      <c r="AM201" s="4"/>
      <c r="AN201" s="5"/>
      <c r="AO201" s="195" t="s">
        <v>161</v>
      </c>
      <c r="AP201" s="199" t="s">
        <v>166</v>
      </c>
      <c r="AQ201" s="197" t="s">
        <v>167</v>
      </c>
      <c r="AR201" s="196"/>
      <c r="AS201" s="196"/>
      <c r="AT201" s="196" t="s">
        <v>168</v>
      </c>
      <c r="AU201" s="205" t="s">
        <v>169</v>
      </c>
      <c r="AV201" s="196" t="s">
        <v>170</v>
      </c>
      <c r="AW201" s="4"/>
      <c r="AX201" s="4"/>
      <c r="AY201" s="4"/>
      <c r="AZ201" s="4"/>
      <c r="BA201" s="4"/>
      <c r="BB201" s="4"/>
      <c r="BC201" s="4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4"/>
      <c r="BW201" s="8"/>
      <c r="BX201" s="8"/>
      <c r="BY201" s="8"/>
      <c r="BZ201" s="4"/>
      <c r="CA201" s="4"/>
      <c r="CB201" s="4"/>
      <c r="CC201" s="4"/>
      <c r="CD201" s="27"/>
      <c r="CE201" s="27"/>
      <c r="CF201" s="207">
        <f t="shared" si="99"/>
        <v>-3.0000000000000001E-3</v>
      </c>
      <c r="CG201" s="208">
        <f t="shared" si="100"/>
        <v>3.0000000000000001E-3</v>
      </c>
      <c r="CH201" s="209"/>
      <c r="CI201" s="210"/>
      <c r="CJ201" s="207">
        <f t="shared" si="101"/>
        <v>1.4970000000000001</v>
      </c>
      <c r="CK201" s="208">
        <f t="shared" si="102"/>
        <v>1.5029999999999999</v>
      </c>
      <c r="CL201" s="209"/>
      <c r="CM201" s="210"/>
      <c r="CN201" s="207">
        <f t="shared" si="103"/>
        <v>2.9969999999999999</v>
      </c>
      <c r="CO201" s="208">
        <f t="shared" si="104"/>
        <v>3.0030000000000001</v>
      </c>
      <c r="CP201" s="211"/>
      <c r="CQ201" s="212"/>
      <c r="CR201" s="213"/>
      <c r="CS201" s="213"/>
    </row>
    <row r="202" spans="1:97" ht="19.899999999999999" customHeight="1">
      <c r="A202" s="194">
        <v>201</v>
      </c>
      <c r="B202" s="195">
        <v>9</v>
      </c>
      <c r="C202" s="195"/>
      <c r="D202" s="196" t="s">
        <v>899</v>
      </c>
      <c r="E202" s="196" t="s">
        <v>900</v>
      </c>
      <c r="F202" s="196" t="s">
        <v>901</v>
      </c>
      <c r="G202" s="196" t="s">
        <v>446</v>
      </c>
      <c r="H202" s="196" t="s">
        <v>385</v>
      </c>
      <c r="I202" s="237" t="str">
        <f t="shared" si="88"/>
        <v>0</v>
      </c>
      <c r="J202" s="237" t="str">
        <f t="shared" si="89"/>
        <v>1.2</v>
      </c>
      <c r="K202" s="2" t="str">
        <f t="shared" si="80"/>
        <v>FCS0301</v>
      </c>
      <c r="L202" s="1">
        <f t="shared" si="105"/>
        <v>4</v>
      </c>
      <c r="M202" s="1">
        <f t="shared" si="106"/>
        <v>7</v>
      </c>
      <c r="N202" s="1">
        <v>9</v>
      </c>
      <c r="O202" s="57" t="str">
        <f t="shared" si="107"/>
        <v>AAI143</v>
      </c>
      <c r="P202" s="2" t="str">
        <f t="shared" si="84"/>
        <v>AI</v>
      </c>
      <c r="Q202" s="2"/>
      <c r="R202" s="57" t="s">
        <v>162</v>
      </c>
      <c r="S202" s="2"/>
      <c r="T202" s="2"/>
      <c r="U202" s="2">
        <v>11</v>
      </c>
      <c r="V202" s="2"/>
      <c r="W202" s="2" t="s">
        <v>902</v>
      </c>
      <c r="X202" s="2" t="s">
        <v>354</v>
      </c>
      <c r="Y202" s="3" t="str">
        <f t="shared" si="96"/>
        <v>%Z047109</v>
      </c>
      <c r="Z202" s="2" t="str">
        <f t="shared" si="97"/>
        <v>%%I08PT5010</v>
      </c>
      <c r="AA202" s="2"/>
      <c r="AB202" s="2" t="str">
        <f t="shared" si="98"/>
        <v>VCM汽提塔存料罐压力</v>
      </c>
      <c r="AC202" s="1" t="str">
        <f t="shared" si="90"/>
        <v>0</v>
      </c>
      <c r="AD202" s="1" t="str">
        <f t="shared" si="91"/>
        <v>1.2</v>
      </c>
      <c r="AE202" s="1" t="str">
        <f t="shared" si="92"/>
        <v>MPa</v>
      </c>
      <c r="AF202" s="1"/>
      <c r="AG202" s="1"/>
      <c r="AH202" s="1"/>
      <c r="AI202" s="1"/>
      <c r="AJ202" s="1"/>
      <c r="AK202" s="58" t="s">
        <v>165</v>
      </c>
      <c r="AL202" s="4"/>
      <c r="AM202" s="4"/>
      <c r="AN202" s="5"/>
      <c r="AO202" s="195" t="s">
        <v>161</v>
      </c>
      <c r="AP202" s="199" t="s">
        <v>166</v>
      </c>
      <c r="AQ202" s="197" t="s">
        <v>167</v>
      </c>
      <c r="AR202" s="196"/>
      <c r="AS202" s="196"/>
      <c r="AT202" s="196" t="s">
        <v>168</v>
      </c>
      <c r="AU202" s="205" t="s">
        <v>169</v>
      </c>
      <c r="AV202" s="196" t="s">
        <v>170</v>
      </c>
      <c r="AW202" s="4"/>
      <c r="AX202" s="4"/>
      <c r="AY202" s="4"/>
      <c r="AZ202" s="4"/>
      <c r="BA202" s="4"/>
      <c r="BB202" s="4"/>
      <c r="BC202" s="4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4"/>
      <c r="BW202" s="8"/>
      <c r="BX202" s="8"/>
      <c r="BY202" s="8"/>
      <c r="BZ202" s="4"/>
      <c r="CA202" s="4"/>
      <c r="CB202" s="4"/>
      <c r="CC202" s="4"/>
      <c r="CD202" s="27"/>
      <c r="CE202" s="27"/>
      <c r="CF202" s="207">
        <f t="shared" si="99"/>
        <v>-1.1999999999999999E-3</v>
      </c>
      <c r="CG202" s="208">
        <f t="shared" si="100"/>
        <v>1.1999999999999999E-3</v>
      </c>
      <c r="CH202" s="209"/>
      <c r="CI202" s="210"/>
      <c r="CJ202" s="207">
        <f t="shared" si="101"/>
        <v>0.5988</v>
      </c>
      <c r="CK202" s="208">
        <f t="shared" si="102"/>
        <v>0.60119999999999996</v>
      </c>
      <c r="CL202" s="209"/>
      <c r="CM202" s="210"/>
      <c r="CN202" s="207">
        <f t="shared" si="103"/>
        <v>1.1987999999999999</v>
      </c>
      <c r="CO202" s="208">
        <f t="shared" si="104"/>
        <v>1.2012</v>
      </c>
      <c r="CP202" s="211"/>
      <c r="CQ202" s="212"/>
      <c r="CR202" s="213"/>
      <c r="CS202" s="213"/>
    </row>
    <row r="203" spans="1:97" ht="19.899999999999999" customHeight="1">
      <c r="A203" s="194">
        <v>202</v>
      </c>
      <c r="B203" s="195">
        <v>10</v>
      </c>
      <c r="C203" s="195"/>
      <c r="D203" s="196" t="s">
        <v>903</v>
      </c>
      <c r="E203" s="196" t="s">
        <v>904</v>
      </c>
      <c r="F203" s="196" t="s">
        <v>905</v>
      </c>
      <c r="G203" s="196" t="s">
        <v>446</v>
      </c>
      <c r="H203" s="196" t="s">
        <v>385</v>
      </c>
      <c r="I203" s="237" t="str">
        <f t="shared" si="88"/>
        <v>0</v>
      </c>
      <c r="J203" s="237" t="str">
        <f t="shared" si="89"/>
        <v>1.2</v>
      </c>
      <c r="K203" s="2" t="str">
        <f t="shared" si="80"/>
        <v>FCS0301</v>
      </c>
      <c r="L203" s="1">
        <f t="shared" si="105"/>
        <v>4</v>
      </c>
      <c r="M203" s="1">
        <f t="shared" si="106"/>
        <v>7</v>
      </c>
      <c r="N203" s="1">
        <v>10</v>
      </c>
      <c r="O203" s="57" t="str">
        <f t="shared" si="107"/>
        <v>AAI143</v>
      </c>
      <c r="P203" s="2" t="str">
        <f t="shared" si="84"/>
        <v>AI</v>
      </c>
      <c r="Q203" s="2"/>
      <c r="R203" s="57" t="s">
        <v>162</v>
      </c>
      <c r="S203" s="2"/>
      <c r="T203" s="2"/>
      <c r="U203" s="2">
        <v>11</v>
      </c>
      <c r="V203" s="2"/>
      <c r="W203" s="2" t="s">
        <v>906</v>
      </c>
      <c r="X203" s="2" t="s">
        <v>354</v>
      </c>
      <c r="Y203" s="3" t="str">
        <f t="shared" si="96"/>
        <v>%Z047110</v>
      </c>
      <c r="Z203" s="2" t="str">
        <f t="shared" si="97"/>
        <v>%%I08PT5012</v>
      </c>
      <c r="AA203" s="2"/>
      <c r="AB203" s="2" t="str">
        <f t="shared" si="98"/>
        <v>HE508放空压力</v>
      </c>
      <c r="AC203" s="1" t="str">
        <f t="shared" si="90"/>
        <v>0</v>
      </c>
      <c r="AD203" s="1" t="str">
        <f t="shared" si="91"/>
        <v>1.2</v>
      </c>
      <c r="AE203" s="1" t="str">
        <f t="shared" si="92"/>
        <v>MPa</v>
      </c>
      <c r="AF203" s="1"/>
      <c r="AG203" s="1"/>
      <c r="AH203" s="1"/>
      <c r="AI203" s="1"/>
      <c r="AJ203" s="1"/>
      <c r="AK203" s="58" t="s">
        <v>165</v>
      </c>
      <c r="AL203" s="4"/>
      <c r="AM203" s="4"/>
      <c r="AN203" s="5"/>
      <c r="AO203" s="195" t="s">
        <v>161</v>
      </c>
      <c r="AP203" s="199" t="s">
        <v>166</v>
      </c>
      <c r="AQ203" s="197" t="s">
        <v>167</v>
      </c>
      <c r="AR203" s="196"/>
      <c r="AS203" s="196"/>
      <c r="AT203" s="196" t="s">
        <v>168</v>
      </c>
      <c r="AU203" s="205" t="s">
        <v>169</v>
      </c>
      <c r="AV203" s="196" t="s">
        <v>170</v>
      </c>
      <c r="AW203" s="4"/>
      <c r="AX203" s="4"/>
      <c r="AY203" s="4"/>
      <c r="AZ203" s="4"/>
      <c r="BA203" s="4"/>
      <c r="BB203" s="4"/>
      <c r="BC203" s="4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4"/>
      <c r="BW203" s="8"/>
      <c r="BX203" s="8"/>
      <c r="BY203" s="8"/>
      <c r="BZ203" s="4"/>
      <c r="CA203" s="4"/>
      <c r="CB203" s="4"/>
      <c r="CC203" s="4"/>
      <c r="CD203" s="27"/>
      <c r="CE203" s="27"/>
      <c r="CF203" s="207">
        <f t="shared" si="99"/>
        <v>-1.1999999999999999E-3</v>
      </c>
      <c r="CG203" s="208">
        <f t="shared" si="100"/>
        <v>1.1999999999999999E-3</v>
      </c>
      <c r="CH203" s="209"/>
      <c r="CI203" s="210"/>
      <c r="CJ203" s="207">
        <f t="shared" si="101"/>
        <v>0.5988</v>
      </c>
      <c r="CK203" s="208">
        <f t="shared" si="102"/>
        <v>0.60119999999999996</v>
      </c>
      <c r="CL203" s="209"/>
      <c r="CM203" s="210"/>
      <c r="CN203" s="207">
        <f t="shared" si="103"/>
        <v>1.1987999999999999</v>
      </c>
      <c r="CO203" s="208">
        <f t="shared" si="104"/>
        <v>1.2012</v>
      </c>
      <c r="CP203" s="211"/>
      <c r="CQ203" s="212"/>
      <c r="CR203" s="213"/>
      <c r="CS203" s="213"/>
    </row>
    <row r="204" spans="1:97" ht="19.899999999999999" customHeight="1">
      <c r="A204" s="194">
        <v>203</v>
      </c>
      <c r="B204" s="195">
        <v>11</v>
      </c>
      <c r="C204" s="195"/>
      <c r="D204" s="196" t="s">
        <v>907</v>
      </c>
      <c r="E204" s="196" t="s">
        <v>908</v>
      </c>
      <c r="F204" s="196" t="s">
        <v>909</v>
      </c>
      <c r="G204" s="196" t="s">
        <v>390</v>
      </c>
      <c r="H204" s="196" t="s">
        <v>385</v>
      </c>
      <c r="I204" s="237" t="str">
        <f t="shared" si="88"/>
        <v>0</v>
      </c>
      <c r="J204" s="237" t="str">
        <f t="shared" si="89"/>
        <v>0.8</v>
      </c>
      <c r="K204" s="2" t="str">
        <f t="shared" si="80"/>
        <v>FCS0301</v>
      </c>
      <c r="L204" s="1">
        <f t="shared" si="105"/>
        <v>4</v>
      </c>
      <c r="M204" s="1">
        <f t="shared" si="106"/>
        <v>7</v>
      </c>
      <c r="N204" s="1">
        <v>11</v>
      </c>
      <c r="O204" s="57" t="str">
        <f t="shared" si="107"/>
        <v>AAI143</v>
      </c>
      <c r="P204" s="2" t="str">
        <f t="shared" si="84"/>
        <v>AI</v>
      </c>
      <c r="Q204" s="2"/>
      <c r="R204" s="57" t="s">
        <v>162</v>
      </c>
      <c r="S204" s="2"/>
      <c r="T204" s="2"/>
      <c r="U204" s="2">
        <v>19</v>
      </c>
      <c r="V204" s="2"/>
      <c r="W204" s="2" t="s">
        <v>910</v>
      </c>
      <c r="X204" s="2" t="s">
        <v>354</v>
      </c>
      <c r="Y204" s="3" t="str">
        <f t="shared" si="96"/>
        <v>%Z047111</v>
      </c>
      <c r="Z204" s="2" t="str">
        <f t="shared" si="97"/>
        <v>%%I08PT5030</v>
      </c>
      <c r="AA204" s="2"/>
      <c r="AB204" s="2" t="str">
        <f t="shared" si="98"/>
        <v>VCM塔冷凝器HE504A/B压力</v>
      </c>
      <c r="AC204" s="1" t="str">
        <f t="shared" si="90"/>
        <v>0</v>
      </c>
      <c r="AD204" s="1" t="str">
        <f t="shared" si="91"/>
        <v>0.8</v>
      </c>
      <c r="AE204" s="1" t="str">
        <f t="shared" si="92"/>
        <v>MPa</v>
      </c>
      <c r="AF204" s="1"/>
      <c r="AG204" s="1"/>
      <c r="AH204" s="1"/>
      <c r="AI204" s="1"/>
      <c r="AJ204" s="1"/>
      <c r="AK204" s="58" t="s">
        <v>165</v>
      </c>
      <c r="AL204" s="4"/>
      <c r="AM204" s="4"/>
      <c r="AN204" s="5"/>
      <c r="AO204" s="195" t="s">
        <v>161</v>
      </c>
      <c r="AP204" s="199" t="s">
        <v>166</v>
      </c>
      <c r="AQ204" s="197" t="s">
        <v>167</v>
      </c>
      <c r="AR204" s="196"/>
      <c r="AS204" s="196"/>
      <c r="AT204" s="196" t="s">
        <v>168</v>
      </c>
      <c r="AU204" s="205" t="s">
        <v>169</v>
      </c>
      <c r="AV204" s="196" t="s">
        <v>170</v>
      </c>
      <c r="AW204" s="4"/>
      <c r="AX204" s="4"/>
      <c r="AY204" s="4"/>
      <c r="AZ204" s="4"/>
      <c r="BA204" s="4"/>
      <c r="BB204" s="4"/>
      <c r="BC204" s="4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4"/>
      <c r="BW204" s="8"/>
      <c r="BX204" s="8"/>
      <c r="BY204" s="8"/>
      <c r="BZ204" s="4"/>
      <c r="CA204" s="4"/>
      <c r="CB204" s="4"/>
      <c r="CC204" s="4"/>
      <c r="CD204" s="27"/>
      <c r="CE204" s="27"/>
      <c r="CF204" s="207">
        <f t="shared" si="99"/>
        <v>-8.0000000000000004E-4</v>
      </c>
      <c r="CG204" s="208">
        <f t="shared" si="100"/>
        <v>8.0000000000000004E-4</v>
      </c>
      <c r="CH204" s="209"/>
      <c r="CI204" s="210"/>
      <c r="CJ204" s="207">
        <f t="shared" si="101"/>
        <v>0.3992</v>
      </c>
      <c r="CK204" s="208">
        <f t="shared" si="102"/>
        <v>0.40080000000000005</v>
      </c>
      <c r="CL204" s="209"/>
      <c r="CM204" s="210"/>
      <c r="CN204" s="207">
        <f t="shared" si="103"/>
        <v>0.79920000000000002</v>
      </c>
      <c r="CO204" s="208">
        <f t="shared" si="104"/>
        <v>0.80080000000000007</v>
      </c>
      <c r="CP204" s="211"/>
      <c r="CQ204" s="212"/>
      <c r="CR204" s="213"/>
      <c r="CS204" s="213"/>
    </row>
    <row r="205" spans="1:97" ht="19.899999999999999" customHeight="1">
      <c r="A205" s="194">
        <v>204</v>
      </c>
      <c r="B205" s="195">
        <v>12</v>
      </c>
      <c r="C205" s="195"/>
      <c r="D205" s="196" t="s">
        <v>911</v>
      </c>
      <c r="E205" s="196" t="s">
        <v>912</v>
      </c>
      <c r="F205" s="196" t="s">
        <v>913</v>
      </c>
      <c r="G205" s="196" t="s">
        <v>446</v>
      </c>
      <c r="H205" s="196" t="s">
        <v>385</v>
      </c>
      <c r="I205" s="237" t="str">
        <f t="shared" si="88"/>
        <v>0</v>
      </c>
      <c r="J205" s="237" t="str">
        <f t="shared" si="89"/>
        <v>1.2</v>
      </c>
      <c r="K205" s="2" t="str">
        <f t="shared" si="80"/>
        <v>FCS0301</v>
      </c>
      <c r="L205" s="1">
        <f t="shared" si="105"/>
        <v>4</v>
      </c>
      <c r="M205" s="1">
        <f t="shared" si="106"/>
        <v>7</v>
      </c>
      <c r="N205" s="1">
        <v>12</v>
      </c>
      <c r="O205" s="57" t="str">
        <f t="shared" si="107"/>
        <v>AAI143</v>
      </c>
      <c r="P205" s="2" t="str">
        <f t="shared" si="84"/>
        <v>AI</v>
      </c>
      <c r="Q205" s="2"/>
      <c r="R205" s="57" t="s">
        <v>162</v>
      </c>
      <c r="S205" s="2"/>
      <c r="T205" s="2"/>
      <c r="U205" s="2">
        <v>11</v>
      </c>
      <c r="V205" s="2"/>
      <c r="W205" s="2" t="s">
        <v>914</v>
      </c>
      <c r="X205" s="2" t="s">
        <v>354</v>
      </c>
      <c r="Y205" s="3" t="str">
        <f t="shared" si="96"/>
        <v>%Z047112</v>
      </c>
      <c r="Z205" s="2" t="str">
        <f t="shared" si="97"/>
        <v>%%I08PT5055</v>
      </c>
      <c r="AA205" s="2"/>
      <c r="AB205" s="2" t="str">
        <f t="shared" si="98"/>
        <v>HCl塔回流罐VE501压力</v>
      </c>
      <c r="AC205" s="1" t="str">
        <f t="shared" si="90"/>
        <v>0</v>
      </c>
      <c r="AD205" s="1" t="str">
        <f t="shared" si="91"/>
        <v>1.2</v>
      </c>
      <c r="AE205" s="1" t="str">
        <f t="shared" si="92"/>
        <v>MPa</v>
      </c>
      <c r="AF205" s="1"/>
      <c r="AG205" s="1"/>
      <c r="AH205" s="1"/>
      <c r="AI205" s="1"/>
      <c r="AJ205" s="1"/>
      <c r="AK205" s="58" t="s">
        <v>165</v>
      </c>
      <c r="AL205" s="4"/>
      <c r="AM205" s="4"/>
      <c r="AN205" s="5"/>
      <c r="AO205" s="195" t="s">
        <v>161</v>
      </c>
      <c r="AP205" s="199" t="s">
        <v>166</v>
      </c>
      <c r="AQ205" s="197" t="s">
        <v>167</v>
      </c>
      <c r="AR205" s="196"/>
      <c r="AS205" s="196"/>
      <c r="AT205" s="196" t="s">
        <v>168</v>
      </c>
      <c r="AU205" s="205" t="s">
        <v>169</v>
      </c>
      <c r="AV205" s="196" t="s">
        <v>170</v>
      </c>
      <c r="AW205" s="4"/>
      <c r="AX205" s="4"/>
      <c r="AY205" s="4"/>
      <c r="AZ205" s="4"/>
      <c r="BA205" s="4"/>
      <c r="BB205" s="4"/>
      <c r="BC205" s="4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4"/>
      <c r="BW205" s="8"/>
      <c r="BX205" s="8"/>
      <c r="BY205" s="8"/>
      <c r="BZ205" s="4"/>
      <c r="CA205" s="4"/>
      <c r="CB205" s="4"/>
      <c r="CC205" s="4"/>
      <c r="CD205" s="27"/>
      <c r="CE205" s="27"/>
      <c r="CF205" s="207">
        <f t="shared" si="99"/>
        <v>-1.1999999999999999E-3</v>
      </c>
      <c r="CG205" s="208">
        <f t="shared" si="100"/>
        <v>1.1999999999999999E-3</v>
      </c>
      <c r="CH205" s="209"/>
      <c r="CI205" s="210"/>
      <c r="CJ205" s="207">
        <f t="shared" si="101"/>
        <v>0.5988</v>
      </c>
      <c r="CK205" s="208">
        <f t="shared" si="102"/>
        <v>0.60119999999999996</v>
      </c>
      <c r="CL205" s="209"/>
      <c r="CM205" s="210"/>
      <c r="CN205" s="207">
        <f t="shared" si="103"/>
        <v>1.1987999999999999</v>
      </c>
      <c r="CO205" s="208">
        <f t="shared" si="104"/>
        <v>1.2012</v>
      </c>
      <c r="CP205" s="211"/>
      <c r="CQ205" s="212"/>
      <c r="CR205" s="213"/>
      <c r="CS205" s="213"/>
    </row>
    <row r="206" spans="1:97" ht="19.899999999999999" customHeight="1">
      <c r="A206" s="194">
        <v>205</v>
      </c>
      <c r="B206" s="195">
        <v>13</v>
      </c>
      <c r="C206" s="195"/>
      <c r="D206" s="196" t="s">
        <v>915</v>
      </c>
      <c r="E206" s="196" t="s">
        <v>916</v>
      </c>
      <c r="F206" s="196" t="s">
        <v>917</v>
      </c>
      <c r="G206" s="196" t="s">
        <v>313</v>
      </c>
      <c r="H206" s="196" t="s">
        <v>840</v>
      </c>
      <c r="I206" s="237" t="str">
        <f t="shared" si="88"/>
        <v>0</v>
      </c>
      <c r="J206" s="237" t="str">
        <f t="shared" si="89"/>
        <v>100</v>
      </c>
      <c r="K206" s="2" t="str">
        <f t="shared" si="80"/>
        <v>FCS0301</v>
      </c>
      <c r="L206" s="1">
        <f t="shared" si="105"/>
        <v>4</v>
      </c>
      <c r="M206" s="1">
        <f t="shared" si="106"/>
        <v>7</v>
      </c>
      <c r="N206" s="1">
        <v>13</v>
      </c>
      <c r="O206" s="57" t="str">
        <f t="shared" si="107"/>
        <v>AAI143</v>
      </c>
      <c r="P206" s="2" t="str">
        <f t="shared" si="84"/>
        <v>AI</v>
      </c>
      <c r="Q206" s="2"/>
      <c r="R206" s="57" t="s">
        <v>162</v>
      </c>
      <c r="S206" s="2"/>
      <c r="T206" s="2"/>
      <c r="U206" s="2">
        <v>10</v>
      </c>
      <c r="V206" s="2"/>
      <c r="W206" s="2" t="s">
        <v>918</v>
      </c>
      <c r="X206" s="2" t="s">
        <v>354</v>
      </c>
      <c r="Y206" s="3" t="str">
        <f t="shared" si="96"/>
        <v>%Z047113</v>
      </c>
      <c r="Z206" s="2" t="str">
        <f t="shared" si="97"/>
        <v>%%I08PDT5075</v>
      </c>
      <c r="AA206" s="2"/>
      <c r="AB206" s="2" t="str">
        <f t="shared" si="98"/>
        <v>CL501中上部压差</v>
      </c>
      <c r="AC206" s="1" t="str">
        <f t="shared" si="90"/>
        <v>0</v>
      </c>
      <c r="AD206" s="1" t="str">
        <f t="shared" si="91"/>
        <v>100</v>
      </c>
      <c r="AE206" s="1" t="str">
        <f t="shared" si="92"/>
        <v>kPa</v>
      </c>
      <c r="AF206" s="1"/>
      <c r="AG206" s="1"/>
      <c r="AH206" s="1"/>
      <c r="AI206" s="1"/>
      <c r="AJ206" s="1"/>
      <c r="AK206" s="58" t="s">
        <v>165</v>
      </c>
      <c r="AL206" s="4"/>
      <c r="AM206" s="4"/>
      <c r="AN206" s="5"/>
      <c r="AO206" s="195" t="s">
        <v>161</v>
      </c>
      <c r="AP206" s="199" t="s">
        <v>166</v>
      </c>
      <c r="AQ206" s="197" t="s">
        <v>167</v>
      </c>
      <c r="AR206" s="196"/>
      <c r="AS206" s="196"/>
      <c r="AT206" s="196" t="s">
        <v>168</v>
      </c>
      <c r="AU206" s="205" t="s">
        <v>169</v>
      </c>
      <c r="AV206" s="196" t="s">
        <v>170</v>
      </c>
      <c r="AW206" s="4"/>
      <c r="AX206" s="4"/>
      <c r="AY206" s="4"/>
      <c r="AZ206" s="4"/>
      <c r="BA206" s="4"/>
      <c r="BB206" s="4"/>
      <c r="BC206" s="4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4"/>
      <c r="BW206" s="8"/>
      <c r="BX206" s="8"/>
      <c r="BY206" s="8"/>
      <c r="BZ206" s="4"/>
      <c r="CA206" s="4"/>
      <c r="CB206" s="4"/>
      <c r="CC206" s="4"/>
      <c r="CD206" s="27"/>
      <c r="CE206" s="27"/>
      <c r="CF206" s="207">
        <f t="shared" si="99"/>
        <v>-0.1</v>
      </c>
      <c r="CG206" s="208">
        <f t="shared" si="100"/>
        <v>0.1</v>
      </c>
      <c r="CH206" s="209"/>
      <c r="CI206" s="210"/>
      <c r="CJ206" s="207">
        <f t="shared" si="101"/>
        <v>49.9</v>
      </c>
      <c r="CK206" s="208">
        <f t="shared" si="102"/>
        <v>50.1</v>
      </c>
      <c r="CL206" s="209"/>
      <c r="CM206" s="210"/>
      <c r="CN206" s="207">
        <f t="shared" si="103"/>
        <v>99.9</v>
      </c>
      <c r="CO206" s="208">
        <f t="shared" si="104"/>
        <v>100.1</v>
      </c>
      <c r="CP206" s="211"/>
      <c r="CQ206" s="212"/>
      <c r="CR206" s="213"/>
      <c r="CS206" s="213"/>
    </row>
    <row r="207" spans="1:97" ht="19.899999999999999" customHeight="1">
      <c r="A207" s="194">
        <v>206</v>
      </c>
      <c r="B207" s="204">
        <v>14</v>
      </c>
      <c r="C207" s="195"/>
      <c r="D207" s="196" t="s">
        <v>919</v>
      </c>
      <c r="E207" s="196" t="s">
        <v>920</v>
      </c>
      <c r="F207" s="196" t="s">
        <v>921</v>
      </c>
      <c r="G207" s="196" t="s">
        <v>446</v>
      </c>
      <c r="H207" s="196" t="s">
        <v>385</v>
      </c>
      <c r="I207" s="237" t="str">
        <f t="shared" si="88"/>
        <v>0</v>
      </c>
      <c r="J207" s="237" t="str">
        <f t="shared" si="89"/>
        <v>1.2</v>
      </c>
      <c r="K207" s="2" t="str">
        <f t="shared" si="80"/>
        <v>FCS0301</v>
      </c>
      <c r="L207" s="1">
        <f t="shared" si="105"/>
        <v>4</v>
      </c>
      <c r="M207" s="1">
        <f t="shared" si="106"/>
        <v>7</v>
      </c>
      <c r="N207" s="1">
        <v>14</v>
      </c>
      <c r="O207" s="57" t="str">
        <f t="shared" si="107"/>
        <v>AAI143</v>
      </c>
      <c r="P207" s="2" t="str">
        <f t="shared" si="84"/>
        <v>AI</v>
      </c>
      <c r="Q207" s="2"/>
      <c r="R207" s="57" t="s">
        <v>162</v>
      </c>
      <c r="S207" s="2"/>
      <c r="T207" s="2"/>
      <c r="U207" s="2">
        <v>10</v>
      </c>
      <c r="V207" s="2"/>
      <c r="W207" s="2" t="s">
        <v>922</v>
      </c>
      <c r="X207" s="2" t="s">
        <v>354</v>
      </c>
      <c r="Y207" s="3" t="str">
        <f t="shared" si="96"/>
        <v>%Z047114</v>
      </c>
      <c r="Z207" s="2" t="str">
        <f t="shared" si="97"/>
        <v>%%I08PT5077</v>
      </c>
      <c r="AA207" s="36"/>
      <c r="AB207" s="2" t="str">
        <f t="shared" si="98"/>
        <v>VE407气相去HCL501压力</v>
      </c>
      <c r="AC207" s="1" t="str">
        <f t="shared" si="90"/>
        <v>0</v>
      </c>
      <c r="AD207" s="1" t="str">
        <f t="shared" si="91"/>
        <v>1.2</v>
      </c>
      <c r="AE207" s="1" t="str">
        <f t="shared" si="92"/>
        <v>MPa</v>
      </c>
      <c r="AF207" s="1"/>
      <c r="AG207" s="1"/>
      <c r="AH207" s="1"/>
      <c r="AI207" s="1"/>
      <c r="AJ207" s="1"/>
      <c r="AK207" s="58" t="s">
        <v>165</v>
      </c>
      <c r="AL207" s="4"/>
      <c r="AM207" s="4"/>
      <c r="AN207" s="5"/>
      <c r="AO207" s="195" t="s">
        <v>161</v>
      </c>
      <c r="AP207" s="199" t="s">
        <v>166</v>
      </c>
      <c r="AQ207" s="197" t="s">
        <v>167</v>
      </c>
      <c r="AR207" s="196"/>
      <c r="AS207" s="115"/>
      <c r="AT207" s="196" t="s">
        <v>168</v>
      </c>
      <c r="AU207" s="205" t="s">
        <v>169</v>
      </c>
      <c r="AV207" s="196" t="s">
        <v>170</v>
      </c>
      <c r="AW207" s="4"/>
      <c r="AX207" s="4"/>
      <c r="AY207" s="4"/>
      <c r="AZ207" s="4"/>
      <c r="BA207" s="4"/>
      <c r="BB207" s="4"/>
      <c r="BC207" s="4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4"/>
      <c r="BW207" s="8"/>
      <c r="BX207" s="8"/>
      <c r="BY207" s="8"/>
      <c r="BZ207" s="4"/>
      <c r="CA207" s="4"/>
      <c r="CB207" s="4"/>
      <c r="CC207" s="4"/>
      <c r="CD207" s="27"/>
      <c r="CE207" s="27"/>
      <c r="CF207" s="207">
        <f t="shared" si="99"/>
        <v>-1.1999999999999999E-3</v>
      </c>
      <c r="CG207" s="208">
        <f t="shared" si="100"/>
        <v>1.1999999999999999E-3</v>
      </c>
      <c r="CH207" s="209"/>
      <c r="CI207" s="210"/>
      <c r="CJ207" s="207">
        <f t="shared" si="101"/>
        <v>0.5988</v>
      </c>
      <c r="CK207" s="208">
        <f t="shared" si="102"/>
        <v>0.60119999999999996</v>
      </c>
      <c r="CL207" s="209"/>
      <c r="CM207" s="210"/>
      <c r="CN207" s="207">
        <f t="shared" si="103"/>
        <v>1.1987999999999999</v>
      </c>
      <c r="CO207" s="208">
        <f t="shared" si="104"/>
        <v>1.2012</v>
      </c>
      <c r="CP207" s="211"/>
      <c r="CQ207" s="212"/>
      <c r="CR207" s="213"/>
      <c r="CS207" s="213"/>
    </row>
    <row r="208" spans="1:97" ht="19.899999999999999" customHeight="1">
      <c r="A208" s="194">
        <v>207</v>
      </c>
      <c r="B208" s="204">
        <v>15</v>
      </c>
      <c r="C208" s="195"/>
      <c r="D208" s="196" t="str">
        <f>LEFT(K208,1)&amp;RIGHT(K208,2)&amp;"N"&amp;L208&amp;"S"&amp;M208&amp;N208</f>
        <v>F01N4S715</v>
      </c>
      <c r="E208" s="196" t="s">
        <v>923</v>
      </c>
      <c r="F208" s="196" t="s">
        <v>675</v>
      </c>
      <c r="G208" s="196"/>
      <c r="H208" s="196"/>
      <c r="I208" s="237" t="str">
        <f t="shared" si="88"/>
        <v/>
      </c>
      <c r="J208" s="237" t="str">
        <f t="shared" si="89"/>
        <v/>
      </c>
      <c r="K208" s="2" t="str">
        <f t="shared" si="80"/>
        <v>FCS0301</v>
      </c>
      <c r="L208" s="1">
        <f t="shared" si="105"/>
        <v>4</v>
      </c>
      <c r="M208" s="1">
        <f t="shared" si="106"/>
        <v>7</v>
      </c>
      <c r="N208" s="1">
        <v>15</v>
      </c>
      <c r="O208" s="57" t="str">
        <f t="shared" si="107"/>
        <v>AAI143</v>
      </c>
      <c r="P208" s="2" t="str">
        <f t="shared" si="84"/>
        <v>AI</v>
      </c>
      <c r="Q208" s="2"/>
      <c r="R208" s="57" t="s">
        <v>162</v>
      </c>
      <c r="S208" s="2"/>
      <c r="T208" s="2"/>
      <c r="U208" s="2"/>
      <c r="V208" s="2"/>
      <c r="W208" s="2"/>
      <c r="X208" s="2"/>
      <c r="Y208" s="3" t="str">
        <f t="shared" si="96"/>
        <v>%Z047115</v>
      </c>
      <c r="Z208" s="2" t="str">
        <f t="shared" si="97"/>
        <v>%%IF01N4S715</v>
      </c>
      <c r="AA208" s="36"/>
      <c r="AB208" s="2" t="str">
        <f t="shared" si="98"/>
        <v>SBAI SPARE</v>
      </c>
      <c r="AC208" s="1" t="str">
        <f t="shared" si="90"/>
        <v/>
      </c>
      <c r="AD208" s="1" t="str">
        <f t="shared" si="91"/>
        <v/>
      </c>
      <c r="AE208" s="1" t="str">
        <f t="shared" si="92"/>
        <v/>
      </c>
      <c r="AF208" s="1"/>
      <c r="AG208" s="1"/>
      <c r="AH208" s="1"/>
      <c r="AI208" s="1"/>
      <c r="AJ208" s="1"/>
      <c r="AK208" s="58" t="s">
        <v>165</v>
      </c>
      <c r="AL208" s="4"/>
      <c r="AM208" s="4"/>
      <c r="AN208" s="5"/>
      <c r="AO208" s="195" t="s">
        <v>161</v>
      </c>
      <c r="AP208" s="199" t="s">
        <v>166</v>
      </c>
      <c r="AQ208" s="197" t="s">
        <v>167</v>
      </c>
      <c r="AR208" s="196"/>
      <c r="AS208" s="195"/>
      <c r="AT208" s="196" t="s">
        <v>168</v>
      </c>
      <c r="AU208" s="205"/>
      <c r="AV208" s="196"/>
      <c r="AW208" s="4"/>
      <c r="AX208" s="4"/>
      <c r="AY208" s="4"/>
      <c r="AZ208" s="4"/>
      <c r="BA208" s="4"/>
      <c r="BB208" s="4"/>
      <c r="BC208" s="4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4"/>
      <c r="BW208" s="8"/>
      <c r="BX208" s="8"/>
      <c r="BY208" s="8"/>
      <c r="BZ208" s="4"/>
      <c r="CA208" s="4"/>
      <c r="CB208" s="4"/>
      <c r="CC208" s="4"/>
      <c r="CD208" s="27"/>
      <c r="CE208" s="27"/>
      <c r="CF208" s="207" t="e">
        <f t="shared" si="99"/>
        <v>#VALUE!</v>
      </c>
      <c r="CG208" s="208" t="e">
        <f t="shared" si="100"/>
        <v>#VALUE!</v>
      </c>
      <c r="CH208" s="209"/>
      <c r="CI208" s="210"/>
      <c r="CJ208" s="207" t="e">
        <f t="shared" si="101"/>
        <v>#VALUE!</v>
      </c>
      <c r="CK208" s="208" t="e">
        <f t="shared" si="102"/>
        <v>#VALUE!</v>
      </c>
      <c r="CL208" s="209"/>
      <c r="CM208" s="210"/>
      <c r="CN208" s="207" t="e">
        <f t="shared" si="103"/>
        <v>#VALUE!</v>
      </c>
      <c r="CO208" s="208" t="e">
        <f t="shared" si="104"/>
        <v>#VALUE!</v>
      </c>
      <c r="CP208" s="211"/>
      <c r="CQ208" s="212"/>
      <c r="CR208" s="213"/>
      <c r="CS208" s="213"/>
    </row>
    <row r="209" spans="1:97" ht="19.899999999999999" customHeight="1">
      <c r="A209" s="194">
        <v>208</v>
      </c>
      <c r="B209" s="204">
        <v>16</v>
      </c>
      <c r="C209" s="195"/>
      <c r="D209" s="196" t="str">
        <f>LEFT(K209,1)&amp;RIGHT(K209,2)&amp;"N"&amp;L209&amp;"S"&amp;M209&amp;N209</f>
        <v>F01N4S716</v>
      </c>
      <c r="E209" s="196" t="s">
        <v>924</v>
      </c>
      <c r="F209" s="196" t="s">
        <v>675</v>
      </c>
      <c r="G209" s="196"/>
      <c r="H209" s="196"/>
      <c r="I209" s="237" t="str">
        <f t="shared" si="88"/>
        <v/>
      </c>
      <c r="J209" s="237" t="str">
        <f t="shared" si="89"/>
        <v/>
      </c>
      <c r="K209" s="2" t="str">
        <f t="shared" si="80"/>
        <v>FCS0301</v>
      </c>
      <c r="L209" s="1">
        <f t="shared" si="105"/>
        <v>4</v>
      </c>
      <c r="M209" s="1">
        <f t="shared" si="106"/>
        <v>7</v>
      </c>
      <c r="N209" s="1">
        <v>16</v>
      </c>
      <c r="O209" s="57" t="str">
        <f t="shared" si="107"/>
        <v>AAI143</v>
      </c>
      <c r="P209" s="2" t="str">
        <f t="shared" si="84"/>
        <v>AI</v>
      </c>
      <c r="Q209" s="2"/>
      <c r="R209" s="57" t="s">
        <v>162</v>
      </c>
      <c r="S209" s="2"/>
      <c r="T209" s="2"/>
      <c r="U209" s="2"/>
      <c r="V209" s="2"/>
      <c r="W209" s="2"/>
      <c r="X209" s="2"/>
      <c r="Y209" s="25" t="str">
        <f t="shared" si="96"/>
        <v>%Z047116</v>
      </c>
      <c r="Z209" s="2" t="str">
        <f t="shared" si="97"/>
        <v>%%IF01N4S716</v>
      </c>
      <c r="AA209" s="36"/>
      <c r="AB209" s="2" t="str">
        <f t="shared" si="98"/>
        <v>SBAI SPARE</v>
      </c>
      <c r="AC209" s="1" t="str">
        <f t="shared" si="90"/>
        <v/>
      </c>
      <c r="AD209" s="1" t="str">
        <f t="shared" si="91"/>
        <v/>
      </c>
      <c r="AE209" s="1" t="str">
        <f t="shared" si="92"/>
        <v/>
      </c>
      <c r="AF209" s="1"/>
      <c r="AG209" s="1"/>
      <c r="AH209" s="1"/>
      <c r="AI209" s="1"/>
      <c r="AJ209" s="1"/>
      <c r="AK209" s="58" t="s">
        <v>165</v>
      </c>
      <c r="AL209" s="4"/>
      <c r="AM209" s="4"/>
      <c r="AN209" s="5"/>
      <c r="AO209" s="195" t="s">
        <v>161</v>
      </c>
      <c r="AP209" s="199" t="s">
        <v>166</v>
      </c>
      <c r="AQ209" s="197" t="s">
        <v>167</v>
      </c>
      <c r="AR209" s="196"/>
      <c r="AS209" s="195"/>
      <c r="AT209" s="196" t="s">
        <v>168</v>
      </c>
      <c r="AU209" s="205"/>
      <c r="AV209" s="196"/>
      <c r="AW209" s="4"/>
      <c r="AX209" s="4"/>
      <c r="AY209" s="4"/>
      <c r="AZ209" s="4"/>
      <c r="BA209" s="4"/>
      <c r="BB209" s="4"/>
      <c r="BC209" s="4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4"/>
      <c r="BW209" s="8"/>
      <c r="BX209" s="8"/>
      <c r="BY209" s="8"/>
      <c r="BZ209" s="4"/>
      <c r="CA209" s="4"/>
      <c r="CB209" s="4"/>
      <c r="CC209" s="4"/>
      <c r="CD209" s="27"/>
      <c r="CE209" s="27"/>
      <c r="CF209" s="207" t="e">
        <f t="shared" si="99"/>
        <v>#VALUE!</v>
      </c>
      <c r="CG209" s="208" t="e">
        <f t="shared" si="100"/>
        <v>#VALUE!</v>
      </c>
      <c r="CH209" s="209"/>
      <c r="CI209" s="210"/>
      <c r="CJ209" s="207" t="e">
        <f t="shared" si="101"/>
        <v>#VALUE!</v>
      </c>
      <c r="CK209" s="208" t="e">
        <f t="shared" si="102"/>
        <v>#VALUE!</v>
      </c>
      <c r="CL209" s="209"/>
      <c r="CM209" s="210"/>
      <c r="CN209" s="207" t="e">
        <f t="shared" si="103"/>
        <v>#VALUE!</v>
      </c>
      <c r="CO209" s="208" t="e">
        <f t="shared" si="104"/>
        <v>#VALUE!</v>
      </c>
      <c r="CP209" s="211"/>
      <c r="CQ209" s="212"/>
      <c r="CR209" s="213"/>
      <c r="CS209" s="213"/>
    </row>
    <row r="210" spans="1:97" ht="19.899999999999999" customHeight="1">
      <c r="A210" s="194">
        <v>209</v>
      </c>
      <c r="B210" s="195">
        <v>1</v>
      </c>
      <c r="C210" s="195"/>
      <c r="D210" s="196" t="s">
        <v>925</v>
      </c>
      <c r="E210" s="196" t="s">
        <v>926</v>
      </c>
      <c r="F210" s="196" t="s">
        <v>927</v>
      </c>
      <c r="G210" s="196" t="s">
        <v>928</v>
      </c>
      <c r="H210" s="196" t="s">
        <v>385</v>
      </c>
      <c r="I210" s="237" t="str">
        <f t="shared" si="88"/>
        <v>0</v>
      </c>
      <c r="J210" s="237" t="str">
        <f t="shared" si="89"/>
        <v>1.0</v>
      </c>
      <c r="K210" s="2" t="str">
        <f t="shared" ref="K210:K269" si="108">K209</f>
        <v>FCS0301</v>
      </c>
      <c r="L210" s="1">
        <v>5</v>
      </c>
      <c r="M210" s="1">
        <v>5</v>
      </c>
      <c r="N210" s="1">
        <v>1</v>
      </c>
      <c r="O210" s="57" t="s">
        <v>34</v>
      </c>
      <c r="P210" s="2" t="str">
        <f t="shared" si="84"/>
        <v>AI</v>
      </c>
      <c r="Q210" s="2"/>
      <c r="R210" s="57" t="s">
        <v>162</v>
      </c>
      <c r="S210" s="2"/>
      <c r="T210" s="2"/>
      <c r="U210" s="2">
        <v>11</v>
      </c>
      <c r="V210" s="2"/>
      <c r="W210" s="2" t="s">
        <v>929</v>
      </c>
      <c r="X210" s="2" t="s">
        <v>354</v>
      </c>
      <c r="Y210" s="3" t="str">
        <f t="shared" si="96"/>
        <v>%Z055101</v>
      </c>
      <c r="Z210" s="2" t="str">
        <f t="shared" si="97"/>
        <v>%%I08PT5131</v>
      </c>
      <c r="AA210" s="2"/>
      <c r="AB210" s="2" t="str">
        <f t="shared" si="98"/>
        <v>氯化物自界区压力</v>
      </c>
      <c r="AC210" s="1" t="str">
        <f t="shared" si="90"/>
        <v>0</v>
      </c>
      <c r="AD210" s="1" t="str">
        <f t="shared" si="91"/>
        <v>1.0</v>
      </c>
      <c r="AE210" s="1" t="str">
        <f t="shared" si="92"/>
        <v>MPa</v>
      </c>
      <c r="AF210" s="1"/>
      <c r="AG210" s="1"/>
      <c r="AH210" s="1"/>
      <c r="AI210" s="1"/>
      <c r="AJ210" s="1"/>
      <c r="AK210" s="58" t="s">
        <v>165</v>
      </c>
      <c r="AL210" s="4"/>
      <c r="AM210" s="4"/>
      <c r="AN210" s="5"/>
      <c r="AO210" s="195" t="s">
        <v>161</v>
      </c>
      <c r="AP210" s="199" t="s">
        <v>166</v>
      </c>
      <c r="AQ210" s="197" t="s">
        <v>167</v>
      </c>
      <c r="AR210" s="196"/>
      <c r="AS210" s="196"/>
      <c r="AT210" s="196" t="s">
        <v>168</v>
      </c>
      <c r="AU210" s="205" t="s">
        <v>169</v>
      </c>
      <c r="AV210" s="196" t="s">
        <v>170</v>
      </c>
      <c r="AW210" s="4"/>
      <c r="AX210" s="4"/>
      <c r="AY210" s="4"/>
      <c r="AZ210" s="4"/>
      <c r="BA210" s="4"/>
      <c r="BB210" s="4"/>
      <c r="BC210" s="4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4"/>
      <c r="BW210" s="8"/>
      <c r="BX210" s="8"/>
      <c r="BY210" s="8"/>
      <c r="BZ210" s="4"/>
      <c r="CA210" s="4"/>
      <c r="CB210" s="4"/>
      <c r="CC210" s="4"/>
      <c r="CD210" s="27"/>
      <c r="CE210" s="27"/>
      <c r="CF210" s="207">
        <f t="shared" si="99"/>
        <v>-1E-3</v>
      </c>
      <c r="CG210" s="208">
        <f t="shared" si="100"/>
        <v>1E-3</v>
      </c>
      <c r="CH210" s="209"/>
      <c r="CI210" s="210"/>
      <c r="CJ210" s="207">
        <f t="shared" si="101"/>
        <v>0.499</v>
      </c>
      <c r="CK210" s="208">
        <f t="shared" si="102"/>
        <v>0.501</v>
      </c>
      <c r="CL210" s="209"/>
      <c r="CM210" s="210"/>
      <c r="CN210" s="207">
        <f t="shared" si="103"/>
        <v>0.999</v>
      </c>
      <c r="CO210" s="208">
        <f t="shared" si="104"/>
        <v>1.0009999999999999</v>
      </c>
      <c r="CP210" s="211"/>
      <c r="CQ210" s="212"/>
      <c r="CR210" s="213"/>
      <c r="CS210" s="213"/>
    </row>
    <row r="211" spans="1:97" ht="19.899999999999999" customHeight="1">
      <c r="A211" s="194">
        <v>210</v>
      </c>
      <c r="B211" s="195">
        <v>2</v>
      </c>
      <c r="C211" s="195"/>
      <c r="D211" s="196" t="s">
        <v>930</v>
      </c>
      <c r="E211" s="196" t="s">
        <v>931</v>
      </c>
      <c r="F211" s="196" t="s">
        <v>932</v>
      </c>
      <c r="G211" s="196" t="s">
        <v>313</v>
      </c>
      <c r="H211" s="196" t="s">
        <v>840</v>
      </c>
      <c r="I211" s="237" t="str">
        <f t="shared" si="88"/>
        <v>0</v>
      </c>
      <c r="J211" s="237" t="str">
        <f t="shared" si="89"/>
        <v>100</v>
      </c>
      <c r="K211" s="2" t="str">
        <f t="shared" si="108"/>
        <v>FCS0301</v>
      </c>
      <c r="L211" s="1">
        <f t="shared" ref="L211:L225" si="109">L210</f>
        <v>5</v>
      </c>
      <c r="M211" s="1">
        <f t="shared" ref="M211:M225" si="110">M210</f>
        <v>5</v>
      </c>
      <c r="N211" s="1">
        <v>2</v>
      </c>
      <c r="O211" s="57" t="str">
        <f t="shared" ref="O211:O225" si="111">O210</f>
        <v>AAI143</v>
      </c>
      <c r="P211" s="2" t="str">
        <f t="shared" si="84"/>
        <v>AI</v>
      </c>
      <c r="Q211" s="2"/>
      <c r="R211" s="57" t="s">
        <v>162</v>
      </c>
      <c r="S211" s="2"/>
      <c r="T211" s="2"/>
      <c r="U211" s="2">
        <v>10</v>
      </c>
      <c r="V211" s="2"/>
      <c r="W211" s="2" t="s">
        <v>933</v>
      </c>
      <c r="X211" s="2" t="s">
        <v>354</v>
      </c>
      <c r="Y211" s="3" t="str">
        <f t="shared" si="96"/>
        <v>%Z055102</v>
      </c>
      <c r="Z211" s="2" t="str">
        <f t="shared" si="97"/>
        <v>%%I08PDT5200</v>
      </c>
      <c r="AA211" s="2"/>
      <c r="AB211" s="2" t="str">
        <f t="shared" si="98"/>
        <v>CL502中上部压差</v>
      </c>
      <c r="AC211" s="1" t="str">
        <f t="shared" si="90"/>
        <v>0</v>
      </c>
      <c r="AD211" s="1" t="str">
        <f t="shared" si="91"/>
        <v>100</v>
      </c>
      <c r="AE211" s="1" t="str">
        <f t="shared" si="92"/>
        <v>kPa</v>
      </c>
      <c r="AF211" s="1"/>
      <c r="AG211" s="1"/>
      <c r="AH211" s="1"/>
      <c r="AI211" s="1"/>
      <c r="AJ211" s="1"/>
      <c r="AK211" s="58" t="s">
        <v>165</v>
      </c>
      <c r="AL211" s="4"/>
      <c r="AM211" s="4"/>
      <c r="AN211" s="5"/>
      <c r="AO211" s="195" t="s">
        <v>161</v>
      </c>
      <c r="AP211" s="199" t="s">
        <v>166</v>
      </c>
      <c r="AQ211" s="197" t="s">
        <v>167</v>
      </c>
      <c r="AR211" s="196"/>
      <c r="AS211" s="196"/>
      <c r="AT211" s="196" t="s">
        <v>168</v>
      </c>
      <c r="AU211" s="205" t="s">
        <v>169</v>
      </c>
      <c r="AV211" s="196" t="s">
        <v>170</v>
      </c>
      <c r="AW211" s="4"/>
      <c r="AX211" s="4"/>
      <c r="AY211" s="4"/>
      <c r="AZ211" s="4"/>
      <c r="BA211" s="4"/>
      <c r="BB211" s="4"/>
      <c r="BC211" s="4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4"/>
      <c r="BW211" s="8"/>
      <c r="BX211" s="8"/>
      <c r="BY211" s="8"/>
      <c r="BZ211" s="4"/>
      <c r="CA211" s="4"/>
      <c r="CB211" s="4"/>
      <c r="CC211" s="4"/>
      <c r="CD211" s="27"/>
      <c r="CE211" s="27"/>
      <c r="CF211" s="207">
        <f t="shared" si="99"/>
        <v>-0.1</v>
      </c>
      <c r="CG211" s="208">
        <f t="shared" si="100"/>
        <v>0.1</v>
      </c>
      <c r="CH211" s="209"/>
      <c r="CI211" s="210"/>
      <c r="CJ211" s="207">
        <f t="shared" si="101"/>
        <v>49.9</v>
      </c>
      <c r="CK211" s="208">
        <f t="shared" si="102"/>
        <v>50.1</v>
      </c>
      <c r="CL211" s="209"/>
      <c r="CM211" s="210"/>
      <c r="CN211" s="207">
        <f t="shared" si="103"/>
        <v>99.9</v>
      </c>
      <c r="CO211" s="208">
        <f t="shared" si="104"/>
        <v>100.1</v>
      </c>
      <c r="CP211" s="211"/>
      <c r="CQ211" s="212"/>
      <c r="CR211" s="213"/>
      <c r="CS211" s="213"/>
    </row>
    <row r="212" spans="1:97" ht="19.899999999999999" customHeight="1">
      <c r="A212" s="194">
        <v>211</v>
      </c>
      <c r="B212" s="195">
        <v>3</v>
      </c>
      <c r="C212" s="195"/>
      <c r="D212" s="196" t="s">
        <v>934</v>
      </c>
      <c r="E212" s="196" t="s">
        <v>935</v>
      </c>
      <c r="F212" s="196" t="s">
        <v>936</v>
      </c>
      <c r="G212" s="196" t="s">
        <v>390</v>
      </c>
      <c r="H212" s="196" t="s">
        <v>385</v>
      </c>
      <c r="I212" s="237" t="str">
        <f t="shared" si="88"/>
        <v>0</v>
      </c>
      <c r="J212" s="237" t="str">
        <f t="shared" si="89"/>
        <v>0.8</v>
      </c>
      <c r="K212" s="2" t="str">
        <f t="shared" si="108"/>
        <v>FCS0301</v>
      </c>
      <c r="L212" s="1">
        <f t="shared" si="109"/>
        <v>5</v>
      </c>
      <c r="M212" s="1">
        <f t="shared" si="110"/>
        <v>5</v>
      </c>
      <c r="N212" s="1">
        <v>3</v>
      </c>
      <c r="O212" s="57" t="str">
        <f t="shared" si="111"/>
        <v>AAI143</v>
      </c>
      <c r="P212" s="2" t="str">
        <f t="shared" ref="P212:P275" si="112">IF(MID(O212,4,3)="543","AO","AI")</f>
        <v>AI</v>
      </c>
      <c r="Q212" s="2"/>
      <c r="R212" s="57" t="s">
        <v>162</v>
      </c>
      <c r="S212" s="2"/>
      <c r="T212" s="2"/>
      <c r="U212" s="2">
        <v>11</v>
      </c>
      <c r="V212" s="2"/>
      <c r="W212" s="2" t="s">
        <v>937</v>
      </c>
      <c r="X212" s="2" t="s">
        <v>354</v>
      </c>
      <c r="Y212" s="3" t="str">
        <f t="shared" si="96"/>
        <v>%Z055103</v>
      </c>
      <c r="Z212" s="2" t="str">
        <f t="shared" si="97"/>
        <v>%%I08PT5210</v>
      </c>
      <c r="AA212" s="2"/>
      <c r="AB212" s="2" t="str">
        <f t="shared" si="98"/>
        <v>VCM塔CL502塔顶出料压力</v>
      </c>
      <c r="AC212" s="1" t="str">
        <f t="shared" si="90"/>
        <v>0</v>
      </c>
      <c r="AD212" s="1" t="str">
        <f t="shared" si="91"/>
        <v>0.8</v>
      </c>
      <c r="AE212" s="1" t="str">
        <f t="shared" si="92"/>
        <v>MPa</v>
      </c>
      <c r="AF212" s="1"/>
      <c r="AG212" s="1"/>
      <c r="AH212" s="1"/>
      <c r="AI212" s="1"/>
      <c r="AJ212" s="1"/>
      <c r="AK212" s="58" t="s">
        <v>165</v>
      </c>
      <c r="AL212" s="4"/>
      <c r="AM212" s="4"/>
      <c r="AN212" s="5"/>
      <c r="AO212" s="195" t="s">
        <v>161</v>
      </c>
      <c r="AP212" s="199" t="s">
        <v>166</v>
      </c>
      <c r="AQ212" s="197" t="s">
        <v>167</v>
      </c>
      <c r="AR212" s="196"/>
      <c r="AS212" s="196"/>
      <c r="AT212" s="196" t="s">
        <v>168</v>
      </c>
      <c r="AU212" s="205" t="s">
        <v>169</v>
      </c>
      <c r="AV212" s="196" t="s">
        <v>170</v>
      </c>
      <c r="AW212" s="4"/>
      <c r="AX212" s="4"/>
      <c r="AY212" s="4"/>
      <c r="AZ212" s="4"/>
      <c r="BA212" s="4"/>
      <c r="BB212" s="4"/>
      <c r="BC212" s="4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4"/>
      <c r="BW212" s="8"/>
      <c r="BX212" s="8"/>
      <c r="BY212" s="8"/>
      <c r="BZ212" s="4"/>
      <c r="CA212" s="4"/>
      <c r="CB212" s="4"/>
      <c r="CC212" s="4"/>
      <c r="CD212" s="27"/>
      <c r="CE212" s="27"/>
      <c r="CF212" s="207">
        <f t="shared" si="99"/>
        <v>-8.0000000000000004E-4</v>
      </c>
      <c r="CG212" s="208">
        <f t="shared" si="100"/>
        <v>8.0000000000000004E-4</v>
      </c>
      <c r="CH212" s="209"/>
      <c r="CI212" s="210"/>
      <c r="CJ212" s="207">
        <f t="shared" si="101"/>
        <v>0.3992</v>
      </c>
      <c r="CK212" s="208">
        <f t="shared" si="102"/>
        <v>0.40080000000000005</v>
      </c>
      <c r="CL212" s="209"/>
      <c r="CM212" s="210"/>
      <c r="CN212" s="207">
        <f t="shared" si="103"/>
        <v>0.79920000000000002</v>
      </c>
      <c r="CO212" s="208">
        <f t="shared" si="104"/>
        <v>0.80080000000000007</v>
      </c>
      <c r="CP212" s="211"/>
      <c r="CQ212" s="212"/>
      <c r="CR212" s="213"/>
      <c r="CS212" s="213"/>
    </row>
    <row r="213" spans="1:97" ht="19.899999999999999" customHeight="1">
      <c r="A213" s="194">
        <v>212</v>
      </c>
      <c r="B213" s="195">
        <v>4</v>
      </c>
      <c r="C213" s="195"/>
      <c r="D213" s="196" t="s">
        <v>938</v>
      </c>
      <c r="E213" s="196" t="s">
        <v>939</v>
      </c>
      <c r="F213" s="196" t="s">
        <v>940</v>
      </c>
      <c r="G213" s="196" t="s">
        <v>446</v>
      </c>
      <c r="H213" s="196" t="s">
        <v>385</v>
      </c>
      <c r="I213" s="237" t="str">
        <f t="shared" si="88"/>
        <v>0</v>
      </c>
      <c r="J213" s="237" t="str">
        <f t="shared" si="89"/>
        <v>1.2</v>
      </c>
      <c r="K213" s="2" t="str">
        <f t="shared" si="108"/>
        <v>FCS0301</v>
      </c>
      <c r="L213" s="1">
        <f t="shared" si="109"/>
        <v>5</v>
      </c>
      <c r="M213" s="1">
        <f t="shared" si="110"/>
        <v>5</v>
      </c>
      <c r="N213" s="1">
        <v>4</v>
      </c>
      <c r="O213" s="57" t="str">
        <f t="shared" si="111"/>
        <v>AAI143</v>
      </c>
      <c r="P213" s="2" t="str">
        <f t="shared" si="112"/>
        <v>AI</v>
      </c>
      <c r="Q213" s="2"/>
      <c r="R213" s="57" t="s">
        <v>162</v>
      </c>
      <c r="S213" s="2"/>
      <c r="T213" s="2"/>
      <c r="U213" s="2">
        <v>11</v>
      </c>
      <c r="V213" s="2"/>
      <c r="W213" s="2" t="s">
        <v>941</v>
      </c>
      <c r="X213" s="2" t="s">
        <v>354</v>
      </c>
      <c r="Y213" s="3" t="str">
        <f t="shared" si="96"/>
        <v>%Z055104</v>
      </c>
      <c r="Z213" s="2" t="str">
        <f t="shared" si="97"/>
        <v>%%I08PT5235</v>
      </c>
      <c r="AA213" s="2"/>
      <c r="AB213" s="2" t="str">
        <f t="shared" si="98"/>
        <v>冷凝器HE502入口压力</v>
      </c>
      <c r="AC213" s="1" t="str">
        <f t="shared" si="90"/>
        <v>0</v>
      </c>
      <c r="AD213" s="1" t="str">
        <f t="shared" si="91"/>
        <v>1.2</v>
      </c>
      <c r="AE213" s="1" t="str">
        <f t="shared" si="92"/>
        <v>MPa</v>
      </c>
      <c r="AF213" s="1"/>
      <c r="AG213" s="1"/>
      <c r="AH213" s="1"/>
      <c r="AI213" s="1"/>
      <c r="AJ213" s="1"/>
      <c r="AK213" s="58" t="s">
        <v>165</v>
      </c>
      <c r="AL213" s="4"/>
      <c r="AM213" s="4"/>
      <c r="AN213" s="5"/>
      <c r="AO213" s="195" t="s">
        <v>161</v>
      </c>
      <c r="AP213" s="199" t="s">
        <v>166</v>
      </c>
      <c r="AQ213" s="197" t="s">
        <v>167</v>
      </c>
      <c r="AR213" s="196"/>
      <c r="AS213" s="196"/>
      <c r="AT213" s="196" t="s">
        <v>168</v>
      </c>
      <c r="AU213" s="205" t="s">
        <v>169</v>
      </c>
      <c r="AV213" s="196" t="s">
        <v>170</v>
      </c>
      <c r="AW213" s="4"/>
      <c r="AX213" s="4"/>
      <c r="AY213" s="4"/>
      <c r="AZ213" s="4"/>
      <c r="BA213" s="4"/>
      <c r="BB213" s="4"/>
      <c r="BC213" s="4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4"/>
      <c r="BW213" s="8"/>
      <c r="BX213" s="8"/>
      <c r="BY213" s="8"/>
      <c r="BZ213" s="4"/>
      <c r="CA213" s="4"/>
      <c r="CB213" s="4"/>
      <c r="CC213" s="4"/>
      <c r="CD213" s="27"/>
      <c r="CE213" s="27"/>
      <c r="CF213" s="207">
        <f t="shared" si="99"/>
        <v>-1.1999999999999999E-3</v>
      </c>
      <c r="CG213" s="208">
        <f t="shared" si="100"/>
        <v>1.1999999999999999E-3</v>
      </c>
      <c r="CH213" s="209"/>
      <c r="CI213" s="210"/>
      <c r="CJ213" s="207">
        <f t="shared" si="101"/>
        <v>0.5988</v>
      </c>
      <c r="CK213" s="208">
        <f t="shared" si="102"/>
        <v>0.60119999999999996</v>
      </c>
      <c r="CL213" s="209"/>
      <c r="CM213" s="210"/>
      <c r="CN213" s="207">
        <f t="shared" si="103"/>
        <v>1.1987999999999999</v>
      </c>
      <c r="CO213" s="208">
        <f t="shared" si="104"/>
        <v>1.2012</v>
      </c>
      <c r="CP213" s="211"/>
      <c r="CQ213" s="212"/>
      <c r="CR213" s="213"/>
      <c r="CS213" s="213"/>
    </row>
    <row r="214" spans="1:97" ht="19.899999999999999" customHeight="1">
      <c r="A214" s="194">
        <v>213</v>
      </c>
      <c r="B214" s="195">
        <v>5</v>
      </c>
      <c r="C214" s="195"/>
      <c r="D214" s="196" t="s">
        <v>942</v>
      </c>
      <c r="E214" s="196" t="s">
        <v>943</v>
      </c>
      <c r="F214" s="196" t="s">
        <v>944</v>
      </c>
      <c r="G214" s="196" t="s">
        <v>530</v>
      </c>
      <c r="H214" s="196" t="s">
        <v>840</v>
      </c>
      <c r="I214" s="237" t="str">
        <f t="shared" si="88"/>
        <v>0</v>
      </c>
      <c r="J214" s="237" t="str">
        <f t="shared" si="89"/>
        <v>50</v>
      </c>
      <c r="K214" s="2" t="str">
        <f t="shared" si="108"/>
        <v>FCS0301</v>
      </c>
      <c r="L214" s="1">
        <f t="shared" si="109"/>
        <v>5</v>
      </c>
      <c r="M214" s="1">
        <f t="shared" si="110"/>
        <v>5</v>
      </c>
      <c r="N214" s="1">
        <v>5</v>
      </c>
      <c r="O214" s="57" t="str">
        <f t="shared" si="111"/>
        <v>AAI143</v>
      </c>
      <c r="P214" s="2" t="str">
        <f t="shared" si="112"/>
        <v>AI</v>
      </c>
      <c r="Q214" s="2"/>
      <c r="R214" s="57" t="s">
        <v>162</v>
      </c>
      <c r="S214" s="2"/>
      <c r="T214" s="2"/>
      <c r="U214" s="2">
        <v>10</v>
      </c>
      <c r="V214" s="2"/>
      <c r="W214" s="2" t="s">
        <v>945</v>
      </c>
      <c r="X214" s="2" t="s">
        <v>354</v>
      </c>
      <c r="Y214" s="3" t="str">
        <f t="shared" si="96"/>
        <v>%Z055105</v>
      </c>
      <c r="Z214" s="2" t="str">
        <f t="shared" si="97"/>
        <v>%%I08PDT5283</v>
      </c>
      <c r="AA214" s="2"/>
      <c r="AB214" s="2" t="str">
        <f t="shared" si="98"/>
        <v>CL504中上部压差</v>
      </c>
      <c r="AC214" s="1" t="str">
        <f t="shared" si="90"/>
        <v>0</v>
      </c>
      <c r="AD214" s="1" t="str">
        <f t="shared" si="91"/>
        <v>50</v>
      </c>
      <c r="AE214" s="1" t="str">
        <f t="shared" si="92"/>
        <v>kPa</v>
      </c>
      <c r="AF214" s="1"/>
      <c r="AG214" s="1"/>
      <c r="AH214" s="1"/>
      <c r="AI214" s="1"/>
      <c r="AJ214" s="1"/>
      <c r="AK214" s="58" t="s">
        <v>165</v>
      </c>
      <c r="AL214" s="4"/>
      <c r="AM214" s="4"/>
      <c r="AN214" s="5"/>
      <c r="AO214" s="195" t="s">
        <v>161</v>
      </c>
      <c r="AP214" s="199" t="s">
        <v>166</v>
      </c>
      <c r="AQ214" s="197" t="s">
        <v>167</v>
      </c>
      <c r="AR214" s="196"/>
      <c r="AS214" s="196"/>
      <c r="AT214" s="196" t="s">
        <v>168</v>
      </c>
      <c r="AU214" s="205" t="s">
        <v>169</v>
      </c>
      <c r="AV214" s="196" t="s">
        <v>170</v>
      </c>
      <c r="AW214" s="4"/>
      <c r="AX214" s="4"/>
      <c r="AY214" s="4"/>
      <c r="AZ214" s="4"/>
      <c r="BA214" s="4"/>
      <c r="BB214" s="4"/>
      <c r="BC214" s="4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4"/>
      <c r="BW214" s="8"/>
      <c r="BX214" s="8"/>
      <c r="BY214" s="8"/>
      <c r="BZ214" s="4"/>
      <c r="CA214" s="4"/>
      <c r="CB214" s="4"/>
      <c r="CC214" s="4"/>
      <c r="CD214" s="27"/>
      <c r="CE214" s="27"/>
      <c r="CF214" s="207">
        <f t="shared" si="99"/>
        <v>-0.05</v>
      </c>
      <c r="CG214" s="208">
        <f t="shared" si="100"/>
        <v>0.05</v>
      </c>
      <c r="CH214" s="209"/>
      <c r="CI214" s="210"/>
      <c r="CJ214" s="207">
        <f t="shared" si="101"/>
        <v>24.95</v>
      </c>
      <c r="CK214" s="208">
        <f t="shared" si="102"/>
        <v>25.05</v>
      </c>
      <c r="CL214" s="209"/>
      <c r="CM214" s="210"/>
      <c r="CN214" s="207">
        <f t="shared" si="103"/>
        <v>49.95</v>
      </c>
      <c r="CO214" s="208">
        <f t="shared" si="104"/>
        <v>50.05</v>
      </c>
      <c r="CP214" s="211"/>
      <c r="CQ214" s="212"/>
      <c r="CR214" s="213"/>
      <c r="CS214" s="213"/>
    </row>
    <row r="215" spans="1:97" ht="19.899999999999999" customHeight="1">
      <c r="A215" s="194">
        <v>214</v>
      </c>
      <c r="B215" s="195">
        <v>6</v>
      </c>
      <c r="C215" s="195"/>
      <c r="D215" s="196" t="s">
        <v>946</v>
      </c>
      <c r="E215" s="196" t="s">
        <v>947</v>
      </c>
      <c r="F215" s="196" t="s">
        <v>940</v>
      </c>
      <c r="G215" s="196" t="s">
        <v>446</v>
      </c>
      <c r="H215" s="196" t="s">
        <v>385</v>
      </c>
      <c r="I215" s="237" t="str">
        <f t="shared" si="88"/>
        <v>0</v>
      </c>
      <c r="J215" s="237" t="str">
        <f t="shared" si="89"/>
        <v>1.2</v>
      </c>
      <c r="K215" s="2" t="str">
        <f t="shared" si="108"/>
        <v>FCS0301</v>
      </c>
      <c r="L215" s="1">
        <f t="shared" si="109"/>
        <v>5</v>
      </c>
      <c r="M215" s="1">
        <f t="shared" si="110"/>
        <v>5</v>
      </c>
      <c r="N215" s="1">
        <v>6</v>
      </c>
      <c r="O215" s="57" t="str">
        <f t="shared" si="111"/>
        <v>AAI143</v>
      </c>
      <c r="P215" s="2" t="str">
        <f t="shared" si="112"/>
        <v>AI</v>
      </c>
      <c r="Q215" s="2"/>
      <c r="R215" s="57" t="s">
        <v>162</v>
      </c>
      <c r="S215" s="2"/>
      <c r="T215" s="2"/>
      <c r="U215" s="2">
        <v>19</v>
      </c>
      <c r="V215" s="2"/>
      <c r="W215" s="2" t="s">
        <v>948</v>
      </c>
      <c r="X215" s="2" t="s">
        <v>354</v>
      </c>
      <c r="Y215" s="3" t="str">
        <f t="shared" si="96"/>
        <v>%Z055106</v>
      </c>
      <c r="Z215" s="2" t="str">
        <f t="shared" si="97"/>
        <v>%%I08PT5352</v>
      </c>
      <c r="AA215" s="2"/>
      <c r="AB215" s="2" t="str">
        <f t="shared" si="98"/>
        <v>冷凝器HE502入口压力</v>
      </c>
      <c r="AC215" s="1" t="str">
        <f t="shared" si="90"/>
        <v>0</v>
      </c>
      <c r="AD215" s="1" t="str">
        <f t="shared" si="91"/>
        <v>1.2</v>
      </c>
      <c r="AE215" s="1" t="str">
        <f t="shared" si="92"/>
        <v>MPa</v>
      </c>
      <c r="AF215" s="1"/>
      <c r="AG215" s="1"/>
      <c r="AH215" s="1"/>
      <c r="AI215" s="1"/>
      <c r="AJ215" s="1"/>
      <c r="AK215" s="58" t="s">
        <v>165</v>
      </c>
      <c r="AL215" s="4"/>
      <c r="AM215" s="4"/>
      <c r="AN215" s="5"/>
      <c r="AO215" s="195" t="s">
        <v>161</v>
      </c>
      <c r="AP215" s="199" t="s">
        <v>166</v>
      </c>
      <c r="AQ215" s="197" t="s">
        <v>167</v>
      </c>
      <c r="AR215" s="196"/>
      <c r="AS215" s="196"/>
      <c r="AT215" s="196" t="s">
        <v>168</v>
      </c>
      <c r="AU215" s="205" t="s">
        <v>169</v>
      </c>
      <c r="AV215" s="196" t="s">
        <v>170</v>
      </c>
      <c r="AW215" s="4"/>
      <c r="AX215" s="4"/>
      <c r="AY215" s="4"/>
      <c r="AZ215" s="4"/>
      <c r="BA215" s="4"/>
      <c r="BB215" s="4"/>
      <c r="BC215" s="4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4"/>
      <c r="BW215" s="8"/>
      <c r="BX215" s="8"/>
      <c r="BY215" s="8"/>
      <c r="BZ215" s="4"/>
      <c r="CA215" s="4"/>
      <c r="CB215" s="4"/>
      <c r="CC215" s="4"/>
      <c r="CD215" s="27"/>
      <c r="CE215" s="27"/>
      <c r="CF215" s="207">
        <f t="shared" si="99"/>
        <v>-1.1999999999999999E-3</v>
      </c>
      <c r="CG215" s="208">
        <f t="shared" si="100"/>
        <v>1.1999999999999999E-3</v>
      </c>
      <c r="CH215" s="209"/>
      <c r="CI215" s="210"/>
      <c r="CJ215" s="207">
        <f t="shared" si="101"/>
        <v>0.5988</v>
      </c>
      <c r="CK215" s="208">
        <f t="shared" si="102"/>
        <v>0.60119999999999996</v>
      </c>
      <c r="CL215" s="209"/>
      <c r="CM215" s="210"/>
      <c r="CN215" s="207">
        <f t="shared" si="103"/>
        <v>1.1987999999999999</v>
      </c>
      <c r="CO215" s="208">
        <f t="shared" si="104"/>
        <v>1.2012</v>
      </c>
      <c r="CP215" s="211"/>
      <c r="CQ215" s="212"/>
      <c r="CR215" s="213"/>
      <c r="CS215" s="213"/>
    </row>
    <row r="216" spans="1:97" ht="19.899999999999999" customHeight="1">
      <c r="A216" s="194">
        <v>215</v>
      </c>
      <c r="B216" s="195">
        <v>7</v>
      </c>
      <c r="C216" s="195" t="s">
        <v>949</v>
      </c>
      <c r="D216" s="196" t="s">
        <v>950</v>
      </c>
      <c r="E216" s="196" t="s">
        <v>951</v>
      </c>
      <c r="F216" s="196" t="s">
        <v>952</v>
      </c>
      <c r="G216" s="196" t="s">
        <v>953</v>
      </c>
      <c r="H216" s="196" t="s">
        <v>954</v>
      </c>
      <c r="I216" s="237" t="str">
        <f t="shared" si="88"/>
        <v>-50</v>
      </c>
      <c r="J216" s="237" t="str">
        <f t="shared" si="89"/>
        <v>50</v>
      </c>
      <c r="K216" s="2" t="str">
        <f t="shared" si="108"/>
        <v>FCS0301</v>
      </c>
      <c r="L216" s="1">
        <f t="shared" si="109"/>
        <v>5</v>
      </c>
      <c r="M216" s="1">
        <f t="shared" si="110"/>
        <v>5</v>
      </c>
      <c r="N216" s="1">
        <v>7</v>
      </c>
      <c r="O216" s="57" t="str">
        <f t="shared" si="111"/>
        <v>AAI143</v>
      </c>
      <c r="P216" s="2" t="str">
        <f t="shared" si="112"/>
        <v>AI</v>
      </c>
      <c r="Q216" s="2"/>
      <c r="R216" s="57" t="s">
        <v>162</v>
      </c>
      <c r="S216" s="2"/>
      <c r="T216" s="2"/>
      <c r="U216" s="2">
        <v>19</v>
      </c>
      <c r="V216" s="2"/>
      <c r="W216" s="2" t="s">
        <v>955</v>
      </c>
      <c r="X216" s="2" t="s">
        <v>354</v>
      </c>
      <c r="Y216" s="3" t="str">
        <f t="shared" si="96"/>
        <v>%Z055107</v>
      </c>
      <c r="Z216" s="2" t="str">
        <f t="shared" si="97"/>
        <v>%%I08PT4611</v>
      </c>
      <c r="AA216" s="2"/>
      <c r="AB216" s="2" t="str">
        <f t="shared" si="98"/>
        <v>裂解炉HF401尾气压力</v>
      </c>
      <c r="AC216" s="1" t="str">
        <f t="shared" si="90"/>
        <v>-50</v>
      </c>
      <c r="AD216" s="1" t="str">
        <f t="shared" si="91"/>
        <v>50</v>
      </c>
      <c r="AE216" s="1" t="str">
        <f t="shared" si="92"/>
        <v>Pa</v>
      </c>
      <c r="AF216" s="1"/>
      <c r="AG216" s="1"/>
      <c r="AH216" s="1"/>
      <c r="AI216" s="1"/>
      <c r="AJ216" s="1"/>
      <c r="AK216" s="58" t="s">
        <v>165</v>
      </c>
      <c r="AL216" s="4"/>
      <c r="AM216" s="4"/>
      <c r="AN216" s="5"/>
      <c r="AO216" s="195" t="s">
        <v>161</v>
      </c>
      <c r="AP216" s="199" t="s">
        <v>166</v>
      </c>
      <c r="AQ216" s="197" t="s">
        <v>167</v>
      </c>
      <c r="AR216" s="196"/>
      <c r="AS216" s="196"/>
      <c r="AT216" s="196" t="s">
        <v>168</v>
      </c>
      <c r="AU216" s="205" t="s">
        <v>169</v>
      </c>
      <c r="AV216" s="196" t="s">
        <v>170</v>
      </c>
      <c r="AW216" s="4"/>
      <c r="AX216" s="4"/>
      <c r="AY216" s="4"/>
      <c r="AZ216" s="4"/>
      <c r="BA216" s="4"/>
      <c r="BB216" s="4"/>
      <c r="BC216" s="4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4"/>
      <c r="BW216" s="8"/>
      <c r="BX216" s="8"/>
      <c r="BY216" s="8"/>
      <c r="BZ216" s="4"/>
      <c r="CA216" s="4"/>
      <c r="CB216" s="4"/>
      <c r="CC216" s="4"/>
      <c r="CD216" s="27"/>
      <c r="CE216" s="27"/>
      <c r="CF216" s="207">
        <f t="shared" si="99"/>
        <v>-50.1</v>
      </c>
      <c r="CG216" s="208">
        <f t="shared" si="100"/>
        <v>-49.9</v>
      </c>
      <c r="CH216" s="209"/>
      <c r="CI216" s="210"/>
      <c r="CJ216" s="207">
        <f t="shared" si="101"/>
        <v>-0.1</v>
      </c>
      <c r="CK216" s="208">
        <f t="shared" si="102"/>
        <v>0.1</v>
      </c>
      <c r="CL216" s="209"/>
      <c r="CM216" s="210"/>
      <c r="CN216" s="207">
        <f t="shared" si="103"/>
        <v>49.9</v>
      </c>
      <c r="CO216" s="208">
        <f t="shared" si="104"/>
        <v>50.1</v>
      </c>
      <c r="CP216" s="211"/>
      <c r="CQ216" s="212"/>
      <c r="CR216" s="213"/>
      <c r="CS216" s="213"/>
    </row>
    <row r="217" spans="1:97" ht="19.899999999999999" customHeight="1">
      <c r="A217" s="194">
        <v>216</v>
      </c>
      <c r="B217" s="195">
        <v>8</v>
      </c>
      <c r="C217" s="195" t="s">
        <v>949</v>
      </c>
      <c r="D217" s="196" t="s">
        <v>956</v>
      </c>
      <c r="E217" s="196" t="s">
        <v>957</v>
      </c>
      <c r="F217" s="196" t="s">
        <v>958</v>
      </c>
      <c r="G217" s="196" t="s">
        <v>953</v>
      </c>
      <c r="H217" s="196" t="s">
        <v>954</v>
      </c>
      <c r="I217" s="237" t="str">
        <f t="shared" si="88"/>
        <v>-50</v>
      </c>
      <c r="J217" s="237" t="str">
        <f t="shared" si="89"/>
        <v>50</v>
      </c>
      <c r="K217" s="2" t="str">
        <f t="shared" si="108"/>
        <v>FCS0301</v>
      </c>
      <c r="L217" s="1">
        <f t="shared" si="109"/>
        <v>5</v>
      </c>
      <c r="M217" s="1">
        <f t="shared" si="110"/>
        <v>5</v>
      </c>
      <c r="N217" s="1">
        <v>8</v>
      </c>
      <c r="O217" s="57" t="str">
        <f t="shared" si="111"/>
        <v>AAI143</v>
      </c>
      <c r="P217" s="2" t="str">
        <f t="shared" si="112"/>
        <v>AI</v>
      </c>
      <c r="Q217" s="2"/>
      <c r="R217" s="57" t="s">
        <v>162</v>
      </c>
      <c r="S217" s="2"/>
      <c r="T217" s="2"/>
      <c r="U217" s="2">
        <v>19</v>
      </c>
      <c r="V217" s="2"/>
      <c r="W217" s="2" t="s">
        <v>959</v>
      </c>
      <c r="X217" s="2" t="s">
        <v>354</v>
      </c>
      <c r="Y217" s="3" t="str">
        <f t="shared" si="96"/>
        <v>%Z055108</v>
      </c>
      <c r="Z217" s="2" t="str">
        <f t="shared" si="97"/>
        <v>%%I08PT4612</v>
      </c>
      <c r="AA217" s="2"/>
      <c r="AB217" s="2" t="str">
        <f t="shared" si="98"/>
        <v>裂解炉HF401对流段压力</v>
      </c>
      <c r="AC217" s="1" t="str">
        <f t="shared" si="90"/>
        <v>-50</v>
      </c>
      <c r="AD217" s="1" t="str">
        <f t="shared" si="91"/>
        <v>50</v>
      </c>
      <c r="AE217" s="1" t="str">
        <f t="shared" si="92"/>
        <v>Pa</v>
      </c>
      <c r="AF217" s="1"/>
      <c r="AG217" s="1"/>
      <c r="AH217" s="1"/>
      <c r="AI217" s="1"/>
      <c r="AJ217" s="1"/>
      <c r="AK217" s="58" t="s">
        <v>165</v>
      </c>
      <c r="AL217" s="4"/>
      <c r="AM217" s="4"/>
      <c r="AN217" s="5"/>
      <c r="AO217" s="195" t="s">
        <v>161</v>
      </c>
      <c r="AP217" s="199" t="s">
        <v>166</v>
      </c>
      <c r="AQ217" s="197" t="s">
        <v>167</v>
      </c>
      <c r="AR217" s="196"/>
      <c r="AS217" s="196"/>
      <c r="AT217" s="196" t="s">
        <v>168</v>
      </c>
      <c r="AU217" s="205" t="s">
        <v>169</v>
      </c>
      <c r="AV217" s="196" t="s">
        <v>170</v>
      </c>
      <c r="AW217" s="4"/>
      <c r="AX217" s="4"/>
      <c r="AY217" s="4"/>
      <c r="AZ217" s="4"/>
      <c r="BA217" s="4"/>
      <c r="BB217" s="4"/>
      <c r="BC217" s="4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4"/>
      <c r="BW217" s="8"/>
      <c r="BX217" s="8"/>
      <c r="BY217" s="8"/>
      <c r="BZ217" s="4"/>
      <c r="CA217" s="4"/>
      <c r="CB217" s="4"/>
      <c r="CC217" s="4"/>
      <c r="CD217" s="27"/>
      <c r="CE217" s="27"/>
      <c r="CF217" s="207">
        <f t="shared" si="99"/>
        <v>-50.1</v>
      </c>
      <c r="CG217" s="208">
        <f t="shared" si="100"/>
        <v>-49.9</v>
      </c>
      <c r="CH217" s="209"/>
      <c r="CI217" s="210"/>
      <c r="CJ217" s="207">
        <f t="shared" si="101"/>
        <v>-0.1</v>
      </c>
      <c r="CK217" s="208">
        <f t="shared" si="102"/>
        <v>0.1</v>
      </c>
      <c r="CL217" s="209"/>
      <c r="CM217" s="210"/>
      <c r="CN217" s="207">
        <f t="shared" si="103"/>
        <v>49.9</v>
      </c>
      <c r="CO217" s="208">
        <f t="shared" si="104"/>
        <v>50.1</v>
      </c>
      <c r="CP217" s="211"/>
      <c r="CQ217" s="212"/>
      <c r="CR217" s="213"/>
      <c r="CS217" s="213"/>
    </row>
    <row r="218" spans="1:97" ht="19.899999999999999" customHeight="1">
      <c r="A218" s="194">
        <v>217</v>
      </c>
      <c r="B218" s="195">
        <v>9</v>
      </c>
      <c r="C218" s="195" t="s">
        <v>949</v>
      </c>
      <c r="D218" s="196" t="s">
        <v>960</v>
      </c>
      <c r="E218" s="196" t="s">
        <v>961</v>
      </c>
      <c r="F218" s="196" t="s">
        <v>962</v>
      </c>
      <c r="G218" s="196" t="s">
        <v>963</v>
      </c>
      <c r="H218" s="196" t="s">
        <v>954</v>
      </c>
      <c r="I218" s="237" t="str">
        <f t="shared" si="88"/>
        <v>-100</v>
      </c>
      <c r="J218" s="237" t="str">
        <f t="shared" si="89"/>
        <v>100</v>
      </c>
      <c r="K218" s="2" t="str">
        <f t="shared" si="108"/>
        <v>FCS0301</v>
      </c>
      <c r="L218" s="1">
        <f t="shared" si="109"/>
        <v>5</v>
      </c>
      <c r="M218" s="1">
        <f t="shared" si="110"/>
        <v>5</v>
      </c>
      <c r="N218" s="1">
        <v>9</v>
      </c>
      <c r="O218" s="57" t="str">
        <f t="shared" si="111"/>
        <v>AAI143</v>
      </c>
      <c r="P218" s="2" t="str">
        <f t="shared" si="112"/>
        <v>AI</v>
      </c>
      <c r="Q218" s="2"/>
      <c r="R218" s="57" t="s">
        <v>162</v>
      </c>
      <c r="S218" s="2"/>
      <c r="T218" s="2"/>
      <c r="U218" s="2">
        <v>19</v>
      </c>
      <c r="V218" s="2"/>
      <c r="W218" s="2" t="s">
        <v>964</v>
      </c>
      <c r="X218" s="2" t="s">
        <v>354</v>
      </c>
      <c r="Y218" s="3" t="str">
        <f t="shared" si="96"/>
        <v>%Z055109</v>
      </c>
      <c r="Z218" s="2" t="str">
        <f t="shared" si="97"/>
        <v>%%I08PT4684</v>
      </c>
      <c r="AA218" s="2"/>
      <c r="AB218" s="2" t="str">
        <f t="shared" si="98"/>
        <v>HF401底部燃料气压力</v>
      </c>
      <c r="AC218" s="1" t="str">
        <f t="shared" si="90"/>
        <v>-100</v>
      </c>
      <c r="AD218" s="1" t="str">
        <f t="shared" si="91"/>
        <v>100</v>
      </c>
      <c r="AE218" s="1" t="str">
        <f t="shared" si="92"/>
        <v>Pa</v>
      </c>
      <c r="AF218" s="1"/>
      <c r="AG218" s="1"/>
      <c r="AH218" s="1"/>
      <c r="AI218" s="1"/>
      <c r="AJ218" s="1"/>
      <c r="AK218" s="58" t="s">
        <v>165</v>
      </c>
      <c r="AL218" s="4"/>
      <c r="AM218" s="4"/>
      <c r="AN218" s="5"/>
      <c r="AO218" s="195" t="s">
        <v>161</v>
      </c>
      <c r="AP218" s="199" t="s">
        <v>166</v>
      </c>
      <c r="AQ218" s="197" t="s">
        <v>167</v>
      </c>
      <c r="AR218" s="196"/>
      <c r="AS218" s="196"/>
      <c r="AT218" s="196" t="s">
        <v>168</v>
      </c>
      <c r="AU218" s="205" t="s">
        <v>169</v>
      </c>
      <c r="AV218" s="196" t="s">
        <v>170</v>
      </c>
      <c r="AW218" s="4"/>
      <c r="AX218" s="4"/>
      <c r="AY218" s="4"/>
      <c r="AZ218" s="4"/>
      <c r="BA218" s="4"/>
      <c r="BB218" s="4"/>
      <c r="BC218" s="4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4"/>
      <c r="BW218" s="8"/>
      <c r="BX218" s="8"/>
      <c r="BY218" s="8"/>
      <c r="BZ218" s="4"/>
      <c r="CA218" s="4"/>
      <c r="CB218" s="4"/>
      <c r="CC218" s="4"/>
      <c r="CD218" s="27"/>
      <c r="CE218" s="27"/>
      <c r="CF218" s="207">
        <f t="shared" si="99"/>
        <v>-100.2</v>
      </c>
      <c r="CG218" s="208">
        <f t="shared" si="100"/>
        <v>-99.8</v>
      </c>
      <c r="CH218" s="209"/>
      <c r="CI218" s="210"/>
      <c r="CJ218" s="207">
        <f t="shared" si="101"/>
        <v>-0.2</v>
      </c>
      <c r="CK218" s="208">
        <f t="shared" si="102"/>
        <v>0.2</v>
      </c>
      <c r="CL218" s="209"/>
      <c r="CM218" s="210"/>
      <c r="CN218" s="207">
        <f t="shared" si="103"/>
        <v>99.8</v>
      </c>
      <c r="CO218" s="208">
        <f t="shared" si="104"/>
        <v>100.2</v>
      </c>
      <c r="CP218" s="211"/>
      <c r="CQ218" s="212"/>
      <c r="CR218" s="213"/>
      <c r="CS218" s="213"/>
    </row>
    <row r="219" spans="1:97" ht="19.899999999999999" customHeight="1">
      <c r="A219" s="194">
        <v>218</v>
      </c>
      <c r="B219" s="195">
        <v>10</v>
      </c>
      <c r="C219" s="195" t="s">
        <v>949</v>
      </c>
      <c r="D219" s="196" t="s">
        <v>965</v>
      </c>
      <c r="E219" s="196" t="s">
        <v>966</v>
      </c>
      <c r="F219" s="196" t="s">
        <v>967</v>
      </c>
      <c r="G219" s="196"/>
      <c r="H219" s="196"/>
      <c r="I219" s="237" t="str">
        <f t="shared" si="88"/>
        <v/>
      </c>
      <c r="J219" s="237" t="str">
        <f t="shared" si="89"/>
        <v/>
      </c>
      <c r="K219" s="2" t="str">
        <f t="shared" si="108"/>
        <v>FCS0301</v>
      </c>
      <c r="L219" s="1">
        <f t="shared" si="109"/>
        <v>5</v>
      </c>
      <c r="M219" s="1">
        <f t="shared" si="110"/>
        <v>5</v>
      </c>
      <c r="N219" s="1">
        <v>10</v>
      </c>
      <c r="O219" s="57" t="str">
        <f t="shared" si="111"/>
        <v>AAI143</v>
      </c>
      <c r="P219" s="2" t="str">
        <f t="shared" si="112"/>
        <v>AI</v>
      </c>
      <c r="Q219" s="2"/>
      <c r="R219" s="57" t="s">
        <v>162</v>
      </c>
      <c r="S219" s="2"/>
      <c r="T219" s="2"/>
      <c r="U219" s="2">
        <v>8</v>
      </c>
      <c r="V219" s="2"/>
      <c r="W219" s="2" t="s">
        <v>966</v>
      </c>
      <c r="X219" s="2" t="s">
        <v>354</v>
      </c>
      <c r="Y219" s="3" t="str">
        <f t="shared" si="96"/>
        <v>%Z055110</v>
      </c>
      <c r="Z219" s="2" t="str">
        <f t="shared" si="97"/>
        <v>%%I08HZT4605</v>
      </c>
      <c r="AA219" s="2"/>
      <c r="AB219" s="2" t="str">
        <f t="shared" si="98"/>
        <v>裂解炉顶部放空风门位置</v>
      </c>
      <c r="AC219" s="1" t="str">
        <f t="shared" si="90"/>
        <v/>
      </c>
      <c r="AD219" s="1" t="str">
        <f t="shared" si="91"/>
        <v/>
      </c>
      <c r="AE219" s="1" t="str">
        <f t="shared" si="92"/>
        <v/>
      </c>
      <c r="AF219" s="1"/>
      <c r="AG219" s="1"/>
      <c r="AH219" s="1"/>
      <c r="AI219" s="1"/>
      <c r="AJ219" s="1"/>
      <c r="AK219" s="58" t="s">
        <v>165</v>
      </c>
      <c r="AL219" s="4"/>
      <c r="AM219" s="4"/>
      <c r="AN219" s="5"/>
      <c r="AO219" s="195" t="s">
        <v>161</v>
      </c>
      <c r="AP219" s="199" t="s">
        <v>166</v>
      </c>
      <c r="AQ219" s="197" t="s">
        <v>167</v>
      </c>
      <c r="AR219" s="196"/>
      <c r="AS219" s="196"/>
      <c r="AT219" s="196" t="s">
        <v>168</v>
      </c>
      <c r="AU219" s="205" t="s">
        <v>169</v>
      </c>
      <c r="AV219" s="196" t="s">
        <v>170</v>
      </c>
      <c r="AW219" s="4"/>
      <c r="AX219" s="4"/>
      <c r="AY219" s="4"/>
      <c r="AZ219" s="4"/>
      <c r="BA219" s="4"/>
      <c r="BB219" s="4"/>
      <c r="BC219" s="4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4"/>
      <c r="BW219" s="8"/>
      <c r="BX219" s="8"/>
      <c r="BY219" s="8"/>
      <c r="BZ219" s="4"/>
      <c r="CA219" s="4"/>
      <c r="CB219" s="4"/>
      <c r="CC219" s="4"/>
      <c r="CD219" s="27"/>
      <c r="CE219" s="27"/>
      <c r="CF219" s="207" t="e">
        <f t="shared" si="99"/>
        <v>#VALUE!</v>
      </c>
      <c r="CG219" s="208" t="e">
        <f t="shared" si="100"/>
        <v>#VALUE!</v>
      </c>
      <c r="CH219" s="209"/>
      <c r="CI219" s="210"/>
      <c r="CJ219" s="207" t="e">
        <f t="shared" si="101"/>
        <v>#VALUE!</v>
      </c>
      <c r="CK219" s="208" t="e">
        <f t="shared" si="102"/>
        <v>#VALUE!</v>
      </c>
      <c r="CL219" s="209"/>
      <c r="CM219" s="210"/>
      <c r="CN219" s="207" t="e">
        <f t="shared" si="103"/>
        <v>#VALUE!</v>
      </c>
      <c r="CO219" s="208" t="e">
        <f t="shared" si="104"/>
        <v>#VALUE!</v>
      </c>
      <c r="CP219" s="211"/>
      <c r="CQ219" s="212"/>
      <c r="CR219" s="213"/>
      <c r="CS219" s="213"/>
    </row>
    <row r="220" spans="1:97" ht="19.899999999999999" customHeight="1">
      <c r="A220" s="194">
        <v>219</v>
      </c>
      <c r="B220" s="195">
        <v>11</v>
      </c>
      <c r="C220" s="195"/>
      <c r="D220" s="196" t="s">
        <v>968</v>
      </c>
      <c r="E220" s="196" t="s">
        <v>968</v>
      </c>
      <c r="F220" s="196" t="s">
        <v>969</v>
      </c>
      <c r="G220" s="196"/>
      <c r="H220" s="196"/>
      <c r="I220" s="237" t="str">
        <f t="shared" si="88"/>
        <v/>
      </c>
      <c r="J220" s="237" t="str">
        <f t="shared" si="89"/>
        <v/>
      </c>
      <c r="K220" s="2" t="str">
        <f t="shared" si="108"/>
        <v>FCS0301</v>
      </c>
      <c r="L220" s="1">
        <f t="shared" si="109"/>
        <v>5</v>
      </c>
      <c r="M220" s="1">
        <f t="shared" si="110"/>
        <v>5</v>
      </c>
      <c r="N220" s="1">
        <v>11</v>
      </c>
      <c r="O220" s="57" t="str">
        <f t="shared" si="111"/>
        <v>AAI143</v>
      </c>
      <c r="P220" s="2" t="str">
        <f t="shared" si="112"/>
        <v>AI</v>
      </c>
      <c r="Q220" s="2"/>
      <c r="R220" s="57" t="s">
        <v>162</v>
      </c>
      <c r="S220" s="2"/>
      <c r="T220" s="2"/>
      <c r="U220" s="2"/>
      <c r="V220" s="2"/>
      <c r="W220" s="2"/>
      <c r="X220" s="2"/>
      <c r="Y220" s="3" t="str">
        <f t="shared" si="96"/>
        <v>%Z055111</v>
      </c>
      <c r="Z220" s="2" t="str">
        <f t="shared" si="97"/>
        <v>%%I08PT-4030A</v>
      </c>
      <c r="AA220" s="2"/>
      <c r="AB220" s="2" t="str">
        <f t="shared" si="98"/>
        <v>08PU403A机封系统压力</v>
      </c>
      <c r="AC220" s="1" t="str">
        <f t="shared" si="90"/>
        <v/>
      </c>
      <c r="AD220" s="1" t="str">
        <f t="shared" si="91"/>
        <v/>
      </c>
      <c r="AE220" s="1" t="str">
        <f t="shared" si="92"/>
        <v/>
      </c>
      <c r="AF220" s="1"/>
      <c r="AG220" s="1"/>
      <c r="AH220" s="1"/>
      <c r="AI220" s="1"/>
      <c r="AJ220" s="1"/>
      <c r="AK220" s="58" t="s">
        <v>165</v>
      </c>
      <c r="AL220" s="4"/>
      <c r="AM220" s="4"/>
      <c r="AN220" s="5"/>
      <c r="AO220" s="195" t="s">
        <v>161</v>
      </c>
      <c r="AP220" s="199" t="s">
        <v>166</v>
      </c>
      <c r="AQ220" s="197" t="s">
        <v>167</v>
      </c>
      <c r="AR220" s="196"/>
      <c r="AS220" s="196"/>
      <c r="AT220" s="196" t="s">
        <v>168</v>
      </c>
      <c r="AU220" s="205" t="s">
        <v>169</v>
      </c>
      <c r="AV220" s="196" t="s">
        <v>170</v>
      </c>
      <c r="AW220" s="4"/>
      <c r="AX220" s="4"/>
      <c r="AY220" s="4"/>
      <c r="AZ220" s="4"/>
      <c r="BA220" s="4"/>
      <c r="BB220" s="4"/>
      <c r="BC220" s="4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4"/>
      <c r="BW220" s="8"/>
      <c r="BX220" s="8"/>
      <c r="BY220" s="8"/>
      <c r="BZ220" s="4"/>
      <c r="CA220" s="4"/>
      <c r="CB220" s="4"/>
      <c r="CC220" s="4"/>
      <c r="CD220" s="27"/>
      <c r="CE220" s="27"/>
      <c r="CF220" s="207" t="e">
        <f t="shared" si="99"/>
        <v>#VALUE!</v>
      </c>
      <c r="CG220" s="208" t="e">
        <f t="shared" si="100"/>
        <v>#VALUE!</v>
      </c>
      <c r="CH220" s="209"/>
      <c r="CI220" s="210"/>
      <c r="CJ220" s="207" t="e">
        <f t="shared" si="101"/>
        <v>#VALUE!</v>
      </c>
      <c r="CK220" s="208" t="e">
        <f t="shared" si="102"/>
        <v>#VALUE!</v>
      </c>
      <c r="CL220" s="209"/>
      <c r="CM220" s="210"/>
      <c r="CN220" s="207" t="e">
        <f t="shared" si="103"/>
        <v>#VALUE!</v>
      </c>
      <c r="CO220" s="208" t="e">
        <f t="shared" si="104"/>
        <v>#VALUE!</v>
      </c>
      <c r="CP220" s="211"/>
      <c r="CQ220" s="212"/>
      <c r="CR220" s="213"/>
      <c r="CS220" s="213"/>
    </row>
    <row r="221" spans="1:97" ht="19.899999999999999" customHeight="1">
      <c r="A221" s="194">
        <v>220</v>
      </c>
      <c r="B221" s="195">
        <v>12</v>
      </c>
      <c r="C221" s="195"/>
      <c r="D221" s="196" t="s">
        <v>970</v>
      </c>
      <c r="E221" s="196" t="s">
        <v>970</v>
      </c>
      <c r="F221" s="196" t="s">
        <v>971</v>
      </c>
      <c r="G221" s="196"/>
      <c r="H221" s="196"/>
      <c r="I221" s="237" t="str">
        <f t="shared" si="88"/>
        <v/>
      </c>
      <c r="J221" s="237" t="str">
        <f t="shared" si="89"/>
        <v/>
      </c>
      <c r="K221" s="2" t="str">
        <f t="shared" si="108"/>
        <v>FCS0301</v>
      </c>
      <c r="L221" s="1">
        <f t="shared" si="109"/>
        <v>5</v>
      </c>
      <c r="M221" s="1">
        <f t="shared" si="110"/>
        <v>5</v>
      </c>
      <c r="N221" s="1">
        <v>12</v>
      </c>
      <c r="O221" s="57" t="str">
        <f t="shared" si="111"/>
        <v>AAI143</v>
      </c>
      <c r="P221" s="2" t="str">
        <f t="shared" si="112"/>
        <v>AI</v>
      </c>
      <c r="Q221" s="2"/>
      <c r="R221" s="57" t="s">
        <v>162</v>
      </c>
      <c r="S221" s="2"/>
      <c r="T221" s="2"/>
      <c r="U221" s="2"/>
      <c r="V221" s="2"/>
      <c r="W221" s="2"/>
      <c r="X221" s="2"/>
      <c r="Y221" s="3" t="str">
        <f t="shared" si="96"/>
        <v>%Z055112</v>
      </c>
      <c r="Z221" s="2" t="str">
        <f t="shared" si="97"/>
        <v>%%I08PT-4030S</v>
      </c>
      <c r="AA221" s="2"/>
      <c r="AB221" s="2" t="str">
        <f t="shared" si="98"/>
        <v>08PU403S机封系统压力</v>
      </c>
      <c r="AC221" s="1" t="str">
        <f t="shared" si="90"/>
        <v/>
      </c>
      <c r="AD221" s="1" t="str">
        <f t="shared" si="91"/>
        <v/>
      </c>
      <c r="AE221" s="1" t="str">
        <f t="shared" si="92"/>
        <v/>
      </c>
      <c r="AF221" s="1"/>
      <c r="AG221" s="1"/>
      <c r="AH221" s="1"/>
      <c r="AI221" s="1"/>
      <c r="AJ221" s="1"/>
      <c r="AK221" s="58" t="s">
        <v>165</v>
      </c>
      <c r="AL221" s="4"/>
      <c r="AM221" s="4"/>
      <c r="AN221" s="5"/>
      <c r="AO221" s="195" t="s">
        <v>161</v>
      </c>
      <c r="AP221" s="199" t="s">
        <v>166</v>
      </c>
      <c r="AQ221" s="197" t="s">
        <v>167</v>
      </c>
      <c r="AR221" s="196"/>
      <c r="AS221" s="196"/>
      <c r="AT221" s="196" t="s">
        <v>168</v>
      </c>
      <c r="AU221" s="205" t="s">
        <v>169</v>
      </c>
      <c r="AV221" s="196" t="s">
        <v>170</v>
      </c>
      <c r="AW221" s="4"/>
      <c r="AX221" s="4"/>
      <c r="AY221" s="4"/>
      <c r="AZ221" s="4"/>
      <c r="BA221" s="4"/>
      <c r="BB221" s="4"/>
      <c r="BC221" s="4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4"/>
      <c r="BW221" s="8"/>
      <c r="BX221" s="8"/>
      <c r="BY221" s="8"/>
      <c r="BZ221" s="4"/>
      <c r="CA221" s="4"/>
      <c r="CB221" s="4"/>
      <c r="CC221" s="4"/>
      <c r="CD221" s="27"/>
      <c r="CE221" s="27"/>
      <c r="CF221" s="207" t="e">
        <f t="shared" si="99"/>
        <v>#VALUE!</v>
      </c>
      <c r="CG221" s="208" t="e">
        <f t="shared" si="100"/>
        <v>#VALUE!</v>
      </c>
      <c r="CH221" s="209"/>
      <c r="CI221" s="210"/>
      <c r="CJ221" s="207" t="e">
        <f t="shared" si="101"/>
        <v>#VALUE!</v>
      </c>
      <c r="CK221" s="208" t="e">
        <f t="shared" si="102"/>
        <v>#VALUE!</v>
      </c>
      <c r="CL221" s="209"/>
      <c r="CM221" s="210"/>
      <c r="CN221" s="207" t="e">
        <f t="shared" si="103"/>
        <v>#VALUE!</v>
      </c>
      <c r="CO221" s="208" t="e">
        <f t="shared" si="104"/>
        <v>#VALUE!</v>
      </c>
      <c r="CP221" s="211"/>
      <c r="CQ221" s="212"/>
      <c r="CR221" s="213"/>
      <c r="CS221" s="213"/>
    </row>
    <row r="222" spans="1:97" ht="19.899999999999999" customHeight="1">
      <c r="A222" s="194">
        <v>221</v>
      </c>
      <c r="B222" s="195">
        <v>13</v>
      </c>
      <c r="C222" s="195"/>
      <c r="D222" s="196" t="s">
        <v>972</v>
      </c>
      <c r="E222" s="196" t="s">
        <v>972</v>
      </c>
      <c r="F222" s="196" t="s">
        <v>973</v>
      </c>
      <c r="G222" s="196"/>
      <c r="H222" s="196"/>
      <c r="I222" s="237" t="str">
        <f t="shared" si="88"/>
        <v/>
      </c>
      <c r="J222" s="237" t="str">
        <f t="shared" si="89"/>
        <v/>
      </c>
      <c r="K222" s="2" t="str">
        <f t="shared" si="108"/>
        <v>FCS0301</v>
      </c>
      <c r="L222" s="1">
        <f t="shared" si="109"/>
        <v>5</v>
      </c>
      <c r="M222" s="1">
        <f t="shared" si="110"/>
        <v>5</v>
      </c>
      <c r="N222" s="1">
        <v>13</v>
      </c>
      <c r="O222" s="57" t="str">
        <f t="shared" si="111"/>
        <v>AAI143</v>
      </c>
      <c r="P222" s="2" t="str">
        <f t="shared" si="112"/>
        <v>AI</v>
      </c>
      <c r="Q222" s="2"/>
      <c r="R222" s="57" t="s">
        <v>162</v>
      </c>
      <c r="S222" s="2"/>
      <c r="T222" s="2"/>
      <c r="U222" s="2"/>
      <c r="V222" s="2"/>
      <c r="W222" s="2"/>
      <c r="X222" s="2"/>
      <c r="Y222" s="3" t="str">
        <f t="shared" si="96"/>
        <v>%Z055113</v>
      </c>
      <c r="Z222" s="2" t="str">
        <f t="shared" si="97"/>
        <v>%%I08PT-5200A</v>
      </c>
      <c r="AA222" s="2"/>
      <c r="AB222" s="2" t="str">
        <f t="shared" si="98"/>
        <v>08PU520A机封系统压力</v>
      </c>
      <c r="AC222" s="1" t="str">
        <f t="shared" si="90"/>
        <v/>
      </c>
      <c r="AD222" s="1" t="str">
        <f t="shared" si="91"/>
        <v/>
      </c>
      <c r="AE222" s="1" t="str">
        <f t="shared" si="92"/>
        <v/>
      </c>
      <c r="AF222" s="1"/>
      <c r="AG222" s="1"/>
      <c r="AH222" s="1"/>
      <c r="AI222" s="1"/>
      <c r="AJ222" s="1"/>
      <c r="AK222" s="58" t="s">
        <v>165</v>
      </c>
      <c r="AL222" s="4"/>
      <c r="AM222" s="4"/>
      <c r="AN222" s="5"/>
      <c r="AO222" s="195" t="s">
        <v>161</v>
      </c>
      <c r="AP222" s="199" t="s">
        <v>166</v>
      </c>
      <c r="AQ222" s="197" t="s">
        <v>167</v>
      </c>
      <c r="AR222" s="196"/>
      <c r="AS222" s="196"/>
      <c r="AT222" s="196" t="s">
        <v>168</v>
      </c>
      <c r="AU222" s="205" t="s">
        <v>169</v>
      </c>
      <c r="AV222" s="196" t="s">
        <v>170</v>
      </c>
      <c r="AW222" s="4"/>
      <c r="AX222" s="4"/>
      <c r="AY222" s="4"/>
      <c r="AZ222" s="4"/>
      <c r="BA222" s="4"/>
      <c r="BB222" s="4"/>
      <c r="BC222" s="4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4"/>
      <c r="BW222" s="8"/>
      <c r="BX222" s="8"/>
      <c r="BY222" s="8"/>
      <c r="BZ222" s="4"/>
      <c r="CA222" s="4"/>
      <c r="CB222" s="4"/>
      <c r="CC222" s="4"/>
      <c r="CD222" s="27"/>
      <c r="CE222" s="27"/>
      <c r="CF222" s="207" t="e">
        <f t="shared" si="99"/>
        <v>#VALUE!</v>
      </c>
      <c r="CG222" s="208" t="e">
        <f t="shared" si="100"/>
        <v>#VALUE!</v>
      </c>
      <c r="CH222" s="209"/>
      <c r="CI222" s="210"/>
      <c r="CJ222" s="207" t="e">
        <f t="shared" si="101"/>
        <v>#VALUE!</v>
      </c>
      <c r="CK222" s="208" t="e">
        <f t="shared" si="102"/>
        <v>#VALUE!</v>
      </c>
      <c r="CL222" s="209"/>
      <c r="CM222" s="210"/>
      <c r="CN222" s="207" t="e">
        <f t="shared" si="103"/>
        <v>#VALUE!</v>
      </c>
      <c r="CO222" s="208" t="e">
        <f t="shared" si="104"/>
        <v>#VALUE!</v>
      </c>
      <c r="CP222" s="211"/>
      <c r="CQ222" s="212"/>
      <c r="CR222" s="213"/>
      <c r="CS222" s="213"/>
    </row>
    <row r="223" spans="1:97" ht="19.899999999999999" customHeight="1">
      <c r="A223" s="194">
        <v>222</v>
      </c>
      <c r="B223" s="204">
        <v>14</v>
      </c>
      <c r="C223" s="195"/>
      <c r="D223" s="196" t="s">
        <v>974</v>
      </c>
      <c r="E223" s="196" t="s">
        <v>974</v>
      </c>
      <c r="F223" s="196" t="s">
        <v>975</v>
      </c>
      <c r="G223" s="196"/>
      <c r="H223" s="196"/>
      <c r="I223" s="237" t="str">
        <f t="shared" si="88"/>
        <v/>
      </c>
      <c r="J223" s="237" t="str">
        <f t="shared" si="89"/>
        <v/>
      </c>
      <c r="K223" s="2" t="str">
        <f t="shared" si="108"/>
        <v>FCS0301</v>
      </c>
      <c r="L223" s="1">
        <f t="shared" si="109"/>
        <v>5</v>
      </c>
      <c r="M223" s="1">
        <f t="shared" si="110"/>
        <v>5</v>
      </c>
      <c r="N223" s="1">
        <v>14</v>
      </c>
      <c r="O223" s="57" t="str">
        <f t="shared" si="111"/>
        <v>AAI143</v>
      </c>
      <c r="P223" s="2" t="str">
        <f t="shared" si="112"/>
        <v>AI</v>
      </c>
      <c r="Q223" s="2"/>
      <c r="R223" s="57" t="s">
        <v>162</v>
      </c>
      <c r="S223" s="2"/>
      <c r="T223" s="2"/>
      <c r="U223" s="2"/>
      <c r="V223" s="2"/>
      <c r="W223" s="2"/>
      <c r="X223" s="2"/>
      <c r="Y223" s="3" t="str">
        <f t="shared" si="96"/>
        <v>%Z055114</v>
      </c>
      <c r="Z223" s="2" t="str">
        <f t="shared" si="97"/>
        <v>%%I08PT-5200S</v>
      </c>
      <c r="AA223" s="36"/>
      <c r="AB223" s="2" t="str">
        <f t="shared" si="98"/>
        <v>08PU520S机封系统压力</v>
      </c>
      <c r="AC223" s="1" t="str">
        <f t="shared" si="90"/>
        <v/>
      </c>
      <c r="AD223" s="1" t="str">
        <f t="shared" si="91"/>
        <v/>
      </c>
      <c r="AE223" s="1" t="str">
        <f t="shared" si="92"/>
        <v/>
      </c>
      <c r="AF223" s="1"/>
      <c r="AG223" s="1"/>
      <c r="AH223" s="1"/>
      <c r="AI223" s="1"/>
      <c r="AJ223" s="1"/>
      <c r="AK223" s="58" t="s">
        <v>165</v>
      </c>
      <c r="AL223" s="4"/>
      <c r="AM223" s="4"/>
      <c r="AN223" s="5"/>
      <c r="AO223" s="195" t="s">
        <v>161</v>
      </c>
      <c r="AP223" s="199" t="s">
        <v>166</v>
      </c>
      <c r="AQ223" s="197" t="s">
        <v>167</v>
      </c>
      <c r="AR223" s="196"/>
      <c r="AS223" s="115"/>
      <c r="AT223" s="196" t="s">
        <v>168</v>
      </c>
      <c r="AU223" s="205" t="s">
        <v>169</v>
      </c>
      <c r="AV223" s="196" t="s">
        <v>170</v>
      </c>
      <c r="AW223" s="4"/>
      <c r="AX223" s="4"/>
      <c r="AY223" s="4"/>
      <c r="AZ223" s="4"/>
      <c r="BA223" s="4"/>
      <c r="BB223" s="4"/>
      <c r="BC223" s="4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4"/>
      <c r="BW223" s="8"/>
      <c r="BX223" s="8"/>
      <c r="BY223" s="8"/>
      <c r="BZ223" s="4"/>
      <c r="CA223" s="4"/>
      <c r="CB223" s="4"/>
      <c r="CC223" s="4"/>
      <c r="CD223" s="27"/>
      <c r="CE223" s="27"/>
      <c r="CF223" s="207" t="e">
        <f t="shared" si="99"/>
        <v>#VALUE!</v>
      </c>
      <c r="CG223" s="208" t="e">
        <f t="shared" si="100"/>
        <v>#VALUE!</v>
      </c>
      <c r="CH223" s="209"/>
      <c r="CI223" s="210"/>
      <c r="CJ223" s="207" t="e">
        <f t="shared" si="101"/>
        <v>#VALUE!</v>
      </c>
      <c r="CK223" s="208" t="e">
        <f t="shared" si="102"/>
        <v>#VALUE!</v>
      </c>
      <c r="CL223" s="209"/>
      <c r="CM223" s="210"/>
      <c r="CN223" s="207" t="e">
        <f t="shared" si="103"/>
        <v>#VALUE!</v>
      </c>
      <c r="CO223" s="208" t="e">
        <f t="shared" si="104"/>
        <v>#VALUE!</v>
      </c>
      <c r="CP223" s="211"/>
      <c r="CQ223" s="212"/>
      <c r="CR223" s="213"/>
      <c r="CS223" s="213"/>
    </row>
    <row r="224" spans="1:97" ht="19.899999999999999" customHeight="1">
      <c r="A224" s="194">
        <v>223</v>
      </c>
      <c r="B224" s="204">
        <v>15</v>
      </c>
      <c r="C224" s="195"/>
      <c r="D224" s="196" t="str">
        <f>LEFT(K224,1)&amp;RIGHT(K224,2)&amp;"N"&amp;L224&amp;"S"&amp;M224&amp;N224</f>
        <v>F01N5S515</v>
      </c>
      <c r="E224" s="196" t="s">
        <v>976</v>
      </c>
      <c r="F224" s="196" t="s">
        <v>675</v>
      </c>
      <c r="G224" s="196"/>
      <c r="H224" s="196"/>
      <c r="I224" s="237" t="str">
        <f t="shared" si="88"/>
        <v/>
      </c>
      <c r="J224" s="237" t="str">
        <f t="shared" si="89"/>
        <v/>
      </c>
      <c r="K224" s="2" t="str">
        <f t="shared" si="108"/>
        <v>FCS0301</v>
      </c>
      <c r="L224" s="1">
        <f t="shared" si="109"/>
        <v>5</v>
      </c>
      <c r="M224" s="1">
        <f t="shared" si="110"/>
        <v>5</v>
      </c>
      <c r="N224" s="1">
        <v>15</v>
      </c>
      <c r="O224" s="57" t="str">
        <f t="shared" si="111"/>
        <v>AAI143</v>
      </c>
      <c r="P224" s="2" t="str">
        <f t="shared" si="112"/>
        <v>AI</v>
      </c>
      <c r="Q224" s="2"/>
      <c r="R224" s="57" t="s">
        <v>162</v>
      </c>
      <c r="S224" s="2"/>
      <c r="T224" s="2"/>
      <c r="U224" s="2"/>
      <c r="V224" s="2"/>
      <c r="W224" s="2"/>
      <c r="X224" s="2"/>
      <c r="Y224" s="3" t="str">
        <f t="shared" si="96"/>
        <v>%Z055115</v>
      </c>
      <c r="Z224" s="2" t="str">
        <f t="shared" si="97"/>
        <v>%%IF01N5S515</v>
      </c>
      <c r="AA224" s="36"/>
      <c r="AB224" s="2" t="str">
        <f t="shared" si="98"/>
        <v>SBAI SPARE</v>
      </c>
      <c r="AC224" s="1" t="str">
        <f t="shared" si="90"/>
        <v/>
      </c>
      <c r="AD224" s="1" t="str">
        <f t="shared" si="91"/>
        <v/>
      </c>
      <c r="AE224" s="1" t="str">
        <f t="shared" si="92"/>
        <v/>
      </c>
      <c r="AF224" s="1"/>
      <c r="AG224" s="1"/>
      <c r="AH224" s="1"/>
      <c r="AI224" s="1"/>
      <c r="AJ224" s="1"/>
      <c r="AK224" s="58" t="s">
        <v>165</v>
      </c>
      <c r="AL224" s="4"/>
      <c r="AM224" s="4"/>
      <c r="AN224" s="5"/>
      <c r="AO224" s="195" t="s">
        <v>161</v>
      </c>
      <c r="AP224" s="199" t="s">
        <v>166</v>
      </c>
      <c r="AQ224" s="197" t="s">
        <v>167</v>
      </c>
      <c r="AR224" s="196"/>
      <c r="AS224" s="195"/>
      <c r="AT224" s="196" t="s">
        <v>168</v>
      </c>
      <c r="AU224" s="205"/>
      <c r="AV224" s="196"/>
      <c r="AW224" s="4"/>
      <c r="AX224" s="4"/>
      <c r="AY224" s="4"/>
      <c r="AZ224" s="4"/>
      <c r="BA224" s="4"/>
      <c r="BB224" s="4"/>
      <c r="BC224" s="4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4"/>
      <c r="BW224" s="8"/>
      <c r="BX224" s="8"/>
      <c r="BY224" s="8"/>
      <c r="BZ224" s="4"/>
      <c r="CA224" s="4"/>
      <c r="CB224" s="4"/>
      <c r="CC224" s="4"/>
      <c r="CD224" s="27"/>
      <c r="CE224" s="27"/>
      <c r="CF224" s="207" t="e">
        <f t="shared" si="99"/>
        <v>#VALUE!</v>
      </c>
      <c r="CG224" s="208" t="e">
        <f t="shared" si="100"/>
        <v>#VALUE!</v>
      </c>
      <c r="CH224" s="209"/>
      <c r="CI224" s="210"/>
      <c r="CJ224" s="207" t="e">
        <f t="shared" si="101"/>
        <v>#VALUE!</v>
      </c>
      <c r="CK224" s="208" t="e">
        <f t="shared" si="102"/>
        <v>#VALUE!</v>
      </c>
      <c r="CL224" s="209"/>
      <c r="CM224" s="210"/>
      <c r="CN224" s="207" t="e">
        <f t="shared" si="103"/>
        <v>#VALUE!</v>
      </c>
      <c r="CO224" s="208" t="e">
        <f t="shared" si="104"/>
        <v>#VALUE!</v>
      </c>
      <c r="CP224" s="211"/>
      <c r="CQ224" s="212"/>
      <c r="CR224" s="213"/>
      <c r="CS224" s="213"/>
    </row>
    <row r="225" spans="1:97" ht="19.899999999999999" customHeight="1">
      <c r="A225" s="194">
        <v>224</v>
      </c>
      <c r="B225" s="204">
        <v>16</v>
      </c>
      <c r="C225" s="195"/>
      <c r="D225" s="196" t="str">
        <f>LEFT(K225,1)&amp;RIGHT(K225,2)&amp;"N"&amp;L225&amp;"S"&amp;M225&amp;N225</f>
        <v>F01N5S516</v>
      </c>
      <c r="E225" s="196" t="s">
        <v>977</v>
      </c>
      <c r="F225" s="196" t="s">
        <v>675</v>
      </c>
      <c r="G225" s="196"/>
      <c r="H225" s="196"/>
      <c r="I225" s="237" t="str">
        <f t="shared" si="88"/>
        <v/>
      </c>
      <c r="J225" s="237" t="str">
        <f t="shared" si="89"/>
        <v/>
      </c>
      <c r="K225" s="2" t="str">
        <f t="shared" si="108"/>
        <v>FCS0301</v>
      </c>
      <c r="L225" s="1">
        <f t="shared" si="109"/>
        <v>5</v>
      </c>
      <c r="M225" s="1">
        <f t="shared" si="110"/>
        <v>5</v>
      </c>
      <c r="N225" s="1">
        <v>16</v>
      </c>
      <c r="O225" s="57" t="str">
        <f t="shared" si="111"/>
        <v>AAI143</v>
      </c>
      <c r="P225" s="2" t="str">
        <f t="shared" si="112"/>
        <v>AI</v>
      </c>
      <c r="Q225" s="2"/>
      <c r="R225" s="57" t="s">
        <v>162</v>
      </c>
      <c r="S225" s="2"/>
      <c r="T225" s="2"/>
      <c r="U225" s="2"/>
      <c r="V225" s="2"/>
      <c r="W225" s="2"/>
      <c r="X225" s="2"/>
      <c r="Y225" s="25" t="str">
        <f t="shared" si="96"/>
        <v>%Z055116</v>
      </c>
      <c r="Z225" s="2" t="str">
        <f t="shared" si="97"/>
        <v>%%IF01N5S516</v>
      </c>
      <c r="AA225" s="36"/>
      <c r="AB225" s="2" t="str">
        <f t="shared" si="98"/>
        <v>SBAI SPARE</v>
      </c>
      <c r="AC225" s="1" t="str">
        <f t="shared" si="90"/>
        <v/>
      </c>
      <c r="AD225" s="1" t="str">
        <f t="shared" si="91"/>
        <v/>
      </c>
      <c r="AE225" s="1" t="str">
        <f t="shared" si="92"/>
        <v/>
      </c>
      <c r="AF225" s="1"/>
      <c r="AG225" s="1"/>
      <c r="AH225" s="1"/>
      <c r="AI225" s="1"/>
      <c r="AJ225" s="1"/>
      <c r="AK225" s="58" t="s">
        <v>165</v>
      </c>
      <c r="AL225" s="4"/>
      <c r="AM225" s="4"/>
      <c r="AN225" s="5"/>
      <c r="AO225" s="195" t="s">
        <v>161</v>
      </c>
      <c r="AP225" s="199" t="s">
        <v>166</v>
      </c>
      <c r="AQ225" s="197" t="s">
        <v>167</v>
      </c>
      <c r="AR225" s="196"/>
      <c r="AS225" s="195"/>
      <c r="AT225" s="196" t="s">
        <v>168</v>
      </c>
      <c r="AU225" s="205"/>
      <c r="AV225" s="196"/>
      <c r="AW225" s="4"/>
      <c r="AX225" s="4"/>
      <c r="AY225" s="4"/>
      <c r="AZ225" s="4"/>
      <c r="BA225" s="4"/>
      <c r="BB225" s="4"/>
      <c r="BC225" s="4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4"/>
      <c r="BW225" s="8"/>
      <c r="BX225" s="8"/>
      <c r="BY225" s="8"/>
      <c r="BZ225" s="4"/>
      <c r="CA225" s="4"/>
      <c r="CB225" s="4"/>
      <c r="CC225" s="4"/>
      <c r="CD225" s="27"/>
      <c r="CE225" s="27"/>
      <c r="CF225" s="207" t="e">
        <f t="shared" si="99"/>
        <v>#VALUE!</v>
      </c>
      <c r="CG225" s="208" t="e">
        <f t="shared" si="100"/>
        <v>#VALUE!</v>
      </c>
      <c r="CH225" s="209"/>
      <c r="CI225" s="210"/>
      <c r="CJ225" s="207" t="e">
        <f t="shared" si="101"/>
        <v>#VALUE!</v>
      </c>
      <c r="CK225" s="208" t="e">
        <f t="shared" si="102"/>
        <v>#VALUE!</v>
      </c>
      <c r="CL225" s="209"/>
      <c r="CM225" s="210"/>
      <c r="CN225" s="207" t="e">
        <f t="shared" si="103"/>
        <v>#VALUE!</v>
      </c>
      <c r="CO225" s="208" t="e">
        <f t="shared" si="104"/>
        <v>#VALUE!</v>
      </c>
      <c r="CP225" s="211"/>
      <c r="CQ225" s="212"/>
      <c r="CR225" s="213"/>
      <c r="CS225" s="213"/>
    </row>
    <row r="226" spans="1:97" ht="19.899999999999999" customHeight="1">
      <c r="A226" s="194">
        <v>225</v>
      </c>
      <c r="B226" s="195">
        <v>1</v>
      </c>
      <c r="C226" s="195"/>
      <c r="D226" s="196" t="s">
        <v>978</v>
      </c>
      <c r="E226" s="196" t="s">
        <v>979</v>
      </c>
      <c r="F226" s="196" t="s">
        <v>980</v>
      </c>
      <c r="G226" s="196" t="s">
        <v>624</v>
      </c>
      <c r="H226" s="196" t="s">
        <v>461</v>
      </c>
      <c r="I226" s="237" t="str">
        <f t="shared" si="88"/>
        <v>0</v>
      </c>
      <c r="J226" s="237" t="str">
        <f t="shared" si="89"/>
        <v>200</v>
      </c>
      <c r="K226" s="2" t="str">
        <f t="shared" si="108"/>
        <v>FCS0301</v>
      </c>
      <c r="L226" s="1">
        <v>5</v>
      </c>
      <c r="M226" s="1">
        <v>6</v>
      </c>
      <c r="N226" s="1">
        <v>1</v>
      </c>
      <c r="O226" s="57" t="s">
        <v>34</v>
      </c>
      <c r="P226" s="2" t="str">
        <f t="shared" si="112"/>
        <v>AI</v>
      </c>
      <c r="Q226" s="2"/>
      <c r="R226" s="57" t="s">
        <v>162</v>
      </c>
      <c r="S226" s="2"/>
      <c r="T226" s="2"/>
      <c r="U226" s="2">
        <v>11</v>
      </c>
      <c r="V226" s="2"/>
      <c r="W226" s="2" t="s">
        <v>981</v>
      </c>
      <c r="X226" s="2" t="s">
        <v>354</v>
      </c>
      <c r="Y226" s="3" t="str">
        <f t="shared" si="96"/>
        <v>%Z056101</v>
      </c>
      <c r="Z226" s="2" t="str">
        <f t="shared" si="97"/>
        <v>%%I08TT3390</v>
      </c>
      <c r="AA226" s="2"/>
      <c r="AB226" s="2" t="str">
        <f t="shared" si="98"/>
        <v>CL302塔8层塔盘温度</v>
      </c>
      <c r="AC226" s="1" t="str">
        <f t="shared" si="90"/>
        <v>0</v>
      </c>
      <c r="AD226" s="1" t="str">
        <f t="shared" si="91"/>
        <v>200</v>
      </c>
      <c r="AE226" s="1" t="str">
        <f t="shared" si="92"/>
        <v>℃</v>
      </c>
      <c r="AF226" s="1"/>
      <c r="AG226" s="1"/>
      <c r="AH226" s="1"/>
      <c r="AI226" s="1"/>
      <c r="AJ226" s="1"/>
      <c r="AK226" s="58" t="s">
        <v>165</v>
      </c>
      <c r="AL226" s="4"/>
      <c r="AM226" s="4"/>
      <c r="AN226" s="5"/>
      <c r="AO226" s="195" t="s">
        <v>161</v>
      </c>
      <c r="AP226" s="199" t="s">
        <v>166</v>
      </c>
      <c r="AQ226" s="197" t="s">
        <v>167</v>
      </c>
      <c r="AR226" s="196"/>
      <c r="AS226" s="196"/>
      <c r="AT226" s="196" t="s">
        <v>168</v>
      </c>
      <c r="AU226" s="205" t="s">
        <v>169</v>
      </c>
      <c r="AV226" s="196" t="s">
        <v>170</v>
      </c>
      <c r="AW226" s="4"/>
      <c r="AX226" s="4"/>
      <c r="AY226" s="4"/>
      <c r="AZ226" s="4"/>
      <c r="BA226" s="4"/>
      <c r="BB226" s="4"/>
      <c r="BC226" s="4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4"/>
      <c r="BW226" s="8"/>
      <c r="BX226" s="8"/>
      <c r="BY226" s="8"/>
      <c r="BZ226" s="4"/>
      <c r="CA226" s="4"/>
      <c r="CB226" s="4"/>
      <c r="CC226" s="4"/>
      <c r="CD226" s="27"/>
      <c r="CE226" s="27"/>
      <c r="CF226" s="207">
        <f t="shared" si="99"/>
        <v>-0.2</v>
      </c>
      <c r="CG226" s="208">
        <f t="shared" si="100"/>
        <v>0.2</v>
      </c>
      <c r="CH226" s="209"/>
      <c r="CI226" s="210"/>
      <c r="CJ226" s="207">
        <f t="shared" si="101"/>
        <v>99.8</v>
      </c>
      <c r="CK226" s="208">
        <f t="shared" si="102"/>
        <v>100.2</v>
      </c>
      <c r="CL226" s="209"/>
      <c r="CM226" s="210"/>
      <c r="CN226" s="207">
        <f t="shared" si="103"/>
        <v>199.8</v>
      </c>
      <c r="CO226" s="208">
        <f t="shared" si="104"/>
        <v>200.2</v>
      </c>
      <c r="CP226" s="211"/>
      <c r="CQ226" s="212"/>
      <c r="CR226" s="213"/>
      <c r="CS226" s="213"/>
    </row>
    <row r="227" spans="1:97" ht="19.899999999999999" customHeight="1">
      <c r="A227" s="194">
        <v>226</v>
      </c>
      <c r="B227" s="195">
        <v>2</v>
      </c>
      <c r="C227" s="195"/>
      <c r="D227" s="196" t="s">
        <v>982</v>
      </c>
      <c r="E227" s="196" t="s">
        <v>983</v>
      </c>
      <c r="F227" s="196" t="s">
        <v>984</v>
      </c>
      <c r="G227" s="196" t="s">
        <v>624</v>
      </c>
      <c r="H227" s="196" t="s">
        <v>461</v>
      </c>
      <c r="I227" s="237" t="str">
        <f t="shared" si="88"/>
        <v>0</v>
      </c>
      <c r="J227" s="237" t="str">
        <f t="shared" si="89"/>
        <v>200</v>
      </c>
      <c r="K227" s="2" t="str">
        <f t="shared" si="108"/>
        <v>FCS0301</v>
      </c>
      <c r="L227" s="1">
        <f t="shared" ref="L227:L241" si="113">L226</f>
        <v>5</v>
      </c>
      <c r="M227" s="1">
        <f t="shared" ref="M227:M241" si="114">M226</f>
        <v>6</v>
      </c>
      <c r="N227" s="1">
        <v>2</v>
      </c>
      <c r="O227" s="57" t="str">
        <f t="shared" ref="O227:O241" si="115">O226</f>
        <v>AAI143</v>
      </c>
      <c r="P227" s="2" t="str">
        <f t="shared" si="112"/>
        <v>AI</v>
      </c>
      <c r="Q227" s="2"/>
      <c r="R227" s="57" t="s">
        <v>162</v>
      </c>
      <c r="S227" s="2"/>
      <c r="T227" s="2"/>
      <c r="U227" s="2">
        <v>11</v>
      </c>
      <c r="V227" s="2"/>
      <c r="W227" s="2" t="s">
        <v>985</v>
      </c>
      <c r="X227" s="2" t="s">
        <v>354</v>
      </c>
      <c r="Y227" s="3" t="str">
        <f t="shared" si="96"/>
        <v>%Z056102</v>
      </c>
      <c r="Z227" s="2" t="str">
        <f t="shared" si="97"/>
        <v>%%I08TT3391</v>
      </c>
      <c r="AA227" s="2"/>
      <c r="AB227" s="2" t="str">
        <f t="shared" si="98"/>
        <v>CL302塔4层塔盘温度</v>
      </c>
      <c r="AC227" s="1" t="str">
        <f t="shared" si="90"/>
        <v>0</v>
      </c>
      <c r="AD227" s="1" t="str">
        <f t="shared" si="91"/>
        <v>200</v>
      </c>
      <c r="AE227" s="1" t="str">
        <f t="shared" si="92"/>
        <v>℃</v>
      </c>
      <c r="AF227" s="59"/>
      <c r="AG227" s="59"/>
      <c r="AH227" s="1"/>
      <c r="AI227" s="1"/>
      <c r="AJ227" s="1"/>
      <c r="AK227" s="58" t="s">
        <v>165</v>
      </c>
      <c r="AL227" s="4"/>
      <c r="AM227" s="4"/>
      <c r="AN227" s="5"/>
      <c r="AO227" s="195" t="s">
        <v>161</v>
      </c>
      <c r="AP227" s="199" t="s">
        <v>166</v>
      </c>
      <c r="AQ227" s="197" t="s">
        <v>167</v>
      </c>
      <c r="AR227" s="196"/>
      <c r="AS227" s="196"/>
      <c r="AT227" s="196" t="s">
        <v>168</v>
      </c>
      <c r="AU227" s="205" t="s">
        <v>169</v>
      </c>
      <c r="AV227" s="196" t="s">
        <v>170</v>
      </c>
      <c r="AW227" s="4"/>
      <c r="AX227" s="4"/>
      <c r="AY227" s="4"/>
      <c r="AZ227" s="4"/>
      <c r="BA227" s="4"/>
      <c r="BB227" s="4"/>
      <c r="BC227" s="4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4"/>
      <c r="BW227" s="8"/>
      <c r="BX227" s="8"/>
      <c r="BY227" s="8"/>
      <c r="BZ227" s="4"/>
      <c r="CA227" s="4"/>
      <c r="CB227" s="4"/>
      <c r="CC227" s="4"/>
      <c r="CD227" s="27"/>
      <c r="CE227" s="27"/>
      <c r="CF227" s="207">
        <f t="shared" si="99"/>
        <v>-0.2</v>
      </c>
      <c r="CG227" s="208">
        <f t="shared" si="100"/>
        <v>0.2</v>
      </c>
      <c r="CH227" s="209"/>
      <c r="CI227" s="210"/>
      <c r="CJ227" s="207">
        <f t="shared" si="101"/>
        <v>99.8</v>
      </c>
      <c r="CK227" s="208">
        <f t="shared" si="102"/>
        <v>100.2</v>
      </c>
      <c r="CL227" s="209"/>
      <c r="CM227" s="210"/>
      <c r="CN227" s="207">
        <f t="shared" si="103"/>
        <v>199.8</v>
      </c>
      <c r="CO227" s="208">
        <f t="shared" si="104"/>
        <v>200.2</v>
      </c>
      <c r="CP227" s="211"/>
      <c r="CQ227" s="212"/>
      <c r="CR227" s="213"/>
      <c r="CS227" s="213"/>
    </row>
    <row r="228" spans="1:97" ht="19.899999999999999" customHeight="1">
      <c r="A228" s="194">
        <v>227</v>
      </c>
      <c r="B228" s="195">
        <v>3</v>
      </c>
      <c r="C228" s="195"/>
      <c r="D228" s="196" t="s">
        <v>986</v>
      </c>
      <c r="E228" s="196" t="s">
        <v>987</v>
      </c>
      <c r="F228" s="196" t="s">
        <v>988</v>
      </c>
      <c r="G228" s="196" t="s">
        <v>624</v>
      </c>
      <c r="H228" s="196" t="s">
        <v>461</v>
      </c>
      <c r="I228" s="237" t="str">
        <f t="shared" si="88"/>
        <v>0</v>
      </c>
      <c r="J228" s="237" t="str">
        <f t="shared" si="89"/>
        <v>200</v>
      </c>
      <c r="K228" s="2" t="str">
        <f t="shared" si="108"/>
        <v>FCS0301</v>
      </c>
      <c r="L228" s="1">
        <f t="shared" si="113"/>
        <v>5</v>
      </c>
      <c r="M228" s="1">
        <f t="shared" si="114"/>
        <v>6</v>
      </c>
      <c r="N228" s="1">
        <v>3</v>
      </c>
      <c r="O228" s="57" t="str">
        <f t="shared" si="115"/>
        <v>AAI143</v>
      </c>
      <c r="P228" s="2" t="str">
        <f t="shared" si="112"/>
        <v>AI</v>
      </c>
      <c r="Q228" s="2"/>
      <c r="R228" s="57" t="s">
        <v>162</v>
      </c>
      <c r="S228" s="2"/>
      <c r="T228" s="2"/>
      <c r="U228" s="2">
        <v>11</v>
      </c>
      <c r="V228" s="2"/>
      <c r="W228" s="2" t="s">
        <v>989</v>
      </c>
      <c r="X228" s="2" t="s">
        <v>354</v>
      </c>
      <c r="Y228" s="3" t="str">
        <f t="shared" si="96"/>
        <v>%Z056103</v>
      </c>
      <c r="Z228" s="2" t="str">
        <f t="shared" si="97"/>
        <v>%%I08TT3392</v>
      </c>
      <c r="AA228" s="2"/>
      <c r="AB228" s="2" t="str">
        <f t="shared" si="98"/>
        <v>CL302塔30层塔盘温度</v>
      </c>
      <c r="AC228" s="1" t="str">
        <f t="shared" si="90"/>
        <v>0</v>
      </c>
      <c r="AD228" s="1" t="str">
        <f t="shared" si="91"/>
        <v>200</v>
      </c>
      <c r="AE228" s="1" t="str">
        <f t="shared" si="92"/>
        <v>℃</v>
      </c>
      <c r="AF228" s="59"/>
      <c r="AG228" s="59"/>
      <c r="AH228" s="1"/>
      <c r="AI228" s="1"/>
      <c r="AJ228" s="1"/>
      <c r="AK228" s="58" t="s">
        <v>165</v>
      </c>
      <c r="AL228" s="4"/>
      <c r="AM228" s="4"/>
      <c r="AN228" s="5"/>
      <c r="AO228" s="195" t="s">
        <v>161</v>
      </c>
      <c r="AP228" s="199" t="s">
        <v>166</v>
      </c>
      <c r="AQ228" s="197" t="s">
        <v>167</v>
      </c>
      <c r="AR228" s="196"/>
      <c r="AS228" s="196"/>
      <c r="AT228" s="196" t="s">
        <v>168</v>
      </c>
      <c r="AU228" s="205" t="s">
        <v>169</v>
      </c>
      <c r="AV228" s="196" t="s">
        <v>170</v>
      </c>
      <c r="AW228" s="4"/>
      <c r="AX228" s="4"/>
      <c r="AY228" s="4"/>
      <c r="AZ228" s="4"/>
      <c r="BA228" s="4"/>
      <c r="BB228" s="4"/>
      <c r="BC228" s="4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4"/>
      <c r="BW228" s="8"/>
      <c r="BX228" s="8"/>
      <c r="BY228" s="8"/>
      <c r="BZ228" s="4"/>
      <c r="CA228" s="4"/>
      <c r="CB228" s="4"/>
      <c r="CC228" s="4"/>
      <c r="CD228" s="27"/>
      <c r="CE228" s="27"/>
      <c r="CF228" s="207">
        <f t="shared" si="99"/>
        <v>-0.2</v>
      </c>
      <c r="CG228" s="208">
        <f t="shared" si="100"/>
        <v>0.2</v>
      </c>
      <c r="CH228" s="209"/>
      <c r="CI228" s="210"/>
      <c r="CJ228" s="207">
        <f t="shared" si="101"/>
        <v>99.8</v>
      </c>
      <c r="CK228" s="208">
        <f t="shared" si="102"/>
        <v>100.2</v>
      </c>
      <c r="CL228" s="209"/>
      <c r="CM228" s="210"/>
      <c r="CN228" s="207">
        <f t="shared" si="103"/>
        <v>199.8</v>
      </c>
      <c r="CO228" s="208">
        <f t="shared" si="104"/>
        <v>200.2</v>
      </c>
      <c r="CP228" s="211"/>
      <c r="CQ228" s="212"/>
      <c r="CR228" s="213"/>
      <c r="CS228" s="213"/>
    </row>
    <row r="229" spans="1:97" ht="19.899999999999999" customHeight="1">
      <c r="A229" s="194">
        <v>228</v>
      </c>
      <c r="B229" s="195">
        <v>4</v>
      </c>
      <c r="C229" s="195"/>
      <c r="D229" s="196" t="s">
        <v>990</v>
      </c>
      <c r="E229" s="196" t="s">
        <v>991</v>
      </c>
      <c r="F229" s="196" t="s">
        <v>992</v>
      </c>
      <c r="G229" s="196" t="s">
        <v>624</v>
      </c>
      <c r="H229" s="196" t="s">
        <v>461</v>
      </c>
      <c r="I229" s="237" t="str">
        <f t="shared" si="88"/>
        <v>0</v>
      </c>
      <c r="J229" s="237" t="str">
        <f t="shared" si="89"/>
        <v>200</v>
      </c>
      <c r="K229" s="2" t="str">
        <f t="shared" si="108"/>
        <v>FCS0301</v>
      </c>
      <c r="L229" s="1">
        <f t="shared" si="113"/>
        <v>5</v>
      </c>
      <c r="M229" s="1">
        <f t="shared" si="114"/>
        <v>6</v>
      </c>
      <c r="N229" s="1">
        <v>4</v>
      </c>
      <c r="O229" s="57" t="str">
        <f t="shared" si="115"/>
        <v>AAI143</v>
      </c>
      <c r="P229" s="2" t="str">
        <f t="shared" si="112"/>
        <v>AI</v>
      </c>
      <c r="Q229" s="2"/>
      <c r="R229" s="57" t="s">
        <v>162</v>
      </c>
      <c r="S229" s="2"/>
      <c r="T229" s="2"/>
      <c r="U229" s="2">
        <v>11</v>
      </c>
      <c r="V229" s="2"/>
      <c r="W229" s="2" t="s">
        <v>993</v>
      </c>
      <c r="X229" s="2" t="s">
        <v>354</v>
      </c>
      <c r="Y229" s="3" t="str">
        <f t="shared" si="96"/>
        <v>%Z056104</v>
      </c>
      <c r="Z229" s="2" t="str">
        <f t="shared" si="97"/>
        <v>%%I08TT3393</v>
      </c>
      <c r="AA229" s="2"/>
      <c r="AB229" s="2" t="str">
        <f t="shared" si="98"/>
        <v>CL302塔12层塔盘温度</v>
      </c>
      <c r="AC229" s="1" t="str">
        <f t="shared" si="90"/>
        <v>0</v>
      </c>
      <c r="AD229" s="1" t="str">
        <f t="shared" si="91"/>
        <v>200</v>
      </c>
      <c r="AE229" s="1" t="str">
        <f t="shared" si="92"/>
        <v>℃</v>
      </c>
      <c r="AF229" s="1"/>
      <c r="AG229" s="1"/>
      <c r="AH229" s="1"/>
      <c r="AI229" s="1"/>
      <c r="AJ229" s="1"/>
      <c r="AK229" s="58" t="s">
        <v>165</v>
      </c>
      <c r="AL229" s="4"/>
      <c r="AM229" s="4"/>
      <c r="AN229" s="5"/>
      <c r="AO229" s="195" t="s">
        <v>161</v>
      </c>
      <c r="AP229" s="199" t="s">
        <v>166</v>
      </c>
      <c r="AQ229" s="197" t="s">
        <v>167</v>
      </c>
      <c r="AR229" s="196"/>
      <c r="AS229" s="196"/>
      <c r="AT229" s="196" t="s">
        <v>168</v>
      </c>
      <c r="AU229" s="205" t="s">
        <v>169</v>
      </c>
      <c r="AV229" s="196" t="s">
        <v>170</v>
      </c>
      <c r="AW229" s="4"/>
      <c r="AX229" s="4"/>
      <c r="AY229" s="4"/>
      <c r="AZ229" s="4"/>
      <c r="BA229" s="4"/>
      <c r="BB229" s="4"/>
      <c r="BC229" s="4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4"/>
      <c r="BW229" s="8"/>
      <c r="BX229" s="8"/>
      <c r="BY229" s="8"/>
      <c r="BZ229" s="4"/>
      <c r="CA229" s="4"/>
      <c r="CB229" s="4"/>
      <c r="CC229" s="4"/>
      <c r="CD229" s="27"/>
      <c r="CE229" s="27"/>
      <c r="CF229" s="207">
        <f t="shared" si="99"/>
        <v>-0.2</v>
      </c>
      <c r="CG229" s="208">
        <f t="shared" si="100"/>
        <v>0.2</v>
      </c>
      <c r="CH229" s="209"/>
      <c r="CI229" s="210"/>
      <c r="CJ229" s="207">
        <f t="shared" si="101"/>
        <v>99.8</v>
      </c>
      <c r="CK229" s="208">
        <f t="shared" si="102"/>
        <v>100.2</v>
      </c>
      <c r="CL229" s="209"/>
      <c r="CM229" s="210"/>
      <c r="CN229" s="207">
        <f t="shared" si="103"/>
        <v>199.8</v>
      </c>
      <c r="CO229" s="208">
        <f t="shared" si="104"/>
        <v>200.2</v>
      </c>
      <c r="CP229" s="211"/>
      <c r="CQ229" s="212"/>
      <c r="CR229" s="213"/>
      <c r="CS229" s="213"/>
    </row>
    <row r="230" spans="1:97" ht="19.899999999999999" customHeight="1">
      <c r="A230" s="194">
        <v>229</v>
      </c>
      <c r="B230" s="195">
        <v>5</v>
      </c>
      <c r="C230" s="195"/>
      <c r="D230" s="196" t="s">
        <v>994</v>
      </c>
      <c r="E230" s="196" t="s">
        <v>995</v>
      </c>
      <c r="F230" s="196" t="s">
        <v>996</v>
      </c>
      <c r="G230" s="196" t="s">
        <v>624</v>
      </c>
      <c r="H230" s="196" t="s">
        <v>461</v>
      </c>
      <c r="I230" s="237" t="str">
        <f t="shared" si="88"/>
        <v>0</v>
      </c>
      <c r="J230" s="237" t="str">
        <f t="shared" si="89"/>
        <v>200</v>
      </c>
      <c r="K230" s="2" t="str">
        <f t="shared" si="108"/>
        <v>FCS0301</v>
      </c>
      <c r="L230" s="1">
        <f t="shared" si="113"/>
        <v>5</v>
      </c>
      <c r="M230" s="1">
        <f t="shared" si="114"/>
        <v>6</v>
      </c>
      <c r="N230" s="1">
        <v>5</v>
      </c>
      <c r="O230" s="57" t="str">
        <f t="shared" si="115"/>
        <v>AAI143</v>
      </c>
      <c r="P230" s="2" t="str">
        <f t="shared" si="112"/>
        <v>AI</v>
      </c>
      <c r="Q230" s="2"/>
      <c r="R230" s="57" t="s">
        <v>162</v>
      </c>
      <c r="S230" s="2"/>
      <c r="T230" s="2"/>
      <c r="U230" s="2">
        <v>13</v>
      </c>
      <c r="V230" s="2"/>
      <c r="W230" s="2" t="s">
        <v>997</v>
      </c>
      <c r="X230" s="2" t="s">
        <v>354</v>
      </c>
      <c r="Y230" s="3" t="str">
        <f t="shared" si="96"/>
        <v>%Z056105</v>
      </c>
      <c r="Z230" s="2" t="str">
        <f t="shared" si="97"/>
        <v>%%I08TT3394</v>
      </c>
      <c r="AA230" s="2"/>
      <c r="AB230" s="2" t="str">
        <f t="shared" si="98"/>
        <v>CL302塔底部温度</v>
      </c>
      <c r="AC230" s="1" t="str">
        <f t="shared" si="90"/>
        <v>0</v>
      </c>
      <c r="AD230" s="1" t="str">
        <f t="shared" si="91"/>
        <v>200</v>
      </c>
      <c r="AE230" s="1" t="str">
        <f t="shared" si="92"/>
        <v>℃</v>
      </c>
      <c r="AF230" s="1"/>
      <c r="AG230" s="1"/>
      <c r="AH230" s="1"/>
      <c r="AI230" s="1"/>
      <c r="AJ230" s="1"/>
      <c r="AK230" s="58" t="s">
        <v>165</v>
      </c>
      <c r="AL230" s="4"/>
      <c r="AM230" s="4"/>
      <c r="AN230" s="5"/>
      <c r="AO230" s="195" t="s">
        <v>161</v>
      </c>
      <c r="AP230" s="199" t="s">
        <v>166</v>
      </c>
      <c r="AQ230" s="197" t="s">
        <v>167</v>
      </c>
      <c r="AR230" s="196"/>
      <c r="AS230" s="196"/>
      <c r="AT230" s="196" t="s">
        <v>168</v>
      </c>
      <c r="AU230" s="205" t="s">
        <v>169</v>
      </c>
      <c r="AV230" s="196" t="s">
        <v>170</v>
      </c>
      <c r="AW230" s="4"/>
      <c r="AX230" s="4"/>
      <c r="AY230" s="4"/>
      <c r="AZ230" s="4"/>
      <c r="BA230" s="4"/>
      <c r="BB230" s="4"/>
      <c r="BC230" s="4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4"/>
      <c r="BW230" s="8"/>
      <c r="BX230" s="8"/>
      <c r="BY230" s="8"/>
      <c r="BZ230" s="4"/>
      <c r="CA230" s="4"/>
      <c r="CB230" s="4"/>
      <c r="CC230" s="4"/>
      <c r="CD230" s="27"/>
      <c r="CE230" s="27"/>
      <c r="CF230" s="207">
        <f t="shared" si="99"/>
        <v>-0.2</v>
      </c>
      <c r="CG230" s="208">
        <f t="shared" si="100"/>
        <v>0.2</v>
      </c>
      <c r="CH230" s="209"/>
      <c r="CI230" s="210"/>
      <c r="CJ230" s="207">
        <f t="shared" si="101"/>
        <v>99.8</v>
      </c>
      <c r="CK230" s="208">
        <f t="shared" si="102"/>
        <v>100.2</v>
      </c>
      <c r="CL230" s="209"/>
      <c r="CM230" s="210"/>
      <c r="CN230" s="207">
        <f t="shared" si="103"/>
        <v>199.8</v>
      </c>
      <c r="CO230" s="208">
        <f t="shared" si="104"/>
        <v>200.2</v>
      </c>
      <c r="CP230" s="211"/>
      <c r="CQ230" s="212"/>
      <c r="CR230" s="213"/>
      <c r="CS230" s="213"/>
    </row>
    <row r="231" spans="1:97" ht="19.899999999999999" customHeight="1">
      <c r="A231" s="194">
        <v>230</v>
      </c>
      <c r="B231" s="195">
        <v>6</v>
      </c>
      <c r="C231" s="195"/>
      <c r="D231" s="196" t="s">
        <v>998</v>
      </c>
      <c r="E231" s="196" t="s">
        <v>999</v>
      </c>
      <c r="F231" s="196" t="s">
        <v>1000</v>
      </c>
      <c r="G231" s="196" t="s">
        <v>460</v>
      </c>
      <c r="H231" s="196" t="s">
        <v>461</v>
      </c>
      <c r="I231" s="237" t="str">
        <f t="shared" si="88"/>
        <v>0</v>
      </c>
      <c r="J231" s="237" t="str">
        <f t="shared" si="89"/>
        <v>60</v>
      </c>
      <c r="K231" s="2" t="str">
        <f t="shared" si="108"/>
        <v>FCS0301</v>
      </c>
      <c r="L231" s="1">
        <f t="shared" si="113"/>
        <v>5</v>
      </c>
      <c r="M231" s="1">
        <f t="shared" si="114"/>
        <v>6</v>
      </c>
      <c r="N231" s="1">
        <v>6</v>
      </c>
      <c r="O231" s="57" t="str">
        <f t="shared" si="115"/>
        <v>AAI143</v>
      </c>
      <c r="P231" s="2" t="str">
        <f t="shared" si="112"/>
        <v>AI</v>
      </c>
      <c r="Q231" s="2"/>
      <c r="R231" s="57" t="s">
        <v>162</v>
      </c>
      <c r="S231" s="2"/>
      <c r="T231" s="2"/>
      <c r="U231" s="2">
        <v>11</v>
      </c>
      <c r="V231" s="2"/>
      <c r="W231" s="2" t="s">
        <v>1001</v>
      </c>
      <c r="X231" s="2" t="s">
        <v>354</v>
      </c>
      <c r="Y231" s="3" t="str">
        <f t="shared" si="96"/>
        <v>%Z056106</v>
      </c>
      <c r="Z231" s="2" t="str">
        <f t="shared" si="97"/>
        <v>%%I08TT3401</v>
      </c>
      <c r="AA231" s="2"/>
      <c r="AB231" s="2" t="str">
        <f t="shared" si="98"/>
        <v>HE310出口温度</v>
      </c>
      <c r="AC231" s="1" t="str">
        <f t="shared" si="90"/>
        <v>0</v>
      </c>
      <c r="AD231" s="1" t="str">
        <f t="shared" si="91"/>
        <v>60</v>
      </c>
      <c r="AE231" s="1" t="str">
        <f t="shared" si="92"/>
        <v>℃</v>
      </c>
      <c r="AF231" s="1"/>
      <c r="AG231" s="1"/>
      <c r="AH231" s="1"/>
      <c r="AI231" s="1"/>
      <c r="AJ231" s="1"/>
      <c r="AK231" s="58" t="s">
        <v>165</v>
      </c>
      <c r="AL231" s="4"/>
      <c r="AM231" s="4"/>
      <c r="AN231" s="5"/>
      <c r="AO231" s="195" t="s">
        <v>161</v>
      </c>
      <c r="AP231" s="199" t="s">
        <v>166</v>
      </c>
      <c r="AQ231" s="197" t="s">
        <v>167</v>
      </c>
      <c r="AR231" s="196"/>
      <c r="AS231" s="196"/>
      <c r="AT231" s="196" t="s">
        <v>168</v>
      </c>
      <c r="AU231" s="205" t="s">
        <v>169</v>
      </c>
      <c r="AV231" s="196" t="s">
        <v>170</v>
      </c>
      <c r="AW231" s="4"/>
      <c r="AX231" s="4"/>
      <c r="AY231" s="4"/>
      <c r="AZ231" s="4"/>
      <c r="BA231" s="4"/>
      <c r="BB231" s="4"/>
      <c r="BC231" s="4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4"/>
      <c r="BW231" s="8"/>
      <c r="BX231" s="8"/>
      <c r="BY231" s="8"/>
      <c r="BZ231" s="4"/>
      <c r="CA231" s="4"/>
      <c r="CB231" s="4"/>
      <c r="CC231" s="4"/>
      <c r="CD231" s="27"/>
      <c r="CE231" s="27"/>
      <c r="CF231" s="207">
        <f t="shared" si="99"/>
        <v>-0.06</v>
      </c>
      <c r="CG231" s="208">
        <f t="shared" si="100"/>
        <v>0.06</v>
      </c>
      <c r="CH231" s="209"/>
      <c r="CI231" s="210"/>
      <c r="CJ231" s="207">
        <f t="shared" si="101"/>
        <v>29.94</v>
      </c>
      <c r="CK231" s="208">
        <f t="shared" si="102"/>
        <v>30.06</v>
      </c>
      <c r="CL231" s="209"/>
      <c r="CM231" s="210"/>
      <c r="CN231" s="207">
        <f t="shared" si="103"/>
        <v>59.94</v>
      </c>
      <c r="CO231" s="208">
        <f t="shared" si="104"/>
        <v>60.06</v>
      </c>
      <c r="CP231" s="211"/>
      <c r="CQ231" s="212"/>
      <c r="CR231" s="213"/>
      <c r="CS231" s="213"/>
    </row>
    <row r="232" spans="1:97" ht="19.899999999999999" customHeight="1">
      <c r="A232" s="194">
        <v>231</v>
      </c>
      <c r="B232" s="195">
        <v>7</v>
      </c>
      <c r="C232" s="195"/>
      <c r="D232" s="196" t="s">
        <v>1002</v>
      </c>
      <c r="E232" s="196" t="s">
        <v>1003</v>
      </c>
      <c r="F232" s="196" t="s">
        <v>1004</v>
      </c>
      <c r="G232" s="196" t="s">
        <v>624</v>
      </c>
      <c r="H232" s="196" t="s">
        <v>461</v>
      </c>
      <c r="I232" s="237" t="str">
        <f t="shared" si="88"/>
        <v>0</v>
      </c>
      <c r="J232" s="237" t="str">
        <f t="shared" si="89"/>
        <v>200</v>
      </c>
      <c r="K232" s="2" t="str">
        <f t="shared" si="108"/>
        <v>FCS0301</v>
      </c>
      <c r="L232" s="1">
        <f t="shared" si="113"/>
        <v>5</v>
      </c>
      <c r="M232" s="1">
        <f t="shared" si="114"/>
        <v>6</v>
      </c>
      <c r="N232" s="1">
        <v>7</v>
      </c>
      <c r="O232" s="57" t="str">
        <f t="shared" si="115"/>
        <v>AAI143</v>
      </c>
      <c r="P232" s="2" t="str">
        <f t="shared" si="112"/>
        <v>AI</v>
      </c>
      <c r="Q232" s="2"/>
      <c r="R232" s="57" t="s">
        <v>162</v>
      </c>
      <c r="S232" s="2"/>
      <c r="T232" s="2"/>
      <c r="U232" s="2">
        <v>11</v>
      </c>
      <c r="V232" s="2"/>
      <c r="W232" s="2" t="s">
        <v>1005</v>
      </c>
      <c r="X232" s="2" t="s">
        <v>354</v>
      </c>
      <c r="Y232" s="3" t="str">
        <f t="shared" si="96"/>
        <v>%Z056107</v>
      </c>
      <c r="Z232" s="2" t="str">
        <f t="shared" si="97"/>
        <v>%%I08TT3420</v>
      </c>
      <c r="AA232" s="2"/>
      <c r="AB232" s="2" t="str">
        <f t="shared" si="98"/>
        <v>CL302顶出口总管温度</v>
      </c>
      <c r="AC232" s="1" t="str">
        <f t="shared" si="90"/>
        <v>0</v>
      </c>
      <c r="AD232" s="1" t="str">
        <f t="shared" si="91"/>
        <v>200</v>
      </c>
      <c r="AE232" s="1" t="str">
        <f t="shared" si="92"/>
        <v>℃</v>
      </c>
      <c r="AF232" s="1"/>
      <c r="AG232" s="1"/>
      <c r="AH232" s="1"/>
      <c r="AI232" s="1"/>
      <c r="AJ232" s="1"/>
      <c r="AK232" s="58" t="s">
        <v>165</v>
      </c>
      <c r="AL232" s="4"/>
      <c r="AM232" s="4"/>
      <c r="AN232" s="5"/>
      <c r="AO232" s="195" t="s">
        <v>161</v>
      </c>
      <c r="AP232" s="199" t="s">
        <v>166</v>
      </c>
      <c r="AQ232" s="197" t="s">
        <v>167</v>
      </c>
      <c r="AR232" s="196"/>
      <c r="AS232" s="196"/>
      <c r="AT232" s="196" t="s">
        <v>168</v>
      </c>
      <c r="AU232" s="205" t="s">
        <v>169</v>
      </c>
      <c r="AV232" s="196" t="s">
        <v>170</v>
      </c>
      <c r="AW232" s="4"/>
      <c r="AX232" s="4"/>
      <c r="AY232" s="4"/>
      <c r="AZ232" s="4"/>
      <c r="BA232" s="4"/>
      <c r="BB232" s="4"/>
      <c r="BC232" s="4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4"/>
      <c r="BW232" s="8"/>
      <c r="BX232" s="8"/>
      <c r="BY232" s="8"/>
      <c r="BZ232" s="4"/>
      <c r="CA232" s="4"/>
      <c r="CB232" s="4"/>
      <c r="CC232" s="4"/>
      <c r="CD232" s="27"/>
      <c r="CE232" s="27"/>
      <c r="CF232" s="207">
        <f t="shared" si="99"/>
        <v>-0.2</v>
      </c>
      <c r="CG232" s="208">
        <f t="shared" si="100"/>
        <v>0.2</v>
      </c>
      <c r="CH232" s="209"/>
      <c r="CI232" s="210"/>
      <c r="CJ232" s="207">
        <f t="shared" si="101"/>
        <v>99.8</v>
      </c>
      <c r="CK232" s="208">
        <f t="shared" si="102"/>
        <v>100.2</v>
      </c>
      <c r="CL232" s="209"/>
      <c r="CM232" s="210"/>
      <c r="CN232" s="207">
        <f t="shared" si="103"/>
        <v>199.8</v>
      </c>
      <c r="CO232" s="208">
        <f t="shared" si="104"/>
        <v>200.2</v>
      </c>
      <c r="CP232" s="211"/>
      <c r="CQ232" s="212"/>
      <c r="CR232" s="213"/>
      <c r="CS232" s="213"/>
    </row>
    <row r="233" spans="1:97" ht="19.899999999999999" customHeight="1">
      <c r="A233" s="194">
        <v>232</v>
      </c>
      <c r="B233" s="195">
        <v>8</v>
      </c>
      <c r="C233" s="195"/>
      <c r="D233" s="196" t="s">
        <v>1006</v>
      </c>
      <c r="E233" s="196" t="s">
        <v>1007</v>
      </c>
      <c r="F233" s="196" t="s">
        <v>1008</v>
      </c>
      <c r="G233" s="196" t="s">
        <v>624</v>
      </c>
      <c r="H233" s="196" t="s">
        <v>461</v>
      </c>
      <c r="I233" s="237" t="str">
        <f t="shared" ref="I233:I296" si="116">IF(G233&lt;&gt;"",LEFT(G233,FIND("~",G233,1)-1),"")</f>
        <v>0</v>
      </c>
      <c r="J233" s="237" t="str">
        <f t="shared" ref="J233:J296" si="117">IF(G233&lt;&gt;"",MID(G233,FIND("~",G233,1)+1,10),"")</f>
        <v>200</v>
      </c>
      <c r="K233" s="2" t="str">
        <f t="shared" si="108"/>
        <v>FCS0301</v>
      </c>
      <c r="L233" s="1">
        <f t="shared" si="113"/>
        <v>5</v>
      </c>
      <c r="M233" s="1">
        <f t="shared" si="114"/>
        <v>6</v>
      </c>
      <c r="N233" s="1">
        <v>8</v>
      </c>
      <c r="O233" s="57" t="str">
        <f t="shared" si="115"/>
        <v>AAI143</v>
      </c>
      <c r="P233" s="2" t="str">
        <f t="shared" si="112"/>
        <v>AI</v>
      </c>
      <c r="Q233" s="2"/>
      <c r="R233" s="57" t="s">
        <v>162</v>
      </c>
      <c r="S233" s="2"/>
      <c r="T233" s="2"/>
      <c r="U233" s="2">
        <v>11</v>
      </c>
      <c r="V233" s="2"/>
      <c r="W233" s="2" t="s">
        <v>1009</v>
      </c>
      <c r="X233" s="2" t="s">
        <v>354</v>
      </c>
      <c r="Y233" s="3" t="str">
        <f t="shared" si="96"/>
        <v>%Z056108</v>
      </c>
      <c r="Z233" s="2" t="str">
        <f t="shared" si="97"/>
        <v>%%I08TT3421</v>
      </c>
      <c r="AA233" s="2"/>
      <c r="AB233" s="2" t="str">
        <f t="shared" si="98"/>
        <v>CL302至HE310温度</v>
      </c>
      <c r="AC233" s="1" t="str">
        <f t="shared" ref="AC233:AC296" si="118">IF(I233&lt;&gt;"",I233,"")</f>
        <v>0</v>
      </c>
      <c r="AD233" s="1" t="str">
        <f t="shared" ref="AD233:AD296" si="119">IF(J233&lt;&gt;"",J233,"")</f>
        <v>200</v>
      </c>
      <c r="AE233" s="1" t="str">
        <f t="shared" ref="AE233:AE296" si="120">IF(H233&lt;&gt;"",H233,"")</f>
        <v>℃</v>
      </c>
      <c r="AF233" s="1"/>
      <c r="AG233" s="1"/>
      <c r="AH233" s="1"/>
      <c r="AI233" s="1"/>
      <c r="AJ233" s="1"/>
      <c r="AK233" s="58" t="s">
        <v>165</v>
      </c>
      <c r="AL233" s="4"/>
      <c r="AM233" s="4"/>
      <c r="AN233" s="5"/>
      <c r="AO233" s="195" t="s">
        <v>161</v>
      </c>
      <c r="AP233" s="199" t="s">
        <v>166</v>
      </c>
      <c r="AQ233" s="197" t="s">
        <v>167</v>
      </c>
      <c r="AR233" s="196"/>
      <c r="AS233" s="196"/>
      <c r="AT233" s="196" t="s">
        <v>168</v>
      </c>
      <c r="AU233" s="205" t="s">
        <v>169</v>
      </c>
      <c r="AV233" s="196" t="s">
        <v>170</v>
      </c>
      <c r="AW233" s="4"/>
      <c r="AX233" s="4"/>
      <c r="AY233" s="4"/>
      <c r="AZ233" s="4"/>
      <c r="BA233" s="4"/>
      <c r="BB233" s="4"/>
      <c r="BC233" s="4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4"/>
      <c r="BW233" s="8"/>
      <c r="BX233" s="8"/>
      <c r="BY233" s="8"/>
      <c r="BZ233" s="4"/>
      <c r="CA233" s="4"/>
      <c r="CB233" s="4"/>
      <c r="CC233" s="4"/>
      <c r="CD233" s="27"/>
      <c r="CE233" s="27"/>
      <c r="CF233" s="207">
        <f t="shared" si="99"/>
        <v>-0.2</v>
      </c>
      <c r="CG233" s="208">
        <f t="shared" si="100"/>
        <v>0.2</v>
      </c>
      <c r="CH233" s="209"/>
      <c r="CI233" s="210"/>
      <c r="CJ233" s="207">
        <f t="shared" si="101"/>
        <v>99.8</v>
      </c>
      <c r="CK233" s="208">
        <f t="shared" si="102"/>
        <v>100.2</v>
      </c>
      <c r="CL233" s="209"/>
      <c r="CM233" s="210"/>
      <c r="CN233" s="207">
        <f t="shared" si="103"/>
        <v>199.8</v>
      </c>
      <c r="CO233" s="208">
        <f t="shared" si="104"/>
        <v>200.2</v>
      </c>
      <c r="CP233" s="211"/>
      <c r="CQ233" s="212"/>
      <c r="CR233" s="213"/>
      <c r="CS233" s="213"/>
    </row>
    <row r="234" spans="1:97" ht="19.899999999999999" customHeight="1">
      <c r="A234" s="194">
        <v>233</v>
      </c>
      <c r="B234" s="195">
        <v>9</v>
      </c>
      <c r="C234" s="195"/>
      <c r="D234" s="196" t="s">
        <v>1010</v>
      </c>
      <c r="E234" s="196" t="s">
        <v>1011</v>
      </c>
      <c r="F234" s="196" t="s">
        <v>1012</v>
      </c>
      <c r="G234" s="196" t="s">
        <v>624</v>
      </c>
      <c r="H234" s="196" t="s">
        <v>461</v>
      </c>
      <c r="I234" s="237" t="str">
        <f t="shared" si="116"/>
        <v>0</v>
      </c>
      <c r="J234" s="237" t="str">
        <f t="shared" si="117"/>
        <v>200</v>
      </c>
      <c r="K234" s="2" t="str">
        <f t="shared" si="108"/>
        <v>FCS0301</v>
      </c>
      <c r="L234" s="1">
        <f t="shared" si="113"/>
        <v>5</v>
      </c>
      <c r="M234" s="1">
        <f t="shared" si="114"/>
        <v>6</v>
      </c>
      <c r="N234" s="1">
        <v>9</v>
      </c>
      <c r="O234" s="57" t="str">
        <f t="shared" si="115"/>
        <v>AAI143</v>
      </c>
      <c r="P234" s="2" t="str">
        <f t="shared" si="112"/>
        <v>AI</v>
      </c>
      <c r="Q234" s="2"/>
      <c r="R234" s="57" t="s">
        <v>162</v>
      </c>
      <c r="S234" s="2"/>
      <c r="T234" s="2"/>
      <c r="U234" s="2">
        <v>19</v>
      </c>
      <c r="V234" s="2"/>
      <c r="W234" s="2" t="s">
        <v>1013</v>
      </c>
      <c r="X234" s="2" t="s">
        <v>354</v>
      </c>
      <c r="Y234" s="3" t="str">
        <f t="shared" si="96"/>
        <v>%Z056109</v>
      </c>
      <c r="Z234" s="2" t="str">
        <f t="shared" si="97"/>
        <v>%%I08TT3488</v>
      </c>
      <c r="AA234" s="2"/>
      <c r="AB234" s="2" t="str">
        <f t="shared" si="98"/>
        <v>真空塔CL303底部温度</v>
      </c>
      <c r="AC234" s="1" t="str">
        <f t="shared" si="118"/>
        <v>0</v>
      </c>
      <c r="AD234" s="1" t="str">
        <f t="shared" si="119"/>
        <v>200</v>
      </c>
      <c r="AE234" s="1" t="str">
        <f t="shared" si="120"/>
        <v>℃</v>
      </c>
      <c r="AF234" s="1"/>
      <c r="AG234" s="1"/>
      <c r="AH234" s="1"/>
      <c r="AI234" s="1"/>
      <c r="AJ234" s="1"/>
      <c r="AK234" s="58" t="s">
        <v>165</v>
      </c>
      <c r="AL234" s="4"/>
      <c r="AM234" s="4"/>
      <c r="AN234" s="5"/>
      <c r="AO234" s="195" t="s">
        <v>161</v>
      </c>
      <c r="AP234" s="199" t="s">
        <v>166</v>
      </c>
      <c r="AQ234" s="197" t="s">
        <v>167</v>
      </c>
      <c r="AR234" s="196"/>
      <c r="AS234" s="196"/>
      <c r="AT234" s="196" t="s">
        <v>168</v>
      </c>
      <c r="AU234" s="205" t="s">
        <v>169</v>
      </c>
      <c r="AV234" s="196" t="s">
        <v>170</v>
      </c>
      <c r="AW234" s="4"/>
      <c r="AX234" s="4"/>
      <c r="AY234" s="4"/>
      <c r="AZ234" s="4"/>
      <c r="BA234" s="4"/>
      <c r="BB234" s="4"/>
      <c r="BC234" s="4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4"/>
      <c r="BW234" s="8"/>
      <c r="BX234" s="8"/>
      <c r="BY234" s="8"/>
      <c r="BZ234" s="4"/>
      <c r="CA234" s="4"/>
      <c r="CB234" s="4"/>
      <c r="CC234" s="4"/>
      <c r="CD234" s="27"/>
      <c r="CE234" s="27"/>
      <c r="CF234" s="207">
        <f t="shared" si="99"/>
        <v>-0.2</v>
      </c>
      <c r="CG234" s="208">
        <f t="shared" si="100"/>
        <v>0.2</v>
      </c>
      <c r="CH234" s="209"/>
      <c r="CI234" s="210"/>
      <c r="CJ234" s="207">
        <f t="shared" si="101"/>
        <v>99.8</v>
      </c>
      <c r="CK234" s="208">
        <f t="shared" si="102"/>
        <v>100.2</v>
      </c>
      <c r="CL234" s="209"/>
      <c r="CM234" s="210"/>
      <c r="CN234" s="207">
        <f t="shared" si="103"/>
        <v>199.8</v>
      </c>
      <c r="CO234" s="208">
        <f t="shared" si="104"/>
        <v>200.2</v>
      </c>
      <c r="CP234" s="211"/>
      <c r="CQ234" s="212"/>
      <c r="CR234" s="213"/>
      <c r="CS234" s="213"/>
    </row>
    <row r="235" spans="1:97" ht="19.899999999999999" customHeight="1">
      <c r="A235" s="194">
        <v>234</v>
      </c>
      <c r="B235" s="195">
        <v>10</v>
      </c>
      <c r="C235" s="195"/>
      <c r="D235" s="196" t="s">
        <v>1014</v>
      </c>
      <c r="E235" s="196" t="s">
        <v>1015</v>
      </c>
      <c r="F235" s="196" t="s">
        <v>1016</v>
      </c>
      <c r="G235" s="196" t="s">
        <v>624</v>
      </c>
      <c r="H235" s="196" t="s">
        <v>461</v>
      </c>
      <c r="I235" s="237" t="str">
        <f t="shared" si="116"/>
        <v>0</v>
      </c>
      <c r="J235" s="237" t="str">
        <f t="shared" si="117"/>
        <v>200</v>
      </c>
      <c r="K235" s="2" t="str">
        <f t="shared" si="108"/>
        <v>FCS0301</v>
      </c>
      <c r="L235" s="1">
        <f t="shared" si="113"/>
        <v>5</v>
      </c>
      <c r="M235" s="1">
        <f t="shared" si="114"/>
        <v>6</v>
      </c>
      <c r="N235" s="1">
        <v>10</v>
      </c>
      <c r="O235" s="57" t="str">
        <f t="shared" si="115"/>
        <v>AAI143</v>
      </c>
      <c r="P235" s="2" t="str">
        <f t="shared" si="112"/>
        <v>AI</v>
      </c>
      <c r="Q235" s="2"/>
      <c r="R235" s="57" t="s">
        <v>162</v>
      </c>
      <c r="S235" s="2"/>
      <c r="T235" s="2"/>
      <c r="U235" s="2">
        <v>11</v>
      </c>
      <c r="V235" s="2"/>
      <c r="W235" s="2" t="s">
        <v>1017</v>
      </c>
      <c r="X235" s="2" t="s">
        <v>354</v>
      </c>
      <c r="Y235" s="3" t="str">
        <f t="shared" si="96"/>
        <v>%Z056110</v>
      </c>
      <c r="Z235" s="2" t="str">
        <f t="shared" si="97"/>
        <v>%%I08TT3497</v>
      </c>
      <c r="AA235" s="2"/>
      <c r="AB235" s="2" t="str">
        <f t="shared" si="98"/>
        <v>真空塔CL303第37塔板温度</v>
      </c>
      <c r="AC235" s="1" t="str">
        <f t="shared" si="118"/>
        <v>0</v>
      </c>
      <c r="AD235" s="1" t="str">
        <f t="shared" si="119"/>
        <v>200</v>
      </c>
      <c r="AE235" s="1" t="str">
        <f t="shared" si="120"/>
        <v>℃</v>
      </c>
      <c r="AF235" s="1"/>
      <c r="AG235" s="1"/>
      <c r="AH235" s="1"/>
      <c r="AI235" s="1"/>
      <c r="AJ235" s="1"/>
      <c r="AK235" s="58" t="s">
        <v>165</v>
      </c>
      <c r="AL235" s="4"/>
      <c r="AM235" s="4"/>
      <c r="AN235" s="5"/>
      <c r="AO235" s="195" t="s">
        <v>161</v>
      </c>
      <c r="AP235" s="199" t="s">
        <v>166</v>
      </c>
      <c r="AQ235" s="197" t="s">
        <v>167</v>
      </c>
      <c r="AR235" s="196"/>
      <c r="AS235" s="196"/>
      <c r="AT235" s="196" t="s">
        <v>168</v>
      </c>
      <c r="AU235" s="205" t="s">
        <v>169</v>
      </c>
      <c r="AV235" s="196" t="s">
        <v>170</v>
      </c>
      <c r="AW235" s="4"/>
      <c r="AX235" s="4"/>
      <c r="AY235" s="4"/>
      <c r="AZ235" s="4"/>
      <c r="BA235" s="4"/>
      <c r="BB235" s="4"/>
      <c r="BC235" s="4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4"/>
      <c r="BW235" s="8"/>
      <c r="BX235" s="8"/>
      <c r="BY235" s="8"/>
      <c r="BZ235" s="4"/>
      <c r="CA235" s="4"/>
      <c r="CB235" s="4"/>
      <c r="CC235" s="4"/>
      <c r="CD235" s="27"/>
      <c r="CE235" s="27"/>
      <c r="CF235" s="207">
        <f t="shared" si="99"/>
        <v>-0.2</v>
      </c>
      <c r="CG235" s="208">
        <f t="shared" si="100"/>
        <v>0.2</v>
      </c>
      <c r="CH235" s="209"/>
      <c r="CI235" s="210"/>
      <c r="CJ235" s="207">
        <f t="shared" si="101"/>
        <v>99.8</v>
      </c>
      <c r="CK235" s="208">
        <f t="shared" si="102"/>
        <v>100.2</v>
      </c>
      <c r="CL235" s="209"/>
      <c r="CM235" s="210"/>
      <c r="CN235" s="207">
        <f t="shared" si="103"/>
        <v>199.8</v>
      </c>
      <c r="CO235" s="208">
        <f t="shared" si="104"/>
        <v>200.2</v>
      </c>
      <c r="CP235" s="211"/>
      <c r="CQ235" s="212"/>
      <c r="CR235" s="213"/>
      <c r="CS235" s="213"/>
    </row>
    <row r="236" spans="1:97" ht="19.899999999999999" customHeight="1">
      <c r="A236" s="194">
        <v>235</v>
      </c>
      <c r="B236" s="195">
        <v>11</v>
      </c>
      <c r="C236" s="195"/>
      <c r="D236" s="196" t="s">
        <v>1018</v>
      </c>
      <c r="E236" s="196" t="s">
        <v>1019</v>
      </c>
      <c r="F236" s="196" t="s">
        <v>1020</v>
      </c>
      <c r="G236" s="196" t="s">
        <v>466</v>
      </c>
      <c r="H236" s="196" t="s">
        <v>461</v>
      </c>
      <c r="I236" s="237" t="str">
        <f t="shared" si="116"/>
        <v>0</v>
      </c>
      <c r="J236" s="237" t="str">
        <f t="shared" si="117"/>
        <v>80</v>
      </c>
      <c r="K236" s="2" t="str">
        <f t="shared" si="108"/>
        <v>FCS0301</v>
      </c>
      <c r="L236" s="1">
        <f t="shared" si="113"/>
        <v>5</v>
      </c>
      <c r="M236" s="1">
        <f t="shared" si="114"/>
        <v>6</v>
      </c>
      <c r="N236" s="1">
        <v>11</v>
      </c>
      <c r="O236" s="57" t="str">
        <f t="shared" si="115"/>
        <v>AAI143</v>
      </c>
      <c r="P236" s="2" t="str">
        <f t="shared" si="112"/>
        <v>AI</v>
      </c>
      <c r="Q236" s="2"/>
      <c r="R236" s="57" t="s">
        <v>162</v>
      </c>
      <c r="S236" s="2"/>
      <c r="T236" s="2"/>
      <c r="U236" s="2">
        <v>11</v>
      </c>
      <c r="V236" s="2"/>
      <c r="W236" s="2" t="s">
        <v>1021</v>
      </c>
      <c r="X236" s="2" t="s">
        <v>354</v>
      </c>
      <c r="Y236" s="3" t="str">
        <f t="shared" si="96"/>
        <v>%Z056111</v>
      </c>
      <c r="Z236" s="2" t="str">
        <f t="shared" si="97"/>
        <v>%%I08TT3498</v>
      </c>
      <c r="AA236" s="2"/>
      <c r="AB236" s="2" t="str">
        <f t="shared" si="98"/>
        <v>真空塔CL303顶部出料温度</v>
      </c>
      <c r="AC236" s="1" t="str">
        <f t="shared" si="118"/>
        <v>0</v>
      </c>
      <c r="AD236" s="1" t="str">
        <f t="shared" si="119"/>
        <v>80</v>
      </c>
      <c r="AE236" s="1" t="str">
        <f t="shared" si="120"/>
        <v>℃</v>
      </c>
      <c r="AF236" s="1"/>
      <c r="AG236" s="1"/>
      <c r="AH236" s="1"/>
      <c r="AI236" s="1"/>
      <c r="AJ236" s="1"/>
      <c r="AK236" s="58" t="s">
        <v>165</v>
      </c>
      <c r="AL236" s="4"/>
      <c r="AM236" s="4"/>
      <c r="AN236" s="5"/>
      <c r="AO236" s="195" t="s">
        <v>161</v>
      </c>
      <c r="AP236" s="199" t="s">
        <v>166</v>
      </c>
      <c r="AQ236" s="197" t="s">
        <v>167</v>
      </c>
      <c r="AR236" s="196"/>
      <c r="AS236" s="196"/>
      <c r="AT236" s="196" t="s">
        <v>168</v>
      </c>
      <c r="AU236" s="205" t="s">
        <v>169</v>
      </c>
      <c r="AV236" s="196" t="s">
        <v>170</v>
      </c>
      <c r="AW236" s="4"/>
      <c r="AX236" s="4"/>
      <c r="AY236" s="4"/>
      <c r="AZ236" s="4"/>
      <c r="BA236" s="4"/>
      <c r="BB236" s="4"/>
      <c r="BC236" s="4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4"/>
      <c r="BW236" s="8"/>
      <c r="BX236" s="8"/>
      <c r="BY236" s="8"/>
      <c r="BZ236" s="4"/>
      <c r="CA236" s="4"/>
      <c r="CB236" s="4"/>
      <c r="CC236" s="4"/>
      <c r="CD236" s="27"/>
      <c r="CE236" s="27"/>
      <c r="CF236" s="207">
        <f t="shared" si="99"/>
        <v>-0.08</v>
      </c>
      <c r="CG236" s="208">
        <f t="shared" si="100"/>
        <v>0.08</v>
      </c>
      <c r="CH236" s="209"/>
      <c r="CI236" s="210"/>
      <c r="CJ236" s="207">
        <f t="shared" si="101"/>
        <v>39.92</v>
      </c>
      <c r="CK236" s="208">
        <f t="shared" si="102"/>
        <v>40.08</v>
      </c>
      <c r="CL236" s="209"/>
      <c r="CM236" s="210"/>
      <c r="CN236" s="207">
        <f t="shared" si="103"/>
        <v>79.92</v>
      </c>
      <c r="CO236" s="208">
        <f t="shared" si="104"/>
        <v>80.08</v>
      </c>
      <c r="CP236" s="211"/>
      <c r="CQ236" s="212"/>
      <c r="CR236" s="213"/>
      <c r="CS236" s="213"/>
    </row>
    <row r="237" spans="1:97" ht="19.899999999999999" customHeight="1">
      <c r="A237" s="194">
        <v>236</v>
      </c>
      <c r="B237" s="195">
        <v>12</v>
      </c>
      <c r="C237" s="195"/>
      <c r="D237" s="196" t="s">
        <v>1022</v>
      </c>
      <c r="E237" s="196" t="s">
        <v>1023</v>
      </c>
      <c r="F237" s="196" t="s">
        <v>1024</v>
      </c>
      <c r="G237" s="196" t="s">
        <v>624</v>
      </c>
      <c r="H237" s="196" t="s">
        <v>461</v>
      </c>
      <c r="I237" s="237" t="str">
        <f t="shared" si="116"/>
        <v>0</v>
      </c>
      <c r="J237" s="237" t="str">
        <f t="shared" si="117"/>
        <v>200</v>
      </c>
      <c r="K237" s="2" t="str">
        <f t="shared" si="108"/>
        <v>FCS0301</v>
      </c>
      <c r="L237" s="1">
        <f t="shared" si="113"/>
        <v>5</v>
      </c>
      <c r="M237" s="1">
        <f t="shared" si="114"/>
        <v>6</v>
      </c>
      <c r="N237" s="1">
        <v>12</v>
      </c>
      <c r="O237" s="57" t="str">
        <f t="shared" si="115"/>
        <v>AAI143</v>
      </c>
      <c r="P237" s="2" t="str">
        <f t="shared" si="112"/>
        <v>AI</v>
      </c>
      <c r="Q237" s="2"/>
      <c r="R237" s="57" t="s">
        <v>162</v>
      </c>
      <c r="S237" s="2"/>
      <c r="T237" s="2"/>
      <c r="U237" s="2">
        <v>11</v>
      </c>
      <c r="V237" s="2"/>
      <c r="W237" s="2" t="s">
        <v>1025</v>
      </c>
      <c r="X237" s="2" t="s">
        <v>354</v>
      </c>
      <c r="Y237" s="3" t="str">
        <f t="shared" si="96"/>
        <v>%Z056112</v>
      </c>
      <c r="Z237" s="2" t="str">
        <f t="shared" si="97"/>
        <v>%%I08TT3499</v>
      </c>
      <c r="AA237" s="2"/>
      <c r="AB237" s="2" t="str">
        <f t="shared" si="98"/>
        <v>真空塔CL303第14塔板温度</v>
      </c>
      <c r="AC237" s="1" t="str">
        <f t="shared" si="118"/>
        <v>0</v>
      </c>
      <c r="AD237" s="1" t="str">
        <f t="shared" si="119"/>
        <v>200</v>
      </c>
      <c r="AE237" s="1" t="str">
        <f t="shared" si="120"/>
        <v>℃</v>
      </c>
      <c r="AF237" s="1"/>
      <c r="AG237" s="1"/>
      <c r="AH237" s="1"/>
      <c r="AI237" s="1"/>
      <c r="AJ237" s="1"/>
      <c r="AK237" s="58" t="s">
        <v>165</v>
      </c>
      <c r="AL237" s="4"/>
      <c r="AM237" s="4"/>
      <c r="AN237" s="5"/>
      <c r="AO237" s="195" t="s">
        <v>161</v>
      </c>
      <c r="AP237" s="199" t="s">
        <v>166</v>
      </c>
      <c r="AQ237" s="197" t="s">
        <v>167</v>
      </c>
      <c r="AR237" s="196"/>
      <c r="AS237" s="196"/>
      <c r="AT237" s="196" t="s">
        <v>168</v>
      </c>
      <c r="AU237" s="205" t="s">
        <v>169</v>
      </c>
      <c r="AV237" s="196" t="s">
        <v>170</v>
      </c>
      <c r="AW237" s="4"/>
      <c r="AX237" s="4"/>
      <c r="AY237" s="4"/>
      <c r="AZ237" s="4"/>
      <c r="BA237" s="4"/>
      <c r="BB237" s="4"/>
      <c r="BC237" s="4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4"/>
      <c r="BW237" s="8"/>
      <c r="BX237" s="8"/>
      <c r="BY237" s="8"/>
      <c r="BZ237" s="4"/>
      <c r="CA237" s="4"/>
      <c r="CB237" s="4"/>
      <c r="CC237" s="4"/>
      <c r="CD237" s="27"/>
      <c r="CE237" s="27"/>
      <c r="CF237" s="207">
        <f t="shared" si="99"/>
        <v>-0.2</v>
      </c>
      <c r="CG237" s="208">
        <f t="shared" si="100"/>
        <v>0.2</v>
      </c>
      <c r="CH237" s="209"/>
      <c r="CI237" s="210"/>
      <c r="CJ237" s="207">
        <f t="shared" si="101"/>
        <v>99.8</v>
      </c>
      <c r="CK237" s="208">
        <f t="shared" si="102"/>
        <v>100.2</v>
      </c>
      <c r="CL237" s="209"/>
      <c r="CM237" s="210"/>
      <c r="CN237" s="207">
        <f t="shared" si="103"/>
        <v>199.8</v>
      </c>
      <c r="CO237" s="208">
        <f t="shared" si="104"/>
        <v>200.2</v>
      </c>
      <c r="CP237" s="211"/>
      <c r="CQ237" s="212"/>
      <c r="CR237" s="213"/>
      <c r="CS237" s="213"/>
    </row>
    <row r="238" spans="1:97" ht="19.899999999999999" customHeight="1">
      <c r="A238" s="194">
        <v>237</v>
      </c>
      <c r="B238" s="195">
        <v>13</v>
      </c>
      <c r="C238" s="195"/>
      <c r="D238" s="196" t="s">
        <v>1026</v>
      </c>
      <c r="E238" s="196" t="s">
        <v>1027</v>
      </c>
      <c r="F238" s="196" t="s">
        <v>1028</v>
      </c>
      <c r="G238" s="196" t="s">
        <v>460</v>
      </c>
      <c r="H238" s="196" t="s">
        <v>461</v>
      </c>
      <c r="I238" s="237" t="str">
        <f t="shared" si="116"/>
        <v>0</v>
      </c>
      <c r="J238" s="237" t="str">
        <f t="shared" si="117"/>
        <v>60</v>
      </c>
      <c r="K238" s="2" t="str">
        <f t="shared" si="108"/>
        <v>FCS0301</v>
      </c>
      <c r="L238" s="1">
        <f t="shared" si="113"/>
        <v>5</v>
      </c>
      <c r="M238" s="1">
        <f t="shared" si="114"/>
        <v>6</v>
      </c>
      <c r="N238" s="1">
        <v>13</v>
      </c>
      <c r="O238" s="57" t="str">
        <f t="shared" si="115"/>
        <v>AAI143</v>
      </c>
      <c r="P238" s="2" t="str">
        <f t="shared" si="112"/>
        <v>AI</v>
      </c>
      <c r="Q238" s="2"/>
      <c r="R238" s="57" t="s">
        <v>162</v>
      </c>
      <c r="S238" s="2"/>
      <c r="T238" s="2"/>
      <c r="U238" s="2">
        <v>12</v>
      </c>
      <c r="V238" s="2"/>
      <c r="W238" s="2" t="s">
        <v>1029</v>
      </c>
      <c r="X238" s="2" t="s">
        <v>354</v>
      </c>
      <c r="Y238" s="3" t="str">
        <f t="shared" si="96"/>
        <v>%Z056113</v>
      </c>
      <c r="Z238" s="2" t="str">
        <f t="shared" si="97"/>
        <v>%%I08TT3518</v>
      </c>
      <c r="AA238" s="2"/>
      <c r="AB238" s="2" t="str">
        <f t="shared" si="98"/>
        <v>真空塔回流罐VE304温度</v>
      </c>
      <c r="AC238" s="1" t="str">
        <f t="shared" si="118"/>
        <v>0</v>
      </c>
      <c r="AD238" s="1" t="str">
        <f t="shared" si="119"/>
        <v>60</v>
      </c>
      <c r="AE238" s="1" t="str">
        <f t="shared" si="120"/>
        <v>℃</v>
      </c>
      <c r="AF238" s="1"/>
      <c r="AG238" s="1"/>
      <c r="AH238" s="1"/>
      <c r="AI238" s="1"/>
      <c r="AJ238" s="1"/>
      <c r="AK238" s="58" t="s">
        <v>165</v>
      </c>
      <c r="AL238" s="4"/>
      <c r="AM238" s="4"/>
      <c r="AN238" s="5"/>
      <c r="AO238" s="195" t="s">
        <v>161</v>
      </c>
      <c r="AP238" s="199" t="s">
        <v>166</v>
      </c>
      <c r="AQ238" s="197" t="s">
        <v>167</v>
      </c>
      <c r="AR238" s="196"/>
      <c r="AS238" s="196"/>
      <c r="AT238" s="196" t="s">
        <v>168</v>
      </c>
      <c r="AU238" s="205" t="s">
        <v>169</v>
      </c>
      <c r="AV238" s="196" t="s">
        <v>170</v>
      </c>
      <c r="AW238" s="4"/>
      <c r="AX238" s="4"/>
      <c r="AY238" s="4"/>
      <c r="AZ238" s="4"/>
      <c r="BA238" s="4"/>
      <c r="BB238" s="4"/>
      <c r="BC238" s="4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4"/>
      <c r="BW238" s="8"/>
      <c r="BX238" s="8"/>
      <c r="BY238" s="8"/>
      <c r="BZ238" s="4"/>
      <c r="CA238" s="4"/>
      <c r="CB238" s="4"/>
      <c r="CC238" s="4"/>
      <c r="CD238" s="27"/>
      <c r="CE238" s="27"/>
      <c r="CF238" s="207">
        <f t="shared" si="99"/>
        <v>-0.06</v>
      </c>
      <c r="CG238" s="208">
        <f t="shared" si="100"/>
        <v>0.06</v>
      </c>
      <c r="CH238" s="209"/>
      <c r="CI238" s="210"/>
      <c r="CJ238" s="207">
        <f t="shared" si="101"/>
        <v>29.94</v>
      </c>
      <c r="CK238" s="208">
        <f t="shared" si="102"/>
        <v>30.06</v>
      </c>
      <c r="CL238" s="209"/>
      <c r="CM238" s="210"/>
      <c r="CN238" s="207">
        <f t="shared" si="103"/>
        <v>59.94</v>
      </c>
      <c r="CO238" s="208">
        <f t="shared" si="104"/>
        <v>60.06</v>
      </c>
      <c r="CP238" s="211"/>
      <c r="CQ238" s="212"/>
      <c r="CR238" s="213"/>
      <c r="CS238" s="213"/>
    </row>
    <row r="239" spans="1:97" ht="19.899999999999999" customHeight="1">
      <c r="A239" s="194">
        <v>238</v>
      </c>
      <c r="B239" s="204">
        <v>14</v>
      </c>
      <c r="C239" s="195"/>
      <c r="D239" s="196" t="s">
        <v>1030</v>
      </c>
      <c r="E239" s="196" t="s">
        <v>1031</v>
      </c>
      <c r="F239" s="196" t="s">
        <v>1032</v>
      </c>
      <c r="G239" s="196" t="s">
        <v>538</v>
      </c>
      <c r="H239" s="196" t="s">
        <v>461</v>
      </c>
      <c r="I239" s="237" t="str">
        <f t="shared" si="116"/>
        <v>0</v>
      </c>
      <c r="J239" s="237" t="str">
        <f t="shared" si="117"/>
        <v>20</v>
      </c>
      <c r="K239" s="2" t="str">
        <f t="shared" si="108"/>
        <v>FCS0301</v>
      </c>
      <c r="L239" s="1">
        <f t="shared" si="113"/>
        <v>5</v>
      </c>
      <c r="M239" s="1">
        <f t="shared" si="114"/>
        <v>6</v>
      </c>
      <c r="N239" s="1">
        <v>14</v>
      </c>
      <c r="O239" s="57" t="str">
        <f t="shared" si="115"/>
        <v>AAI143</v>
      </c>
      <c r="P239" s="2" t="str">
        <f t="shared" si="112"/>
        <v>AI</v>
      </c>
      <c r="Q239" s="2"/>
      <c r="R239" s="57" t="s">
        <v>162</v>
      </c>
      <c r="S239" s="2"/>
      <c r="T239" s="2"/>
      <c r="U239" s="2">
        <v>13</v>
      </c>
      <c r="V239" s="2"/>
      <c r="W239" s="2" t="s">
        <v>1033</v>
      </c>
      <c r="X239" s="2" t="s">
        <v>354</v>
      </c>
      <c r="Y239" s="3" t="str">
        <f t="shared" si="96"/>
        <v>%Z056114</v>
      </c>
      <c r="Z239" s="2" t="str">
        <f t="shared" si="97"/>
        <v>%%I08TT3519</v>
      </c>
      <c r="AA239" s="36"/>
      <c r="AB239" s="2" t="str">
        <f t="shared" si="98"/>
        <v>CL303喷射器入口温度</v>
      </c>
      <c r="AC239" s="1" t="str">
        <f t="shared" si="118"/>
        <v>0</v>
      </c>
      <c r="AD239" s="1" t="str">
        <f t="shared" si="119"/>
        <v>20</v>
      </c>
      <c r="AE239" s="1" t="str">
        <f t="shared" si="120"/>
        <v>℃</v>
      </c>
      <c r="AF239" s="1"/>
      <c r="AG239" s="1"/>
      <c r="AH239" s="1"/>
      <c r="AI239" s="1"/>
      <c r="AJ239" s="1"/>
      <c r="AK239" s="58" t="s">
        <v>165</v>
      </c>
      <c r="AL239" s="4"/>
      <c r="AM239" s="4"/>
      <c r="AN239" s="5"/>
      <c r="AO239" s="195" t="s">
        <v>161</v>
      </c>
      <c r="AP239" s="199" t="s">
        <v>166</v>
      </c>
      <c r="AQ239" s="197" t="s">
        <v>167</v>
      </c>
      <c r="AR239" s="196"/>
      <c r="AS239" s="115"/>
      <c r="AT239" s="196" t="s">
        <v>168</v>
      </c>
      <c r="AU239" s="205" t="s">
        <v>169</v>
      </c>
      <c r="AV239" s="196" t="s">
        <v>170</v>
      </c>
      <c r="AW239" s="4"/>
      <c r="AX239" s="4"/>
      <c r="AY239" s="4"/>
      <c r="AZ239" s="4"/>
      <c r="BA239" s="4"/>
      <c r="BB239" s="4"/>
      <c r="BC239" s="4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4"/>
      <c r="BW239" s="8"/>
      <c r="BX239" s="8"/>
      <c r="BY239" s="8"/>
      <c r="BZ239" s="4"/>
      <c r="CA239" s="4"/>
      <c r="CB239" s="4"/>
      <c r="CC239" s="4"/>
      <c r="CD239" s="27"/>
      <c r="CE239" s="27"/>
      <c r="CF239" s="207">
        <f t="shared" si="99"/>
        <v>-0.02</v>
      </c>
      <c r="CG239" s="208">
        <f t="shared" si="100"/>
        <v>0.02</v>
      </c>
      <c r="CH239" s="209"/>
      <c r="CI239" s="210"/>
      <c r="CJ239" s="207">
        <f t="shared" si="101"/>
        <v>9.98</v>
      </c>
      <c r="CK239" s="208">
        <f t="shared" si="102"/>
        <v>10.02</v>
      </c>
      <c r="CL239" s="209"/>
      <c r="CM239" s="210"/>
      <c r="CN239" s="207">
        <f t="shared" si="103"/>
        <v>19.98</v>
      </c>
      <c r="CO239" s="208">
        <f t="shared" si="104"/>
        <v>20.02</v>
      </c>
      <c r="CP239" s="211"/>
      <c r="CQ239" s="212"/>
      <c r="CR239" s="213"/>
      <c r="CS239" s="213"/>
    </row>
    <row r="240" spans="1:97" ht="19.899999999999999" customHeight="1">
      <c r="A240" s="194">
        <v>239</v>
      </c>
      <c r="B240" s="204">
        <v>15</v>
      </c>
      <c r="C240" s="195"/>
      <c r="D240" s="196" t="str">
        <f>LEFT(K240,1)&amp;RIGHT(K240,2)&amp;"N"&amp;L240&amp;"S"&amp;M240&amp;N240</f>
        <v>F01N5S615</v>
      </c>
      <c r="E240" s="196" t="s">
        <v>1034</v>
      </c>
      <c r="F240" s="196" t="s">
        <v>675</v>
      </c>
      <c r="G240" s="196"/>
      <c r="H240" s="196"/>
      <c r="I240" s="237" t="str">
        <f t="shared" si="116"/>
        <v/>
      </c>
      <c r="J240" s="237" t="str">
        <f t="shared" si="117"/>
        <v/>
      </c>
      <c r="K240" s="2" t="str">
        <f t="shared" si="108"/>
        <v>FCS0301</v>
      </c>
      <c r="L240" s="1">
        <f t="shared" si="113"/>
        <v>5</v>
      </c>
      <c r="M240" s="1">
        <f t="shared" si="114"/>
        <v>6</v>
      </c>
      <c r="N240" s="1">
        <v>15</v>
      </c>
      <c r="O240" s="57" t="str">
        <f t="shared" si="115"/>
        <v>AAI143</v>
      </c>
      <c r="P240" s="2" t="str">
        <f t="shared" si="112"/>
        <v>AI</v>
      </c>
      <c r="Q240" s="2"/>
      <c r="R240" s="57" t="s">
        <v>162</v>
      </c>
      <c r="S240" s="2"/>
      <c r="T240" s="2"/>
      <c r="U240" s="2"/>
      <c r="V240" s="2"/>
      <c r="W240" s="2"/>
      <c r="X240" s="2"/>
      <c r="Y240" s="3" t="str">
        <f t="shared" si="96"/>
        <v>%Z056115</v>
      </c>
      <c r="Z240" s="2" t="str">
        <f t="shared" si="97"/>
        <v>%%IF01N5S615</v>
      </c>
      <c r="AA240" s="36"/>
      <c r="AB240" s="2" t="str">
        <f t="shared" si="98"/>
        <v>SBAI SPARE</v>
      </c>
      <c r="AC240" s="1" t="str">
        <f t="shared" si="118"/>
        <v/>
      </c>
      <c r="AD240" s="1" t="str">
        <f t="shared" si="119"/>
        <v/>
      </c>
      <c r="AE240" s="1" t="str">
        <f t="shared" si="120"/>
        <v/>
      </c>
      <c r="AF240" s="1"/>
      <c r="AG240" s="1"/>
      <c r="AH240" s="1"/>
      <c r="AI240" s="1"/>
      <c r="AJ240" s="1"/>
      <c r="AK240" s="58" t="s">
        <v>165</v>
      </c>
      <c r="AL240" s="4"/>
      <c r="AM240" s="4"/>
      <c r="AN240" s="5"/>
      <c r="AO240" s="195" t="s">
        <v>161</v>
      </c>
      <c r="AP240" s="199" t="s">
        <v>166</v>
      </c>
      <c r="AQ240" s="197" t="s">
        <v>167</v>
      </c>
      <c r="AR240" s="196"/>
      <c r="AS240" s="195"/>
      <c r="AT240" s="196" t="s">
        <v>168</v>
      </c>
      <c r="AU240" s="205"/>
      <c r="AV240" s="196"/>
      <c r="AW240" s="4"/>
      <c r="AX240" s="4"/>
      <c r="AY240" s="4"/>
      <c r="AZ240" s="4"/>
      <c r="BA240" s="4"/>
      <c r="BB240" s="4"/>
      <c r="BC240" s="4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4"/>
      <c r="BW240" s="8"/>
      <c r="BX240" s="8"/>
      <c r="BY240" s="8"/>
      <c r="BZ240" s="4"/>
      <c r="CA240" s="4"/>
      <c r="CB240" s="4"/>
      <c r="CC240" s="4"/>
      <c r="CD240" s="27"/>
      <c r="CE240" s="27"/>
      <c r="CF240" s="207" t="e">
        <f t="shared" si="99"/>
        <v>#VALUE!</v>
      </c>
      <c r="CG240" s="208" t="e">
        <f t="shared" si="100"/>
        <v>#VALUE!</v>
      </c>
      <c r="CH240" s="209"/>
      <c r="CI240" s="210"/>
      <c r="CJ240" s="207" t="e">
        <f t="shared" si="101"/>
        <v>#VALUE!</v>
      </c>
      <c r="CK240" s="208" t="e">
        <f t="shared" si="102"/>
        <v>#VALUE!</v>
      </c>
      <c r="CL240" s="209"/>
      <c r="CM240" s="210"/>
      <c r="CN240" s="207" t="e">
        <f t="shared" si="103"/>
        <v>#VALUE!</v>
      </c>
      <c r="CO240" s="208" t="e">
        <f t="shared" si="104"/>
        <v>#VALUE!</v>
      </c>
      <c r="CP240" s="211"/>
      <c r="CQ240" s="212"/>
      <c r="CR240" s="213"/>
      <c r="CS240" s="213"/>
    </row>
    <row r="241" spans="1:97" ht="19.899999999999999" customHeight="1">
      <c r="A241" s="194">
        <v>240</v>
      </c>
      <c r="B241" s="204">
        <v>16</v>
      </c>
      <c r="C241" s="195"/>
      <c r="D241" s="196" t="str">
        <f>LEFT(K241,1)&amp;RIGHT(K241,2)&amp;"N"&amp;L241&amp;"S"&amp;M241&amp;N241</f>
        <v>F01N5S616</v>
      </c>
      <c r="E241" s="196" t="s">
        <v>1035</v>
      </c>
      <c r="F241" s="196" t="s">
        <v>675</v>
      </c>
      <c r="G241" s="196"/>
      <c r="H241" s="196"/>
      <c r="I241" s="237" t="str">
        <f t="shared" si="116"/>
        <v/>
      </c>
      <c r="J241" s="237" t="str">
        <f t="shared" si="117"/>
        <v/>
      </c>
      <c r="K241" s="2" t="str">
        <f t="shared" si="108"/>
        <v>FCS0301</v>
      </c>
      <c r="L241" s="1">
        <f t="shared" si="113"/>
        <v>5</v>
      </c>
      <c r="M241" s="1">
        <f t="shared" si="114"/>
        <v>6</v>
      </c>
      <c r="N241" s="1">
        <v>16</v>
      </c>
      <c r="O241" s="57" t="str">
        <f t="shared" si="115"/>
        <v>AAI143</v>
      </c>
      <c r="P241" s="2" t="str">
        <f t="shared" si="112"/>
        <v>AI</v>
      </c>
      <c r="Q241" s="2"/>
      <c r="R241" s="57" t="s">
        <v>162</v>
      </c>
      <c r="S241" s="2"/>
      <c r="T241" s="2"/>
      <c r="U241" s="2"/>
      <c r="V241" s="2"/>
      <c r="W241" s="2"/>
      <c r="X241" s="2"/>
      <c r="Y241" s="25" t="str">
        <f t="shared" si="96"/>
        <v>%Z056116</v>
      </c>
      <c r="Z241" s="2" t="str">
        <f t="shared" si="97"/>
        <v>%%IF01N5S616</v>
      </c>
      <c r="AA241" s="36"/>
      <c r="AB241" s="2" t="str">
        <f t="shared" si="98"/>
        <v>SBAI SPARE</v>
      </c>
      <c r="AC241" s="1" t="str">
        <f t="shared" si="118"/>
        <v/>
      </c>
      <c r="AD241" s="1" t="str">
        <f t="shared" si="119"/>
        <v/>
      </c>
      <c r="AE241" s="1" t="str">
        <f t="shared" si="120"/>
        <v/>
      </c>
      <c r="AF241" s="1"/>
      <c r="AG241" s="1"/>
      <c r="AH241" s="1"/>
      <c r="AI241" s="1"/>
      <c r="AJ241" s="1"/>
      <c r="AK241" s="58" t="s">
        <v>165</v>
      </c>
      <c r="AL241" s="4"/>
      <c r="AM241" s="4"/>
      <c r="AN241" s="5"/>
      <c r="AO241" s="195" t="s">
        <v>161</v>
      </c>
      <c r="AP241" s="199" t="s">
        <v>166</v>
      </c>
      <c r="AQ241" s="197" t="s">
        <v>167</v>
      </c>
      <c r="AR241" s="196"/>
      <c r="AS241" s="195"/>
      <c r="AT241" s="196" t="s">
        <v>168</v>
      </c>
      <c r="AU241" s="205"/>
      <c r="AV241" s="196"/>
      <c r="AW241" s="4"/>
      <c r="AX241" s="4"/>
      <c r="AY241" s="4"/>
      <c r="AZ241" s="4"/>
      <c r="BA241" s="4"/>
      <c r="BB241" s="4"/>
      <c r="BC241" s="4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4"/>
      <c r="BW241" s="8"/>
      <c r="BX241" s="8"/>
      <c r="BY241" s="8"/>
      <c r="BZ241" s="4"/>
      <c r="CA241" s="4"/>
      <c r="CB241" s="4"/>
      <c r="CC241" s="4"/>
      <c r="CD241" s="27"/>
      <c r="CE241" s="27"/>
      <c r="CF241" s="207" t="e">
        <f t="shared" si="99"/>
        <v>#VALUE!</v>
      </c>
      <c r="CG241" s="208" t="e">
        <f t="shared" si="100"/>
        <v>#VALUE!</v>
      </c>
      <c r="CH241" s="209"/>
      <c r="CI241" s="210"/>
      <c r="CJ241" s="207" t="e">
        <f t="shared" si="101"/>
        <v>#VALUE!</v>
      </c>
      <c r="CK241" s="208" t="e">
        <f t="shared" si="102"/>
        <v>#VALUE!</v>
      </c>
      <c r="CL241" s="209"/>
      <c r="CM241" s="210"/>
      <c r="CN241" s="207" t="e">
        <f t="shared" si="103"/>
        <v>#VALUE!</v>
      </c>
      <c r="CO241" s="208" t="e">
        <f t="shared" si="104"/>
        <v>#VALUE!</v>
      </c>
      <c r="CP241" s="211"/>
      <c r="CQ241" s="212"/>
      <c r="CR241" s="213"/>
      <c r="CS241" s="213"/>
    </row>
    <row r="242" spans="1:97" ht="19.899999999999999" customHeight="1">
      <c r="A242" s="194">
        <v>241</v>
      </c>
      <c r="B242" s="195">
        <v>1</v>
      </c>
      <c r="C242" s="195"/>
      <c r="D242" s="196" t="s">
        <v>1036</v>
      </c>
      <c r="E242" s="196" t="s">
        <v>1037</v>
      </c>
      <c r="F242" s="196" t="s">
        <v>1038</v>
      </c>
      <c r="G242" s="196" t="s">
        <v>1039</v>
      </c>
      <c r="H242" s="196" t="s">
        <v>461</v>
      </c>
      <c r="I242" s="237" t="str">
        <f t="shared" si="116"/>
        <v>0</v>
      </c>
      <c r="J242" s="237" t="str">
        <f t="shared" si="117"/>
        <v>250</v>
      </c>
      <c r="K242" s="2" t="str">
        <f t="shared" si="108"/>
        <v>FCS0301</v>
      </c>
      <c r="L242" s="1">
        <v>5</v>
      </c>
      <c r="M242" s="1">
        <v>7</v>
      </c>
      <c r="N242" s="1">
        <v>1</v>
      </c>
      <c r="O242" s="57" t="s">
        <v>34</v>
      </c>
      <c r="P242" s="2" t="str">
        <f t="shared" si="112"/>
        <v>AI</v>
      </c>
      <c r="Q242" s="2"/>
      <c r="R242" s="57" t="s">
        <v>162</v>
      </c>
      <c r="S242" s="2"/>
      <c r="T242" s="2"/>
      <c r="U242" s="2">
        <v>14</v>
      </c>
      <c r="V242" s="2"/>
      <c r="W242" s="2" t="s">
        <v>1040</v>
      </c>
      <c r="X242" s="2" t="s">
        <v>354</v>
      </c>
      <c r="Y242" s="3" t="str">
        <f t="shared" si="96"/>
        <v>%Z057101</v>
      </c>
      <c r="Z242" s="2" t="str">
        <f t="shared" si="97"/>
        <v>%%I08TT4023</v>
      </c>
      <c r="AA242" s="2"/>
      <c r="AB242" s="2" t="str">
        <f t="shared" si="98"/>
        <v>BFW来自界区温度</v>
      </c>
      <c r="AC242" s="1" t="str">
        <f t="shared" si="118"/>
        <v>0</v>
      </c>
      <c r="AD242" s="1" t="str">
        <f t="shared" si="119"/>
        <v>250</v>
      </c>
      <c r="AE242" s="1" t="str">
        <f t="shared" si="120"/>
        <v>℃</v>
      </c>
      <c r="AF242" s="1"/>
      <c r="AG242" s="1"/>
      <c r="AH242" s="1"/>
      <c r="AI242" s="1"/>
      <c r="AJ242" s="1"/>
      <c r="AK242" s="58" t="s">
        <v>165</v>
      </c>
      <c r="AL242" s="4"/>
      <c r="AM242" s="4"/>
      <c r="AN242" s="5"/>
      <c r="AO242" s="195" t="s">
        <v>161</v>
      </c>
      <c r="AP242" s="199" t="s">
        <v>166</v>
      </c>
      <c r="AQ242" s="197" t="s">
        <v>167</v>
      </c>
      <c r="AR242" s="196"/>
      <c r="AS242" s="196"/>
      <c r="AT242" s="196" t="s">
        <v>168</v>
      </c>
      <c r="AU242" s="205" t="s">
        <v>169</v>
      </c>
      <c r="AV242" s="196" t="s">
        <v>170</v>
      </c>
      <c r="AW242" s="4"/>
      <c r="AX242" s="4"/>
      <c r="AY242" s="4"/>
      <c r="AZ242" s="4"/>
      <c r="BA242" s="4"/>
      <c r="BB242" s="4"/>
      <c r="BC242" s="4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4"/>
      <c r="BW242" s="8"/>
      <c r="BX242" s="8"/>
      <c r="BY242" s="8"/>
      <c r="BZ242" s="4"/>
      <c r="CA242" s="4"/>
      <c r="CB242" s="4"/>
      <c r="CC242" s="4"/>
      <c r="CD242" s="27"/>
      <c r="CE242" s="27"/>
      <c r="CF242" s="207">
        <f t="shared" si="99"/>
        <v>-0.25</v>
      </c>
      <c r="CG242" s="208">
        <f t="shared" si="100"/>
        <v>0.25</v>
      </c>
      <c r="CH242" s="209"/>
      <c r="CI242" s="210"/>
      <c r="CJ242" s="207">
        <f t="shared" si="101"/>
        <v>124.75</v>
      </c>
      <c r="CK242" s="208">
        <f t="shared" si="102"/>
        <v>125.25</v>
      </c>
      <c r="CL242" s="209"/>
      <c r="CM242" s="210"/>
      <c r="CN242" s="207">
        <f t="shared" si="103"/>
        <v>249.75</v>
      </c>
      <c r="CO242" s="208">
        <f t="shared" si="104"/>
        <v>250.25</v>
      </c>
      <c r="CP242" s="211"/>
      <c r="CQ242" s="212"/>
      <c r="CR242" s="213"/>
      <c r="CS242" s="213"/>
    </row>
    <row r="243" spans="1:97" ht="19.899999999999999" customHeight="1">
      <c r="A243" s="194">
        <v>242</v>
      </c>
      <c r="B243" s="195">
        <v>2</v>
      </c>
      <c r="C243" s="195"/>
      <c r="D243" s="196" t="s">
        <v>1041</v>
      </c>
      <c r="E243" s="196" t="s">
        <v>1042</v>
      </c>
      <c r="F243" s="196" t="s">
        <v>1043</v>
      </c>
      <c r="G243" s="196" t="s">
        <v>471</v>
      </c>
      <c r="H243" s="196" t="s">
        <v>461</v>
      </c>
      <c r="I243" s="237" t="str">
        <f t="shared" si="116"/>
        <v>0</v>
      </c>
      <c r="J243" s="237" t="str">
        <f t="shared" si="117"/>
        <v>300</v>
      </c>
      <c r="K243" s="2" t="str">
        <f t="shared" si="108"/>
        <v>FCS0301</v>
      </c>
      <c r="L243" s="1">
        <f t="shared" ref="L243:L257" si="121">L242</f>
        <v>5</v>
      </c>
      <c r="M243" s="1">
        <f t="shared" ref="M243:M257" si="122">M242</f>
        <v>7</v>
      </c>
      <c r="N243" s="1">
        <v>2</v>
      </c>
      <c r="O243" s="57" t="str">
        <f t="shared" ref="O243:O257" si="123">O242</f>
        <v>AAI143</v>
      </c>
      <c r="P243" s="2" t="str">
        <f t="shared" si="112"/>
        <v>AI</v>
      </c>
      <c r="Q243" s="2"/>
      <c r="R243" s="57" t="s">
        <v>162</v>
      </c>
      <c r="S243" s="2"/>
      <c r="T243" s="2"/>
      <c r="U243" s="2">
        <v>14</v>
      </c>
      <c r="V243" s="2"/>
      <c r="W243" s="2" t="s">
        <v>1044</v>
      </c>
      <c r="X243" s="2" t="s">
        <v>354</v>
      </c>
      <c r="Y243" s="3" t="str">
        <f t="shared" si="96"/>
        <v>%Z057102</v>
      </c>
      <c r="Z243" s="2" t="str">
        <f t="shared" si="97"/>
        <v>%%I08TT4031</v>
      </c>
      <c r="AA243" s="2"/>
      <c r="AB243" s="2" t="str">
        <f t="shared" si="98"/>
        <v>输送管汽包VE411温度</v>
      </c>
      <c r="AC243" s="1" t="str">
        <f t="shared" si="118"/>
        <v>0</v>
      </c>
      <c r="AD243" s="1" t="str">
        <f t="shared" si="119"/>
        <v>300</v>
      </c>
      <c r="AE243" s="1" t="str">
        <f t="shared" si="120"/>
        <v>℃</v>
      </c>
      <c r="AF243" s="1"/>
      <c r="AG243" s="1"/>
      <c r="AH243" s="59"/>
      <c r="AI243" s="1"/>
      <c r="AJ243" s="1"/>
      <c r="AK243" s="58" t="s">
        <v>165</v>
      </c>
      <c r="AL243" s="4"/>
      <c r="AM243" s="4"/>
      <c r="AN243" s="5"/>
      <c r="AO243" s="195" t="s">
        <v>161</v>
      </c>
      <c r="AP243" s="199" t="s">
        <v>166</v>
      </c>
      <c r="AQ243" s="197" t="s">
        <v>167</v>
      </c>
      <c r="AR243" s="196"/>
      <c r="AS243" s="196"/>
      <c r="AT243" s="196" t="s">
        <v>168</v>
      </c>
      <c r="AU243" s="205" t="s">
        <v>169</v>
      </c>
      <c r="AV243" s="196" t="s">
        <v>170</v>
      </c>
      <c r="AW243" s="4"/>
      <c r="AX243" s="4"/>
      <c r="AY243" s="4"/>
      <c r="AZ243" s="4"/>
      <c r="BA243" s="4"/>
      <c r="BB243" s="4"/>
      <c r="BC243" s="4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4"/>
      <c r="BW243" s="8"/>
      <c r="BX243" s="8"/>
      <c r="BY243" s="8"/>
      <c r="BZ243" s="4"/>
      <c r="CA243" s="4"/>
      <c r="CB243" s="4"/>
      <c r="CC243" s="4"/>
      <c r="CD243" s="27"/>
      <c r="CE243" s="27"/>
      <c r="CF243" s="207">
        <f t="shared" si="99"/>
        <v>-0.3</v>
      </c>
      <c r="CG243" s="208">
        <f t="shared" si="100"/>
        <v>0.3</v>
      </c>
      <c r="CH243" s="209"/>
      <c r="CI243" s="210"/>
      <c r="CJ243" s="207">
        <f t="shared" si="101"/>
        <v>149.69999999999999</v>
      </c>
      <c r="CK243" s="208">
        <f t="shared" si="102"/>
        <v>150.30000000000001</v>
      </c>
      <c r="CL243" s="209"/>
      <c r="CM243" s="210"/>
      <c r="CN243" s="207">
        <f t="shared" si="103"/>
        <v>299.7</v>
      </c>
      <c r="CO243" s="208">
        <f t="shared" si="104"/>
        <v>300.3</v>
      </c>
      <c r="CP243" s="211"/>
      <c r="CQ243" s="212"/>
      <c r="CR243" s="213"/>
      <c r="CS243" s="213"/>
    </row>
    <row r="244" spans="1:97" ht="19.899999999999999" customHeight="1">
      <c r="A244" s="194">
        <v>243</v>
      </c>
      <c r="B244" s="195">
        <v>3</v>
      </c>
      <c r="C244" s="195"/>
      <c r="D244" s="196" t="s">
        <v>1045</v>
      </c>
      <c r="E244" s="196" t="s">
        <v>1046</v>
      </c>
      <c r="F244" s="196" t="s">
        <v>1047</v>
      </c>
      <c r="G244" s="196" t="s">
        <v>1039</v>
      </c>
      <c r="H244" s="196" t="s">
        <v>461</v>
      </c>
      <c r="I244" s="237" t="str">
        <f t="shared" si="116"/>
        <v>0</v>
      </c>
      <c r="J244" s="237" t="str">
        <f t="shared" si="117"/>
        <v>250</v>
      </c>
      <c r="K244" s="2" t="str">
        <f t="shared" si="108"/>
        <v>FCS0301</v>
      </c>
      <c r="L244" s="1">
        <f t="shared" si="121"/>
        <v>5</v>
      </c>
      <c r="M244" s="1">
        <f t="shared" si="122"/>
        <v>7</v>
      </c>
      <c r="N244" s="1">
        <v>3</v>
      </c>
      <c r="O244" s="57" t="str">
        <f t="shared" si="123"/>
        <v>AAI143</v>
      </c>
      <c r="P244" s="2" t="str">
        <f t="shared" si="112"/>
        <v>AI</v>
      </c>
      <c r="Q244" s="2"/>
      <c r="R244" s="57" t="s">
        <v>162</v>
      </c>
      <c r="S244" s="2"/>
      <c r="T244" s="2"/>
      <c r="U244" s="2">
        <v>19</v>
      </c>
      <c r="V244" s="2"/>
      <c r="W244" s="2" t="s">
        <v>1048</v>
      </c>
      <c r="X244" s="2" t="s">
        <v>354</v>
      </c>
      <c r="Y244" s="3" t="str">
        <f t="shared" si="96"/>
        <v>%Z057103</v>
      </c>
      <c r="Z244" s="2" t="str">
        <f t="shared" si="97"/>
        <v>%%I08TT4032</v>
      </c>
      <c r="AA244" s="2"/>
      <c r="AB244" s="2" t="str">
        <f t="shared" si="98"/>
        <v>EDC去CL401温度</v>
      </c>
      <c r="AC244" s="1" t="str">
        <f t="shared" si="118"/>
        <v>0</v>
      </c>
      <c r="AD244" s="1" t="str">
        <f t="shared" si="119"/>
        <v>250</v>
      </c>
      <c r="AE244" s="1" t="str">
        <f t="shared" si="120"/>
        <v>℃</v>
      </c>
      <c r="AF244" s="1"/>
      <c r="AG244" s="1"/>
      <c r="AH244" s="1"/>
      <c r="AI244" s="1"/>
      <c r="AJ244" s="1"/>
      <c r="AK244" s="58" t="s">
        <v>165</v>
      </c>
      <c r="AL244" s="4"/>
      <c r="AM244" s="4"/>
      <c r="AN244" s="5"/>
      <c r="AO244" s="195" t="s">
        <v>161</v>
      </c>
      <c r="AP244" s="199" t="s">
        <v>166</v>
      </c>
      <c r="AQ244" s="197" t="s">
        <v>167</v>
      </c>
      <c r="AR244" s="196"/>
      <c r="AS244" s="196"/>
      <c r="AT244" s="196" t="s">
        <v>168</v>
      </c>
      <c r="AU244" s="205" t="s">
        <v>169</v>
      </c>
      <c r="AV244" s="196" t="s">
        <v>170</v>
      </c>
      <c r="AW244" s="4"/>
      <c r="AX244" s="4"/>
      <c r="AY244" s="4"/>
      <c r="AZ244" s="4"/>
      <c r="BA244" s="4"/>
      <c r="BB244" s="4"/>
      <c r="BC244" s="4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4"/>
      <c r="BW244" s="8"/>
      <c r="BX244" s="8"/>
      <c r="BY244" s="8"/>
      <c r="BZ244" s="4"/>
      <c r="CA244" s="4"/>
      <c r="CB244" s="4"/>
      <c r="CC244" s="4"/>
      <c r="CD244" s="27"/>
      <c r="CE244" s="27"/>
      <c r="CF244" s="207">
        <f t="shared" si="99"/>
        <v>-0.25</v>
      </c>
      <c r="CG244" s="208">
        <f t="shared" si="100"/>
        <v>0.25</v>
      </c>
      <c r="CH244" s="209"/>
      <c r="CI244" s="210"/>
      <c r="CJ244" s="207">
        <f t="shared" si="101"/>
        <v>124.75</v>
      </c>
      <c r="CK244" s="208">
        <f t="shared" si="102"/>
        <v>125.25</v>
      </c>
      <c r="CL244" s="209"/>
      <c r="CM244" s="210"/>
      <c r="CN244" s="207">
        <f t="shared" si="103"/>
        <v>249.75</v>
      </c>
      <c r="CO244" s="208">
        <f t="shared" si="104"/>
        <v>250.25</v>
      </c>
      <c r="CP244" s="211"/>
      <c r="CQ244" s="212"/>
      <c r="CR244" s="213"/>
      <c r="CS244" s="213"/>
    </row>
    <row r="245" spans="1:97" ht="19.899999999999999" customHeight="1">
      <c r="A245" s="194">
        <v>244</v>
      </c>
      <c r="B245" s="195">
        <v>4</v>
      </c>
      <c r="C245" s="195"/>
      <c r="D245" s="196" t="s">
        <v>1049</v>
      </c>
      <c r="E245" s="196" t="s">
        <v>1050</v>
      </c>
      <c r="F245" s="196" t="s">
        <v>1051</v>
      </c>
      <c r="G245" s="196" t="s">
        <v>471</v>
      </c>
      <c r="H245" s="196" t="s">
        <v>461</v>
      </c>
      <c r="I245" s="237" t="str">
        <f t="shared" si="116"/>
        <v>0</v>
      </c>
      <c r="J245" s="237" t="str">
        <f t="shared" si="117"/>
        <v>300</v>
      </c>
      <c r="K245" s="2" t="str">
        <f t="shared" si="108"/>
        <v>FCS0301</v>
      </c>
      <c r="L245" s="1">
        <f t="shared" si="121"/>
        <v>5</v>
      </c>
      <c r="M245" s="1">
        <f t="shared" si="122"/>
        <v>7</v>
      </c>
      <c r="N245" s="1">
        <v>4</v>
      </c>
      <c r="O245" s="57" t="str">
        <f t="shared" si="123"/>
        <v>AAI143</v>
      </c>
      <c r="P245" s="2" t="str">
        <f t="shared" si="112"/>
        <v>AI</v>
      </c>
      <c r="Q245" s="2"/>
      <c r="R245" s="57" t="s">
        <v>162</v>
      </c>
      <c r="S245" s="2"/>
      <c r="T245" s="2"/>
      <c r="U245" s="2">
        <v>12</v>
      </c>
      <c r="V245" s="2"/>
      <c r="W245" s="2" t="s">
        <v>1052</v>
      </c>
      <c r="X245" s="2" t="s">
        <v>354</v>
      </c>
      <c r="Y245" s="3" t="str">
        <f t="shared" si="96"/>
        <v>%Z057104</v>
      </c>
      <c r="Z245" s="2" t="str">
        <f t="shared" si="97"/>
        <v>%%I08TT4051</v>
      </c>
      <c r="AA245" s="2"/>
      <c r="AB245" s="2" t="str">
        <f t="shared" si="98"/>
        <v>EDC去CL401底温度</v>
      </c>
      <c r="AC245" s="1" t="str">
        <f t="shared" si="118"/>
        <v>0</v>
      </c>
      <c r="AD245" s="1" t="str">
        <f t="shared" si="119"/>
        <v>300</v>
      </c>
      <c r="AE245" s="1" t="str">
        <f t="shared" si="120"/>
        <v>℃</v>
      </c>
      <c r="AF245" s="1"/>
      <c r="AG245" s="1"/>
      <c r="AH245" s="1"/>
      <c r="AI245" s="1"/>
      <c r="AJ245" s="1"/>
      <c r="AK245" s="58" t="s">
        <v>165</v>
      </c>
      <c r="AL245" s="4"/>
      <c r="AM245" s="4"/>
      <c r="AN245" s="5"/>
      <c r="AO245" s="195" t="s">
        <v>161</v>
      </c>
      <c r="AP245" s="199" t="s">
        <v>166</v>
      </c>
      <c r="AQ245" s="197" t="s">
        <v>167</v>
      </c>
      <c r="AR245" s="196"/>
      <c r="AS245" s="196"/>
      <c r="AT245" s="196" t="s">
        <v>168</v>
      </c>
      <c r="AU245" s="205" t="s">
        <v>169</v>
      </c>
      <c r="AV245" s="196" t="s">
        <v>170</v>
      </c>
      <c r="AW245" s="4"/>
      <c r="AX245" s="4"/>
      <c r="AY245" s="4"/>
      <c r="AZ245" s="4"/>
      <c r="BA245" s="4"/>
      <c r="BB245" s="4"/>
      <c r="BC245" s="4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4"/>
      <c r="BW245" s="8"/>
      <c r="BX245" s="8"/>
      <c r="BY245" s="8"/>
      <c r="BZ245" s="4"/>
      <c r="CA245" s="4"/>
      <c r="CB245" s="4"/>
      <c r="CC245" s="4"/>
      <c r="CD245" s="27"/>
      <c r="CE245" s="27"/>
      <c r="CF245" s="207">
        <f t="shared" si="99"/>
        <v>-0.3</v>
      </c>
      <c r="CG245" s="208">
        <f t="shared" si="100"/>
        <v>0.3</v>
      </c>
      <c r="CH245" s="209"/>
      <c r="CI245" s="210"/>
      <c r="CJ245" s="207">
        <f t="shared" si="101"/>
        <v>149.69999999999999</v>
      </c>
      <c r="CK245" s="208">
        <f t="shared" si="102"/>
        <v>150.30000000000001</v>
      </c>
      <c r="CL245" s="209"/>
      <c r="CM245" s="210"/>
      <c r="CN245" s="207">
        <f t="shared" si="103"/>
        <v>299.7</v>
      </c>
      <c r="CO245" s="208">
        <f t="shared" si="104"/>
        <v>300.3</v>
      </c>
      <c r="CP245" s="211"/>
      <c r="CQ245" s="212"/>
      <c r="CR245" s="213"/>
      <c r="CS245" s="213"/>
    </row>
    <row r="246" spans="1:97" ht="19.899999999999999" customHeight="1">
      <c r="A246" s="194">
        <v>245</v>
      </c>
      <c r="B246" s="195">
        <v>5</v>
      </c>
      <c r="C246" s="195"/>
      <c r="D246" s="196" t="s">
        <v>1053</v>
      </c>
      <c r="E246" s="196" t="s">
        <v>1054</v>
      </c>
      <c r="F246" s="196" t="s">
        <v>1055</v>
      </c>
      <c r="G246" s="196" t="s">
        <v>471</v>
      </c>
      <c r="H246" s="196" t="s">
        <v>461</v>
      </c>
      <c r="I246" s="237" t="str">
        <f t="shared" si="116"/>
        <v>0</v>
      </c>
      <c r="J246" s="237" t="str">
        <f t="shared" si="117"/>
        <v>300</v>
      </c>
      <c r="K246" s="2" t="str">
        <f t="shared" si="108"/>
        <v>FCS0301</v>
      </c>
      <c r="L246" s="1">
        <f t="shared" si="121"/>
        <v>5</v>
      </c>
      <c r="M246" s="1">
        <f t="shared" si="122"/>
        <v>7</v>
      </c>
      <c r="N246" s="1">
        <v>5</v>
      </c>
      <c r="O246" s="57" t="str">
        <f t="shared" si="123"/>
        <v>AAI143</v>
      </c>
      <c r="P246" s="2" t="str">
        <f t="shared" si="112"/>
        <v>AI</v>
      </c>
      <c r="Q246" s="2"/>
      <c r="R246" s="57" t="s">
        <v>162</v>
      </c>
      <c r="S246" s="2"/>
      <c r="T246" s="2"/>
      <c r="U246" s="2">
        <v>12</v>
      </c>
      <c r="V246" s="2"/>
      <c r="W246" s="2" t="s">
        <v>1056</v>
      </c>
      <c r="X246" s="2" t="s">
        <v>354</v>
      </c>
      <c r="Y246" s="3" t="str">
        <f t="shared" si="96"/>
        <v>%Z057105</v>
      </c>
      <c r="Z246" s="2" t="str">
        <f t="shared" si="97"/>
        <v>%%I08TT4198</v>
      </c>
      <c r="AA246" s="2"/>
      <c r="AB246" s="2" t="str">
        <f t="shared" si="98"/>
        <v>急冷洗涤塔CL401塔盘9温度</v>
      </c>
      <c r="AC246" s="1" t="str">
        <f t="shared" si="118"/>
        <v>0</v>
      </c>
      <c r="AD246" s="1" t="str">
        <f t="shared" si="119"/>
        <v>300</v>
      </c>
      <c r="AE246" s="1" t="str">
        <f t="shared" si="120"/>
        <v>℃</v>
      </c>
      <c r="AF246" s="1"/>
      <c r="AG246" s="1"/>
      <c r="AH246" s="1"/>
      <c r="AI246" s="1"/>
      <c r="AJ246" s="1"/>
      <c r="AK246" s="58" t="s">
        <v>165</v>
      </c>
      <c r="AL246" s="4"/>
      <c r="AM246" s="4"/>
      <c r="AN246" s="5"/>
      <c r="AO246" s="195" t="s">
        <v>161</v>
      </c>
      <c r="AP246" s="199" t="s">
        <v>166</v>
      </c>
      <c r="AQ246" s="197" t="s">
        <v>167</v>
      </c>
      <c r="AR246" s="196"/>
      <c r="AS246" s="196"/>
      <c r="AT246" s="196" t="s">
        <v>168</v>
      </c>
      <c r="AU246" s="205" t="s">
        <v>169</v>
      </c>
      <c r="AV246" s="196" t="s">
        <v>170</v>
      </c>
      <c r="AW246" s="4"/>
      <c r="AX246" s="4"/>
      <c r="AY246" s="4"/>
      <c r="AZ246" s="4"/>
      <c r="BA246" s="4"/>
      <c r="BB246" s="4"/>
      <c r="BC246" s="4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4"/>
      <c r="BW246" s="8"/>
      <c r="BX246" s="8"/>
      <c r="BY246" s="8"/>
      <c r="BZ246" s="4"/>
      <c r="CA246" s="4"/>
      <c r="CB246" s="4"/>
      <c r="CC246" s="4"/>
      <c r="CD246" s="27"/>
      <c r="CE246" s="27"/>
      <c r="CF246" s="207">
        <f t="shared" si="99"/>
        <v>-0.3</v>
      </c>
      <c r="CG246" s="208">
        <f t="shared" si="100"/>
        <v>0.3</v>
      </c>
      <c r="CH246" s="209"/>
      <c r="CI246" s="210"/>
      <c r="CJ246" s="207">
        <f t="shared" si="101"/>
        <v>149.69999999999999</v>
      </c>
      <c r="CK246" s="208">
        <f t="shared" si="102"/>
        <v>150.30000000000001</v>
      </c>
      <c r="CL246" s="209"/>
      <c r="CM246" s="210"/>
      <c r="CN246" s="207">
        <f t="shared" si="103"/>
        <v>299.7</v>
      </c>
      <c r="CO246" s="208">
        <f t="shared" si="104"/>
        <v>300.3</v>
      </c>
      <c r="CP246" s="211"/>
      <c r="CQ246" s="212"/>
      <c r="CR246" s="213"/>
      <c r="CS246" s="213"/>
    </row>
    <row r="247" spans="1:97" ht="19.899999999999999" customHeight="1">
      <c r="A247" s="194">
        <v>246</v>
      </c>
      <c r="B247" s="195">
        <v>6</v>
      </c>
      <c r="C247" s="195"/>
      <c r="D247" s="196" t="s">
        <v>1057</v>
      </c>
      <c r="E247" s="196" t="s">
        <v>1058</v>
      </c>
      <c r="F247" s="196" t="s">
        <v>1059</v>
      </c>
      <c r="G247" s="196" t="s">
        <v>471</v>
      </c>
      <c r="H247" s="196" t="s">
        <v>461</v>
      </c>
      <c r="I247" s="237" t="str">
        <f t="shared" si="116"/>
        <v>0</v>
      </c>
      <c r="J247" s="237" t="str">
        <f t="shared" si="117"/>
        <v>300</v>
      </c>
      <c r="K247" s="2" t="str">
        <f t="shared" si="108"/>
        <v>FCS0301</v>
      </c>
      <c r="L247" s="1">
        <f t="shared" si="121"/>
        <v>5</v>
      </c>
      <c r="M247" s="1">
        <f t="shared" si="122"/>
        <v>7</v>
      </c>
      <c r="N247" s="1">
        <v>6</v>
      </c>
      <c r="O247" s="57" t="str">
        <f t="shared" si="123"/>
        <v>AAI143</v>
      </c>
      <c r="P247" s="2" t="str">
        <f t="shared" si="112"/>
        <v>AI</v>
      </c>
      <c r="Q247" s="2"/>
      <c r="R247" s="57" t="s">
        <v>162</v>
      </c>
      <c r="S247" s="2"/>
      <c r="T247" s="2"/>
      <c r="U247" s="2">
        <v>12</v>
      </c>
      <c r="V247" s="2"/>
      <c r="W247" s="2" t="s">
        <v>1060</v>
      </c>
      <c r="X247" s="2" t="s">
        <v>354</v>
      </c>
      <c r="Y247" s="3" t="str">
        <f t="shared" si="96"/>
        <v>%Z057106</v>
      </c>
      <c r="Z247" s="2" t="str">
        <f t="shared" si="97"/>
        <v>%%I08TT4199</v>
      </c>
      <c r="AA247" s="2"/>
      <c r="AB247" s="2" t="str">
        <f t="shared" si="98"/>
        <v>08CL401塔盘6温度</v>
      </c>
      <c r="AC247" s="1" t="str">
        <f t="shared" si="118"/>
        <v>0</v>
      </c>
      <c r="AD247" s="1" t="str">
        <f t="shared" si="119"/>
        <v>300</v>
      </c>
      <c r="AE247" s="1" t="str">
        <f t="shared" si="120"/>
        <v>℃</v>
      </c>
      <c r="AF247" s="1"/>
      <c r="AG247" s="1"/>
      <c r="AH247" s="1"/>
      <c r="AI247" s="1"/>
      <c r="AJ247" s="1"/>
      <c r="AK247" s="58" t="s">
        <v>165</v>
      </c>
      <c r="AL247" s="4"/>
      <c r="AM247" s="4"/>
      <c r="AN247" s="5"/>
      <c r="AO247" s="195" t="s">
        <v>161</v>
      </c>
      <c r="AP247" s="199" t="s">
        <v>166</v>
      </c>
      <c r="AQ247" s="197" t="s">
        <v>167</v>
      </c>
      <c r="AR247" s="196"/>
      <c r="AS247" s="196"/>
      <c r="AT247" s="196" t="s">
        <v>168</v>
      </c>
      <c r="AU247" s="205" t="s">
        <v>169</v>
      </c>
      <c r="AV247" s="196" t="s">
        <v>170</v>
      </c>
      <c r="AW247" s="4"/>
      <c r="AX247" s="4"/>
      <c r="AY247" s="4"/>
      <c r="AZ247" s="4"/>
      <c r="BA247" s="4"/>
      <c r="BB247" s="4"/>
      <c r="BC247" s="4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4"/>
      <c r="BW247" s="8"/>
      <c r="BX247" s="8"/>
      <c r="BY247" s="8"/>
      <c r="BZ247" s="4"/>
      <c r="CA247" s="4"/>
      <c r="CB247" s="4"/>
      <c r="CC247" s="4"/>
      <c r="CD247" s="27"/>
      <c r="CE247" s="27"/>
      <c r="CF247" s="207">
        <f t="shared" si="99"/>
        <v>-0.3</v>
      </c>
      <c r="CG247" s="208">
        <f t="shared" si="100"/>
        <v>0.3</v>
      </c>
      <c r="CH247" s="209"/>
      <c r="CI247" s="210"/>
      <c r="CJ247" s="207">
        <f t="shared" si="101"/>
        <v>149.69999999999999</v>
      </c>
      <c r="CK247" s="208">
        <f t="shared" si="102"/>
        <v>150.30000000000001</v>
      </c>
      <c r="CL247" s="209"/>
      <c r="CM247" s="210"/>
      <c r="CN247" s="207">
        <f t="shared" si="103"/>
        <v>299.7</v>
      </c>
      <c r="CO247" s="208">
        <f t="shared" si="104"/>
        <v>300.3</v>
      </c>
      <c r="CP247" s="211"/>
      <c r="CQ247" s="212"/>
      <c r="CR247" s="213"/>
      <c r="CS247" s="213"/>
    </row>
    <row r="248" spans="1:97" ht="19.899999999999999" customHeight="1">
      <c r="A248" s="194">
        <v>247</v>
      </c>
      <c r="B248" s="195">
        <v>7</v>
      </c>
      <c r="C248" s="195"/>
      <c r="D248" s="196" t="s">
        <v>1061</v>
      </c>
      <c r="E248" s="196" t="s">
        <v>1062</v>
      </c>
      <c r="F248" s="196" t="s">
        <v>1063</v>
      </c>
      <c r="G248" s="196" t="s">
        <v>471</v>
      </c>
      <c r="H248" s="196" t="s">
        <v>461</v>
      </c>
      <c r="I248" s="237" t="str">
        <f t="shared" si="116"/>
        <v>0</v>
      </c>
      <c r="J248" s="237" t="str">
        <f t="shared" si="117"/>
        <v>300</v>
      </c>
      <c r="K248" s="2" t="str">
        <f t="shared" si="108"/>
        <v>FCS0301</v>
      </c>
      <c r="L248" s="1">
        <f t="shared" si="121"/>
        <v>5</v>
      </c>
      <c r="M248" s="1">
        <f t="shared" si="122"/>
        <v>7</v>
      </c>
      <c r="N248" s="1">
        <v>7</v>
      </c>
      <c r="O248" s="57" t="str">
        <f t="shared" si="123"/>
        <v>AAI143</v>
      </c>
      <c r="P248" s="2" t="str">
        <f t="shared" si="112"/>
        <v>AI</v>
      </c>
      <c r="Q248" s="2"/>
      <c r="R248" s="57" t="s">
        <v>162</v>
      </c>
      <c r="S248" s="2"/>
      <c r="T248" s="2"/>
      <c r="U248" s="2">
        <v>14</v>
      </c>
      <c r="V248" s="2"/>
      <c r="W248" s="2" t="s">
        <v>1064</v>
      </c>
      <c r="X248" s="2" t="s">
        <v>354</v>
      </c>
      <c r="Y248" s="3" t="str">
        <f t="shared" si="96"/>
        <v>%Z057107</v>
      </c>
      <c r="Z248" s="2" t="str">
        <f t="shared" si="97"/>
        <v>%%I08TT4207</v>
      </c>
      <c r="AA248" s="2"/>
      <c r="AB248" s="2" t="str">
        <f t="shared" si="98"/>
        <v>CL401塔底温度</v>
      </c>
      <c r="AC248" s="1" t="str">
        <f t="shared" si="118"/>
        <v>0</v>
      </c>
      <c r="AD248" s="1" t="str">
        <f t="shared" si="119"/>
        <v>300</v>
      </c>
      <c r="AE248" s="1" t="str">
        <f t="shared" si="120"/>
        <v>℃</v>
      </c>
      <c r="AF248" s="1"/>
      <c r="AG248" s="1"/>
      <c r="AH248" s="1"/>
      <c r="AI248" s="1"/>
      <c r="AJ248" s="1"/>
      <c r="AK248" s="58" t="s">
        <v>165</v>
      </c>
      <c r="AL248" s="4"/>
      <c r="AM248" s="4"/>
      <c r="AN248" s="5"/>
      <c r="AO248" s="195" t="s">
        <v>161</v>
      </c>
      <c r="AP248" s="199" t="s">
        <v>166</v>
      </c>
      <c r="AQ248" s="197" t="s">
        <v>167</v>
      </c>
      <c r="AR248" s="196"/>
      <c r="AS248" s="196"/>
      <c r="AT248" s="196" t="s">
        <v>168</v>
      </c>
      <c r="AU248" s="205" t="s">
        <v>169</v>
      </c>
      <c r="AV248" s="196" t="s">
        <v>170</v>
      </c>
      <c r="AW248" s="4"/>
      <c r="AX248" s="4"/>
      <c r="AY248" s="4"/>
      <c r="AZ248" s="4"/>
      <c r="BA248" s="4"/>
      <c r="BB248" s="4"/>
      <c r="BC248" s="4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4"/>
      <c r="BW248" s="8"/>
      <c r="BX248" s="8"/>
      <c r="BY248" s="8"/>
      <c r="BZ248" s="4"/>
      <c r="CA248" s="4"/>
      <c r="CB248" s="4"/>
      <c r="CC248" s="4"/>
      <c r="CD248" s="27"/>
      <c r="CE248" s="27"/>
      <c r="CF248" s="207">
        <f t="shared" si="99"/>
        <v>-0.3</v>
      </c>
      <c r="CG248" s="208">
        <f t="shared" si="100"/>
        <v>0.3</v>
      </c>
      <c r="CH248" s="209"/>
      <c r="CI248" s="210"/>
      <c r="CJ248" s="207">
        <f t="shared" si="101"/>
        <v>149.69999999999999</v>
      </c>
      <c r="CK248" s="208">
        <f t="shared" si="102"/>
        <v>150.30000000000001</v>
      </c>
      <c r="CL248" s="209"/>
      <c r="CM248" s="210"/>
      <c r="CN248" s="207">
        <f t="shared" si="103"/>
        <v>299.7</v>
      </c>
      <c r="CO248" s="208">
        <f t="shared" si="104"/>
        <v>300.3</v>
      </c>
      <c r="CP248" s="211"/>
      <c r="CQ248" s="212"/>
      <c r="CR248" s="213"/>
      <c r="CS248" s="213"/>
    </row>
    <row r="249" spans="1:97" ht="19.899999999999999" customHeight="1">
      <c r="A249" s="194">
        <v>248</v>
      </c>
      <c r="B249" s="195">
        <v>8</v>
      </c>
      <c r="C249" s="195"/>
      <c r="D249" s="196" t="s">
        <v>1065</v>
      </c>
      <c r="E249" s="196" t="s">
        <v>1066</v>
      </c>
      <c r="F249" s="196" t="s">
        <v>1067</v>
      </c>
      <c r="G249" s="196" t="s">
        <v>471</v>
      </c>
      <c r="H249" s="196" t="s">
        <v>461</v>
      </c>
      <c r="I249" s="237" t="str">
        <f t="shared" si="116"/>
        <v>0</v>
      </c>
      <c r="J249" s="237" t="str">
        <f t="shared" si="117"/>
        <v>300</v>
      </c>
      <c r="K249" s="2" t="str">
        <f t="shared" si="108"/>
        <v>FCS0301</v>
      </c>
      <c r="L249" s="1">
        <f t="shared" si="121"/>
        <v>5</v>
      </c>
      <c r="M249" s="1">
        <f t="shared" si="122"/>
        <v>7</v>
      </c>
      <c r="N249" s="1">
        <v>8</v>
      </c>
      <c r="O249" s="57" t="str">
        <f t="shared" si="123"/>
        <v>AAI143</v>
      </c>
      <c r="P249" s="2" t="str">
        <f t="shared" si="112"/>
        <v>AI</v>
      </c>
      <c r="Q249" s="2"/>
      <c r="R249" s="57" t="s">
        <v>162</v>
      </c>
      <c r="S249" s="2"/>
      <c r="T249" s="2"/>
      <c r="U249" s="2">
        <v>14</v>
      </c>
      <c r="V249" s="2"/>
      <c r="W249" s="2" t="s">
        <v>1068</v>
      </c>
      <c r="X249" s="2" t="s">
        <v>354</v>
      </c>
      <c r="Y249" s="3" t="str">
        <f t="shared" si="96"/>
        <v>%Z057108</v>
      </c>
      <c r="Z249" s="2" t="str">
        <f t="shared" si="97"/>
        <v>%%I08TT4214</v>
      </c>
      <c r="AA249" s="2"/>
      <c r="AB249" s="2" t="str">
        <f t="shared" si="98"/>
        <v>CL401顶部温度</v>
      </c>
      <c r="AC249" s="1" t="str">
        <f t="shared" si="118"/>
        <v>0</v>
      </c>
      <c r="AD249" s="1" t="str">
        <f t="shared" si="119"/>
        <v>300</v>
      </c>
      <c r="AE249" s="1" t="str">
        <f t="shared" si="120"/>
        <v>℃</v>
      </c>
      <c r="AF249" s="1"/>
      <c r="AG249" s="1"/>
      <c r="AH249" s="1"/>
      <c r="AI249" s="1"/>
      <c r="AJ249" s="1"/>
      <c r="AK249" s="58" t="s">
        <v>165</v>
      </c>
      <c r="AL249" s="4"/>
      <c r="AM249" s="4"/>
      <c r="AN249" s="5"/>
      <c r="AO249" s="195" t="s">
        <v>161</v>
      </c>
      <c r="AP249" s="199" t="s">
        <v>166</v>
      </c>
      <c r="AQ249" s="197" t="s">
        <v>167</v>
      </c>
      <c r="AR249" s="196"/>
      <c r="AS249" s="196"/>
      <c r="AT249" s="196" t="s">
        <v>168</v>
      </c>
      <c r="AU249" s="205" t="s">
        <v>169</v>
      </c>
      <c r="AV249" s="196" t="s">
        <v>170</v>
      </c>
      <c r="AW249" s="4"/>
      <c r="AX249" s="4"/>
      <c r="AY249" s="4"/>
      <c r="AZ249" s="4"/>
      <c r="BA249" s="4"/>
      <c r="BB249" s="4"/>
      <c r="BC249" s="4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4"/>
      <c r="BW249" s="8"/>
      <c r="BX249" s="8"/>
      <c r="BY249" s="8"/>
      <c r="BZ249" s="4"/>
      <c r="CA249" s="4"/>
      <c r="CB249" s="4"/>
      <c r="CC249" s="4"/>
      <c r="CD249" s="27"/>
      <c r="CE249" s="27"/>
      <c r="CF249" s="207">
        <f t="shared" si="99"/>
        <v>-0.3</v>
      </c>
      <c r="CG249" s="208">
        <f t="shared" si="100"/>
        <v>0.3</v>
      </c>
      <c r="CH249" s="209"/>
      <c r="CI249" s="210"/>
      <c r="CJ249" s="207">
        <f t="shared" si="101"/>
        <v>149.69999999999999</v>
      </c>
      <c r="CK249" s="208">
        <f t="shared" si="102"/>
        <v>150.30000000000001</v>
      </c>
      <c r="CL249" s="209"/>
      <c r="CM249" s="210"/>
      <c r="CN249" s="207">
        <f t="shared" si="103"/>
        <v>299.7</v>
      </c>
      <c r="CO249" s="208">
        <f t="shared" si="104"/>
        <v>300.3</v>
      </c>
      <c r="CP249" s="211"/>
      <c r="CQ249" s="212"/>
      <c r="CR249" s="213"/>
      <c r="CS249" s="213"/>
    </row>
    <row r="250" spans="1:97" ht="19.899999999999999" customHeight="1">
      <c r="A250" s="194">
        <v>249</v>
      </c>
      <c r="B250" s="195">
        <v>9</v>
      </c>
      <c r="C250" s="195"/>
      <c r="D250" s="196" t="s">
        <v>1069</v>
      </c>
      <c r="E250" s="196" t="s">
        <v>1070</v>
      </c>
      <c r="F250" s="196" t="s">
        <v>1071</v>
      </c>
      <c r="G250" s="196" t="s">
        <v>460</v>
      </c>
      <c r="H250" s="196" t="s">
        <v>461</v>
      </c>
      <c r="I250" s="237" t="str">
        <f t="shared" si="116"/>
        <v>0</v>
      </c>
      <c r="J250" s="237" t="str">
        <f t="shared" si="117"/>
        <v>60</v>
      </c>
      <c r="K250" s="2" t="str">
        <f t="shared" si="108"/>
        <v>FCS0301</v>
      </c>
      <c r="L250" s="1">
        <f t="shared" si="121"/>
        <v>5</v>
      </c>
      <c r="M250" s="1">
        <f t="shared" si="122"/>
        <v>7</v>
      </c>
      <c r="N250" s="1">
        <v>9</v>
      </c>
      <c r="O250" s="57" t="str">
        <f t="shared" si="123"/>
        <v>AAI143</v>
      </c>
      <c r="P250" s="2" t="str">
        <f t="shared" si="112"/>
        <v>AI</v>
      </c>
      <c r="Q250" s="2"/>
      <c r="R250" s="57" t="s">
        <v>162</v>
      </c>
      <c r="S250" s="2"/>
      <c r="T250" s="2"/>
      <c r="U250" s="2">
        <v>12</v>
      </c>
      <c r="V250" s="2"/>
      <c r="W250" s="2" t="s">
        <v>1072</v>
      </c>
      <c r="X250" s="2" t="s">
        <v>354</v>
      </c>
      <c r="Y250" s="3" t="str">
        <f t="shared" si="96"/>
        <v>%Z057109</v>
      </c>
      <c r="Z250" s="2" t="str">
        <f t="shared" si="97"/>
        <v>%%I08TT4220</v>
      </c>
      <c r="AA250" s="2"/>
      <c r="AB250" s="2" t="str">
        <f t="shared" si="98"/>
        <v>CL401存料罐温度</v>
      </c>
      <c r="AC250" s="1" t="str">
        <f t="shared" si="118"/>
        <v>0</v>
      </c>
      <c r="AD250" s="1" t="str">
        <f t="shared" si="119"/>
        <v>60</v>
      </c>
      <c r="AE250" s="1" t="str">
        <f t="shared" si="120"/>
        <v>℃</v>
      </c>
      <c r="AF250" s="1"/>
      <c r="AG250" s="1"/>
      <c r="AH250" s="1"/>
      <c r="AI250" s="1"/>
      <c r="AJ250" s="1"/>
      <c r="AK250" s="58" t="s">
        <v>165</v>
      </c>
      <c r="AL250" s="4"/>
      <c r="AM250" s="4"/>
      <c r="AN250" s="5"/>
      <c r="AO250" s="195" t="s">
        <v>161</v>
      </c>
      <c r="AP250" s="199" t="s">
        <v>166</v>
      </c>
      <c r="AQ250" s="197" t="s">
        <v>167</v>
      </c>
      <c r="AR250" s="196"/>
      <c r="AS250" s="196"/>
      <c r="AT250" s="196" t="s">
        <v>168</v>
      </c>
      <c r="AU250" s="205" t="s">
        <v>169</v>
      </c>
      <c r="AV250" s="196" t="s">
        <v>170</v>
      </c>
      <c r="AW250" s="4"/>
      <c r="AX250" s="4"/>
      <c r="AY250" s="4"/>
      <c r="AZ250" s="4"/>
      <c r="BA250" s="4"/>
      <c r="BB250" s="4"/>
      <c r="BC250" s="4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4"/>
      <c r="BW250" s="8"/>
      <c r="BX250" s="8"/>
      <c r="BY250" s="8"/>
      <c r="BZ250" s="4"/>
      <c r="CA250" s="4"/>
      <c r="CB250" s="4"/>
      <c r="CC250" s="4"/>
      <c r="CD250" s="27"/>
      <c r="CE250" s="27"/>
      <c r="CF250" s="207">
        <f t="shared" si="99"/>
        <v>-0.06</v>
      </c>
      <c r="CG250" s="208">
        <f t="shared" si="100"/>
        <v>0.06</v>
      </c>
      <c r="CH250" s="209"/>
      <c r="CI250" s="210"/>
      <c r="CJ250" s="207">
        <f t="shared" si="101"/>
        <v>29.94</v>
      </c>
      <c r="CK250" s="208">
        <f t="shared" si="102"/>
        <v>30.06</v>
      </c>
      <c r="CL250" s="209"/>
      <c r="CM250" s="210"/>
      <c r="CN250" s="207">
        <f t="shared" si="103"/>
        <v>59.94</v>
      </c>
      <c r="CO250" s="208">
        <f t="shared" si="104"/>
        <v>60.06</v>
      </c>
      <c r="CP250" s="211"/>
      <c r="CQ250" s="212"/>
      <c r="CR250" s="213"/>
      <c r="CS250" s="213"/>
    </row>
    <row r="251" spans="1:97" ht="19.899999999999999" customHeight="1">
      <c r="A251" s="194">
        <v>250</v>
      </c>
      <c r="B251" s="195">
        <v>10</v>
      </c>
      <c r="C251" s="195"/>
      <c r="D251" s="196" t="s">
        <v>1073</v>
      </c>
      <c r="E251" s="196" t="s">
        <v>1074</v>
      </c>
      <c r="F251" s="196" t="s">
        <v>1075</v>
      </c>
      <c r="G251" s="196" t="s">
        <v>471</v>
      </c>
      <c r="H251" s="196" t="s">
        <v>461</v>
      </c>
      <c r="I251" s="237" t="str">
        <f t="shared" si="116"/>
        <v>0</v>
      </c>
      <c r="J251" s="237" t="str">
        <f t="shared" si="117"/>
        <v>300</v>
      </c>
      <c r="K251" s="2" t="str">
        <f t="shared" si="108"/>
        <v>FCS0301</v>
      </c>
      <c r="L251" s="1">
        <f t="shared" si="121"/>
        <v>5</v>
      </c>
      <c r="M251" s="1">
        <f t="shared" si="122"/>
        <v>7</v>
      </c>
      <c r="N251" s="1">
        <v>10</v>
      </c>
      <c r="O251" s="57" t="str">
        <f t="shared" si="123"/>
        <v>AAI143</v>
      </c>
      <c r="P251" s="2" t="str">
        <f t="shared" si="112"/>
        <v>AI</v>
      </c>
      <c r="Q251" s="2"/>
      <c r="R251" s="57" t="s">
        <v>162</v>
      </c>
      <c r="S251" s="2"/>
      <c r="T251" s="2"/>
      <c r="U251" s="2">
        <v>14</v>
      </c>
      <c r="V251" s="2"/>
      <c r="W251" s="2" t="s">
        <v>1076</v>
      </c>
      <c r="X251" s="2" t="s">
        <v>354</v>
      </c>
      <c r="Y251" s="3" t="str">
        <f t="shared" si="96"/>
        <v>%Z057110</v>
      </c>
      <c r="Z251" s="2" t="str">
        <f t="shared" si="97"/>
        <v>%%I08TT4221</v>
      </c>
      <c r="AA251" s="2"/>
      <c r="AB251" s="2" t="str">
        <f t="shared" si="98"/>
        <v>CL401底部温度</v>
      </c>
      <c r="AC251" s="1" t="str">
        <f t="shared" si="118"/>
        <v>0</v>
      </c>
      <c r="AD251" s="1" t="str">
        <f t="shared" si="119"/>
        <v>300</v>
      </c>
      <c r="AE251" s="1" t="str">
        <f t="shared" si="120"/>
        <v>℃</v>
      </c>
      <c r="AF251" s="1"/>
      <c r="AG251" s="1"/>
      <c r="AH251" s="1"/>
      <c r="AI251" s="1"/>
      <c r="AJ251" s="1"/>
      <c r="AK251" s="58" t="s">
        <v>165</v>
      </c>
      <c r="AL251" s="4"/>
      <c r="AM251" s="4"/>
      <c r="AN251" s="5"/>
      <c r="AO251" s="195" t="s">
        <v>161</v>
      </c>
      <c r="AP251" s="199" t="s">
        <v>166</v>
      </c>
      <c r="AQ251" s="197" t="s">
        <v>167</v>
      </c>
      <c r="AR251" s="196"/>
      <c r="AS251" s="196"/>
      <c r="AT251" s="196" t="s">
        <v>168</v>
      </c>
      <c r="AU251" s="205" t="s">
        <v>169</v>
      </c>
      <c r="AV251" s="196" t="s">
        <v>170</v>
      </c>
      <c r="AW251" s="4"/>
      <c r="AX251" s="4"/>
      <c r="AY251" s="4"/>
      <c r="AZ251" s="4"/>
      <c r="BA251" s="4"/>
      <c r="BB251" s="4"/>
      <c r="BC251" s="4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4"/>
      <c r="BW251" s="8"/>
      <c r="BX251" s="8"/>
      <c r="BY251" s="8"/>
      <c r="BZ251" s="4"/>
      <c r="CA251" s="4"/>
      <c r="CB251" s="4"/>
      <c r="CC251" s="4"/>
      <c r="CD251" s="27"/>
      <c r="CE251" s="27"/>
      <c r="CF251" s="207">
        <f t="shared" si="99"/>
        <v>-0.3</v>
      </c>
      <c r="CG251" s="208">
        <f t="shared" si="100"/>
        <v>0.3</v>
      </c>
      <c r="CH251" s="209"/>
      <c r="CI251" s="210"/>
      <c r="CJ251" s="207">
        <f t="shared" si="101"/>
        <v>149.69999999999999</v>
      </c>
      <c r="CK251" s="208">
        <f t="shared" si="102"/>
        <v>150.30000000000001</v>
      </c>
      <c r="CL251" s="209"/>
      <c r="CM251" s="210"/>
      <c r="CN251" s="207">
        <f t="shared" si="103"/>
        <v>299.7</v>
      </c>
      <c r="CO251" s="208">
        <f t="shared" si="104"/>
        <v>300.3</v>
      </c>
      <c r="CP251" s="211"/>
      <c r="CQ251" s="212"/>
      <c r="CR251" s="213"/>
      <c r="CS251" s="213"/>
    </row>
    <row r="252" spans="1:97" ht="19.899999999999999" customHeight="1">
      <c r="A252" s="194">
        <v>251</v>
      </c>
      <c r="B252" s="195">
        <v>11</v>
      </c>
      <c r="C252" s="195"/>
      <c r="D252" s="196" t="s">
        <v>1077</v>
      </c>
      <c r="E252" s="196" t="s">
        <v>1078</v>
      </c>
      <c r="F252" s="196" t="s">
        <v>1079</v>
      </c>
      <c r="G252" s="196" t="s">
        <v>1080</v>
      </c>
      <c r="H252" s="196" t="s">
        <v>461</v>
      </c>
      <c r="I252" s="237" t="str">
        <f t="shared" si="116"/>
        <v>0</v>
      </c>
      <c r="J252" s="237" t="str">
        <f t="shared" si="117"/>
        <v>130</v>
      </c>
      <c r="K252" s="2" t="str">
        <f t="shared" si="108"/>
        <v>FCS0301</v>
      </c>
      <c r="L252" s="1">
        <f t="shared" si="121"/>
        <v>5</v>
      </c>
      <c r="M252" s="1">
        <f t="shared" si="122"/>
        <v>7</v>
      </c>
      <c r="N252" s="1">
        <v>11</v>
      </c>
      <c r="O252" s="57" t="str">
        <f t="shared" si="123"/>
        <v>AAI143</v>
      </c>
      <c r="P252" s="2" t="str">
        <f t="shared" si="112"/>
        <v>AI</v>
      </c>
      <c r="Q252" s="2"/>
      <c r="R252" s="57" t="s">
        <v>162</v>
      </c>
      <c r="S252" s="2"/>
      <c r="T252" s="2"/>
      <c r="U252" s="2">
        <v>14</v>
      </c>
      <c r="V252" s="2"/>
      <c r="W252" s="2" t="s">
        <v>1081</v>
      </c>
      <c r="X252" s="2" t="s">
        <v>354</v>
      </c>
      <c r="Y252" s="3" t="str">
        <f t="shared" si="96"/>
        <v>%Z057111</v>
      </c>
      <c r="Z252" s="2" t="str">
        <f t="shared" si="97"/>
        <v>%%I08TT4225</v>
      </c>
      <c r="AA252" s="2"/>
      <c r="AB252" s="2" t="str">
        <f t="shared" si="98"/>
        <v>HE402回水温度</v>
      </c>
      <c r="AC252" s="1" t="str">
        <f t="shared" si="118"/>
        <v>0</v>
      </c>
      <c r="AD252" s="1" t="str">
        <f t="shared" si="119"/>
        <v>130</v>
      </c>
      <c r="AE252" s="1" t="str">
        <f t="shared" si="120"/>
        <v>℃</v>
      </c>
      <c r="AF252" s="1"/>
      <c r="AG252" s="1"/>
      <c r="AH252" s="1"/>
      <c r="AI252" s="1"/>
      <c r="AJ252" s="1"/>
      <c r="AK252" s="58" t="s">
        <v>165</v>
      </c>
      <c r="AL252" s="4"/>
      <c r="AM252" s="4"/>
      <c r="AN252" s="5"/>
      <c r="AO252" s="195" t="s">
        <v>161</v>
      </c>
      <c r="AP252" s="199" t="s">
        <v>166</v>
      </c>
      <c r="AQ252" s="197" t="s">
        <v>167</v>
      </c>
      <c r="AR252" s="196"/>
      <c r="AS252" s="196"/>
      <c r="AT252" s="196" t="s">
        <v>168</v>
      </c>
      <c r="AU252" s="205" t="s">
        <v>169</v>
      </c>
      <c r="AV252" s="196" t="s">
        <v>170</v>
      </c>
      <c r="AW252" s="4"/>
      <c r="AX252" s="4"/>
      <c r="AY252" s="4"/>
      <c r="AZ252" s="4"/>
      <c r="BA252" s="4"/>
      <c r="BB252" s="4"/>
      <c r="BC252" s="4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4"/>
      <c r="BW252" s="8"/>
      <c r="BX252" s="8"/>
      <c r="BY252" s="8"/>
      <c r="BZ252" s="4"/>
      <c r="CA252" s="4"/>
      <c r="CB252" s="4"/>
      <c r="CC252" s="4"/>
      <c r="CD252" s="27"/>
      <c r="CE252" s="27"/>
      <c r="CF252" s="207">
        <f t="shared" si="99"/>
        <v>-0.13</v>
      </c>
      <c r="CG252" s="208">
        <f t="shared" si="100"/>
        <v>0.13</v>
      </c>
      <c r="CH252" s="209"/>
      <c r="CI252" s="210"/>
      <c r="CJ252" s="207">
        <f t="shared" si="101"/>
        <v>64.87</v>
      </c>
      <c r="CK252" s="208">
        <f t="shared" si="102"/>
        <v>65.13</v>
      </c>
      <c r="CL252" s="209"/>
      <c r="CM252" s="210"/>
      <c r="CN252" s="207">
        <f t="shared" si="103"/>
        <v>129.87</v>
      </c>
      <c r="CO252" s="208">
        <f t="shared" si="104"/>
        <v>130.13</v>
      </c>
      <c r="CP252" s="211"/>
      <c r="CQ252" s="212"/>
      <c r="CR252" s="213"/>
      <c r="CS252" s="213"/>
    </row>
    <row r="253" spans="1:97" ht="19.899999999999999" customHeight="1">
      <c r="A253" s="194">
        <v>252</v>
      </c>
      <c r="B253" s="195">
        <v>12</v>
      </c>
      <c r="C253" s="195"/>
      <c r="D253" s="196" t="s">
        <v>1082</v>
      </c>
      <c r="E253" s="196" t="s">
        <v>1083</v>
      </c>
      <c r="F253" s="196" t="s">
        <v>1084</v>
      </c>
      <c r="G253" s="196" t="s">
        <v>471</v>
      </c>
      <c r="H253" s="196" t="s">
        <v>461</v>
      </c>
      <c r="I253" s="237" t="str">
        <f t="shared" si="116"/>
        <v>0</v>
      </c>
      <c r="J253" s="237" t="str">
        <f t="shared" si="117"/>
        <v>300</v>
      </c>
      <c r="K253" s="2" t="str">
        <f t="shared" si="108"/>
        <v>FCS0301</v>
      </c>
      <c r="L253" s="1">
        <f t="shared" si="121"/>
        <v>5</v>
      </c>
      <c r="M253" s="1">
        <f t="shared" si="122"/>
        <v>7</v>
      </c>
      <c r="N253" s="1">
        <v>12</v>
      </c>
      <c r="O253" s="57" t="str">
        <f t="shared" si="123"/>
        <v>AAI143</v>
      </c>
      <c r="P253" s="2" t="str">
        <f t="shared" si="112"/>
        <v>AI</v>
      </c>
      <c r="Q253" s="2"/>
      <c r="R253" s="57" t="s">
        <v>162</v>
      </c>
      <c r="S253" s="2"/>
      <c r="T253" s="2"/>
      <c r="U253" s="2">
        <v>19</v>
      </c>
      <c r="V253" s="2"/>
      <c r="W253" s="2" t="s">
        <v>1085</v>
      </c>
      <c r="X253" s="2" t="s">
        <v>354</v>
      </c>
      <c r="Y253" s="3" t="str">
        <f t="shared" si="96"/>
        <v>%Z057112</v>
      </c>
      <c r="Z253" s="2" t="str">
        <f t="shared" si="97"/>
        <v>%%I08TT4269</v>
      </c>
      <c r="AA253" s="2"/>
      <c r="AB253" s="2" t="str">
        <f t="shared" si="98"/>
        <v>CL402去冷凝器温度</v>
      </c>
      <c r="AC253" s="1" t="str">
        <f t="shared" si="118"/>
        <v>0</v>
      </c>
      <c r="AD253" s="1" t="str">
        <f t="shared" si="119"/>
        <v>300</v>
      </c>
      <c r="AE253" s="1" t="str">
        <f t="shared" si="120"/>
        <v>℃</v>
      </c>
      <c r="AF253" s="1"/>
      <c r="AG253" s="1"/>
      <c r="AH253" s="1"/>
      <c r="AI253" s="1"/>
      <c r="AJ253" s="1"/>
      <c r="AK253" s="58" t="s">
        <v>165</v>
      </c>
      <c r="AL253" s="4"/>
      <c r="AM253" s="4"/>
      <c r="AN253" s="5"/>
      <c r="AO253" s="195" t="s">
        <v>161</v>
      </c>
      <c r="AP253" s="199" t="s">
        <v>166</v>
      </c>
      <c r="AQ253" s="197" t="s">
        <v>167</v>
      </c>
      <c r="AR253" s="196"/>
      <c r="AS253" s="196"/>
      <c r="AT253" s="196" t="s">
        <v>168</v>
      </c>
      <c r="AU253" s="205" t="s">
        <v>169</v>
      </c>
      <c r="AV253" s="196" t="s">
        <v>170</v>
      </c>
      <c r="AW253" s="4"/>
      <c r="AX253" s="4"/>
      <c r="AY253" s="4"/>
      <c r="AZ253" s="4"/>
      <c r="BA253" s="4"/>
      <c r="BB253" s="4"/>
      <c r="BC253" s="4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4"/>
      <c r="BW253" s="8"/>
      <c r="BX253" s="8"/>
      <c r="BY253" s="8"/>
      <c r="BZ253" s="4"/>
      <c r="CA253" s="4"/>
      <c r="CB253" s="4"/>
      <c r="CC253" s="4"/>
      <c r="CD253" s="27"/>
      <c r="CE253" s="27"/>
      <c r="CF253" s="207">
        <f t="shared" si="99"/>
        <v>-0.3</v>
      </c>
      <c r="CG253" s="208">
        <f t="shared" si="100"/>
        <v>0.3</v>
      </c>
      <c r="CH253" s="209"/>
      <c r="CI253" s="210"/>
      <c r="CJ253" s="207">
        <f t="shared" si="101"/>
        <v>149.69999999999999</v>
      </c>
      <c r="CK253" s="208">
        <f t="shared" si="102"/>
        <v>150.30000000000001</v>
      </c>
      <c r="CL253" s="209"/>
      <c r="CM253" s="210"/>
      <c r="CN253" s="207">
        <f t="shared" si="103"/>
        <v>299.7</v>
      </c>
      <c r="CO253" s="208">
        <f t="shared" si="104"/>
        <v>300.3</v>
      </c>
      <c r="CP253" s="211"/>
      <c r="CQ253" s="212"/>
      <c r="CR253" s="213"/>
      <c r="CS253" s="213"/>
    </row>
    <row r="254" spans="1:97" ht="19.899999999999999" customHeight="1">
      <c r="A254" s="194">
        <v>253</v>
      </c>
      <c r="B254" s="195">
        <v>13</v>
      </c>
      <c r="C254" s="195"/>
      <c r="D254" s="196" t="s">
        <v>1086</v>
      </c>
      <c r="E254" s="196" t="s">
        <v>1087</v>
      </c>
      <c r="F254" s="196" t="s">
        <v>1088</v>
      </c>
      <c r="G254" s="196" t="s">
        <v>530</v>
      </c>
      <c r="H254" s="196" t="s">
        <v>461</v>
      </c>
      <c r="I254" s="237" t="str">
        <f t="shared" si="116"/>
        <v>0</v>
      </c>
      <c r="J254" s="237" t="str">
        <f t="shared" si="117"/>
        <v>50</v>
      </c>
      <c r="K254" s="2" t="str">
        <f t="shared" si="108"/>
        <v>FCS0301</v>
      </c>
      <c r="L254" s="1">
        <f t="shared" si="121"/>
        <v>5</v>
      </c>
      <c r="M254" s="1">
        <f t="shared" si="122"/>
        <v>7</v>
      </c>
      <c r="N254" s="1">
        <v>13</v>
      </c>
      <c r="O254" s="57" t="str">
        <f t="shared" si="123"/>
        <v>AAI143</v>
      </c>
      <c r="P254" s="2" t="str">
        <f t="shared" si="112"/>
        <v>AI</v>
      </c>
      <c r="Q254" s="2"/>
      <c r="R254" s="57" t="s">
        <v>162</v>
      </c>
      <c r="S254" s="2"/>
      <c r="T254" s="2"/>
      <c r="U254" s="2">
        <v>12</v>
      </c>
      <c r="V254" s="2"/>
      <c r="W254" s="2" t="s">
        <v>1089</v>
      </c>
      <c r="X254" s="2" t="s">
        <v>354</v>
      </c>
      <c r="Y254" s="3" t="str">
        <f t="shared" si="96"/>
        <v>%Z057113</v>
      </c>
      <c r="Z254" s="2" t="str">
        <f t="shared" si="97"/>
        <v>%%I08TT4295</v>
      </c>
      <c r="AA254" s="2"/>
      <c r="AB254" s="2" t="str">
        <f t="shared" si="98"/>
        <v>HE403出口VC温度</v>
      </c>
      <c r="AC254" s="1" t="str">
        <f t="shared" si="118"/>
        <v>0</v>
      </c>
      <c r="AD254" s="1" t="str">
        <f t="shared" si="119"/>
        <v>50</v>
      </c>
      <c r="AE254" s="1" t="str">
        <f t="shared" si="120"/>
        <v>℃</v>
      </c>
      <c r="AF254" s="1"/>
      <c r="AG254" s="1"/>
      <c r="AH254" s="1"/>
      <c r="AI254" s="1"/>
      <c r="AJ254" s="1"/>
      <c r="AK254" s="58" t="s">
        <v>165</v>
      </c>
      <c r="AL254" s="4"/>
      <c r="AM254" s="4"/>
      <c r="AN254" s="5"/>
      <c r="AO254" s="195" t="s">
        <v>161</v>
      </c>
      <c r="AP254" s="199" t="s">
        <v>166</v>
      </c>
      <c r="AQ254" s="197" t="s">
        <v>167</v>
      </c>
      <c r="AR254" s="196"/>
      <c r="AS254" s="196"/>
      <c r="AT254" s="196" t="s">
        <v>168</v>
      </c>
      <c r="AU254" s="205" t="s">
        <v>169</v>
      </c>
      <c r="AV254" s="196" t="s">
        <v>170</v>
      </c>
      <c r="AW254" s="4"/>
      <c r="AX254" s="4"/>
      <c r="AY254" s="4"/>
      <c r="AZ254" s="4"/>
      <c r="BA254" s="4"/>
      <c r="BB254" s="4"/>
      <c r="BC254" s="4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4"/>
      <c r="BW254" s="8"/>
      <c r="BX254" s="8"/>
      <c r="BY254" s="8"/>
      <c r="BZ254" s="4"/>
      <c r="CA254" s="4"/>
      <c r="CB254" s="4"/>
      <c r="CC254" s="4"/>
      <c r="CD254" s="27"/>
      <c r="CE254" s="27"/>
      <c r="CF254" s="207">
        <f t="shared" si="99"/>
        <v>-0.05</v>
      </c>
      <c r="CG254" s="208">
        <f t="shared" si="100"/>
        <v>0.05</v>
      </c>
      <c r="CH254" s="209"/>
      <c r="CI254" s="210"/>
      <c r="CJ254" s="207">
        <f t="shared" si="101"/>
        <v>24.95</v>
      </c>
      <c r="CK254" s="208">
        <f t="shared" si="102"/>
        <v>25.05</v>
      </c>
      <c r="CL254" s="209"/>
      <c r="CM254" s="210"/>
      <c r="CN254" s="207">
        <f t="shared" si="103"/>
        <v>49.95</v>
      </c>
      <c r="CO254" s="208">
        <f t="shared" si="104"/>
        <v>50.05</v>
      </c>
      <c r="CP254" s="211"/>
      <c r="CQ254" s="212"/>
      <c r="CR254" s="213"/>
      <c r="CS254" s="213"/>
    </row>
    <row r="255" spans="1:97" ht="19.899999999999999" customHeight="1">
      <c r="A255" s="194">
        <v>254</v>
      </c>
      <c r="B255" s="204">
        <v>14</v>
      </c>
      <c r="C255" s="195"/>
      <c r="D255" s="196" t="s">
        <v>1090</v>
      </c>
      <c r="E255" s="196" t="s">
        <v>1091</v>
      </c>
      <c r="F255" s="196" t="s">
        <v>1092</v>
      </c>
      <c r="G255" s="196" t="s">
        <v>460</v>
      </c>
      <c r="H255" s="196" t="s">
        <v>461</v>
      </c>
      <c r="I255" s="237" t="str">
        <f t="shared" si="116"/>
        <v>0</v>
      </c>
      <c r="J255" s="237" t="str">
        <f t="shared" si="117"/>
        <v>60</v>
      </c>
      <c r="K255" s="2" t="str">
        <f t="shared" si="108"/>
        <v>FCS0301</v>
      </c>
      <c r="L255" s="1">
        <f t="shared" si="121"/>
        <v>5</v>
      </c>
      <c r="M255" s="1">
        <f t="shared" si="122"/>
        <v>7</v>
      </c>
      <c r="N255" s="1">
        <v>14</v>
      </c>
      <c r="O255" s="57" t="str">
        <f t="shared" si="123"/>
        <v>AAI143</v>
      </c>
      <c r="P255" s="2" t="str">
        <f t="shared" si="112"/>
        <v>AI</v>
      </c>
      <c r="Q255" s="2"/>
      <c r="R255" s="57" t="s">
        <v>162</v>
      </c>
      <c r="S255" s="2"/>
      <c r="T255" s="2"/>
      <c r="U255" s="2">
        <v>12</v>
      </c>
      <c r="V255" s="2"/>
      <c r="W255" s="2" t="s">
        <v>1093</v>
      </c>
      <c r="X255" s="2" t="s">
        <v>354</v>
      </c>
      <c r="Y255" s="3" t="str">
        <f t="shared" si="96"/>
        <v>%Z057114</v>
      </c>
      <c r="Z255" s="2" t="str">
        <f t="shared" si="97"/>
        <v>%%I08TT4297</v>
      </c>
      <c r="AA255" s="36"/>
      <c r="AB255" s="2" t="str">
        <f t="shared" si="98"/>
        <v>HCl去HE104温度</v>
      </c>
      <c r="AC255" s="1" t="str">
        <f t="shared" si="118"/>
        <v>0</v>
      </c>
      <c r="AD255" s="1" t="str">
        <f t="shared" si="119"/>
        <v>60</v>
      </c>
      <c r="AE255" s="1" t="str">
        <f t="shared" si="120"/>
        <v>℃</v>
      </c>
      <c r="AF255" s="1"/>
      <c r="AG255" s="1"/>
      <c r="AH255" s="1"/>
      <c r="AI255" s="1"/>
      <c r="AJ255" s="1"/>
      <c r="AK255" s="58" t="s">
        <v>165</v>
      </c>
      <c r="AL255" s="4"/>
      <c r="AM255" s="4"/>
      <c r="AN255" s="5"/>
      <c r="AO255" s="195" t="s">
        <v>161</v>
      </c>
      <c r="AP255" s="199" t="s">
        <v>166</v>
      </c>
      <c r="AQ255" s="197" t="s">
        <v>167</v>
      </c>
      <c r="AR255" s="196"/>
      <c r="AS255" s="115"/>
      <c r="AT255" s="196" t="s">
        <v>168</v>
      </c>
      <c r="AU255" s="205" t="s">
        <v>169</v>
      </c>
      <c r="AV255" s="196" t="s">
        <v>170</v>
      </c>
      <c r="AW255" s="4"/>
      <c r="AX255" s="4"/>
      <c r="AY255" s="4"/>
      <c r="AZ255" s="4"/>
      <c r="BA255" s="4"/>
      <c r="BB255" s="4"/>
      <c r="BC255" s="4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4"/>
      <c r="BW255" s="8"/>
      <c r="BX255" s="8"/>
      <c r="BY255" s="8"/>
      <c r="BZ255" s="4"/>
      <c r="CA255" s="4"/>
      <c r="CB255" s="4"/>
      <c r="CC255" s="4"/>
      <c r="CD255" s="27"/>
      <c r="CE255" s="27"/>
      <c r="CF255" s="207">
        <f t="shared" si="99"/>
        <v>-0.06</v>
      </c>
      <c r="CG255" s="208">
        <f t="shared" si="100"/>
        <v>0.06</v>
      </c>
      <c r="CH255" s="209"/>
      <c r="CI255" s="210"/>
      <c r="CJ255" s="207">
        <f t="shared" si="101"/>
        <v>29.94</v>
      </c>
      <c r="CK255" s="208">
        <f t="shared" si="102"/>
        <v>30.06</v>
      </c>
      <c r="CL255" s="209"/>
      <c r="CM255" s="210"/>
      <c r="CN255" s="207">
        <f t="shared" si="103"/>
        <v>59.94</v>
      </c>
      <c r="CO255" s="208">
        <f t="shared" si="104"/>
        <v>60.06</v>
      </c>
      <c r="CP255" s="211"/>
      <c r="CQ255" s="212"/>
      <c r="CR255" s="213"/>
      <c r="CS255" s="213"/>
    </row>
    <row r="256" spans="1:97" ht="19.899999999999999" customHeight="1">
      <c r="A256" s="194">
        <v>255</v>
      </c>
      <c r="B256" s="204">
        <v>15</v>
      </c>
      <c r="C256" s="195"/>
      <c r="D256" s="196" t="str">
        <f>LEFT(K256,1)&amp;RIGHT(K256,2)&amp;"N"&amp;L256&amp;"S"&amp;M256&amp;N256</f>
        <v>F01N5S715</v>
      </c>
      <c r="E256" s="196" t="s">
        <v>1094</v>
      </c>
      <c r="F256" s="196" t="s">
        <v>675</v>
      </c>
      <c r="G256" s="196"/>
      <c r="H256" s="196"/>
      <c r="I256" s="237" t="str">
        <f t="shared" si="116"/>
        <v/>
      </c>
      <c r="J256" s="237" t="str">
        <f t="shared" si="117"/>
        <v/>
      </c>
      <c r="K256" s="2" t="str">
        <f t="shared" si="108"/>
        <v>FCS0301</v>
      </c>
      <c r="L256" s="1">
        <f t="shared" si="121"/>
        <v>5</v>
      </c>
      <c r="M256" s="1">
        <f t="shared" si="122"/>
        <v>7</v>
      </c>
      <c r="N256" s="1">
        <v>15</v>
      </c>
      <c r="O256" s="57" t="str">
        <f t="shared" si="123"/>
        <v>AAI143</v>
      </c>
      <c r="P256" s="2" t="str">
        <f t="shared" si="112"/>
        <v>AI</v>
      </c>
      <c r="Q256" s="2"/>
      <c r="R256" s="57" t="s">
        <v>162</v>
      </c>
      <c r="S256" s="2"/>
      <c r="T256" s="2"/>
      <c r="U256" s="2"/>
      <c r="V256" s="2"/>
      <c r="W256" s="2"/>
      <c r="X256" s="2"/>
      <c r="Y256" s="3" t="str">
        <f t="shared" si="96"/>
        <v>%Z057115</v>
      </c>
      <c r="Z256" s="2" t="str">
        <f t="shared" si="97"/>
        <v>%%IF01N5S715</v>
      </c>
      <c r="AA256" s="36"/>
      <c r="AB256" s="2" t="str">
        <f t="shared" si="98"/>
        <v>SBAI SPARE</v>
      </c>
      <c r="AC256" s="1" t="str">
        <f t="shared" si="118"/>
        <v/>
      </c>
      <c r="AD256" s="1" t="str">
        <f t="shared" si="119"/>
        <v/>
      </c>
      <c r="AE256" s="1" t="str">
        <f t="shared" si="120"/>
        <v/>
      </c>
      <c r="AF256" s="1"/>
      <c r="AG256" s="1"/>
      <c r="AH256" s="1"/>
      <c r="AI256" s="1"/>
      <c r="AJ256" s="1"/>
      <c r="AK256" s="58" t="s">
        <v>165</v>
      </c>
      <c r="AL256" s="4"/>
      <c r="AM256" s="4"/>
      <c r="AN256" s="5"/>
      <c r="AO256" s="195" t="s">
        <v>161</v>
      </c>
      <c r="AP256" s="199" t="s">
        <v>166</v>
      </c>
      <c r="AQ256" s="197" t="s">
        <v>167</v>
      </c>
      <c r="AR256" s="196"/>
      <c r="AS256" s="195"/>
      <c r="AT256" s="196" t="s">
        <v>168</v>
      </c>
      <c r="AU256" s="205"/>
      <c r="AV256" s="196"/>
      <c r="AW256" s="4"/>
      <c r="AX256" s="4"/>
      <c r="AY256" s="4"/>
      <c r="AZ256" s="4"/>
      <c r="BA256" s="4"/>
      <c r="BB256" s="4"/>
      <c r="BC256" s="4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4"/>
      <c r="BW256" s="8"/>
      <c r="BX256" s="8"/>
      <c r="BY256" s="8"/>
      <c r="BZ256" s="4"/>
      <c r="CA256" s="4"/>
      <c r="CB256" s="4"/>
      <c r="CC256" s="4"/>
      <c r="CD256" s="27"/>
      <c r="CE256" s="27"/>
      <c r="CF256" s="207" t="e">
        <f t="shared" si="99"/>
        <v>#VALUE!</v>
      </c>
      <c r="CG256" s="208" t="e">
        <f t="shared" si="100"/>
        <v>#VALUE!</v>
      </c>
      <c r="CH256" s="209"/>
      <c r="CI256" s="210"/>
      <c r="CJ256" s="207" t="e">
        <f t="shared" si="101"/>
        <v>#VALUE!</v>
      </c>
      <c r="CK256" s="208" t="e">
        <f t="shared" si="102"/>
        <v>#VALUE!</v>
      </c>
      <c r="CL256" s="209"/>
      <c r="CM256" s="210"/>
      <c r="CN256" s="207" t="e">
        <f t="shared" si="103"/>
        <v>#VALUE!</v>
      </c>
      <c r="CO256" s="208" t="e">
        <f t="shared" si="104"/>
        <v>#VALUE!</v>
      </c>
      <c r="CP256" s="211"/>
      <c r="CQ256" s="212"/>
      <c r="CR256" s="213"/>
      <c r="CS256" s="213"/>
    </row>
    <row r="257" spans="1:97" ht="19.899999999999999" customHeight="1">
      <c r="A257" s="194">
        <v>256</v>
      </c>
      <c r="B257" s="204">
        <v>16</v>
      </c>
      <c r="C257" s="195"/>
      <c r="D257" s="196" t="str">
        <f>LEFT(K257,1)&amp;RIGHT(K257,2)&amp;"N"&amp;L257&amp;"S"&amp;M257&amp;N257</f>
        <v>F01N5S716</v>
      </c>
      <c r="E257" s="196" t="s">
        <v>1095</v>
      </c>
      <c r="F257" s="196" t="s">
        <v>675</v>
      </c>
      <c r="G257" s="196"/>
      <c r="H257" s="196"/>
      <c r="I257" s="237" t="str">
        <f t="shared" si="116"/>
        <v/>
      </c>
      <c r="J257" s="237" t="str">
        <f t="shared" si="117"/>
        <v/>
      </c>
      <c r="K257" s="2" t="str">
        <f t="shared" si="108"/>
        <v>FCS0301</v>
      </c>
      <c r="L257" s="1">
        <f t="shared" si="121"/>
        <v>5</v>
      </c>
      <c r="M257" s="1">
        <f t="shared" si="122"/>
        <v>7</v>
      </c>
      <c r="N257" s="1">
        <v>16</v>
      </c>
      <c r="O257" s="57" t="str">
        <f t="shared" si="123"/>
        <v>AAI143</v>
      </c>
      <c r="P257" s="2" t="str">
        <f t="shared" si="112"/>
        <v>AI</v>
      </c>
      <c r="Q257" s="2"/>
      <c r="R257" s="57" t="s">
        <v>162</v>
      </c>
      <c r="S257" s="2"/>
      <c r="T257" s="2"/>
      <c r="U257" s="2"/>
      <c r="V257" s="2"/>
      <c r="W257" s="2"/>
      <c r="X257" s="2"/>
      <c r="Y257" s="25" t="str">
        <f t="shared" si="96"/>
        <v>%Z057116</v>
      </c>
      <c r="Z257" s="2" t="str">
        <f t="shared" si="97"/>
        <v>%%IF01N5S716</v>
      </c>
      <c r="AA257" s="36"/>
      <c r="AB257" s="2" t="str">
        <f t="shared" si="98"/>
        <v>SBAI SPARE</v>
      </c>
      <c r="AC257" s="1" t="str">
        <f t="shared" si="118"/>
        <v/>
      </c>
      <c r="AD257" s="1" t="str">
        <f t="shared" si="119"/>
        <v/>
      </c>
      <c r="AE257" s="1" t="str">
        <f t="shared" si="120"/>
        <v/>
      </c>
      <c r="AF257" s="1"/>
      <c r="AG257" s="1"/>
      <c r="AH257" s="1"/>
      <c r="AI257" s="1"/>
      <c r="AJ257" s="1"/>
      <c r="AK257" s="58" t="s">
        <v>165</v>
      </c>
      <c r="AL257" s="4"/>
      <c r="AM257" s="4"/>
      <c r="AN257" s="5"/>
      <c r="AO257" s="195" t="s">
        <v>161</v>
      </c>
      <c r="AP257" s="199" t="s">
        <v>166</v>
      </c>
      <c r="AQ257" s="197" t="s">
        <v>167</v>
      </c>
      <c r="AR257" s="196"/>
      <c r="AS257" s="195"/>
      <c r="AT257" s="196" t="s">
        <v>168</v>
      </c>
      <c r="AU257" s="205"/>
      <c r="AV257" s="196"/>
      <c r="AW257" s="4"/>
      <c r="AX257" s="4"/>
      <c r="AY257" s="4"/>
      <c r="AZ257" s="4"/>
      <c r="BA257" s="4"/>
      <c r="BB257" s="4"/>
      <c r="BC257" s="4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4"/>
      <c r="BW257" s="8"/>
      <c r="BX257" s="8"/>
      <c r="BY257" s="8"/>
      <c r="BZ257" s="4"/>
      <c r="CA257" s="4"/>
      <c r="CB257" s="4"/>
      <c r="CC257" s="4"/>
      <c r="CD257" s="27"/>
      <c r="CE257" s="27"/>
      <c r="CF257" s="207" t="e">
        <f t="shared" si="99"/>
        <v>#VALUE!</v>
      </c>
      <c r="CG257" s="208" t="e">
        <f t="shared" si="100"/>
        <v>#VALUE!</v>
      </c>
      <c r="CH257" s="209"/>
      <c r="CI257" s="210"/>
      <c r="CJ257" s="207" t="e">
        <f t="shared" si="101"/>
        <v>#VALUE!</v>
      </c>
      <c r="CK257" s="208" t="e">
        <f t="shared" si="102"/>
        <v>#VALUE!</v>
      </c>
      <c r="CL257" s="209"/>
      <c r="CM257" s="210"/>
      <c r="CN257" s="207" t="e">
        <f t="shared" si="103"/>
        <v>#VALUE!</v>
      </c>
      <c r="CO257" s="208" t="e">
        <f t="shared" si="104"/>
        <v>#VALUE!</v>
      </c>
      <c r="CP257" s="211"/>
      <c r="CQ257" s="212"/>
      <c r="CR257" s="213"/>
      <c r="CS257" s="213"/>
    </row>
    <row r="258" spans="1:97" ht="19.899999999999999" customHeight="1">
      <c r="A258" s="194">
        <v>257</v>
      </c>
      <c r="B258" s="195">
        <v>1</v>
      </c>
      <c r="C258" s="195"/>
      <c r="D258" s="196" t="s">
        <v>1096</v>
      </c>
      <c r="E258" s="196" t="s">
        <v>1097</v>
      </c>
      <c r="F258" s="196" t="s">
        <v>1098</v>
      </c>
      <c r="G258" s="196" t="s">
        <v>535</v>
      </c>
      <c r="H258" s="196" t="s">
        <v>461</v>
      </c>
      <c r="I258" s="237" t="str">
        <f t="shared" si="116"/>
        <v>0</v>
      </c>
      <c r="J258" s="237" t="str">
        <f t="shared" si="117"/>
        <v>10</v>
      </c>
      <c r="K258" s="2" t="str">
        <f t="shared" si="108"/>
        <v>FCS0301</v>
      </c>
      <c r="L258" s="1">
        <v>6</v>
      </c>
      <c r="M258" s="1">
        <v>5</v>
      </c>
      <c r="N258" s="1">
        <v>1</v>
      </c>
      <c r="O258" s="57" t="s">
        <v>34</v>
      </c>
      <c r="P258" s="2" t="str">
        <f t="shared" si="112"/>
        <v>AI</v>
      </c>
      <c r="Q258" s="2"/>
      <c r="R258" s="57" t="s">
        <v>162</v>
      </c>
      <c r="S258" s="2"/>
      <c r="T258" s="2"/>
      <c r="U258" s="2">
        <v>12</v>
      </c>
      <c r="V258" s="2"/>
      <c r="W258" s="2" t="s">
        <v>1099</v>
      </c>
      <c r="X258" s="2" t="s">
        <v>354</v>
      </c>
      <c r="Y258" s="3" t="str">
        <f t="shared" ref="Y258:Y321" si="124">"%Z"&amp;TEXT(L258,"00")&amp;TEXT(M258,"0")&amp;"1"&amp;TEXT(N258,"00")</f>
        <v>%Z065101</v>
      </c>
      <c r="Z258" s="2" t="str">
        <f t="shared" ref="Z258:Z321" si="125">IF(D258="","",IF(P258="AI",CONCATENATE("%%I",E258),IF(P258="AO",CONCATENATE("%%O",E258),E258)))</f>
        <v>%%I08TT4320</v>
      </c>
      <c r="AA258" s="2"/>
      <c r="AB258" s="2" t="str">
        <f t="shared" ref="AB258:AB321" si="126">IF(F258&lt;&gt;"",F258,"")</f>
        <v>VC进料去CL501温度</v>
      </c>
      <c r="AC258" s="1" t="str">
        <f t="shared" si="118"/>
        <v>0</v>
      </c>
      <c r="AD258" s="1" t="str">
        <f t="shared" si="119"/>
        <v>10</v>
      </c>
      <c r="AE258" s="1" t="str">
        <f t="shared" si="120"/>
        <v>℃</v>
      </c>
      <c r="AF258" s="1"/>
      <c r="AG258" s="1"/>
      <c r="AH258" s="1"/>
      <c r="AI258" s="1"/>
      <c r="AJ258" s="1"/>
      <c r="AK258" s="58" t="s">
        <v>165</v>
      </c>
      <c r="AL258" s="4"/>
      <c r="AM258" s="4"/>
      <c r="AN258" s="5"/>
      <c r="AO258" s="195" t="s">
        <v>161</v>
      </c>
      <c r="AP258" s="199" t="s">
        <v>166</v>
      </c>
      <c r="AQ258" s="197" t="s">
        <v>167</v>
      </c>
      <c r="AR258" s="196"/>
      <c r="AS258" s="196"/>
      <c r="AT258" s="196" t="s">
        <v>168</v>
      </c>
      <c r="AU258" s="205" t="s">
        <v>169</v>
      </c>
      <c r="AV258" s="196" t="s">
        <v>170</v>
      </c>
      <c r="AW258" s="4"/>
      <c r="AX258" s="4"/>
      <c r="AY258" s="4"/>
      <c r="AZ258" s="4"/>
      <c r="BA258" s="4"/>
      <c r="BB258" s="4"/>
      <c r="BC258" s="4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4"/>
      <c r="BW258" s="8"/>
      <c r="BX258" s="8"/>
      <c r="BY258" s="8"/>
      <c r="BZ258" s="4"/>
      <c r="CA258" s="4"/>
      <c r="CB258" s="4"/>
      <c r="CC258" s="4"/>
      <c r="CD258" s="27"/>
      <c r="CE258" s="27"/>
      <c r="CF258" s="207">
        <f t="shared" ref="CF258:CF321" si="127">IF(OR(P258="AI",P258="PI"),AC258-(AD258-AC258)*0.001,IF(AND(P258="AO",S258="FC"),4-0.048,IF(AND(P258="AO",OR(S258="FO",S258="FLO")),20-0.048,"")))</f>
        <v>-0.01</v>
      </c>
      <c r="CG258" s="208">
        <f t="shared" ref="CG258:CG321" si="128">IF(OR(P258="AI",P258="PI"),AC258+(AD258-AC258)*0.001,IF(AND(P258="AO",S258="FC"),4+0.048,IF(AND(P258="AO",OR(S258="FO",S258="FLO")),20+0.048,"")))</f>
        <v>0.01</v>
      </c>
      <c r="CH258" s="209"/>
      <c r="CI258" s="210"/>
      <c r="CJ258" s="207">
        <f t="shared" ref="CJ258:CJ321" si="129">IF(OR(P258="AI",P258="PI"),(AD258+AC258)/2-(AD258-AC258)*0.001,IF(P258="AO",12-0.048,""))</f>
        <v>4.99</v>
      </c>
      <c r="CK258" s="208">
        <f t="shared" ref="CK258:CK321" si="130">IF(OR(P258="AI",P258="PI"),(AD258+AC258)/2+(AD258-AC258)*0.001,IF(P258="AO",12+0.048,""))</f>
        <v>5.01</v>
      </c>
      <c r="CL258" s="209"/>
      <c r="CM258" s="210"/>
      <c r="CN258" s="207">
        <f t="shared" ref="CN258:CN321" si="131">IF(OR(P258="AI",P258="PI"),AD258-(AD258-AC258)*0.001,IF(AND(P258="AO",S258="FC"),20-0.048,IF(AND(P258="AO",OR(S258="FO",S258="FLO")),4-0.048,"")))</f>
        <v>9.99</v>
      </c>
      <c r="CO258" s="208">
        <f t="shared" ref="CO258:CO321" si="132">IF(OR(P258="AI",P258="PI"),AD258+(AD258-AC258)*0.001,IF(AND(P258="AO",S258="FC"),20+0.048,IF(AND(P258="AO",OR(S258="FO",S258="FLO")),4+0.048,"")))</f>
        <v>10.01</v>
      </c>
      <c r="CP258" s="211"/>
      <c r="CQ258" s="212"/>
      <c r="CR258" s="213"/>
      <c r="CS258" s="213"/>
    </row>
    <row r="259" spans="1:97" ht="19.899999999999999" customHeight="1">
      <c r="A259" s="194">
        <v>258</v>
      </c>
      <c r="B259" s="195">
        <v>2</v>
      </c>
      <c r="C259" s="195"/>
      <c r="D259" s="196" t="s">
        <v>1100</v>
      </c>
      <c r="E259" s="196" t="s">
        <v>1101</v>
      </c>
      <c r="F259" s="196" t="s">
        <v>1102</v>
      </c>
      <c r="G259" s="196" t="s">
        <v>1103</v>
      </c>
      <c r="H259" s="196" t="s">
        <v>461</v>
      </c>
      <c r="I259" s="237" t="str">
        <f t="shared" si="116"/>
        <v>0</v>
      </c>
      <c r="J259" s="237" t="str">
        <f t="shared" si="117"/>
        <v>150</v>
      </c>
      <c r="K259" s="2" t="str">
        <f t="shared" si="108"/>
        <v>FCS0301</v>
      </c>
      <c r="L259" s="1">
        <f t="shared" ref="L259:L273" si="133">L258</f>
        <v>6</v>
      </c>
      <c r="M259" s="1">
        <f t="shared" ref="M259:M273" si="134">M258</f>
        <v>5</v>
      </c>
      <c r="N259" s="1">
        <v>2</v>
      </c>
      <c r="O259" s="57" t="str">
        <f t="shared" ref="O259:O269" si="135">O258</f>
        <v>AAI143</v>
      </c>
      <c r="P259" s="2" t="str">
        <f t="shared" si="112"/>
        <v>AI</v>
      </c>
      <c r="Q259" s="2"/>
      <c r="R259" s="57" t="s">
        <v>162</v>
      </c>
      <c r="S259" s="2"/>
      <c r="T259" s="2"/>
      <c r="U259" s="2">
        <v>12</v>
      </c>
      <c r="V259" s="2"/>
      <c r="W259" s="2" t="s">
        <v>1104</v>
      </c>
      <c r="X259" s="2" t="s">
        <v>354</v>
      </c>
      <c r="Y259" s="3" t="str">
        <f t="shared" si="124"/>
        <v>%Z065102</v>
      </c>
      <c r="Z259" s="2" t="str">
        <f t="shared" si="125"/>
        <v>%%I08TT4361</v>
      </c>
      <c r="AA259" s="2"/>
      <c r="AB259" s="2" t="str">
        <f t="shared" si="126"/>
        <v>清焦罐VE406温度</v>
      </c>
      <c r="AC259" s="1" t="str">
        <f t="shared" si="118"/>
        <v>0</v>
      </c>
      <c r="AD259" s="1" t="str">
        <f t="shared" si="119"/>
        <v>150</v>
      </c>
      <c r="AE259" s="1" t="str">
        <f t="shared" si="120"/>
        <v>℃</v>
      </c>
      <c r="AF259" s="59"/>
      <c r="AG259" s="59"/>
      <c r="AH259" s="1"/>
      <c r="AI259" s="1"/>
      <c r="AJ259" s="1"/>
      <c r="AK259" s="58" t="s">
        <v>165</v>
      </c>
      <c r="AL259" s="4"/>
      <c r="AM259" s="4"/>
      <c r="AN259" s="5"/>
      <c r="AO259" s="195" t="s">
        <v>161</v>
      </c>
      <c r="AP259" s="199" t="s">
        <v>166</v>
      </c>
      <c r="AQ259" s="197" t="s">
        <v>167</v>
      </c>
      <c r="AR259" s="196"/>
      <c r="AS259" s="196"/>
      <c r="AT259" s="196" t="s">
        <v>168</v>
      </c>
      <c r="AU259" s="205" t="s">
        <v>169</v>
      </c>
      <c r="AV259" s="196" t="s">
        <v>170</v>
      </c>
      <c r="AW259" s="4"/>
      <c r="AX259" s="4"/>
      <c r="AY259" s="4"/>
      <c r="AZ259" s="4"/>
      <c r="BA259" s="4"/>
      <c r="BB259" s="4"/>
      <c r="BC259" s="4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4"/>
      <c r="BW259" s="8"/>
      <c r="BX259" s="8"/>
      <c r="BY259" s="8"/>
      <c r="BZ259" s="4"/>
      <c r="CA259" s="4"/>
      <c r="CB259" s="4"/>
      <c r="CC259" s="4"/>
      <c r="CD259" s="27"/>
      <c r="CE259" s="27"/>
      <c r="CF259" s="207">
        <f t="shared" si="127"/>
        <v>-0.15</v>
      </c>
      <c r="CG259" s="208">
        <f t="shared" si="128"/>
        <v>0.15</v>
      </c>
      <c r="CH259" s="209"/>
      <c r="CI259" s="210"/>
      <c r="CJ259" s="207">
        <f t="shared" si="129"/>
        <v>74.849999999999994</v>
      </c>
      <c r="CK259" s="208">
        <f t="shared" si="130"/>
        <v>75.150000000000006</v>
      </c>
      <c r="CL259" s="209"/>
      <c r="CM259" s="210"/>
      <c r="CN259" s="207">
        <f t="shared" si="131"/>
        <v>149.85</v>
      </c>
      <c r="CO259" s="208">
        <f t="shared" si="132"/>
        <v>150.15</v>
      </c>
      <c r="CP259" s="211"/>
      <c r="CQ259" s="212"/>
      <c r="CR259" s="213"/>
      <c r="CS259" s="213"/>
    </row>
    <row r="260" spans="1:97" ht="19.899999999999999" customHeight="1">
      <c r="A260" s="194">
        <v>259</v>
      </c>
      <c r="B260" s="195">
        <v>3</v>
      </c>
      <c r="C260" s="195"/>
      <c r="D260" s="196" t="s">
        <v>1105</v>
      </c>
      <c r="E260" s="196" t="s">
        <v>1106</v>
      </c>
      <c r="F260" s="196" t="s">
        <v>1107</v>
      </c>
      <c r="G260" s="196" t="s">
        <v>1103</v>
      </c>
      <c r="H260" s="196" t="s">
        <v>461</v>
      </c>
      <c r="I260" s="237" t="str">
        <f t="shared" si="116"/>
        <v>0</v>
      </c>
      <c r="J260" s="237" t="str">
        <f t="shared" si="117"/>
        <v>150</v>
      </c>
      <c r="K260" s="2" t="str">
        <f t="shared" si="108"/>
        <v>FCS0301</v>
      </c>
      <c r="L260" s="1">
        <f t="shared" si="133"/>
        <v>6</v>
      </c>
      <c r="M260" s="1">
        <f t="shared" si="134"/>
        <v>5</v>
      </c>
      <c r="N260" s="1">
        <v>3</v>
      </c>
      <c r="O260" s="57" t="str">
        <f t="shared" si="135"/>
        <v>AAI143</v>
      </c>
      <c r="P260" s="2" t="str">
        <f t="shared" si="112"/>
        <v>AI</v>
      </c>
      <c r="Q260" s="2"/>
      <c r="R260" s="57" t="s">
        <v>162</v>
      </c>
      <c r="S260" s="2"/>
      <c r="T260" s="2"/>
      <c r="U260" s="2">
        <v>19</v>
      </c>
      <c r="V260" s="2"/>
      <c r="W260" s="2" t="s">
        <v>1108</v>
      </c>
      <c r="X260" s="2" t="s">
        <v>354</v>
      </c>
      <c r="Y260" s="3" t="str">
        <f t="shared" si="124"/>
        <v>%Z065103</v>
      </c>
      <c r="Z260" s="2" t="str">
        <f t="shared" si="125"/>
        <v>%%I08TT4784</v>
      </c>
      <c r="AA260" s="2"/>
      <c r="AB260" s="2" t="str">
        <f t="shared" si="126"/>
        <v>EDC去HF401温度</v>
      </c>
      <c r="AC260" s="1" t="str">
        <f t="shared" si="118"/>
        <v>0</v>
      </c>
      <c r="AD260" s="1" t="str">
        <f t="shared" si="119"/>
        <v>150</v>
      </c>
      <c r="AE260" s="1" t="str">
        <f t="shared" si="120"/>
        <v>℃</v>
      </c>
      <c r="AF260" s="1"/>
      <c r="AG260" s="1"/>
      <c r="AH260" s="1"/>
      <c r="AI260" s="1"/>
      <c r="AJ260" s="1"/>
      <c r="AK260" s="58" t="s">
        <v>165</v>
      </c>
      <c r="AL260" s="4"/>
      <c r="AM260" s="4"/>
      <c r="AN260" s="5"/>
      <c r="AO260" s="195" t="s">
        <v>161</v>
      </c>
      <c r="AP260" s="199" t="s">
        <v>166</v>
      </c>
      <c r="AQ260" s="197" t="s">
        <v>167</v>
      </c>
      <c r="AR260" s="196"/>
      <c r="AS260" s="196"/>
      <c r="AT260" s="196" t="s">
        <v>168</v>
      </c>
      <c r="AU260" s="205" t="s">
        <v>169</v>
      </c>
      <c r="AV260" s="196" t="s">
        <v>170</v>
      </c>
      <c r="AW260" s="4"/>
      <c r="AX260" s="4"/>
      <c r="AY260" s="4"/>
      <c r="AZ260" s="4"/>
      <c r="BA260" s="4"/>
      <c r="BB260" s="4"/>
      <c r="BC260" s="4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4"/>
      <c r="BW260" s="8"/>
      <c r="BX260" s="8"/>
      <c r="BY260" s="8"/>
      <c r="BZ260" s="4"/>
      <c r="CA260" s="4"/>
      <c r="CB260" s="4"/>
      <c r="CC260" s="4"/>
      <c r="CD260" s="27"/>
      <c r="CE260" s="27"/>
      <c r="CF260" s="207">
        <f t="shared" si="127"/>
        <v>-0.15</v>
      </c>
      <c r="CG260" s="208">
        <f t="shared" si="128"/>
        <v>0.15</v>
      </c>
      <c r="CH260" s="209"/>
      <c r="CI260" s="210"/>
      <c r="CJ260" s="207">
        <f t="shared" si="129"/>
        <v>74.849999999999994</v>
      </c>
      <c r="CK260" s="208">
        <f t="shared" si="130"/>
        <v>75.150000000000006</v>
      </c>
      <c r="CL260" s="209"/>
      <c r="CM260" s="210"/>
      <c r="CN260" s="207">
        <f t="shared" si="131"/>
        <v>149.85</v>
      </c>
      <c r="CO260" s="208">
        <f t="shared" si="132"/>
        <v>150.15</v>
      </c>
      <c r="CP260" s="211"/>
      <c r="CQ260" s="212"/>
      <c r="CR260" s="213"/>
      <c r="CS260" s="213"/>
    </row>
    <row r="261" spans="1:97" ht="19.899999999999999" customHeight="1">
      <c r="A261" s="194">
        <v>260</v>
      </c>
      <c r="B261" s="195">
        <v>4</v>
      </c>
      <c r="C261" s="195"/>
      <c r="D261" s="196" t="s">
        <v>1109</v>
      </c>
      <c r="E261" s="196" t="s">
        <v>1110</v>
      </c>
      <c r="F261" s="196" t="s">
        <v>1111</v>
      </c>
      <c r="G261" s="196" t="s">
        <v>1103</v>
      </c>
      <c r="H261" s="196" t="s">
        <v>461</v>
      </c>
      <c r="I261" s="237" t="str">
        <f t="shared" si="116"/>
        <v>0</v>
      </c>
      <c r="J261" s="237" t="str">
        <f t="shared" si="117"/>
        <v>150</v>
      </c>
      <c r="K261" s="2" t="str">
        <f t="shared" si="108"/>
        <v>FCS0301</v>
      </c>
      <c r="L261" s="1">
        <f t="shared" si="133"/>
        <v>6</v>
      </c>
      <c r="M261" s="1">
        <f t="shared" si="134"/>
        <v>5</v>
      </c>
      <c r="N261" s="1">
        <v>4</v>
      </c>
      <c r="O261" s="57" t="str">
        <f t="shared" si="135"/>
        <v>AAI143</v>
      </c>
      <c r="P261" s="2" t="str">
        <f t="shared" si="112"/>
        <v>AI</v>
      </c>
      <c r="Q261" s="2"/>
      <c r="R261" s="57" t="s">
        <v>162</v>
      </c>
      <c r="S261" s="2"/>
      <c r="T261" s="2"/>
      <c r="U261" s="2">
        <v>12</v>
      </c>
      <c r="V261" s="2"/>
      <c r="W261" s="2" t="s">
        <v>1112</v>
      </c>
      <c r="X261" s="2" t="s">
        <v>354</v>
      </c>
      <c r="Y261" s="3" t="str">
        <f t="shared" si="124"/>
        <v>%Z065104</v>
      </c>
      <c r="Z261" s="2" t="str">
        <f t="shared" si="125"/>
        <v>%%I08TT5007</v>
      </c>
      <c r="AA261" s="2"/>
      <c r="AB261" s="2" t="str">
        <f t="shared" si="126"/>
        <v>VC去VE506温度</v>
      </c>
      <c r="AC261" s="1" t="str">
        <f t="shared" si="118"/>
        <v>0</v>
      </c>
      <c r="AD261" s="1" t="str">
        <f t="shared" si="119"/>
        <v>150</v>
      </c>
      <c r="AE261" s="1" t="str">
        <f t="shared" si="120"/>
        <v>℃</v>
      </c>
      <c r="AF261" s="1"/>
      <c r="AG261" s="1"/>
      <c r="AH261" s="1"/>
      <c r="AI261" s="1"/>
      <c r="AJ261" s="1"/>
      <c r="AK261" s="58" t="s">
        <v>165</v>
      </c>
      <c r="AL261" s="4"/>
      <c r="AM261" s="4"/>
      <c r="AN261" s="5"/>
      <c r="AO261" s="195" t="s">
        <v>161</v>
      </c>
      <c r="AP261" s="199" t="s">
        <v>166</v>
      </c>
      <c r="AQ261" s="197" t="s">
        <v>167</v>
      </c>
      <c r="AR261" s="196"/>
      <c r="AS261" s="196"/>
      <c r="AT261" s="196" t="s">
        <v>168</v>
      </c>
      <c r="AU261" s="205" t="s">
        <v>169</v>
      </c>
      <c r="AV261" s="196" t="s">
        <v>170</v>
      </c>
      <c r="AW261" s="4"/>
      <c r="AX261" s="4"/>
      <c r="AY261" s="4"/>
      <c r="AZ261" s="4"/>
      <c r="BA261" s="4"/>
      <c r="BB261" s="4"/>
      <c r="BC261" s="4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4"/>
      <c r="BW261" s="8"/>
      <c r="BX261" s="8"/>
      <c r="BY261" s="8"/>
      <c r="BZ261" s="4"/>
      <c r="CA261" s="4"/>
      <c r="CB261" s="4"/>
      <c r="CC261" s="4"/>
      <c r="CD261" s="27"/>
      <c r="CE261" s="27"/>
      <c r="CF261" s="207">
        <f t="shared" si="127"/>
        <v>-0.15</v>
      </c>
      <c r="CG261" s="208">
        <f t="shared" si="128"/>
        <v>0.15</v>
      </c>
      <c r="CH261" s="209"/>
      <c r="CI261" s="210"/>
      <c r="CJ261" s="207">
        <f t="shared" si="129"/>
        <v>74.849999999999994</v>
      </c>
      <c r="CK261" s="208">
        <f t="shared" si="130"/>
        <v>75.150000000000006</v>
      </c>
      <c r="CL261" s="209"/>
      <c r="CM261" s="210"/>
      <c r="CN261" s="207">
        <f t="shared" si="131"/>
        <v>149.85</v>
      </c>
      <c r="CO261" s="208">
        <f t="shared" si="132"/>
        <v>150.15</v>
      </c>
      <c r="CP261" s="211"/>
      <c r="CQ261" s="212"/>
      <c r="CR261" s="213"/>
      <c r="CS261" s="213"/>
    </row>
    <row r="262" spans="1:97" ht="19.899999999999999" customHeight="1">
      <c r="A262" s="194">
        <v>261</v>
      </c>
      <c r="B262" s="195">
        <v>5</v>
      </c>
      <c r="C262" s="195"/>
      <c r="D262" s="196" t="s">
        <v>1113</v>
      </c>
      <c r="E262" s="196" t="s">
        <v>1114</v>
      </c>
      <c r="F262" s="196" t="s">
        <v>1115</v>
      </c>
      <c r="G262" s="196" t="s">
        <v>460</v>
      </c>
      <c r="H262" s="196" t="s">
        <v>461</v>
      </c>
      <c r="I262" s="237" t="str">
        <f t="shared" si="116"/>
        <v>0</v>
      </c>
      <c r="J262" s="237" t="str">
        <f t="shared" si="117"/>
        <v>60</v>
      </c>
      <c r="K262" s="2" t="str">
        <f t="shared" si="108"/>
        <v>FCS0301</v>
      </c>
      <c r="L262" s="1">
        <f t="shared" si="133"/>
        <v>6</v>
      </c>
      <c r="M262" s="1">
        <f t="shared" si="134"/>
        <v>5</v>
      </c>
      <c r="N262" s="1">
        <v>5</v>
      </c>
      <c r="O262" s="57" t="str">
        <f t="shared" si="135"/>
        <v>AAI143</v>
      </c>
      <c r="P262" s="2" t="str">
        <f t="shared" si="112"/>
        <v>AI</v>
      </c>
      <c r="Q262" s="2"/>
      <c r="R262" s="57" t="s">
        <v>162</v>
      </c>
      <c r="S262" s="2"/>
      <c r="T262" s="2"/>
      <c r="U262" s="2">
        <v>12</v>
      </c>
      <c r="V262" s="2"/>
      <c r="W262" s="2" t="s">
        <v>1116</v>
      </c>
      <c r="X262" s="2" t="s">
        <v>354</v>
      </c>
      <c r="Y262" s="3" t="str">
        <f t="shared" si="124"/>
        <v>%Z065105</v>
      </c>
      <c r="Z262" s="2" t="str">
        <f t="shared" si="125"/>
        <v>%%I08TT5015</v>
      </c>
      <c r="AA262" s="2"/>
      <c r="AB262" s="2" t="str">
        <f t="shared" si="126"/>
        <v>回流自HE504A/B温度</v>
      </c>
      <c r="AC262" s="1" t="str">
        <f t="shared" si="118"/>
        <v>0</v>
      </c>
      <c r="AD262" s="1" t="str">
        <f t="shared" si="119"/>
        <v>60</v>
      </c>
      <c r="AE262" s="1" t="str">
        <f t="shared" si="120"/>
        <v>℃</v>
      </c>
      <c r="AF262" s="1"/>
      <c r="AG262" s="1"/>
      <c r="AH262" s="1"/>
      <c r="AI262" s="1"/>
      <c r="AJ262" s="1"/>
      <c r="AK262" s="58" t="s">
        <v>165</v>
      </c>
      <c r="AL262" s="4"/>
      <c r="AM262" s="4"/>
      <c r="AN262" s="5"/>
      <c r="AO262" s="195" t="s">
        <v>161</v>
      </c>
      <c r="AP262" s="199" t="s">
        <v>166</v>
      </c>
      <c r="AQ262" s="197" t="s">
        <v>167</v>
      </c>
      <c r="AR262" s="196"/>
      <c r="AS262" s="196"/>
      <c r="AT262" s="196" t="s">
        <v>168</v>
      </c>
      <c r="AU262" s="205" t="s">
        <v>169</v>
      </c>
      <c r="AV262" s="196" t="s">
        <v>170</v>
      </c>
      <c r="AW262" s="4"/>
      <c r="AX262" s="4"/>
      <c r="AY262" s="4"/>
      <c r="AZ262" s="4"/>
      <c r="BA262" s="4"/>
      <c r="BB262" s="4"/>
      <c r="BC262" s="4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4"/>
      <c r="BW262" s="8"/>
      <c r="BX262" s="8"/>
      <c r="BY262" s="8"/>
      <c r="BZ262" s="4"/>
      <c r="CA262" s="4"/>
      <c r="CB262" s="4"/>
      <c r="CC262" s="4"/>
      <c r="CD262" s="27"/>
      <c r="CE262" s="27"/>
      <c r="CF262" s="207">
        <f t="shared" si="127"/>
        <v>-0.06</v>
      </c>
      <c r="CG262" s="208">
        <f t="shared" si="128"/>
        <v>0.06</v>
      </c>
      <c r="CH262" s="209"/>
      <c r="CI262" s="210"/>
      <c r="CJ262" s="207">
        <f t="shared" si="129"/>
        <v>29.94</v>
      </c>
      <c r="CK262" s="208">
        <f t="shared" si="130"/>
        <v>30.06</v>
      </c>
      <c r="CL262" s="209"/>
      <c r="CM262" s="210"/>
      <c r="CN262" s="207">
        <f t="shared" si="131"/>
        <v>59.94</v>
      </c>
      <c r="CO262" s="208">
        <f t="shared" si="132"/>
        <v>60.06</v>
      </c>
      <c r="CP262" s="211"/>
      <c r="CQ262" s="212"/>
      <c r="CR262" s="213"/>
      <c r="CS262" s="213"/>
    </row>
    <row r="263" spans="1:97" ht="19.899999999999999" customHeight="1">
      <c r="A263" s="194">
        <v>262</v>
      </c>
      <c r="B263" s="195">
        <v>6</v>
      </c>
      <c r="C263" s="195"/>
      <c r="D263" s="196" t="s">
        <v>1117</v>
      </c>
      <c r="E263" s="196" t="s">
        <v>1118</v>
      </c>
      <c r="F263" s="196" t="s">
        <v>1119</v>
      </c>
      <c r="G263" s="196" t="s">
        <v>1120</v>
      </c>
      <c r="H263" s="196" t="s">
        <v>461</v>
      </c>
      <c r="I263" s="237" t="str">
        <f t="shared" si="116"/>
        <v>-50</v>
      </c>
      <c r="J263" s="237" t="str">
        <f t="shared" si="117"/>
        <v>0</v>
      </c>
      <c r="K263" s="2" t="str">
        <f t="shared" si="108"/>
        <v>FCS0301</v>
      </c>
      <c r="L263" s="1">
        <f t="shared" si="133"/>
        <v>6</v>
      </c>
      <c r="M263" s="1">
        <f t="shared" si="134"/>
        <v>5</v>
      </c>
      <c r="N263" s="1">
        <v>6</v>
      </c>
      <c r="O263" s="57" t="str">
        <f t="shared" si="135"/>
        <v>AAI143</v>
      </c>
      <c r="P263" s="2" t="str">
        <f t="shared" si="112"/>
        <v>AI</v>
      </c>
      <c r="Q263" s="2"/>
      <c r="R263" s="57" t="s">
        <v>162</v>
      </c>
      <c r="S263" s="2"/>
      <c r="T263" s="2"/>
      <c r="U263" s="2">
        <v>15</v>
      </c>
      <c r="V263" s="2"/>
      <c r="W263" s="2" t="s">
        <v>1121</v>
      </c>
      <c r="X263" s="2" t="s">
        <v>354</v>
      </c>
      <c r="Y263" s="3" t="str">
        <f t="shared" si="124"/>
        <v>%Z065106</v>
      </c>
      <c r="Z263" s="2" t="str">
        <f t="shared" si="125"/>
        <v>%%I08TT5039</v>
      </c>
      <c r="AA263" s="2"/>
      <c r="AB263" s="2" t="str">
        <f t="shared" si="126"/>
        <v>HCl塔回流罐VE501温度</v>
      </c>
      <c r="AC263" s="1" t="str">
        <f t="shared" si="118"/>
        <v>-50</v>
      </c>
      <c r="AD263" s="1" t="str">
        <f t="shared" si="119"/>
        <v>0</v>
      </c>
      <c r="AE263" s="1" t="str">
        <f t="shared" si="120"/>
        <v>℃</v>
      </c>
      <c r="AF263" s="1"/>
      <c r="AG263" s="1"/>
      <c r="AH263" s="1"/>
      <c r="AI263" s="1"/>
      <c r="AJ263" s="1"/>
      <c r="AK263" s="58" t="s">
        <v>165</v>
      </c>
      <c r="AL263" s="4"/>
      <c r="AM263" s="4"/>
      <c r="AN263" s="5"/>
      <c r="AO263" s="195" t="s">
        <v>161</v>
      </c>
      <c r="AP263" s="199" t="s">
        <v>166</v>
      </c>
      <c r="AQ263" s="197" t="s">
        <v>167</v>
      </c>
      <c r="AR263" s="196"/>
      <c r="AS263" s="196"/>
      <c r="AT263" s="196" t="s">
        <v>168</v>
      </c>
      <c r="AU263" s="205" t="s">
        <v>169</v>
      </c>
      <c r="AV263" s="196" t="s">
        <v>170</v>
      </c>
      <c r="AW263" s="4"/>
      <c r="AX263" s="4"/>
      <c r="AY263" s="4"/>
      <c r="AZ263" s="4"/>
      <c r="BA263" s="4"/>
      <c r="BB263" s="4"/>
      <c r="BC263" s="4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4"/>
      <c r="BW263" s="8"/>
      <c r="BX263" s="8"/>
      <c r="BY263" s="8"/>
      <c r="BZ263" s="4"/>
      <c r="CA263" s="4"/>
      <c r="CB263" s="4"/>
      <c r="CC263" s="4"/>
      <c r="CD263" s="27"/>
      <c r="CE263" s="27"/>
      <c r="CF263" s="207">
        <f t="shared" si="127"/>
        <v>-50.05</v>
      </c>
      <c r="CG263" s="208">
        <f t="shared" si="128"/>
        <v>-49.95</v>
      </c>
      <c r="CH263" s="209"/>
      <c r="CI263" s="210"/>
      <c r="CJ263" s="207">
        <f t="shared" si="129"/>
        <v>-25.05</v>
      </c>
      <c r="CK263" s="208">
        <f t="shared" si="130"/>
        <v>-24.95</v>
      </c>
      <c r="CL263" s="209"/>
      <c r="CM263" s="210"/>
      <c r="CN263" s="207">
        <f t="shared" si="131"/>
        <v>-0.05</v>
      </c>
      <c r="CO263" s="208">
        <f t="shared" si="132"/>
        <v>0.05</v>
      </c>
      <c r="CP263" s="211"/>
      <c r="CQ263" s="212"/>
      <c r="CR263" s="213"/>
      <c r="CS263" s="213"/>
    </row>
    <row r="264" spans="1:97" ht="19.899999999999999" customHeight="1">
      <c r="A264" s="194">
        <v>263</v>
      </c>
      <c r="B264" s="195">
        <v>7</v>
      </c>
      <c r="C264" s="195"/>
      <c r="D264" s="196" t="s">
        <v>1122</v>
      </c>
      <c r="E264" s="196" t="s">
        <v>1123</v>
      </c>
      <c r="F264" s="196" t="s">
        <v>1124</v>
      </c>
      <c r="G264" s="196" t="s">
        <v>460</v>
      </c>
      <c r="H264" s="196" t="s">
        <v>461</v>
      </c>
      <c r="I264" s="237" t="str">
        <f t="shared" si="116"/>
        <v>0</v>
      </c>
      <c r="J264" s="237" t="str">
        <f t="shared" si="117"/>
        <v>60</v>
      </c>
      <c r="K264" s="2" t="str">
        <f t="shared" si="108"/>
        <v>FCS0301</v>
      </c>
      <c r="L264" s="1">
        <f t="shared" si="133"/>
        <v>6</v>
      </c>
      <c r="M264" s="1">
        <f t="shared" si="134"/>
        <v>5</v>
      </c>
      <c r="N264" s="1">
        <v>7</v>
      </c>
      <c r="O264" s="57" t="str">
        <f t="shared" si="135"/>
        <v>AAI143</v>
      </c>
      <c r="P264" s="2" t="str">
        <f t="shared" si="112"/>
        <v>AI</v>
      </c>
      <c r="Q264" s="2"/>
      <c r="R264" s="57" t="s">
        <v>162</v>
      </c>
      <c r="S264" s="2"/>
      <c r="T264" s="2"/>
      <c r="U264" s="2">
        <v>12</v>
      </c>
      <c r="V264" s="2"/>
      <c r="W264" s="2" t="s">
        <v>1125</v>
      </c>
      <c r="X264" s="2" t="s">
        <v>354</v>
      </c>
      <c r="Y264" s="3" t="str">
        <f t="shared" si="124"/>
        <v>%Z065107</v>
      </c>
      <c r="Z264" s="2" t="str">
        <f t="shared" si="125"/>
        <v>%%I08TT5084</v>
      </c>
      <c r="AA264" s="2"/>
      <c r="AB264" s="2" t="str">
        <f t="shared" si="126"/>
        <v>CL401塔顶去CL501温度</v>
      </c>
      <c r="AC264" s="1" t="str">
        <f t="shared" si="118"/>
        <v>0</v>
      </c>
      <c r="AD264" s="1" t="str">
        <f t="shared" si="119"/>
        <v>60</v>
      </c>
      <c r="AE264" s="1" t="str">
        <f t="shared" si="120"/>
        <v>℃</v>
      </c>
      <c r="AF264" s="1"/>
      <c r="AG264" s="59"/>
      <c r="AH264" s="1"/>
      <c r="AI264" s="1"/>
      <c r="AJ264" s="1"/>
      <c r="AK264" s="58" t="s">
        <v>165</v>
      </c>
      <c r="AL264" s="4"/>
      <c r="AM264" s="4"/>
      <c r="AN264" s="5"/>
      <c r="AO264" s="195" t="s">
        <v>161</v>
      </c>
      <c r="AP264" s="199" t="s">
        <v>166</v>
      </c>
      <c r="AQ264" s="197" t="s">
        <v>167</v>
      </c>
      <c r="AR264" s="196"/>
      <c r="AS264" s="196"/>
      <c r="AT264" s="196" t="s">
        <v>168</v>
      </c>
      <c r="AU264" s="205" t="s">
        <v>169</v>
      </c>
      <c r="AV264" s="196" t="s">
        <v>170</v>
      </c>
      <c r="AW264" s="4"/>
      <c r="AX264" s="4"/>
      <c r="AY264" s="4"/>
      <c r="AZ264" s="4"/>
      <c r="BA264" s="4"/>
      <c r="BB264" s="4"/>
      <c r="BC264" s="4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4"/>
      <c r="BW264" s="8"/>
      <c r="BX264" s="8"/>
      <c r="BY264" s="8"/>
      <c r="BZ264" s="4"/>
      <c r="CA264" s="4"/>
      <c r="CB264" s="4"/>
      <c r="CC264" s="4"/>
      <c r="CD264" s="27"/>
      <c r="CE264" s="27"/>
      <c r="CF264" s="207">
        <f t="shared" si="127"/>
        <v>-0.06</v>
      </c>
      <c r="CG264" s="208">
        <f t="shared" si="128"/>
        <v>0.06</v>
      </c>
      <c r="CH264" s="209"/>
      <c r="CI264" s="210"/>
      <c r="CJ264" s="207">
        <f t="shared" si="129"/>
        <v>29.94</v>
      </c>
      <c r="CK264" s="208">
        <f t="shared" si="130"/>
        <v>30.06</v>
      </c>
      <c r="CL264" s="209"/>
      <c r="CM264" s="210"/>
      <c r="CN264" s="207">
        <f t="shared" si="131"/>
        <v>59.94</v>
      </c>
      <c r="CO264" s="208">
        <f t="shared" si="132"/>
        <v>60.06</v>
      </c>
      <c r="CP264" s="211"/>
      <c r="CQ264" s="212"/>
      <c r="CR264" s="213"/>
      <c r="CS264" s="213"/>
    </row>
    <row r="265" spans="1:97" ht="19.899999999999999" customHeight="1">
      <c r="A265" s="194">
        <v>264</v>
      </c>
      <c r="B265" s="195">
        <v>8</v>
      </c>
      <c r="C265" s="195"/>
      <c r="D265" s="196" t="s">
        <v>1126</v>
      </c>
      <c r="E265" s="196" t="s">
        <v>1127</v>
      </c>
      <c r="F265" s="196" t="s">
        <v>1128</v>
      </c>
      <c r="G265" s="196" t="s">
        <v>1129</v>
      </c>
      <c r="H265" s="196" t="s">
        <v>461</v>
      </c>
      <c r="I265" s="237" t="str">
        <f t="shared" si="116"/>
        <v>-50</v>
      </c>
      <c r="J265" s="237" t="str">
        <f t="shared" si="117"/>
        <v>150</v>
      </c>
      <c r="K265" s="2" t="str">
        <f t="shared" si="108"/>
        <v>FCS0301</v>
      </c>
      <c r="L265" s="1">
        <f t="shared" si="133"/>
        <v>6</v>
      </c>
      <c r="M265" s="1">
        <f t="shared" si="134"/>
        <v>5</v>
      </c>
      <c r="N265" s="1">
        <v>8</v>
      </c>
      <c r="O265" s="57" t="str">
        <f t="shared" si="135"/>
        <v>AAI143</v>
      </c>
      <c r="P265" s="2" t="str">
        <f t="shared" si="112"/>
        <v>AI</v>
      </c>
      <c r="Q265" s="2"/>
      <c r="R265" s="57" t="s">
        <v>162</v>
      </c>
      <c r="S265" s="2"/>
      <c r="T265" s="2"/>
      <c r="U265" s="2">
        <v>15</v>
      </c>
      <c r="V265" s="2"/>
      <c r="W265" s="2" t="s">
        <v>1130</v>
      </c>
      <c r="X265" s="2" t="s">
        <v>354</v>
      </c>
      <c r="Y265" s="3" t="str">
        <f t="shared" si="124"/>
        <v>%Z065108</v>
      </c>
      <c r="Z265" s="2" t="str">
        <f t="shared" si="125"/>
        <v>%%I08TT5088</v>
      </c>
      <c r="AA265" s="2"/>
      <c r="AB265" s="2" t="str">
        <f t="shared" si="126"/>
        <v>CL501第23块塔板温度</v>
      </c>
      <c r="AC265" s="1" t="str">
        <f t="shared" si="118"/>
        <v>-50</v>
      </c>
      <c r="AD265" s="1" t="str">
        <f t="shared" si="119"/>
        <v>150</v>
      </c>
      <c r="AE265" s="1" t="str">
        <f t="shared" si="120"/>
        <v>℃</v>
      </c>
      <c r="AF265" s="1"/>
      <c r="AG265" s="59"/>
      <c r="AH265" s="1"/>
      <c r="AI265" s="1"/>
      <c r="AJ265" s="1"/>
      <c r="AK265" s="58" t="s">
        <v>165</v>
      </c>
      <c r="AL265" s="4"/>
      <c r="AM265" s="4"/>
      <c r="AN265" s="5"/>
      <c r="AO265" s="195" t="s">
        <v>161</v>
      </c>
      <c r="AP265" s="199" t="s">
        <v>166</v>
      </c>
      <c r="AQ265" s="197" t="s">
        <v>167</v>
      </c>
      <c r="AR265" s="196"/>
      <c r="AS265" s="196"/>
      <c r="AT265" s="196" t="s">
        <v>168</v>
      </c>
      <c r="AU265" s="205" t="s">
        <v>169</v>
      </c>
      <c r="AV265" s="196" t="s">
        <v>170</v>
      </c>
      <c r="AW265" s="4"/>
      <c r="AX265" s="4"/>
      <c r="AY265" s="4"/>
      <c r="AZ265" s="4"/>
      <c r="BA265" s="4"/>
      <c r="BB265" s="4"/>
      <c r="BC265" s="4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4"/>
      <c r="BW265" s="8"/>
      <c r="BX265" s="8"/>
      <c r="BY265" s="8"/>
      <c r="BZ265" s="4"/>
      <c r="CA265" s="4"/>
      <c r="CB265" s="4"/>
      <c r="CC265" s="4"/>
      <c r="CD265" s="27"/>
      <c r="CE265" s="27"/>
      <c r="CF265" s="207">
        <f t="shared" si="127"/>
        <v>-50.2</v>
      </c>
      <c r="CG265" s="208">
        <f t="shared" si="128"/>
        <v>-49.8</v>
      </c>
      <c r="CH265" s="209"/>
      <c r="CI265" s="210"/>
      <c r="CJ265" s="207">
        <f t="shared" si="129"/>
        <v>49.8</v>
      </c>
      <c r="CK265" s="208">
        <f t="shared" si="130"/>
        <v>50.2</v>
      </c>
      <c r="CL265" s="209"/>
      <c r="CM265" s="210"/>
      <c r="CN265" s="207">
        <f t="shared" si="131"/>
        <v>149.80000000000001</v>
      </c>
      <c r="CO265" s="208">
        <f t="shared" si="132"/>
        <v>150.19999999999999</v>
      </c>
      <c r="CP265" s="211"/>
      <c r="CQ265" s="212"/>
      <c r="CR265" s="213"/>
      <c r="CS265" s="213"/>
    </row>
    <row r="266" spans="1:97" ht="19.899999999999999" customHeight="1">
      <c r="A266" s="194">
        <v>265</v>
      </c>
      <c r="B266" s="195">
        <v>9</v>
      </c>
      <c r="C266" s="195"/>
      <c r="D266" s="196" t="s">
        <v>1131</v>
      </c>
      <c r="E266" s="196" t="s">
        <v>1132</v>
      </c>
      <c r="F266" s="196" t="s">
        <v>1133</v>
      </c>
      <c r="G266" s="196" t="s">
        <v>1129</v>
      </c>
      <c r="H266" s="196" t="s">
        <v>461</v>
      </c>
      <c r="I266" s="237" t="str">
        <f t="shared" si="116"/>
        <v>-50</v>
      </c>
      <c r="J266" s="237" t="str">
        <f t="shared" si="117"/>
        <v>150</v>
      </c>
      <c r="K266" s="2" t="str">
        <f t="shared" si="108"/>
        <v>FCS0301</v>
      </c>
      <c r="L266" s="1">
        <f t="shared" si="133"/>
        <v>6</v>
      </c>
      <c r="M266" s="1">
        <f t="shared" si="134"/>
        <v>5</v>
      </c>
      <c r="N266" s="1">
        <v>9</v>
      </c>
      <c r="O266" s="57" t="str">
        <f t="shared" si="135"/>
        <v>AAI143</v>
      </c>
      <c r="P266" s="2" t="str">
        <f t="shared" si="112"/>
        <v>AI</v>
      </c>
      <c r="Q266" s="2"/>
      <c r="R266" s="57" t="s">
        <v>162</v>
      </c>
      <c r="S266" s="2"/>
      <c r="T266" s="2"/>
      <c r="U266" s="2">
        <v>12</v>
      </c>
      <c r="V266" s="2"/>
      <c r="W266" s="2" t="s">
        <v>1134</v>
      </c>
      <c r="X266" s="2" t="s">
        <v>354</v>
      </c>
      <c r="Y266" s="3" t="str">
        <f t="shared" si="124"/>
        <v>%Z065109</v>
      </c>
      <c r="Z266" s="2" t="str">
        <f t="shared" si="125"/>
        <v>%%I08TT5090</v>
      </c>
      <c r="AA266" s="2"/>
      <c r="AB266" s="2" t="str">
        <f t="shared" si="126"/>
        <v>CL501第27块塔板温度</v>
      </c>
      <c r="AC266" s="1" t="str">
        <f t="shared" si="118"/>
        <v>-50</v>
      </c>
      <c r="AD266" s="1" t="str">
        <f t="shared" si="119"/>
        <v>150</v>
      </c>
      <c r="AE266" s="1" t="str">
        <f t="shared" si="120"/>
        <v>℃</v>
      </c>
      <c r="AF266" s="1"/>
      <c r="AG266" s="1"/>
      <c r="AH266" s="59"/>
      <c r="AI266" s="1"/>
      <c r="AJ266" s="1"/>
      <c r="AK266" s="58" t="s">
        <v>165</v>
      </c>
      <c r="AL266" s="4"/>
      <c r="AM266" s="4"/>
      <c r="AN266" s="5"/>
      <c r="AO266" s="195" t="s">
        <v>161</v>
      </c>
      <c r="AP266" s="199" t="s">
        <v>166</v>
      </c>
      <c r="AQ266" s="197" t="s">
        <v>167</v>
      </c>
      <c r="AR266" s="196"/>
      <c r="AS266" s="196"/>
      <c r="AT266" s="196" t="s">
        <v>168</v>
      </c>
      <c r="AU266" s="205" t="s">
        <v>169</v>
      </c>
      <c r="AV266" s="196" t="s">
        <v>170</v>
      </c>
      <c r="AW266" s="4"/>
      <c r="AX266" s="4"/>
      <c r="AY266" s="4"/>
      <c r="AZ266" s="4"/>
      <c r="BA266" s="4"/>
      <c r="BB266" s="4"/>
      <c r="BC266" s="4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4"/>
      <c r="BW266" s="8"/>
      <c r="BX266" s="8"/>
      <c r="BY266" s="8"/>
      <c r="BZ266" s="4"/>
      <c r="CA266" s="4"/>
      <c r="CB266" s="4"/>
      <c r="CC266" s="4"/>
      <c r="CD266" s="27"/>
      <c r="CE266" s="27"/>
      <c r="CF266" s="207">
        <f t="shared" si="127"/>
        <v>-50.2</v>
      </c>
      <c r="CG266" s="208">
        <f t="shared" si="128"/>
        <v>-49.8</v>
      </c>
      <c r="CH266" s="209"/>
      <c r="CI266" s="210"/>
      <c r="CJ266" s="207">
        <f t="shared" si="129"/>
        <v>49.8</v>
      </c>
      <c r="CK266" s="208">
        <f t="shared" si="130"/>
        <v>50.2</v>
      </c>
      <c r="CL266" s="209"/>
      <c r="CM266" s="210"/>
      <c r="CN266" s="207">
        <f t="shared" si="131"/>
        <v>149.80000000000001</v>
      </c>
      <c r="CO266" s="208">
        <f t="shared" si="132"/>
        <v>150.19999999999999</v>
      </c>
      <c r="CP266" s="211"/>
      <c r="CQ266" s="212"/>
      <c r="CR266" s="213"/>
      <c r="CS266" s="213"/>
    </row>
    <row r="267" spans="1:97" ht="19.899999999999999" customHeight="1">
      <c r="A267" s="194">
        <v>266</v>
      </c>
      <c r="B267" s="195">
        <v>10</v>
      </c>
      <c r="C267" s="195"/>
      <c r="D267" s="196" t="s">
        <v>1135</v>
      </c>
      <c r="E267" s="196" t="s">
        <v>1136</v>
      </c>
      <c r="F267" s="196" t="s">
        <v>1137</v>
      </c>
      <c r="G267" s="196" t="s">
        <v>1129</v>
      </c>
      <c r="H267" s="196" t="s">
        <v>461</v>
      </c>
      <c r="I267" s="237" t="str">
        <f t="shared" si="116"/>
        <v>-50</v>
      </c>
      <c r="J267" s="237" t="str">
        <f t="shared" si="117"/>
        <v>150</v>
      </c>
      <c r="K267" s="2" t="str">
        <f t="shared" si="108"/>
        <v>FCS0301</v>
      </c>
      <c r="L267" s="1">
        <f t="shared" si="133"/>
        <v>6</v>
      </c>
      <c r="M267" s="1">
        <f t="shared" si="134"/>
        <v>5</v>
      </c>
      <c r="N267" s="1">
        <v>10</v>
      </c>
      <c r="O267" s="57" t="str">
        <f t="shared" si="135"/>
        <v>AAI143</v>
      </c>
      <c r="P267" s="2" t="str">
        <f t="shared" si="112"/>
        <v>AI</v>
      </c>
      <c r="Q267" s="2"/>
      <c r="R267" s="57" t="s">
        <v>162</v>
      </c>
      <c r="S267" s="2"/>
      <c r="T267" s="2"/>
      <c r="U267" s="2">
        <v>19</v>
      </c>
      <c r="V267" s="2"/>
      <c r="W267" s="2" t="s">
        <v>1138</v>
      </c>
      <c r="X267" s="2" t="s">
        <v>354</v>
      </c>
      <c r="Y267" s="3" t="str">
        <f t="shared" si="124"/>
        <v>%Z065110</v>
      </c>
      <c r="Z267" s="2" t="str">
        <f t="shared" si="125"/>
        <v>%%I08TT5092</v>
      </c>
      <c r="AA267" s="2"/>
      <c r="AB267" s="2" t="str">
        <f t="shared" si="126"/>
        <v>CL501第40块塔板温度</v>
      </c>
      <c r="AC267" s="1" t="str">
        <f t="shared" si="118"/>
        <v>-50</v>
      </c>
      <c r="AD267" s="1" t="str">
        <f t="shared" si="119"/>
        <v>150</v>
      </c>
      <c r="AE267" s="1" t="str">
        <f t="shared" si="120"/>
        <v>℃</v>
      </c>
      <c r="AF267" s="1"/>
      <c r="AG267" s="1"/>
      <c r="AH267" s="59"/>
      <c r="AI267" s="1"/>
      <c r="AJ267" s="1"/>
      <c r="AK267" s="58" t="s">
        <v>165</v>
      </c>
      <c r="AL267" s="4"/>
      <c r="AM267" s="4"/>
      <c r="AN267" s="5"/>
      <c r="AO267" s="195" t="s">
        <v>161</v>
      </c>
      <c r="AP267" s="199" t="s">
        <v>166</v>
      </c>
      <c r="AQ267" s="197" t="s">
        <v>167</v>
      </c>
      <c r="AR267" s="196"/>
      <c r="AS267" s="196"/>
      <c r="AT267" s="196" t="s">
        <v>168</v>
      </c>
      <c r="AU267" s="205" t="s">
        <v>169</v>
      </c>
      <c r="AV267" s="196" t="s">
        <v>170</v>
      </c>
      <c r="AW267" s="4"/>
      <c r="AX267" s="4"/>
      <c r="AY267" s="4"/>
      <c r="AZ267" s="4"/>
      <c r="BA267" s="4"/>
      <c r="BB267" s="4"/>
      <c r="BC267" s="4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4"/>
      <c r="BW267" s="8"/>
      <c r="BX267" s="8"/>
      <c r="BY267" s="8"/>
      <c r="BZ267" s="4"/>
      <c r="CA267" s="4"/>
      <c r="CB267" s="4"/>
      <c r="CC267" s="4"/>
      <c r="CD267" s="27"/>
      <c r="CE267" s="27"/>
      <c r="CF267" s="207">
        <f t="shared" si="127"/>
        <v>-50.2</v>
      </c>
      <c r="CG267" s="208">
        <f t="shared" si="128"/>
        <v>-49.8</v>
      </c>
      <c r="CH267" s="209"/>
      <c r="CI267" s="210"/>
      <c r="CJ267" s="207">
        <f t="shared" si="129"/>
        <v>49.8</v>
      </c>
      <c r="CK267" s="208">
        <f t="shared" si="130"/>
        <v>50.2</v>
      </c>
      <c r="CL267" s="209"/>
      <c r="CM267" s="210"/>
      <c r="CN267" s="207">
        <f t="shared" si="131"/>
        <v>149.80000000000001</v>
      </c>
      <c r="CO267" s="208">
        <f t="shared" si="132"/>
        <v>150.19999999999999</v>
      </c>
      <c r="CP267" s="211"/>
      <c r="CQ267" s="212"/>
      <c r="CR267" s="213"/>
      <c r="CS267" s="213"/>
    </row>
    <row r="268" spans="1:97" ht="19.899999999999999" customHeight="1">
      <c r="A268" s="194">
        <v>267</v>
      </c>
      <c r="B268" s="195">
        <v>11</v>
      </c>
      <c r="C268" s="195"/>
      <c r="D268" s="196" t="s">
        <v>1139</v>
      </c>
      <c r="E268" s="196" t="s">
        <v>1140</v>
      </c>
      <c r="F268" s="196" t="s">
        <v>1141</v>
      </c>
      <c r="G268" s="196" t="s">
        <v>1129</v>
      </c>
      <c r="H268" s="196" t="s">
        <v>461</v>
      </c>
      <c r="I268" s="237" t="str">
        <f t="shared" si="116"/>
        <v>-50</v>
      </c>
      <c r="J268" s="237" t="str">
        <f t="shared" si="117"/>
        <v>150</v>
      </c>
      <c r="K268" s="2" t="str">
        <f t="shared" si="108"/>
        <v>FCS0301</v>
      </c>
      <c r="L268" s="1">
        <f t="shared" si="133"/>
        <v>6</v>
      </c>
      <c r="M268" s="1">
        <f t="shared" si="134"/>
        <v>5</v>
      </c>
      <c r="N268" s="1">
        <v>11</v>
      </c>
      <c r="O268" s="57" t="str">
        <f t="shared" si="135"/>
        <v>AAI143</v>
      </c>
      <c r="P268" s="2" t="str">
        <f t="shared" si="112"/>
        <v>AI</v>
      </c>
      <c r="Q268" s="2"/>
      <c r="R268" s="57" t="s">
        <v>162</v>
      </c>
      <c r="S268" s="2"/>
      <c r="T268" s="2"/>
      <c r="U268" s="2">
        <v>12</v>
      </c>
      <c r="V268" s="2"/>
      <c r="W268" s="2" t="s">
        <v>1142</v>
      </c>
      <c r="X268" s="2" t="s">
        <v>354</v>
      </c>
      <c r="Y268" s="3" t="str">
        <f t="shared" si="124"/>
        <v>%Z065111</v>
      </c>
      <c r="Z268" s="2" t="str">
        <f t="shared" si="125"/>
        <v>%%I08TT5093</v>
      </c>
      <c r="AA268" s="2"/>
      <c r="AB268" s="2" t="str">
        <f t="shared" si="126"/>
        <v>CL501第42块塔板温度</v>
      </c>
      <c r="AC268" s="1" t="str">
        <f t="shared" si="118"/>
        <v>-50</v>
      </c>
      <c r="AD268" s="1" t="str">
        <f t="shared" si="119"/>
        <v>150</v>
      </c>
      <c r="AE268" s="1" t="str">
        <f t="shared" si="120"/>
        <v>℃</v>
      </c>
      <c r="AF268" s="1"/>
      <c r="AG268" s="59"/>
      <c r="AH268" s="59"/>
      <c r="AI268" s="1"/>
      <c r="AJ268" s="1"/>
      <c r="AK268" s="58" t="s">
        <v>165</v>
      </c>
      <c r="AL268" s="4"/>
      <c r="AM268" s="4"/>
      <c r="AN268" s="5"/>
      <c r="AO268" s="195" t="s">
        <v>161</v>
      </c>
      <c r="AP268" s="199" t="s">
        <v>166</v>
      </c>
      <c r="AQ268" s="197" t="s">
        <v>167</v>
      </c>
      <c r="AR268" s="196"/>
      <c r="AS268" s="196"/>
      <c r="AT268" s="196" t="s">
        <v>168</v>
      </c>
      <c r="AU268" s="205" t="s">
        <v>169</v>
      </c>
      <c r="AV268" s="196" t="s">
        <v>170</v>
      </c>
      <c r="AW268" s="4"/>
      <c r="AX268" s="4"/>
      <c r="AY268" s="4"/>
      <c r="AZ268" s="4"/>
      <c r="BA268" s="4"/>
      <c r="BB268" s="4"/>
      <c r="BC268" s="4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4"/>
      <c r="BW268" s="8"/>
      <c r="BX268" s="8"/>
      <c r="BY268" s="8"/>
      <c r="BZ268" s="4"/>
      <c r="CA268" s="4"/>
      <c r="CB268" s="4"/>
      <c r="CC268" s="4"/>
      <c r="CD268" s="27"/>
      <c r="CE268" s="27"/>
      <c r="CF268" s="207">
        <f t="shared" si="127"/>
        <v>-50.2</v>
      </c>
      <c r="CG268" s="208">
        <f t="shared" si="128"/>
        <v>-49.8</v>
      </c>
      <c r="CH268" s="209"/>
      <c r="CI268" s="210"/>
      <c r="CJ268" s="207">
        <f t="shared" si="129"/>
        <v>49.8</v>
      </c>
      <c r="CK268" s="208">
        <f t="shared" si="130"/>
        <v>50.2</v>
      </c>
      <c r="CL268" s="209"/>
      <c r="CM268" s="210"/>
      <c r="CN268" s="207">
        <f t="shared" si="131"/>
        <v>149.80000000000001</v>
      </c>
      <c r="CO268" s="208">
        <f t="shared" si="132"/>
        <v>150.19999999999999</v>
      </c>
      <c r="CP268" s="211"/>
      <c r="CQ268" s="212"/>
      <c r="CR268" s="213"/>
      <c r="CS268" s="213"/>
    </row>
    <row r="269" spans="1:97" ht="19.899999999999999" customHeight="1">
      <c r="A269" s="194">
        <v>268</v>
      </c>
      <c r="B269" s="195">
        <v>12</v>
      </c>
      <c r="C269" s="195"/>
      <c r="D269" s="196" t="s">
        <v>1143</v>
      </c>
      <c r="E269" s="196" t="s">
        <v>1144</v>
      </c>
      <c r="F269" s="196" t="s">
        <v>1145</v>
      </c>
      <c r="G269" s="196" t="s">
        <v>1129</v>
      </c>
      <c r="H269" s="196" t="s">
        <v>461</v>
      </c>
      <c r="I269" s="237" t="str">
        <f t="shared" si="116"/>
        <v>-50</v>
      </c>
      <c r="J269" s="237" t="str">
        <f t="shared" si="117"/>
        <v>150</v>
      </c>
      <c r="K269" s="2" t="str">
        <f t="shared" si="108"/>
        <v>FCS0301</v>
      </c>
      <c r="L269" s="1">
        <f t="shared" si="133"/>
        <v>6</v>
      </c>
      <c r="M269" s="1">
        <f t="shared" si="134"/>
        <v>5</v>
      </c>
      <c r="N269" s="1">
        <v>12</v>
      </c>
      <c r="O269" s="57" t="str">
        <f t="shared" si="135"/>
        <v>AAI143</v>
      </c>
      <c r="P269" s="2" t="str">
        <f t="shared" si="112"/>
        <v>AI</v>
      </c>
      <c r="Q269" s="2"/>
      <c r="R269" s="57" t="s">
        <v>162</v>
      </c>
      <c r="S269" s="2"/>
      <c r="T269" s="2"/>
      <c r="U269" s="2">
        <v>12</v>
      </c>
      <c r="V269" s="2"/>
      <c r="W269" s="2" t="s">
        <v>1146</v>
      </c>
      <c r="X269" s="2" t="s">
        <v>354</v>
      </c>
      <c r="Y269" s="3" t="str">
        <f t="shared" si="124"/>
        <v>%Z065112</v>
      </c>
      <c r="Z269" s="2" t="str">
        <f t="shared" si="125"/>
        <v>%%I08TT5094</v>
      </c>
      <c r="AA269" s="2"/>
      <c r="AB269" s="2" t="str">
        <f t="shared" si="126"/>
        <v>CL501第45块塔板温度</v>
      </c>
      <c r="AC269" s="1" t="str">
        <f t="shared" si="118"/>
        <v>-50</v>
      </c>
      <c r="AD269" s="1" t="str">
        <f t="shared" si="119"/>
        <v>150</v>
      </c>
      <c r="AE269" s="1" t="str">
        <f t="shared" si="120"/>
        <v>℃</v>
      </c>
      <c r="AF269" s="1"/>
      <c r="AG269" s="1"/>
      <c r="AH269" s="1"/>
      <c r="AI269" s="1"/>
      <c r="AJ269" s="1"/>
      <c r="AK269" s="58" t="s">
        <v>165</v>
      </c>
      <c r="AL269" s="4"/>
      <c r="AM269" s="4"/>
      <c r="AN269" s="5"/>
      <c r="AO269" s="195" t="s">
        <v>161</v>
      </c>
      <c r="AP269" s="199" t="s">
        <v>166</v>
      </c>
      <c r="AQ269" s="197" t="s">
        <v>167</v>
      </c>
      <c r="AR269" s="196"/>
      <c r="AS269" s="196"/>
      <c r="AT269" s="196" t="s">
        <v>168</v>
      </c>
      <c r="AU269" s="205" t="s">
        <v>169</v>
      </c>
      <c r="AV269" s="196" t="s">
        <v>170</v>
      </c>
      <c r="AW269" s="4"/>
      <c r="AX269" s="4"/>
      <c r="AY269" s="4"/>
      <c r="AZ269" s="4"/>
      <c r="BA269" s="4"/>
      <c r="BB269" s="4"/>
      <c r="BC269" s="4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4"/>
      <c r="BW269" s="8"/>
      <c r="BX269" s="8"/>
      <c r="BY269" s="8"/>
      <c r="BZ269" s="4"/>
      <c r="CA269" s="4"/>
      <c r="CB269" s="4"/>
      <c r="CC269" s="4"/>
      <c r="CD269" s="27"/>
      <c r="CE269" s="27"/>
      <c r="CF269" s="207">
        <f t="shared" si="127"/>
        <v>-50.2</v>
      </c>
      <c r="CG269" s="208">
        <f t="shared" si="128"/>
        <v>-49.8</v>
      </c>
      <c r="CH269" s="209"/>
      <c r="CI269" s="210"/>
      <c r="CJ269" s="207">
        <f t="shared" si="129"/>
        <v>49.8</v>
      </c>
      <c r="CK269" s="208">
        <f t="shared" si="130"/>
        <v>50.2</v>
      </c>
      <c r="CL269" s="209"/>
      <c r="CM269" s="210"/>
      <c r="CN269" s="207">
        <f t="shared" si="131"/>
        <v>149.80000000000001</v>
      </c>
      <c r="CO269" s="208">
        <f t="shared" si="132"/>
        <v>150.19999999999999</v>
      </c>
      <c r="CP269" s="211"/>
      <c r="CQ269" s="212"/>
      <c r="CR269" s="213"/>
      <c r="CS269" s="213"/>
    </row>
    <row r="270" spans="1:97" ht="19.899999999999999" customHeight="1">
      <c r="A270" s="194">
        <v>269</v>
      </c>
      <c r="B270" s="195">
        <v>13</v>
      </c>
      <c r="C270" s="195"/>
      <c r="D270" s="196" t="s">
        <v>1147</v>
      </c>
      <c r="E270" s="196" t="s">
        <v>1148</v>
      </c>
      <c r="F270" s="196" t="s">
        <v>1149</v>
      </c>
      <c r="G270" s="196" t="s">
        <v>1129</v>
      </c>
      <c r="H270" s="196" t="s">
        <v>461</v>
      </c>
      <c r="I270" s="237" t="str">
        <f t="shared" si="116"/>
        <v>-50</v>
      </c>
      <c r="J270" s="237" t="str">
        <f t="shared" si="117"/>
        <v>150</v>
      </c>
      <c r="K270" s="2" t="str">
        <f>K273</f>
        <v>FCS0301</v>
      </c>
      <c r="L270" s="1">
        <f t="shared" si="133"/>
        <v>6</v>
      </c>
      <c r="M270" s="1">
        <f t="shared" si="134"/>
        <v>5</v>
      </c>
      <c r="N270" s="1">
        <v>13</v>
      </c>
      <c r="O270" s="57" t="s">
        <v>34</v>
      </c>
      <c r="P270" s="2" t="str">
        <f t="shared" si="112"/>
        <v>AI</v>
      </c>
      <c r="Q270" s="2"/>
      <c r="R270" s="57" t="s">
        <v>162</v>
      </c>
      <c r="S270" s="2"/>
      <c r="T270" s="2"/>
      <c r="U270" s="2">
        <v>12</v>
      </c>
      <c r="V270" s="2"/>
      <c r="W270" s="2" t="s">
        <v>1150</v>
      </c>
      <c r="X270" s="2" t="s">
        <v>354</v>
      </c>
      <c r="Y270" s="3" t="str">
        <f t="shared" si="124"/>
        <v>%Z065113</v>
      </c>
      <c r="Z270" s="2" t="str">
        <f t="shared" si="125"/>
        <v>%%I08TT5097</v>
      </c>
      <c r="AA270" s="2"/>
      <c r="AB270" s="2" t="str">
        <f t="shared" si="126"/>
        <v>CL501第54块塔板温度</v>
      </c>
      <c r="AC270" s="1" t="str">
        <f t="shared" si="118"/>
        <v>-50</v>
      </c>
      <c r="AD270" s="1" t="str">
        <f t="shared" si="119"/>
        <v>150</v>
      </c>
      <c r="AE270" s="1" t="str">
        <f t="shared" si="120"/>
        <v>℃</v>
      </c>
      <c r="AF270" s="1"/>
      <c r="AG270" s="1"/>
      <c r="AH270" s="1"/>
      <c r="AI270" s="1"/>
      <c r="AJ270" s="1"/>
      <c r="AK270" s="58" t="s">
        <v>165</v>
      </c>
      <c r="AL270" s="4"/>
      <c r="AM270" s="4"/>
      <c r="AN270" s="5"/>
      <c r="AO270" s="195" t="s">
        <v>161</v>
      </c>
      <c r="AP270" s="199" t="s">
        <v>166</v>
      </c>
      <c r="AQ270" s="197" t="s">
        <v>167</v>
      </c>
      <c r="AR270" s="196"/>
      <c r="AS270" s="196"/>
      <c r="AT270" s="196" t="s">
        <v>168</v>
      </c>
      <c r="AU270" s="205" t="s">
        <v>169</v>
      </c>
      <c r="AV270" s="196" t="s">
        <v>170</v>
      </c>
      <c r="AW270" s="4"/>
      <c r="AX270" s="4"/>
      <c r="AY270" s="4"/>
      <c r="AZ270" s="4"/>
      <c r="BA270" s="4"/>
      <c r="BB270" s="4"/>
      <c r="BC270" s="4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4"/>
      <c r="BW270" s="8"/>
      <c r="BX270" s="8"/>
      <c r="BY270" s="8"/>
      <c r="BZ270" s="4"/>
      <c r="CA270" s="4"/>
      <c r="CB270" s="4"/>
      <c r="CC270" s="4"/>
      <c r="CD270" s="27"/>
      <c r="CE270" s="27"/>
      <c r="CF270" s="207">
        <f t="shared" si="127"/>
        <v>-50.2</v>
      </c>
      <c r="CG270" s="208">
        <f t="shared" si="128"/>
        <v>-49.8</v>
      </c>
      <c r="CH270" s="209"/>
      <c r="CI270" s="210"/>
      <c r="CJ270" s="207">
        <f t="shared" si="129"/>
        <v>49.8</v>
      </c>
      <c r="CK270" s="208">
        <f t="shared" si="130"/>
        <v>50.2</v>
      </c>
      <c r="CL270" s="209"/>
      <c r="CM270" s="210"/>
      <c r="CN270" s="207">
        <f t="shared" si="131"/>
        <v>149.80000000000001</v>
      </c>
      <c r="CO270" s="208">
        <f t="shared" si="132"/>
        <v>150.19999999999999</v>
      </c>
      <c r="CP270" s="211"/>
      <c r="CQ270" s="212"/>
      <c r="CR270" s="213"/>
      <c r="CS270" s="213"/>
    </row>
    <row r="271" spans="1:97" ht="19.899999999999999" customHeight="1">
      <c r="A271" s="194">
        <v>270</v>
      </c>
      <c r="B271" s="195">
        <v>14</v>
      </c>
      <c r="C271" s="195"/>
      <c r="D271" s="196" t="s">
        <v>1151</v>
      </c>
      <c r="E271" s="196" t="s">
        <v>1152</v>
      </c>
      <c r="F271" s="196" t="s">
        <v>1153</v>
      </c>
      <c r="G271" s="196" t="s">
        <v>1129</v>
      </c>
      <c r="H271" s="196" t="s">
        <v>461</v>
      </c>
      <c r="I271" s="237" t="str">
        <f t="shared" si="116"/>
        <v>-50</v>
      </c>
      <c r="J271" s="237" t="str">
        <f t="shared" si="117"/>
        <v>150</v>
      </c>
      <c r="K271" s="2" t="str">
        <f>K270</f>
        <v>FCS0301</v>
      </c>
      <c r="L271" s="1">
        <f t="shared" si="133"/>
        <v>6</v>
      </c>
      <c r="M271" s="1">
        <f t="shared" si="134"/>
        <v>5</v>
      </c>
      <c r="N271" s="1">
        <v>14</v>
      </c>
      <c r="O271" s="57" t="str">
        <f>O270</f>
        <v>AAI143</v>
      </c>
      <c r="P271" s="2" t="str">
        <f t="shared" si="112"/>
        <v>AI</v>
      </c>
      <c r="Q271" s="2"/>
      <c r="R271" s="57" t="s">
        <v>162</v>
      </c>
      <c r="S271" s="2"/>
      <c r="T271" s="2"/>
      <c r="U271" s="2">
        <v>19</v>
      </c>
      <c r="V271" s="2"/>
      <c r="W271" s="2" t="s">
        <v>1154</v>
      </c>
      <c r="X271" s="2" t="s">
        <v>354</v>
      </c>
      <c r="Y271" s="3" t="str">
        <f t="shared" si="124"/>
        <v>%Z065114</v>
      </c>
      <c r="Z271" s="2" t="str">
        <f t="shared" si="125"/>
        <v>%%I08TT5098</v>
      </c>
      <c r="AA271" s="2"/>
      <c r="AB271" s="2" t="str">
        <f t="shared" si="126"/>
        <v>CL501第55块塔板温度</v>
      </c>
      <c r="AC271" s="1" t="str">
        <f t="shared" si="118"/>
        <v>-50</v>
      </c>
      <c r="AD271" s="1" t="str">
        <f t="shared" si="119"/>
        <v>150</v>
      </c>
      <c r="AE271" s="1" t="str">
        <f t="shared" si="120"/>
        <v>℃</v>
      </c>
      <c r="AF271" s="1"/>
      <c r="AG271" s="1"/>
      <c r="AH271" s="1"/>
      <c r="AI271" s="1"/>
      <c r="AJ271" s="1"/>
      <c r="AK271" s="58" t="s">
        <v>165</v>
      </c>
      <c r="AL271" s="4"/>
      <c r="AM271" s="4"/>
      <c r="AN271" s="5"/>
      <c r="AO271" s="195" t="s">
        <v>161</v>
      </c>
      <c r="AP271" s="199" t="s">
        <v>166</v>
      </c>
      <c r="AQ271" s="197" t="s">
        <v>167</v>
      </c>
      <c r="AR271" s="196"/>
      <c r="AS271" s="196"/>
      <c r="AT271" s="196" t="s">
        <v>168</v>
      </c>
      <c r="AU271" s="205" t="s">
        <v>169</v>
      </c>
      <c r="AV271" s="196" t="s">
        <v>170</v>
      </c>
      <c r="AW271" s="4"/>
      <c r="AX271" s="4"/>
      <c r="AY271" s="4"/>
      <c r="AZ271" s="4"/>
      <c r="BA271" s="4"/>
      <c r="BB271" s="4"/>
      <c r="BC271" s="4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4"/>
      <c r="BW271" s="8"/>
      <c r="BX271" s="8"/>
      <c r="BY271" s="8"/>
      <c r="BZ271" s="4"/>
      <c r="CA271" s="4"/>
      <c r="CB271" s="4"/>
      <c r="CC271" s="4"/>
      <c r="CD271" s="27"/>
      <c r="CE271" s="27"/>
      <c r="CF271" s="207">
        <f t="shared" si="127"/>
        <v>-50.2</v>
      </c>
      <c r="CG271" s="208">
        <f t="shared" si="128"/>
        <v>-49.8</v>
      </c>
      <c r="CH271" s="209"/>
      <c r="CI271" s="210"/>
      <c r="CJ271" s="207">
        <f t="shared" si="129"/>
        <v>49.8</v>
      </c>
      <c r="CK271" s="208">
        <f t="shared" si="130"/>
        <v>50.2</v>
      </c>
      <c r="CL271" s="209"/>
      <c r="CM271" s="210"/>
      <c r="CN271" s="207">
        <f t="shared" si="131"/>
        <v>149.80000000000001</v>
      </c>
      <c r="CO271" s="208">
        <f t="shared" si="132"/>
        <v>150.19999999999999</v>
      </c>
      <c r="CP271" s="211"/>
      <c r="CQ271" s="212"/>
      <c r="CR271" s="213"/>
      <c r="CS271" s="213"/>
    </row>
    <row r="272" spans="1:97" ht="19.899999999999999" customHeight="1">
      <c r="A272" s="194">
        <v>271</v>
      </c>
      <c r="B272" s="195">
        <v>15</v>
      </c>
      <c r="C272" s="195"/>
      <c r="D272" s="196" t="str">
        <f>LEFT(K272,1)&amp;RIGHT(K272,2)&amp;"N"&amp;L272&amp;"S"&amp;M272&amp;N272</f>
        <v>F01N6S515</v>
      </c>
      <c r="E272" s="196" t="s">
        <v>1155</v>
      </c>
      <c r="F272" s="196" t="s">
        <v>675</v>
      </c>
      <c r="G272" s="196"/>
      <c r="H272" s="196"/>
      <c r="I272" s="237" t="str">
        <f t="shared" si="116"/>
        <v/>
      </c>
      <c r="J272" s="237" t="str">
        <f t="shared" si="117"/>
        <v/>
      </c>
      <c r="K272" s="2" t="str">
        <f>K284</f>
        <v>FCS0301</v>
      </c>
      <c r="L272" s="1">
        <f t="shared" si="133"/>
        <v>6</v>
      </c>
      <c r="M272" s="1">
        <f t="shared" si="134"/>
        <v>5</v>
      </c>
      <c r="N272" s="1">
        <v>15</v>
      </c>
      <c r="O272" s="57" t="str">
        <f>O284</f>
        <v>AAI143</v>
      </c>
      <c r="P272" s="2" t="str">
        <f t="shared" si="112"/>
        <v>AI</v>
      </c>
      <c r="Q272" s="2"/>
      <c r="R272" s="57" t="s">
        <v>162</v>
      </c>
      <c r="S272" s="2"/>
      <c r="T272" s="2"/>
      <c r="U272" s="2"/>
      <c r="V272" s="2"/>
      <c r="W272" s="2"/>
      <c r="X272" s="2"/>
      <c r="Y272" s="3" t="str">
        <f t="shared" si="124"/>
        <v>%Z065115</v>
      </c>
      <c r="Z272" s="2" t="str">
        <f t="shared" si="125"/>
        <v>%%IF01N6S515</v>
      </c>
      <c r="AA272" s="36"/>
      <c r="AB272" s="2" t="str">
        <f t="shared" si="126"/>
        <v>SBAI SPARE</v>
      </c>
      <c r="AC272" s="1" t="str">
        <f t="shared" si="118"/>
        <v/>
      </c>
      <c r="AD272" s="1" t="str">
        <f t="shared" si="119"/>
        <v/>
      </c>
      <c r="AE272" s="1" t="str">
        <f t="shared" si="120"/>
        <v/>
      </c>
      <c r="AF272" s="1"/>
      <c r="AG272" s="1"/>
      <c r="AH272" s="1"/>
      <c r="AI272" s="1"/>
      <c r="AJ272" s="1"/>
      <c r="AK272" s="58" t="s">
        <v>165</v>
      </c>
      <c r="AL272" s="4"/>
      <c r="AM272" s="4"/>
      <c r="AN272" s="5"/>
      <c r="AO272" s="195" t="s">
        <v>161</v>
      </c>
      <c r="AP272" s="199" t="s">
        <v>166</v>
      </c>
      <c r="AQ272" s="197" t="s">
        <v>167</v>
      </c>
      <c r="AR272" s="196"/>
      <c r="AS272" s="195"/>
      <c r="AT272" s="196" t="s">
        <v>168</v>
      </c>
      <c r="AU272" s="205"/>
      <c r="AV272" s="196"/>
      <c r="AW272" s="4"/>
      <c r="AX272" s="4"/>
      <c r="AY272" s="4"/>
      <c r="AZ272" s="4"/>
      <c r="BA272" s="4"/>
      <c r="BB272" s="4"/>
      <c r="BC272" s="4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4"/>
      <c r="BW272" s="8"/>
      <c r="BX272" s="8"/>
      <c r="BY272" s="8"/>
      <c r="BZ272" s="4"/>
      <c r="CA272" s="4"/>
      <c r="CB272" s="4"/>
      <c r="CC272" s="4"/>
      <c r="CD272" s="27"/>
      <c r="CE272" s="27"/>
      <c r="CF272" s="207" t="e">
        <f t="shared" si="127"/>
        <v>#VALUE!</v>
      </c>
      <c r="CG272" s="208" t="e">
        <f t="shared" si="128"/>
        <v>#VALUE!</v>
      </c>
      <c r="CH272" s="209"/>
      <c r="CI272" s="210"/>
      <c r="CJ272" s="207" t="e">
        <f t="shared" si="129"/>
        <v>#VALUE!</v>
      </c>
      <c r="CK272" s="208" t="e">
        <f t="shared" si="130"/>
        <v>#VALUE!</v>
      </c>
      <c r="CL272" s="209"/>
      <c r="CM272" s="210"/>
      <c r="CN272" s="207" t="e">
        <f t="shared" si="131"/>
        <v>#VALUE!</v>
      </c>
      <c r="CO272" s="208" t="e">
        <f t="shared" si="132"/>
        <v>#VALUE!</v>
      </c>
      <c r="CP272" s="211"/>
      <c r="CQ272" s="212"/>
      <c r="CR272" s="213"/>
      <c r="CS272" s="213"/>
    </row>
    <row r="273" spans="1:97" ht="19.899999999999999" customHeight="1">
      <c r="A273" s="194">
        <v>272</v>
      </c>
      <c r="B273" s="204">
        <v>16</v>
      </c>
      <c r="C273" s="195"/>
      <c r="D273" s="196" t="str">
        <f>LEFT(K273,1)&amp;RIGHT(K273,2)&amp;"N"&amp;L273&amp;"S"&amp;M273&amp;N273</f>
        <v>F01N6S516</v>
      </c>
      <c r="E273" s="196" t="s">
        <v>1156</v>
      </c>
      <c r="F273" s="196" t="s">
        <v>675</v>
      </c>
      <c r="G273" s="196"/>
      <c r="H273" s="196"/>
      <c r="I273" s="237" t="str">
        <f t="shared" si="116"/>
        <v/>
      </c>
      <c r="J273" s="237" t="str">
        <f t="shared" si="117"/>
        <v/>
      </c>
      <c r="K273" s="2" t="str">
        <f>K272</f>
        <v>FCS0301</v>
      </c>
      <c r="L273" s="1">
        <f t="shared" si="133"/>
        <v>6</v>
      </c>
      <c r="M273" s="1">
        <f t="shared" si="134"/>
        <v>5</v>
      </c>
      <c r="N273" s="1">
        <v>16</v>
      </c>
      <c r="O273" s="57" t="str">
        <f>O272</f>
        <v>AAI143</v>
      </c>
      <c r="P273" s="2" t="str">
        <f t="shared" si="112"/>
        <v>AI</v>
      </c>
      <c r="Q273" s="2"/>
      <c r="R273" s="57" t="s">
        <v>162</v>
      </c>
      <c r="S273" s="2"/>
      <c r="T273" s="2"/>
      <c r="U273" s="2"/>
      <c r="V273" s="2"/>
      <c r="W273" s="2"/>
      <c r="X273" s="2"/>
      <c r="Y273" s="25" t="str">
        <f t="shared" si="124"/>
        <v>%Z065116</v>
      </c>
      <c r="Z273" s="2" t="str">
        <f t="shared" si="125"/>
        <v>%%IF01N6S516</v>
      </c>
      <c r="AA273" s="36"/>
      <c r="AB273" s="2" t="str">
        <f t="shared" si="126"/>
        <v>SBAI SPARE</v>
      </c>
      <c r="AC273" s="1" t="str">
        <f t="shared" si="118"/>
        <v/>
      </c>
      <c r="AD273" s="1" t="str">
        <f t="shared" si="119"/>
        <v/>
      </c>
      <c r="AE273" s="1" t="str">
        <f t="shared" si="120"/>
        <v/>
      </c>
      <c r="AF273" s="1"/>
      <c r="AG273" s="1"/>
      <c r="AH273" s="1"/>
      <c r="AI273" s="1"/>
      <c r="AJ273" s="1"/>
      <c r="AK273" s="58" t="s">
        <v>165</v>
      </c>
      <c r="AL273" s="4"/>
      <c r="AM273" s="4"/>
      <c r="AN273" s="5"/>
      <c r="AO273" s="195" t="s">
        <v>161</v>
      </c>
      <c r="AP273" s="199" t="s">
        <v>166</v>
      </c>
      <c r="AQ273" s="197" t="s">
        <v>167</v>
      </c>
      <c r="AR273" s="196"/>
      <c r="AS273" s="195"/>
      <c r="AT273" s="196" t="s">
        <v>168</v>
      </c>
      <c r="AU273" s="205"/>
      <c r="AV273" s="196"/>
      <c r="AW273" s="4"/>
      <c r="AX273" s="4"/>
      <c r="AY273" s="4"/>
      <c r="AZ273" s="4"/>
      <c r="BA273" s="4"/>
      <c r="BB273" s="4"/>
      <c r="BC273" s="4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4"/>
      <c r="BW273" s="8"/>
      <c r="BX273" s="8"/>
      <c r="BY273" s="8"/>
      <c r="BZ273" s="4"/>
      <c r="CA273" s="4"/>
      <c r="CB273" s="4"/>
      <c r="CC273" s="4"/>
      <c r="CD273" s="27"/>
      <c r="CE273" s="27"/>
      <c r="CF273" s="207" t="e">
        <f t="shared" si="127"/>
        <v>#VALUE!</v>
      </c>
      <c r="CG273" s="208" t="e">
        <f t="shared" si="128"/>
        <v>#VALUE!</v>
      </c>
      <c r="CH273" s="209"/>
      <c r="CI273" s="210"/>
      <c r="CJ273" s="207" t="e">
        <f t="shared" si="129"/>
        <v>#VALUE!</v>
      </c>
      <c r="CK273" s="208" t="e">
        <f t="shared" si="130"/>
        <v>#VALUE!</v>
      </c>
      <c r="CL273" s="209"/>
      <c r="CM273" s="210"/>
      <c r="CN273" s="207" t="e">
        <f t="shared" si="131"/>
        <v>#VALUE!</v>
      </c>
      <c r="CO273" s="208" t="e">
        <f t="shared" si="132"/>
        <v>#VALUE!</v>
      </c>
      <c r="CP273" s="211"/>
      <c r="CQ273" s="212"/>
      <c r="CR273" s="213"/>
      <c r="CS273" s="213"/>
    </row>
    <row r="274" spans="1:97" ht="19.899999999999999" customHeight="1">
      <c r="A274" s="194">
        <v>273</v>
      </c>
      <c r="B274" s="195">
        <v>1</v>
      </c>
      <c r="C274" s="195"/>
      <c r="D274" s="196" t="s">
        <v>1157</v>
      </c>
      <c r="E274" s="196" t="s">
        <v>1158</v>
      </c>
      <c r="F274" s="196" t="s">
        <v>1159</v>
      </c>
      <c r="G274" s="196" t="s">
        <v>1120</v>
      </c>
      <c r="H274" s="196" t="s">
        <v>461</v>
      </c>
      <c r="I274" s="237" t="str">
        <f t="shared" si="116"/>
        <v>-50</v>
      </c>
      <c r="J274" s="237" t="str">
        <f t="shared" si="117"/>
        <v>0</v>
      </c>
      <c r="K274" s="2" t="str">
        <f>K271</f>
        <v>FCS0301</v>
      </c>
      <c r="L274" s="1">
        <v>6</v>
      </c>
      <c r="M274" s="1">
        <v>6</v>
      </c>
      <c r="N274" s="1">
        <v>1</v>
      </c>
      <c r="O274" s="57" t="str">
        <f>O271</f>
        <v>AAI143</v>
      </c>
      <c r="P274" s="2" t="str">
        <f t="shared" si="112"/>
        <v>AI</v>
      </c>
      <c r="Q274" s="2"/>
      <c r="R274" s="57" t="s">
        <v>162</v>
      </c>
      <c r="S274" s="2"/>
      <c r="T274" s="2"/>
      <c r="U274" s="2">
        <v>12</v>
      </c>
      <c r="V274" s="2"/>
      <c r="W274" s="2" t="s">
        <v>1160</v>
      </c>
      <c r="X274" s="2" t="s">
        <v>354</v>
      </c>
      <c r="Y274" s="3" t="str">
        <f t="shared" si="124"/>
        <v>%Z066101</v>
      </c>
      <c r="Z274" s="2" t="str">
        <f t="shared" si="125"/>
        <v>%%I08TT5102</v>
      </c>
      <c r="AA274" s="2"/>
      <c r="AB274" s="2" t="str">
        <f t="shared" si="126"/>
        <v>CL501第70块塔板温度</v>
      </c>
      <c r="AC274" s="1" t="str">
        <f t="shared" si="118"/>
        <v>-50</v>
      </c>
      <c r="AD274" s="1" t="str">
        <f t="shared" si="119"/>
        <v>0</v>
      </c>
      <c r="AE274" s="1" t="str">
        <f t="shared" si="120"/>
        <v>℃</v>
      </c>
      <c r="AF274" s="1"/>
      <c r="AG274" s="59"/>
      <c r="AH274" s="59"/>
      <c r="AI274" s="1"/>
      <c r="AJ274" s="1"/>
      <c r="AK274" s="58" t="s">
        <v>165</v>
      </c>
      <c r="AL274" s="4"/>
      <c r="AM274" s="4"/>
      <c r="AN274" s="5"/>
      <c r="AO274" s="195" t="s">
        <v>161</v>
      </c>
      <c r="AP274" s="199" t="s">
        <v>166</v>
      </c>
      <c r="AQ274" s="197" t="s">
        <v>167</v>
      </c>
      <c r="AR274" s="196"/>
      <c r="AS274" s="196"/>
      <c r="AT274" s="196" t="s">
        <v>168</v>
      </c>
      <c r="AU274" s="205" t="s">
        <v>169</v>
      </c>
      <c r="AV274" s="196" t="s">
        <v>170</v>
      </c>
      <c r="AW274" s="4"/>
      <c r="AX274" s="4"/>
      <c r="AY274" s="4"/>
      <c r="AZ274" s="4"/>
      <c r="BA274" s="4"/>
      <c r="BB274" s="4"/>
      <c r="BC274" s="4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4"/>
      <c r="BW274" s="8"/>
      <c r="BX274" s="8"/>
      <c r="BY274" s="8"/>
      <c r="BZ274" s="4"/>
      <c r="CA274" s="4"/>
      <c r="CB274" s="4"/>
      <c r="CC274" s="4"/>
      <c r="CD274" s="27"/>
      <c r="CE274" s="27"/>
      <c r="CF274" s="207">
        <f t="shared" si="127"/>
        <v>-50.05</v>
      </c>
      <c r="CG274" s="208">
        <f t="shared" si="128"/>
        <v>-49.95</v>
      </c>
      <c r="CH274" s="209"/>
      <c r="CI274" s="210"/>
      <c r="CJ274" s="207">
        <f t="shared" si="129"/>
        <v>-25.05</v>
      </c>
      <c r="CK274" s="208">
        <f t="shared" si="130"/>
        <v>-24.95</v>
      </c>
      <c r="CL274" s="209"/>
      <c r="CM274" s="210"/>
      <c r="CN274" s="207">
        <f t="shared" si="131"/>
        <v>-0.05</v>
      </c>
      <c r="CO274" s="208">
        <f t="shared" si="132"/>
        <v>0.05</v>
      </c>
      <c r="CP274" s="211"/>
      <c r="CQ274" s="212"/>
      <c r="CR274" s="213"/>
      <c r="CS274" s="213"/>
    </row>
    <row r="275" spans="1:97" ht="19.899999999999999" customHeight="1">
      <c r="A275" s="194">
        <v>274</v>
      </c>
      <c r="B275" s="195">
        <v>2</v>
      </c>
      <c r="C275" s="195"/>
      <c r="D275" s="196" t="s">
        <v>1161</v>
      </c>
      <c r="E275" s="196" t="s">
        <v>1162</v>
      </c>
      <c r="F275" s="196" t="s">
        <v>1163</v>
      </c>
      <c r="G275" s="196" t="s">
        <v>1103</v>
      </c>
      <c r="H275" s="196" t="s">
        <v>461</v>
      </c>
      <c r="I275" s="237" t="str">
        <f t="shared" si="116"/>
        <v>0</v>
      </c>
      <c r="J275" s="237" t="str">
        <f t="shared" si="117"/>
        <v>150</v>
      </c>
      <c r="K275" s="2" t="str">
        <f t="shared" ref="K275:M282" si="136">K274</f>
        <v>FCS0301</v>
      </c>
      <c r="L275" s="1">
        <f t="shared" si="136"/>
        <v>6</v>
      </c>
      <c r="M275" s="1">
        <f t="shared" si="136"/>
        <v>6</v>
      </c>
      <c r="N275" s="1">
        <v>2</v>
      </c>
      <c r="O275" s="57" t="str">
        <f t="shared" ref="O275:O282" si="137">O274</f>
        <v>AAI143</v>
      </c>
      <c r="P275" s="2" t="str">
        <f t="shared" si="112"/>
        <v>AI</v>
      </c>
      <c r="Q275" s="2"/>
      <c r="R275" s="57" t="s">
        <v>162</v>
      </c>
      <c r="S275" s="2"/>
      <c r="T275" s="2"/>
      <c r="U275" s="2">
        <v>12</v>
      </c>
      <c r="V275" s="2"/>
      <c r="W275" s="2" t="s">
        <v>1164</v>
      </c>
      <c r="X275" s="2" t="s">
        <v>354</v>
      </c>
      <c r="Y275" s="3" t="str">
        <f t="shared" si="124"/>
        <v>%Z066102</v>
      </c>
      <c r="Z275" s="2" t="str">
        <f t="shared" si="125"/>
        <v>%%I08TT5104</v>
      </c>
      <c r="AA275" s="2"/>
      <c r="AB275" s="2" t="str">
        <f t="shared" si="126"/>
        <v>CL501塔底温度</v>
      </c>
      <c r="AC275" s="1" t="str">
        <f t="shared" si="118"/>
        <v>0</v>
      </c>
      <c r="AD275" s="1" t="str">
        <f t="shared" si="119"/>
        <v>150</v>
      </c>
      <c r="AE275" s="1" t="str">
        <f t="shared" si="120"/>
        <v>℃</v>
      </c>
      <c r="AF275" s="1"/>
      <c r="AG275" s="1"/>
      <c r="AH275" s="1"/>
      <c r="AI275" s="1"/>
      <c r="AJ275" s="1"/>
      <c r="AK275" s="58" t="s">
        <v>165</v>
      </c>
      <c r="AL275" s="4"/>
      <c r="AM275" s="4"/>
      <c r="AN275" s="5"/>
      <c r="AO275" s="195" t="s">
        <v>161</v>
      </c>
      <c r="AP275" s="199" t="s">
        <v>166</v>
      </c>
      <c r="AQ275" s="197" t="s">
        <v>167</v>
      </c>
      <c r="AR275" s="196"/>
      <c r="AS275" s="196"/>
      <c r="AT275" s="196" t="s">
        <v>168</v>
      </c>
      <c r="AU275" s="205" t="s">
        <v>169</v>
      </c>
      <c r="AV275" s="196" t="s">
        <v>170</v>
      </c>
      <c r="AW275" s="4"/>
      <c r="AX275" s="4"/>
      <c r="AY275" s="4"/>
      <c r="AZ275" s="4"/>
      <c r="BA275" s="4"/>
      <c r="BB275" s="4"/>
      <c r="BC275" s="4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4"/>
      <c r="BW275" s="8"/>
      <c r="BX275" s="8"/>
      <c r="BY275" s="8"/>
      <c r="BZ275" s="4"/>
      <c r="CA275" s="4"/>
      <c r="CB275" s="4"/>
      <c r="CC275" s="4"/>
      <c r="CD275" s="27"/>
      <c r="CE275" s="27"/>
      <c r="CF275" s="207">
        <f t="shared" si="127"/>
        <v>-0.15</v>
      </c>
      <c r="CG275" s="208">
        <f t="shared" si="128"/>
        <v>0.15</v>
      </c>
      <c r="CH275" s="209"/>
      <c r="CI275" s="210"/>
      <c r="CJ275" s="207">
        <f t="shared" si="129"/>
        <v>74.849999999999994</v>
      </c>
      <c r="CK275" s="208">
        <f t="shared" si="130"/>
        <v>75.150000000000006</v>
      </c>
      <c r="CL275" s="209"/>
      <c r="CM275" s="210"/>
      <c r="CN275" s="207">
        <f t="shared" si="131"/>
        <v>149.85</v>
      </c>
      <c r="CO275" s="208">
        <f t="shared" si="132"/>
        <v>150.15</v>
      </c>
      <c r="CP275" s="211"/>
      <c r="CQ275" s="212"/>
      <c r="CR275" s="213"/>
      <c r="CS275" s="213"/>
    </row>
    <row r="276" spans="1:97" ht="19.899999999999999" customHeight="1">
      <c r="A276" s="194">
        <v>275</v>
      </c>
      <c r="B276" s="195">
        <v>3</v>
      </c>
      <c r="C276" s="195"/>
      <c r="D276" s="196" t="s">
        <v>1165</v>
      </c>
      <c r="E276" s="196" t="s">
        <v>1166</v>
      </c>
      <c r="F276" s="196" t="s">
        <v>475</v>
      </c>
      <c r="G276" s="196" t="s">
        <v>460</v>
      </c>
      <c r="H276" s="196" t="s">
        <v>461</v>
      </c>
      <c r="I276" s="237" t="str">
        <f t="shared" si="116"/>
        <v>0</v>
      </c>
      <c r="J276" s="237" t="str">
        <f t="shared" si="117"/>
        <v>60</v>
      </c>
      <c r="K276" s="2" t="str">
        <f t="shared" si="136"/>
        <v>FCS0301</v>
      </c>
      <c r="L276" s="1">
        <f t="shared" si="136"/>
        <v>6</v>
      </c>
      <c r="M276" s="1">
        <f t="shared" si="136"/>
        <v>6</v>
      </c>
      <c r="N276" s="1">
        <v>3</v>
      </c>
      <c r="O276" s="57" t="str">
        <f t="shared" si="137"/>
        <v>AAI143</v>
      </c>
      <c r="P276" s="2" t="str">
        <f t="shared" ref="P276:P339" si="138">IF(MID(O276,4,3)="543","AO","AI")</f>
        <v>AI</v>
      </c>
      <c r="Q276" s="2"/>
      <c r="R276" s="57" t="s">
        <v>162</v>
      </c>
      <c r="S276" s="2"/>
      <c r="T276" s="2"/>
      <c r="U276" s="2">
        <v>15</v>
      </c>
      <c r="V276" s="2"/>
      <c r="W276" s="2" t="s">
        <v>1167</v>
      </c>
      <c r="X276" s="2" t="s">
        <v>354</v>
      </c>
      <c r="Y276" s="3" t="str">
        <f t="shared" si="124"/>
        <v>%Z066103</v>
      </c>
      <c r="Z276" s="2" t="str">
        <f t="shared" si="125"/>
        <v>%%I08TT5105</v>
      </c>
      <c r="AA276" s="2"/>
      <c r="AB276" s="2" t="str">
        <f t="shared" si="126"/>
        <v>HE512去MX508温度</v>
      </c>
      <c r="AC276" s="1" t="str">
        <f t="shared" si="118"/>
        <v>0</v>
      </c>
      <c r="AD276" s="1" t="str">
        <f t="shared" si="119"/>
        <v>60</v>
      </c>
      <c r="AE276" s="1" t="str">
        <f t="shared" si="120"/>
        <v>℃</v>
      </c>
      <c r="AF276" s="1"/>
      <c r="AG276" s="1"/>
      <c r="AH276" s="1"/>
      <c r="AI276" s="1"/>
      <c r="AJ276" s="1"/>
      <c r="AK276" s="58" t="s">
        <v>165</v>
      </c>
      <c r="AL276" s="4"/>
      <c r="AM276" s="4"/>
      <c r="AN276" s="5"/>
      <c r="AO276" s="195" t="s">
        <v>161</v>
      </c>
      <c r="AP276" s="199" t="s">
        <v>166</v>
      </c>
      <c r="AQ276" s="197" t="s">
        <v>167</v>
      </c>
      <c r="AR276" s="196"/>
      <c r="AS276" s="196"/>
      <c r="AT276" s="196" t="s">
        <v>168</v>
      </c>
      <c r="AU276" s="205" t="s">
        <v>169</v>
      </c>
      <c r="AV276" s="196" t="s">
        <v>170</v>
      </c>
      <c r="AW276" s="4"/>
      <c r="AX276" s="4"/>
      <c r="AY276" s="4"/>
      <c r="AZ276" s="4"/>
      <c r="BA276" s="4"/>
      <c r="BB276" s="4"/>
      <c r="BC276" s="4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4"/>
      <c r="BW276" s="8"/>
      <c r="BX276" s="8"/>
      <c r="BY276" s="8"/>
      <c r="BZ276" s="4"/>
      <c r="CA276" s="4"/>
      <c r="CB276" s="4"/>
      <c r="CC276" s="4"/>
      <c r="CD276" s="27"/>
      <c r="CE276" s="27"/>
      <c r="CF276" s="207">
        <f t="shared" si="127"/>
        <v>-0.06</v>
      </c>
      <c r="CG276" s="208">
        <f t="shared" si="128"/>
        <v>0.06</v>
      </c>
      <c r="CH276" s="209"/>
      <c r="CI276" s="210"/>
      <c r="CJ276" s="207">
        <f t="shared" si="129"/>
        <v>29.94</v>
      </c>
      <c r="CK276" s="208">
        <f t="shared" si="130"/>
        <v>30.06</v>
      </c>
      <c r="CL276" s="209"/>
      <c r="CM276" s="210"/>
      <c r="CN276" s="207">
        <f t="shared" si="131"/>
        <v>59.94</v>
      </c>
      <c r="CO276" s="208">
        <f t="shared" si="132"/>
        <v>60.06</v>
      </c>
      <c r="CP276" s="211"/>
      <c r="CQ276" s="212"/>
      <c r="CR276" s="213"/>
      <c r="CS276" s="213"/>
    </row>
    <row r="277" spans="1:97" ht="19.899999999999999" customHeight="1">
      <c r="A277" s="194">
        <v>276</v>
      </c>
      <c r="B277" s="195">
        <v>4</v>
      </c>
      <c r="C277" s="195"/>
      <c r="D277" s="196" t="s">
        <v>1168</v>
      </c>
      <c r="E277" s="196" t="s">
        <v>1169</v>
      </c>
      <c r="F277" s="196" t="s">
        <v>1170</v>
      </c>
      <c r="G277" s="196" t="s">
        <v>460</v>
      </c>
      <c r="H277" s="196" t="s">
        <v>461</v>
      </c>
      <c r="I277" s="237" t="str">
        <f t="shared" si="116"/>
        <v>0</v>
      </c>
      <c r="J277" s="237" t="str">
        <f t="shared" si="117"/>
        <v>60</v>
      </c>
      <c r="K277" s="2" t="str">
        <f t="shared" si="136"/>
        <v>FCS0301</v>
      </c>
      <c r="L277" s="1">
        <f t="shared" si="136"/>
        <v>6</v>
      </c>
      <c r="M277" s="1">
        <f t="shared" si="136"/>
        <v>6</v>
      </c>
      <c r="N277" s="1">
        <v>4</v>
      </c>
      <c r="O277" s="57" t="str">
        <f t="shared" si="137"/>
        <v>AAI143</v>
      </c>
      <c r="P277" s="2" t="str">
        <f t="shared" si="138"/>
        <v>AI</v>
      </c>
      <c r="Q277" s="2"/>
      <c r="R277" s="57" t="s">
        <v>162</v>
      </c>
      <c r="S277" s="2"/>
      <c r="T277" s="2"/>
      <c r="U277" s="2">
        <v>15</v>
      </c>
      <c r="V277" s="2"/>
      <c r="W277" s="2" t="s">
        <v>1171</v>
      </c>
      <c r="X277" s="2" t="s">
        <v>354</v>
      </c>
      <c r="Y277" s="3" t="str">
        <f t="shared" si="124"/>
        <v>%Z066104</v>
      </c>
      <c r="Z277" s="2" t="str">
        <f t="shared" si="125"/>
        <v>%%I08TT5125</v>
      </c>
      <c r="AA277" s="2"/>
      <c r="AB277" s="2" t="str">
        <f t="shared" si="126"/>
        <v>轻组分氯化器RC510温度</v>
      </c>
      <c r="AC277" s="1" t="str">
        <f t="shared" si="118"/>
        <v>0</v>
      </c>
      <c r="AD277" s="1" t="str">
        <f t="shared" si="119"/>
        <v>60</v>
      </c>
      <c r="AE277" s="1" t="str">
        <f t="shared" si="120"/>
        <v>℃</v>
      </c>
      <c r="AF277" s="1"/>
      <c r="AG277" s="1"/>
      <c r="AH277" s="1"/>
      <c r="AI277" s="1"/>
      <c r="AJ277" s="1"/>
      <c r="AK277" s="58" t="s">
        <v>165</v>
      </c>
      <c r="AL277" s="4"/>
      <c r="AM277" s="4"/>
      <c r="AN277" s="5"/>
      <c r="AO277" s="195" t="s">
        <v>161</v>
      </c>
      <c r="AP277" s="199" t="s">
        <v>166</v>
      </c>
      <c r="AQ277" s="197" t="s">
        <v>167</v>
      </c>
      <c r="AR277" s="196"/>
      <c r="AS277" s="196"/>
      <c r="AT277" s="196" t="s">
        <v>168</v>
      </c>
      <c r="AU277" s="205" t="s">
        <v>169</v>
      </c>
      <c r="AV277" s="196" t="s">
        <v>170</v>
      </c>
      <c r="AW277" s="4"/>
      <c r="AX277" s="4"/>
      <c r="AY277" s="4"/>
      <c r="AZ277" s="4"/>
      <c r="BA277" s="4"/>
      <c r="BB277" s="4"/>
      <c r="BC277" s="4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4"/>
      <c r="BW277" s="8"/>
      <c r="BX277" s="8"/>
      <c r="BY277" s="8"/>
      <c r="BZ277" s="4"/>
      <c r="CA277" s="4"/>
      <c r="CB277" s="4"/>
      <c r="CC277" s="4"/>
      <c r="CD277" s="27"/>
      <c r="CE277" s="27"/>
      <c r="CF277" s="207">
        <f t="shared" si="127"/>
        <v>-0.06</v>
      </c>
      <c r="CG277" s="208">
        <f t="shared" si="128"/>
        <v>0.06</v>
      </c>
      <c r="CH277" s="209"/>
      <c r="CI277" s="210"/>
      <c r="CJ277" s="207">
        <f t="shared" si="129"/>
        <v>29.94</v>
      </c>
      <c r="CK277" s="208">
        <f t="shared" si="130"/>
        <v>30.06</v>
      </c>
      <c r="CL277" s="209"/>
      <c r="CM277" s="210"/>
      <c r="CN277" s="207">
        <f t="shared" si="131"/>
        <v>59.94</v>
      </c>
      <c r="CO277" s="208">
        <f t="shared" si="132"/>
        <v>60.06</v>
      </c>
      <c r="CP277" s="211"/>
      <c r="CQ277" s="212"/>
      <c r="CR277" s="213"/>
      <c r="CS277" s="213"/>
    </row>
    <row r="278" spans="1:97" ht="19.899999999999999" customHeight="1">
      <c r="A278" s="194">
        <v>277</v>
      </c>
      <c r="B278" s="195">
        <v>5</v>
      </c>
      <c r="C278" s="195"/>
      <c r="D278" s="196" t="s">
        <v>1172</v>
      </c>
      <c r="E278" s="196" t="s">
        <v>1173</v>
      </c>
      <c r="F278" s="196" t="s">
        <v>1174</v>
      </c>
      <c r="G278" s="196" t="s">
        <v>460</v>
      </c>
      <c r="H278" s="196" t="s">
        <v>461</v>
      </c>
      <c r="I278" s="237" t="str">
        <f t="shared" si="116"/>
        <v>0</v>
      </c>
      <c r="J278" s="237" t="str">
        <f t="shared" si="117"/>
        <v>60</v>
      </c>
      <c r="K278" s="2" t="str">
        <f t="shared" si="136"/>
        <v>FCS0301</v>
      </c>
      <c r="L278" s="1">
        <f t="shared" si="136"/>
        <v>6</v>
      </c>
      <c r="M278" s="1">
        <f t="shared" si="136"/>
        <v>6</v>
      </c>
      <c r="N278" s="1">
        <v>5</v>
      </c>
      <c r="O278" s="57" t="str">
        <f t="shared" si="137"/>
        <v>AAI143</v>
      </c>
      <c r="P278" s="2" t="str">
        <f t="shared" si="138"/>
        <v>AI</v>
      </c>
      <c r="Q278" s="2"/>
      <c r="R278" s="57" t="s">
        <v>162</v>
      </c>
      <c r="S278" s="2"/>
      <c r="T278" s="2"/>
      <c r="U278" s="2">
        <v>13</v>
      </c>
      <c r="V278" s="2"/>
      <c r="W278" s="2" t="s">
        <v>1175</v>
      </c>
      <c r="X278" s="2" t="s">
        <v>354</v>
      </c>
      <c r="Y278" s="3" t="str">
        <f t="shared" si="124"/>
        <v>%Z066105</v>
      </c>
      <c r="Z278" s="2" t="str">
        <f t="shared" si="125"/>
        <v>%%I08TT5130</v>
      </c>
      <c r="AA278" s="2"/>
      <c r="AB278" s="2" t="str">
        <f t="shared" si="126"/>
        <v>氯化物自界区温度</v>
      </c>
      <c r="AC278" s="1" t="str">
        <f t="shared" si="118"/>
        <v>0</v>
      </c>
      <c r="AD278" s="1" t="str">
        <f t="shared" si="119"/>
        <v>60</v>
      </c>
      <c r="AE278" s="1" t="str">
        <f t="shared" si="120"/>
        <v>℃</v>
      </c>
      <c r="AF278" s="1"/>
      <c r="AG278" s="1"/>
      <c r="AH278" s="59"/>
      <c r="AI278" s="1"/>
      <c r="AJ278" s="1"/>
      <c r="AK278" s="58" t="s">
        <v>165</v>
      </c>
      <c r="AL278" s="4"/>
      <c r="AM278" s="4"/>
      <c r="AN278" s="5"/>
      <c r="AO278" s="195" t="s">
        <v>161</v>
      </c>
      <c r="AP278" s="199" t="s">
        <v>166</v>
      </c>
      <c r="AQ278" s="197" t="s">
        <v>167</v>
      </c>
      <c r="AR278" s="196"/>
      <c r="AS278" s="196"/>
      <c r="AT278" s="196" t="s">
        <v>168</v>
      </c>
      <c r="AU278" s="205" t="s">
        <v>169</v>
      </c>
      <c r="AV278" s="196" t="s">
        <v>170</v>
      </c>
      <c r="AW278" s="4"/>
      <c r="AX278" s="4"/>
      <c r="AY278" s="4"/>
      <c r="AZ278" s="4"/>
      <c r="BA278" s="4"/>
      <c r="BB278" s="4"/>
      <c r="BC278" s="4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4"/>
      <c r="BW278" s="8"/>
      <c r="BX278" s="8"/>
      <c r="BY278" s="8"/>
      <c r="BZ278" s="4"/>
      <c r="CA278" s="4"/>
      <c r="CB278" s="4"/>
      <c r="CC278" s="4"/>
      <c r="CD278" s="27"/>
      <c r="CE278" s="27"/>
      <c r="CF278" s="207">
        <f t="shared" si="127"/>
        <v>-0.06</v>
      </c>
      <c r="CG278" s="208">
        <f t="shared" si="128"/>
        <v>0.06</v>
      </c>
      <c r="CH278" s="209"/>
      <c r="CI278" s="210"/>
      <c r="CJ278" s="207">
        <f t="shared" si="129"/>
        <v>29.94</v>
      </c>
      <c r="CK278" s="208">
        <f t="shared" si="130"/>
        <v>30.06</v>
      </c>
      <c r="CL278" s="209"/>
      <c r="CM278" s="210"/>
      <c r="CN278" s="207">
        <f t="shared" si="131"/>
        <v>59.94</v>
      </c>
      <c r="CO278" s="208">
        <f t="shared" si="132"/>
        <v>60.06</v>
      </c>
      <c r="CP278" s="211"/>
      <c r="CQ278" s="212"/>
      <c r="CR278" s="213"/>
      <c r="CS278" s="213"/>
    </row>
    <row r="279" spans="1:97" ht="19.899999999999999" customHeight="1">
      <c r="A279" s="194">
        <v>278</v>
      </c>
      <c r="B279" s="195">
        <v>6</v>
      </c>
      <c r="C279" s="195"/>
      <c r="D279" s="196" t="s">
        <v>1176</v>
      </c>
      <c r="E279" s="196" t="s">
        <v>1177</v>
      </c>
      <c r="F279" s="196" t="s">
        <v>1178</v>
      </c>
      <c r="G279" s="196" t="s">
        <v>460</v>
      </c>
      <c r="H279" s="196" t="s">
        <v>461</v>
      </c>
      <c r="I279" s="237" t="str">
        <f t="shared" si="116"/>
        <v>0</v>
      </c>
      <c r="J279" s="237" t="str">
        <f t="shared" si="117"/>
        <v>60</v>
      </c>
      <c r="K279" s="2" t="str">
        <f t="shared" si="136"/>
        <v>FCS0301</v>
      </c>
      <c r="L279" s="1">
        <f t="shared" si="136"/>
        <v>6</v>
      </c>
      <c r="M279" s="1">
        <f t="shared" si="136"/>
        <v>6</v>
      </c>
      <c r="N279" s="1">
        <v>6</v>
      </c>
      <c r="O279" s="57" t="str">
        <f t="shared" si="137"/>
        <v>AAI143</v>
      </c>
      <c r="P279" s="2" t="str">
        <f t="shared" si="138"/>
        <v>AI</v>
      </c>
      <c r="Q279" s="2"/>
      <c r="R279" s="57" t="s">
        <v>162</v>
      </c>
      <c r="S279" s="2"/>
      <c r="T279" s="2"/>
      <c r="U279" s="2">
        <v>15</v>
      </c>
      <c r="V279" s="2"/>
      <c r="W279" s="2" t="s">
        <v>1179</v>
      </c>
      <c r="X279" s="2" t="s">
        <v>354</v>
      </c>
      <c r="Y279" s="3" t="str">
        <f t="shared" si="124"/>
        <v>%Z066106</v>
      </c>
      <c r="Z279" s="2" t="str">
        <f t="shared" si="125"/>
        <v>%%I08TT5167</v>
      </c>
      <c r="AA279" s="2"/>
      <c r="AB279" s="2" t="str">
        <f t="shared" si="126"/>
        <v>VCM去TK706A/B温度</v>
      </c>
      <c r="AC279" s="1" t="str">
        <f t="shared" si="118"/>
        <v>0</v>
      </c>
      <c r="AD279" s="1" t="str">
        <f t="shared" si="119"/>
        <v>60</v>
      </c>
      <c r="AE279" s="1" t="str">
        <f t="shared" si="120"/>
        <v>℃</v>
      </c>
      <c r="AF279" s="1"/>
      <c r="AG279" s="59"/>
      <c r="AH279" s="1"/>
      <c r="AI279" s="1"/>
      <c r="AJ279" s="1"/>
      <c r="AK279" s="58" t="s">
        <v>165</v>
      </c>
      <c r="AL279" s="4"/>
      <c r="AM279" s="4"/>
      <c r="AN279" s="5"/>
      <c r="AO279" s="195" t="s">
        <v>161</v>
      </c>
      <c r="AP279" s="199" t="s">
        <v>166</v>
      </c>
      <c r="AQ279" s="197" t="s">
        <v>167</v>
      </c>
      <c r="AR279" s="196"/>
      <c r="AS279" s="196"/>
      <c r="AT279" s="196" t="s">
        <v>168</v>
      </c>
      <c r="AU279" s="205" t="s">
        <v>169</v>
      </c>
      <c r="AV279" s="196" t="s">
        <v>170</v>
      </c>
      <c r="AW279" s="4"/>
      <c r="AX279" s="4"/>
      <c r="AY279" s="4"/>
      <c r="AZ279" s="4"/>
      <c r="BA279" s="4"/>
      <c r="BB279" s="4"/>
      <c r="BC279" s="4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4"/>
      <c r="BW279" s="8"/>
      <c r="BX279" s="8"/>
      <c r="BY279" s="8"/>
      <c r="BZ279" s="4"/>
      <c r="CA279" s="4"/>
      <c r="CB279" s="4"/>
      <c r="CC279" s="4"/>
      <c r="CD279" s="27"/>
      <c r="CE279" s="27"/>
      <c r="CF279" s="207">
        <f t="shared" si="127"/>
        <v>-0.06</v>
      </c>
      <c r="CG279" s="208">
        <f t="shared" si="128"/>
        <v>0.06</v>
      </c>
      <c r="CH279" s="209"/>
      <c r="CI279" s="210"/>
      <c r="CJ279" s="207">
        <f t="shared" si="129"/>
        <v>29.94</v>
      </c>
      <c r="CK279" s="208">
        <f t="shared" si="130"/>
        <v>30.06</v>
      </c>
      <c r="CL279" s="209"/>
      <c r="CM279" s="210"/>
      <c r="CN279" s="207">
        <f t="shared" si="131"/>
        <v>59.94</v>
      </c>
      <c r="CO279" s="208">
        <f t="shared" si="132"/>
        <v>60.06</v>
      </c>
      <c r="CP279" s="211"/>
      <c r="CQ279" s="212"/>
      <c r="CR279" s="213"/>
      <c r="CS279" s="213"/>
    </row>
    <row r="280" spans="1:97" ht="19.899999999999999" customHeight="1">
      <c r="A280" s="194">
        <v>279</v>
      </c>
      <c r="B280" s="195">
        <v>7</v>
      </c>
      <c r="C280" s="195"/>
      <c r="D280" s="196" t="s">
        <v>1180</v>
      </c>
      <c r="E280" s="196" t="s">
        <v>1181</v>
      </c>
      <c r="F280" s="196" t="s">
        <v>1182</v>
      </c>
      <c r="G280" s="196" t="s">
        <v>1183</v>
      </c>
      <c r="H280" s="196" t="s">
        <v>461</v>
      </c>
      <c r="I280" s="237" t="str">
        <f t="shared" si="116"/>
        <v>0</v>
      </c>
      <c r="J280" s="237" t="str">
        <f t="shared" si="117"/>
        <v>160</v>
      </c>
      <c r="K280" s="2" t="str">
        <f t="shared" si="136"/>
        <v>FCS0301</v>
      </c>
      <c r="L280" s="1">
        <f t="shared" si="136"/>
        <v>6</v>
      </c>
      <c r="M280" s="1">
        <f t="shared" si="136"/>
        <v>6</v>
      </c>
      <c r="N280" s="1">
        <v>7</v>
      </c>
      <c r="O280" s="57" t="str">
        <f t="shared" si="137"/>
        <v>AAI143</v>
      </c>
      <c r="P280" s="2" t="str">
        <f t="shared" si="138"/>
        <v>AI</v>
      </c>
      <c r="Q280" s="2"/>
      <c r="R280" s="57" t="s">
        <v>162</v>
      </c>
      <c r="S280" s="2"/>
      <c r="T280" s="2"/>
      <c r="U280" s="2">
        <v>13</v>
      </c>
      <c r="V280" s="2"/>
      <c r="W280" s="2" t="s">
        <v>1184</v>
      </c>
      <c r="X280" s="2" t="s">
        <v>354</v>
      </c>
      <c r="Y280" s="3" t="str">
        <f t="shared" si="124"/>
        <v>%Z066107</v>
      </c>
      <c r="Z280" s="2" t="str">
        <f t="shared" si="125"/>
        <v>%%I08TT5177</v>
      </c>
      <c r="AA280" s="2"/>
      <c r="AB280" s="2" t="str">
        <f t="shared" si="126"/>
        <v>VCM汽提塔CL504温度</v>
      </c>
      <c r="AC280" s="1" t="str">
        <f t="shared" si="118"/>
        <v>0</v>
      </c>
      <c r="AD280" s="1" t="str">
        <f t="shared" si="119"/>
        <v>160</v>
      </c>
      <c r="AE280" s="1" t="str">
        <f t="shared" si="120"/>
        <v>℃</v>
      </c>
      <c r="AF280" s="1"/>
      <c r="AG280" s="1"/>
      <c r="AH280" s="1"/>
      <c r="AI280" s="1"/>
      <c r="AJ280" s="1"/>
      <c r="AK280" s="58" t="s">
        <v>165</v>
      </c>
      <c r="AL280" s="4"/>
      <c r="AM280" s="4"/>
      <c r="AN280" s="5"/>
      <c r="AO280" s="195" t="s">
        <v>161</v>
      </c>
      <c r="AP280" s="199" t="s">
        <v>166</v>
      </c>
      <c r="AQ280" s="197" t="s">
        <v>167</v>
      </c>
      <c r="AR280" s="196"/>
      <c r="AS280" s="196"/>
      <c r="AT280" s="196" t="s">
        <v>168</v>
      </c>
      <c r="AU280" s="205" t="s">
        <v>169</v>
      </c>
      <c r="AV280" s="196" t="s">
        <v>170</v>
      </c>
      <c r="AW280" s="4"/>
      <c r="AX280" s="4"/>
      <c r="AY280" s="4"/>
      <c r="AZ280" s="4"/>
      <c r="BA280" s="4"/>
      <c r="BB280" s="4"/>
      <c r="BC280" s="4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4"/>
      <c r="BW280" s="8"/>
      <c r="BX280" s="8"/>
      <c r="BY280" s="8"/>
      <c r="BZ280" s="4"/>
      <c r="CA280" s="4"/>
      <c r="CB280" s="4"/>
      <c r="CC280" s="4"/>
      <c r="CD280" s="27"/>
      <c r="CE280" s="27"/>
      <c r="CF280" s="207">
        <f t="shared" si="127"/>
        <v>-0.16</v>
      </c>
      <c r="CG280" s="208">
        <f t="shared" si="128"/>
        <v>0.16</v>
      </c>
      <c r="CH280" s="209"/>
      <c r="CI280" s="210"/>
      <c r="CJ280" s="207">
        <f t="shared" si="129"/>
        <v>79.84</v>
      </c>
      <c r="CK280" s="208">
        <f t="shared" si="130"/>
        <v>80.16</v>
      </c>
      <c r="CL280" s="209"/>
      <c r="CM280" s="210"/>
      <c r="CN280" s="207">
        <f t="shared" si="131"/>
        <v>159.84</v>
      </c>
      <c r="CO280" s="208">
        <f t="shared" si="132"/>
        <v>160.16</v>
      </c>
      <c r="CP280" s="211"/>
      <c r="CQ280" s="212"/>
      <c r="CR280" s="213"/>
      <c r="CS280" s="213"/>
    </row>
    <row r="281" spans="1:97" ht="19.899999999999999" customHeight="1">
      <c r="A281" s="194">
        <v>280</v>
      </c>
      <c r="B281" s="195">
        <v>8</v>
      </c>
      <c r="C281" s="195"/>
      <c r="D281" s="196" t="s">
        <v>1185</v>
      </c>
      <c r="E281" s="196" t="s">
        <v>1186</v>
      </c>
      <c r="F281" s="196" t="s">
        <v>1187</v>
      </c>
      <c r="G281" s="196" t="s">
        <v>460</v>
      </c>
      <c r="H281" s="196" t="s">
        <v>461</v>
      </c>
      <c r="I281" s="237" t="str">
        <f t="shared" si="116"/>
        <v>0</v>
      </c>
      <c r="J281" s="237" t="str">
        <f t="shared" si="117"/>
        <v>60</v>
      </c>
      <c r="K281" s="2" t="str">
        <f t="shared" si="136"/>
        <v>FCS0301</v>
      </c>
      <c r="L281" s="1">
        <f t="shared" si="136"/>
        <v>6</v>
      </c>
      <c r="M281" s="1">
        <f t="shared" si="136"/>
        <v>6</v>
      </c>
      <c r="N281" s="1">
        <v>8</v>
      </c>
      <c r="O281" s="57" t="str">
        <f t="shared" si="137"/>
        <v>AAI143</v>
      </c>
      <c r="P281" s="2" t="str">
        <f t="shared" si="138"/>
        <v>AI</v>
      </c>
      <c r="Q281" s="2"/>
      <c r="R281" s="57" t="s">
        <v>162</v>
      </c>
      <c r="S281" s="2"/>
      <c r="T281" s="2"/>
      <c r="U281" s="2">
        <v>13</v>
      </c>
      <c r="V281" s="2"/>
      <c r="W281" s="2" t="s">
        <v>1188</v>
      </c>
      <c r="X281" s="2" t="s">
        <v>354</v>
      </c>
      <c r="Y281" s="3" t="str">
        <f t="shared" si="124"/>
        <v>%Z066108</v>
      </c>
      <c r="Z281" s="2" t="str">
        <f t="shared" si="125"/>
        <v>%%I08TT5211</v>
      </c>
      <c r="AA281" s="2"/>
      <c r="AB281" s="2" t="str">
        <f t="shared" si="126"/>
        <v>VCM塔CL502塔顶出料温度</v>
      </c>
      <c r="AC281" s="1" t="str">
        <f t="shared" si="118"/>
        <v>0</v>
      </c>
      <c r="AD281" s="1" t="str">
        <f t="shared" si="119"/>
        <v>60</v>
      </c>
      <c r="AE281" s="1" t="str">
        <f t="shared" si="120"/>
        <v>℃</v>
      </c>
      <c r="AF281" s="1"/>
      <c r="AG281" s="1"/>
      <c r="AH281" s="1"/>
      <c r="AI281" s="1"/>
      <c r="AJ281" s="1"/>
      <c r="AK281" s="58" t="s">
        <v>165</v>
      </c>
      <c r="AL281" s="4"/>
      <c r="AM281" s="4"/>
      <c r="AN281" s="5"/>
      <c r="AO281" s="195" t="s">
        <v>161</v>
      </c>
      <c r="AP281" s="199" t="s">
        <v>166</v>
      </c>
      <c r="AQ281" s="197" t="s">
        <v>167</v>
      </c>
      <c r="AR281" s="196"/>
      <c r="AS281" s="196"/>
      <c r="AT281" s="196" t="s">
        <v>168</v>
      </c>
      <c r="AU281" s="205" t="s">
        <v>169</v>
      </c>
      <c r="AV281" s="196" t="s">
        <v>170</v>
      </c>
      <c r="AW281" s="4"/>
      <c r="AX281" s="4"/>
      <c r="AY281" s="4"/>
      <c r="AZ281" s="4"/>
      <c r="BA281" s="4"/>
      <c r="BB281" s="4"/>
      <c r="BC281" s="4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4"/>
      <c r="BW281" s="8"/>
      <c r="BX281" s="8"/>
      <c r="BY281" s="8"/>
      <c r="BZ281" s="4"/>
      <c r="CA281" s="4"/>
      <c r="CB281" s="4"/>
      <c r="CC281" s="4"/>
      <c r="CD281" s="27"/>
      <c r="CE281" s="27"/>
      <c r="CF281" s="207">
        <f t="shared" si="127"/>
        <v>-0.06</v>
      </c>
      <c r="CG281" s="208">
        <f t="shared" si="128"/>
        <v>0.06</v>
      </c>
      <c r="CH281" s="209"/>
      <c r="CI281" s="210"/>
      <c r="CJ281" s="207">
        <f t="shared" si="129"/>
        <v>29.94</v>
      </c>
      <c r="CK281" s="208">
        <f t="shared" si="130"/>
        <v>30.06</v>
      </c>
      <c r="CL281" s="209"/>
      <c r="CM281" s="210"/>
      <c r="CN281" s="207">
        <f t="shared" si="131"/>
        <v>59.94</v>
      </c>
      <c r="CO281" s="208">
        <f t="shared" si="132"/>
        <v>60.06</v>
      </c>
      <c r="CP281" s="211"/>
      <c r="CQ281" s="212"/>
      <c r="CR281" s="213"/>
      <c r="CS281" s="213"/>
    </row>
    <row r="282" spans="1:97" ht="19.899999999999999" customHeight="1">
      <c r="A282" s="194">
        <v>281</v>
      </c>
      <c r="B282" s="195">
        <v>9</v>
      </c>
      <c r="C282" s="195"/>
      <c r="D282" s="196" t="s">
        <v>1189</v>
      </c>
      <c r="E282" s="196" t="s">
        <v>1190</v>
      </c>
      <c r="F282" s="196" t="s">
        <v>1191</v>
      </c>
      <c r="G282" s="196" t="s">
        <v>1192</v>
      </c>
      <c r="H282" s="196" t="s">
        <v>461</v>
      </c>
      <c r="I282" s="237" t="str">
        <f t="shared" si="116"/>
        <v>0</v>
      </c>
      <c r="J282" s="237" t="str">
        <f t="shared" si="117"/>
        <v>220</v>
      </c>
      <c r="K282" s="2" t="str">
        <f t="shared" si="136"/>
        <v>FCS0301</v>
      </c>
      <c r="L282" s="1">
        <f t="shared" si="136"/>
        <v>6</v>
      </c>
      <c r="M282" s="1">
        <f t="shared" si="136"/>
        <v>6</v>
      </c>
      <c r="N282" s="1">
        <v>9</v>
      </c>
      <c r="O282" s="57" t="str">
        <f t="shared" si="137"/>
        <v>AAI143</v>
      </c>
      <c r="P282" s="2" t="str">
        <f t="shared" si="138"/>
        <v>AI</v>
      </c>
      <c r="Q282" s="2"/>
      <c r="R282" s="57" t="s">
        <v>162</v>
      </c>
      <c r="S282" s="2"/>
      <c r="T282" s="2"/>
      <c r="U282" s="2">
        <v>13</v>
      </c>
      <c r="V282" s="2"/>
      <c r="W282" s="2" t="s">
        <v>1193</v>
      </c>
      <c r="X282" s="2" t="s">
        <v>354</v>
      </c>
      <c r="Y282" s="3" t="str">
        <f t="shared" si="124"/>
        <v>%Z066109</v>
      </c>
      <c r="Z282" s="2" t="str">
        <f t="shared" si="125"/>
        <v>%%I08TT5216</v>
      </c>
      <c r="AA282" s="2"/>
      <c r="AB282" s="2" t="str">
        <f t="shared" si="126"/>
        <v>VCM塔CL502塔底温度</v>
      </c>
      <c r="AC282" s="1" t="str">
        <f t="shared" si="118"/>
        <v>0</v>
      </c>
      <c r="AD282" s="1" t="str">
        <f t="shared" si="119"/>
        <v>220</v>
      </c>
      <c r="AE282" s="1" t="str">
        <f t="shared" si="120"/>
        <v>℃</v>
      </c>
      <c r="AF282" s="1"/>
      <c r="AG282" s="1"/>
      <c r="AH282" s="1"/>
      <c r="AI282" s="1"/>
      <c r="AJ282" s="1"/>
      <c r="AK282" s="58" t="s">
        <v>165</v>
      </c>
      <c r="AL282" s="4"/>
      <c r="AM282" s="4"/>
      <c r="AN282" s="5"/>
      <c r="AO282" s="195" t="s">
        <v>161</v>
      </c>
      <c r="AP282" s="199" t="s">
        <v>166</v>
      </c>
      <c r="AQ282" s="197" t="s">
        <v>167</v>
      </c>
      <c r="AR282" s="196"/>
      <c r="AS282" s="196"/>
      <c r="AT282" s="196" t="s">
        <v>168</v>
      </c>
      <c r="AU282" s="205" t="s">
        <v>169</v>
      </c>
      <c r="AV282" s="196" t="s">
        <v>170</v>
      </c>
      <c r="AW282" s="4"/>
      <c r="AX282" s="4"/>
      <c r="AY282" s="4"/>
      <c r="AZ282" s="4"/>
      <c r="BA282" s="4"/>
      <c r="BB282" s="4"/>
      <c r="BC282" s="4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4"/>
      <c r="BW282" s="8"/>
      <c r="BX282" s="8"/>
      <c r="BY282" s="8"/>
      <c r="BZ282" s="4"/>
      <c r="CA282" s="4"/>
      <c r="CB282" s="4"/>
      <c r="CC282" s="4"/>
      <c r="CD282" s="27"/>
      <c r="CE282" s="27"/>
      <c r="CF282" s="207">
        <f t="shared" si="127"/>
        <v>-0.22</v>
      </c>
      <c r="CG282" s="208">
        <f t="shared" si="128"/>
        <v>0.22</v>
      </c>
      <c r="CH282" s="209"/>
      <c r="CI282" s="210"/>
      <c r="CJ282" s="207">
        <f t="shared" si="129"/>
        <v>109.78</v>
      </c>
      <c r="CK282" s="208">
        <f t="shared" si="130"/>
        <v>110.22</v>
      </c>
      <c r="CL282" s="209"/>
      <c r="CM282" s="210"/>
      <c r="CN282" s="207">
        <f t="shared" si="131"/>
        <v>219.78</v>
      </c>
      <c r="CO282" s="208">
        <f t="shared" si="132"/>
        <v>220.22</v>
      </c>
      <c r="CP282" s="211"/>
      <c r="CQ282" s="212"/>
      <c r="CR282" s="213"/>
      <c r="CS282" s="213"/>
    </row>
    <row r="283" spans="1:97" ht="19.899999999999999" customHeight="1">
      <c r="A283" s="194">
        <v>282</v>
      </c>
      <c r="B283" s="195">
        <v>10</v>
      </c>
      <c r="C283" s="195"/>
      <c r="D283" s="196" t="s">
        <v>1194</v>
      </c>
      <c r="E283" s="196" t="s">
        <v>1195</v>
      </c>
      <c r="F283" s="196" t="s">
        <v>1196</v>
      </c>
      <c r="G283" s="196" t="s">
        <v>1192</v>
      </c>
      <c r="H283" s="196" t="s">
        <v>461</v>
      </c>
      <c r="I283" s="237" t="str">
        <f t="shared" si="116"/>
        <v>0</v>
      </c>
      <c r="J283" s="237" t="str">
        <f t="shared" si="117"/>
        <v>220</v>
      </c>
      <c r="K283" s="2" t="str">
        <f>K269</f>
        <v>FCS0301</v>
      </c>
      <c r="L283" s="1">
        <f t="shared" ref="L283:M289" si="139">L282</f>
        <v>6</v>
      </c>
      <c r="M283" s="1">
        <f t="shared" si="139"/>
        <v>6</v>
      </c>
      <c r="N283" s="1">
        <v>10</v>
      </c>
      <c r="O283" s="57" t="str">
        <f>O269</f>
        <v>AAI143</v>
      </c>
      <c r="P283" s="2" t="str">
        <f t="shared" si="138"/>
        <v>AI</v>
      </c>
      <c r="Q283" s="2"/>
      <c r="R283" s="57" t="s">
        <v>162</v>
      </c>
      <c r="S283" s="2"/>
      <c r="T283" s="2"/>
      <c r="U283" s="2">
        <v>13</v>
      </c>
      <c r="V283" s="2"/>
      <c r="W283" s="2" t="s">
        <v>1197</v>
      </c>
      <c r="X283" s="2" t="s">
        <v>354</v>
      </c>
      <c r="Y283" s="3" t="str">
        <f t="shared" si="124"/>
        <v>%Z066110</v>
      </c>
      <c r="Z283" s="2" t="str">
        <f t="shared" si="125"/>
        <v>%%I08TT5217</v>
      </c>
      <c r="AA283" s="2"/>
      <c r="AB283" s="2" t="str">
        <f t="shared" si="126"/>
        <v>VCM塔CL502第6块塔板温度</v>
      </c>
      <c r="AC283" s="1" t="str">
        <f t="shared" si="118"/>
        <v>0</v>
      </c>
      <c r="AD283" s="1" t="str">
        <f t="shared" si="119"/>
        <v>220</v>
      </c>
      <c r="AE283" s="1" t="str">
        <f t="shared" si="120"/>
        <v>℃</v>
      </c>
      <c r="AF283" s="1"/>
      <c r="AG283" s="1"/>
      <c r="AH283" s="1"/>
      <c r="AI283" s="1"/>
      <c r="AJ283" s="1"/>
      <c r="AK283" s="58" t="s">
        <v>165</v>
      </c>
      <c r="AL283" s="4"/>
      <c r="AM283" s="4"/>
      <c r="AN283" s="5"/>
      <c r="AO283" s="195" t="s">
        <v>161</v>
      </c>
      <c r="AP283" s="199" t="s">
        <v>166</v>
      </c>
      <c r="AQ283" s="197" t="s">
        <v>167</v>
      </c>
      <c r="AR283" s="196"/>
      <c r="AS283" s="196"/>
      <c r="AT283" s="196" t="s">
        <v>168</v>
      </c>
      <c r="AU283" s="205" t="s">
        <v>169</v>
      </c>
      <c r="AV283" s="196" t="s">
        <v>170</v>
      </c>
      <c r="AW283" s="4"/>
      <c r="AX283" s="4"/>
      <c r="AY283" s="4"/>
      <c r="AZ283" s="4"/>
      <c r="BA283" s="4"/>
      <c r="BB283" s="4"/>
      <c r="BC283" s="4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4"/>
      <c r="BW283" s="8"/>
      <c r="BX283" s="8"/>
      <c r="BY283" s="8"/>
      <c r="BZ283" s="4"/>
      <c r="CA283" s="4"/>
      <c r="CB283" s="4"/>
      <c r="CC283" s="4"/>
      <c r="CD283" s="27"/>
      <c r="CE283" s="27"/>
      <c r="CF283" s="207">
        <f t="shared" si="127"/>
        <v>-0.22</v>
      </c>
      <c r="CG283" s="208">
        <f t="shared" si="128"/>
        <v>0.22</v>
      </c>
      <c r="CH283" s="209"/>
      <c r="CI283" s="210"/>
      <c r="CJ283" s="207">
        <f t="shared" si="129"/>
        <v>109.78</v>
      </c>
      <c r="CK283" s="208">
        <f t="shared" si="130"/>
        <v>110.22</v>
      </c>
      <c r="CL283" s="209"/>
      <c r="CM283" s="210"/>
      <c r="CN283" s="207">
        <f t="shared" si="131"/>
        <v>219.78</v>
      </c>
      <c r="CO283" s="208">
        <f t="shared" si="132"/>
        <v>220.22</v>
      </c>
      <c r="CP283" s="211"/>
      <c r="CQ283" s="212"/>
      <c r="CR283" s="213"/>
      <c r="CS283" s="213"/>
    </row>
    <row r="284" spans="1:97" ht="19.899999999999999" customHeight="1">
      <c r="A284" s="194">
        <v>283</v>
      </c>
      <c r="B284" s="195">
        <v>11</v>
      </c>
      <c r="C284" s="195"/>
      <c r="D284" s="196" t="s">
        <v>1198</v>
      </c>
      <c r="E284" s="196" t="s">
        <v>1199</v>
      </c>
      <c r="F284" s="196" t="s">
        <v>1200</v>
      </c>
      <c r="G284" s="196" t="s">
        <v>1192</v>
      </c>
      <c r="H284" s="196" t="s">
        <v>461</v>
      </c>
      <c r="I284" s="237" t="str">
        <f t="shared" si="116"/>
        <v>0</v>
      </c>
      <c r="J284" s="237" t="str">
        <f t="shared" si="117"/>
        <v>220</v>
      </c>
      <c r="K284" s="2" t="str">
        <f>K283</f>
        <v>FCS0301</v>
      </c>
      <c r="L284" s="1">
        <f t="shared" si="139"/>
        <v>6</v>
      </c>
      <c r="M284" s="1">
        <f t="shared" si="139"/>
        <v>6</v>
      </c>
      <c r="N284" s="1">
        <v>11</v>
      </c>
      <c r="O284" s="57" t="str">
        <f>O283</f>
        <v>AAI143</v>
      </c>
      <c r="P284" s="2" t="str">
        <f t="shared" si="138"/>
        <v>AI</v>
      </c>
      <c r="Q284" s="2"/>
      <c r="R284" s="57" t="s">
        <v>162</v>
      </c>
      <c r="S284" s="2"/>
      <c r="T284" s="2"/>
      <c r="U284" s="2">
        <v>15</v>
      </c>
      <c r="V284" s="2"/>
      <c r="W284" s="2" t="s">
        <v>1201</v>
      </c>
      <c r="X284" s="2" t="s">
        <v>354</v>
      </c>
      <c r="Y284" s="3" t="str">
        <f t="shared" si="124"/>
        <v>%Z066111</v>
      </c>
      <c r="Z284" s="2" t="str">
        <f t="shared" si="125"/>
        <v>%%I08TT5218</v>
      </c>
      <c r="AA284" s="36"/>
      <c r="AB284" s="2" t="str">
        <f t="shared" si="126"/>
        <v>VCM塔CL502第5块塔板温度</v>
      </c>
      <c r="AC284" s="1" t="str">
        <f t="shared" si="118"/>
        <v>0</v>
      </c>
      <c r="AD284" s="1" t="str">
        <f t="shared" si="119"/>
        <v>220</v>
      </c>
      <c r="AE284" s="1" t="str">
        <f t="shared" si="120"/>
        <v>℃</v>
      </c>
      <c r="AF284" s="1"/>
      <c r="AG284" s="1"/>
      <c r="AH284" s="1"/>
      <c r="AI284" s="1"/>
      <c r="AJ284" s="1"/>
      <c r="AK284" s="58" t="s">
        <v>165</v>
      </c>
      <c r="AL284" s="4"/>
      <c r="AM284" s="4"/>
      <c r="AN284" s="5"/>
      <c r="AO284" s="195" t="s">
        <v>161</v>
      </c>
      <c r="AP284" s="199" t="s">
        <v>166</v>
      </c>
      <c r="AQ284" s="197" t="s">
        <v>167</v>
      </c>
      <c r="AR284" s="196"/>
      <c r="AS284" s="115"/>
      <c r="AT284" s="196" t="s">
        <v>168</v>
      </c>
      <c r="AU284" s="205" t="s">
        <v>169</v>
      </c>
      <c r="AV284" s="196" t="s">
        <v>170</v>
      </c>
      <c r="AW284" s="4"/>
      <c r="AX284" s="4"/>
      <c r="AY284" s="4"/>
      <c r="AZ284" s="4"/>
      <c r="BA284" s="4"/>
      <c r="BB284" s="4"/>
      <c r="BC284" s="4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4"/>
      <c r="BW284" s="8"/>
      <c r="BX284" s="8"/>
      <c r="BY284" s="8"/>
      <c r="BZ284" s="4"/>
      <c r="CA284" s="4"/>
      <c r="CB284" s="4"/>
      <c r="CC284" s="4"/>
      <c r="CD284" s="27"/>
      <c r="CE284" s="27"/>
      <c r="CF284" s="207">
        <f t="shared" si="127"/>
        <v>-0.22</v>
      </c>
      <c r="CG284" s="208">
        <f t="shared" si="128"/>
        <v>0.22</v>
      </c>
      <c r="CH284" s="209"/>
      <c r="CI284" s="210"/>
      <c r="CJ284" s="207">
        <f t="shared" si="129"/>
        <v>109.78</v>
      </c>
      <c r="CK284" s="208">
        <f t="shared" si="130"/>
        <v>110.22</v>
      </c>
      <c r="CL284" s="209"/>
      <c r="CM284" s="210"/>
      <c r="CN284" s="207">
        <f t="shared" si="131"/>
        <v>219.78</v>
      </c>
      <c r="CO284" s="208">
        <f t="shared" si="132"/>
        <v>220.22</v>
      </c>
      <c r="CP284" s="211"/>
      <c r="CQ284" s="212"/>
      <c r="CR284" s="213"/>
      <c r="CS284" s="213"/>
    </row>
    <row r="285" spans="1:97" ht="19.899999999999999" customHeight="1">
      <c r="A285" s="194">
        <v>284</v>
      </c>
      <c r="B285" s="195">
        <v>12</v>
      </c>
      <c r="C285" s="195"/>
      <c r="D285" s="196" t="s">
        <v>1202</v>
      </c>
      <c r="E285" s="196" t="s">
        <v>1203</v>
      </c>
      <c r="F285" s="196" t="s">
        <v>1204</v>
      </c>
      <c r="G285" s="196" t="s">
        <v>1192</v>
      </c>
      <c r="H285" s="196" t="s">
        <v>461</v>
      </c>
      <c r="I285" s="237" t="str">
        <f t="shared" si="116"/>
        <v>0</v>
      </c>
      <c r="J285" s="237" t="str">
        <f t="shared" si="117"/>
        <v>220</v>
      </c>
      <c r="K285" s="2" t="str">
        <f>K282</f>
        <v>FCS0301</v>
      </c>
      <c r="L285" s="1">
        <f t="shared" si="139"/>
        <v>6</v>
      </c>
      <c r="M285" s="1">
        <f t="shared" si="139"/>
        <v>6</v>
      </c>
      <c r="N285" s="1">
        <v>12</v>
      </c>
      <c r="O285" s="57" t="str">
        <f>O282</f>
        <v>AAI143</v>
      </c>
      <c r="P285" s="2" t="str">
        <f t="shared" si="138"/>
        <v>AI</v>
      </c>
      <c r="Q285" s="2"/>
      <c r="R285" s="57" t="s">
        <v>162</v>
      </c>
      <c r="S285" s="2"/>
      <c r="T285" s="2"/>
      <c r="U285" s="2">
        <v>13</v>
      </c>
      <c r="V285" s="2"/>
      <c r="W285" s="2" t="s">
        <v>1205</v>
      </c>
      <c r="X285" s="2" t="s">
        <v>354</v>
      </c>
      <c r="Y285" s="3" t="str">
        <f t="shared" si="124"/>
        <v>%Z066112</v>
      </c>
      <c r="Z285" s="2" t="str">
        <f t="shared" si="125"/>
        <v>%%I08TT5219</v>
      </c>
      <c r="AA285" s="2"/>
      <c r="AB285" s="2" t="str">
        <f t="shared" si="126"/>
        <v>VCM塔CL502第10块塔板温度</v>
      </c>
      <c r="AC285" s="1" t="str">
        <f t="shared" si="118"/>
        <v>0</v>
      </c>
      <c r="AD285" s="1" t="str">
        <f t="shared" si="119"/>
        <v>220</v>
      </c>
      <c r="AE285" s="1" t="str">
        <f t="shared" si="120"/>
        <v>℃</v>
      </c>
      <c r="AF285" s="1"/>
      <c r="AG285" s="1"/>
      <c r="AH285" s="1"/>
      <c r="AI285" s="1"/>
      <c r="AJ285" s="1"/>
      <c r="AK285" s="58" t="s">
        <v>165</v>
      </c>
      <c r="AL285" s="4"/>
      <c r="AM285" s="4"/>
      <c r="AN285" s="5"/>
      <c r="AO285" s="195" t="s">
        <v>161</v>
      </c>
      <c r="AP285" s="199" t="s">
        <v>166</v>
      </c>
      <c r="AQ285" s="197" t="s">
        <v>167</v>
      </c>
      <c r="AR285" s="196"/>
      <c r="AS285" s="196"/>
      <c r="AT285" s="196" t="s">
        <v>168</v>
      </c>
      <c r="AU285" s="205" t="s">
        <v>169</v>
      </c>
      <c r="AV285" s="196" t="s">
        <v>170</v>
      </c>
      <c r="AW285" s="4"/>
      <c r="AX285" s="4"/>
      <c r="AY285" s="4"/>
      <c r="AZ285" s="4"/>
      <c r="BA285" s="4"/>
      <c r="BB285" s="4"/>
      <c r="BC285" s="4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4"/>
      <c r="BW285" s="8"/>
      <c r="BX285" s="8"/>
      <c r="BY285" s="8"/>
      <c r="BZ285" s="4"/>
      <c r="CA285" s="4"/>
      <c r="CB285" s="4"/>
      <c r="CC285" s="4"/>
      <c r="CD285" s="27"/>
      <c r="CE285" s="27"/>
      <c r="CF285" s="207">
        <f t="shared" si="127"/>
        <v>-0.22</v>
      </c>
      <c r="CG285" s="208">
        <f t="shared" si="128"/>
        <v>0.22</v>
      </c>
      <c r="CH285" s="209"/>
      <c r="CI285" s="210"/>
      <c r="CJ285" s="207">
        <f t="shared" si="129"/>
        <v>109.78</v>
      </c>
      <c r="CK285" s="208">
        <f t="shared" si="130"/>
        <v>110.22</v>
      </c>
      <c r="CL285" s="209"/>
      <c r="CM285" s="210"/>
      <c r="CN285" s="207">
        <f t="shared" si="131"/>
        <v>219.78</v>
      </c>
      <c r="CO285" s="208">
        <f t="shared" si="132"/>
        <v>220.22</v>
      </c>
      <c r="CP285" s="211"/>
      <c r="CQ285" s="212"/>
      <c r="CR285" s="213"/>
      <c r="CS285" s="213"/>
    </row>
    <row r="286" spans="1:97" ht="19.899999999999999" customHeight="1">
      <c r="A286" s="194">
        <v>285</v>
      </c>
      <c r="B286" s="195">
        <v>13</v>
      </c>
      <c r="C286" s="195"/>
      <c r="D286" s="196" t="s">
        <v>1206</v>
      </c>
      <c r="E286" s="196" t="s">
        <v>1207</v>
      </c>
      <c r="F286" s="196" t="s">
        <v>1208</v>
      </c>
      <c r="G286" s="196" t="s">
        <v>1192</v>
      </c>
      <c r="H286" s="196" t="s">
        <v>461</v>
      </c>
      <c r="I286" s="237" t="str">
        <f t="shared" si="116"/>
        <v>0</v>
      </c>
      <c r="J286" s="237" t="str">
        <f t="shared" si="117"/>
        <v>220</v>
      </c>
      <c r="K286" s="2" t="str">
        <f>K285</f>
        <v>FCS0301</v>
      </c>
      <c r="L286" s="1">
        <f t="shared" si="139"/>
        <v>6</v>
      </c>
      <c r="M286" s="1">
        <f t="shared" si="139"/>
        <v>6</v>
      </c>
      <c r="N286" s="1">
        <v>13</v>
      </c>
      <c r="O286" s="57" t="str">
        <f>O285</f>
        <v>AAI143</v>
      </c>
      <c r="P286" s="2" t="str">
        <f t="shared" si="138"/>
        <v>AI</v>
      </c>
      <c r="Q286" s="2"/>
      <c r="R286" s="57" t="s">
        <v>162</v>
      </c>
      <c r="S286" s="2"/>
      <c r="T286" s="2"/>
      <c r="U286" s="2">
        <v>19</v>
      </c>
      <c r="V286" s="2"/>
      <c r="W286" s="2" t="s">
        <v>1209</v>
      </c>
      <c r="X286" s="2" t="s">
        <v>354</v>
      </c>
      <c r="Y286" s="3" t="str">
        <f t="shared" si="124"/>
        <v>%Z066113</v>
      </c>
      <c r="Z286" s="2" t="str">
        <f t="shared" si="125"/>
        <v>%%I08TT5220</v>
      </c>
      <c r="AA286" s="2"/>
      <c r="AB286" s="2" t="str">
        <f t="shared" si="126"/>
        <v>VCM塔CL502第11块塔板温度</v>
      </c>
      <c r="AC286" s="1" t="str">
        <f t="shared" si="118"/>
        <v>0</v>
      </c>
      <c r="AD286" s="1" t="str">
        <f t="shared" si="119"/>
        <v>220</v>
      </c>
      <c r="AE286" s="1" t="str">
        <f t="shared" si="120"/>
        <v>℃</v>
      </c>
      <c r="AF286" s="1"/>
      <c r="AG286" s="1"/>
      <c r="AH286" s="1"/>
      <c r="AI286" s="1"/>
      <c r="AJ286" s="1"/>
      <c r="AK286" s="58" t="s">
        <v>165</v>
      </c>
      <c r="AL286" s="4"/>
      <c r="AM286" s="4"/>
      <c r="AN286" s="5"/>
      <c r="AO286" s="195" t="s">
        <v>161</v>
      </c>
      <c r="AP286" s="199" t="s">
        <v>166</v>
      </c>
      <c r="AQ286" s="197" t="s">
        <v>167</v>
      </c>
      <c r="AR286" s="196"/>
      <c r="AS286" s="196"/>
      <c r="AT286" s="196" t="s">
        <v>168</v>
      </c>
      <c r="AU286" s="205" t="s">
        <v>169</v>
      </c>
      <c r="AV286" s="196" t="s">
        <v>170</v>
      </c>
      <c r="AW286" s="4"/>
      <c r="AX286" s="4"/>
      <c r="AY286" s="4"/>
      <c r="AZ286" s="4"/>
      <c r="BA286" s="4"/>
      <c r="BB286" s="4"/>
      <c r="BC286" s="4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4"/>
      <c r="BW286" s="8"/>
      <c r="BX286" s="8"/>
      <c r="BY286" s="8"/>
      <c r="BZ286" s="4"/>
      <c r="CA286" s="4"/>
      <c r="CB286" s="4"/>
      <c r="CC286" s="4"/>
      <c r="CD286" s="27"/>
      <c r="CE286" s="27"/>
      <c r="CF286" s="207">
        <f t="shared" si="127"/>
        <v>-0.22</v>
      </c>
      <c r="CG286" s="208">
        <f t="shared" si="128"/>
        <v>0.22</v>
      </c>
      <c r="CH286" s="209"/>
      <c r="CI286" s="210"/>
      <c r="CJ286" s="207">
        <f t="shared" si="129"/>
        <v>109.78</v>
      </c>
      <c r="CK286" s="208">
        <f t="shared" si="130"/>
        <v>110.22</v>
      </c>
      <c r="CL286" s="209"/>
      <c r="CM286" s="210"/>
      <c r="CN286" s="207">
        <f t="shared" si="131"/>
        <v>219.78</v>
      </c>
      <c r="CO286" s="208">
        <f t="shared" si="132"/>
        <v>220.22</v>
      </c>
      <c r="CP286" s="211"/>
      <c r="CQ286" s="212"/>
      <c r="CR286" s="213"/>
      <c r="CS286" s="213"/>
    </row>
    <row r="287" spans="1:97" ht="19.899999999999999" customHeight="1">
      <c r="A287" s="194">
        <v>286</v>
      </c>
      <c r="B287" s="195">
        <v>14</v>
      </c>
      <c r="C287" s="195"/>
      <c r="D287" s="196" t="s">
        <v>1210</v>
      </c>
      <c r="E287" s="196" t="s">
        <v>1211</v>
      </c>
      <c r="F287" s="196" t="s">
        <v>1212</v>
      </c>
      <c r="G287" s="196" t="s">
        <v>1192</v>
      </c>
      <c r="H287" s="196" t="s">
        <v>461</v>
      </c>
      <c r="I287" s="237" t="str">
        <f t="shared" si="116"/>
        <v>0</v>
      </c>
      <c r="J287" s="237" t="str">
        <f t="shared" si="117"/>
        <v>220</v>
      </c>
      <c r="K287" s="2" t="str">
        <f>K286</f>
        <v>FCS0301</v>
      </c>
      <c r="L287" s="1">
        <f t="shared" si="139"/>
        <v>6</v>
      </c>
      <c r="M287" s="1">
        <f t="shared" si="139"/>
        <v>6</v>
      </c>
      <c r="N287" s="1">
        <v>14</v>
      </c>
      <c r="O287" s="57" t="str">
        <f>O286</f>
        <v>AAI143</v>
      </c>
      <c r="P287" s="2" t="str">
        <f t="shared" si="138"/>
        <v>AI</v>
      </c>
      <c r="Q287" s="2"/>
      <c r="R287" s="57" t="s">
        <v>162</v>
      </c>
      <c r="S287" s="2"/>
      <c r="T287" s="2"/>
      <c r="U287" s="2">
        <v>13</v>
      </c>
      <c r="V287" s="2"/>
      <c r="W287" s="2" t="s">
        <v>1213</v>
      </c>
      <c r="X287" s="2" t="s">
        <v>354</v>
      </c>
      <c r="Y287" s="3" t="str">
        <f t="shared" si="124"/>
        <v>%Z066114</v>
      </c>
      <c r="Z287" s="2" t="str">
        <f t="shared" si="125"/>
        <v>%%I08TT5225</v>
      </c>
      <c r="AA287" s="36"/>
      <c r="AB287" s="2" t="str">
        <f t="shared" si="126"/>
        <v>VCM塔CL502第29块塔板温度</v>
      </c>
      <c r="AC287" s="1" t="str">
        <f t="shared" si="118"/>
        <v>0</v>
      </c>
      <c r="AD287" s="1" t="str">
        <f t="shared" si="119"/>
        <v>220</v>
      </c>
      <c r="AE287" s="1" t="str">
        <f t="shared" si="120"/>
        <v>℃</v>
      </c>
      <c r="AF287" s="1"/>
      <c r="AG287" s="1"/>
      <c r="AH287" s="1"/>
      <c r="AI287" s="1"/>
      <c r="AJ287" s="1"/>
      <c r="AK287" s="58" t="s">
        <v>165</v>
      </c>
      <c r="AL287" s="4"/>
      <c r="AM287" s="4"/>
      <c r="AN287" s="5"/>
      <c r="AO287" s="195" t="s">
        <v>161</v>
      </c>
      <c r="AP287" s="199" t="s">
        <v>166</v>
      </c>
      <c r="AQ287" s="197" t="s">
        <v>167</v>
      </c>
      <c r="AR287" s="196"/>
      <c r="AS287" s="115"/>
      <c r="AT287" s="196" t="s">
        <v>168</v>
      </c>
      <c r="AU287" s="205" t="s">
        <v>169</v>
      </c>
      <c r="AV287" s="196" t="s">
        <v>170</v>
      </c>
      <c r="AW287" s="4"/>
      <c r="AX287" s="4"/>
      <c r="AY287" s="4"/>
      <c r="AZ287" s="4"/>
      <c r="BA287" s="4"/>
      <c r="BB287" s="4"/>
      <c r="BC287" s="4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4"/>
      <c r="BW287" s="8"/>
      <c r="BX287" s="8"/>
      <c r="BY287" s="8"/>
      <c r="BZ287" s="4"/>
      <c r="CA287" s="4"/>
      <c r="CB287" s="4"/>
      <c r="CC287" s="4"/>
      <c r="CD287" s="27"/>
      <c r="CE287" s="27"/>
      <c r="CF287" s="207">
        <f t="shared" si="127"/>
        <v>-0.22</v>
      </c>
      <c r="CG287" s="208">
        <f t="shared" si="128"/>
        <v>0.22</v>
      </c>
      <c r="CH287" s="209"/>
      <c r="CI287" s="210"/>
      <c r="CJ287" s="207">
        <f t="shared" si="129"/>
        <v>109.78</v>
      </c>
      <c r="CK287" s="208">
        <f t="shared" si="130"/>
        <v>110.22</v>
      </c>
      <c r="CL287" s="209"/>
      <c r="CM287" s="210"/>
      <c r="CN287" s="207">
        <f t="shared" si="131"/>
        <v>219.78</v>
      </c>
      <c r="CO287" s="208">
        <f t="shared" si="132"/>
        <v>220.22</v>
      </c>
      <c r="CP287" s="211"/>
      <c r="CQ287" s="212"/>
      <c r="CR287" s="213"/>
      <c r="CS287" s="213"/>
    </row>
    <row r="288" spans="1:97" ht="19.899999999999999" customHeight="1">
      <c r="A288" s="194">
        <v>287</v>
      </c>
      <c r="B288" s="195">
        <v>15</v>
      </c>
      <c r="C288" s="195"/>
      <c r="D288" s="196" t="str">
        <f>LEFT(K288,1)&amp;RIGHT(K288,2)&amp;"N"&amp;L288&amp;"S"&amp;M288&amp;N288</f>
        <v>F01N6S615</v>
      </c>
      <c r="E288" s="196" t="s">
        <v>1214</v>
      </c>
      <c r="F288" s="196" t="s">
        <v>675</v>
      </c>
      <c r="G288" s="196"/>
      <c r="H288" s="196"/>
      <c r="I288" s="237" t="str">
        <f t="shared" si="116"/>
        <v/>
      </c>
      <c r="J288" s="237" t="str">
        <f t="shared" si="117"/>
        <v/>
      </c>
      <c r="K288" s="2" t="str">
        <f>K287</f>
        <v>FCS0301</v>
      </c>
      <c r="L288" s="1">
        <f t="shared" si="139"/>
        <v>6</v>
      </c>
      <c r="M288" s="1">
        <f t="shared" si="139"/>
        <v>6</v>
      </c>
      <c r="N288" s="1">
        <v>15</v>
      </c>
      <c r="O288" s="57" t="str">
        <f>O287</f>
        <v>AAI143</v>
      </c>
      <c r="P288" s="2" t="str">
        <f t="shared" si="138"/>
        <v>AI</v>
      </c>
      <c r="Q288" s="2"/>
      <c r="R288" s="57" t="s">
        <v>162</v>
      </c>
      <c r="S288" s="2"/>
      <c r="T288" s="2"/>
      <c r="U288" s="2"/>
      <c r="V288" s="2"/>
      <c r="W288" s="2"/>
      <c r="X288" s="2"/>
      <c r="Y288" s="3" t="str">
        <f t="shared" si="124"/>
        <v>%Z066115</v>
      </c>
      <c r="Z288" s="2" t="str">
        <f t="shared" si="125"/>
        <v>%%IF01N6S615</v>
      </c>
      <c r="AA288" s="36"/>
      <c r="AB288" s="2" t="str">
        <f t="shared" si="126"/>
        <v>SBAI SPARE</v>
      </c>
      <c r="AC288" s="1" t="str">
        <f t="shared" si="118"/>
        <v/>
      </c>
      <c r="AD288" s="1" t="str">
        <f t="shared" si="119"/>
        <v/>
      </c>
      <c r="AE288" s="1" t="str">
        <f t="shared" si="120"/>
        <v/>
      </c>
      <c r="AF288" s="1"/>
      <c r="AG288" s="1"/>
      <c r="AH288" s="1"/>
      <c r="AI288" s="1"/>
      <c r="AJ288" s="1"/>
      <c r="AK288" s="58" t="s">
        <v>165</v>
      </c>
      <c r="AL288" s="4"/>
      <c r="AM288" s="4"/>
      <c r="AN288" s="5"/>
      <c r="AO288" s="195" t="s">
        <v>161</v>
      </c>
      <c r="AP288" s="199" t="s">
        <v>166</v>
      </c>
      <c r="AQ288" s="197" t="s">
        <v>167</v>
      </c>
      <c r="AR288" s="196"/>
      <c r="AS288" s="195"/>
      <c r="AT288" s="196" t="s">
        <v>168</v>
      </c>
      <c r="AU288" s="205"/>
      <c r="AV288" s="196"/>
      <c r="AW288" s="4"/>
      <c r="AX288" s="4"/>
      <c r="AY288" s="4"/>
      <c r="AZ288" s="4"/>
      <c r="BA288" s="4"/>
      <c r="BB288" s="4"/>
      <c r="BC288" s="4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4"/>
      <c r="BW288" s="8"/>
      <c r="BX288" s="8"/>
      <c r="BY288" s="8"/>
      <c r="BZ288" s="4"/>
      <c r="CA288" s="4"/>
      <c r="CB288" s="4"/>
      <c r="CC288" s="4"/>
      <c r="CD288" s="27"/>
      <c r="CE288" s="27"/>
      <c r="CF288" s="207" t="e">
        <f t="shared" si="127"/>
        <v>#VALUE!</v>
      </c>
      <c r="CG288" s="208" t="e">
        <f t="shared" si="128"/>
        <v>#VALUE!</v>
      </c>
      <c r="CH288" s="209"/>
      <c r="CI288" s="210"/>
      <c r="CJ288" s="207" t="e">
        <f t="shared" si="129"/>
        <v>#VALUE!</v>
      </c>
      <c r="CK288" s="208" t="e">
        <f t="shared" si="130"/>
        <v>#VALUE!</v>
      </c>
      <c r="CL288" s="209"/>
      <c r="CM288" s="210"/>
      <c r="CN288" s="207" t="e">
        <f t="shared" si="131"/>
        <v>#VALUE!</v>
      </c>
      <c r="CO288" s="208" t="e">
        <f t="shared" si="132"/>
        <v>#VALUE!</v>
      </c>
      <c r="CP288" s="211"/>
      <c r="CQ288" s="212"/>
      <c r="CR288" s="213"/>
      <c r="CS288" s="213"/>
    </row>
    <row r="289" spans="1:97" ht="19.899999999999999" customHeight="1">
      <c r="A289" s="194">
        <v>288</v>
      </c>
      <c r="B289" s="204">
        <v>16</v>
      </c>
      <c r="C289" s="195"/>
      <c r="D289" s="196" t="str">
        <f>LEFT(K289,1)&amp;RIGHT(K289,2)&amp;"N"&amp;L289&amp;"S"&amp;M289&amp;N289</f>
        <v>F01N6S616</v>
      </c>
      <c r="E289" s="196" t="s">
        <v>1215</v>
      </c>
      <c r="F289" s="196" t="s">
        <v>675</v>
      </c>
      <c r="G289" s="196"/>
      <c r="H289" s="196"/>
      <c r="I289" s="237" t="str">
        <f t="shared" si="116"/>
        <v/>
      </c>
      <c r="J289" s="237" t="str">
        <f t="shared" si="117"/>
        <v/>
      </c>
      <c r="K289" s="2" t="str">
        <f>K288</f>
        <v>FCS0301</v>
      </c>
      <c r="L289" s="1">
        <f t="shared" si="139"/>
        <v>6</v>
      </c>
      <c r="M289" s="1">
        <f t="shared" si="139"/>
        <v>6</v>
      </c>
      <c r="N289" s="1">
        <v>16</v>
      </c>
      <c r="O289" s="57" t="str">
        <f>O288</f>
        <v>AAI143</v>
      </c>
      <c r="P289" s="2" t="str">
        <f t="shared" si="138"/>
        <v>AI</v>
      </c>
      <c r="Q289" s="2"/>
      <c r="R289" s="57" t="s">
        <v>162</v>
      </c>
      <c r="S289" s="2"/>
      <c r="T289" s="2"/>
      <c r="U289" s="2"/>
      <c r="V289" s="2"/>
      <c r="W289" s="2"/>
      <c r="X289" s="2"/>
      <c r="Y289" s="25" t="str">
        <f t="shared" si="124"/>
        <v>%Z066116</v>
      </c>
      <c r="Z289" s="2" t="str">
        <f t="shared" si="125"/>
        <v>%%IF01N6S616</v>
      </c>
      <c r="AA289" s="36"/>
      <c r="AB289" s="2" t="str">
        <f t="shared" si="126"/>
        <v>SBAI SPARE</v>
      </c>
      <c r="AC289" s="1" t="str">
        <f t="shared" si="118"/>
        <v/>
      </c>
      <c r="AD289" s="1" t="str">
        <f t="shared" si="119"/>
        <v/>
      </c>
      <c r="AE289" s="1" t="str">
        <f t="shared" si="120"/>
        <v/>
      </c>
      <c r="AF289" s="1"/>
      <c r="AG289" s="1"/>
      <c r="AH289" s="1"/>
      <c r="AI289" s="1"/>
      <c r="AJ289" s="1"/>
      <c r="AK289" s="58" t="s">
        <v>165</v>
      </c>
      <c r="AL289" s="4"/>
      <c r="AM289" s="4"/>
      <c r="AN289" s="5"/>
      <c r="AO289" s="195" t="s">
        <v>161</v>
      </c>
      <c r="AP289" s="199" t="s">
        <v>166</v>
      </c>
      <c r="AQ289" s="197" t="s">
        <v>167</v>
      </c>
      <c r="AR289" s="196"/>
      <c r="AS289" s="195"/>
      <c r="AT289" s="196" t="s">
        <v>168</v>
      </c>
      <c r="AU289" s="205"/>
      <c r="AV289" s="196"/>
      <c r="AW289" s="4"/>
      <c r="AX289" s="4"/>
      <c r="AY289" s="4"/>
      <c r="AZ289" s="4"/>
      <c r="BA289" s="4"/>
      <c r="BB289" s="4"/>
      <c r="BC289" s="4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4"/>
      <c r="BW289" s="8"/>
      <c r="BX289" s="8"/>
      <c r="BY289" s="8"/>
      <c r="BZ289" s="4"/>
      <c r="CA289" s="4"/>
      <c r="CB289" s="4"/>
      <c r="CC289" s="4"/>
      <c r="CD289" s="27"/>
      <c r="CE289" s="27"/>
      <c r="CF289" s="207" t="e">
        <f t="shared" si="127"/>
        <v>#VALUE!</v>
      </c>
      <c r="CG289" s="208" t="e">
        <f t="shared" si="128"/>
        <v>#VALUE!</v>
      </c>
      <c r="CH289" s="209"/>
      <c r="CI289" s="210"/>
      <c r="CJ289" s="207" t="e">
        <f t="shared" si="129"/>
        <v>#VALUE!</v>
      </c>
      <c r="CK289" s="208" t="e">
        <f t="shared" si="130"/>
        <v>#VALUE!</v>
      </c>
      <c r="CL289" s="209"/>
      <c r="CM289" s="210"/>
      <c r="CN289" s="207" t="e">
        <f t="shared" si="131"/>
        <v>#VALUE!</v>
      </c>
      <c r="CO289" s="208" t="e">
        <f t="shared" si="132"/>
        <v>#VALUE!</v>
      </c>
      <c r="CP289" s="211"/>
      <c r="CQ289" s="212"/>
      <c r="CR289" s="213"/>
      <c r="CS289" s="213"/>
    </row>
    <row r="290" spans="1:97" ht="19.899999999999999" customHeight="1">
      <c r="A290" s="194">
        <v>289</v>
      </c>
      <c r="B290" s="195">
        <v>1</v>
      </c>
      <c r="C290" s="195"/>
      <c r="D290" s="196" t="s">
        <v>1216</v>
      </c>
      <c r="E290" s="196" t="s">
        <v>1217</v>
      </c>
      <c r="F290" s="196" t="s">
        <v>1218</v>
      </c>
      <c r="G290" s="196" t="s">
        <v>1192</v>
      </c>
      <c r="H290" s="196" t="s">
        <v>461</v>
      </c>
      <c r="I290" s="237" t="str">
        <f t="shared" si="116"/>
        <v>0</v>
      </c>
      <c r="J290" s="237" t="str">
        <f t="shared" si="117"/>
        <v>220</v>
      </c>
      <c r="K290" s="2" t="str">
        <f>K274</f>
        <v>FCS0301</v>
      </c>
      <c r="L290" s="1">
        <v>6</v>
      </c>
      <c r="M290" s="1">
        <v>7</v>
      </c>
      <c r="N290" s="1">
        <v>1</v>
      </c>
      <c r="O290" s="57" t="s">
        <v>34</v>
      </c>
      <c r="P290" s="2" t="str">
        <f t="shared" si="138"/>
        <v>AI</v>
      </c>
      <c r="Q290" s="2"/>
      <c r="R290" s="57" t="s">
        <v>162</v>
      </c>
      <c r="S290" s="2"/>
      <c r="T290" s="2"/>
      <c r="U290" s="2">
        <v>13</v>
      </c>
      <c r="V290" s="2"/>
      <c r="W290" s="2" t="s">
        <v>1219</v>
      </c>
      <c r="X290" s="2" t="s">
        <v>354</v>
      </c>
      <c r="Y290" s="3" t="str">
        <f t="shared" si="124"/>
        <v>%Z067101</v>
      </c>
      <c r="Z290" s="2" t="str">
        <f t="shared" si="125"/>
        <v>%%I08TT5226</v>
      </c>
      <c r="AA290" s="2"/>
      <c r="AB290" s="2" t="str">
        <f t="shared" si="126"/>
        <v>VCM塔CL502第35块塔板温度</v>
      </c>
      <c r="AC290" s="1" t="str">
        <f t="shared" si="118"/>
        <v>0</v>
      </c>
      <c r="AD290" s="1" t="str">
        <f t="shared" si="119"/>
        <v>220</v>
      </c>
      <c r="AE290" s="1" t="str">
        <f t="shared" si="120"/>
        <v>℃</v>
      </c>
      <c r="AF290" s="1"/>
      <c r="AG290" s="1"/>
      <c r="AH290" s="1"/>
      <c r="AI290" s="1"/>
      <c r="AJ290" s="1"/>
      <c r="AK290" s="58" t="s">
        <v>165</v>
      </c>
      <c r="AL290" s="4"/>
      <c r="AM290" s="4"/>
      <c r="AN290" s="5"/>
      <c r="AO290" s="195" t="s">
        <v>161</v>
      </c>
      <c r="AP290" s="199" t="s">
        <v>166</v>
      </c>
      <c r="AQ290" s="197" t="s">
        <v>167</v>
      </c>
      <c r="AR290" s="196"/>
      <c r="AS290" s="196"/>
      <c r="AT290" s="196" t="s">
        <v>168</v>
      </c>
      <c r="AU290" s="205" t="s">
        <v>169</v>
      </c>
      <c r="AV290" s="196" t="s">
        <v>170</v>
      </c>
      <c r="AW290" s="4"/>
      <c r="AX290" s="4"/>
      <c r="AY290" s="4"/>
      <c r="AZ290" s="4"/>
      <c r="BA290" s="4"/>
      <c r="BB290" s="4"/>
      <c r="BC290" s="4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4"/>
      <c r="BW290" s="8"/>
      <c r="BX290" s="8"/>
      <c r="BY290" s="8"/>
      <c r="BZ290" s="4"/>
      <c r="CA290" s="4"/>
      <c r="CB290" s="4"/>
      <c r="CC290" s="4"/>
      <c r="CD290" s="27"/>
      <c r="CE290" s="27"/>
      <c r="CF290" s="207">
        <f t="shared" si="127"/>
        <v>-0.22</v>
      </c>
      <c r="CG290" s="208">
        <f t="shared" si="128"/>
        <v>0.22</v>
      </c>
      <c r="CH290" s="209"/>
      <c r="CI290" s="210"/>
      <c r="CJ290" s="207">
        <f t="shared" si="129"/>
        <v>109.78</v>
      </c>
      <c r="CK290" s="208">
        <f t="shared" si="130"/>
        <v>110.22</v>
      </c>
      <c r="CL290" s="209"/>
      <c r="CM290" s="210"/>
      <c r="CN290" s="207">
        <f t="shared" si="131"/>
        <v>219.78</v>
      </c>
      <c r="CO290" s="208">
        <f t="shared" si="132"/>
        <v>220.22</v>
      </c>
      <c r="CP290" s="211"/>
      <c r="CQ290" s="212"/>
      <c r="CR290" s="213"/>
      <c r="CS290" s="213"/>
    </row>
    <row r="291" spans="1:97" ht="19.899999999999999" customHeight="1">
      <c r="A291" s="194">
        <v>290</v>
      </c>
      <c r="B291" s="195">
        <v>2</v>
      </c>
      <c r="C291" s="195"/>
      <c r="D291" s="196" t="s">
        <v>1220</v>
      </c>
      <c r="E291" s="196" t="s">
        <v>1221</v>
      </c>
      <c r="F291" s="196" t="s">
        <v>1222</v>
      </c>
      <c r="G291" s="196" t="s">
        <v>1192</v>
      </c>
      <c r="H291" s="196" t="s">
        <v>461</v>
      </c>
      <c r="I291" s="237" t="str">
        <f t="shared" si="116"/>
        <v>0</v>
      </c>
      <c r="J291" s="237" t="str">
        <f t="shared" si="117"/>
        <v>220</v>
      </c>
      <c r="K291" s="2" t="str">
        <f t="shared" ref="K291:K305" si="140">K290</f>
        <v>FCS0301</v>
      </c>
      <c r="L291" s="1">
        <f t="shared" ref="L291:L305" si="141">L290</f>
        <v>6</v>
      </c>
      <c r="M291" s="1">
        <f t="shared" ref="M291:M305" si="142">M290</f>
        <v>7</v>
      </c>
      <c r="N291" s="1">
        <v>2</v>
      </c>
      <c r="O291" s="57" t="str">
        <f t="shared" ref="O291:O305" si="143">O290</f>
        <v>AAI143</v>
      </c>
      <c r="P291" s="2" t="str">
        <f t="shared" si="138"/>
        <v>AI</v>
      </c>
      <c r="Q291" s="2"/>
      <c r="R291" s="57" t="s">
        <v>162</v>
      </c>
      <c r="S291" s="2"/>
      <c r="T291" s="2"/>
      <c r="U291" s="2">
        <v>13</v>
      </c>
      <c r="V291" s="2"/>
      <c r="W291" s="2" t="s">
        <v>1223</v>
      </c>
      <c r="X291" s="2" t="s">
        <v>354</v>
      </c>
      <c r="Y291" s="3" t="str">
        <f t="shared" si="124"/>
        <v>%Z067102</v>
      </c>
      <c r="Z291" s="2" t="str">
        <f t="shared" si="125"/>
        <v>%%I08TT5232</v>
      </c>
      <c r="AA291" s="2"/>
      <c r="AB291" s="2" t="str">
        <f t="shared" si="126"/>
        <v>VCM塔CL502第60块塔板温度</v>
      </c>
      <c r="AC291" s="1" t="str">
        <f t="shared" si="118"/>
        <v>0</v>
      </c>
      <c r="AD291" s="1" t="str">
        <f t="shared" si="119"/>
        <v>220</v>
      </c>
      <c r="AE291" s="1" t="str">
        <f t="shared" si="120"/>
        <v>℃</v>
      </c>
      <c r="AF291" s="1"/>
      <c r="AG291" s="59"/>
      <c r="AH291" s="59"/>
      <c r="AI291" s="1"/>
      <c r="AJ291" s="1"/>
      <c r="AK291" s="58" t="s">
        <v>165</v>
      </c>
      <c r="AL291" s="4"/>
      <c r="AM291" s="4"/>
      <c r="AN291" s="5"/>
      <c r="AO291" s="195" t="s">
        <v>161</v>
      </c>
      <c r="AP291" s="199" t="s">
        <v>166</v>
      </c>
      <c r="AQ291" s="197" t="s">
        <v>167</v>
      </c>
      <c r="AR291" s="196"/>
      <c r="AS291" s="196"/>
      <c r="AT291" s="196" t="s">
        <v>168</v>
      </c>
      <c r="AU291" s="205" t="s">
        <v>169</v>
      </c>
      <c r="AV291" s="196" t="s">
        <v>170</v>
      </c>
      <c r="AW291" s="4"/>
      <c r="AX291" s="4"/>
      <c r="AY291" s="4"/>
      <c r="AZ291" s="4"/>
      <c r="BA291" s="4"/>
      <c r="BB291" s="4"/>
      <c r="BC291" s="4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4"/>
      <c r="BW291" s="8"/>
      <c r="BX291" s="8"/>
      <c r="BY291" s="8"/>
      <c r="BZ291" s="4"/>
      <c r="CA291" s="4"/>
      <c r="CB291" s="4"/>
      <c r="CC291" s="4"/>
      <c r="CD291" s="27"/>
      <c r="CE291" s="27"/>
      <c r="CF291" s="207">
        <f t="shared" si="127"/>
        <v>-0.22</v>
      </c>
      <c r="CG291" s="208">
        <f t="shared" si="128"/>
        <v>0.22</v>
      </c>
      <c r="CH291" s="209"/>
      <c r="CI291" s="210"/>
      <c r="CJ291" s="207">
        <f t="shared" si="129"/>
        <v>109.78</v>
      </c>
      <c r="CK291" s="208">
        <f t="shared" si="130"/>
        <v>110.22</v>
      </c>
      <c r="CL291" s="209"/>
      <c r="CM291" s="210"/>
      <c r="CN291" s="207">
        <f t="shared" si="131"/>
        <v>219.78</v>
      </c>
      <c r="CO291" s="208">
        <f t="shared" si="132"/>
        <v>220.22</v>
      </c>
      <c r="CP291" s="211"/>
      <c r="CQ291" s="212"/>
      <c r="CR291" s="213"/>
      <c r="CS291" s="213"/>
    </row>
    <row r="292" spans="1:97" ht="19.899999999999999" customHeight="1">
      <c r="A292" s="194">
        <v>291</v>
      </c>
      <c r="B292" s="195">
        <v>3</v>
      </c>
      <c r="C292" s="195"/>
      <c r="D292" s="196" t="s">
        <v>1224</v>
      </c>
      <c r="E292" s="196" t="s">
        <v>1225</v>
      </c>
      <c r="F292" s="196" t="s">
        <v>1226</v>
      </c>
      <c r="G292" s="196" t="s">
        <v>466</v>
      </c>
      <c r="H292" s="196" t="s">
        <v>461</v>
      </c>
      <c r="I292" s="237" t="str">
        <f t="shared" si="116"/>
        <v>0</v>
      </c>
      <c r="J292" s="237" t="str">
        <f t="shared" si="117"/>
        <v>80</v>
      </c>
      <c r="K292" s="2" t="str">
        <f t="shared" si="140"/>
        <v>FCS0301</v>
      </c>
      <c r="L292" s="1">
        <f t="shared" si="141"/>
        <v>6</v>
      </c>
      <c r="M292" s="1">
        <f t="shared" si="142"/>
        <v>7</v>
      </c>
      <c r="N292" s="1">
        <v>3</v>
      </c>
      <c r="O292" s="57" t="str">
        <f t="shared" si="143"/>
        <v>AAI143</v>
      </c>
      <c r="P292" s="2" t="str">
        <f t="shared" si="138"/>
        <v>AI</v>
      </c>
      <c r="Q292" s="2"/>
      <c r="R292" s="57" t="s">
        <v>162</v>
      </c>
      <c r="S292" s="2"/>
      <c r="T292" s="2"/>
      <c r="U292" s="2">
        <v>13</v>
      </c>
      <c r="V292" s="2"/>
      <c r="W292" s="2" t="s">
        <v>1227</v>
      </c>
      <c r="X292" s="2" t="s">
        <v>354</v>
      </c>
      <c r="Y292" s="3" t="str">
        <f t="shared" si="124"/>
        <v>%Z067103</v>
      </c>
      <c r="Z292" s="2" t="str">
        <f t="shared" si="125"/>
        <v>%%I08TT5233</v>
      </c>
      <c r="AA292" s="2"/>
      <c r="AB292" s="2" t="str">
        <f t="shared" si="126"/>
        <v>VCM塔CL502第70块塔板温度</v>
      </c>
      <c r="AC292" s="1" t="str">
        <f t="shared" si="118"/>
        <v>0</v>
      </c>
      <c r="AD292" s="1" t="str">
        <f t="shared" si="119"/>
        <v>80</v>
      </c>
      <c r="AE292" s="1" t="str">
        <f t="shared" si="120"/>
        <v>℃</v>
      </c>
      <c r="AF292" s="1"/>
      <c r="AG292" s="1"/>
      <c r="AH292" s="1"/>
      <c r="AI292" s="1"/>
      <c r="AJ292" s="1"/>
      <c r="AK292" s="58" t="s">
        <v>165</v>
      </c>
      <c r="AL292" s="4"/>
      <c r="AM292" s="4"/>
      <c r="AN292" s="5"/>
      <c r="AO292" s="195" t="s">
        <v>161</v>
      </c>
      <c r="AP292" s="199" t="s">
        <v>166</v>
      </c>
      <c r="AQ292" s="197" t="s">
        <v>167</v>
      </c>
      <c r="AR292" s="196"/>
      <c r="AS292" s="196"/>
      <c r="AT292" s="196" t="s">
        <v>168</v>
      </c>
      <c r="AU292" s="205" t="s">
        <v>169</v>
      </c>
      <c r="AV292" s="196" t="s">
        <v>170</v>
      </c>
      <c r="AW292" s="4"/>
      <c r="AX292" s="4"/>
      <c r="AY292" s="4"/>
      <c r="AZ292" s="4"/>
      <c r="BA292" s="4"/>
      <c r="BB292" s="4"/>
      <c r="BC292" s="4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4"/>
      <c r="BW292" s="8"/>
      <c r="BX292" s="8"/>
      <c r="BY292" s="8"/>
      <c r="BZ292" s="4"/>
      <c r="CA292" s="4"/>
      <c r="CB292" s="4"/>
      <c r="CC292" s="4"/>
      <c r="CD292" s="27"/>
      <c r="CE292" s="27"/>
      <c r="CF292" s="207">
        <f t="shared" si="127"/>
        <v>-0.08</v>
      </c>
      <c r="CG292" s="208">
        <f t="shared" si="128"/>
        <v>0.08</v>
      </c>
      <c r="CH292" s="209"/>
      <c r="CI292" s="210"/>
      <c r="CJ292" s="207">
        <f t="shared" si="129"/>
        <v>39.92</v>
      </c>
      <c r="CK292" s="208">
        <f t="shared" si="130"/>
        <v>40.08</v>
      </c>
      <c r="CL292" s="209"/>
      <c r="CM292" s="210"/>
      <c r="CN292" s="207">
        <f t="shared" si="131"/>
        <v>79.92</v>
      </c>
      <c r="CO292" s="208">
        <f t="shared" si="132"/>
        <v>80.08</v>
      </c>
      <c r="CP292" s="211"/>
      <c r="CQ292" s="212"/>
      <c r="CR292" s="213"/>
      <c r="CS292" s="213"/>
    </row>
    <row r="293" spans="1:97" ht="19.899999999999999" customHeight="1">
      <c r="A293" s="194">
        <v>292</v>
      </c>
      <c r="B293" s="195">
        <v>4</v>
      </c>
      <c r="C293" s="195" t="s">
        <v>949</v>
      </c>
      <c r="D293" s="196" t="s">
        <v>1228</v>
      </c>
      <c r="E293" s="196" t="s">
        <v>1229</v>
      </c>
      <c r="F293" s="196" t="s">
        <v>1230</v>
      </c>
      <c r="G293" s="197" t="s">
        <v>1231</v>
      </c>
      <c r="H293" s="196" t="s">
        <v>461</v>
      </c>
      <c r="I293" s="237" t="str">
        <f t="shared" si="116"/>
        <v>-10</v>
      </c>
      <c r="J293" s="237" t="str">
        <f t="shared" si="117"/>
        <v>800</v>
      </c>
      <c r="K293" s="2" t="str">
        <f t="shared" si="140"/>
        <v>FCS0301</v>
      </c>
      <c r="L293" s="1">
        <f t="shared" si="141"/>
        <v>6</v>
      </c>
      <c r="M293" s="1">
        <f t="shared" si="142"/>
        <v>7</v>
      </c>
      <c r="N293" s="1">
        <v>4</v>
      </c>
      <c r="O293" s="57" t="str">
        <f t="shared" si="143"/>
        <v>AAI143</v>
      </c>
      <c r="P293" s="2" t="str">
        <f t="shared" si="138"/>
        <v>AI</v>
      </c>
      <c r="Q293" s="2"/>
      <c r="R293" s="57" t="s">
        <v>162</v>
      </c>
      <c r="S293" s="2"/>
      <c r="T293" s="2"/>
      <c r="U293" s="2">
        <v>14</v>
      </c>
      <c r="V293" s="2"/>
      <c r="W293" s="2" t="s">
        <v>1232</v>
      </c>
      <c r="X293" s="2" t="s">
        <v>354</v>
      </c>
      <c r="Y293" s="3" t="str">
        <f t="shared" si="124"/>
        <v>%Z067104</v>
      </c>
      <c r="Z293" s="2" t="str">
        <f t="shared" si="125"/>
        <v>%%I08TT4079</v>
      </c>
      <c r="AA293" s="2"/>
      <c r="AB293" s="2" t="str">
        <f t="shared" si="126"/>
        <v>裂解炉HF401炉膛烟气温度</v>
      </c>
      <c r="AC293" s="1" t="str">
        <f t="shared" si="118"/>
        <v>-10</v>
      </c>
      <c r="AD293" s="1" t="str">
        <f t="shared" si="119"/>
        <v>800</v>
      </c>
      <c r="AE293" s="1" t="str">
        <f t="shared" si="120"/>
        <v>℃</v>
      </c>
      <c r="AF293" s="1"/>
      <c r="AG293" s="59"/>
      <c r="AH293" s="1"/>
      <c r="AI293" s="1"/>
      <c r="AJ293" s="1"/>
      <c r="AK293" s="58" t="s">
        <v>165</v>
      </c>
      <c r="AL293" s="4"/>
      <c r="AM293" s="4"/>
      <c r="AN293" s="5"/>
      <c r="AO293" s="195" t="s">
        <v>161</v>
      </c>
      <c r="AP293" s="199" t="s">
        <v>166</v>
      </c>
      <c r="AQ293" s="197" t="s">
        <v>167</v>
      </c>
      <c r="AR293" s="196"/>
      <c r="AS293" s="196"/>
      <c r="AT293" s="196" t="s">
        <v>168</v>
      </c>
      <c r="AU293" s="205" t="s">
        <v>169</v>
      </c>
      <c r="AV293" s="196" t="s">
        <v>170</v>
      </c>
      <c r="AW293" s="4"/>
      <c r="AX293" s="4"/>
      <c r="AY293" s="4"/>
      <c r="AZ293" s="4"/>
      <c r="BA293" s="4"/>
      <c r="BB293" s="4"/>
      <c r="BC293" s="4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4"/>
      <c r="BW293" s="8"/>
      <c r="BX293" s="8"/>
      <c r="BY293" s="8"/>
      <c r="BZ293" s="4"/>
      <c r="CA293" s="4"/>
      <c r="CB293" s="4"/>
      <c r="CC293" s="4"/>
      <c r="CD293" s="27"/>
      <c r="CE293" s="27"/>
      <c r="CF293" s="207">
        <f t="shared" si="127"/>
        <v>-10.81</v>
      </c>
      <c r="CG293" s="208">
        <f t="shared" si="128"/>
        <v>-9.19</v>
      </c>
      <c r="CH293" s="209"/>
      <c r="CI293" s="210"/>
      <c r="CJ293" s="207">
        <f t="shared" si="129"/>
        <v>394.19</v>
      </c>
      <c r="CK293" s="208">
        <f t="shared" si="130"/>
        <v>395.81</v>
      </c>
      <c r="CL293" s="209"/>
      <c r="CM293" s="210"/>
      <c r="CN293" s="207">
        <f t="shared" si="131"/>
        <v>799.19</v>
      </c>
      <c r="CO293" s="208">
        <f t="shared" si="132"/>
        <v>800.81</v>
      </c>
      <c r="CP293" s="211"/>
      <c r="CQ293" s="212"/>
      <c r="CR293" s="213"/>
      <c r="CS293" s="213"/>
    </row>
    <row r="294" spans="1:97" ht="19.899999999999999" customHeight="1">
      <c r="A294" s="194">
        <v>293</v>
      </c>
      <c r="B294" s="195">
        <v>5</v>
      </c>
      <c r="C294" s="195" t="s">
        <v>949</v>
      </c>
      <c r="D294" s="196" t="s">
        <v>1233</v>
      </c>
      <c r="E294" s="196" t="s">
        <v>1234</v>
      </c>
      <c r="F294" s="196" t="s">
        <v>1230</v>
      </c>
      <c r="G294" s="197" t="s">
        <v>1231</v>
      </c>
      <c r="H294" s="196" t="s">
        <v>461</v>
      </c>
      <c r="I294" s="237" t="str">
        <f t="shared" si="116"/>
        <v>-10</v>
      </c>
      <c r="J294" s="237" t="str">
        <f t="shared" si="117"/>
        <v>800</v>
      </c>
      <c r="K294" s="2" t="str">
        <f t="shared" si="140"/>
        <v>FCS0301</v>
      </c>
      <c r="L294" s="1">
        <f t="shared" si="141"/>
        <v>6</v>
      </c>
      <c r="M294" s="1">
        <f t="shared" si="142"/>
        <v>7</v>
      </c>
      <c r="N294" s="1">
        <v>5</v>
      </c>
      <c r="O294" s="57" t="str">
        <f t="shared" si="143"/>
        <v>AAI143</v>
      </c>
      <c r="P294" s="2" t="str">
        <f t="shared" si="138"/>
        <v>AI</v>
      </c>
      <c r="Q294" s="2"/>
      <c r="R294" s="57" t="s">
        <v>162</v>
      </c>
      <c r="S294" s="2"/>
      <c r="T294" s="2"/>
      <c r="U294" s="2">
        <v>14</v>
      </c>
      <c r="V294" s="2"/>
      <c r="W294" s="2" t="s">
        <v>1235</v>
      </c>
      <c r="X294" s="2" t="s">
        <v>354</v>
      </c>
      <c r="Y294" s="3" t="str">
        <f t="shared" si="124"/>
        <v>%Z067105</v>
      </c>
      <c r="Z294" s="2" t="str">
        <f t="shared" si="125"/>
        <v>%%I08TT4090</v>
      </c>
      <c r="AA294" s="2"/>
      <c r="AB294" s="2" t="str">
        <f t="shared" si="126"/>
        <v>裂解炉HF401炉膛烟气温度</v>
      </c>
      <c r="AC294" s="1" t="str">
        <f t="shared" si="118"/>
        <v>-10</v>
      </c>
      <c r="AD294" s="1" t="str">
        <f t="shared" si="119"/>
        <v>800</v>
      </c>
      <c r="AE294" s="1" t="str">
        <f t="shared" si="120"/>
        <v>℃</v>
      </c>
      <c r="AF294" s="1"/>
      <c r="AG294" s="1"/>
      <c r="AH294" s="1"/>
      <c r="AI294" s="1"/>
      <c r="AJ294" s="1"/>
      <c r="AK294" s="58" t="s">
        <v>165</v>
      </c>
      <c r="AL294" s="4"/>
      <c r="AM294" s="4"/>
      <c r="AN294" s="5"/>
      <c r="AO294" s="195" t="s">
        <v>161</v>
      </c>
      <c r="AP294" s="199" t="s">
        <v>166</v>
      </c>
      <c r="AQ294" s="197" t="s">
        <v>167</v>
      </c>
      <c r="AR294" s="196"/>
      <c r="AS294" s="196"/>
      <c r="AT294" s="196" t="s">
        <v>168</v>
      </c>
      <c r="AU294" s="205" t="s">
        <v>169</v>
      </c>
      <c r="AV294" s="196" t="s">
        <v>170</v>
      </c>
      <c r="AW294" s="4"/>
      <c r="AX294" s="4"/>
      <c r="AY294" s="4"/>
      <c r="AZ294" s="4"/>
      <c r="BA294" s="4"/>
      <c r="BB294" s="4"/>
      <c r="BC294" s="4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4"/>
      <c r="BW294" s="8"/>
      <c r="BX294" s="8"/>
      <c r="BY294" s="8"/>
      <c r="BZ294" s="4"/>
      <c r="CA294" s="4"/>
      <c r="CB294" s="4"/>
      <c r="CC294" s="4"/>
      <c r="CD294" s="27"/>
      <c r="CE294" s="27"/>
      <c r="CF294" s="207">
        <f t="shared" si="127"/>
        <v>-10.81</v>
      </c>
      <c r="CG294" s="208">
        <f t="shared" si="128"/>
        <v>-9.19</v>
      </c>
      <c r="CH294" s="209"/>
      <c r="CI294" s="210"/>
      <c r="CJ294" s="207">
        <f t="shared" si="129"/>
        <v>394.19</v>
      </c>
      <c r="CK294" s="208">
        <f t="shared" si="130"/>
        <v>395.81</v>
      </c>
      <c r="CL294" s="209"/>
      <c r="CM294" s="210"/>
      <c r="CN294" s="207">
        <f t="shared" si="131"/>
        <v>799.19</v>
      </c>
      <c r="CO294" s="208">
        <f t="shared" si="132"/>
        <v>800.81</v>
      </c>
      <c r="CP294" s="211"/>
      <c r="CQ294" s="212"/>
      <c r="CR294" s="213"/>
      <c r="CS294" s="213"/>
    </row>
    <row r="295" spans="1:97" ht="19.899999999999999" customHeight="1">
      <c r="A295" s="194">
        <v>294</v>
      </c>
      <c r="B295" s="195">
        <v>6</v>
      </c>
      <c r="C295" s="195" t="s">
        <v>949</v>
      </c>
      <c r="D295" s="196" t="s">
        <v>1236</v>
      </c>
      <c r="E295" s="196" t="s">
        <v>1237</v>
      </c>
      <c r="F295" s="196" t="s">
        <v>1230</v>
      </c>
      <c r="G295" s="197" t="s">
        <v>1231</v>
      </c>
      <c r="H295" s="196" t="s">
        <v>461</v>
      </c>
      <c r="I295" s="237" t="str">
        <f t="shared" si="116"/>
        <v>-10</v>
      </c>
      <c r="J295" s="237" t="str">
        <f t="shared" si="117"/>
        <v>800</v>
      </c>
      <c r="K295" s="2" t="str">
        <f t="shared" si="140"/>
        <v>FCS0301</v>
      </c>
      <c r="L295" s="1">
        <f t="shared" si="141"/>
        <v>6</v>
      </c>
      <c r="M295" s="1">
        <f t="shared" si="142"/>
        <v>7</v>
      </c>
      <c r="N295" s="1">
        <v>6</v>
      </c>
      <c r="O295" s="57" t="str">
        <f t="shared" si="143"/>
        <v>AAI143</v>
      </c>
      <c r="P295" s="2" t="str">
        <f t="shared" si="138"/>
        <v>AI</v>
      </c>
      <c r="Q295" s="2"/>
      <c r="R295" s="57" t="s">
        <v>162</v>
      </c>
      <c r="S295" s="2"/>
      <c r="T295" s="2"/>
      <c r="U295" s="2">
        <v>14</v>
      </c>
      <c r="V295" s="2"/>
      <c r="W295" s="2" t="s">
        <v>1238</v>
      </c>
      <c r="X295" s="2" t="s">
        <v>354</v>
      </c>
      <c r="Y295" s="3" t="str">
        <f t="shared" si="124"/>
        <v>%Z067106</v>
      </c>
      <c r="Z295" s="2" t="str">
        <f t="shared" si="125"/>
        <v>%%I08TT4091</v>
      </c>
      <c r="AA295" s="2"/>
      <c r="AB295" s="2" t="str">
        <f t="shared" si="126"/>
        <v>裂解炉HF401炉膛烟气温度</v>
      </c>
      <c r="AC295" s="1" t="str">
        <f t="shared" si="118"/>
        <v>-10</v>
      </c>
      <c r="AD295" s="1" t="str">
        <f t="shared" si="119"/>
        <v>800</v>
      </c>
      <c r="AE295" s="1" t="str">
        <f t="shared" si="120"/>
        <v>℃</v>
      </c>
      <c r="AF295" s="1"/>
      <c r="AG295" s="59"/>
      <c r="AH295" s="1"/>
      <c r="AI295" s="1"/>
      <c r="AJ295" s="1"/>
      <c r="AK295" s="58" t="s">
        <v>165</v>
      </c>
      <c r="AL295" s="4"/>
      <c r="AM295" s="4"/>
      <c r="AN295" s="5"/>
      <c r="AO295" s="195" t="s">
        <v>161</v>
      </c>
      <c r="AP295" s="199" t="s">
        <v>166</v>
      </c>
      <c r="AQ295" s="197" t="s">
        <v>167</v>
      </c>
      <c r="AR295" s="196"/>
      <c r="AS295" s="196"/>
      <c r="AT295" s="196" t="s">
        <v>168</v>
      </c>
      <c r="AU295" s="205" t="s">
        <v>169</v>
      </c>
      <c r="AV295" s="196" t="s">
        <v>170</v>
      </c>
      <c r="AW295" s="4"/>
      <c r="AX295" s="4"/>
      <c r="AY295" s="4"/>
      <c r="AZ295" s="4"/>
      <c r="BA295" s="4"/>
      <c r="BB295" s="4"/>
      <c r="BC295" s="4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4"/>
      <c r="BW295" s="8"/>
      <c r="BX295" s="8"/>
      <c r="BY295" s="8"/>
      <c r="BZ295" s="4"/>
      <c r="CA295" s="4"/>
      <c r="CB295" s="4"/>
      <c r="CC295" s="4"/>
      <c r="CD295" s="27"/>
      <c r="CE295" s="27"/>
      <c r="CF295" s="207">
        <f t="shared" si="127"/>
        <v>-10.81</v>
      </c>
      <c r="CG295" s="208">
        <f t="shared" si="128"/>
        <v>-9.19</v>
      </c>
      <c r="CH295" s="209"/>
      <c r="CI295" s="210"/>
      <c r="CJ295" s="207">
        <f t="shared" si="129"/>
        <v>394.19</v>
      </c>
      <c r="CK295" s="208">
        <f t="shared" si="130"/>
        <v>395.81</v>
      </c>
      <c r="CL295" s="209"/>
      <c r="CM295" s="210"/>
      <c r="CN295" s="207">
        <f t="shared" si="131"/>
        <v>799.19</v>
      </c>
      <c r="CO295" s="208">
        <f t="shared" si="132"/>
        <v>800.81</v>
      </c>
      <c r="CP295" s="211"/>
      <c r="CQ295" s="212"/>
      <c r="CR295" s="213"/>
      <c r="CS295" s="213"/>
    </row>
    <row r="296" spans="1:97" ht="19.899999999999999" customHeight="1">
      <c r="A296" s="194">
        <v>295</v>
      </c>
      <c r="B296" s="195">
        <v>7</v>
      </c>
      <c r="C296" s="195" t="s">
        <v>949</v>
      </c>
      <c r="D296" s="196" t="s">
        <v>1239</v>
      </c>
      <c r="E296" s="196" t="s">
        <v>1240</v>
      </c>
      <c r="F296" s="196" t="s">
        <v>1230</v>
      </c>
      <c r="G296" s="196" t="s">
        <v>1231</v>
      </c>
      <c r="H296" s="196" t="s">
        <v>461</v>
      </c>
      <c r="I296" s="237" t="str">
        <f t="shared" si="116"/>
        <v>-10</v>
      </c>
      <c r="J296" s="237" t="str">
        <f t="shared" si="117"/>
        <v>800</v>
      </c>
      <c r="K296" s="2" t="str">
        <f t="shared" si="140"/>
        <v>FCS0301</v>
      </c>
      <c r="L296" s="1">
        <f t="shared" si="141"/>
        <v>6</v>
      </c>
      <c r="M296" s="1">
        <f t="shared" si="142"/>
        <v>7</v>
      </c>
      <c r="N296" s="1">
        <v>7</v>
      </c>
      <c r="O296" s="57" t="str">
        <f t="shared" si="143"/>
        <v>AAI143</v>
      </c>
      <c r="P296" s="2" t="str">
        <f t="shared" si="138"/>
        <v>AI</v>
      </c>
      <c r="Q296" s="2"/>
      <c r="R296" s="57" t="s">
        <v>162</v>
      </c>
      <c r="S296" s="2"/>
      <c r="T296" s="2"/>
      <c r="U296" s="2">
        <v>14</v>
      </c>
      <c r="V296" s="2"/>
      <c r="W296" s="2" t="s">
        <v>1241</v>
      </c>
      <c r="X296" s="2" t="s">
        <v>354</v>
      </c>
      <c r="Y296" s="3" t="str">
        <f t="shared" si="124"/>
        <v>%Z067107</v>
      </c>
      <c r="Z296" s="2" t="str">
        <f t="shared" si="125"/>
        <v>%%I08TT4092</v>
      </c>
      <c r="AA296" s="2"/>
      <c r="AB296" s="2" t="str">
        <f t="shared" si="126"/>
        <v>裂解炉HF401炉膛烟气温度</v>
      </c>
      <c r="AC296" s="1" t="str">
        <f t="shared" si="118"/>
        <v>-10</v>
      </c>
      <c r="AD296" s="1" t="str">
        <f t="shared" si="119"/>
        <v>800</v>
      </c>
      <c r="AE296" s="1" t="str">
        <f t="shared" si="120"/>
        <v>℃</v>
      </c>
      <c r="AF296" s="1"/>
      <c r="AG296" s="59"/>
      <c r="AH296" s="1"/>
      <c r="AI296" s="1"/>
      <c r="AJ296" s="1"/>
      <c r="AK296" s="58" t="s">
        <v>165</v>
      </c>
      <c r="AL296" s="4"/>
      <c r="AM296" s="4"/>
      <c r="AN296" s="5"/>
      <c r="AO296" s="195" t="s">
        <v>161</v>
      </c>
      <c r="AP296" s="199" t="s">
        <v>166</v>
      </c>
      <c r="AQ296" s="197" t="s">
        <v>167</v>
      </c>
      <c r="AR296" s="196"/>
      <c r="AS296" s="196"/>
      <c r="AT296" s="196" t="s">
        <v>168</v>
      </c>
      <c r="AU296" s="205" t="s">
        <v>169</v>
      </c>
      <c r="AV296" s="196" t="s">
        <v>170</v>
      </c>
      <c r="AW296" s="4"/>
      <c r="AX296" s="4"/>
      <c r="AY296" s="4"/>
      <c r="AZ296" s="4"/>
      <c r="BA296" s="4"/>
      <c r="BB296" s="4"/>
      <c r="BC296" s="4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4"/>
      <c r="BW296" s="8"/>
      <c r="BX296" s="8"/>
      <c r="BY296" s="8"/>
      <c r="BZ296" s="4"/>
      <c r="CA296" s="4"/>
      <c r="CB296" s="4"/>
      <c r="CC296" s="4"/>
      <c r="CD296" s="27"/>
      <c r="CE296" s="27"/>
      <c r="CF296" s="207">
        <f t="shared" si="127"/>
        <v>-10.81</v>
      </c>
      <c r="CG296" s="208">
        <f t="shared" si="128"/>
        <v>-9.19</v>
      </c>
      <c r="CH296" s="209"/>
      <c r="CI296" s="210"/>
      <c r="CJ296" s="207">
        <f t="shared" si="129"/>
        <v>394.19</v>
      </c>
      <c r="CK296" s="208">
        <f t="shared" si="130"/>
        <v>395.81</v>
      </c>
      <c r="CL296" s="209"/>
      <c r="CM296" s="210"/>
      <c r="CN296" s="207">
        <f t="shared" si="131"/>
        <v>799.19</v>
      </c>
      <c r="CO296" s="208">
        <f t="shared" si="132"/>
        <v>800.81</v>
      </c>
      <c r="CP296" s="211"/>
      <c r="CQ296" s="212"/>
      <c r="CR296" s="213"/>
      <c r="CS296" s="213"/>
    </row>
    <row r="297" spans="1:97" ht="19.899999999999999" customHeight="1">
      <c r="A297" s="194">
        <v>296</v>
      </c>
      <c r="B297" s="195">
        <v>8</v>
      </c>
      <c r="C297" s="195" t="s">
        <v>949</v>
      </c>
      <c r="D297" s="196" t="s">
        <v>1242</v>
      </c>
      <c r="E297" s="196" t="s">
        <v>1243</v>
      </c>
      <c r="F297" s="196" t="s">
        <v>1230</v>
      </c>
      <c r="G297" s="196" t="s">
        <v>1231</v>
      </c>
      <c r="H297" s="196" t="s">
        <v>461</v>
      </c>
      <c r="I297" s="237" t="str">
        <f t="shared" ref="I297:I360" si="144">IF(G297&lt;&gt;"",LEFT(G297,FIND("~",G297,1)-1),"")</f>
        <v>-10</v>
      </c>
      <c r="J297" s="237" t="str">
        <f t="shared" ref="J297:J360" si="145">IF(G297&lt;&gt;"",MID(G297,FIND("~",G297,1)+1,10),"")</f>
        <v>800</v>
      </c>
      <c r="K297" s="2" t="str">
        <f t="shared" si="140"/>
        <v>FCS0301</v>
      </c>
      <c r="L297" s="1">
        <f t="shared" si="141"/>
        <v>6</v>
      </c>
      <c r="M297" s="1">
        <f t="shared" si="142"/>
        <v>7</v>
      </c>
      <c r="N297" s="1">
        <v>8</v>
      </c>
      <c r="O297" s="57" t="str">
        <f t="shared" si="143"/>
        <v>AAI143</v>
      </c>
      <c r="P297" s="2" t="str">
        <f t="shared" si="138"/>
        <v>AI</v>
      </c>
      <c r="Q297" s="2"/>
      <c r="R297" s="57" t="s">
        <v>162</v>
      </c>
      <c r="S297" s="2"/>
      <c r="T297" s="2"/>
      <c r="U297" s="2">
        <v>14</v>
      </c>
      <c r="V297" s="2"/>
      <c r="W297" s="2" t="s">
        <v>1244</v>
      </c>
      <c r="X297" s="2" t="s">
        <v>354</v>
      </c>
      <c r="Y297" s="3" t="str">
        <f t="shared" si="124"/>
        <v>%Z067108</v>
      </c>
      <c r="Z297" s="2" t="str">
        <f t="shared" si="125"/>
        <v>%%I08TT4607</v>
      </c>
      <c r="AA297" s="2"/>
      <c r="AB297" s="2" t="str">
        <f t="shared" si="126"/>
        <v>裂解炉HF401炉膛烟气温度</v>
      </c>
      <c r="AC297" s="1" t="str">
        <f t="shared" ref="AC297:AC360" si="146">IF(I297&lt;&gt;"",I297,"")</f>
        <v>-10</v>
      </c>
      <c r="AD297" s="1" t="str">
        <f t="shared" ref="AD297:AD360" si="147">IF(J297&lt;&gt;"",J297,"")</f>
        <v>800</v>
      </c>
      <c r="AE297" s="1" t="str">
        <f t="shared" ref="AE297:AE360" si="148">IF(H297&lt;&gt;"",H297,"")</f>
        <v>℃</v>
      </c>
      <c r="AF297" s="1"/>
      <c r="AG297" s="1"/>
      <c r="AH297" s="1"/>
      <c r="AI297" s="1"/>
      <c r="AJ297" s="1"/>
      <c r="AK297" s="58" t="s">
        <v>165</v>
      </c>
      <c r="AL297" s="4"/>
      <c r="AM297" s="4"/>
      <c r="AN297" s="5"/>
      <c r="AO297" s="195" t="s">
        <v>161</v>
      </c>
      <c r="AP297" s="199" t="s">
        <v>166</v>
      </c>
      <c r="AQ297" s="197" t="s">
        <v>167</v>
      </c>
      <c r="AR297" s="196"/>
      <c r="AS297" s="196"/>
      <c r="AT297" s="196" t="s">
        <v>168</v>
      </c>
      <c r="AU297" s="205" t="s">
        <v>169</v>
      </c>
      <c r="AV297" s="196" t="s">
        <v>170</v>
      </c>
      <c r="AW297" s="4"/>
      <c r="AX297" s="4"/>
      <c r="AY297" s="4"/>
      <c r="AZ297" s="4"/>
      <c r="BA297" s="4"/>
      <c r="BB297" s="4"/>
      <c r="BC297" s="4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4"/>
      <c r="BW297" s="8"/>
      <c r="BX297" s="8"/>
      <c r="BY297" s="8"/>
      <c r="BZ297" s="4"/>
      <c r="CA297" s="4"/>
      <c r="CB297" s="4"/>
      <c r="CC297" s="4"/>
      <c r="CD297" s="27"/>
      <c r="CE297" s="27"/>
      <c r="CF297" s="207">
        <f t="shared" si="127"/>
        <v>-10.81</v>
      </c>
      <c r="CG297" s="208">
        <f t="shared" si="128"/>
        <v>-9.19</v>
      </c>
      <c r="CH297" s="209"/>
      <c r="CI297" s="210"/>
      <c r="CJ297" s="207">
        <f t="shared" si="129"/>
        <v>394.19</v>
      </c>
      <c r="CK297" s="208">
        <f t="shared" si="130"/>
        <v>395.81</v>
      </c>
      <c r="CL297" s="209"/>
      <c r="CM297" s="210"/>
      <c r="CN297" s="207">
        <f t="shared" si="131"/>
        <v>799.19</v>
      </c>
      <c r="CO297" s="208">
        <f t="shared" si="132"/>
        <v>800.81</v>
      </c>
      <c r="CP297" s="211"/>
      <c r="CQ297" s="212"/>
      <c r="CR297" s="213"/>
      <c r="CS297" s="213"/>
    </row>
    <row r="298" spans="1:97" ht="19.899999999999999" customHeight="1">
      <c r="A298" s="194">
        <v>297</v>
      </c>
      <c r="B298" s="195">
        <v>9</v>
      </c>
      <c r="C298" s="195" t="s">
        <v>949</v>
      </c>
      <c r="D298" s="196" t="s">
        <v>1245</v>
      </c>
      <c r="E298" s="196" t="s">
        <v>1246</v>
      </c>
      <c r="F298" s="196" t="s">
        <v>1230</v>
      </c>
      <c r="G298" s="196" t="s">
        <v>1231</v>
      </c>
      <c r="H298" s="196" t="s">
        <v>461</v>
      </c>
      <c r="I298" s="237" t="str">
        <f t="shared" si="144"/>
        <v>-10</v>
      </c>
      <c r="J298" s="237" t="str">
        <f t="shared" si="145"/>
        <v>800</v>
      </c>
      <c r="K298" s="2" t="str">
        <f t="shared" si="140"/>
        <v>FCS0301</v>
      </c>
      <c r="L298" s="1">
        <f t="shared" si="141"/>
        <v>6</v>
      </c>
      <c r="M298" s="1">
        <f t="shared" si="142"/>
        <v>7</v>
      </c>
      <c r="N298" s="1">
        <v>9</v>
      </c>
      <c r="O298" s="57" t="str">
        <f t="shared" si="143"/>
        <v>AAI143</v>
      </c>
      <c r="P298" s="2" t="str">
        <f t="shared" si="138"/>
        <v>AI</v>
      </c>
      <c r="Q298" s="2"/>
      <c r="R298" s="57" t="s">
        <v>162</v>
      </c>
      <c r="S298" s="2"/>
      <c r="T298" s="2"/>
      <c r="U298" s="2">
        <v>14</v>
      </c>
      <c r="V298" s="2"/>
      <c r="W298" s="2" t="s">
        <v>1247</v>
      </c>
      <c r="X298" s="2" t="s">
        <v>354</v>
      </c>
      <c r="Y298" s="3" t="str">
        <f t="shared" si="124"/>
        <v>%Z067109</v>
      </c>
      <c r="Z298" s="2" t="str">
        <f t="shared" si="125"/>
        <v>%%I08TT4608</v>
      </c>
      <c r="AA298" s="2"/>
      <c r="AB298" s="2" t="str">
        <f t="shared" si="126"/>
        <v>裂解炉HF401炉膛烟气温度</v>
      </c>
      <c r="AC298" s="1" t="str">
        <f t="shared" si="146"/>
        <v>-10</v>
      </c>
      <c r="AD298" s="1" t="str">
        <f t="shared" si="147"/>
        <v>800</v>
      </c>
      <c r="AE298" s="1" t="str">
        <f t="shared" si="148"/>
        <v>℃</v>
      </c>
      <c r="AF298" s="59"/>
      <c r="AG298" s="59"/>
      <c r="AH298" s="1"/>
      <c r="AI298" s="1"/>
      <c r="AJ298" s="1"/>
      <c r="AK298" s="58" t="s">
        <v>165</v>
      </c>
      <c r="AL298" s="4"/>
      <c r="AM298" s="4"/>
      <c r="AN298" s="5"/>
      <c r="AO298" s="195" t="s">
        <v>161</v>
      </c>
      <c r="AP298" s="199" t="s">
        <v>166</v>
      </c>
      <c r="AQ298" s="197" t="s">
        <v>167</v>
      </c>
      <c r="AR298" s="196"/>
      <c r="AS298" s="196"/>
      <c r="AT298" s="196" t="s">
        <v>168</v>
      </c>
      <c r="AU298" s="205" t="s">
        <v>169</v>
      </c>
      <c r="AV298" s="196" t="s">
        <v>170</v>
      </c>
      <c r="AW298" s="4"/>
      <c r="AX298" s="4"/>
      <c r="AY298" s="4"/>
      <c r="AZ298" s="4"/>
      <c r="BA298" s="4"/>
      <c r="BB298" s="4"/>
      <c r="BC298" s="4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4"/>
      <c r="BW298" s="8"/>
      <c r="BX298" s="8"/>
      <c r="BY298" s="8"/>
      <c r="BZ298" s="4"/>
      <c r="CA298" s="4"/>
      <c r="CB298" s="4"/>
      <c r="CC298" s="4"/>
      <c r="CD298" s="27"/>
      <c r="CE298" s="27"/>
      <c r="CF298" s="207">
        <f t="shared" si="127"/>
        <v>-10.81</v>
      </c>
      <c r="CG298" s="208">
        <f t="shared" si="128"/>
        <v>-9.19</v>
      </c>
      <c r="CH298" s="209"/>
      <c r="CI298" s="210"/>
      <c r="CJ298" s="207">
        <f t="shared" si="129"/>
        <v>394.19</v>
      </c>
      <c r="CK298" s="208">
        <f t="shared" si="130"/>
        <v>395.81</v>
      </c>
      <c r="CL298" s="209"/>
      <c r="CM298" s="210"/>
      <c r="CN298" s="207">
        <f t="shared" si="131"/>
        <v>799.19</v>
      </c>
      <c r="CO298" s="208">
        <f t="shared" si="132"/>
        <v>800.81</v>
      </c>
      <c r="CP298" s="211"/>
      <c r="CQ298" s="212"/>
      <c r="CR298" s="213"/>
      <c r="CS298" s="213"/>
    </row>
    <row r="299" spans="1:97" ht="19.899999999999999" customHeight="1">
      <c r="A299" s="194">
        <v>298</v>
      </c>
      <c r="B299" s="195">
        <v>10</v>
      </c>
      <c r="C299" s="195" t="s">
        <v>949</v>
      </c>
      <c r="D299" s="196" t="s">
        <v>1248</v>
      </c>
      <c r="E299" s="196" t="s">
        <v>1249</v>
      </c>
      <c r="F299" s="196" t="s">
        <v>1250</v>
      </c>
      <c r="G299" s="197" t="s">
        <v>1251</v>
      </c>
      <c r="H299" s="196" t="s">
        <v>461</v>
      </c>
      <c r="I299" s="237" t="str">
        <f t="shared" si="144"/>
        <v>-10</v>
      </c>
      <c r="J299" s="237" t="str">
        <f t="shared" si="145"/>
        <v>250</v>
      </c>
      <c r="K299" s="2" t="str">
        <f t="shared" si="140"/>
        <v>FCS0301</v>
      </c>
      <c r="L299" s="1">
        <f t="shared" si="141"/>
        <v>6</v>
      </c>
      <c r="M299" s="1">
        <f t="shared" si="142"/>
        <v>7</v>
      </c>
      <c r="N299" s="1">
        <v>10</v>
      </c>
      <c r="O299" s="57" t="str">
        <f t="shared" si="143"/>
        <v>AAI143</v>
      </c>
      <c r="P299" s="2" t="str">
        <f t="shared" si="138"/>
        <v>AI</v>
      </c>
      <c r="Q299" s="2"/>
      <c r="R299" s="57" t="s">
        <v>162</v>
      </c>
      <c r="S299" s="2"/>
      <c r="T299" s="2"/>
      <c r="U299" s="2">
        <v>14</v>
      </c>
      <c r="V299" s="2"/>
      <c r="W299" s="2" t="s">
        <v>1252</v>
      </c>
      <c r="X299" s="2" t="s">
        <v>354</v>
      </c>
      <c r="Y299" s="3" t="str">
        <f t="shared" si="124"/>
        <v>%Z067110</v>
      </c>
      <c r="Z299" s="2" t="str">
        <f t="shared" si="125"/>
        <v>%%I08TT4625</v>
      </c>
      <c r="AA299" s="2"/>
      <c r="AB299" s="2" t="str">
        <f t="shared" si="126"/>
        <v>裂解炉HF401尾气温度</v>
      </c>
      <c r="AC299" s="1" t="str">
        <f t="shared" si="146"/>
        <v>-10</v>
      </c>
      <c r="AD299" s="1" t="str">
        <f t="shared" si="147"/>
        <v>250</v>
      </c>
      <c r="AE299" s="1" t="str">
        <f t="shared" si="148"/>
        <v>℃</v>
      </c>
      <c r="AF299" s="1"/>
      <c r="AG299" s="1"/>
      <c r="AH299" s="1"/>
      <c r="AI299" s="1"/>
      <c r="AJ299" s="1"/>
      <c r="AK299" s="58" t="s">
        <v>165</v>
      </c>
      <c r="AL299" s="4"/>
      <c r="AM299" s="4"/>
      <c r="AN299" s="5"/>
      <c r="AO299" s="195" t="s">
        <v>161</v>
      </c>
      <c r="AP299" s="199" t="s">
        <v>166</v>
      </c>
      <c r="AQ299" s="197" t="s">
        <v>167</v>
      </c>
      <c r="AR299" s="196"/>
      <c r="AS299" s="196"/>
      <c r="AT299" s="196" t="s">
        <v>168</v>
      </c>
      <c r="AU299" s="205" t="s">
        <v>169</v>
      </c>
      <c r="AV299" s="196" t="s">
        <v>170</v>
      </c>
      <c r="AW299" s="4"/>
      <c r="AX299" s="4"/>
      <c r="AY299" s="4"/>
      <c r="AZ299" s="4"/>
      <c r="BA299" s="4"/>
      <c r="BB299" s="4"/>
      <c r="BC299" s="4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4"/>
      <c r="BW299" s="8"/>
      <c r="BX299" s="8"/>
      <c r="BY299" s="8"/>
      <c r="BZ299" s="4"/>
      <c r="CA299" s="4"/>
      <c r="CB299" s="4"/>
      <c r="CC299" s="4"/>
      <c r="CD299" s="27"/>
      <c r="CE299" s="27"/>
      <c r="CF299" s="207">
        <f t="shared" si="127"/>
        <v>-10.26</v>
      </c>
      <c r="CG299" s="208">
        <f t="shared" si="128"/>
        <v>-9.74</v>
      </c>
      <c r="CH299" s="209"/>
      <c r="CI299" s="210"/>
      <c r="CJ299" s="207">
        <f t="shared" si="129"/>
        <v>119.74</v>
      </c>
      <c r="CK299" s="208">
        <f t="shared" si="130"/>
        <v>120.26</v>
      </c>
      <c r="CL299" s="209"/>
      <c r="CM299" s="210"/>
      <c r="CN299" s="207">
        <f t="shared" si="131"/>
        <v>249.74</v>
      </c>
      <c r="CO299" s="208">
        <f t="shared" si="132"/>
        <v>250.26</v>
      </c>
      <c r="CP299" s="211"/>
      <c r="CQ299" s="212"/>
      <c r="CR299" s="213"/>
      <c r="CS299" s="213"/>
    </row>
    <row r="300" spans="1:97" ht="19.899999999999999" customHeight="1">
      <c r="A300" s="194">
        <v>299</v>
      </c>
      <c r="B300" s="195">
        <v>11</v>
      </c>
      <c r="C300" s="195" t="s">
        <v>949</v>
      </c>
      <c r="D300" s="196" t="s">
        <v>1253</v>
      </c>
      <c r="E300" s="196" t="s">
        <v>1254</v>
      </c>
      <c r="F300" s="196" t="s">
        <v>1250</v>
      </c>
      <c r="G300" s="197" t="s">
        <v>1251</v>
      </c>
      <c r="H300" s="196" t="s">
        <v>461</v>
      </c>
      <c r="I300" s="237" t="str">
        <f t="shared" si="144"/>
        <v>-10</v>
      </c>
      <c r="J300" s="237" t="str">
        <f t="shared" si="145"/>
        <v>250</v>
      </c>
      <c r="K300" s="2" t="str">
        <f t="shared" si="140"/>
        <v>FCS0301</v>
      </c>
      <c r="L300" s="1">
        <f t="shared" si="141"/>
        <v>6</v>
      </c>
      <c r="M300" s="1">
        <f t="shared" si="142"/>
        <v>7</v>
      </c>
      <c r="N300" s="1">
        <v>11</v>
      </c>
      <c r="O300" s="57" t="str">
        <f t="shared" si="143"/>
        <v>AAI143</v>
      </c>
      <c r="P300" s="2" t="str">
        <f t="shared" si="138"/>
        <v>AI</v>
      </c>
      <c r="Q300" s="2"/>
      <c r="R300" s="57" t="s">
        <v>162</v>
      </c>
      <c r="S300" s="2"/>
      <c r="T300" s="2"/>
      <c r="U300" s="2">
        <v>14</v>
      </c>
      <c r="V300" s="2"/>
      <c r="W300" s="2" t="s">
        <v>1255</v>
      </c>
      <c r="X300" s="2" t="s">
        <v>354</v>
      </c>
      <c r="Y300" s="3" t="str">
        <f t="shared" si="124"/>
        <v>%Z067111</v>
      </c>
      <c r="Z300" s="2" t="str">
        <f t="shared" si="125"/>
        <v>%%I08TT4626</v>
      </c>
      <c r="AA300" s="2"/>
      <c r="AB300" s="2" t="str">
        <f t="shared" si="126"/>
        <v>裂解炉HF401尾气温度</v>
      </c>
      <c r="AC300" s="1" t="str">
        <f t="shared" si="146"/>
        <v>-10</v>
      </c>
      <c r="AD300" s="1" t="str">
        <f t="shared" si="147"/>
        <v>250</v>
      </c>
      <c r="AE300" s="1" t="str">
        <f t="shared" si="148"/>
        <v>℃</v>
      </c>
      <c r="AF300" s="1"/>
      <c r="AG300" s="1"/>
      <c r="AH300" s="1"/>
      <c r="AI300" s="1"/>
      <c r="AJ300" s="1"/>
      <c r="AK300" s="58" t="s">
        <v>165</v>
      </c>
      <c r="AL300" s="4"/>
      <c r="AM300" s="4"/>
      <c r="AN300" s="5"/>
      <c r="AO300" s="195" t="s">
        <v>161</v>
      </c>
      <c r="AP300" s="199" t="s">
        <v>166</v>
      </c>
      <c r="AQ300" s="197" t="s">
        <v>167</v>
      </c>
      <c r="AR300" s="196"/>
      <c r="AS300" s="196"/>
      <c r="AT300" s="196" t="s">
        <v>168</v>
      </c>
      <c r="AU300" s="205" t="s">
        <v>169</v>
      </c>
      <c r="AV300" s="196" t="s">
        <v>170</v>
      </c>
      <c r="AW300" s="4"/>
      <c r="AX300" s="4"/>
      <c r="AY300" s="4"/>
      <c r="AZ300" s="4"/>
      <c r="BA300" s="4"/>
      <c r="BB300" s="4"/>
      <c r="BC300" s="4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4"/>
      <c r="BW300" s="8"/>
      <c r="BX300" s="8"/>
      <c r="BY300" s="8"/>
      <c r="BZ300" s="4"/>
      <c r="CA300" s="4"/>
      <c r="CB300" s="4"/>
      <c r="CC300" s="4"/>
      <c r="CD300" s="27"/>
      <c r="CE300" s="27"/>
      <c r="CF300" s="207">
        <f t="shared" si="127"/>
        <v>-10.26</v>
      </c>
      <c r="CG300" s="208">
        <f t="shared" si="128"/>
        <v>-9.74</v>
      </c>
      <c r="CH300" s="209"/>
      <c r="CI300" s="210"/>
      <c r="CJ300" s="207">
        <f t="shared" si="129"/>
        <v>119.74</v>
      </c>
      <c r="CK300" s="208">
        <f t="shared" si="130"/>
        <v>120.26</v>
      </c>
      <c r="CL300" s="209"/>
      <c r="CM300" s="210"/>
      <c r="CN300" s="207">
        <f t="shared" si="131"/>
        <v>249.74</v>
      </c>
      <c r="CO300" s="208">
        <f t="shared" si="132"/>
        <v>250.26</v>
      </c>
      <c r="CP300" s="211"/>
      <c r="CQ300" s="212"/>
      <c r="CR300" s="213"/>
      <c r="CS300" s="213"/>
    </row>
    <row r="301" spans="1:97" ht="19.899999999999999" customHeight="1">
      <c r="A301" s="194">
        <v>300</v>
      </c>
      <c r="B301" s="195">
        <v>12</v>
      </c>
      <c r="C301" s="195" t="s">
        <v>949</v>
      </c>
      <c r="D301" s="196" t="s">
        <v>1256</v>
      </c>
      <c r="E301" s="196" t="s">
        <v>1257</v>
      </c>
      <c r="F301" s="196" t="s">
        <v>1258</v>
      </c>
      <c r="G301" s="197" t="s">
        <v>1259</v>
      </c>
      <c r="H301" s="196" t="s">
        <v>461</v>
      </c>
      <c r="I301" s="237" t="str">
        <f t="shared" si="144"/>
        <v>-10</v>
      </c>
      <c r="J301" s="237" t="str">
        <f t="shared" si="145"/>
        <v>700</v>
      </c>
      <c r="K301" s="2" t="str">
        <f t="shared" si="140"/>
        <v>FCS0301</v>
      </c>
      <c r="L301" s="1">
        <f t="shared" si="141"/>
        <v>6</v>
      </c>
      <c r="M301" s="1">
        <f t="shared" si="142"/>
        <v>7</v>
      </c>
      <c r="N301" s="1">
        <v>12</v>
      </c>
      <c r="O301" s="57" t="str">
        <f t="shared" si="143"/>
        <v>AAI143</v>
      </c>
      <c r="P301" s="2" t="str">
        <f t="shared" si="138"/>
        <v>AI</v>
      </c>
      <c r="Q301" s="2"/>
      <c r="R301" s="57" t="s">
        <v>162</v>
      </c>
      <c r="S301" s="2"/>
      <c r="T301" s="2"/>
      <c r="U301" s="2">
        <v>12</v>
      </c>
      <c r="V301" s="2"/>
      <c r="W301" s="2" t="s">
        <v>1260</v>
      </c>
      <c r="X301" s="2" t="s">
        <v>354</v>
      </c>
      <c r="Y301" s="3" t="str">
        <f t="shared" si="124"/>
        <v>%Z067112</v>
      </c>
      <c r="Z301" s="2" t="str">
        <f t="shared" si="125"/>
        <v>%%I08TT4639A</v>
      </c>
      <c r="AA301" s="2"/>
      <c r="AB301" s="2" t="str">
        <f t="shared" si="126"/>
        <v>HF401辐射段1#通道温度</v>
      </c>
      <c r="AC301" s="1" t="str">
        <f t="shared" si="146"/>
        <v>-10</v>
      </c>
      <c r="AD301" s="1" t="str">
        <f t="shared" si="147"/>
        <v>700</v>
      </c>
      <c r="AE301" s="1" t="str">
        <f t="shared" si="148"/>
        <v>℃</v>
      </c>
      <c r="AF301" s="1"/>
      <c r="AG301" s="1"/>
      <c r="AH301" s="1"/>
      <c r="AI301" s="1"/>
      <c r="AJ301" s="1"/>
      <c r="AK301" s="58" t="s">
        <v>165</v>
      </c>
      <c r="AL301" s="4"/>
      <c r="AM301" s="4"/>
      <c r="AN301" s="5"/>
      <c r="AO301" s="195" t="s">
        <v>161</v>
      </c>
      <c r="AP301" s="199" t="s">
        <v>166</v>
      </c>
      <c r="AQ301" s="197" t="s">
        <v>167</v>
      </c>
      <c r="AR301" s="196"/>
      <c r="AS301" s="196"/>
      <c r="AT301" s="196" t="s">
        <v>168</v>
      </c>
      <c r="AU301" s="205" t="s">
        <v>169</v>
      </c>
      <c r="AV301" s="196" t="s">
        <v>170</v>
      </c>
      <c r="AW301" s="4"/>
      <c r="AX301" s="4"/>
      <c r="AY301" s="4"/>
      <c r="AZ301" s="4"/>
      <c r="BA301" s="4"/>
      <c r="BB301" s="4"/>
      <c r="BC301" s="4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4"/>
      <c r="BW301" s="8"/>
      <c r="BX301" s="8"/>
      <c r="BY301" s="8"/>
      <c r="BZ301" s="4"/>
      <c r="CA301" s="4"/>
      <c r="CB301" s="4"/>
      <c r="CC301" s="4"/>
      <c r="CD301" s="27"/>
      <c r="CE301" s="27"/>
      <c r="CF301" s="207">
        <f t="shared" si="127"/>
        <v>-10.71</v>
      </c>
      <c r="CG301" s="208">
        <f t="shared" si="128"/>
        <v>-9.2899999999999991</v>
      </c>
      <c r="CH301" s="209"/>
      <c r="CI301" s="210"/>
      <c r="CJ301" s="207">
        <f t="shared" si="129"/>
        <v>344.29</v>
      </c>
      <c r="CK301" s="208">
        <f t="shared" si="130"/>
        <v>345.71</v>
      </c>
      <c r="CL301" s="209"/>
      <c r="CM301" s="210"/>
      <c r="CN301" s="207">
        <f t="shared" si="131"/>
        <v>699.29</v>
      </c>
      <c r="CO301" s="208">
        <f t="shared" si="132"/>
        <v>700.71</v>
      </c>
      <c r="CP301" s="211"/>
      <c r="CQ301" s="212"/>
      <c r="CR301" s="213"/>
      <c r="CS301" s="213"/>
    </row>
    <row r="302" spans="1:97" ht="19.899999999999999" customHeight="1">
      <c r="A302" s="194">
        <v>301</v>
      </c>
      <c r="B302" s="195">
        <v>13</v>
      </c>
      <c r="C302" s="195" t="s">
        <v>949</v>
      </c>
      <c r="D302" s="196" t="s">
        <v>1261</v>
      </c>
      <c r="E302" s="196" t="s">
        <v>1262</v>
      </c>
      <c r="F302" s="196" t="s">
        <v>1263</v>
      </c>
      <c r="G302" s="197" t="s">
        <v>1231</v>
      </c>
      <c r="H302" s="196" t="s">
        <v>461</v>
      </c>
      <c r="I302" s="237" t="str">
        <f t="shared" si="144"/>
        <v>-10</v>
      </c>
      <c r="J302" s="237" t="str">
        <f t="shared" si="145"/>
        <v>800</v>
      </c>
      <c r="K302" s="2" t="str">
        <f t="shared" si="140"/>
        <v>FCS0301</v>
      </c>
      <c r="L302" s="1">
        <f t="shared" si="141"/>
        <v>6</v>
      </c>
      <c r="M302" s="1">
        <f t="shared" si="142"/>
        <v>7</v>
      </c>
      <c r="N302" s="1">
        <v>13</v>
      </c>
      <c r="O302" s="57" t="str">
        <f t="shared" si="143"/>
        <v>AAI143</v>
      </c>
      <c r="P302" s="2" t="str">
        <f t="shared" si="138"/>
        <v>AI</v>
      </c>
      <c r="Q302" s="2"/>
      <c r="R302" s="57" t="s">
        <v>162</v>
      </c>
      <c r="S302" s="2"/>
      <c r="T302" s="2"/>
      <c r="U302" s="2">
        <v>14</v>
      </c>
      <c r="V302" s="2"/>
      <c r="W302" s="2" t="s">
        <v>1264</v>
      </c>
      <c r="X302" s="2" t="s">
        <v>354</v>
      </c>
      <c r="Y302" s="3" t="str">
        <f t="shared" si="124"/>
        <v>%Z067113</v>
      </c>
      <c r="Z302" s="2" t="str">
        <f t="shared" si="125"/>
        <v>%%I08TT4640</v>
      </c>
      <c r="AA302" s="2"/>
      <c r="AB302" s="2" t="str">
        <f t="shared" si="126"/>
        <v>HF401液体预热1#表面温度</v>
      </c>
      <c r="AC302" s="1" t="str">
        <f t="shared" si="146"/>
        <v>-10</v>
      </c>
      <c r="AD302" s="1" t="str">
        <f t="shared" si="147"/>
        <v>800</v>
      </c>
      <c r="AE302" s="1" t="str">
        <f t="shared" si="148"/>
        <v>℃</v>
      </c>
      <c r="AF302" s="1"/>
      <c r="AG302" s="1"/>
      <c r="AH302" s="1"/>
      <c r="AI302" s="1"/>
      <c r="AJ302" s="1"/>
      <c r="AK302" s="58" t="s">
        <v>165</v>
      </c>
      <c r="AL302" s="4"/>
      <c r="AM302" s="4"/>
      <c r="AN302" s="5"/>
      <c r="AO302" s="195" t="s">
        <v>161</v>
      </c>
      <c r="AP302" s="199" t="s">
        <v>166</v>
      </c>
      <c r="AQ302" s="197" t="s">
        <v>167</v>
      </c>
      <c r="AR302" s="196"/>
      <c r="AS302" s="196"/>
      <c r="AT302" s="196" t="s">
        <v>168</v>
      </c>
      <c r="AU302" s="205" t="s">
        <v>169</v>
      </c>
      <c r="AV302" s="196" t="s">
        <v>170</v>
      </c>
      <c r="AW302" s="4"/>
      <c r="AX302" s="4"/>
      <c r="AY302" s="4"/>
      <c r="AZ302" s="4"/>
      <c r="BA302" s="4"/>
      <c r="BB302" s="4"/>
      <c r="BC302" s="4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4"/>
      <c r="BW302" s="8"/>
      <c r="BX302" s="8"/>
      <c r="BY302" s="8"/>
      <c r="BZ302" s="4"/>
      <c r="CA302" s="4"/>
      <c r="CB302" s="4"/>
      <c r="CC302" s="4"/>
      <c r="CD302" s="27"/>
      <c r="CE302" s="27"/>
      <c r="CF302" s="207">
        <f t="shared" si="127"/>
        <v>-10.81</v>
      </c>
      <c r="CG302" s="208">
        <f t="shared" si="128"/>
        <v>-9.19</v>
      </c>
      <c r="CH302" s="209"/>
      <c r="CI302" s="210"/>
      <c r="CJ302" s="207">
        <f t="shared" si="129"/>
        <v>394.19</v>
      </c>
      <c r="CK302" s="208">
        <f t="shared" si="130"/>
        <v>395.81</v>
      </c>
      <c r="CL302" s="209"/>
      <c r="CM302" s="210"/>
      <c r="CN302" s="207">
        <f t="shared" si="131"/>
        <v>799.19</v>
      </c>
      <c r="CO302" s="208">
        <f t="shared" si="132"/>
        <v>800.81</v>
      </c>
      <c r="CP302" s="211"/>
      <c r="CQ302" s="212"/>
      <c r="CR302" s="213"/>
      <c r="CS302" s="213"/>
    </row>
    <row r="303" spans="1:97" ht="19.899999999999999" customHeight="1">
      <c r="A303" s="194">
        <v>302</v>
      </c>
      <c r="B303" s="204">
        <v>14</v>
      </c>
      <c r="C303" s="195" t="s">
        <v>949</v>
      </c>
      <c r="D303" s="196" t="s">
        <v>1265</v>
      </c>
      <c r="E303" s="196" t="s">
        <v>1266</v>
      </c>
      <c r="F303" s="196" t="s">
        <v>1263</v>
      </c>
      <c r="G303" s="197" t="s">
        <v>1231</v>
      </c>
      <c r="H303" s="196" t="s">
        <v>461</v>
      </c>
      <c r="I303" s="237" t="str">
        <f t="shared" si="144"/>
        <v>-10</v>
      </c>
      <c r="J303" s="237" t="str">
        <f t="shared" si="145"/>
        <v>800</v>
      </c>
      <c r="K303" s="2" t="str">
        <f t="shared" si="140"/>
        <v>FCS0301</v>
      </c>
      <c r="L303" s="1">
        <f t="shared" si="141"/>
        <v>6</v>
      </c>
      <c r="M303" s="1">
        <f t="shared" si="142"/>
        <v>7</v>
      </c>
      <c r="N303" s="1">
        <v>14</v>
      </c>
      <c r="O303" s="57" t="str">
        <f t="shared" si="143"/>
        <v>AAI143</v>
      </c>
      <c r="P303" s="2" t="str">
        <f t="shared" si="138"/>
        <v>AI</v>
      </c>
      <c r="Q303" s="2"/>
      <c r="R303" s="57" t="s">
        <v>162</v>
      </c>
      <c r="S303" s="2"/>
      <c r="T303" s="2"/>
      <c r="U303" s="2">
        <v>14</v>
      </c>
      <c r="V303" s="2"/>
      <c r="W303" s="2" t="s">
        <v>1267</v>
      </c>
      <c r="X303" s="2" t="s">
        <v>354</v>
      </c>
      <c r="Y303" s="3" t="str">
        <f t="shared" si="124"/>
        <v>%Z067114</v>
      </c>
      <c r="Z303" s="2" t="str">
        <f t="shared" si="125"/>
        <v>%%I08TT4641</v>
      </c>
      <c r="AA303" s="2"/>
      <c r="AB303" s="2" t="str">
        <f t="shared" si="126"/>
        <v>HF401液体预热1#表面温度</v>
      </c>
      <c r="AC303" s="1" t="str">
        <f t="shared" si="146"/>
        <v>-10</v>
      </c>
      <c r="AD303" s="1" t="str">
        <f t="shared" si="147"/>
        <v>800</v>
      </c>
      <c r="AE303" s="1" t="str">
        <f t="shared" si="148"/>
        <v>℃</v>
      </c>
      <c r="AF303" s="1"/>
      <c r="AG303" s="1"/>
      <c r="AH303" s="1"/>
      <c r="AI303" s="1"/>
      <c r="AJ303" s="1"/>
      <c r="AK303" s="58" t="s">
        <v>165</v>
      </c>
      <c r="AL303" s="4"/>
      <c r="AM303" s="4"/>
      <c r="AN303" s="5"/>
      <c r="AO303" s="195" t="s">
        <v>161</v>
      </c>
      <c r="AP303" s="199" t="s">
        <v>166</v>
      </c>
      <c r="AQ303" s="197" t="s">
        <v>167</v>
      </c>
      <c r="AR303" s="196"/>
      <c r="AS303" s="115"/>
      <c r="AT303" s="196" t="s">
        <v>168</v>
      </c>
      <c r="AU303" s="205" t="s">
        <v>169</v>
      </c>
      <c r="AV303" s="196" t="s">
        <v>170</v>
      </c>
      <c r="AW303" s="4"/>
      <c r="AX303" s="4"/>
      <c r="AY303" s="4"/>
      <c r="AZ303" s="4"/>
      <c r="BA303" s="4"/>
      <c r="BB303" s="4"/>
      <c r="BC303" s="4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4"/>
      <c r="BW303" s="8"/>
      <c r="BX303" s="8"/>
      <c r="BY303" s="8"/>
      <c r="BZ303" s="4"/>
      <c r="CA303" s="4"/>
      <c r="CB303" s="4"/>
      <c r="CC303" s="4"/>
      <c r="CD303" s="27"/>
      <c r="CE303" s="27"/>
      <c r="CF303" s="207">
        <f t="shared" si="127"/>
        <v>-10.81</v>
      </c>
      <c r="CG303" s="208">
        <f t="shared" si="128"/>
        <v>-9.19</v>
      </c>
      <c r="CH303" s="209"/>
      <c r="CI303" s="210"/>
      <c r="CJ303" s="207">
        <f t="shared" si="129"/>
        <v>394.19</v>
      </c>
      <c r="CK303" s="208">
        <f t="shared" si="130"/>
        <v>395.81</v>
      </c>
      <c r="CL303" s="209"/>
      <c r="CM303" s="210"/>
      <c r="CN303" s="207">
        <f t="shared" si="131"/>
        <v>799.19</v>
      </c>
      <c r="CO303" s="208">
        <f t="shared" si="132"/>
        <v>800.81</v>
      </c>
      <c r="CP303" s="211"/>
      <c r="CQ303" s="212"/>
      <c r="CR303" s="213"/>
      <c r="CS303" s="213"/>
    </row>
    <row r="304" spans="1:97" ht="19.899999999999999" customHeight="1">
      <c r="A304" s="194">
        <v>303</v>
      </c>
      <c r="B304" s="204">
        <v>15</v>
      </c>
      <c r="C304" s="195"/>
      <c r="D304" s="196" t="str">
        <f>LEFT(K304,1)&amp;RIGHT(K304,2)&amp;"N"&amp;L304&amp;"S"&amp;M304&amp;N304</f>
        <v>F01N6S715</v>
      </c>
      <c r="E304" s="196" t="s">
        <v>1268</v>
      </c>
      <c r="F304" s="196" t="s">
        <v>675</v>
      </c>
      <c r="G304" s="196"/>
      <c r="H304" s="196"/>
      <c r="I304" s="237" t="str">
        <f t="shared" si="144"/>
        <v/>
      </c>
      <c r="J304" s="237" t="str">
        <f t="shared" si="145"/>
        <v/>
      </c>
      <c r="K304" s="2" t="str">
        <f t="shared" si="140"/>
        <v>FCS0301</v>
      </c>
      <c r="L304" s="1">
        <f t="shared" si="141"/>
        <v>6</v>
      </c>
      <c r="M304" s="1">
        <f t="shared" si="142"/>
        <v>7</v>
      </c>
      <c r="N304" s="1">
        <v>15</v>
      </c>
      <c r="O304" s="57" t="str">
        <f t="shared" si="143"/>
        <v>AAI143</v>
      </c>
      <c r="P304" s="2" t="str">
        <f t="shared" si="138"/>
        <v>AI</v>
      </c>
      <c r="Q304" s="2"/>
      <c r="R304" s="57" t="s">
        <v>162</v>
      </c>
      <c r="S304" s="2"/>
      <c r="T304" s="2"/>
      <c r="U304" s="2"/>
      <c r="V304" s="2"/>
      <c r="W304" s="2"/>
      <c r="X304" s="2"/>
      <c r="Y304" s="3" t="str">
        <f t="shared" si="124"/>
        <v>%Z067115</v>
      </c>
      <c r="Z304" s="2" t="str">
        <f t="shared" si="125"/>
        <v>%%IF01N6S715</v>
      </c>
      <c r="AA304" s="36"/>
      <c r="AB304" s="2" t="str">
        <f t="shared" si="126"/>
        <v>SBAI SPARE</v>
      </c>
      <c r="AC304" s="1" t="str">
        <f t="shared" si="146"/>
        <v/>
      </c>
      <c r="AD304" s="1" t="str">
        <f t="shared" si="147"/>
        <v/>
      </c>
      <c r="AE304" s="1" t="str">
        <f t="shared" si="148"/>
        <v/>
      </c>
      <c r="AF304" s="1"/>
      <c r="AG304" s="1"/>
      <c r="AH304" s="1"/>
      <c r="AI304" s="1"/>
      <c r="AJ304" s="1"/>
      <c r="AK304" s="58" t="s">
        <v>165</v>
      </c>
      <c r="AL304" s="4"/>
      <c r="AM304" s="4"/>
      <c r="AN304" s="5"/>
      <c r="AO304" s="195" t="s">
        <v>161</v>
      </c>
      <c r="AP304" s="199" t="s">
        <v>166</v>
      </c>
      <c r="AQ304" s="197" t="s">
        <v>167</v>
      </c>
      <c r="AR304" s="196"/>
      <c r="AS304" s="195"/>
      <c r="AT304" s="196" t="s">
        <v>168</v>
      </c>
      <c r="AU304" s="205"/>
      <c r="AV304" s="196"/>
      <c r="AW304" s="4"/>
      <c r="AX304" s="4"/>
      <c r="AY304" s="4"/>
      <c r="AZ304" s="4"/>
      <c r="BA304" s="4"/>
      <c r="BB304" s="4"/>
      <c r="BC304" s="4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4"/>
      <c r="BW304" s="8"/>
      <c r="BX304" s="8"/>
      <c r="BY304" s="8"/>
      <c r="BZ304" s="4"/>
      <c r="CA304" s="4"/>
      <c r="CB304" s="4"/>
      <c r="CC304" s="4"/>
      <c r="CD304" s="27"/>
      <c r="CE304" s="27"/>
      <c r="CF304" s="207" t="e">
        <f t="shared" si="127"/>
        <v>#VALUE!</v>
      </c>
      <c r="CG304" s="208" t="e">
        <f t="shared" si="128"/>
        <v>#VALUE!</v>
      </c>
      <c r="CH304" s="209"/>
      <c r="CI304" s="210"/>
      <c r="CJ304" s="207" t="e">
        <f t="shared" si="129"/>
        <v>#VALUE!</v>
      </c>
      <c r="CK304" s="208" t="e">
        <f t="shared" si="130"/>
        <v>#VALUE!</v>
      </c>
      <c r="CL304" s="209"/>
      <c r="CM304" s="210"/>
      <c r="CN304" s="207" t="e">
        <f t="shared" si="131"/>
        <v>#VALUE!</v>
      </c>
      <c r="CO304" s="208" t="e">
        <f t="shared" si="132"/>
        <v>#VALUE!</v>
      </c>
      <c r="CP304" s="211"/>
      <c r="CQ304" s="212"/>
      <c r="CR304" s="213"/>
      <c r="CS304" s="213"/>
    </row>
    <row r="305" spans="1:97" ht="19.899999999999999" customHeight="1">
      <c r="A305" s="194">
        <v>304</v>
      </c>
      <c r="B305" s="204">
        <v>16</v>
      </c>
      <c r="C305" s="195"/>
      <c r="D305" s="196" t="str">
        <f>LEFT(K305,1)&amp;RIGHT(K305,2)&amp;"N"&amp;L305&amp;"S"&amp;M305&amp;N305</f>
        <v>F01N6S716</v>
      </c>
      <c r="E305" s="196" t="s">
        <v>1269</v>
      </c>
      <c r="F305" s="196" t="s">
        <v>675</v>
      </c>
      <c r="G305" s="196"/>
      <c r="H305" s="196"/>
      <c r="I305" s="237" t="str">
        <f t="shared" si="144"/>
        <v/>
      </c>
      <c r="J305" s="237" t="str">
        <f t="shared" si="145"/>
        <v/>
      </c>
      <c r="K305" s="2" t="str">
        <f t="shared" si="140"/>
        <v>FCS0301</v>
      </c>
      <c r="L305" s="1">
        <f t="shared" si="141"/>
        <v>6</v>
      </c>
      <c r="M305" s="1">
        <f t="shared" si="142"/>
        <v>7</v>
      </c>
      <c r="N305" s="1">
        <v>16</v>
      </c>
      <c r="O305" s="57" t="str">
        <f t="shared" si="143"/>
        <v>AAI143</v>
      </c>
      <c r="P305" s="2" t="str">
        <f t="shared" si="138"/>
        <v>AI</v>
      </c>
      <c r="Q305" s="2"/>
      <c r="R305" s="57" t="s">
        <v>162</v>
      </c>
      <c r="S305" s="2"/>
      <c r="T305" s="2"/>
      <c r="U305" s="2"/>
      <c r="V305" s="2"/>
      <c r="W305" s="2"/>
      <c r="X305" s="2"/>
      <c r="Y305" s="25" t="str">
        <f t="shared" si="124"/>
        <v>%Z067116</v>
      </c>
      <c r="Z305" s="2" t="str">
        <f t="shared" si="125"/>
        <v>%%IF01N6S716</v>
      </c>
      <c r="AA305" s="2"/>
      <c r="AB305" s="2" t="str">
        <f t="shared" si="126"/>
        <v>SBAI SPARE</v>
      </c>
      <c r="AC305" s="1" t="str">
        <f t="shared" si="146"/>
        <v/>
      </c>
      <c r="AD305" s="1" t="str">
        <f t="shared" si="147"/>
        <v/>
      </c>
      <c r="AE305" s="1" t="str">
        <f t="shared" si="148"/>
        <v/>
      </c>
      <c r="AF305" s="1"/>
      <c r="AG305" s="1"/>
      <c r="AH305" s="1"/>
      <c r="AI305" s="1"/>
      <c r="AJ305" s="1"/>
      <c r="AK305" s="58" t="s">
        <v>165</v>
      </c>
      <c r="AL305" s="4"/>
      <c r="AM305" s="4"/>
      <c r="AN305" s="5"/>
      <c r="AO305" s="195" t="s">
        <v>161</v>
      </c>
      <c r="AP305" s="199" t="s">
        <v>166</v>
      </c>
      <c r="AQ305" s="197" t="s">
        <v>167</v>
      </c>
      <c r="AR305" s="196"/>
      <c r="AS305" s="195"/>
      <c r="AT305" s="196" t="s">
        <v>168</v>
      </c>
      <c r="AU305" s="205"/>
      <c r="AV305" s="196"/>
      <c r="AW305" s="4"/>
      <c r="AX305" s="4"/>
      <c r="AY305" s="4"/>
      <c r="AZ305" s="4"/>
      <c r="BA305" s="4"/>
      <c r="BB305" s="4"/>
      <c r="BC305" s="4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4"/>
      <c r="BW305" s="8"/>
      <c r="BX305" s="8"/>
      <c r="BY305" s="8"/>
      <c r="BZ305" s="4"/>
      <c r="CA305" s="4"/>
      <c r="CB305" s="4"/>
      <c r="CC305" s="4"/>
      <c r="CD305" s="27"/>
      <c r="CE305" s="27"/>
      <c r="CF305" s="207" t="e">
        <f t="shared" si="127"/>
        <v>#VALUE!</v>
      </c>
      <c r="CG305" s="208" t="e">
        <f t="shared" si="128"/>
        <v>#VALUE!</v>
      </c>
      <c r="CH305" s="209"/>
      <c r="CI305" s="210"/>
      <c r="CJ305" s="207" t="e">
        <f t="shared" si="129"/>
        <v>#VALUE!</v>
      </c>
      <c r="CK305" s="208" t="e">
        <f t="shared" si="130"/>
        <v>#VALUE!</v>
      </c>
      <c r="CL305" s="209"/>
      <c r="CM305" s="210"/>
      <c r="CN305" s="207" t="e">
        <f t="shared" si="131"/>
        <v>#VALUE!</v>
      </c>
      <c r="CO305" s="208" t="e">
        <f t="shared" si="132"/>
        <v>#VALUE!</v>
      </c>
      <c r="CP305" s="211"/>
      <c r="CQ305" s="212"/>
      <c r="CR305" s="213"/>
      <c r="CS305" s="213"/>
    </row>
    <row r="306" spans="1:97" ht="19.899999999999999" customHeight="1">
      <c r="A306" s="194">
        <v>305</v>
      </c>
      <c r="B306" s="195">
        <v>1</v>
      </c>
      <c r="C306" s="195" t="s">
        <v>949</v>
      </c>
      <c r="D306" s="196" t="s">
        <v>1270</v>
      </c>
      <c r="E306" s="196" t="s">
        <v>1271</v>
      </c>
      <c r="F306" s="196" t="s">
        <v>1272</v>
      </c>
      <c r="G306" s="197" t="s">
        <v>1231</v>
      </c>
      <c r="H306" s="196" t="s">
        <v>461</v>
      </c>
      <c r="I306" s="237" t="str">
        <f t="shared" si="144"/>
        <v>-10</v>
      </c>
      <c r="J306" s="237" t="str">
        <f t="shared" si="145"/>
        <v>800</v>
      </c>
      <c r="K306" s="2" t="str">
        <f t="shared" ref="K306:K337" si="149">K305</f>
        <v>FCS0301</v>
      </c>
      <c r="L306" s="1">
        <v>7</v>
      </c>
      <c r="M306" s="1">
        <v>1</v>
      </c>
      <c r="N306" s="1">
        <v>1</v>
      </c>
      <c r="O306" s="57" t="s">
        <v>34</v>
      </c>
      <c r="P306" s="2" t="str">
        <f t="shared" si="138"/>
        <v>AI</v>
      </c>
      <c r="Q306" s="2"/>
      <c r="R306" s="57" t="s">
        <v>162</v>
      </c>
      <c r="S306" s="2"/>
      <c r="T306" s="2"/>
      <c r="U306" s="2">
        <v>14</v>
      </c>
      <c r="V306" s="2"/>
      <c r="W306" s="2" t="s">
        <v>1273</v>
      </c>
      <c r="X306" s="2" t="s">
        <v>354</v>
      </c>
      <c r="Y306" s="3" t="str">
        <f t="shared" si="124"/>
        <v>%Z071101</v>
      </c>
      <c r="Z306" s="2" t="str">
        <f t="shared" si="125"/>
        <v>%%I08TT4643</v>
      </c>
      <c r="AA306" s="2"/>
      <c r="AB306" s="2" t="str">
        <f t="shared" si="126"/>
        <v>HF401蒸汽过热1#表面温度</v>
      </c>
      <c r="AC306" s="1" t="str">
        <f t="shared" si="146"/>
        <v>-10</v>
      </c>
      <c r="AD306" s="1" t="str">
        <f t="shared" si="147"/>
        <v>800</v>
      </c>
      <c r="AE306" s="1" t="str">
        <f t="shared" si="148"/>
        <v>℃</v>
      </c>
      <c r="AF306" s="1"/>
      <c r="AG306" s="1"/>
      <c r="AH306" s="1"/>
      <c r="AI306" s="1"/>
      <c r="AJ306" s="1"/>
      <c r="AK306" s="58" t="s">
        <v>165</v>
      </c>
      <c r="AL306" s="4"/>
      <c r="AM306" s="4"/>
      <c r="AN306" s="5"/>
      <c r="AO306" s="195" t="s">
        <v>161</v>
      </c>
      <c r="AP306" s="199" t="s">
        <v>166</v>
      </c>
      <c r="AQ306" s="197" t="s">
        <v>167</v>
      </c>
      <c r="AR306" s="196"/>
      <c r="AS306" s="196"/>
      <c r="AT306" s="196" t="s">
        <v>168</v>
      </c>
      <c r="AU306" s="205" t="s">
        <v>169</v>
      </c>
      <c r="AV306" s="196" t="s">
        <v>170</v>
      </c>
      <c r="AW306" s="4"/>
      <c r="AX306" s="4"/>
      <c r="AY306" s="4"/>
      <c r="AZ306" s="4"/>
      <c r="BA306" s="4"/>
      <c r="BB306" s="4"/>
      <c r="BC306" s="4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4"/>
      <c r="BW306" s="8"/>
      <c r="BX306" s="8"/>
      <c r="BY306" s="8"/>
      <c r="BZ306" s="4"/>
      <c r="CA306" s="4"/>
      <c r="CB306" s="4"/>
      <c r="CC306" s="4"/>
      <c r="CD306" s="27"/>
      <c r="CE306" s="27"/>
      <c r="CF306" s="207">
        <f t="shared" si="127"/>
        <v>-10.81</v>
      </c>
      <c r="CG306" s="208">
        <f t="shared" si="128"/>
        <v>-9.19</v>
      </c>
      <c r="CH306" s="209"/>
      <c r="CI306" s="210"/>
      <c r="CJ306" s="207">
        <f t="shared" si="129"/>
        <v>394.19</v>
      </c>
      <c r="CK306" s="208">
        <f t="shared" si="130"/>
        <v>395.81</v>
      </c>
      <c r="CL306" s="209"/>
      <c r="CM306" s="210"/>
      <c r="CN306" s="207">
        <f t="shared" si="131"/>
        <v>799.19</v>
      </c>
      <c r="CO306" s="208">
        <f t="shared" si="132"/>
        <v>800.81</v>
      </c>
      <c r="CP306" s="211"/>
      <c r="CQ306" s="212"/>
      <c r="CR306" s="213"/>
      <c r="CS306" s="213"/>
    </row>
    <row r="307" spans="1:97" ht="19.899999999999999" customHeight="1">
      <c r="A307" s="194">
        <v>306</v>
      </c>
      <c r="B307" s="195">
        <v>2</v>
      </c>
      <c r="C307" s="195" t="s">
        <v>949</v>
      </c>
      <c r="D307" s="196" t="s">
        <v>1274</v>
      </c>
      <c r="E307" s="196" t="s">
        <v>1275</v>
      </c>
      <c r="F307" s="196" t="s">
        <v>1272</v>
      </c>
      <c r="G307" s="197" t="s">
        <v>1231</v>
      </c>
      <c r="H307" s="196" t="s">
        <v>461</v>
      </c>
      <c r="I307" s="237" t="str">
        <f t="shared" si="144"/>
        <v>-10</v>
      </c>
      <c r="J307" s="237" t="str">
        <f t="shared" si="145"/>
        <v>800</v>
      </c>
      <c r="K307" s="2" t="str">
        <f t="shared" si="149"/>
        <v>FCS0301</v>
      </c>
      <c r="L307" s="1">
        <f t="shared" ref="L307:L321" si="150">L306</f>
        <v>7</v>
      </c>
      <c r="M307" s="1">
        <f t="shared" ref="M307:M321" si="151">M306</f>
        <v>1</v>
      </c>
      <c r="N307" s="1">
        <v>2</v>
      </c>
      <c r="O307" s="57" t="str">
        <f t="shared" ref="O307:O321" si="152">O306</f>
        <v>AAI143</v>
      </c>
      <c r="P307" s="2" t="str">
        <f t="shared" si="138"/>
        <v>AI</v>
      </c>
      <c r="Q307" s="2"/>
      <c r="R307" s="57" t="s">
        <v>162</v>
      </c>
      <c r="S307" s="2"/>
      <c r="T307" s="2"/>
      <c r="U307" s="2">
        <v>14</v>
      </c>
      <c r="V307" s="2"/>
      <c r="W307" s="2" t="s">
        <v>1276</v>
      </c>
      <c r="X307" s="2" t="s">
        <v>354</v>
      </c>
      <c r="Y307" s="3" t="str">
        <f t="shared" si="124"/>
        <v>%Z071102</v>
      </c>
      <c r="Z307" s="2" t="str">
        <f t="shared" si="125"/>
        <v>%%I08TT4644</v>
      </c>
      <c r="AA307" s="2"/>
      <c r="AB307" s="2" t="str">
        <f t="shared" si="126"/>
        <v>HF401蒸汽过热1#表面温度</v>
      </c>
      <c r="AC307" s="1" t="str">
        <f t="shared" si="146"/>
        <v>-10</v>
      </c>
      <c r="AD307" s="1" t="str">
        <f t="shared" si="147"/>
        <v>800</v>
      </c>
      <c r="AE307" s="1" t="str">
        <f t="shared" si="148"/>
        <v>℃</v>
      </c>
      <c r="AF307" s="1"/>
      <c r="AG307" s="1"/>
      <c r="AH307" s="1"/>
      <c r="AI307" s="1"/>
      <c r="AJ307" s="1"/>
      <c r="AK307" s="58" t="s">
        <v>165</v>
      </c>
      <c r="AL307" s="4"/>
      <c r="AM307" s="4"/>
      <c r="AN307" s="5"/>
      <c r="AO307" s="195" t="s">
        <v>161</v>
      </c>
      <c r="AP307" s="199" t="s">
        <v>166</v>
      </c>
      <c r="AQ307" s="197" t="s">
        <v>167</v>
      </c>
      <c r="AR307" s="196"/>
      <c r="AS307" s="196"/>
      <c r="AT307" s="196" t="s">
        <v>168</v>
      </c>
      <c r="AU307" s="205" t="s">
        <v>169</v>
      </c>
      <c r="AV307" s="196" t="s">
        <v>170</v>
      </c>
      <c r="AW307" s="4"/>
      <c r="AX307" s="4"/>
      <c r="AY307" s="4"/>
      <c r="AZ307" s="4"/>
      <c r="BA307" s="4"/>
      <c r="BB307" s="4"/>
      <c r="BC307" s="4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4"/>
      <c r="BW307" s="8"/>
      <c r="BX307" s="8"/>
      <c r="BY307" s="8"/>
      <c r="BZ307" s="4"/>
      <c r="CA307" s="4"/>
      <c r="CB307" s="4"/>
      <c r="CC307" s="4"/>
      <c r="CD307" s="27"/>
      <c r="CE307" s="27"/>
      <c r="CF307" s="207">
        <f t="shared" si="127"/>
        <v>-10.81</v>
      </c>
      <c r="CG307" s="208">
        <f t="shared" si="128"/>
        <v>-9.19</v>
      </c>
      <c r="CH307" s="209"/>
      <c r="CI307" s="210"/>
      <c r="CJ307" s="207">
        <f t="shared" si="129"/>
        <v>394.19</v>
      </c>
      <c r="CK307" s="208">
        <f t="shared" si="130"/>
        <v>395.81</v>
      </c>
      <c r="CL307" s="209"/>
      <c r="CM307" s="210"/>
      <c r="CN307" s="207">
        <f t="shared" si="131"/>
        <v>799.19</v>
      </c>
      <c r="CO307" s="208">
        <f t="shared" si="132"/>
        <v>800.81</v>
      </c>
      <c r="CP307" s="211"/>
      <c r="CQ307" s="212"/>
      <c r="CR307" s="213"/>
      <c r="CS307" s="213"/>
    </row>
    <row r="308" spans="1:97" ht="19.899999999999999" customHeight="1">
      <c r="A308" s="194">
        <v>307</v>
      </c>
      <c r="B308" s="195">
        <v>3</v>
      </c>
      <c r="C308" s="195" t="s">
        <v>949</v>
      </c>
      <c r="D308" s="196" t="s">
        <v>1277</v>
      </c>
      <c r="E308" s="196" t="s">
        <v>1278</v>
      </c>
      <c r="F308" s="196" t="s">
        <v>1279</v>
      </c>
      <c r="G308" s="197" t="s">
        <v>1231</v>
      </c>
      <c r="H308" s="196" t="s">
        <v>461</v>
      </c>
      <c r="I308" s="237" t="str">
        <f t="shared" si="144"/>
        <v>-10</v>
      </c>
      <c r="J308" s="237" t="str">
        <f t="shared" si="145"/>
        <v>800</v>
      </c>
      <c r="K308" s="2" t="str">
        <f t="shared" si="149"/>
        <v>FCS0301</v>
      </c>
      <c r="L308" s="1">
        <f t="shared" si="150"/>
        <v>7</v>
      </c>
      <c r="M308" s="1">
        <f t="shared" si="151"/>
        <v>1</v>
      </c>
      <c r="N308" s="1">
        <v>3</v>
      </c>
      <c r="O308" s="57" t="str">
        <f t="shared" si="152"/>
        <v>AAI143</v>
      </c>
      <c r="P308" s="2" t="str">
        <f t="shared" si="138"/>
        <v>AI</v>
      </c>
      <c r="Q308" s="2"/>
      <c r="R308" s="57" t="s">
        <v>162</v>
      </c>
      <c r="S308" s="2"/>
      <c r="T308" s="2"/>
      <c r="U308" s="2">
        <v>14</v>
      </c>
      <c r="V308" s="2"/>
      <c r="W308" s="2" t="s">
        <v>1280</v>
      </c>
      <c r="X308" s="2" t="s">
        <v>354</v>
      </c>
      <c r="Y308" s="3" t="str">
        <f t="shared" si="124"/>
        <v>%Z071103</v>
      </c>
      <c r="Z308" s="2" t="str">
        <f t="shared" si="125"/>
        <v>%%I08TT4646</v>
      </c>
      <c r="AA308" s="2"/>
      <c r="AB308" s="2" t="str">
        <f t="shared" si="126"/>
        <v>HF401蒸汽过热2#表面温度</v>
      </c>
      <c r="AC308" s="1" t="str">
        <f t="shared" si="146"/>
        <v>-10</v>
      </c>
      <c r="AD308" s="1" t="str">
        <f t="shared" si="147"/>
        <v>800</v>
      </c>
      <c r="AE308" s="1" t="str">
        <f t="shared" si="148"/>
        <v>℃</v>
      </c>
      <c r="AF308" s="1"/>
      <c r="AG308" s="1"/>
      <c r="AH308" s="1"/>
      <c r="AI308" s="1"/>
      <c r="AJ308" s="1"/>
      <c r="AK308" s="58" t="s">
        <v>165</v>
      </c>
      <c r="AL308" s="4"/>
      <c r="AM308" s="4"/>
      <c r="AN308" s="5"/>
      <c r="AO308" s="195" t="s">
        <v>161</v>
      </c>
      <c r="AP308" s="199" t="s">
        <v>166</v>
      </c>
      <c r="AQ308" s="197" t="s">
        <v>167</v>
      </c>
      <c r="AR308" s="196"/>
      <c r="AS308" s="196"/>
      <c r="AT308" s="196" t="s">
        <v>168</v>
      </c>
      <c r="AU308" s="205" t="s">
        <v>169</v>
      </c>
      <c r="AV308" s="196" t="s">
        <v>170</v>
      </c>
      <c r="AW308" s="4"/>
      <c r="AX308" s="4"/>
      <c r="AY308" s="4"/>
      <c r="AZ308" s="4"/>
      <c r="BA308" s="4"/>
      <c r="BB308" s="4"/>
      <c r="BC308" s="4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4"/>
      <c r="BW308" s="8"/>
      <c r="BX308" s="8"/>
      <c r="BY308" s="8"/>
      <c r="BZ308" s="4"/>
      <c r="CA308" s="4"/>
      <c r="CB308" s="4"/>
      <c r="CC308" s="4"/>
      <c r="CD308" s="27"/>
      <c r="CE308" s="27"/>
      <c r="CF308" s="207">
        <f t="shared" si="127"/>
        <v>-10.81</v>
      </c>
      <c r="CG308" s="208">
        <f t="shared" si="128"/>
        <v>-9.19</v>
      </c>
      <c r="CH308" s="209"/>
      <c r="CI308" s="210"/>
      <c r="CJ308" s="207">
        <f t="shared" si="129"/>
        <v>394.19</v>
      </c>
      <c r="CK308" s="208">
        <f t="shared" si="130"/>
        <v>395.81</v>
      </c>
      <c r="CL308" s="209"/>
      <c r="CM308" s="210"/>
      <c r="CN308" s="207">
        <f t="shared" si="131"/>
        <v>799.19</v>
      </c>
      <c r="CO308" s="208">
        <f t="shared" si="132"/>
        <v>800.81</v>
      </c>
      <c r="CP308" s="211"/>
      <c r="CQ308" s="212"/>
      <c r="CR308" s="213"/>
      <c r="CS308" s="213"/>
    </row>
    <row r="309" spans="1:97" ht="19.899999999999999" customHeight="1">
      <c r="A309" s="194">
        <v>308</v>
      </c>
      <c r="B309" s="195">
        <v>4</v>
      </c>
      <c r="C309" s="195" t="s">
        <v>949</v>
      </c>
      <c r="D309" s="196" t="s">
        <v>1281</v>
      </c>
      <c r="E309" s="196" t="s">
        <v>1282</v>
      </c>
      <c r="F309" s="196" t="s">
        <v>1279</v>
      </c>
      <c r="G309" s="197" t="s">
        <v>1231</v>
      </c>
      <c r="H309" s="196" t="s">
        <v>461</v>
      </c>
      <c r="I309" s="237" t="str">
        <f t="shared" si="144"/>
        <v>-10</v>
      </c>
      <c r="J309" s="237" t="str">
        <f t="shared" si="145"/>
        <v>800</v>
      </c>
      <c r="K309" s="2" t="str">
        <f t="shared" si="149"/>
        <v>FCS0301</v>
      </c>
      <c r="L309" s="1">
        <f t="shared" si="150"/>
        <v>7</v>
      </c>
      <c r="M309" s="1">
        <f t="shared" si="151"/>
        <v>1</v>
      </c>
      <c r="N309" s="1">
        <v>4</v>
      </c>
      <c r="O309" s="57" t="str">
        <f t="shared" si="152"/>
        <v>AAI143</v>
      </c>
      <c r="P309" s="2" t="str">
        <f t="shared" si="138"/>
        <v>AI</v>
      </c>
      <c r="Q309" s="2"/>
      <c r="R309" s="57" t="s">
        <v>162</v>
      </c>
      <c r="S309" s="2"/>
      <c r="T309" s="2"/>
      <c r="U309" s="2">
        <v>14</v>
      </c>
      <c r="V309" s="2"/>
      <c r="W309" s="2" t="s">
        <v>1283</v>
      </c>
      <c r="X309" s="2" t="s">
        <v>354</v>
      </c>
      <c r="Y309" s="3" t="str">
        <f t="shared" si="124"/>
        <v>%Z071104</v>
      </c>
      <c r="Z309" s="2" t="str">
        <f t="shared" si="125"/>
        <v>%%I08TT4647</v>
      </c>
      <c r="AA309" s="2"/>
      <c r="AB309" s="2" t="str">
        <f t="shared" si="126"/>
        <v>HF401蒸汽过热2#表面温度</v>
      </c>
      <c r="AC309" s="1" t="str">
        <f t="shared" si="146"/>
        <v>-10</v>
      </c>
      <c r="AD309" s="1" t="str">
        <f t="shared" si="147"/>
        <v>800</v>
      </c>
      <c r="AE309" s="1" t="str">
        <f t="shared" si="148"/>
        <v>℃</v>
      </c>
      <c r="AF309" s="1"/>
      <c r="AG309" s="1"/>
      <c r="AH309" s="1"/>
      <c r="AI309" s="1"/>
      <c r="AJ309" s="1"/>
      <c r="AK309" s="58" t="s">
        <v>165</v>
      </c>
      <c r="AL309" s="4"/>
      <c r="AM309" s="4"/>
      <c r="AN309" s="5"/>
      <c r="AO309" s="195" t="s">
        <v>161</v>
      </c>
      <c r="AP309" s="199" t="s">
        <v>166</v>
      </c>
      <c r="AQ309" s="197" t="s">
        <v>167</v>
      </c>
      <c r="AR309" s="196"/>
      <c r="AS309" s="196"/>
      <c r="AT309" s="196" t="s">
        <v>168</v>
      </c>
      <c r="AU309" s="205" t="s">
        <v>169</v>
      </c>
      <c r="AV309" s="196" t="s">
        <v>170</v>
      </c>
      <c r="AW309" s="4"/>
      <c r="AX309" s="4"/>
      <c r="AY309" s="4"/>
      <c r="AZ309" s="4"/>
      <c r="BA309" s="4"/>
      <c r="BB309" s="4"/>
      <c r="BC309" s="4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4"/>
      <c r="BW309" s="8"/>
      <c r="BX309" s="8"/>
      <c r="BY309" s="8"/>
      <c r="BZ309" s="4"/>
      <c r="CA309" s="4"/>
      <c r="CB309" s="4"/>
      <c r="CC309" s="4"/>
      <c r="CD309" s="27"/>
      <c r="CE309" s="27"/>
      <c r="CF309" s="207">
        <f t="shared" si="127"/>
        <v>-10.81</v>
      </c>
      <c r="CG309" s="208">
        <f t="shared" si="128"/>
        <v>-9.19</v>
      </c>
      <c r="CH309" s="209"/>
      <c r="CI309" s="210"/>
      <c r="CJ309" s="207">
        <f t="shared" si="129"/>
        <v>394.19</v>
      </c>
      <c r="CK309" s="208">
        <f t="shared" si="130"/>
        <v>395.81</v>
      </c>
      <c r="CL309" s="209"/>
      <c r="CM309" s="210"/>
      <c r="CN309" s="207">
        <f t="shared" si="131"/>
        <v>799.19</v>
      </c>
      <c r="CO309" s="208">
        <f t="shared" si="132"/>
        <v>800.81</v>
      </c>
      <c r="CP309" s="211"/>
      <c r="CQ309" s="212"/>
      <c r="CR309" s="213"/>
      <c r="CS309" s="213"/>
    </row>
    <row r="310" spans="1:97" ht="19.899999999999999" customHeight="1">
      <c r="A310" s="194">
        <v>309</v>
      </c>
      <c r="B310" s="195">
        <v>5</v>
      </c>
      <c r="C310" s="195" t="s">
        <v>949</v>
      </c>
      <c r="D310" s="196" t="s">
        <v>1284</v>
      </c>
      <c r="E310" s="196" t="s">
        <v>1285</v>
      </c>
      <c r="F310" s="196" t="s">
        <v>1286</v>
      </c>
      <c r="G310" s="197" t="s">
        <v>1231</v>
      </c>
      <c r="H310" s="196" t="s">
        <v>461</v>
      </c>
      <c r="I310" s="237" t="str">
        <f t="shared" si="144"/>
        <v>-10</v>
      </c>
      <c r="J310" s="237" t="str">
        <f t="shared" si="145"/>
        <v>800</v>
      </c>
      <c r="K310" s="2" t="str">
        <f t="shared" si="149"/>
        <v>FCS0301</v>
      </c>
      <c r="L310" s="1">
        <f t="shared" si="150"/>
        <v>7</v>
      </c>
      <c r="M310" s="1">
        <f t="shared" si="151"/>
        <v>1</v>
      </c>
      <c r="N310" s="1">
        <v>5</v>
      </c>
      <c r="O310" s="57" t="str">
        <f t="shared" si="152"/>
        <v>AAI143</v>
      </c>
      <c r="P310" s="2" t="str">
        <f t="shared" si="138"/>
        <v>AI</v>
      </c>
      <c r="Q310" s="2"/>
      <c r="R310" s="57" t="s">
        <v>162</v>
      </c>
      <c r="S310" s="2"/>
      <c r="T310" s="2"/>
      <c r="U310" s="2">
        <v>15</v>
      </c>
      <c r="V310" s="2"/>
      <c r="W310" s="2" t="s">
        <v>1287</v>
      </c>
      <c r="X310" s="2" t="s">
        <v>354</v>
      </c>
      <c r="Y310" s="3" t="str">
        <f t="shared" si="124"/>
        <v>%Z071105</v>
      </c>
      <c r="Z310" s="2" t="str">
        <f t="shared" si="125"/>
        <v>%%I08TT4648</v>
      </c>
      <c r="AA310" s="2"/>
      <c r="AB310" s="2" t="str">
        <f t="shared" si="126"/>
        <v>HF401辐射段1#表面温度</v>
      </c>
      <c r="AC310" s="1" t="str">
        <f t="shared" si="146"/>
        <v>-10</v>
      </c>
      <c r="AD310" s="1" t="str">
        <f t="shared" si="147"/>
        <v>800</v>
      </c>
      <c r="AE310" s="1" t="str">
        <f t="shared" si="148"/>
        <v>℃</v>
      </c>
      <c r="AF310" s="1"/>
      <c r="AG310" s="1"/>
      <c r="AH310" s="1"/>
      <c r="AI310" s="1"/>
      <c r="AJ310" s="1"/>
      <c r="AK310" s="58" t="s">
        <v>165</v>
      </c>
      <c r="AL310" s="4"/>
      <c r="AM310" s="4"/>
      <c r="AN310" s="5"/>
      <c r="AO310" s="195" t="s">
        <v>161</v>
      </c>
      <c r="AP310" s="199" t="s">
        <v>166</v>
      </c>
      <c r="AQ310" s="197" t="s">
        <v>167</v>
      </c>
      <c r="AR310" s="196"/>
      <c r="AS310" s="196"/>
      <c r="AT310" s="196" t="s">
        <v>168</v>
      </c>
      <c r="AU310" s="205" t="s">
        <v>169</v>
      </c>
      <c r="AV310" s="196" t="s">
        <v>170</v>
      </c>
      <c r="AW310" s="4"/>
      <c r="AX310" s="4"/>
      <c r="AY310" s="4"/>
      <c r="AZ310" s="4"/>
      <c r="BA310" s="4"/>
      <c r="BB310" s="4"/>
      <c r="BC310" s="4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4"/>
      <c r="BW310" s="8"/>
      <c r="BX310" s="8"/>
      <c r="BY310" s="8"/>
      <c r="BZ310" s="4"/>
      <c r="CA310" s="4"/>
      <c r="CB310" s="4"/>
      <c r="CC310" s="4"/>
      <c r="CD310" s="27"/>
      <c r="CE310" s="27"/>
      <c r="CF310" s="207">
        <f t="shared" si="127"/>
        <v>-10.81</v>
      </c>
      <c r="CG310" s="208">
        <f t="shared" si="128"/>
        <v>-9.19</v>
      </c>
      <c r="CH310" s="209"/>
      <c r="CI310" s="210"/>
      <c r="CJ310" s="207">
        <f t="shared" si="129"/>
        <v>394.19</v>
      </c>
      <c r="CK310" s="208">
        <f t="shared" si="130"/>
        <v>395.81</v>
      </c>
      <c r="CL310" s="209"/>
      <c r="CM310" s="210"/>
      <c r="CN310" s="207">
        <f t="shared" si="131"/>
        <v>799.19</v>
      </c>
      <c r="CO310" s="208">
        <f t="shared" si="132"/>
        <v>800.81</v>
      </c>
      <c r="CP310" s="211"/>
      <c r="CQ310" s="212"/>
      <c r="CR310" s="213"/>
      <c r="CS310" s="213"/>
    </row>
    <row r="311" spans="1:97" ht="19.899999999999999" customHeight="1">
      <c r="A311" s="194">
        <v>310</v>
      </c>
      <c r="B311" s="195">
        <v>6</v>
      </c>
      <c r="C311" s="195" t="s">
        <v>949</v>
      </c>
      <c r="D311" s="196" t="s">
        <v>1288</v>
      </c>
      <c r="E311" s="196" t="s">
        <v>1289</v>
      </c>
      <c r="F311" s="196" t="s">
        <v>1286</v>
      </c>
      <c r="G311" s="197" t="s">
        <v>1231</v>
      </c>
      <c r="H311" s="196" t="s">
        <v>461</v>
      </c>
      <c r="I311" s="237" t="str">
        <f t="shared" si="144"/>
        <v>-10</v>
      </c>
      <c r="J311" s="237" t="str">
        <f t="shared" si="145"/>
        <v>800</v>
      </c>
      <c r="K311" s="2" t="str">
        <f t="shared" si="149"/>
        <v>FCS0301</v>
      </c>
      <c r="L311" s="1">
        <f t="shared" si="150"/>
        <v>7</v>
      </c>
      <c r="M311" s="1">
        <f t="shared" si="151"/>
        <v>1</v>
      </c>
      <c r="N311" s="1">
        <v>6</v>
      </c>
      <c r="O311" s="57" t="str">
        <f t="shared" si="152"/>
        <v>AAI143</v>
      </c>
      <c r="P311" s="2" t="str">
        <f t="shared" si="138"/>
        <v>AI</v>
      </c>
      <c r="Q311" s="2"/>
      <c r="R311" s="57" t="s">
        <v>162</v>
      </c>
      <c r="S311" s="2"/>
      <c r="T311" s="2"/>
      <c r="U311" s="2">
        <v>15</v>
      </c>
      <c r="V311" s="2"/>
      <c r="W311" s="2" t="s">
        <v>1290</v>
      </c>
      <c r="X311" s="2" t="s">
        <v>354</v>
      </c>
      <c r="Y311" s="3" t="str">
        <f t="shared" si="124"/>
        <v>%Z071106</v>
      </c>
      <c r="Z311" s="2" t="str">
        <f t="shared" si="125"/>
        <v>%%I08TT4649</v>
      </c>
      <c r="AA311" s="2"/>
      <c r="AB311" s="2" t="str">
        <f t="shared" si="126"/>
        <v>HF401辐射段1#表面温度</v>
      </c>
      <c r="AC311" s="1" t="str">
        <f t="shared" si="146"/>
        <v>-10</v>
      </c>
      <c r="AD311" s="1" t="str">
        <f t="shared" si="147"/>
        <v>800</v>
      </c>
      <c r="AE311" s="1" t="str">
        <f t="shared" si="148"/>
        <v>℃</v>
      </c>
      <c r="AF311" s="1"/>
      <c r="AG311" s="1"/>
      <c r="AH311" s="1"/>
      <c r="AI311" s="1"/>
      <c r="AJ311" s="1"/>
      <c r="AK311" s="58" t="s">
        <v>165</v>
      </c>
      <c r="AL311" s="4"/>
      <c r="AM311" s="4"/>
      <c r="AN311" s="5"/>
      <c r="AO311" s="195" t="s">
        <v>161</v>
      </c>
      <c r="AP311" s="199" t="s">
        <v>166</v>
      </c>
      <c r="AQ311" s="197" t="s">
        <v>167</v>
      </c>
      <c r="AR311" s="196"/>
      <c r="AS311" s="196"/>
      <c r="AT311" s="196" t="s">
        <v>168</v>
      </c>
      <c r="AU311" s="205" t="s">
        <v>169</v>
      </c>
      <c r="AV311" s="196" t="s">
        <v>170</v>
      </c>
      <c r="AW311" s="4"/>
      <c r="AX311" s="4"/>
      <c r="AY311" s="4"/>
      <c r="AZ311" s="4"/>
      <c r="BA311" s="4"/>
      <c r="BB311" s="4"/>
      <c r="BC311" s="4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4"/>
      <c r="BW311" s="8"/>
      <c r="BX311" s="8"/>
      <c r="BY311" s="8"/>
      <c r="BZ311" s="4"/>
      <c r="CA311" s="4"/>
      <c r="CB311" s="4"/>
      <c r="CC311" s="4"/>
      <c r="CD311" s="27"/>
      <c r="CE311" s="27"/>
      <c r="CF311" s="207">
        <f t="shared" si="127"/>
        <v>-10.81</v>
      </c>
      <c r="CG311" s="208">
        <f t="shared" si="128"/>
        <v>-9.19</v>
      </c>
      <c r="CH311" s="209"/>
      <c r="CI311" s="210"/>
      <c r="CJ311" s="207">
        <f t="shared" si="129"/>
        <v>394.19</v>
      </c>
      <c r="CK311" s="208">
        <f t="shared" si="130"/>
        <v>395.81</v>
      </c>
      <c r="CL311" s="209"/>
      <c r="CM311" s="210"/>
      <c r="CN311" s="207">
        <f t="shared" si="131"/>
        <v>799.19</v>
      </c>
      <c r="CO311" s="208">
        <f t="shared" si="132"/>
        <v>800.81</v>
      </c>
      <c r="CP311" s="211"/>
      <c r="CQ311" s="212"/>
      <c r="CR311" s="213"/>
      <c r="CS311" s="213"/>
    </row>
    <row r="312" spans="1:97" ht="19.899999999999999" customHeight="1">
      <c r="A312" s="194">
        <v>311</v>
      </c>
      <c r="B312" s="195">
        <v>7</v>
      </c>
      <c r="C312" s="195" t="s">
        <v>949</v>
      </c>
      <c r="D312" s="196" t="s">
        <v>1291</v>
      </c>
      <c r="E312" s="196" t="s">
        <v>1292</v>
      </c>
      <c r="F312" s="196" t="s">
        <v>1286</v>
      </c>
      <c r="G312" s="197" t="s">
        <v>1231</v>
      </c>
      <c r="H312" s="196" t="s">
        <v>461</v>
      </c>
      <c r="I312" s="237" t="str">
        <f t="shared" si="144"/>
        <v>-10</v>
      </c>
      <c r="J312" s="237" t="str">
        <f t="shared" si="145"/>
        <v>800</v>
      </c>
      <c r="K312" s="2" t="str">
        <f t="shared" si="149"/>
        <v>FCS0301</v>
      </c>
      <c r="L312" s="1">
        <f t="shared" si="150"/>
        <v>7</v>
      </c>
      <c r="M312" s="1">
        <f t="shared" si="151"/>
        <v>1</v>
      </c>
      <c r="N312" s="1">
        <v>7</v>
      </c>
      <c r="O312" s="57" t="str">
        <f t="shared" si="152"/>
        <v>AAI143</v>
      </c>
      <c r="P312" s="2" t="str">
        <f t="shared" si="138"/>
        <v>AI</v>
      </c>
      <c r="Q312" s="2"/>
      <c r="R312" s="57" t="s">
        <v>162</v>
      </c>
      <c r="S312" s="2"/>
      <c r="T312" s="2"/>
      <c r="U312" s="2">
        <v>15</v>
      </c>
      <c r="V312" s="2"/>
      <c r="W312" s="2" t="s">
        <v>1293</v>
      </c>
      <c r="X312" s="2" t="s">
        <v>354</v>
      </c>
      <c r="Y312" s="3" t="str">
        <f t="shared" si="124"/>
        <v>%Z071107</v>
      </c>
      <c r="Z312" s="2" t="str">
        <f t="shared" si="125"/>
        <v>%%I08TT4650</v>
      </c>
      <c r="AA312" s="2"/>
      <c r="AB312" s="2" t="str">
        <f t="shared" si="126"/>
        <v>HF401辐射段1#表面温度</v>
      </c>
      <c r="AC312" s="1" t="str">
        <f t="shared" si="146"/>
        <v>-10</v>
      </c>
      <c r="AD312" s="1" t="str">
        <f t="shared" si="147"/>
        <v>800</v>
      </c>
      <c r="AE312" s="1" t="str">
        <f t="shared" si="148"/>
        <v>℃</v>
      </c>
      <c r="AF312" s="1"/>
      <c r="AG312" s="59"/>
      <c r="AH312" s="1"/>
      <c r="AI312" s="1"/>
      <c r="AJ312" s="1"/>
      <c r="AK312" s="58" t="s">
        <v>165</v>
      </c>
      <c r="AL312" s="4"/>
      <c r="AM312" s="4"/>
      <c r="AN312" s="5"/>
      <c r="AO312" s="195" t="s">
        <v>161</v>
      </c>
      <c r="AP312" s="199" t="s">
        <v>166</v>
      </c>
      <c r="AQ312" s="197" t="s">
        <v>167</v>
      </c>
      <c r="AR312" s="196"/>
      <c r="AS312" s="196"/>
      <c r="AT312" s="196" t="s">
        <v>168</v>
      </c>
      <c r="AU312" s="205" t="s">
        <v>169</v>
      </c>
      <c r="AV312" s="196" t="s">
        <v>170</v>
      </c>
      <c r="AW312" s="4"/>
      <c r="AX312" s="4"/>
      <c r="AY312" s="4"/>
      <c r="AZ312" s="4"/>
      <c r="BA312" s="4"/>
      <c r="BB312" s="4"/>
      <c r="BC312" s="4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4"/>
      <c r="BW312" s="8"/>
      <c r="BX312" s="8"/>
      <c r="BY312" s="8"/>
      <c r="BZ312" s="4"/>
      <c r="CA312" s="4"/>
      <c r="CB312" s="4"/>
      <c r="CC312" s="4"/>
      <c r="CD312" s="27"/>
      <c r="CE312" s="27"/>
      <c r="CF312" s="207">
        <f t="shared" si="127"/>
        <v>-10.81</v>
      </c>
      <c r="CG312" s="208">
        <f t="shared" si="128"/>
        <v>-9.19</v>
      </c>
      <c r="CH312" s="209"/>
      <c r="CI312" s="210"/>
      <c r="CJ312" s="207">
        <f t="shared" si="129"/>
        <v>394.19</v>
      </c>
      <c r="CK312" s="208">
        <f t="shared" si="130"/>
        <v>395.81</v>
      </c>
      <c r="CL312" s="209"/>
      <c r="CM312" s="210"/>
      <c r="CN312" s="207">
        <f t="shared" si="131"/>
        <v>799.19</v>
      </c>
      <c r="CO312" s="208">
        <f t="shared" si="132"/>
        <v>800.81</v>
      </c>
      <c r="CP312" s="211"/>
      <c r="CQ312" s="212"/>
      <c r="CR312" s="213"/>
      <c r="CS312" s="213"/>
    </row>
    <row r="313" spans="1:97" ht="19.899999999999999" customHeight="1">
      <c r="A313" s="194">
        <v>312</v>
      </c>
      <c r="B313" s="195">
        <v>8</v>
      </c>
      <c r="C313" s="195" t="s">
        <v>949</v>
      </c>
      <c r="D313" s="196" t="s">
        <v>1294</v>
      </c>
      <c r="E313" s="196" t="s">
        <v>1295</v>
      </c>
      <c r="F313" s="196" t="s">
        <v>1286</v>
      </c>
      <c r="G313" s="197" t="s">
        <v>1231</v>
      </c>
      <c r="H313" s="196" t="s">
        <v>461</v>
      </c>
      <c r="I313" s="237" t="str">
        <f t="shared" si="144"/>
        <v>-10</v>
      </c>
      <c r="J313" s="237" t="str">
        <f t="shared" si="145"/>
        <v>800</v>
      </c>
      <c r="K313" s="2" t="str">
        <f t="shared" si="149"/>
        <v>FCS0301</v>
      </c>
      <c r="L313" s="1">
        <f t="shared" si="150"/>
        <v>7</v>
      </c>
      <c r="M313" s="1">
        <f t="shared" si="151"/>
        <v>1</v>
      </c>
      <c r="N313" s="1">
        <v>8</v>
      </c>
      <c r="O313" s="57" t="str">
        <f t="shared" si="152"/>
        <v>AAI143</v>
      </c>
      <c r="P313" s="2" t="str">
        <f t="shared" si="138"/>
        <v>AI</v>
      </c>
      <c r="Q313" s="2"/>
      <c r="R313" s="57" t="s">
        <v>162</v>
      </c>
      <c r="S313" s="2"/>
      <c r="T313" s="2"/>
      <c r="U313" s="2">
        <v>15</v>
      </c>
      <c r="V313" s="2"/>
      <c r="W313" s="2" t="s">
        <v>1296</v>
      </c>
      <c r="X313" s="2" t="s">
        <v>354</v>
      </c>
      <c r="Y313" s="3" t="str">
        <f t="shared" si="124"/>
        <v>%Z071108</v>
      </c>
      <c r="Z313" s="2" t="str">
        <f t="shared" si="125"/>
        <v>%%I08TT4651</v>
      </c>
      <c r="AA313" s="2"/>
      <c r="AB313" s="2" t="str">
        <f t="shared" si="126"/>
        <v>HF401辐射段1#表面温度</v>
      </c>
      <c r="AC313" s="1" t="str">
        <f t="shared" si="146"/>
        <v>-10</v>
      </c>
      <c r="AD313" s="1" t="str">
        <f t="shared" si="147"/>
        <v>800</v>
      </c>
      <c r="AE313" s="1" t="str">
        <f t="shared" si="148"/>
        <v>℃</v>
      </c>
      <c r="AF313" s="59"/>
      <c r="AG313" s="59"/>
      <c r="AH313" s="1"/>
      <c r="AI313" s="1"/>
      <c r="AJ313" s="1"/>
      <c r="AK313" s="58" t="s">
        <v>165</v>
      </c>
      <c r="AL313" s="4"/>
      <c r="AM313" s="4"/>
      <c r="AN313" s="5"/>
      <c r="AO313" s="195" t="s">
        <v>161</v>
      </c>
      <c r="AP313" s="199" t="s">
        <v>166</v>
      </c>
      <c r="AQ313" s="197" t="s">
        <v>167</v>
      </c>
      <c r="AR313" s="196"/>
      <c r="AS313" s="196"/>
      <c r="AT313" s="196" t="s">
        <v>168</v>
      </c>
      <c r="AU313" s="205" t="s">
        <v>169</v>
      </c>
      <c r="AV313" s="196" t="s">
        <v>170</v>
      </c>
      <c r="AW313" s="4"/>
      <c r="AX313" s="4"/>
      <c r="AY313" s="4"/>
      <c r="AZ313" s="4"/>
      <c r="BA313" s="4"/>
      <c r="BB313" s="4"/>
      <c r="BC313" s="4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4"/>
      <c r="BW313" s="8"/>
      <c r="BX313" s="8"/>
      <c r="BY313" s="8"/>
      <c r="BZ313" s="4"/>
      <c r="CA313" s="4"/>
      <c r="CB313" s="4"/>
      <c r="CC313" s="4"/>
      <c r="CD313" s="27"/>
      <c r="CE313" s="27"/>
      <c r="CF313" s="207">
        <f t="shared" si="127"/>
        <v>-10.81</v>
      </c>
      <c r="CG313" s="208">
        <f t="shared" si="128"/>
        <v>-9.19</v>
      </c>
      <c r="CH313" s="209"/>
      <c r="CI313" s="210"/>
      <c r="CJ313" s="207">
        <f t="shared" si="129"/>
        <v>394.19</v>
      </c>
      <c r="CK313" s="208">
        <f t="shared" si="130"/>
        <v>395.81</v>
      </c>
      <c r="CL313" s="209"/>
      <c r="CM313" s="210"/>
      <c r="CN313" s="207">
        <f t="shared" si="131"/>
        <v>799.19</v>
      </c>
      <c r="CO313" s="208">
        <f t="shared" si="132"/>
        <v>800.81</v>
      </c>
      <c r="CP313" s="211"/>
      <c r="CQ313" s="212"/>
      <c r="CR313" s="213"/>
      <c r="CS313" s="213"/>
    </row>
    <row r="314" spans="1:97" ht="19.899999999999999" customHeight="1">
      <c r="A314" s="194">
        <v>313</v>
      </c>
      <c r="B314" s="195">
        <v>9</v>
      </c>
      <c r="C314" s="195" t="s">
        <v>949</v>
      </c>
      <c r="D314" s="196" t="s">
        <v>1297</v>
      </c>
      <c r="E314" s="196" t="s">
        <v>1298</v>
      </c>
      <c r="F314" s="196" t="s">
        <v>1286</v>
      </c>
      <c r="G314" s="197" t="s">
        <v>1231</v>
      </c>
      <c r="H314" s="196" t="s">
        <v>461</v>
      </c>
      <c r="I314" s="237" t="str">
        <f t="shared" si="144"/>
        <v>-10</v>
      </c>
      <c r="J314" s="237" t="str">
        <f t="shared" si="145"/>
        <v>800</v>
      </c>
      <c r="K314" s="2" t="str">
        <f t="shared" si="149"/>
        <v>FCS0301</v>
      </c>
      <c r="L314" s="1">
        <f t="shared" si="150"/>
        <v>7</v>
      </c>
      <c r="M314" s="1">
        <f t="shared" si="151"/>
        <v>1</v>
      </c>
      <c r="N314" s="1">
        <v>9</v>
      </c>
      <c r="O314" s="57" t="str">
        <f t="shared" si="152"/>
        <v>AAI143</v>
      </c>
      <c r="P314" s="2" t="str">
        <f t="shared" si="138"/>
        <v>AI</v>
      </c>
      <c r="Q314" s="2"/>
      <c r="R314" s="57" t="s">
        <v>162</v>
      </c>
      <c r="S314" s="2"/>
      <c r="T314" s="2"/>
      <c r="U314" s="2">
        <v>15</v>
      </c>
      <c r="V314" s="2"/>
      <c r="W314" s="2" t="s">
        <v>1299</v>
      </c>
      <c r="X314" s="2" t="s">
        <v>354</v>
      </c>
      <c r="Y314" s="3" t="str">
        <f t="shared" si="124"/>
        <v>%Z071109</v>
      </c>
      <c r="Z314" s="2" t="str">
        <f t="shared" si="125"/>
        <v>%%I08TT4652</v>
      </c>
      <c r="AA314" s="2"/>
      <c r="AB314" s="2" t="str">
        <f t="shared" si="126"/>
        <v>HF401辐射段1#表面温度</v>
      </c>
      <c r="AC314" s="1" t="str">
        <f t="shared" si="146"/>
        <v>-10</v>
      </c>
      <c r="AD314" s="1" t="str">
        <f t="shared" si="147"/>
        <v>800</v>
      </c>
      <c r="AE314" s="1" t="str">
        <f t="shared" si="148"/>
        <v>℃</v>
      </c>
      <c r="AF314" s="1"/>
      <c r="AG314" s="1"/>
      <c r="AH314" s="1"/>
      <c r="AI314" s="1"/>
      <c r="AJ314" s="1"/>
      <c r="AK314" s="58" t="s">
        <v>165</v>
      </c>
      <c r="AL314" s="4"/>
      <c r="AM314" s="4"/>
      <c r="AN314" s="5"/>
      <c r="AO314" s="195" t="s">
        <v>161</v>
      </c>
      <c r="AP314" s="199" t="s">
        <v>166</v>
      </c>
      <c r="AQ314" s="197" t="s">
        <v>167</v>
      </c>
      <c r="AR314" s="196"/>
      <c r="AS314" s="196"/>
      <c r="AT314" s="196" t="s">
        <v>168</v>
      </c>
      <c r="AU314" s="205" t="s">
        <v>169</v>
      </c>
      <c r="AV314" s="196" t="s">
        <v>170</v>
      </c>
      <c r="AW314" s="4"/>
      <c r="AX314" s="4"/>
      <c r="AY314" s="4"/>
      <c r="AZ314" s="4"/>
      <c r="BA314" s="4"/>
      <c r="BB314" s="4"/>
      <c r="BC314" s="4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4"/>
      <c r="BW314" s="8"/>
      <c r="BX314" s="8"/>
      <c r="BY314" s="8"/>
      <c r="BZ314" s="4"/>
      <c r="CA314" s="4"/>
      <c r="CB314" s="4"/>
      <c r="CC314" s="4"/>
      <c r="CD314" s="27"/>
      <c r="CE314" s="27"/>
      <c r="CF314" s="207">
        <f t="shared" si="127"/>
        <v>-10.81</v>
      </c>
      <c r="CG314" s="208">
        <f t="shared" si="128"/>
        <v>-9.19</v>
      </c>
      <c r="CH314" s="209"/>
      <c r="CI314" s="210"/>
      <c r="CJ314" s="207">
        <f t="shared" si="129"/>
        <v>394.19</v>
      </c>
      <c r="CK314" s="208">
        <f t="shared" si="130"/>
        <v>395.81</v>
      </c>
      <c r="CL314" s="209"/>
      <c r="CM314" s="210"/>
      <c r="CN314" s="207">
        <f t="shared" si="131"/>
        <v>799.19</v>
      </c>
      <c r="CO314" s="208">
        <f t="shared" si="132"/>
        <v>800.81</v>
      </c>
      <c r="CP314" s="211"/>
      <c r="CQ314" s="212"/>
      <c r="CR314" s="213"/>
      <c r="CS314" s="213"/>
    </row>
    <row r="315" spans="1:97" ht="19.899999999999999" customHeight="1">
      <c r="A315" s="194">
        <v>314</v>
      </c>
      <c r="B315" s="195">
        <v>10</v>
      </c>
      <c r="C315" s="195" t="s">
        <v>949</v>
      </c>
      <c r="D315" s="196" t="s">
        <v>1300</v>
      </c>
      <c r="E315" s="196" t="s">
        <v>1301</v>
      </c>
      <c r="F315" s="196" t="s">
        <v>1302</v>
      </c>
      <c r="G315" s="197" t="s">
        <v>1231</v>
      </c>
      <c r="H315" s="196" t="s">
        <v>461</v>
      </c>
      <c r="I315" s="237" t="str">
        <f t="shared" si="144"/>
        <v>-10</v>
      </c>
      <c r="J315" s="237" t="str">
        <f t="shared" si="145"/>
        <v>800</v>
      </c>
      <c r="K315" s="2" t="str">
        <f t="shared" si="149"/>
        <v>FCS0301</v>
      </c>
      <c r="L315" s="1">
        <f t="shared" si="150"/>
        <v>7</v>
      </c>
      <c r="M315" s="1">
        <f t="shared" si="151"/>
        <v>1</v>
      </c>
      <c r="N315" s="1">
        <v>10</v>
      </c>
      <c r="O315" s="57" t="str">
        <f t="shared" si="152"/>
        <v>AAI143</v>
      </c>
      <c r="P315" s="2" t="str">
        <f t="shared" si="138"/>
        <v>AI</v>
      </c>
      <c r="Q315" s="2"/>
      <c r="R315" s="57" t="s">
        <v>162</v>
      </c>
      <c r="S315" s="2"/>
      <c r="T315" s="2"/>
      <c r="U315" s="2">
        <v>15</v>
      </c>
      <c r="V315" s="2"/>
      <c r="W315" s="2" t="s">
        <v>1303</v>
      </c>
      <c r="X315" s="2" t="s">
        <v>354</v>
      </c>
      <c r="Y315" s="3" t="str">
        <f t="shared" si="124"/>
        <v>%Z071110</v>
      </c>
      <c r="Z315" s="2" t="str">
        <f t="shared" si="125"/>
        <v>%%I08TT4653</v>
      </c>
      <c r="AA315" s="2"/>
      <c r="AB315" s="2" t="str">
        <f t="shared" si="126"/>
        <v>HF401辐射段2#表面温度</v>
      </c>
      <c r="AC315" s="1" t="str">
        <f t="shared" si="146"/>
        <v>-10</v>
      </c>
      <c r="AD315" s="1" t="str">
        <f t="shared" si="147"/>
        <v>800</v>
      </c>
      <c r="AE315" s="1" t="str">
        <f t="shared" si="148"/>
        <v>℃</v>
      </c>
      <c r="AF315" s="1"/>
      <c r="AG315" s="1"/>
      <c r="AH315" s="1"/>
      <c r="AI315" s="1"/>
      <c r="AJ315" s="1"/>
      <c r="AK315" s="58" t="s">
        <v>165</v>
      </c>
      <c r="AL315" s="4"/>
      <c r="AM315" s="4"/>
      <c r="AN315" s="5"/>
      <c r="AO315" s="195" t="s">
        <v>161</v>
      </c>
      <c r="AP315" s="199" t="s">
        <v>166</v>
      </c>
      <c r="AQ315" s="197" t="s">
        <v>167</v>
      </c>
      <c r="AR315" s="196"/>
      <c r="AS315" s="196"/>
      <c r="AT315" s="196" t="s">
        <v>168</v>
      </c>
      <c r="AU315" s="205" t="s">
        <v>169</v>
      </c>
      <c r="AV315" s="196" t="s">
        <v>170</v>
      </c>
      <c r="AW315" s="4"/>
      <c r="AX315" s="4"/>
      <c r="AY315" s="4"/>
      <c r="AZ315" s="4"/>
      <c r="BA315" s="4"/>
      <c r="BB315" s="4"/>
      <c r="BC315" s="4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4"/>
      <c r="BW315" s="8"/>
      <c r="BX315" s="8"/>
      <c r="BY315" s="8"/>
      <c r="BZ315" s="4"/>
      <c r="CA315" s="4"/>
      <c r="CB315" s="4"/>
      <c r="CC315" s="4"/>
      <c r="CD315" s="27"/>
      <c r="CE315" s="27"/>
      <c r="CF315" s="207">
        <f t="shared" si="127"/>
        <v>-10.81</v>
      </c>
      <c r="CG315" s="208">
        <f t="shared" si="128"/>
        <v>-9.19</v>
      </c>
      <c r="CH315" s="209"/>
      <c r="CI315" s="210"/>
      <c r="CJ315" s="207">
        <f t="shared" si="129"/>
        <v>394.19</v>
      </c>
      <c r="CK315" s="208">
        <f t="shared" si="130"/>
        <v>395.81</v>
      </c>
      <c r="CL315" s="209"/>
      <c r="CM315" s="210"/>
      <c r="CN315" s="207">
        <f t="shared" si="131"/>
        <v>799.19</v>
      </c>
      <c r="CO315" s="208">
        <f t="shared" si="132"/>
        <v>800.81</v>
      </c>
      <c r="CP315" s="211"/>
      <c r="CQ315" s="212"/>
      <c r="CR315" s="213"/>
      <c r="CS315" s="213"/>
    </row>
    <row r="316" spans="1:97" ht="19.899999999999999" customHeight="1">
      <c r="A316" s="194">
        <v>315</v>
      </c>
      <c r="B316" s="195">
        <v>11</v>
      </c>
      <c r="C316" s="195" t="s">
        <v>949</v>
      </c>
      <c r="D316" s="196" t="s">
        <v>1304</v>
      </c>
      <c r="E316" s="196" t="s">
        <v>1305</v>
      </c>
      <c r="F316" s="196" t="s">
        <v>1302</v>
      </c>
      <c r="G316" s="197" t="s">
        <v>1231</v>
      </c>
      <c r="H316" s="196" t="s">
        <v>461</v>
      </c>
      <c r="I316" s="237" t="str">
        <f t="shared" si="144"/>
        <v>-10</v>
      </c>
      <c r="J316" s="237" t="str">
        <f t="shared" si="145"/>
        <v>800</v>
      </c>
      <c r="K316" s="2" t="str">
        <f t="shared" si="149"/>
        <v>FCS0301</v>
      </c>
      <c r="L316" s="1">
        <f t="shared" si="150"/>
        <v>7</v>
      </c>
      <c r="M316" s="1">
        <f t="shared" si="151"/>
        <v>1</v>
      </c>
      <c r="N316" s="1">
        <v>11</v>
      </c>
      <c r="O316" s="57" t="str">
        <f t="shared" si="152"/>
        <v>AAI143</v>
      </c>
      <c r="P316" s="2" t="str">
        <f t="shared" si="138"/>
        <v>AI</v>
      </c>
      <c r="Q316" s="2"/>
      <c r="R316" s="57" t="s">
        <v>162</v>
      </c>
      <c r="S316" s="2"/>
      <c r="T316" s="2"/>
      <c r="U316" s="2">
        <v>15</v>
      </c>
      <c r="V316" s="2"/>
      <c r="W316" s="2" t="s">
        <v>1306</v>
      </c>
      <c r="X316" s="2" t="s">
        <v>354</v>
      </c>
      <c r="Y316" s="3" t="str">
        <f t="shared" si="124"/>
        <v>%Z071111</v>
      </c>
      <c r="Z316" s="2" t="str">
        <f t="shared" si="125"/>
        <v>%%I08TT4654</v>
      </c>
      <c r="AA316" s="2"/>
      <c r="AB316" s="2" t="str">
        <f t="shared" si="126"/>
        <v>HF401辐射段2#表面温度</v>
      </c>
      <c r="AC316" s="1" t="str">
        <f t="shared" si="146"/>
        <v>-10</v>
      </c>
      <c r="AD316" s="1" t="str">
        <f t="shared" si="147"/>
        <v>800</v>
      </c>
      <c r="AE316" s="1" t="str">
        <f t="shared" si="148"/>
        <v>℃</v>
      </c>
      <c r="AF316" s="1"/>
      <c r="AG316" s="1"/>
      <c r="AH316" s="1"/>
      <c r="AI316" s="1"/>
      <c r="AJ316" s="1"/>
      <c r="AK316" s="58" t="s">
        <v>165</v>
      </c>
      <c r="AL316" s="4"/>
      <c r="AM316" s="4"/>
      <c r="AN316" s="5"/>
      <c r="AO316" s="195" t="s">
        <v>161</v>
      </c>
      <c r="AP316" s="199" t="s">
        <v>166</v>
      </c>
      <c r="AQ316" s="197" t="s">
        <v>167</v>
      </c>
      <c r="AR316" s="196"/>
      <c r="AS316" s="196"/>
      <c r="AT316" s="196" t="s">
        <v>168</v>
      </c>
      <c r="AU316" s="205" t="s">
        <v>169</v>
      </c>
      <c r="AV316" s="196" t="s">
        <v>170</v>
      </c>
      <c r="AW316" s="4"/>
      <c r="AX316" s="4"/>
      <c r="AY316" s="4"/>
      <c r="AZ316" s="4"/>
      <c r="BA316" s="4"/>
      <c r="BB316" s="4"/>
      <c r="BC316" s="4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4"/>
      <c r="BW316" s="8"/>
      <c r="BX316" s="8"/>
      <c r="BY316" s="8"/>
      <c r="BZ316" s="4"/>
      <c r="CA316" s="4"/>
      <c r="CB316" s="4"/>
      <c r="CC316" s="4"/>
      <c r="CD316" s="27"/>
      <c r="CE316" s="27"/>
      <c r="CF316" s="207">
        <f t="shared" si="127"/>
        <v>-10.81</v>
      </c>
      <c r="CG316" s="208">
        <f t="shared" si="128"/>
        <v>-9.19</v>
      </c>
      <c r="CH316" s="209"/>
      <c r="CI316" s="210"/>
      <c r="CJ316" s="207">
        <f t="shared" si="129"/>
        <v>394.19</v>
      </c>
      <c r="CK316" s="208">
        <f t="shared" si="130"/>
        <v>395.81</v>
      </c>
      <c r="CL316" s="209"/>
      <c r="CM316" s="210"/>
      <c r="CN316" s="207">
        <f t="shared" si="131"/>
        <v>799.19</v>
      </c>
      <c r="CO316" s="208">
        <f t="shared" si="132"/>
        <v>800.81</v>
      </c>
      <c r="CP316" s="211"/>
      <c r="CQ316" s="212"/>
      <c r="CR316" s="213"/>
      <c r="CS316" s="213"/>
    </row>
    <row r="317" spans="1:97" ht="19.899999999999999" customHeight="1">
      <c r="A317" s="194">
        <v>316</v>
      </c>
      <c r="B317" s="195">
        <v>12</v>
      </c>
      <c r="C317" s="195" t="s">
        <v>949</v>
      </c>
      <c r="D317" s="196" t="s">
        <v>1307</v>
      </c>
      <c r="E317" s="196" t="s">
        <v>1308</v>
      </c>
      <c r="F317" s="196" t="s">
        <v>1302</v>
      </c>
      <c r="G317" s="197" t="s">
        <v>1231</v>
      </c>
      <c r="H317" s="196" t="s">
        <v>461</v>
      </c>
      <c r="I317" s="237" t="str">
        <f t="shared" si="144"/>
        <v>-10</v>
      </c>
      <c r="J317" s="237" t="str">
        <f t="shared" si="145"/>
        <v>800</v>
      </c>
      <c r="K317" s="2" t="str">
        <f t="shared" si="149"/>
        <v>FCS0301</v>
      </c>
      <c r="L317" s="1">
        <f t="shared" si="150"/>
        <v>7</v>
      </c>
      <c r="M317" s="1">
        <f t="shared" si="151"/>
        <v>1</v>
      </c>
      <c r="N317" s="1">
        <v>12</v>
      </c>
      <c r="O317" s="57" t="str">
        <f t="shared" si="152"/>
        <v>AAI143</v>
      </c>
      <c r="P317" s="2" t="str">
        <f t="shared" si="138"/>
        <v>AI</v>
      </c>
      <c r="Q317" s="2"/>
      <c r="R317" s="57" t="s">
        <v>162</v>
      </c>
      <c r="S317" s="2"/>
      <c r="T317" s="2"/>
      <c r="U317" s="2">
        <v>15</v>
      </c>
      <c r="V317" s="2"/>
      <c r="W317" s="2" t="s">
        <v>1309</v>
      </c>
      <c r="X317" s="2" t="s">
        <v>354</v>
      </c>
      <c r="Y317" s="3" t="str">
        <f t="shared" si="124"/>
        <v>%Z071112</v>
      </c>
      <c r="Z317" s="2" t="str">
        <f t="shared" si="125"/>
        <v>%%I08TT4655</v>
      </c>
      <c r="AA317" s="2"/>
      <c r="AB317" s="2" t="str">
        <f t="shared" si="126"/>
        <v>HF401辐射段2#表面温度</v>
      </c>
      <c r="AC317" s="1" t="str">
        <f t="shared" si="146"/>
        <v>-10</v>
      </c>
      <c r="AD317" s="1" t="str">
        <f t="shared" si="147"/>
        <v>800</v>
      </c>
      <c r="AE317" s="1" t="str">
        <f t="shared" si="148"/>
        <v>℃</v>
      </c>
      <c r="AF317" s="1"/>
      <c r="AG317" s="1"/>
      <c r="AH317" s="1"/>
      <c r="AI317" s="1"/>
      <c r="AJ317" s="1"/>
      <c r="AK317" s="58" t="s">
        <v>165</v>
      </c>
      <c r="AL317" s="4"/>
      <c r="AM317" s="4"/>
      <c r="AN317" s="5"/>
      <c r="AO317" s="195" t="s">
        <v>161</v>
      </c>
      <c r="AP317" s="199" t="s">
        <v>166</v>
      </c>
      <c r="AQ317" s="197" t="s">
        <v>167</v>
      </c>
      <c r="AR317" s="196"/>
      <c r="AS317" s="196"/>
      <c r="AT317" s="196" t="s">
        <v>168</v>
      </c>
      <c r="AU317" s="205" t="s">
        <v>169</v>
      </c>
      <c r="AV317" s="196" t="s">
        <v>170</v>
      </c>
      <c r="AW317" s="4"/>
      <c r="AX317" s="4"/>
      <c r="AY317" s="4"/>
      <c r="AZ317" s="4"/>
      <c r="BA317" s="4"/>
      <c r="BB317" s="4"/>
      <c r="BC317" s="4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4"/>
      <c r="BW317" s="8"/>
      <c r="BX317" s="8"/>
      <c r="BY317" s="8"/>
      <c r="BZ317" s="4"/>
      <c r="CA317" s="4"/>
      <c r="CB317" s="4"/>
      <c r="CC317" s="4"/>
      <c r="CD317" s="27"/>
      <c r="CE317" s="27"/>
      <c r="CF317" s="207">
        <f t="shared" si="127"/>
        <v>-10.81</v>
      </c>
      <c r="CG317" s="208">
        <f t="shared" si="128"/>
        <v>-9.19</v>
      </c>
      <c r="CH317" s="209"/>
      <c r="CI317" s="210"/>
      <c r="CJ317" s="207">
        <f t="shared" si="129"/>
        <v>394.19</v>
      </c>
      <c r="CK317" s="208">
        <f t="shared" si="130"/>
        <v>395.81</v>
      </c>
      <c r="CL317" s="209"/>
      <c r="CM317" s="210"/>
      <c r="CN317" s="207">
        <f t="shared" si="131"/>
        <v>799.19</v>
      </c>
      <c r="CO317" s="208">
        <f t="shared" si="132"/>
        <v>800.81</v>
      </c>
      <c r="CP317" s="211"/>
      <c r="CQ317" s="212"/>
      <c r="CR317" s="213"/>
      <c r="CS317" s="213"/>
    </row>
    <row r="318" spans="1:97" ht="19.899999999999999" customHeight="1">
      <c r="A318" s="194">
        <v>317</v>
      </c>
      <c r="B318" s="195">
        <v>13</v>
      </c>
      <c r="C318" s="195" t="s">
        <v>949</v>
      </c>
      <c r="D318" s="196" t="s">
        <v>1310</v>
      </c>
      <c r="E318" s="196" t="s">
        <v>1311</v>
      </c>
      <c r="F318" s="196" t="s">
        <v>1302</v>
      </c>
      <c r="G318" s="197" t="s">
        <v>1231</v>
      </c>
      <c r="H318" s="196" t="s">
        <v>461</v>
      </c>
      <c r="I318" s="237" t="str">
        <f t="shared" si="144"/>
        <v>-10</v>
      </c>
      <c r="J318" s="237" t="str">
        <f t="shared" si="145"/>
        <v>800</v>
      </c>
      <c r="K318" s="2" t="str">
        <f t="shared" si="149"/>
        <v>FCS0301</v>
      </c>
      <c r="L318" s="1">
        <f t="shared" si="150"/>
        <v>7</v>
      </c>
      <c r="M318" s="1">
        <f t="shared" si="151"/>
        <v>1</v>
      </c>
      <c r="N318" s="1">
        <v>13</v>
      </c>
      <c r="O318" s="57" t="str">
        <f t="shared" si="152"/>
        <v>AAI143</v>
      </c>
      <c r="P318" s="2" t="str">
        <f t="shared" si="138"/>
        <v>AI</v>
      </c>
      <c r="Q318" s="2"/>
      <c r="R318" s="57" t="s">
        <v>162</v>
      </c>
      <c r="S318" s="2"/>
      <c r="T318" s="2"/>
      <c r="U318" s="2">
        <v>15</v>
      </c>
      <c r="V318" s="2"/>
      <c r="W318" s="2" t="s">
        <v>1312</v>
      </c>
      <c r="X318" s="2" t="s">
        <v>354</v>
      </c>
      <c r="Y318" s="3" t="str">
        <f t="shared" si="124"/>
        <v>%Z071113</v>
      </c>
      <c r="Z318" s="2" t="str">
        <f t="shared" si="125"/>
        <v>%%I08TT4656</v>
      </c>
      <c r="AA318" s="2"/>
      <c r="AB318" s="2" t="str">
        <f t="shared" si="126"/>
        <v>HF401辐射段2#表面温度</v>
      </c>
      <c r="AC318" s="1" t="str">
        <f t="shared" si="146"/>
        <v>-10</v>
      </c>
      <c r="AD318" s="1" t="str">
        <f t="shared" si="147"/>
        <v>800</v>
      </c>
      <c r="AE318" s="1" t="str">
        <f t="shared" si="148"/>
        <v>℃</v>
      </c>
      <c r="AF318" s="1"/>
      <c r="AG318" s="1"/>
      <c r="AH318" s="1"/>
      <c r="AI318" s="1"/>
      <c r="AJ318" s="1"/>
      <c r="AK318" s="58" t="s">
        <v>165</v>
      </c>
      <c r="AL318" s="4"/>
      <c r="AM318" s="4"/>
      <c r="AN318" s="5"/>
      <c r="AO318" s="195" t="s">
        <v>161</v>
      </c>
      <c r="AP318" s="199" t="s">
        <v>166</v>
      </c>
      <c r="AQ318" s="197" t="s">
        <v>167</v>
      </c>
      <c r="AR318" s="196"/>
      <c r="AS318" s="196"/>
      <c r="AT318" s="196" t="s">
        <v>168</v>
      </c>
      <c r="AU318" s="205" t="s">
        <v>169</v>
      </c>
      <c r="AV318" s="196" t="s">
        <v>170</v>
      </c>
      <c r="AW318" s="4"/>
      <c r="AX318" s="4"/>
      <c r="AY318" s="4"/>
      <c r="AZ318" s="4"/>
      <c r="BA318" s="4"/>
      <c r="BB318" s="4"/>
      <c r="BC318" s="4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4"/>
      <c r="BW318" s="8"/>
      <c r="BX318" s="8"/>
      <c r="BY318" s="8"/>
      <c r="BZ318" s="4"/>
      <c r="CA318" s="4"/>
      <c r="CB318" s="4"/>
      <c r="CC318" s="4"/>
      <c r="CD318" s="27"/>
      <c r="CE318" s="27"/>
      <c r="CF318" s="207">
        <f t="shared" si="127"/>
        <v>-10.81</v>
      </c>
      <c r="CG318" s="208">
        <f t="shared" si="128"/>
        <v>-9.19</v>
      </c>
      <c r="CH318" s="209"/>
      <c r="CI318" s="210"/>
      <c r="CJ318" s="207">
        <f t="shared" si="129"/>
        <v>394.19</v>
      </c>
      <c r="CK318" s="208">
        <f t="shared" si="130"/>
        <v>395.81</v>
      </c>
      <c r="CL318" s="209"/>
      <c r="CM318" s="210"/>
      <c r="CN318" s="207">
        <f t="shared" si="131"/>
        <v>799.19</v>
      </c>
      <c r="CO318" s="208">
        <f t="shared" si="132"/>
        <v>800.81</v>
      </c>
      <c r="CP318" s="211"/>
      <c r="CQ318" s="212"/>
      <c r="CR318" s="213"/>
      <c r="CS318" s="213"/>
    </row>
    <row r="319" spans="1:97" ht="19.899999999999999" customHeight="1">
      <c r="A319" s="194">
        <v>318</v>
      </c>
      <c r="B319" s="204">
        <v>14</v>
      </c>
      <c r="C319" s="195" t="s">
        <v>949</v>
      </c>
      <c r="D319" s="196" t="s">
        <v>1313</v>
      </c>
      <c r="E319" s="196" t="s">
        <v>1314</v>
      </c>
      <c r="F319" s="196" t="s">
        <v>1302</v>
      </c>
      <c r="G319" s="197" t="s">
        <v>1231</v>
      </c>
      <c r="H319" s="196" t="s">
        <v>461</v>
      </c>
      <c r="I319" s="237" t="str">
        <f t="shared" si="144"/>
        <v>-10</v>
      </c>
      <c r="J319" s="237" t="str">
        <f t="shared" si="145"/>
        <v>800</v>
      </c>
      <c r="K319" s="2" t="str">
        <f t="shared" si="149"/>
        <v>FCS0301</v>
      </c>
      <c r="L319" s="1">
        <f t="shared" si="150"/>
        <v>7</v>
      </c>
      <c r="M319" s="1">
        <f t="shared" si="151"/>
        <v>1</v>
      </c>
      <c r="N319" s="1">
        <v>14</v>
      </c>
      <c r="O319" s="57" t="str">
        <f t="shared" si="152"/>
        <v>AAI143</v>
      </c>
      <c r="P319" s="2" t="str">
        <f t="shared" si="138"/>
        <v>AI</v>
      </c>
      <c r="Q319" s="2"/>
      <c r="R319" s="57" t="s">
        <v>162</v>
      </c>
      <c r="S319" s="2"/>
      <c r="T319" s="2"/>
      <c r="U319" s="2">
        <v>15</v>
      </c>
      <c r="V319" s="2"/>
      <c r="W319" s="2" t="s">
        <v>1315</v>
      </c>
      <c r="X319" s="2" t="s">
        <v>354</v>
      </c>
      <c r="Y319" s="3" t="str">
        <f t="shared" si="124"/>
        <v>%Z071114</v>
      </c>
      <c r="Z319" s="2" t="str">
        <f t="shared" si="125"/>
        <v>%%I08TT4657</v>
      </c>
      <c r="AA319" s="36"/>
      <c r="AB319" s="2" t="str">
        <f t="shared" si="126"/>
        <v>HF401辐射段2#表面温度</v>
      </c>
      <c r="AC319" s="1" t="str">
        <f t="shared" si="146"/>
        <v>-10</v>
      </c>
      <c r="AD319" s="1" t="str">
        <f t="shared" si="147"/>
        <v>800</v>
      </c>
      <c r="AE319" s="1" t="str">
        <f t="shared" si="148"/>
        <v>℃</v>
      </c>
      <c r="AF319" s="1"/>
      <c r="AG319" s="1"/>
      <c r="AH319" s="1"/>
      <c r="AI319" s="1"/>
      <c r="AJ319" s="1"/>
      <c r="AK319" s="58" t="s">
        <v>165</v>
      </c>
      <c r="AL319" s="4"/>
      <c r="AM319" s="4"/>
      <c r="AN319" s="5"/>
      <c r="AO319" s="195" t="s">
        <v>161</v>
      </c>
      <c r="AP319" s="199" t="s">
        <v>166</v>
      </c>
      <c r="AQ319" s="197" t="s">
        <v>167</v>
      </c>
      <c r="AR319" s="196"/>
      <c r="AS319" s="115"/>
      <c r="AT319" s="196" t="s">
        <v>168</v>
      </c>
      <c r="AU319" s="205" t="s">
        <v>169</v>
      </c>
      <c r="AV319" s="196" t="s">
        <v>170</v>
      </c>
      <c r="AW319" s="4"/>
      <c r="AX319" s="4"/>
      <c r="AY319" s="4"/>
      <c r="AZ319" s="4"/>
      <c r="BA319" s="4"/>
      <c r="BB319" s="4"/>
      <c r="BC319" s="4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4"/>
      <c r="BW319" s="8"/>
      <c r="BX319" s="8"/>
      <c r="BY319" s="8"/>
      <c r="BZ319" s="4"/>
      <c r="CA319" s="4"/>
      <c r="CB319" s="4"/>
      <c r="CC319" s="4"/>
      <c r="CD319" s="27"/>
      <c r="CE319" s="27"/>
      <c r="CF319" s="207">
        <f t="shared" si="127"/>
        <v>-10.81</v>
      </c>
      <c r="CG319" s="208">
        <f t="shared" si="128"/>
        <v>-9.19</v>
      </c>
      <c r="CH319" s="209"/>
      <c r="CI319" s="210"/>
      <c r="CJ319" s="207">
        <f t="shared" si="129"/>
        <v>394.19</v>
      </c>
      <c r="CK319" s="208">
        <f t="shared" si="130"/>
        <v>395.81</v>
      </c>
      <c r="CL319" s="209"/>
      <c r="CM319" s="210"/>
      <c r="CN319" s="207">
        <f t="shared" si="131"/>
        <v>799.19</v>
      </c>
      <c r="CO319" s="208">
        <f t="shared" si="132"/>
        <v>800.81</v>
      </c>
      <c r="CP319" s="211"/>
      <c r="CQ319" s="212"/>
      <c r="CR319" s="213"/>
      <c r="CS319" s="213"/>
    </row>
    <row r="320" spans="1:97" ht="19.899999999999999" customHeight="1">
      <c r="A320" s="194">
        <v>319</v>
      </c>
      <c r="B320" s="204">
        <v>15</v>
      </c>
      <c r="C320" s="195"/>
      <c r="D320" s="196" t="str">
        <f>LEFT(K320,1)&amp;RIGHT(K320,2)&amp;"N"&amp;L320&amp;"S"&amp;M320&amp;N320</f>
        <v>F01N7S115</v>
      </c>
      <c r="E320" s="196" t="s">
        <v>1316</v>
      </c>
      <c r="F320" s="196" t="s">
        <v>675</v>
      </c>
      <c r="G320" s="196"/>
      <c r="H320" s="196"/>
      <c r="I320" s="237" t="str">
        <f t="shared" si="144"/>
        <v/>
      </c>
      <c r="J320" s="237" t="str">
        <f t="shared" si="145"/>
        <v/>
      </c>
      <c r="K320" s="2" t="str">
        <f t="shared" si="149"/>
        <v>FCS0301</v>
      </c>
      <c r="L320" s="1">
        <f t="shared" si="150"/>
        <v>7</v>
      </c>
      <c r="M320" s="1">
        <f t="shared" si="151"/>
        <v>1</v>
      </c>
      <c r="N320" s="1">
        <v>15</v>
      </c>
      <c r="O320" s="57" t="str">
        <f t="shared" si="152"/>
        <v>AAI143</v>
      </c>
      <c r="P320" s="2" t="str">
        <f t="shared" si="138"/>
        <v>AI</v>
      </c>
      <c r="Q320" s="2"/>
      <c r="R320" s="57" t="s">
        <v>162</v>
      </c>
      <c r="S320" s="2"/>
      <c r="T320" s="2"/>
      <c r="U320" s="2"/>
      <c r="V320" s="2"/>
      <c r="W320" s="2"/>
      <c r="X320" s="2"/>
      <c r="Y320" s="3" t="str">
        <f t="shared" si="124"/>
        <v>%Z071115</v>
      </c>
      <c r="Z320" s="2" t="str">
        <f t="shared" si="125"/>
        <v>%%IF01N7S115</v>
      </c>
      <c r="AA320" s="36"/>
      <c r="AB320" s="2" t="str">
        <f t="shared" si="126"/>
        <v>SBAI SPARE</v>
      </c>
      <c r="AC320" s="1" t="str">
        <f t="shared" si="146"/>
        <v/>
      </c>
      <c r="AD320" s="1" t="str">
        <f t="shared" si="147"/>
        <v/>
      </c>
      <c r="AE320" s="1" t="str">
        <f t="shared" si="148"/>
        <v/>
      </c>
      <c r="AF320" s="1"/>
      <c r="AG320" s="1"/>
      <c r="AH320" s="1"/>
      <c r="AI320" s="1"/>
      <c r="AJ320" s="1"/>
      <c r="AK320" s="58" t="s">
        <v>165</v>
      </c>
      <c r="AL320" s="4"/>
      <c r="AM320" s="4"/>
      <c r="AN320" s="5"/>
      <c r="AO320" s="195" t="s">
        <v>161</v>
      </c>
      <c r="AP320" s="199" t="s">
        <v>166</v>
      </c>
      <c r="AQ320" s="197" t="s">
        <v>167</v>
      </c>
      <c r="AR320" s="196"/>
      <c r="AS320" s="195"/>
      <c r="AT320" s="196" t="s">
        <v>168</v>
      </c>
      <c r="AU320" s="205"/>
      <c r="AV320" s="196"/>
      <c r="AW320" s="4"/>
      <c r="AX320" s="4"/>
      <c r="AY320" s="4"/>
      <c r="AZ320" s="4"/>
      <c r="BA320" s="4"/>
      <c r="BB320" s="4"/>
      <c r="BC320" s="4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4"/>
      <c r="BW320" s="8"/>
      <c r="BX320" s="8"/>
      <c r="BY320" s="8"/>
      <c r="BZ320" s="4"/>
      <c r="CA320" s="4"/>
      <c r="CB320" s="4"/>
      <c r="CC320" s="4"/>
      <c r="CD320" s="27"/>
      <c r="CE320" s="27"/>
      <c r="CF320" s="207" t="e">
        <f t="shared" si="127"/>
        <v>#VALUE!</v>
      </c>
      <c r="CG320" s="208" t="e">
        <f t="shared" si="128"/>
        <v>#VALUE!</v>
      </c>
      <c r="CH320" s="209"/>
      <c r="CI320" s="210"/>
      <c r="CJ320" s="207" t="e">
        <f t="shared" si="129"/>
        <v>#VALUE!</v>
      </c>
      <c r="CK320" s="208" t="e">
        <f t="shared" si="130"/>
        <v>#VALUE!</v>
      </c>
      <c r="CL320" s="209"/>
      <c r="CM320" s="210"/>
      <c r="CN320" s="207" t="e">
        <f t="shared" si="131"/>
        <v>#VALUE!</v>
      </c>
      <c r="CO320" s="208" t="e">
        <f t="shared" si="132"/>
        <v>#VALUE!</v>
      </c>
      <c r="CP320" s="211"/>
      <c r="CQ320" s="212"/>
      <c r="CR320" s="213"/>
      <c r="CS320" s="213"/>
    </row>
    <row r="321" spans="1:97" ht="19.899999999999999" customHeight="1">
      <c r="A321" s="194">
        <v>320</v>
      </c>
      <c r="B321" s="204">
        <v>16</v>
      </c>
      <c r="C321" s="195"/>
      <c r="D321" s="196" t="str">
        <f>LEFT(K321,1)&amp;RIGHT(K321,2)&amp;"N"&amp;L321&amp;"S"&amp;M321&amp;N321</f>
        <v>F01N7S116</v>
      </c>
      <c r="E321" s="196" t="s">
        <v>1317</v>
      </c>
      <c r="F321" s="196" t="s">
        <v>675</v>
      </c>
      <c r="G321" s="196"/>
      <c r="H321" s="196"/>
      <c r="I321" s="237" t="str">
        <f t="shared" si="144"/>
        <v/>
      </c>
      <c r="J321" s="237" t="str">
        <f t="shared" si="145"/>
        <v/>
      </c>
      <c r="K321" s="2" t="str">
        <f t="shared" si="149"/>
        <v>FCS0301</v>
      </c>
      <c r="L321" s="1">
        <f t="shared" si="150"/>
        <v>7</v>
      </c>
      <c r="M321" s="1">
        <f t="shared" si="151"/>
        <v>1</v>
      </c>
      <c r="N321" s="1">
        <v>16</v>
      </c>
      <c r="O321" s="57" t="str">
        <f t="shared" si="152"/>
        <v>AAI143</v>
      </c>
      <c r="P321" s="2" t="str">
        <f t="shared" si="138"/>
        <v>AI</v>
      </c>
      <c r="Q321" s="2"/>
      <c r="R321" s="57" t="s">
        <v>162</v>
      </c>
      <c r="S321" s="2"/>
      <c r="T321" s="2"/>
      <c r="U321" s="2"/>
      <c r="V321" s="2"/>
      <c r="W321" s="2"/>
      <c r="X321" s="2"/>
      <c r="Y321" s="25" t="str">
        <f t="shared" si="124"/>
        <v>%Z071116</v>
      </c>
      <c r="Z321" s="2" t="str">
        <f t="shared" si="125"/>
        <v>%%IF01N7S116</v>
      </c>
      <c r="AA321" s="36"/>
      <c r="AB321" s="2" t="str">
        <f t="shared" si="126"/>
        <v>SBAI SPARE</v>
      </c>
      <c r="AC321" s="1" t="str">
        <f t="shared" si="146"/>
        <v/>
      </c>
      <c r="AD321" s="1" t="str">
        <f t="shared" si="147"/>
        <v/>
      </c>
      <c r="AE321" s="1" t="str">
        <f t="shared" si="148"/>
        <v/>
      </c>
      <c r="AF321" s="1"/>
      <c r="AG321" s="1"/>
      <c r="AH321" s="1"/>
      <c r="AI321" s="1"/>
      <c r="AJ321" s="1"/>
      <c r="AK321" s="58" t="s">
        <v>165</v>
      </c>
      <c r="AL321" s="4"/>
      <c r="AM321" s="4"/>
      <c r="AN321" s="5"/>
      <c r="AO321" s="195" t="s">
        <v>161</v>
      </c>
      <c r="AP321" s="199" t="s">
        <v>166</v>
      </c>
      <c r="AQ321" s="197" t="s">
        <v>167</v>
      </c>
      <c r="AR321" s="196"/>
      <c r="AS321" s="195"/>
      <c r="AT321" s="196" t="s">
        <v>168</v>
      </c>
      <c r="AU321" s="205"/>
      <c r="AV321" s="196"/>
      <c r="AW321" s="4"/>
      <c r="AX321" s="4"/>
      <c r="AY321" s="4"/>
      <c r="AZ321" s="4"/>
      <c r="BA321" s="4"/>
      <c r="BB321" s="4"/>
      <c r="BC321" s="4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4"/>
      <c r="BW321" s="8"/>
      <c r="BX321" s="8"/>
      <c r="BY321" s="8"/>
      <c r="BZ321" s="4"/>
      <c r="CA321" s="4"/>
      <c r="CB321" s="4"/>
      <c r="CC321" s="4"/>
      <c r="CD321" s="27"/>
      <c r="CE321" s="27"/>
      <c r="CF321" s="207" t="e">
        <f t="shared" si="127"/>
        <v>#VALUE!</v>
      </c>
      <c r="CG321" s="208" t="e">
        <f t="shared" si="128"/>
        <v>#VALUE!</v>
      </c>
      <c r="CH321" s="209"/>
      <c r="CI321" s="210"/>
      <c r="CJ321" s="207" t="e">
        <f t="shared" si="129"/>
        <v>#VALUE!</v>
      </c>
      <c r="CK321" s="208" t="e">
        <f t="shared" si="130"/>
        <v>#VALUE!</v>
      </c>
      <c r="CL321" s="209"/>
      <c r="CM321" s="210"/>
      <c r="CN321" s="207" t="e">
        <f t="shared" si="131"/>
        <v>#VALUE!</v>
      </c>
      <c r="CO321" s="208" t="e">
        <f t="shared" si="132"/>
        <v>#VALUE!</v>
      </c>
      <c r="CP321" s="211"/>
      <c r="CQ321" s="212"/>
      <c r="CR321" s="213"/>
      <c r="CS321" s="213"/>
    </row>
    <row r="322" spans="1:97" ht="19.899999999999999" customHeight="1">
      <c r="A322" s="194">
        <v>321</v>
      </c>
      <c r="B322" s="195">
        <v>1</v>
      </c>
      <c r="C322" s="195" t="s">
        <v>949</v>
      </c>
      <c r="D322" s="196" t="s">
        <v>1318</v>
      </c>
      <c r="E322" s="196" t="s">
        <v>1319</v>
      </c>
      <c r="F322" s="196" t="s">
        <v>1320</v>
      </c>
      <c r="G322" s="197" t="s">
        <v>1259</v>
      </c>
      <c r="H322" s="196" t="s">
        <v>461</v>
      </c>
      <c r="I322" s="237" t="str">
        <f t="shared" si="144"/>
        <v>-10</v>
      </c>
      <c r="J322" s="237" t="str">
        <f t="shared" si="145"/>
        <v>700</v>
      </c>
      <c r="K322" s="2" t="str">
        <f t="shared" si="149"/>
        <v>FCS0301</v>
      </c>
      <c r="L322" s="1">
        <v>7</v>
      </c>
      <c r="M322" s="1">
        <v>2</v>
      </c>
      <c r="N322" s="1">
        <v>1</v>
      </c>
      <c r="O322" s="57" t="s">
        <v>34</v>
      </c>
      <c r="P322" s="2" t="str">
        <f t="shared" si="138"/>
        <v>AI</v>
      </c>
      <c r="Q322" s="2"/>
      <c r="R322" s="57" t="s">
        <v>162</v>
      </c>
      <c r="S322" s="2"/>
      <c r="T322" s="2"/>
      <c r="U322" s="2">
        <v>15</v>
      </c>
      <c r="V322" s="2"/>
      <c r="W322" s="2" t="s">
        <v>1321</v>
      </c>
      <c r="X322" s="2" t="s">
        <v>354</v>
      </c>
      <c r="Y322" s="3" t="str">
        <f t="shared" ref="Y322:Y385" si="153">"%Z"&amp;TEXT(L322,"00")&amp;TEXT(M322,"0")&amp;"1"&amp;TEXT(N322,"00")</f>
        <v>%Z072101</v>
      </c>
      <c r="Z322" s="2" t="str">
        <f t="shared" ref="Z322:Z385" si="154">IF(D322="","",IF(P322="AI",CONCATENATE("%%I",E322),IF(P322="AO",CONCATENATE("%%O",E322),E322)))</f>
        <v>%%I08TT4676A</v>
      </c>
      <c r="AA322" s="2"/>
      <c r="AB322" s="2" t="str">
        <f t="shared" ref="AB322:AB385" si="155">IF(F322&lt;&gt;"",F322,"")</f>
        <v>HF401辐射段2#通道温度</v>
      </c>
      <c r="AC322" s="1" t="str">
        <f t="shared" si="146"/>
        <v>-10</v>
      </c>
      <c r="AD322" s="1" t="str">
        <f t="shared" si="147"/>
        <v>700</v>
      </c>
      <c r="AE322" s="1" t="str">
        <f t="shared" si="148"/>
        <v>℃</v>
      </c>
      <c r="AF322" s="1"/>
      <c r="AG322" s="1"/>
      <c r="AH322" s="1"/>
      <c r="AI322" s="1"/>
      <c r="AJ322" s="1"/>
      <c r="AK322" s="58" t="s">
        <v>165</v>
      </c>
      <c r="AL322" s="4"/>
      <c r="AM322" s="4"/>
      <c r="AN322" s="5"/>
      <c r="AO322" s="195" t="s">
        <v>161</v>
      </c>
      <c r="AP322" s="199" t="s">
        <v>166</v>
      </c>
      <c r="AQ322" s="197" t="s">
        <v>167</v>
      </c>
      <c r="AR322" s="196"/>
      <c r="AS322" s="196"/>
      <c r="AT322" s="196" t="s">
        <v>168</v>
      </c>
      <c r="AU322" s="205" t="s">
        <v>169</v>
      </c>
      <c r="AV322" s="196" t="s">
        <v>170</v>
      </c>
      <c r="AW322" s="4"/>
      <c r="AX322" s="4"/>
      <c r="AY322" s="4"/>
      <c r="AZ322" s="4"/>
      <c r="BA322" s="4"/>
      <c r="BB322" s="4"/>
      <c r="BC322" s="4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4"/>
      <c r="BW322" s="8"/>
      <c r="BX322" s="8"/>
      <c r="BY322" s="8"/>
      <c r="BZ322" s="4"/>
      <c r="CA322" s="4"/>
      <c r="CB322" s="4"/>
      <c r="CC322" s="4"/>
      <c r="CD322" s="27"/>
      <c r="CE322" s="27"/>
      <c r="CF322" s="207">
        <f t="shared" ref="CF322:CF385" si="156">IF(OR(P322="AI",P322="PI"),AC322-(AD322-AC322)*0.001,IF(AND(P322="AO",S322="FC"),4-0.048,IF(AND(P322="AO",OR(S322="FO",S322="FLO")),20-0.048,"")))</f>
        <v>-10.71</v>
      </c>
      <c r="CG322" s="208">
        <f t="shared" ref="CG322:CG385" si="157">IF(OR(P322="AI",P322="PI"),AC322+(AD322-AC322)*0.001,IF(AND(P322="AO",S322="FC"),4+0.048,IF(AND(P322="AO",OR(S322="FO",S322="FLO")),20+0.048,"")))</f>
        <v>-9.2899999999999991</v>
      </c>
      <c r="CH322" s="209"/>
      <c r="CI322" s="210"/>
      <c r="CJ322" s="207">
        <f t="shared" ref="CJ322:CJ385" si="158">IF(OR(P322="AI",P322="PI"),(AD322+AC322)/2-(AD322-AC322)*0.001,IF(P322="AO",12-0.048,""))</f>
        <v>344.29</v>
      </c>
      <c r="CK322" s="208">
        <f t="shared" ref="CK322:CK385" si="159">IF(OR(P322="AI",P322="PI"),(AD322+AC322)/2+(AD322-AC322)*0.001,IF(P322="AO",12+0.048,""))</f>
        <v>345.71</v>
      </c>
      <c r="CL322" s="209"/>
      <c r="CM322" s="210"/>
      <c r="CN322" s="207">
        <f t="shared" ref="CN322:CN385" si="160">IF(OR(P322="AI",P322="PI"),AD322-(AD322-AC322)*0.001,IF(AND(P322="AO",S322="FC"),20-0.048,IF(AND(P322="AO",OR(S322="FO",S322="FLO")),4-0.048,"")))</f>
        <v>699.29</v>
      </c>
      <c r="CO322" s="208">
        <f t="shared" ref="CO322:CO385" si="161">IF(OR(P322="AI",P322="PI"),AD322+(AD322-AC322)*0.001,IF(AND(P322="AO",S322="FC"),20+0.048,IF(AND(P322="AO",OR(S322="FO",S322="FLO")),4+0.048,"")))</f>
        <v>700.71</v>
      </c>
      <c r="CP322" s="211"/>
      <c r="CQ322" s="212"/>
      <c r="CR322" s="213"/>
      <c r="CS322" s="213"/>
    </row>
    <row r="323" spans="1:97" ht="19.899999999999999" customHeight="1">
      <c r="A323" s="194">
        <v>322</v>
      </c>
      <c r="B323" s="195">
        <v>2</v>
      </c>
      <c r="C323" s="195" t="s">
        <v>949</v>
      </c>
      <c r="D323" s="196" t="s">
        <v>1322</v>
      </c>
      <c r="E323" s="196" t="s">
        <v>1323</v>
      </c>
      <c r="F323" s="196" t="s">
        <v>1324</v>
      </c>
      <c r="G323" s="197" t="s">
        <v>1231</v>
      </c>
      <c r="H323" s="196" t="s">
        <v>461</v>
      </c>
      <c r="I323" s="237" t="str">
        <f t="shared" si="144"/>
        <v>-10</v>
      </c>
      <c r="J323" s="237" t="str">
        <f t="shared" si="145"/>
        <v>800</v>
      </c>
      <c r="K323" s="2" t="str">
        <f t="shared" si="149"/>
        <v>FCS0301</v>
      </c>
      <c r="L323" s="1">
        <f t="shared" ref="L323:L337" si="162">L322</f>
        <v>7</v>
      </c>
      <c r="M323" s="1">
        <f t="shared" ref="M323:M337" si="163">M322</f>
        <v>2</v>
      </c>
      <c r="N323" s="1">
        <v>2</v>
      </c>
      <c r="O323" s="57" t="str">
        <f t="shared" ref="O323:O337" si="164">O322</f>
        <v>AAI143</v>
      </c>
      <c r="P323" s="2" t="str">
        <f t="shared" si="138"/>
        <v>AI</v>
      </c>
      <c r="Q323" s="2"/>
      <c r="R323" s="57" t="s">
        <v>162</v>
      </c>
      <c r="S323" s="2"/>
      <c r="T323" s="2"/>
      <c r="U323" s="2">
        <v>15</v>
      </c>
      <c r="V323" s="2"/>
      <c r="W323" s="2" t="s">
        <v>1325</v>
      </c>
      <c r="X323" s="2" t="s">
        <v>354</v>
      </c>
      <c r="Y323" s="3" t="str">
        <f t="shared" si="153"/>
        <v>%Z072102</v>
      </c>
      <c r="Z323" s="2" t="str">
        <f t="shared" si="154"/>
        <v>%%I08TT4680</v>
      </c>
      <c r="AA323" s="2"/>
      <c r="AB323" s="2" t="str">
        <f t="shared" si="155"/>
        <v>HF401液体预热2#表面温度</v>
      </c>
      <c r="AC323" s="1" t="str">
        <f t="shared" si="146"/>
        <v>-10</v>
      </c>
      <c r="AD323" s="1" t="str">
        <f t="shared" si="147"/>
        <v>800</v>
      </c>
      <c r="AE323" s="1" t="str">
        <f t="shared" si="148"/>
        <v>℃</v>
      </c>
      <c r="AF323" s="1"/>
      <c r="AG323" s="1"/>
      <c r="AH323" s="1"/>
      <c r="AI323" s="1"/>
      <c r="AJ323" s="1"/>
      <c r="AK323" s="58" t="s">
        <v>165</v>
      </c>
      <c r="AL323" s="4"/>
      <c r="AM323" s="4"/>
      <c r="AN323" s="5"/>
      <c r="AO323" s="195" t="s">
        <v>161</v>
      </c>
      <c r="AP323" s="199" t="s">
        <v>166</v>
      </c>
      <c r="AQ323" s="197" t="s">
        <v>167</v>
      </c>
      <c r="AR323" s="196"/>
      <c r="AS323" s="196"/>
      <c r="AT323" s="196" t="s">
        <v>168</v>
      </c>
      <c r="AU323" s="205" t="s">
        <v>169</v>
      </c>
      <c r="AV323" s="196" t="s">
        <v>170</v>
      </c>
      <c r="AW323" s="4"/>
      <c r="AX323" s="4"/>
      <c r="AY323" s="4"/>
      <c r="AZ323" s="4"/>
      <c r="BA323" s="4"/>
      <c r="BB323" s="4"/>
      <c r="BC323" s="4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4"/>
      <c r="BW323" s="8"/>
      <c r="BX323" s="8"/>
      <c r="BY323" s="8"/>
      <c r="BZ323" s="4"/>
      <c r="CA323" s="4"/>
      <c r="CB323" s="4"/>
      <c r="CC323" s="4"/>
      <c r="CD323" s="27"/>
      <c r="CE323" s="27"/>
      <c r="CF323" s="207">
        <f t="shared" si="156"/>
        <v>-10.81</v>
      </c>
      <c r="CG323" s="208">
        <f t="shared" si="157"/>
        <v>-9.19</v>
      </c>
      <c r="CH323" s="209"/>
      <c r="CI323" s="210"/>
      <c r="CJ323" s="207">
        <f t="shared" si="158"/>
        <v>394.19</v>
      </c>
      <c r="CK323" s="208">
        <f t="shared" si="159"/>
        <v>395.81</v>
      </c>
      <c r="CL323" s="209"/>
      <c r="CM323" s="210"/>
      <c r="CN323" s="207">
        <f t="shared" si="160"/>
        <v>799.19</v>
      </c>
      <c r="CO323" s="208">
        <f t="shared" si="161"/>
        <v>800.81</v>
      </c>
      <c r="CP323" s="211"/>
      <c r="CQ323" s="212"/>
      <c r="CR323" s="213"/>
      <c r="CS323" s="213"/>
    </row>
    <row r="324" spans="1:97" ht="19.899999999999999" customHeight="1">
      <c r="A324" s="194">
        <v>323</v>
      </c>
      <c r="B324" s="195">
        <v>3</v>
      </c>
      <c r="C324" s="195" t="s">
        <v>949</v>
      </c>
      <c r="D324" s="196" t="s">
        <v>1326</v>
      </c>
      <c r="E324" s="196" t="s">
        <v>1327</v>
      </c>
      <c r="F324" s="196" t="s">
        <v>1324</v>
      </c>
      <c r="G324" s="197" t="s">
        <v>1231</v>
      </c>
      <c r="H324" s="196" t="s">
        <v>461</v>
      </c>
      <c r="I324" s="237" t="str">
        <f t="shared" si="144"/>
        <v>-10</v>
      </c>
      <c r="J324" s="237" t="str">
        <f t="shared" si="145"/>
        <v>800</v>
      </c>
      <c r="K324" s="2" t="str">
        <f t="shared" si="149"/>
        <v>FCS0301</v>
      </c>
      <c r="L324" s="1">
        <f t="shared" si="162"/>
        <v>7</v>
      </c>
      <c r="M324" s="1">
        <f t="shared" si="163"/>
        <v>2</v>
      </c>
      <c r="N324" s="1">
        <v>3</v>
      </c>
      <c r="O324" s="57" t="str">
        <f t="shared" si="164"/>
        <v>AAI143</v>
      </c>
      <c r="P324" s="2" t="str">
        <f t="shared" si="138"/>
        <v>AI</v>
      </c>
      <c r="Q324" s="2"/>
      <c r="R324" s="57" t="s">
        <v>162</v>
      </c>
      <c r="S324" s="2"/>
      <c r="T324" s="2"/>
      <c r="U324" s="2">
        <v>15</v>
      </c>
      <c r="V324" s="2"/>
      <c r="W324" s="2" t="s">
        <v>1328</v>
      </c>
      <c r="X324" s="2" t="s">
        <v>354</v>
      </c>
      <c r="Y324" s="3" t="str">
        <f t="shared" si="153"/>
        <v>%Z072103</v>
      </c>
      <c r="Z324" s="2" t="str">
        <f t="shared" si="154"/>
        <v>%%I08TT4681</v>
      </c>
      <c r="AA324" s="2"/>
      <c r="AB324" s="2" t="str">
        <f t="shared" si="155"/>
        <v>HF401液体预热2#表面温度</v>
      </c>
      <c r="AC324" s="1" t="str">
        <f t="shared" si="146"/>
        <v>-10</v>
      </c>
      <c r="AD324" s="1" t="str">
        <f t="shared" si="147"/>
        <v>800</v>
      </c>
      <c r="AE324" s="1" t="str">
        <f t="shared" si="148"/>
        <v>℃</v>
      </c>
      <c r="AF324" s="1"/>
      <c r="AG324" s="1"/>
      <c r="AH324" s="1"/>
      <c r="AI324" s="1"/>
      <c r="AJ324" s="1"/>
      <c r="AK324" s="58" t="s">
        <v>165</v>
      </c>
      <c r="AL324" s="4"/>
      <c r="AM324" s="4"/>
      <c r="AN324" s="5"/>
      <c r="AO324" s="195" t="s">
        <v>161</v>
      </c>
      <c r="AP324" s="199" t="s">
        <v>166</v>
      </c>
      <c r="AQ324" s="197" t="s">
        <v>167</v>
      </c>
      <c r="AR324" s="196"/>
      <c r="AS324" s="196"/>
      <c r="AT324" s="196" t="s">
        <v>168</v>
      </c>
      <c r="AU324" s="205" t="s">
        <v>169</v>
      </c>
      <c r="AV324" s="196" t="s">
        <v>170</v>
      </c>
      <c r="AW324" s="4"/>
      <c r="AX324" s="4"/>
      <c r="AY324" s="4"/>
      <c r="AZ324" s="4"/>
      <c r="BA324" s="4"/>
      <c r="BB324" s="4"/>
      <c r="BC324" s="4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4"/>
      <c r="BW324" s="8"/>
      <c r="BX324" s="8"/>
      <c r="BY324" s="8"/>
      <c r="BZ324" s="4"/>
      <c r="CA324" s="4"/>
      <c r="CB324" s="4"/>
      <c r="CC324" s="4"/>
      <c r="CD324" s="27"/>
      <c r="CE324" s="27"/>
      <c r="CF324" s="207">
        <f t="shared" si="156"/>
        <v>-10.81</v>
      </c>
      <c r="CG324" s="208">
        <f t="shared" si="157"/>
        <v>-9.19</v>
      </c>
      <c r="CH324" s="209"/>
      <c r="CI324" s="210"/>
      <c r="CJ324" s="207">
        <f t="shared" si="158"/>
        <v>394.19</v>
      </c>
      <c r="CK324" s="208">
        <f t="shared" si="159"/>
        <v>395.81</v>
      </c>
      <c r="CL324" s="209"/>
      <c r="CM324" s="210"/>
      <c r="CN324" s="207">
        <f t="shared" si="160"/>
        <v>799.19</v>
      </c>
      <c r="CO324" s="208">
        <f t="shared" si="161"/>
        <v>800.81</v>
      </c>
      <c r="CP324" s="211"/>
      <c r="CQ324" s="212"/>
      <c r="CR324" s="213"/>
      <c r="CS324" s="213"/>
    </row>
    <row r="325" spans="1:97" ht="19.899999999999999" customHeight="1">
      <c r="A325" s="194">
        <v>324</v>
      </c>
      <c r="B325" s="195">
        <v>4</v>
      </c>
      <c r="C325" s="195" t="s">
        <v>426</v>
      </c>
      <c r="D325" s="196" t="s">
        <v>1329</v>
      </c>
      <c r="E325" s="196" t="s">
        <v>1330</v>
      </c>
      <c r="F325" s="196" t="s">
        <v>1331</v>
      </c>
      <c r="G325" s="196"/>
      <c r="H325" s="196"/>
      <c r="I325" s="237" t="str">
        <f t="shared" si="144"/>
        <v/>
      </c>
      <c r="J325" s="237" t="str">
        <f t="shared" si="145"/>
        <v/>
      </c>
      <c r="K325" s="2" t="str">
        <f t="shared" si="149"/>
        <v>FCS0301</v>
      </c>
      <c r="L325" s="1">
        <f t="shared" si="162"/>
        <v>7</v>
      </c>
      <c r="M325" s="1">
        <f t="shared" si="163"/>
        <v>2</v>
      </c>
      <c r="N325" s="1">
        <v>4</v>
      </c>
      <c r="O325" s="57" t="str">
        <f t="shared" si="164"/>
        <v>AAI143</v>
      </c>
      <c r="P325" s="2" t="str">
        <f t="shared" si="138"/>
        <v>AI</v>
      </c>
      <c r="Q325" s="2"/>
      <c r="R325" s="57" t="s">
        <v>162</v>
      </c>
      <c r="S325" s="2"/>
      <c r="T325" s="2"/>
      <c r="U325" s="2"/>
      <c r="V325" s="2"/>
      <c r="W325" s="2"/>
      <c r="X325" s="2"/>
      <c r="Y325" s="3" t="str">
        <f t="shared" si="153"/>
        <v>%Z072104</v>
      </c>
      <c r="Z325" s="2" t="str">
        <f t="shared" si="154"/>
        <v>%%I08TT5141</v>
      </c>
      <c r="AA325" s="2"/>
      <c r="AB325" s="2" t="str">
        <f t="shared" si="155"/>
        <v xml:space="preserve">排气冷却后温度 </v>
      </c>
      <c r="AC325" s="1" t="str">
        <f t="shared" si="146"/>
        <v/>
      </c>
      <c r="AD325" s="1" t="str">
        <f t="shared" si="147"/>
        <v/>
      </c>
      <c r="AE325" s="1" t="str">
        <f t="shared" si="148"/>
        <v/>
      </c>
      <c r="AF325" s="1"/>
      <c r="AG325" s="59"/>
      <c r="AH325" s="1"/>
      <c r="AI325" s="1"/>
      <c r="AJ325" s="1"/>
      <c r="AK325" s="58" t="s">
        <v>165</v>
      </c>
      <c r="AL325" s="4"/>
      <c r="AM325" s="4"/>
      <c r="AN325" s="5"/>
      <c r="AO325" s="195" t="s">
        <v>161</v>
      </c>
      <c r="AP325" s="199" t="s">
        <v>166</v>
      </c>
      <c r="AQ325" s="197" t="s">
        <v>167</v>
      </c>
      <c r="AR325" s="196"/>
      <c r="AS325" s="196"/>
      <c r="AT325" s="196" t="s">
        <v>168</v>
      </c>
      <c r="AU325" s="205" t="s">
        <v>169</v>
      </c>
      <c r="AV325" s="196" t="s">
        <v>170</v>
      </c>
      <c r="AW325" s="4"/>
      <c r="AX325" s="4"/>
      <c r="AY325" s="4"/>
      <c r="AZ325" s="4"/>
      <c r="BA325" s="4"/>
      <c r="BB325" s="4"/>
      <c r="BC325" s="4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4"/>
      <c r="BW325" s="8"/>
      <c r="BX325" s="8"/>
      <c r="BY325" s="8"/>
      <c r="BZ325" s="4"/>
      <c r="CA325" s="4"/>
      <c r="CB325" s="4"/>
      <c r="CC325" s="4"/>
      <c r="CD325" s="27"/>
      <c r="CE325" s="27"/>
      <c r="CF325" s="207" t="e">
        <f t="shared" si="156"/>
        <v>#VALUE!</v>
      </c>
      <c r="CG325" s="208" t="e">
        <f t="shared" si="157"/>
        <v>#VALUE!</v>
      </c>
      <c r="CH325" s="209"/>
      <c r="CI325" s="210"/>
      <c r="CJ325" s="207" t="e">
        <f t="shared" si="158"/>
        <v>#VALUE!</v>
      </c>
      <c r="CK325" s="208" t="e">
        <f t="shared" si="159"/>
        <v>#VALUE!</v>
      </c>
      <c r="CL325" s="209"/>
      <c r="CM325" s="210"/>
      <c r="CN325" s="207" t="e">
        <f t="shared" si="160"/>
        <v>#VALUE!</v>
      </c>
      <c r="CO325" s="208" t="e">
        <f t="shared" si="161"/>
        <v>#VALUE!</v>
      </c>
      <c r="CP325" s="211"/>
      <c r="CQ325" s="212"/>
      <c r="CR325" s="213"/>
      <c r="CS325" s="213"/>
    </row>
    <row r="326" spans="1:97" ht="19.899999999999999" customHeight="1">
      <c r="A326" s="194">
        <v>325</v>
      </c>
      <c r="B326" s="195">
        <v>5</v>
      </c>
      <c r="C326" s="195" t="s">
        <v>426</v>
      </c>
      <c r="D326" s="196" t="s">
        <v>1332</v>
      </c>
      <c r="E326" s="196" t="s">
        <v>1333</v>
      </c>
      <c r="F326" s="196" t="s">
        <v>1334</v>
      </c>
      <c r="G326" s="196"/>
      <c r="H326" s="196"/>
      <c r="I326" s="237" t="str">
        <f t="shared" si="144"/>
        <v/>
      </c>
      <c r="J326" s="237" t="str">
        <f t="shared" si="145"/>
        <v/>
      </c>
      <c r="K326" s="2" t="str">
        <f t="shared" si="149"/>
        <v>FCS0301</v>
      </c>
      <c r="L326" s="1">
        <f t="shared" si="162"/>
        <v>7</v>
      </c>
      <c r="M326" s="1">
        <f t="shared" si="163"/>
        <v>2</v>
      </c>
      <c r="N326" s="1">
        <v>5</v>
      </c>
      <c r="O326" s="57" t="str">
        <f t="shared" si="164"/>
        <v>AAI143</v>
      </c>
      <c r="P326" s="2" t="str">
        <f t="shared" si="138"/>
        <v>AI</v>
      </c>
      <c r="Q326" s="2"/>
      <c r="R326" s="57" t="s">
        <v>162</v>
      </c>
      <c r="S326" s="2"/>
      <c r="T326" s="2"/>
      <c r="U326" s="2"/>
      <c r="V326" s="2"/>
      <c r="W326" s="2"/>
      <c r="X326" s="2"/>
      <c r="Y326" s="3" t="str">
        <f t="shared" si="153"/>
        <v>%Z072105</v>
      </c>
      <c r="Z326" s="2" t="str">
        <f t="shared" si="154"/>
        <v>%%I08PT5141</v>
      </c>
      <c r="AA326" s="2"/>
      <c r="AB326" s="2" t="str">
        <f t="shared" si="155"/>
        <v>爆破片破裂压力报警联锁</v>
      </c>
      <c r="AC326" s="1" t="str">
        <f t="shared" si="146"/>
        <v/>
      </c>
      <c r="AD326" s="1" t="str">
        <f t="shared" si="147"/>
        <v/>
      </c>
      <c r="AE326" s="1" t="str">
        <f t="shared" si="148"/>
        <v/>
      </c>
      <c r="AF326" s="1"/>
      <c r="AG326" s="1"/>
      <c r="AH326" s="1"/>
      <c r="AI326" s="1"/>
      <c r="AJ326" s="1"/>
      <c r="AK326" s="58" t="s">
        <v>165</v>
      </c>
      <c r="AL326" s="4"/>
      <c r="AM326" s="4"/>
      <c r="AN326" s="5"/>
      <c r="AO326" s="195" t="s">
        <v>161</v>
      </c>
      <c r="AP326" s="199" t="s">
        <v>166</v>
      </c>
      <c r="AQ326" s="197" t="s">
        <v>167</v>
      </c>
      <c r="AR326" s="196"/>
      <c r="AS326" s="196"/>
      <c r="AT326" s="196" t="s">
        <v>168</v>
      </c>
      <c r="AU326" s="205" t="s">
        <v>169</v>
      </c>
      <c r="AV326" s="196" t="s">
        <v>170</v>
      </c>
      <c r="AW326" s="4"/>
      <c r="AX326" s="4"/>
      <c r="AY326" s="4"/>
      <c r="AZ326" s="4"/>
      <c r="BA326" s="4"/>
      <c r="BB326" s="4"/>
      <c r="BC326" s="4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4"/>
      <c r="BW326" s="8"/>
      <c r="BX326" s="8"/>
      <c r="BY326" s="8"/>
      <c r="BZ326" s="4"/>
      <c r="CA326" s="4"/>
      <c r="CB326" s="4"/>
      <c r="CC326" s="4"/>
      <c r="CD326" s="27"/>
      <c r="CE326" s="27"/>
      <c r="CF326" s="207" t="e">
        <f t="shared" si="156"/>
        <v>#VALUE!</v>
      </c>
      <c r="CG326" s="208" t="e">
        <f t="shared" si="157"/>
        <v>#VALUE!</v>
      </c>
      <c r="CH326" s="209"/>
      <c r="CI326" s="210"/>
      <c r="CJ326" s="207" t="e">
        <f t="shared" si="158"/>
        <v>#VALUE!</v>
      </c>
      <c r="CK326" s="208" t="e">
        <f t="shared" si="159"/>
        <v>#VALUE!</v>
      </c>
      <c r="CL326" s="209"/>
      <c r="CM326" s="210"/>
      <c r="CN326" s="207" t="e">
        <f t="shared" si="160"/>
        <v>#VALUE!</v>
      </c>
      <c r="CO326" s="208" t="e">
        <f t="shared" si="161"/>
        <v>#VALUE!</v>
      </c>
      <c r="CP326" s="211"/>
      <c r="CQ326" s="212"/>
      <c r="CR326" s="213"/>
      <c r="CS326" s="213"/>
    </row>
    <row r="327" spans="1:97" ht="19.899999999999999" customHeight="1">
      <c r="A327" s="194">
        <v>326</v>
      </c>
      <c r="B327" s="195">
        <v>6</v>
      </c>
      <c r="C327" s="195" t="s">
        <v>426</v>
      </c>
      <c r="D327" s="196" t="s">
        <v>1335</v>
      </c>
      <c r="E327" s="196" t="s">
        <v>1336</v>
      </c>
      <c r="F327" s="196" t="s">
        <v>1337</v>
      </c>
      <c r="G327" s="196"/>
      <c r="H327" s="196"/>
      <c r="I327" s="237" t="str">
        <f t="shared" si="144"/>
        <v/>
      </c>
      <c r="J327" s="237" t="str">
        <f t="shared" si="145"/>
        <v/>
      </c>
      <c r="K327" s="2" t="str">
        <f t="shared" si="149"/>
        <v>FCS0301</v>
      </c>
      <c r="L327" s="1">
        <f t="shared" si="162"/>
        <v>7</v>
      </c>
      <c r="M327" s="1">
        <f t="shared" si="163"/>
        <v>2</v>
      </c>
      <c r="N327" s="1">
        <v>6</v>
      </c>
      <c r="O327" s="57" t="str">
        <f t="shared" si="164"/>
        <v>AAI143</v>
      </c>
      <c r="P327" s="2" t="str">
        <f t="shared" si="138"/>
        <v>AI</v>
      </c>
      <c r="Q327" s="2"/>
      <c r="R327" s="57" t="s">
        <v>162</v>
      </c>
      <c r="S327" s="2"/>
      <c r="T327" s="2"/>
      <c r="U327" s="2"/>
      <c r="V327" s="2"/>
      <c r="W327" s="2"/>
      <c r="X327" s="2"/>
      <c r="Y327" s="3" t="str">
        <f t="shared" si="153"/>
        <v>%Z072106</v>
      </c>
      <c r="Z327" s="2" t="str">
        <f t="shared" si="154"/>
        <v>%%I08PT5142</v>
      </c>
      <c r="AA327" s="2"/>
      <c r="AB327" s="2" t="str">
        <f t="shared" si="155"/>
        <v>润滑油压力报警联锁</v>
      </c>
      <c r="AC327" s="1" t="str">
        <f t="shared" si="146"/>
        <v/>
      </c>
      <c r="AD327" s="1" t="str">
        <f t="shared" si="147"/>
        <v/>
      </c>
      <c r="AE327" s="1" t="str">
        <f t="shared" si="148"/>
        <v/>
      </c>
      <c r="AF327" s="1"/>
      <c r="AG327" s="1"/>
      <c r="AH327" s="1"/>
      <c r="AI327" s="1"/>
      <c r="AJ327" s="1"/>
      <c r="AK327" s="58" t="s">
        <v>165</v>
      </c>
      <c r="AL327" s="4"/>
      <c r="AM327" s="4"/>
      <c r="AN327" s="5"/>
      <c r="AO327" s="195" t="s">
        <v>161</v>
      </c>
      <c r="AP327" s="199" t="s">
        <v>166</v>
      </c>
      <c r="AQ327" s="197" t="s">
        <v>167</v>
      </c>
      <c r="AR327" s="196"/>
      <c r="AS327" s="196"/>
      <c r="AT327" s="196" t="s">
        <v>168</v>
      </c>
      <c r="AU327" s="205" t="s">
        <v>169</v>
      </c>
      <c r="AV327" s="196" t="s">
        <v>170</v>
      </c>
      <c r="AW327" s="4"/>
      <c r="AX327" s="4"/>
      <c r="AY327" s="4"/>
      <c r="AZ327" s="4"/>
      <c r="BA327" s="4"/>
      <c r="BB327" s="4"/>
      <c r="BC327" s="4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4"/>
      <c r="BW327" s="8"/>
      <c r="BX327" s="8"/>
      <c r="BY327" s="8"/>
      <c r="BZ327" s="4"/>
      <c r="CA327" s="4"/>
      <c r="CB327" s="4"/>
      <c r="CC327" s="4"/>
      <c r="CD327" s="27"/>
      <c r="CE327" s="27"/>
      <c r="CF327" s="207" t="e">
        <f t="shared" si="156"/>
        <v>#VALUE!</v>
      </c>
      <c r="CG327" s="208" t="e">
        <f t="shared" si="157"/>
        <v>#VALUE!</v>
      </c>
      <c r="CH327" s="209"/>
      <c r="CI327" s="210"/>
      <c r="CJ327" s="207" t="e">
        <f t="shared" si="158"/>
        <v>#VALUE!</v>
      </c>
      <c r="CK327" s="208" t="e">
        <f t="shared" si="159"/>
        <v>#VALUE!</v>
      </c>
      <c r="CL327" s="209"/>
      <c r="CM327" s="210"/>
      <c r="CN327" s="207" t="e">
        <f t="shared" si="160"/>
        <v>#VALUE!</v>
      </c>
      <c r="CO327" s="208" t="e">
        <f t="shared" si="161"/>
        <v>#VALUE!</v>
      </c>
      <c r="CP327" s="211"/>
      <c r="CQ327" s="212"/>
      <c r="CR327" s="213"/>
      <c r="CS327" s="213"/>
    </row>
    <row r="328" spans="1:97" ht="19.899999999999999" customHeight="1">
      <c r="A328" s="194">
        <v>327</v>
      </c>
      <c r="B328" s="195">
        <v>7</v>
      </c>
      <c r="C328" s="195" t="s">
        <v>426</v>
      </c>
      <c r="D328" s="196" t="s">
        <v>1338</v>
      </c>
      <c r="E328" s="196" t="s">
        <v>1339</v>
      </c>
      <c r="F328" s="196" t="s">
        <v>1340</v>
      </c>
      <c r="G328" s="196"/>
      <c r="H328" s="196"/>
      <c r="I328" s="237" t="str">
        <f t="shared" si="144"/>
        <v/>
      </c>
      <c r="J328" s="237" t="str">
        <f t="shared" si="145"/>
        <v/>
      </c>
      <c r="K328" s="2" t="str">
        <f t="shared" si="149"/>
        <v>FCS0301</v>
      </c>
      <c r="L328" s="1">
        <f t="shared" si="162"/>
        <v>7</v>
      </c>
      <c r="M328" s="1">
        <f t="shared" si="163"/>
        <v>2</v>
      </c>
      <c r="N328" s="1">
        <v>7</v>
      </c>
      <c r="O328" s="57" t="str">
        <f t="shared" si="164"/>
        <v>AAI143</v>
      </c>
      <c r="P328" s="2" t="str">
        <f t="shared" si="138"/>
        <v>AI</v>
      </c>
      <c r="Q328" s="2"/>
      <c r="R328" s="57" t="s">
        <v>162</v>
      </c>
      <c r="S328" s="2"/>
      <c r="T328" s="2"/>
      <c r="U328" s="2"/>
      <c r="V328" s="2"/>
      <c r="W328" s="2"/>
      <c r="X328" s="2"/>
      <c r="Y328" s="3" t="str">
        <f t="shared" si="153"/>
        <v>%Z072107</v>
      </c>
      <c r="Z328" s="2" t="str">
        <f t="shared" si="154"/>
        <v>%%I08PDT5145</v>
      </c>
      <c r="AA328" s="2"/>
      <c r="AB328" s="2" t="str">
        <f t="shared" si="155"/>
        <v>油过滤报警联锁</v>
      </c>
      <c r="AC328" s="1" t="str">
        <f t="shared" si="146"/>
        <v/>
      </c>
      <c r="AD328" s="1" t="str">
        <f t="shared" si="147"/>
        <v/>
      </c>
      <c r="AE328" s="1" t="str">
        <f t="shared" si="148"/>
        <v/>
      </c>
      <c r="AF328" s="1"/>
      <c r="AG328" s="1"/>
      <c r="AH328" s="1"/>
      <c r="AI328" s="1"/>
      <c r="AJ328" s="1"/>
      <c r="AK328" s="58" t="s">
        <v>165</v>
      </c>
      <c r="AL328" s="4"/>
      <c r="AM328" s="4"/>
      <c r="AN328" s="5"/>
      <c r="AO328" s="195" t="s">
        <v>161</v>
      </c>
      <c r="AP328" s="199" t="s">
        <v>166</v>
      </c>
      <c r="AQ328" s="197" t="s">
        <v>167</v>
      </c>
      <c r="AR328" s="196"/>
      <c r="AS328" s="196"/>
      <c r="AT328" s="196" t="s">
        <v>168</v>
      </c>
      <c r="AU328" s="205" t="s">
        <v>169</v>
      </c>
      <c r="AV328" s="196" t="s">
        <v>170</v>
      </c>
      <c r="AW328" s="4"/>
      <c r="AX328" s="4"/>
      <c r="AY328" s="4"/>
      <c r="AZ328" s="4"/>
      <c r="BA328" s="4"/>
      <c r="BB328" s="4"/>
      <c r="BC328" s="4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4"/>
      <c r="BW328" s="8"/>
      <c r="BX328" s="8"/>
      <c r="BY328" s="8"/>
      <c r="BZ328" s="4"/>
      <c r="CA328" s="4"/>
      <c r="CB328" s="4"/>
      <c r="CC328" s="4"/>
      <c r="CD328" s="27"/>
      <c r="CE328" s="27"/>
      <c r="CF328" s="207" t="e">
        <f t="shared" si="156"/>
        <v>#VALUE!</v>
      </c>
      <c r="CG328" s="208" t="e">
        <f t="shared" si="157"/>
        <v>#VALUE!</v>
      </c>
      <c r="CH328" s="209"/>
      <c r="CI328" s="210"/>
      <c r="CJ328" s="207" t="e">
        <f t="shared" si="158"/>
        <v>#VALUE!</v>
      </c>
      <c r="CK328" s="208" t="e">
        <f t="shared" si="159"/>
        <v>#VALUE!</v>
      </c>
      <c r="CL328" s="209"/>
      <c r="CM328" s="210"/>
      <c r="CN328" s="207" t="e">
        <f t="shared" si="160"/>
        <v>#VALUE!</v>
      </c>
      <c r="CO328" s="208" t="e">
        <f t="shared" si="161"/>
        <v>#VALUE!</v>
      </c>
      <c r="CP328" s="211"/>
      <c r="CQ328" s="212"/>
      <c r="CR328" s="213"/>
      <c r="CS328" s="213"/>
    </row>
    <row r="329" spans="1:97" ht="19.899999999999999" customHeight="1">
      <c r="A329" s="194">
        <v>328</v>
      </c>
      <c r="B329" s="185">
        <v>8</v>
      </c>
      <c r="C329" s="185" t="s">
        <v>426</v>
      </c>
      <c r="D329" s="122" t="s">
        <v>1341</v>
      </c>
      <c r="E329" s="122" t="s">
        <v>1342</v>
      </c>
      <c r="F329" s="122" t="s">
        <v>1343</v>
      </c>
      <c r="G329" s="122"/>
      <c r="H329" s="122"/>
      <c r="I329" s="238" t="str">
        <f t="shared" si="144"/>
        <v/>
      </c>
      <c r="J329" s="238" t="str">
        <f t="shared" si="145"/>
        <v/>
      </c>
      <c r="K329" s="2" t="str">
        <f t="shared" si="149"/>
        <v>FCS0301</v>
      </c>
      <c r="L329" s="1">
        <f t="shared" si="162"/>
        <v>7</v>
      </c>
      <c r="M329" s="1">
        <f t="shared" si="163"/>
        <v>2</v>
      </c>
      <c r="N329" s="1">
        <v>8</v>
      </c>
      <c r="O329" s="57" t="str">
        <f t="shared" si="164"/>
        <v>AAI143</v>
      </c>
      <c r="P329" s="2" t="str">
        <f t="shared" si="138"/>
        <v>AI</v>
      </c>
      <c r="Q329" s="2"/>
      <c r="R329" s="57" t="s">
        <v>162</v>
      </c>
      <c r="S329" s="2"/>
      <c r="T329" s="2"/>
      <c r="U329" s="2"/>
      <c r="V329" s="2"/>
      <c r="W329" s="2" t="s">
        <v>1344</v>
      </c>
      <c r="X329" s="2" t="s">
        <v>354</v>
      </c>
      <c r="Y329" s="3" t="str">
        <f t="shared" si="153"/>
        <v>%Z072108</v>
      </c>
      <c r="Z329" s="2" t="str">
        <f t="shared" si="154"/>
        <v>%%I08VT5141</v>
      </c>
      <c r="AA329" s="2"/>
      <c r="AB329" s="2" t="str">
        <f t="shared" si="155"/>
        <v>压缩机压缩机震动指示</v>
      </c>
      <c r="AC329" s="1" t="str">
        <f t="shared" si="146"/>
        <v/>
      </c>
      <c r="AD329" s="1" t="str">
        <f t="shared" si="147"/>
        <v/>
      </c>
      <c r="AE329" s="1" t="str">
        <f t="shared" si="148"/>
        <v/>
      </c>
      <c r="AF329" s="1"/>
      <c r="AG329" s="1"/>
      <c r="AH329" s="1"/>
      <c r="AI329" s="1"/>
      <c r="AJ329" s="1"/>
      <c r="AK329" s="58" t="s">
        <v>165</v>
      </c>
      <c r="AL329" s="4"/>
      <c r="AM329" s="4"/>
      <c r="AN329" s="5"/>
      <c r="AO329" s="195" t="s">
        <v>161</v>
      </c>
      <c r="AP329" s="199" t="s">
        <v>166</v>
      </c>
      <c r="AQ329" s="197" t="s">
        <v>167</v>
      </c>
      <c r="AR329" s="196"/>
      <c r="AS329" s="196"/>
      <c r="AT329" s="196" t="s">
        <v>168</v>
      </c>
      <c r="AU329" s="205" t="s">
        <v>169</v>
      </c>
      <c r="AV329" s="196" t="s">
        <v>170</v>
      </c>
      <c r="AW329" s="4"/>
      <c r="AX329" s="4"/>
      <c r="AY329" s="4"/>
      <c r="AZ329" s="4"/>
      <c r="BA329" s="4"/>
      <c r="BB329" s="4"/>
      <c r="BC329" s="4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4"/>
      <c r="BW329" s="8"/>
      <c r="BX329" s="8"/>
      <c r="BY329" s="8"/>
      <c r="BZ329" s="4"/>
      <c r="CA329" s="4"/>
      <c r="CB329" s="4"/>
      <c r="CC329" s="4"/>
      <c r="CD329" s="27"/>
      <c r="CE329" s="27"/>
      <c r="CF329" s="207" t="e">
        <f t="shared" si="156"/>
        <v>#VALUE!</v>
      </c>
      <c r="CG329" s="208" t="e">
        <f t="shared" si="157"/>
        <v>#VALUE!</v>
      </c>
      <c r="CH329" s="209"/>
      <c r="CI329" s="210"/>
      <c r="CJ329" s="207" t="e">
        <f t="shared" si="158"/>
        <v>#VALUE!</v>
      </c>
      <c r="CK329" s="208" t="e">
        <f t="shared" si="159"/>
        <v>#VALUE!</v>
      </c>
      <c r="CL329" s="209"/>
      <c r="CM329" s="210"/>
      <c r="CN329" s="207" t="e">
        <f t="shared" si="160"/>
        <v>#VALUE!</v>
      </c>
      <c r="CO329" s="208" t="e">
        <f t="shared" si="161"/>
        <v>#VALUE!</v>
      </c>
      <c r="CP329" s="211"/>
      <c r="CQ329" s="212"/>
      <c r="CR329" s="213"/>
      <c r="CS329" s="213"/>
    </row>
    <row r="330" spans="1:97" ht="19.899999999999999" customHeight="1">
      <c r="A330" s="194">
        <v>329</v>
      </c>
      <c r="B330" s="195">
        <v>9</v>
      </c>
      <c r="C330" s="195"/>
      <c r="D330" s="196" t="str">
        <f t="shared" ref="D330:D337" si="165">LEFT(K330,1)&amp;RIGHT(K330,2)&amp;"N"&amp;L330&amp;"S"&amp;M330&amp;N330</f>
        <v>F01N7S29</v>
      </c>
      <c r="E330" s="196" t="s">
        <v>1345</v>
      </c>
      <c r="F330" s="196" t="s">
        <v>675</v>
      </c>
      <c r="G330" s="196"/>
      <c r="H330" s="196"/>
      <c r="I330" s="237" t="str">
        <f t="shared" si="144"/>
        <v/>
      </c>
      <c r="J330" s="237" t="str">
        <f t="shared" si="145"/>
        <v/>
      </c>
      <c r="K330" s="2" t="str">
        <f t="shared" si="149"/>
        <v>FCS0301</v>
      </c>
      <c r="L330" s="1">
        <f t="shared" si="162"/>
        <v>7</v>
      </c>
      <c r="M330" s="1">
        <f t="shared" si="163"/>
        <v>2</v>
      </c>
      <c r="N330" s="1">
        <v>9</v>
      </c>
      <c r="O330" s="57" t="str">
        <f t="shared" si="164"/>
        <v>AAI143</v>
      </c>
      <c r="P330" s="2" t="str">
        <f t="shared" si="138"/>
        <v>AI</v>
      </c>
      <c r="Q330" s="2"/>
      <c r="R330" s="57" t="s">
        <v>162</v>
      </c>
      <c r="S330" s="2"/>
      <c r="T330" s="2"/>
      <c r="U330" s="2"/>
      <c r="V330" s="2"/>
      <c r="W330" s="2"/>
      <c r="X330" s="2"/>
      <c r="Y330" s="3" t="str">
        <f t="shared" si="153"/>
        <v>%Z072109</v>
      </c>
      <c r="Z330" s="2" t="str">
        <f t="shared" si="154"/>
        <v>%%IF01N7S29</v>
      </c>
      <c r="AA330" s="2"/>
      <c r="AB330" s="2" t="str">
        <f t="shared" si="155"/>
        <v>SBAI SPARE</v>
      </c>
      <c r="AC330" s="1" t="str">
        <f t="shared" si="146"/>
        <v/>
      </c>
      <c r="AD330" s="1" t="str">
        <f t="shared" si="147"/>
        <v/>
      </c>
      <c r="AE330" s="1" t="str">
        <f t="shared" si="148"/>
        <v/>
      </c>
      <c r="AF330" s="1"/>
      <c r="AG330" s="1"/>
      <c r="AH330" s="1"/>
      <c r="AI330" s="1"/>
      <c r="AJ330" s="1"/>
      <c r="AK330" s="58" t="s">
        <v>165</v>
      </c>
      <c r="AL330" s="4"/>
      <c r="AM330" s="4"/>
      <c r="AN330" s="5"/>
      <c r="AO330" s="195" t="s">
        <v>161</v>
      </c>
      <c r="AP330" s="199" t="s">
        <v>166</v>
      </c>
      <c r="AQ330" s="197" t="s">
        <v>167</v>
      </c>
      <c r="AR330" s="196"/>
      <c r="AS330" s="196"/>
      <c r="AT330" s="196" t="s">
        <v>168</v>
      </c>
      <c r="AU330" s="205"/>
      <c r="AV330" s="196"/>
      <c r="AW330" s="4"/>
      <c r="AX330" s="4"/>
      <c r="AY330" s="4"/>
      <c r="AZ330" s="4"/>
      <c r="BA330" s="4"/>
      <c r="BB330" s="4"/>
      <c r="BC330" s="4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4"/>
      <c r="BW330" s="8"/>
      <c r="BX330" s="8"/>
      <c r="BY330" s="8"/>
      <c r="BZ330" s="4"/>
      <c r="CA330" s="4"/>
      <c r="CB330" s="4"/>
      <c r="CC330" s="4"/>
      <c r="CD330" s="27"/>
      <c r="CE330" s="27"/>
      <c r="CF330" s="207" t="e">
        <f t="shared" si="156"/>
        <v>#VALUE!</v>
      </c>
      <c r="CG330" s="208" t="e">
        <f t="shared" si="157"/>
        <v>#VALUE!</v>
      </c>
      <c r="CH330" s="209"/>
      <c r="CI330" s="210"/>
      <c r="CJ330" s="207" t="e">
        <f t="shared" si="158"/>
        <v>#VALUE!</v>
      </c>
      <c r="CK330" s="208" t="e">
        <f t="shared" si="159"/>
        <v>#VALUE!</v>
      </c>
      <c r="CL330" s="209"/>
      <c r="CM330" s="210"/>
      <c r="CN330" s="207" t="e">
        <f t="shared" si="160"/>
        <v>#VALUE!</v>
      </c>
      <c r="CO330" s="208" t="e">
        <f t="shared" si="161"/>
        <v>#VALUE!</v>
      </c>
      <c r="CP330" s="211"/>
      <c r="CQ330" s="212"/>
      <c r="CR330" s="213"/>
      <c r="CS330" s="213"/>
    </row>
    <row r="331" spans="1:97" ht="19.899999999999999" customHeight="1">
      <c r="A331" s="194">
        <v>330</v>
      </c>
      <c r="B331" s="195">
        <v>10</v>
      </c>
      <c r="C331" s="195"/>
      <c r="D331" s="196" t="str">
        <f t="shared" si="165"/>
        <v>F01N7S210</v>
      </c>
      <c r="E331" s="196" t="s">
        <v>1346</v>
      </c>
      <c r="F331" s="196" t="s">
        <v>675</v>
      </c>
      <c r="G331" s="196"/>
      <c r="H331" s="196"/>
      <c r="I331" s="237" t="str">
        <f t="shared" si="144"/>
        <v/>
      </c>
      <c r="J331" s="237" t="str">
        <f t="shared" si="145"/>
        <v/>
      </c>
      <c r="K331" s="2" t="str">
        <f t="shared" si="149"/>
        <v>FCS0301</v>
      </c>
      <c r="L331" s="1">
        <f t="shared" si="162"/>
        <v>7</v>
      </c>
      <c r="M331" s="1">
        <f t="shared" si="163"/>
        <v>2</v>
      </c>
      <c r="N331" s="1">
        <v>10</v>
      </c>
      <c r="O331" s="57" t="str">
        <f t="shared" si="164"/>
        <v>AAI143</v>
      </c>
      <c r="P331" s="2" t="str">
        <f t="shared" si="138"/>
        <v>AI</v>
      </c>
      <c r="Q331" s="2"/>
      <c r="R331" s="57" t="s">
        <v>162</v>
      </c>
      <c r="S331" s="2"/>
      <c r="T331" s="2"/>
      <c r="U331" s="2"/>
      <c r="V331" s="2"/>
      <c r="W331" s="2"/>
      <c r="X331" s="2"/>
      <c r="Y331" s="3" t="str">
        <f t="shared" si="153"/>
        <v>%Z072110</v>
      </c>
      <c r="Z331" s="2" t="str">
        <f t="shared" si="154"/>
        <v>%%IF01N7S210</v>
      </c>
      <c r="AA331" s="2"/>
      <c r="AB331" s="2" t="str">
        <f t="shared" si="155"/>
        <v>SBAI SPARE</v>
      </c>
      <c r="AC331" s="1" t="str">
        <f t="shared" si="146"/>
        <v/>
      </c>
      <c r="AD331" s="1" t="str">
        <f t="shared" si="147"/>
        <v/>
      </c>
      <c r="AE331" s="1" t="str">
        <f t="shared" si="148"/>
        <v/>
      </c>
      <c r="AF331" s="1"/>
      <c r="AG331" s="1"/>
      <c r="AH331" s="1"/>
      <c r="AI331" s="1"/>
      <c r="AJ331" s="1"/>
      <c r="AK331" s="58" t="s">
        <v>165</v>
      </c>
      <c r="AL331" s="4"/>
      <c r="AM331" s="4"/>
      <c r="AN331" s="5"/>
      <c r="AO331" s="195" t="s">
        <v>161</v>
      </c>
      <c r="AP331" s="199" t="s">
        <v>166</v>
      </c>
      <c r="AQ331" s="197" t="s">
        <v>167</v>
      </c>
      <c r="AR331" s="196"/>
      <c r="AS331" s="196"/>
      <c r="AT331" s="196" t="s">
        <v>168</v>
      </c>
      <c r="AU331" s="205"/>
      <c r="AV331" s="196"/>
      <c r="AW331" s="4"/>
      <c r="AX331" s="4"/>
      <c r="AY331" s="4"/>
      <c r="AZ331" s="4"/>
      <c r="BA331" s="4"/>
      <c r="BB331" s="4"/>
      <c r="BC331" s="4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4"/>
      <c r="BW331" s="8"/>
      <c r="BX331" s="8"/>
      <c r="BY331" s="8"/>
      <c r="BZ331" s="4"/>
      <c r="CA331" s="4"/>
      <c r="CB331" s="4"/>
      <c r="CC331" s="4"/>
      <c r="CD331" s="27"/>
      <c r="CE331" s="27"/>
      <c r="CF331" s="207" t="e">
        <f t="shared" si="156"/>
        <v>#VALUE!</v>
      </c>
      <c r="CG331" s="208" t="e">
        <f t="shared" si="157"/>
        <v>#VALUE!</v>
      </c>
      <c r="CH331" s="209"/>
      <c r="CI331" s="210"/>
      <c r="CJ331" s="207" t="e">
        <f t="shared" si="158"/>
        <v>#VALUE!</v>
      </c>
      <c r="CK331" s="208" t="e">
        <f t="shared" si="159"/>
        <v>#VALUE!</v>
      </c>
      <c r="CL331" s="209"/>
      <c r="CM331" s="210"/>
      <c r="CN331" s="207" t="e">
        <f t="shared" si="160"/>
        <v>#VALUE!</v>
      </c>
      <c r="CO331" s="208" t="e">
        <f t="shared" si="161"/>
        <v>#VALUE!</v>
      </c>
      <c r="CP331" s="211"/>
      <c r="CQ331" s="212"/>
      <c r="CR331" s="213"/>
      <c r="CS331" s="213"/>
    </row>
    <row r="332" spans="1:97" ht="19.899999999999999" customHeight="1">
      <c r="A332" s="194">
        <v>331</v>
      </c>
      <c r="B332" s="195">
        <v>11</v>
      </c>
      <c r="C332" s="195"/>
      <c r="D332" s="196" t="str">
        <f t="shared" si="165"/>
        <v>F01N7S211</v>
      </c>
      <c r="E332" s="196" t="s">
        <v>1347</v>
      </c>
      <c r="F332" s="196" t="s">
        <v>675</v>
      </c>
      <c r="G332" s="196"/>
      <c r="H332" s="196"/>
      <c r="I332" s="237" t="str">
        <f t="shared" si="144"/>
        <v/>
      </c>
      <c r="J332" s="237" t="str">
        <f t="shared" si="145"/>
        <v/>
      </c>
      <c r="K332" s="2" t="str">
        <f t="shared" si="149"/>
        <v>FCS0301</v>
      </c>
      <c r="L332" s="1">
        <f t="shared" si="162"/>
        <v>7</v>
      </c>
      <c r="M332" s="1">
        <f t="shared" si="163"/>
        <v>2</v>
      </c>
      <c r="N332" s="1">
        <v>11</v>
      </c>
      <c r="O332" s="57" t="str">
        <f t="shared" si="164"/>
        <v>AAI143</v>
      </c>
      <c r="P332" s="2" t="str">
        <f t="shared" si="138"/>
        <v>AI</v>
      </c>
      <c r="Q332" s="2"/>
      <c r="R332" s="57" t="s">
        <v>162</v>
      </c>
      <c r="S332" s="2"/>
      <c r="T332" s="2"/>
      <c r="U332" s="2"/>
      <c r="V332" s="2"/>
      <c r="W332" s="2"/>
      <c r="X332" s="2"/>
      <c r="Y332" s="3" t="str">
        <f t="shared" si="153"/>
        <v>%Z072111</v>
      </c>
      <c r="Z332" s="2" t="str">
        <f t="shared" si="154"/>
        <v>%%IF01N7S211</v>
      </c>
      <c r="AA332" s="2"/>
      <c r="AB332" s="2" t="str">
        <f t="shared" si="155"/>
        <v>SBAI SPARE</v>
      </c>
      <c r="AC332" s="1" t="str">
        <f t="shared" si="146"/>
        <v/>
      </c>
      <c r="AD332" s="1" t="str">
        <f t="shared" si="147"/>
        <v/>
      </c>
      <c r="AE332" s="1" t="str">
        <f t="shared" si="148"/>
        <v/>
      </c>
      <c r="AF332" s="1"/>
      <c r="AG332" s="1"/>
      <c r="AH332" s="1"/>
      <c r="AI332" s="1"/>
      <c r="AJ332" s="1"/>
      <c r="AK332" s="58" t="s">
        <v>165</v>
      </c>
      <c r="AL332" s="4"/>
      <c r="AM332" s="4"/>
      <c r="AN332" s="5"/>
      <c r="AO332" s="195" t="s">
        <v>161</v>
      </c>
      <c r="AP332" s="199" t="s">
        <v>166</v>
      </c>
      <c r="AQ332" s="197" t="s">
        <v>167</v>
      </c>
      <c r="AR332" s="196"/>
      <c r="AS332" s="196"/>
      <c r="AT332" s="196" t="s">
        <v>168</v>
      </c>
      <c r="AU332" s="205"/>
      <c r="AV332" s="196"/>
      <c r="AW332" s="4"/>
      <c r="AX332" s="4"/>
      <c r="AY332" s="4"/>
      <c r="AZ332" s="4"/>
      <c r="BA332" s="4"/>
      <c r="BB332" s="4"/>
      <c r="BC332" s="4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4"/>
      <c r="BW332" s="8"/>
      <c r="BX332" s="8"/>
      <c r="BY332" s="8"/>
      <c r="BZ332" s="4"/>
      <c r="CA332" s="4"/>
      <c r="CB332" s="4"/>
      <c r="CC332" s="4"/>
      <c r="CD332" s="27"/>
      <c r="CE332" s="27"/>
      <c r="CF332" s="207" t="e">
        <f t="shared" si="156"/>
        <v>#VALUE!</v>
      </c>
      <c r="CG332" s="208" t="e">
        <f t="shared" si="157"/>
        <v>#VALUE!</v>
      </c>
      <c r="CH332" s="209"/>
      <c r="CI332" s="210"/>
      <c r="CJ332" s="207" t="e">
        <f t="shared" si="158"/>
        <v>#VALUE!</v>
      </c>
      <c r="CK332" s="208" t="e">
        <f t="shared" si="159"/>
        <v>#VALUE!</v>
      </c>
      <c r="CL332" s="209"/>
      <c r="CM332" s="210"/>
      <c r="CN332" s="207" t="e">
        <f t="shared" si="160"/>
        <v>#VALUE!</v>
      </c>
      <c r="CO332" s="208" t="e">
        <f t="shared" si="161"/>
        <v>#VALUE!</v>
      </c>
      <c r="CP332" s="211"/>
      <c r="CQ332" s="212"/>
      <c r="CR332" s="213"/>
      <c r="CS332" s="213"/>
    </row>
    <row r="333" spans="1:97" ht="19.899999999999999" customHeight="1">
      <c r="A333" s="194">
        <v>332</v>
      </c>
      <c r="B333" s="195">
        <v>12</v>
      </c>
      <c r="C333" s="195"/>
      <c r="D333" s="196" t="str">
        <f t="shared" si="165"/>
        <v>F01N7S212</v>
      </c>
      <c r="E333" s="196" t="s">
        <v>1348</v>
      </c>
      <c r="F333" s="196" t="s">
        <v>675</v>
      </c>
      <c r="G333" s="196"/>
      <c r="H333" s="196"/>
      <c r="I333" s="237" t="str">
        <f t="shared" si="144"/>
        <v/>
      </c>
      <c r="J333" s="237" t="str">
        <f t="shared" si="145"/>
        <v/>
      </c>
      <c r="K333" s="2" t="str">
        <f t="shared" si="149"/>
        <v>FCS0301</v>
      </c>
      <c r="L333" s="1">
        <f t="shared" si="162"/>
        <v>7</v>
      </c>
      <c r="M333" s="1">
        <f t="shared" si="163"/>
        <v>2</v>
      </c>
      <c r="N333" s="1">
        <v>12</v>
      </c>
      <c r="O333" s="57" t="str">
        <f t="shared" si="164"/>
        <v>AAI143</v>
      </c>
      <c r="P333" s="2" t="str">
        <f t="shared" si="138"/>
        <v>AI</v>
      </c>
      <c r="Q333" s="2"/>
      <c r="R333" s="57" t="s">
        <v>162</v>
      </c>
      <c r="S333" s="2"/>
      <c r="T333" s="2"/>
      <c r="U333" s="2"/>
      <c r="V333" s="2"/>
      <c r="W333" s="2"/>
      <c r="X333" s="2"/>
      <c r="Y333" s="3" t="str">
        <f t="shared" si="153"/>
        <v>%Z072112</v>
      </c>
      <c r="Z333" s="2" t="str">
        <f t="shared" si="154"/>
        <v>%%IF01N7S212</v>
      </c>
      <c r="AA333" s="2"/>
      <c r="AB333" s="2" t="str">
        <f t="shared" si="155"/>
        <v>SBAI SPARE</v>
      </c>
      <c r="AC333" s="1" t="str">
        <f t="shared" si="146"/>
        <v/>
      </c>
      <c r="AD333" s="1" t="str">
        <f t="shared" si="147"/>
        <v/>
      </c>
      <c r="AE333" s="1" t="str">
        <f t="shared" si="148"/>
        <v/>
      </c>
      <c r="AF333" s="1"/>
      <c r="AG333" s="1"/>
      <c r="AH333" s="1"/>
      <c r="AI333" s="1"/>
      <c r="AJ333" s="1"/>
      <c r="AK333" s="58" t="s">
        <v>165</v>
      </c>
      <c r="AL333" s="4"/>
      <c r="AM333" s="4"/>
      <c r="AN333" s="5"/>
      <c r="AO333" s="195" t="s">
        <v>161</v>
      </c>
      <c r="AP333" s="199" t="s">
        <v>166</v>
      </c>
      <c r="AQ333" s="197" t="s">
        <v>167</v>
      </c>
      <c r="AR333" s="196"/>
      <c r="AS333" s="196"/>
      <c r="AT333" s="196" t="s">
        <v>168</v>
      </c>
      <c r="AU333" s="205"/>
      <c r="AV333" s="196"/>
      <c r="AW333" s="4"/>
      <c r="AX333" s="4"/>
      <c r="AY333" s="4"/>
      <c r="AZ333" s="4"/>
      <c r="BA333" s="4"/>
      <c r="BB333" s="4"/>
      <c r="BC333" s="4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4"/>
      <c r="BW333" s="8"/>
      <c r="BX333" s="8"/>
      <c r="BY333" s="8"/>
      <c r="BZ333" s="4"/>
      <c r="CA333" s="4"/>
      <c r="CB333" s="4"/>
      <c r="CC333" s="4"/>
      <c r="CD333" s="27"/>
      <c r="CE333" s="27"/>
      <c r="CF333" s="207" t="e">
        <f t="shared" si="156"/>
        <v>#VALUE!</v>
      </c>
      <c r="CG333" s="208" t="e">
        <f t="shared" si="157"/>
        <v>#VALUE!</v>
      </c>
      <c r="CH333" s="209"/>
      <c r="CI333" s="210"/>
      <c r="CJ333" s="207" t="e">
        <f t="shared" si="158"/>
        <v>#VALUE!</v>
      </c>
      <c r="CK333" s="208" t="e">
        <f t="shared" si="159"/>
        <v>#VALUE!</v>
      </c>
      <c r="CL333" s="209"/>
      <c r="CM333" s="210"/>
      <c r="CN333" s="207" t="e">
        <f t="shared" si="160"/>
        <v>#VALUE!</v>
      </c>
      <c r="CO333" s="208" t="e">
        <f t="shared" si="161"/>
        <v>#VALUE!</v>
      </c>
      <c r="CP333" s="211"/>
      <c r="CQ333" s="212"/>
      <c r="CR333" s="213"/>
      <c r="CS333" s="213"/>
    </row>
    <row r="334" spans="1:97" ht="19.899999999999999" customHeight="1">
      <c r="A334" s="194">
        <v>333</v>
      </c>
      <c r="B334" s="195">
        <v>13</v>
      </c>
      <c r="C334" s="195"/>
      <c r="D334" s="196" t="str">
        <f t="shared" si="165"/>
        <v>F01N7S213</v>
      </c>
      <c r="E334" s="196" t="s">
        <v>1349</v>
      </c>
      <c r="F334" s="196" t="s">
        <v>675</v>
      </c>
      <c r="G334" s="196"/>
      <c r="H334" s="196"/>
      <c r="I334" s="237" t="str">
        <f t="shared" si="144"/>
        <v/>
      </c>
      <c r="J334" s="237" t="str">
        <f t="shared" si="145"/>
        <v/>
      </c>
      <c r="K334" s="2" t="str">
        <f t="shared" si="149"/>
        <v>FCS0301</v>
      </c>
      <c r="L334" s="1">
        <f t="shared" si="162"/>
        <v>7</v>
      </c>
      <c r="M334" s="1">
        <f t="shared" si="163"/>
        <v>2</v>
      </c>
      <c r="N334" s="1">
        <v>13</v>
      </c>
      <c r="O334" s="57" t="str">
        <f t="shared" si="164"/>
        <v>AAI143</v>
      </c>
      <c r="P334" s="2" t="str">
        <f t="shared" si="138"/>
        <v>AI</v>
      </c>
      <c r="Q334" s="2"/>
      <c r="R334" s="57" t="s">
        <v>162</v>
      </c>
      <c r="S334" s="2"/>
      <c r="T334" s="2"/>
      <c r="U334" s="2"/>
      <c r="V334" s="2"/>
      <c r="W334" s="2"/>
      <c r="X334" s="2"/>
      <c r="Y334" s="3" t="str">
        <f t="shared" si="153"/>
        <v>%Z072113</v>
      </c>
      <c r="Z334" s="2" t="str">
        <f t="shared" si="154"/>
        <v>%%IF01N7S213</v>
      </c>
      <c r="AA334" s="2"/>
      <c r="AB334" s="2" t="str">
        <f t="shared" si="155"/>
        <v>SBAI SPARE</v>
      </c>
      <c r="AC334" s="1" t="str">
        <f t="shared" si="146"/>
        <v/>
      </c>
      <c r="AD334" s="1" t="str">
        <f t="shared" si="147"/>
        <v/>
      </c>
      <c r="AE334" s="1" t="str">
        <f t="shared" si="148"/>
        <v/>
      </c>
      <c r="AF334" s="1"/>
      <c r="AG334" s="1"/>
      <c r="AH334" s="1"/>
      <c r="AI334" s="1"/>
      <c r="AJ334" s="1"/>
      <c r="AK334" s="58" t="s">
        <v>165</v>
      </c>
      <c r="AL334" s="4"/>
      <c r="AM334" s="4"/>
      <c r="AN334" s="5"/>
      <c r="AO334" s="195" t="s">
        <v>161</v>
      </c>
      <c r="AP334" s="199" t="s">
        <v>166</v>
      </c>
      <c r="AQ334" s="197" t="s">
        <v>167</v>
      </c>
      <c r="AR334" s="196"/>
      <c r="AS334" s="196"/>
      <c r="AT334" s="196" t="s">
        <v>168</v>
      </c>
      <c r="AU334" s="205"/>
      <c r="AV334" s="196"/>
      <c r="AW334" s="4"/>
      <c r="AX334" s="4"/>
      <c r="AY334" s="4"/>
      <c r="AZ334" s="4"/>
      <c r="BA334" s="4"/>
      <c r="BB334" s="4"/>
      <c r="BC334" s="4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4"/>
      <c r="BW334" s="8"/>
      <c r="BX334" s="8"/>
      <c r="BY334" s="8"/>
      <c r="BZ334" s="4"/>
      <c r="CA334" s="4"/>
      <c r="CB334" s="4"/>
      <c r="CC334" s="4"/>
      <c r="CD334" s="27"/>
      <c r="CE334" s="27"/>
      <c r="CF334" s="207" t="e">
        <f t="shared" si="156"/>
        <v>#VALUE!</v>
      </c>
      <c r="CG334" s="208" t="e">
        <f t="shared" si="157"/>
        <v>#VALUE!</v>
      </c>
      <c r="CH334" s="209"/>
      <c r="CI334" s="210"/>
      <c r="CJ334" s="207" t="e">
        <f t="shared" si="158"/>
        <v>#VALUE!</v>
      </c>
      <c r="CK334" s="208" t="e">
        <f t="shared" si="159"/>
        <v>#VALUE!</v>
      </c>
      <c r="CL334" s="209"/>
      <c r="CM334" s="210"/>
      <c r="CN334" s="207" t="e">
        <f t="shared" si="160"/>
        <v>#VALUE!</v>
      </c>
      <c r="CO334" s="208" t="e">
        <f t="shared" si="161"/>
        <v>#VALUE!</v>
      </c>
      <c r="CP334" s="211"/>
      <c r="CQ334" s="212"/>
      <c r="CR334" s="213"/>
      <c r="CS334" s="213"/>
    </row>
    <row r="335" spans="1:97" ht="19.899999999999999" customHeight="1">
      <c r="A335" s="194">
        <v>334</v>
      </c>
      <c r="B335" s="204">
        <v>14</v>
      </c>
      <c r="C335" s="195"/>
      <c r="D335" s="196" t="str">
        <f t="shared" si="165"/>
        <v>F01N7S214</v>
      </c>
      <c r="E335" s="196" t="s">
        <v>1350</v>
      </c>
      <c r="F335" s="196" t="s">
        <v>675</v>
      </c>
      <c r="G335" s="196"/>
      <c r="H335" s="196"/>
      <c r="I335" s="237" t="str">
        <f t="shared" si="144"/>
        <v/>
      </c>
      <c r="J335" s="237" t="str">
        <f t="shared" si="145"/>
        <v/>
      </c>
      <c r="K335" s="2" t="str">
        <f t="shared" si="149"/>
        <v>FCS0301</v>
      </c>
      <c r="L335" s="1">
        <f t="shared" si="162"/>
        <v>7</v>
      </c>
      <c r="M335" s="1">
        <f t="shared" si="163"/>
        <v>2</v>
      </c>
      <c r="N335" s="1">
        <v>14</v>
      </c>
      <c r="O335" s="57" t="str">
        <f t="shared" si="164"/>
        <v>AAI143</v>
      </c>
      <c r="P335" s="2" t="str">
        <f t="shared" si="138"/>
        <v>AI</v>
      </c>
      <c r="Q335" s="2"/>
      <c r="R335" s="57" t="s">
        <v>162</v>
      </c>
      <c r="S335" s="2"/>
      <c r="T335" s="2"/>
      <c r="U335" s="2"/>
      <c r="V335" s="2"/>
      <c r="W335" s="2"/>
      <c r="X335" s="2"/>
      <c r="Y335" s="3" t="str">
        <f t="shared" si="153"/>
        <v>%Z072114</v>
      </c>
      <c r="Z335" s="2" t="str">
        <f t="shared" si="154"/>
        <v>%%IF01N7S214</v>
      </c>
      <c r="AA335" s="2"/>
      <c r="AB335" s="2" t="str">
        <f t="shared" si="155"/>
        <v>SBAI SPARE</v>
      </c>
      <c r="AC335" s="1" t="str">
        <f t="shared" si="146"/>
        <v/>
      </c>
      <c r="AD335" s="1" t="str">
        <f t="shared" si="147"/>
        <v/>
      </c>
      <c r="AE335" s="1" t="str">
        <f t="shared" si="148"/>
        <v/>
      </c>
      <c r="AF335" s="1"/>
      <c r="AG335" s="1"/>
      <c r="AH335" s="1"/>
      <c r="AI335" s="1"/>
      <c r="AJ335" s="1"/>
      <c r="AK335" s="58" t="s">
        <v>165</v>
      </c>
      <c r="AL335" s="4"/>
      <c r="AM335" s="4"/>
      <c r="AN335" s="5"/>
      <c r="AO335" s="195" t="s">
        <v>161</v>
      </c>
      <c r="AP335" s="199" t="s">
        <v>166</v>
      </c>
      <c r="AQ335" s="197" t="s">
        <v>167</v>
      </c>
      <c r="AR335" s="196"/>
      <c r="AS335" s="115"/>
      <c r="AT335" s="196" t="s">
        <v>168</v>
      </c>
      <c r="AU335" s="205"/>
      <c r="AV335" s="196"/>
      <c r="AW335" s="4"/>
      <c r="AX335" s="4"/>
      <c r="AY335" s="4"/>
      <c r="AZ335" s="4"/>
      <c r="BA335" s="4"/>
      <c r="BB335" s="4"/>
      <c r="BC335" s="4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4"/>
      <c r="BW335" s="8"/>
      <c r="BX335" s="8"/>
      <c r="BY335" s="8"/>
      <c r="BZ335" s="4"/>
      <c r="CA335" s="4"/>
      <c r="CB335" s="4"/>
      <c r="CC335" s="4"/>
      <c r="CD335" s="27"/>
      <c r="CE335" s="27"/>
      <c r="CF335" s="207" t="e">
        <f t="shared" si="156"/>
        <v>#VALUE!</v>
      </c>
      <c r="CG335" s="208" t="e">
        <f t="shared" si="157"/>
        <v>#VALUE!</v>
      </c>
      <c r="CH335" s="209"/>
      <c r="CI335" s="210"/>
      <c r="CJ335" s="207" t="e">
        <f t="shared" si="158"/>
        <v>#VALUE!</v>
      </c>
      <c r="CK335" s="208" t="e">
        <f t="shared" si="159"/>
        <v>#VALUE!</v>
      </c>
      <c r="CL335" s="209"/>
      <c r="CM335" s="210"/>
      <c r="CN335" s="207" t="e">
        <f t="shared" si="160"/>
        <v>#VALUE!</v>
      </c>
      <c r="CO335" s="208" t="e">
        <f t="shared" si="161"/>
        <v>#VALUE!</v>
      </c>
      <c r="CP335" s="211"/>
      <c r="CQ335" s="212"/>
      <c r="CR335" s="213"/>
      <c r="CS335" s="213"/>
    </row>
    <row r="336" spans="1:97" ht="19.899999999999999" customHeight="1">
      <c r="A336" s="194">
        <v>335</v>
      </c>
      <c r="B336" s="204">
        <v>15</v>
      </c>
      <c r="C336" s="195"/>
      <c r="D336" s="196" t="str">
        <f t="shared" si="165"/>
        <v>F01N7S215</v>
      </c>
      <c r="E336" s="196" t="s">
        <v>1351</v>
      </c>
      <c r="F336" s="196" t="s">
        <v>675</v>
      </c>
      <c r="G336" s="196"/>
      <c r="H336" s="196"/>
      <c r="I336" s="237" t="str">
        <f t="shared" si="144"/>
        <v/>
      </c>
      <c r="J336" s="237" t="str">
        <f t="shared" si="145"/>
        <v/>
      </c>
      <c r="K336" s="2" t="str">
        <f t="shared" si="149"/>
        <v>FCS0301</v>
      </c>
      <c r="L336" s="1">
        <f t="shared" si="162"/>
        <v>7</v>
      </c>
      <c r="M336" s="1">
        <f t="shared" si="163"/>
        <v>2</v>
      </c>
      <c r="N336" s="1">
        <v>15</v>
      </c>
      <c r="O336" s="57" t="str">
        <f t="shared" si="164"/>
        <v>AAI143</v>
      </c>
      <c r="P336" s="2" t="str">
        <f t="shared" si="138"/>
        <v>AI</v>
      </c>
      <c r="Q336" s="2"/>
      <c r="R336" s="57" t="s">
        <v>162</v>
      </c>
      <c r="S336" s="2"/>
      <c r="T336" s="2"/>
      <c r="U336" s="2"/>
      <c r="V336" s="2"/>
      <c r="W336" s="2"/>
      <c r="X336" s="2"/>
      <c r="Y336" s="3" t="str">
        <f t="shared" si="153"/>
        <v>%Z072115</v>
      </c>
      <c r="Z336" s="2" t="str">
        <f t="shared" si="154"/>
        <v>%%IF01N7S215</v>
      </c>
      <c r="AA336" s="2"/>
      <c r="AB336" s="2" t="str">
        <f t="shared" si="155"/>
        <v>SBAI SPARE</v>
      </c>
      <c r="AC336" s="1" t="str">
        <f t="shared" si="146"/>
        <v/>
      </c>
      <c r="AD336" s="1" t="str">
        <f t="shared" si="147"/>
        <v/>
      </c>
      <c r="AE336" s="1" t="str">
        <f t="shared" si="148"/>
        <v/>
      </c>
      <c r="AF336" s="1"/>
      <c r="AG336" s="1"/>
      <c r="AH336" s="1"/>
      <c r="AI336" s="1"/>
      <c r="AJ336" s="1"/>
      <c r="AK336" s="58" t="s">
        <v>165</v>
      </c>
      <c r="AL336" s="4"/>
      <c r="AM336" s="4"/>
      <c r="AN336" s="5"/>
      <c r="AO336" s="195" t="s">
        <v>161</v>
      </c>
      <c r="AP336" s="199" t="s">
        <v>166</v>
      </c>
      <c r="AQ336" s="197" t="s">
        <v>167</v>
      </c>
      <c r="AR336" s="196"/>
      <c r="AS336" s="195"/>
      <c r="AT336" s="196" t="s">
        <v>168</v>
      </c>
      <c r="AU336" s="205"/>
      <c r="AV336" s="196"/>
      <c r="AW336" s="4"/>
      <c r="AX336" s="4"/>
      <c r="AY336" s="4"/>
      <c r="AZ336" s="4"/>
      <c r="BA336" s="4"/>
      <c r="BB336" s="4"/>
      <c r="BC336" s="4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4"/>
      <c r="BW336" s="8"/>
      <c r="BX336" s="8"/>
      <c r="BY336" s="8"/>
      <c r="BZ336" s="4"/>
      <c r="CA336" s="4"/>
      <c r="CB336" s="4"/>
      <c r="CC336" s="4"/>
      <c r="CD336" s="27"/>
      <c r="CE336" s="27"/>
      <c r="CF336" s="207" t="e">
        <f t="shared" si="156"/>
        <v>#VALUE!</v>
      </c>
      <c r="CG336" s="208" t="e">
        <f t="shared" si="157"/>
        <v>#VALUE!</v>
      </c>
      <c r="CH336" s="209"/>
      <c r="CI336" s="210"/>
      <c r="CJ336" s="207" t="e">
        <f t="shared" si="158"/>
        <v>#VALUE!</v>
      </c>
      <c r="CK336" s="208" t="e">
        <f t="shared" si="159"/>
        <v>#VALUE!</v>
      </c>
      <c r="CL336" s="209"/>
      <c r="CM336" s="210"/>
      <c r="CN336" s="207" t="e">
        <f t="shared" si="160"/>
        <v>#VALUE!</v>
      </c>
      <c r="CO336" s="208" t="e">
        <f t="shared" si="161"/>
        <v>#VALUE!</v>
      </c>
      <c r="CP336" s="211"/>
      <c r="CQ336" s="212"/>
      <c r="CR336" s="213"/>
      <c r="CS336" s="213"/>
    </row>
    <row r="337" spans="1:97" ht="19.899999999999999" customHeight="1">
      <c r="A337" s="194">
        <v>336</v>
      </c>
      <c r="B337" s="204">
        <v>16</v>
      </c>
      <c r="C337" s="195"/>
      <c r="D337" s="196" t="str">
        <f t="shared" si="165"/>
        <v>F01N7S216</v>
      </c>
      <c r="E337" s="196" t="s">
        <v>1352</v>
      </c>
      <c r="F337" s="196" t="s">
        <v>675</v>
      </c>
      <c r="G337" s="196"/>
      <c r="H337" s="196"/>
      <c r="I337" s="237" t="str">
        <f t="shared" si="144"/>
        <v/>
      </c>
      <c r="J337" s="237" t="str">
        <f t="shared" si="145"/>
        <v/>
      </c>
      <c r="K337" s="2" t="str">
        <f t="shared" si="149"/>
        <v>FCS0301</v>
      </c>
      <c r="L337" s="1">
        <f t="shared" si="162"/>
        <v>7</v>
      </c>
      <c r="M337" s="1">
        <f t="shared" si="163"/>
        <v>2</v>
      </c>
      <c r="N337" s="1">
        <v>16</v>
      </c>
      <c r="O337" s="57" t="str">
        <f t="shared" si="164"/>
        <v>AAI143</v>
      </c>
      <c r="P337" s="2" t="str">
        <f t="shared" si="138"/>
        <v>AI</v>
      </c>
      <c r="Q337" s="2"/>
      <c r="R337" s="57" t="s">
        <v>162</v>
      </c>
      <c r="S337" s="2"/>
      <c r="T337" s="2"/>
      <c r="U337" s="2"/>
      <c r="V337" s="2"/>
      <c r="W337" s="2"/>
      <c r="X337" s="2"/>
      <c r="Y337" s="25" t="str">
        <f t="shared" si="153"/>
        <v>%Z072116</v>
      </c>
      <c r="Z337" s="2" t="str">
        <f t="shared" si="154"/>
        <v>%%IF01N7S216</v>
      </c>
      <c r="AA337" s="2"/>
      <c r="AB337" s="2" t="str">
        <f t="shared" si="155"/>
        <v>SBAI SPARE</v>
      </c>
      <c r="AC337" s="1" t="str">
        <f t="shared" si="146"/>
        <v/>
      </c>
      <c r="AD337" s="1" t="str">
        <f t="shared" si="147"/>
        <v/>
      </c>
      <c r="AE337" s="1" t="str">
        <f t="shared" si="148"/>
        <v/>
      </c>
      <c r="AF337" s="1"/>
      <c r="AG337" s="1"/>
      <c r="AH337" s="1"/>
      <c r="AI337" s="1"/>
      <c r="AJ337" s="1"/>
      <c r="AK337" s="58" t="s">
        <v>165</v>
      </c>
      <c r="AL337" s="4"/>
      <c r="AM337" s="4"/>
      <c r="AN337" s="5"/>
      <c r="AO337" s="195" t="s">
        <v>161</v>
      </c>
      <c r="AP337" s="199" t="s">
        <v>166</v>
      </c>
      <c r="AQ337" s="197" t="s">
        <v>167</v>
      </c>
      <c r="AR337" s="196"/>
      <c r="AS337" s="195"/>
      <c r="AT337" s="196" t="s">
        <v>168</v>
      </c>
      <c r="AU337" s="205"/>
      <c r="AV337" s="196"/>
      <c r="AW337" s="4"/>
      <c r="AX337" s="4"/>
      <c r="AY337" s="4"/>
      <c r="AZ337" s="4"/>
      <c r="BA337" s="4"/>
      <c r="BB337" s="4"/>
      <c r="BC337" s="4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4"/>
      <c r="BW337" s="8"/>
      <c r="BX337" s="8"/>
      <c r="BY337" s="8"/>
      <c r="BZ337" s="4"/>
      <c r="CA337" s="4"/>
      <c r="CB337" s="4"/>
      <c r="CC337" s="4"/>
      <c r="CD337" s="27"/>
      <c r="CE337" s="27"/>
      <c r="CF337" s="207" t="e">
        <f t="shared" si="156"/>
        <v>#VALUE!</v>
      </c>
      <c r="CG337" s="208" t="e">
        <f t="shared" si="157"/>
        <v>#VALUE!</v>
      </c>
      <c r="CH337" s="209"/>
      <c r="CI337" s="210"/>
      <c r="CJ337" s="207" t="e">
        <f t="shared" si="158"/>
        <v>#VALUE!</v>
      </c>
      <c r="CK337" s="208" t="e">
        <f t="shared" si="159"/>
        <v>#VALUE!</v>
      </c>
      <c r="CL337" s="209"/>
      <c r="CM337" s="210"/>
      <c r="CN337" s="207" t="e">
        <f t="shared" si="160"/>
        <v>#VALUE!</v>
      </c>
      <c r="CO337" s="208" t="e">
        <f t="shared" si="161"/>
        <v>#VALUE!</v>
      </c>
      <c r="CP337" s="211"/>
      <c r="CQ337" s="212"/>
      <c r="CR337" s="213"/>
      <c r="CS337" s="213"/>
    </row>
    <row r="338" spans="1:97" ht="19.899999999999999" customHeight="1">
      <c r="A338" s="194">
        <v>337</v>
      </c>
      <c r="B338" s="195">
        <v>1</v>
      </c>
      <c r="C338" s="195"/>
      <c r="D338" s="196" t="s">
        <v>1353</v>
      </c>
      <c r="E338" s="196" t="s">
        <v>1354</v>
      </c>
      <c r="F338" s="196" t="s">
        <v>1355</v>
      </c>
      <c r="G338" s="196" t="s">
        <v>624</v>
      </c>
      <c r="H338" s="196" t="s">
        <v>461</v>
      </c>
      <c r="I338" s="237" t="str">
        <f t="shared" si="144"/>
        <v>0</v>
      </c>
      <c r="J338" s="237" t="str">
        <f t="shared" si="145"/>
        <v>200</v>
      </c>
      <c r="K338" s="2" t="str">
        <f t="shared" ref="K338:K369" si="166">K337</f>
        <v>FCS0301</v>
      </c>
      <c r="L338" s="1">
        <v>7</v>
      </c>
      <c r="M338" s="1">
        <v>5</v>
      </c>
      <c r="N338" s="1">
        <v>1</v>
      </c>
      <c r="O338" s="57" t="s">
        <v>34</v>
      </c>
      <c r="P338" s="2" t="str">
        <f t="shared" si="138"/>
        <v>AI</v>
      </c>
      <c r="Q338" s="2"/>
      <c r="R338" s="57" t="s">
        <v>162</v>
      </c>
      <c r="S338" s="2"/>
      <c r="T338" s="2"/>
      <c r="U338" s="2"/>
      <c r="V338" s="2"/>
      <c r="W338" s="2"/>
      <c r="X338" s="2"/>
      <c r="Y338" s="3" t="str">
        <f t="shared" si="153"/>
        <v>%Z075101</v>
      </c>
      <c r="Z338" s="2" t="str">
        <f t="shared" si="154"/>
        <v>%%I08TTXXXX1</v>
      </c>
      <c r="AA338" s="2"/>
      <c r="AB338" s="2" t="str">
        <f t="shared" si="155"/>
        <v>电机定子温度（待定）</v>
      </c>
      <c r="AC338" s="1" t="str">
        <f t="shared" si="146"/>
        <v>0</v>
      </c>
      <c r="AD338" s="1" t="str">
        <f t="shared" si="147"/>
        <v>200</v>
      </c>
      <c r="AE338" s="1" t="str">
        <f t="shared" si="148"/>
        <v>℃</v>
      </c>
      <c r="AF338" s="1"/>
      <c r="AG338" s="1"/>
      <c r="AH338" s="59"/>
      <c r="AI338" s="1"/>
      <c r="AJ338" s="1"/>
      <c r="AK338" s="58" t="s">
        <v>165</v>
      </c>
      <c r="AL338" s="4"/>
      <c r="AM338" s="4"/>
      <c r="AN338" s="5"/>
      <c r="AO338" s="195" t="s">
        <v>161</v>
      </c>
      <c r="AP338" s="199" t="s">
        <v>166</v>
      </c>
      <c r="AQ338" s="197" t="s">
        <v>167</v>
      </c>
      <c r="AR338" s="196"/>
      <c r="AS338" s="196"/>
      <c r="AT338" s="196" t="s">
        <v>168</v>
      </c>
      <c r="AU338" s="205" t="s">
        <v>1356</v>
      </c>
      <c r="AV338" s="196" t="s">
        <v>170</v>
      </c>
      <c r="AW338" s="4"/>
      <c r="AX338" s="4"/>
      <c r="AY338" s="4"/>
      <c r="AZ338" s="4"/>
      <c r="BA338" s="4"/>
      <c r="BB338" s="4"/>
      <c r="BC338" s="4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4"/>
      <c r="BW338" s="8"/>
      <c r="BX338" s="8"/>
      <c r="BY338" s="8"/>
      <c r="BZ338" s="4"/>
      <c r="CA338" s="4"/>
      <c r="CB338" s="4"/>
      <c r="CC338" s="4"/>
      <c r="CD338" s="27"/>
      <c r="CE338" s="27"/>
      <c r="CF338" s="207">
        <f t="shared" si="156"/>
        <v>-0.2</v>
      </c>
      <c r="CG338" s="208">
        <f t="shared" si="157"/>
        <v>0.2</v>
      </c>
      <c r="CH338" s="209"/>
      <c r="CI338" s="210"/>
      <c r="CJ338" s="207">
        <f t="shared" si="158"/>
        <v>99.8</v>
      </c>
      <c r="CK338" s="208">
        <f t="shared" si="159"/>
        <v>100.2</v>
      </c>
      <c r="CL338" s="209"/>
      <c r="CM338" s="210"/>
      <c r="CN338" s="207">
        <f t="shared" si="160"/>
        <v>199.8</v>
      </c>
      <c r="CO338" s="208">
        <f t="shared" si="161"/>
        <v>200.2</v>
      </c>
      <c r="CP338" s="211"/>
      <c r="CQ338" s="212"/>
      <c r="CR338" s="213"/>
      <c r="CS338" s="213"/>
    </row>
    <row r="339" spans="1:97" ht="19.899999999999999" customHeight="1">
      <c r="A339" s="194">
        <v>338</v>
      </c>
      <c r="B339" s="195">
        <v>2</v>
      </c>
      <c r="C339" s="195"/>
      <c r="D339" s="196" t="s">
        <v>1357</v>
      </c>
      <c r="E339" s="196" t="s">
        <v>1358</v>
      </c>
      <c r="F339" s="196" t="s">
        <v>1355</v>
      </c>
      <c r="G339" s="196" t="s">
        <v>624</v>
      </c>
      <c r="H339" s="196" t="s">
        <v>461</v>
      </c>
      <c r="I339" s="237" t="str">
        <f t="shared" si="144"/>
        <v>0</v>
      </c>
      <c r="J339" s="237" t="str">
        <f t="shared" si="145"/>
        <v>200</v>
      </c>
      <c r="K339" s="2" t="str">
        <f t="shared" si="166"/>
        <v>FCS0301</v>
      </c>
      <c r="L339" s="1">
        <f t="shared" ref="L339:L353" si="167">L338</f>
        <v>7</v>
      </c>
      <c r="M339" s="1">
        <f t="shared" ref="M339:M353" si="168">M338</f>
        <v>5</v>
      </c>
      <c r="N339" s="1">
        <v>2</v>
      </c>
      <c r="O339" s="57" t="str">
        <f t="shared" ref="O339:O353" si="169">O338</f>
        <v>AAI143</v>
      </c>
      <c r="P339" s="2" t="str">
        <f t="shared" si="138"/>
        <v>AI</v>
      </c>
      <c r="Q339" s="2"/>
      <c r="R339" s="57" t="s">
        <v>162</v>
      </c>
      <c r="S339" s="2"/>
      <c r="T339" s="2"/>
      <c r="U339" s="2"/>
      <c r="V339" s="2"/>
      <c r="W339" s="2"/>
      <c r="X339" s="2"/>
      <c r="Y339" s="3" t="str">
        <f t="shared" si="153"/>
        <v>%Z075102</v>
      </c>
      <c r="Z339" s="2" t="str">
        <f t="shared" si="154"/>
        <v>%%I08TTXXXX2</v>
      </c>
      <c r="AA339" s="2"/>
      <c r="AB339" s="2" t="str">
        <f t="shared" si="155"/>
        <v>电机定子温度（待定）</v>
      </c>
      <c r="AC339" s="1" t="str">
        <f t="shared" si="146"/>
        <v>0</v>
      </c>
      <c r="AD339" s="1" t="str">
        <f t="shared" si="147"/>
        <v>200</v>
      </c>
      <c r="AE339" s="1" t="str">
        <f t="shared" si="148"/>
        <v>℃</v>
      </c>
      <c r="AF339" s="1"/>
      <c r="AG339" s="1"/>
      <c r="AH339" s="1"/>
      <c r="AI339" s="1"/>
      <c r="AJ339" s="1"/>
      <c r="AK339" s="58" t="s">
        <v>165</v>
      </c>
      <c r="AL339" s="4"/>
      <c r="AM339" s="4"/>
      <c r="AN339" s="5"/>
      <c r="AO339" s="195" t="s">
        <v>161</v>
      </c>
      <c r="AP339" s="199" t="s">
        <v>166</v>
      </c>
      <c r="AQ339" s="197" t="s">
        <v>167</v>
      </c>
      <c r="AR339" s="196"/>
      <c r="AS339" s="196"/>
      <c r="AT339" s="196" t="s">
        <v>168</v>
      </c>
      <c r="AU339" s="205" t="s">
        <v>1356</v>
      </c>
      <c r="AV339" s="196"/>
      <c r="AW339" s="4"/>
      <c r="AX339" s="4"/>
      <c r="AY339" s="4"/>
      <c r="AZ339" s="4"/>
      <c r="BA339" s="4"/>
      <c r="BB339" s="4"/>
      <c r="BC339" s="4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4"/>
      <c r="BW339" s="8"/>
      <c r="BX339" s="8"/>
      <c r="BY339" s="8"/>
      <c r="BZ339" s="4"/>
      <c r="CA339" s="4"/>
      <c r="CB339" s="4"/>
      <c r="CC339" s="4"/>
      <c r="CD339" s="27"/>
      <c r="CE339" s="27"/>
      <c r="CF339" s="207">
        <f t="shared" si="156"/>
        <v>-0.2</v>
      </c>
      <c r="CG339" s="208">
        <f t="shared" si="157"/>
        <v>0.2</v>
      </c>
      <c r="CH339" s="209"/>
      <c r="CI339" s="210"/>
      <c r="CJ339" s="207">
        <f t="shared" si="158"/>
        <v>99.8</v>
      </c>
      <c r="CK339" s="208">
        <f t="shared" si="159"/>
        <v>100.2</v>
      </c>
      <c r="CL339" s="209"/>
      <c r="CM339" s="210"/>
      <c r="CN339" s="207">
        <f t="shared" si="160"/>
        <v>199.8</v>
      </c>
      <c r="CO339" s="208">
        <f t="shared" si="161"/>
        <v>200.2</v>
      </c>
      <c r="CP339" s="211"/>
      <c r="CQ339" s="212"/>
      <c r="CR339" s="213"/>
      <c r="CS339" s="213"/>
    </row>
    <row r="340" spans="1:97" ht="19.899999999999999" customHeight="1">
      <c r="A340" s="194">
        <v>339</v>
      </c>
      <c r="B340" s="195">
        <v>3</v>
      </c>
      <c r="C340" s="195"/>
      <c r="D340" s="196" t="s">
        <v>1359</v>
      </c>
      <c r="E340" s="196" t="s">
        <v>1360</v>
      </c>
      <c r="F340" s="196" t="s">
        <v>1355</v>
      </c>
      <c r="G340" s="196" t="s">
        <v>624</v>
      </c>
      <c r="H340" s="196" t="s">
        <v>461</v>
      </c>
      <c r="I340" s="237" t="str">
        <f t="shared" si="144"/>
        <v>0</v>
      </c>
      <c r="J340" s="237" t="str">
        <f t="shared" si="145"/>
        <v>200</v>
      </c>
      <c r="K340" s="2" t="str">
        <f t="shared" si="166"/>
        <v>FCS0301</v>
      </c>
      <c r="L340" s="1">
        <f t="shared" si="167"/>
        <v>7</v>
      </c>
      <c r="M340" s="1">
        <f t="shared" si="168"/>
        <v>5</v>
      </c>
      <c r="N340" s="1">
        <v>3</v>
      </c>
      <c r="O340" s="57" t="str">
        <f t="shared" si="169"/>
        <v>AAI143</v>
      </c>
      <c r="P340" s="2" t="str">
        <f t="shared" ref="P340:P403" si="170">IF(MID(O340,4,3)="543","AO","AI")</f>
        <v>AI</v>
      </c>
      <c r="Q340" s="2"/>
      <c r="R340" s="57" t="s">
        <v>162</v>
      </c>
      <c r="S340" s="2"/>
      <c r="T340" s="2"/>
      <c r="U340" s="2"/>
      <c r="V340" s="2"/>
      <c r="W340" s="2"/>
      <c r="X340" s="2"/>
      <c r="Y340" s="3" t="str">
        <f t="shared" si="153"/>
        <v>%Z075103</v>
      </c>
      <c r="Z340" s="2" t="str">
        <f t="shared" si="154"/>
        <v>%%I08TTXXXX3</v>
      </c>
      <c r="AA340" s="2"/>
      <c r="AB340" s="2" t="str">
        <f t="shared" si="155"/>
        <v>电机定子温度（待定）</v>
      </c>
      <c r="AC340" s="1" t="str">
        <f t="shared" si="146"/>
        <v>0</v>
      </c>
      <c r="AD340" s="1" t="str">
        <f t="shared" si="147"/>
        <v>200</v>
      </c>
      <c r="AE340" s="1" t="str">
        <f t="shared" si="148"/>
        <v>℃</v>
      </c>
      <c r="AF340" s="1"/>
      <c r="AG340" s="1"/>
      <c r="AH340" s="1"/>
      <c r="AI340" s="1"/>
      <c r="AJ340" s="1"/>
      <c r="AK340" s="58" t="s">
        <v>165</v>
      </c>
      <c r="AL340" s="4"/>
      <c r="AM340" s="4"/>
      <c r="AN340" s="5"/>
      <c r="AO340" s="195" t="s">
        <v>161</v>
      </c>
      <c r="AP340" s="199" t="s">
        <v>166</v>
      </c>
      <c r="AQ340" s="197" t="s">
        <v>167</v>
      </c>
      <c r="AR340" s="196"/>
      <c r="AS340" s="196"/>
      <c r="AT340" s="196" t="s">
        <v>168</v>
      </c>
      <c r="AU340" s="205" t="s">
        <v>1356</v>
      </c>
      <c r="AV340" s="196"/>
      <c r="AW340" s="4"/>
      <c r="AX340" s="4"/>
      <c r="AY340" s="4"/>
      <c r="AZ340" s="4"/>
      <c r="BA340" s="4"/>
      <c r="BB340" s="4"/>
      <c r="BC340" s="4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4"/>
      <c r="BW340" s="8"/>
      <c r="BX340" s="8"/>
      <c r="BY340" s="8"/>
      <c r="BZ340" s="4"/>
      <c r="CA340" s="4"/>
      <c r="CB340" s="4"/>
      <c r="CC340" s="4"/>
      <c r="CD340" s="27"/>
      <c r="CE340" s="27"/>
      <c r="CF340" s="207">
        <f t="shared" si="156"/>
        <v>-0.2</v>
      </c>
      <c r="CG340" s="208">
        <f t="shared" si="157"/>
        <v>0.2</v>
      </c>
      <c r="CH340" s="209"/>
      <c r="CI340" s="210"/>
      <c r="CJ340" s="207">
        <f t="shared" si="158"/>
        <v>99.8</v>
      </c>
      <c r="CK340" s="208">
        <f t="shared" si="159"/>
        <v>100.2</v>
      </c>
      <c r="CL340" s="209"/>
      <c r="CM340" s="210"/>
      <c r="CN340" s="207">
        <f t="shared" si="160"/>
        <v>199.8</v>
      </c>
      <c r="CO340" s="208">
        <f t="shared" si="161"/>
        <v>200.2</v>
      </c>
      <c r="CP340" s="211"/>
      <c r="CQ340" s="212"/>
      <c r="CR340" s="213"/>
      <c r="CS340" s="213"/>
    </row>
    <row r="341" spans="1:97" ht="19.899999999999999" customHeight="1">
      <c r="A341" s="194">
        <v>340</v>
      </c>
      <c r="B341" s="195">
        <v>4</v>
      </c>
      <c r="C341" s="195"/>
      <c r="D341" s="196" t="s">
        <v>1361</v>
      </c>
      <c r="E341" s="196" t="s">
        <v>1362</v>
      </c>
      <c r="F341" s="196" t="s">
        <v>1355</v>
      </c>
      <c r="G341" s="196" t="s">
        <v>624</v>
      </c>
      <c r="H341" s="196" t="s">
        <v>461</v>
      </c>
      <c r="I341" s="237" t="str">
        <f t="shared" si="144"/>
        <v>0</v>
      </c>
      <c r="J341" s="237" t="str">
        <f t="shared" si="145"/>
        <v>200</v>
      </c>
      <c r="K341" s="2" t="str">
        <f t="shared" si="166"/>
        <v>FCS0301</v>
      </c>
      <c r="L341" s="1">
        <f t="shared" si="167"/>
        <v>7</v>
      </c>
      <c r="M341" s="1">
        <f t="shared" si="168"/>
        <v>5</v>
      </c>
      <c r="N341" s="1">
        <v>4</v>
      </c>
      <c r="O341" s="57" t="str">
        <f t="shared" si="169"/>
        <v>AAI143</v>
      </c>
      <c r="P341" s="2" t="str">
        <f t="shared" si="170"/>
        <v>AI</v>
      </c>
      <c r="Q341" s="2"/>
      <c r="R341" s="57" t="s">
        <v>162</v>
      </c>
      <c r="S341" s="2"/>
      <c r="T341" s="2"/>
      <c r="U341" s="2"/>
      <c r="V341" s="2"/>
      <c r="W341" s="2"/>
      <c r="X341" s="2"/>
      <c r="Y341" s="3" t="str">
        <f t="shared" si="153"/>
        <v>%Z075104</v>
      </c>
      <c r="Z341" s="2" t="str">
        <f t="shared" si="154"/>
        <v>%%I08TTXXXX4</v>
      </c>
      <c r="AA341" s="2"/>
      <c r="AB341" s="2" t="str">
        <f t="shared" si="155"/>
        <v>电机定子温度（待定）</v>
      </c>
      <c r="AC341" s="1" t="str">
        <f t="shared" si="146"/>
        <v>0</v>
      </c>
      <c r="AD341" s="1" t="str">
        <f t="shared" si="147"/>
        <v>200</v>
      </c>
      <c r="AE341" s="1" t="str">
        <f t="shared" si="148"/>
        <v>℃</v>
      </c>
      <c r="AF341" s="1"/>
      <c r="AG341" s="1"/>
      <c r="AH341" s="1"/>
      <c r="AI341" s="1"/>
      <c r="AJ341" s="1"/>
      <c r="AK341" s="58" t="s">
        <v>165</v>
      </c>
      <c r="AL341" s="4"/>
      <c r="AM341" s="4"/>
      <c r="AN341" s="5"/>
      <c r="AO341" s="195" t="s">
        <v>161</v>
      </c>
      <c r="AP341" s="199" t="s">
        <v>166</v>
      </c>
      <c r="AQ341" s="197" t="s">
        <v>167</v>
      </c>
      <c r="AR341" s="196"/>
      <c r="AS341" s="196"/>
      <c r="AT341" s="196" t="s">
        <v>168</v>
      </c>
      <c r="AU341" s="205" t="s">
        <v>1356</v>
      </c>
      <c r="AV341" s="196"/>
      <c r="AW341" s="4"/>
      <c r="AX341" s="4"/>
      <c r="AY341" s="4"/>
      <c r="AZ341" s="4"/>
      <c r="BA341" s="4"/>
      <c r="BB341" s="4"/>
      <c r="BC341" s="4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4"/>
      <c r="BW341" s="8"/>
      <c r="BX341" s="8"/>
      <c r="BY341" s="8"/>
      <c r="BZ341" s="4"/>
      <c r="CA341" s="4"/>
      <c r="CB341" s="4"/>
      <c r="CC341" s="4"/>
      <c r="CD341" s="27"/>
      <c r="CE341" s="27"/>
      <c r="CF341" s="207">
        <f t="shared" si="156"/>
        <v>-0.2</v>
      </c>
      <c r="CG341" s="208">
        <f t="shared" si="157"/>
        <v>0.2</v>
      </c>
      <c r="CH341" s="209"/>
      <c r="CI341" s="210"/>
      <c r="CJ341" s="207">
        <f t="shared" si="158"/>
        <v>99.8</v>
      </c>
      <c r="CK341" s="208">
        <f t="shared" si="159"/>
        <v>100.2</v>
      </c>
      <c r="CL341" s="209"/>
      <c r="CM341" s="210"/>
      <c r="CN341" s="207">
        <f t="shared" si="160"/>
        <v>199.8</v>
      </c>
      <c r="CO341" s="208">
        <f t="shared" si="161"/>
        <v>200.2</v>
      </c>
      <c r="CP341" s="211"/>
      <c r="CQ341" s="212"/>
      <c r="CR341" s="213"/>
      <c r="CS341" s="213"/>
    </row>
    <row r="342" spans="1:97" ht="19.899999999999999" customHeight="1">
      <c r="A342" s="194">
        <v>341</v>
      </c>
      <c r="B342" s="195">
        <v>5</v>
      </c>
      <c r="C342" s="195"/>
      <c r="D342" s="196" t="s">
        <v>1363</v>
      </c>
      <c r="E342" s="196" t="s">
        <v>1364</v>
      </c>
      <c r="F342" s="196" t="s">
        <v>1355</v>
      </c>
      <c r="G342" s="196" t="s">
        <v>624</v>
      </c>
      <c r="H342" s="196" t="s">
        <v>461</v>
      </c>
      <c r="I342" s="237" t="str">
        <f t="shared" si="144"/>
        <v>0</v>
      </c>
      <c r="J342" s="237" t="str">
        <f t="shared" si="145"/>
        <v>200</v>
      </c>
      <c r="K342" s="2" t="str">
        <f t="shared" si="166"/>
        <v>FCS0301</v>
      </c>
      <c r="L342" s="1">
        <f t="shared" si="167"/>
        <v>7</v>
      </c>
      <c r="M342" s="1">
        <f t="shared" si="168"/>
        <v>5</v>
      </c>
      <c r="N342" s="1">
        <v>5</v>
      </c>
      <c r="O342" s="57" t="str">
        <f t="shared" si="169"/>
        <v>AAI143</v>
      </c>
      <c r="P342" s="2" t="str">
        <f t="shared" si="170"/>
        <v>AI</v>
      </c>
      <c r="Q342" s="2"/>
      <c r="R342" s="57" t="s">
        <v>162</v>
      </c>
      <c r="S342" s="2"/>
      <c r="T342" s="2"/>
      <c r="U342" s="2"/>
      <c r="V342" s="2"/>
      <c r="W342" s="2"/>
      <c r="X342" s="2"/>
      <c r="Y342" s="3" t="str">
        <f t="shared" si="153"/>
        <v>%Z075105</v>
      </c>
      <c r="Z342" s="2" t="str">
        <f t="shared" si="154"/>
        <v>%%I08TTXXXX5</v>
      </c>
      <c r="AA342" s="2"/>
      <c r="AB342" s="2" t="str">
        <f t="shared" si="155"/>
        <v>电机定子温度（待定）</v>
      </c>
      <c r="AC342" s="1" t="str">
        <f t="shared" si="146"/>
        <v>0</v>
      </c>
      <c r="AD342" s="1" t="str">
        <f t="shared" si="147"/>
        <v>200</v>
      </c>
      <c r="AE342" s="1" t="str">
        <f t="shared" si="148"/>
        <v>℃</v>
      </c>
      <c r="AF342" s="1"/>
      <c r="AG342" s="59"/>
      <c r="AH342" s="59"/>
      <c r="AI342" s="1"/>
      <c r="AJ342" s="1"/>
      <c r="AK342" s="58" t="s">
        <v>165</v>
      </c>
      <c r="AL342" s="4"/>
      <c r="AM342" s="4"/>
      <c r="AN342" s="5"/>
      <c r="AO342" s="195" t="s">
        <v>161</v>
      </c>
      <c r="AP342" s="199" t="s">
        <v>166</v>
      </c>
      <c r="AQ342" s="197" t="s">
        <v>167</v>
      </c>
      <c r="AR342" s="196"/>
      <c r="AS342" s="196"/>
      <c r="AT342" s="196" t="s">
        <v>168</v>
      </c>
      <c r="AU342" s="205" t="s">
        <v>1356</v>
      </c>
      <c r="AV342" s="196"/>
      <c r="AW342" s="4"/>
      <c r="AX342" s="4"/>
      <c r="AY342" s="4"/>
      <c r="AZ342" s="4"/>
      <c r="BA342" s="4"/>
      <c r="BB342" s="4"/>
      <c r="BC342" s="4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4"/>
      <c r="BW342" s="8"/>
      <c r="BX342" s="8"/>
      <c r="BY342" s="8"/>
      <c r="BZ342" s="4"/>
      <c r="CA342" s="4"/>
      <c r="CB342" s="4"/>
      <c r="CC342" s="4"/>
      <c r="CD342" s="27"/>
      <c r="CE342" s="27"/>
      <c r="CF342" s="207">
        <f t="shared" si="156"/>
        <v>-0.2</v>
      </c>
      <c r="CG342" s="208">
        <f t="shared" si="157"/>
        <v>0.2</v>
      </c>
      <c r="CH342" s="209"/>
      <c r="CI342" s="210"/>
      <c r="CJ342" s="207">
        <f t="shared" si="158"/>
        <v>99.8</v>
      </c>
      <c r="CK342" s="208">
        <f t="shared" si="159"/>
        <v>100.2</v>
      </c>
      <c r="CL342" s="209"/>
      <c r="CM342" s="210"/>
      <c r="CN342" s="207">
        <f t="shared" si="160"/>
        <v>199.8</v>
      </c>
      <c r="CO342" s="208">
        <f t="shared" si="161"/>
        <v>200.2</v>
      </c>
      <c r="CP342" s="211"/>
      <c r="CQ342" s="212"/>
      <c r="CR342" s="213"/>
      <c r="CS342" s="213"/>
    </row>
    <row r="343" spans="1:97" ht="19.899999999999999" customHeight="1">
      <c r="A343" s="194">
        <v>342</v>
      </c>
      <c r="B343" s="195">
        <v>6</v>
      </c>
      <c r="C343" s="195"/>
      <c r="D343" s="196" t="s">
        <v>1365</v>
      </c>
      <c r="E343" s="196" t="s">
        <v>1366</v>
      </c>
      <c r="F343" s="196" t="s">
        <v>1355</v>
      </c>
      <c r="G343" s="196" t="s">
        <v>624</v>
      </c>
      <c r="H343" s="196" t="s">
        <v>461</v>
      </c>
      <c r="I343" s="237" t="str">
        <f t="shared" si="144"/>
        <v>0</v>
      </c>
      <c r="J343" s="237" t="str">
        <f t="shared" si="145"/>
        <v>200</v>
      </c>
      <c r="K343" s="2" t="str">
        <f t="shared" si="166"/>
        <v>FCS0301</v>
      </c>
      <c r="L343" s="1">
        <f t="shared" si="167"/>
        <v>7</v>
      </c>
      <c r="M343" s="1">
        <f t="shared" si="168"/>
        <v>5</v>
      </c>
      <c r="N343" s="1">
        <v>6</v>
      </c>
      <c r="O343" s="57" t="str">
        <f t="shared" si="169"/>
        <v>AAI143</v>
      </c>
      <c r="P343" s="2" t="str">
        <f t="shared" si="170"/>
        <v>AI</v>
      </c>
      <c r="Q343" s="2"/>
      <c r="R343" s="57" t="s">
        <v>162</v>
      </c>
      <c r="S343" s="2"/>
      <c r="T343" s="2"/>
      <c r="U343" s="2"/>
      <c r="V343" s="2"/>
      <c r="W343" s="2"/>
      <c r="X343" s="2"/>
      <c r="Y343" s="3" t="str">
        <f t="shared" si="153"/>
        <v>%Z075106</v>
      </c>
      <c r="Z343" s="2" t="str">
        <f t="shared" si="154"/>
        <v>%%I08TTXXXX6</v>
      </c>
      <c r="AA343" s="2"/>
      <c r="AB343" s="2" t="str">
        <f t="shared" si="155"/>
        <v>电机定子温度（待定）</v>
      </c>
      <c r="AC343" s="1" t="str">
        <f t="shared" si="146"/>
        <v>0</v>
      </c>
      <c r="AD343" s="1" t="str">
        <f t="shared" si="147"/>
        <v>200</v>
      </c>
      <c r="AE343" s="1" t="str">
        <f t="shared" si="148"/>
        <v>℃</v>
      </c>
      <c r="AF343" s="1"/>
      <c r="AG343" s="59"/>
      <c r="AH343" s="1"/>
      <c r="AI343" s="1"/>
      <c r="AJ343" s="1"/>
      <c r="AK343" s="58" t="s">
        <v>165</v>
      </c>
      <c r="AL343" s="4"/>
      <c r="AM343" s="4"/>
      <c r="AN343" s="5"/>
      <c r="AO343" s="195" t="s">
        <v>161</v>
      </c>
      <c r="AP343" s="199" t="s">
        <v>166</v>
      </c>
      <c r="AQ343" s="197" t="s">
        <v>167</v>
      </c>
      <c r="AR343" s="196"/>
      <c r="AS343" s="196"/>
      <c r="AT343" s="196" t="s">
        <v>168</v>
      </c>
      <c r="AU343" s="205" t="s">
        <v>1356</v>
      </c>
      <c r="AV343" s="196"/>
      <c r="AW343" s="4"/>
      <c r="AX343" s="4"/>
      <c r="AY343" s="4"/>
      <c r="AZ343" s="4"/>
      <c r="BA343" s="4"/>
      <c r="BB343" s="4"/>
      <c r="BC343" s="4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4"/>
      <c r="BW343" s="8"/>
      <c r="BX343" s="8"/>
      <c r="BY343" s="8"/>
      <c r="BZ343" s="4"/>
      <c r="CA343" s="4"/>
      <c r="CB343" s="4"/>
      <c r="CC343" s="4"/>
      <c r="CD343" s="27"/>
      <c r="CE343" s="27"/>
      <c r="CF343" s="207">
        <f t="shared" si="156"/>
        <v>-0.2</v>
      </c>
      <c r="CG343" s="208">
        <f t="shared" si="157"/>
        <v>0.2</v>
      </c>
      <c r="CH343" s="209"/>
      <c r="CI343" s="210"/>
      <c r="CJ343" s="207">
        <f t="shared" si="158"/>
        <v>99.8</v>
      </c>
      <c r="CK343" s="208">
        <f t="shared" si="159"/>
        <v>100.2</v>
      </c>
      <c r="CL343" s="209"/>
      <c r="CM343" s="210"/>
      <c r="CN343" s="207">
        <f t="shared" si="160"/>
        <v>199.8</v>
      </c>
      <c r="CO343" s="208">
        <f t="shared" si="161"/>
        <v>200.2</v>
      </c>
      <c r="CP343" s="211"/>
      <c r="CQ343" s="212"/>
      <c r="CR343" s="213"/>
      <c r="CS343" s="213"/>
    </row>
    <row r="344" spans="1:97" ht="19.899999999999999" customHeight="1">
      <c r="A344" s="194">
        <v>343</v>
      </c>
      <c r="B344" s="195">
        <v>7</v>
      </c>
      <c r="C344" s="195"/>
      <c r="D344" s="196" t="s">
        <v>1367</v>
      </c>
      <c r="E344" s="196" t="s">
        <v>1368</v>
      </c>
      <c r="F344" s="196" t="s">
        <v>1355</v>
      </c>
      <c r="G344" s="196" t="s">
        <v>624</v>
      </c>
      <c r="H344" s="196" t="s">
        <v>461</v>
      </c>
      <c r="I344" s="237" t="str">
        <f t="shared" si="144"/>
        <v>0</v>
      </c>
      <c r="J344" s="237" t="str">
        <f t="shared" si="145"/>
        <v>200</v>
      </c>
      <c r="K344" s="2" t="str">
        <f t="shared" si="166"/>
        <v>FCS0301</v>
      </c>
      <c r="L344" s="1">
        <f t="shared" si="167"/>
        <v>7</v>
      </c>
      <c r="M344" s="1">
        <f t="shared" si="168"/>
        <v>5</v>
      </c>
      <c r="N344" s="1">
        <v>7</v>
      </c>
      <c r="O344" s="57" t="str">
        <f t="shared" si="169"/>
        <v>AAI143</v>
      </c>
      <c r="P344" s="2" t="str">
        <f t="shared" si="170"/>
        <v>AI</v>
      </c>
      <c r="Q344" s="2"/>
      <c r="R344" s="57" t="s">
        <v>162</v>
      </c>
      <c r="S344" s="2"/>
      <c r="T344" s="2"/>
      <c r="U344" s="2"/>
      <c r="V344" s="2"/>
      <c r="W344" s="2"/>
      <c r="X344" s="2"/>
      <c r="Y344" s="3" t="str">
        <f t="shared" si="153"/>
        <v>%Z075107</v>
      </c>
      <c r="Z344" s="2" t="str">
        <f t="shared" si="154"/>
        <v>%%I08TTXXXX7</v>
      </c>
      <c r="AA344" s="2"/>
      <c r="AB344" s="2" t="str">
        <f t="shared" si="155"/>
        <v>电机定子温度（待定）</v>
      </c>
      <c r="AC344" s="1" t="str">
        <f t="shared" si="146"/>
        <v>0</v>
      </c>
      <c r="AD344" s="1" t="str">
        <f t="shared" si="147"/>
        <v>200</v>
      </c>
      <c r="AE344" s="1" t="str">
        <f t="shared" si="148"/>
        <v>℃</v>
      </c>
      <c r="AF344" s="1"/>
      <c r="AG344" s="1"/>
      <c r="AH344" s="59"/>
      <c r="AI344" s="1"/>
      <c r="AJ344" s="1"/>
      <c r="AK344" s="58" t="s">
        <v>165</v>
      </c>
      <c r="AL344" s="4"/>
      <c r="AM344" s="4"/>
      <c r="AN344" s="5"/>
      <c r="AO344" s="195" t="s">
        <v>161</v>
      </c>
      <c r="AP344" s="199" t="s">
        <v>166</v>
      </c>
      <c r="AQ344" s="197" t="s">
        <v>167</v>
      </c>
      <c r="AR344" s="196"/>
      <c r="AS344" s="196"/>
      <c r="AT344" s="196" t="s">
        <v>168</v>
      </c>
      <c r="AU344" s="205" t="s">
        <v>1356</v>
      </c>
      <c r="AV344" s="196"/>
      <c r="AW344" s="4"/>
      <c r="AX344" s="4"/>
      <c r="AY344" s="4"/>
      <c r="AZ344" s="4"/>
      <c r="BA344" s="4"/>
      <c r="BB344" s="4"/>
      <c r="BC344" s="4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4"/>
      <c r="BW344" s="8"/>
      <c r="BX344" s="8"/>
      <c r="BY344" s="8"/>
      <c r="BZ344" s="4"/>
      <c r="CA344" s="4"/>
      <c r="CB344" s="4"/>
      <c r="CC344" s="4"/>
      <c r="CD344" s="27"/>
      <c r="CE344" s="27"/>
      <c r="CF344" s="207">
        <f t="shared" si="156"/>
        <v>-0.2</v>
      </c>
      <c r="CG344" s="208">
        <f t="shared" si="157"/>
        <v>0.2</v>
      </c>
      <c r="CH344" s="209"/>
      <c r="CI344" s="210"/>
      <c r="CJ344" s="207">
        <f t="shared" si="158"/>
        <v>99.8</v>
      </c>
      <c r="CK344" s="208">
        <f t="shared" si="159"/>
        <v>100.2</v>
      </c>
      <c r="CL344" s="209"/>
      <c r="CM344" s="210"/>
      <c r="CN344" s="207">
        <f t="shared" si="160"/>
        <v>199.8</v>
      </c>
      <c r="CO344" s="208">
        <f t="shared" si="161"/>
        <v>200.2</v>
      </c>
      <c r="CP344" s="211"/>
      <c r="CQ344" s="212"/>
      <c r="CR344" s="213"/>
      <c r="CS344" s="213"/>
    </row>
    <row r="345" spans="1:97" ht="19.899999999999999" customHeight="1">
      <c r="A345" s="194">
        <v>344</v>
      </c>
      <c r="B345" s="195">
        <v>8</v>
      </c>
      <c r="C345" s="195"/>
      <c r="D345" s="196" t="s">
        <v>1369</v>
      </c>
      <c r="E345" s="196" t="s">
        <v>1370</v>
      </c>
      <c r="F345" s="196" t="s">
        <v>1355</v>
      </c>
      <c r="G345" s="196" t="s">
        <v>624</v>
      </c>
      <c r="H345" s="196" t="s">
        <v>461</v>
      </c>
      <c r="I345" s="237" t="str">
        <f t="shared" si="144"/>
        <v>0</v>
      </c>
      <c r="J345" s="237" t="str">
        <f t="shared" si="145"/>
        <v>200</v>
      </c>
      <c r="K345" s="2" t="str">
        <f t="shared" si="166"/>
        <v>FCS0301</v>
      </c>
      <c r="L345" s="1">
        <f t="shared" si="167"/>
        <v>7</v>
      </c>
      <c r="M345" s="1">
        <f t="shared" si="168"/>
        <v>5</v>
      </c>
      <c r="N345" s="1">
        <v>8</v>
      </c>
      <c r="O345" s="57" t="str">
        <f t="shared" si="169"/>
        <v>AAI143</v>
      </c>
      <c r="P345" s="2" t="str">
        <f t="shared" si="170"/>
        <v>AI</v>
      </c>
      <c r="Q345" s="2"/>
      <c r="R345" s="57" t="s">
        <v>162</v>
      </c>
      <c r="S345" s="2"/>
      <c r="T345" s="2"/>
      <c r="U345" s="2"/>
      <c r="V345" s="2"/>
      <c r="W345" s="2"/>
      <c r="X345" s="2"/>
      <c r="Y345" s="3" t="str">
        <f t="shared" si="153"/>
        <v>%Z075108</v>
      </c>
      <c r="Z345" s="2" t="str">
        <f t="shared" si="154"/>
        <v>%%I08TTXXXX8</v>
      </c>
      <c r="AA345" s="2"/>
      <c r="AB345" s="2" t="str">
        <f t="shared" si="155"/>
        <v>电机定子温度（待定）</v>
      </c>
      <c r="AC345" s="1" t="str">
        <f t="shared" si="146"/>
        <v>0</v>
      </c>
      <c r="AD345" s="1" t="str">
        <f t="shared" si="147"/>
        <v>200</v>
      </c>
      <c r="AE345" s="1" t="str">
        <f t="shared" si="148"/>
        <v>℃</v>
      </c>
      <c r="AF345" s="1"/>
      <c r="AG345" s="1"/>
      <c r="AH345" s="59"/>
      <c r="AI345" s="1"/>
      <c r="AJ345" s="1"/>
      <c r="AK345" s="58" t="s">
        <v>165</v>
      </c>
      <c r="AL345" s="4"/>
      <c r="AM345" s="4"/>
      <c r="AN345" s="5"/>
      <c r="AO345" s="195" t="s">
        <v>161</v>
      </c>
      <c r="AP345" s="199" t="s">
        <v>166</v>
      </c>
      <c r="AQ345" s="197" t="s">
        <v>167</v>
      </c>
      <c r="AR345" s="196"/>
      <c r="AS345" s="196"/>
      <c r="AT345" s="196" t="s">
        <v>168</v>
      </c>
      <c r="AU345" s="205" t="s">
        <v>1356</v>
      </c>
      <c r="AV345" s="196"/>
      <c r="AW345" s="4"/>
      <c r="AX345" s="4"/>
      <c r="AY345" s="4"/>
      <c r="AZ345" s="4"/>
      <c r="BA345" s="4"/>
      <c r="BB345" s="4"/>
      <c r="BC345" s="4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4"/>
      <c r="BW345" s="8"/>
      <c r="BX345" s="8"/>
      <c r="BY345" s="8"/>
      <c r="BZ345" s="4"/>
      <c r="CA345" s="4"/>
      <c r="CB345" s="4"/>
      <c r="CC345" s="4"/>
      <c r="CD345" s="27"/>
      <c r="CE345" s="27"/>
      <c r="CF345" s="207">
        <f t="shared" si="156"/>
        <v>-0.2</v>
      </c>
      <c r="CG345" s="208">
        <f t="shared" si="157"/>
        <v>0.2</v>
      </c>
      <c r="CH345" s="209"/>
      <c r="CI345" s="210"/>
      <c r="CJ345" s="207">
        <f t="shared" si="158"/>
        <v>99.8</v>
      </c>
      <c r="CK345" s="208">
        <f t="shared" si="159"/>
        <v>100.2</v>
      </c>
      <c r="CL345" s="209"/>
      <c r="CM345" s="210"/>
      <c r="CN345" s="207">
        <f t="shared" si="160"/>
        <v>199.8</v>
      </c>
      <c r="CO345" s="208">
        <f t="shared" si="161"/>
        <v>200.2</v>
      </c>
      <c r="CP345" s="211"/>
      <c r="CQ345" s="212"/>
      <c r="CR345" s="213"/>
      <c r="CS345" s="213"/>
    </row>
    <row r="346" spans="1:97" ht="19.899999999999999" customHeight="1">
      <c r="A346" s="194">
        <v>345</v>
      </c>
      <c r="B346" s="195">
        <v>9</v>
      </c>
      <c r="C346" s="195"/>
      <c r="D346" s="196" t="s">
        <v>1371</v>
      </c>
      <c r="E346" s="196" t="s">
        <v>1372</v>
      </c>
      <c r="F346" s="196" t="s">
        <v>1355</v>
      </c>
      <c r="G346" s="196" t="s">
        <v>624</v>
      </c>
      <c r="H346" s="196" t="s">
        <v>461</v>
      </c>
      <c r="I346" s="237" t="str">
        <f t="shared" si="144"/>
        <v>0</v>
      </c>
      <c r="J346" s="237" t="str">
        <f t="shared" si="145"/>
        <v>200</v>
      </c>
      <c r="K346" s="2" t="str">
        <f t="shared" si="166"/>
        <v>FCS0301</v>
      </c>
      <c r="L346" s="1">
        <f t="shared" si="167"/>
        <v>7</v>
      </c>
      <c r="M346" s="1">
        <f t="shared" si="168"/>
        <v>5</v>
      </c>
      <c r="N346" s="1">
        <v>9</v>
      </c>
      <c r="O346" s="57" t="str">
        <f t="shared" si="169"/>
        <v>AAI143</v>
      </c>
      <c r="P346" s="2" t="str">
        <f t="shared" si="170"/>
        <v>AI</v>
      </c>
      <c r="Q346" s="2"/>
      <c r="R346" s="57" t="s">
        <v>162</v>
      </c>
      <c r="S346" s="2"/>
      <c r="T346" s="2"/>
      <c r="U346" s="2"/>
      <c r="V346" s="2"/>
      <c r="W346" s="2"/>
      <c r="X346" s="2"/>
      <c r="Y346" s="3" t="str">
        <f t="shared" si="153"/>
        <v>%Z075109</v>
      </c>
      <c r="Z346" s="2" t="str">
        <f t="shared" si="154"/>
        <v>%%I08TTXXXX9</v>
      </c>
      <c r="AA346" s="2"/>
      <c r="AB346" s="2" t="str">
        <f t="shared" si="155"/>
        <v>电机定子温度（待定）</v>
      </c>
      <c r="AC346" s="1" t="str">
        <f t="shared" si="146"/>
        <v>0</v>
      </c>
      <c r="AD346" s="1" t="str">
        <f t="shared" si="147"/>
        <v>200</v>
      </c>
      <c r="AE346" s="1" t="str">
        <f t="shared" si="148"/>
        <v>℃</v>
      </c>
      <c r="AF346" s="1"/>
      <c r="AG346" s="1"/>
      <c r="AH346" s="59"/>
      <c r="AI346" s="1"/>
      <c r="AJ346" s="1"/>
      <c r="AK346" s="58" t="s">
        <v>165</v>
      </c>
      <c r="AL346" s="4"/>
      <c r="AM346" s="4"/>
      <c r="AN346" s="5"/>
      <c r="AO346" s="195" t="s">
        <v>161</v>
      </c>
      <c r="AP346" s="199" t="s">
        <v>166</v>
      </c>
      <c r="AQ346" s="197" t="s">
        <v>167</v>
      </c>
      <c r="AR346" s="196"/>
      <c r="AS346" s="196"/>
      <c r="AT346" s="196" t="s">
        <v>168</v>
      </c>
      <c r="AU346" s="205" t="s">
        <v>1356</v>
      </c>
      <c r="AV346" s="196"/>
      <c r="AW346" s="4"/>
      <c r="AX346" s="4"/>
      <c r="AY346" s="4"/>
      <c r="AZ346" s="4"/>
      <c r="BA346" s="4"/>
      <c r="BB346" s="4"/>
      <c r="BC346" s="4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4"/>
      <c r="BW346" s="8"/>
      <c r="BX346" s="8"/>
      <c r="BY346" s="8"/>
      <c r="BZ346" s="4"/>
      <c r="CA346" s="4"/>
      <c r="CB346" s="4"/>
      <c r="CC346" s="4"/>
      <c r="CD346" s="27"/>
      <c r="CE346" s="27"/>
      <c r="CF346" s="207">
        <f t="shared" si="156"/>
        <v>-0.2</v>
      </c>
      <c r="CG346" s="208">
        <f t="shared" si="157"/>
        <v>0.2</v>
      </c>
      <c r="CH346" s="209"/>
      <c r="CI346" s="210"/>
      <c r="CJ346" s="207">
        <f t="shared" si="158"/>
        <v>99.8</v>
      </c>
      <c r="CK346" s="208">
        <f t="shared" si="159"/>
        <v>100.2</v>
      </c>
      <c r="CL346" s="209"/>
      <c r="CM346" s="210"/>
      <c r="CN346" s="207">
        <f t="shared" si="160"/>
        <v>199.8</v>
      </c>
      <c r="CO346" s="208">
        <f t="shared" si="161"/>
        <v>200.2</v>
      </c>
      <c r="CP346" s="211"/>
      <c r="CQ346" s="212"/>
      <c r="CR346" s="213"/>
      <c r="CS346" s="213"/>
    </row>
    <row r="347" spans="1:97" ht="19.899999999999999" customHeight="1">
      <c r="A347" s="194">
        <v>346</v>
      </c>
      <c r="B347" s="195">
        <v>10</v>
      </c>
      <c r="C347" s="195"/>
      <c r="D347" s="196" t="s">
        <v>1373</v>
      </c>
      <c r="E347" s="196" t="s">
        <v>1374</v>
      </c>
      <c r="F347" s="196" t="s">
        <v>1355</v>
      </c>
      <c r="G347" s="196" t="s">
        <v>624</v>
      </c>
      <c r="H347" s="196" t="s">
        <v>461</v>
      </c>
      <c r="I347" s="237" t="str">
        <f t="shared" si="144"/>
        <v>0</v>
      </c>
      <c r="J347" s="237" t="str">
        <f t="shared" si="145"/>
        <v>200</v>
      </c>
      <c r="K347" s="2" t="str">
        <f t="shared" si="166"/>
        <v>FCS0301</v>
      </c>
      <c r="L347" s="1">
        <f t="shared" si="167"/>
        <v>7</v>
      </c>
      <c r="M347" s="1">
        <f t="shared" si="168"/>
        <v>5</v>
      </c>
      <c r="N347" s="1">
        <v>10</v>
      </c>
      <c r="O347" s="57" t="str">
        <f t="shared" si="169"/>
        <v>AAI143</v>
      </c>
      <c r="P347" s="2" t="str">
        <f t="shared" si="170"/>
        <v>AI</v>
      </c>
      <c r="Q347" s="2"/>
      <c r="R347" s="57" t="s">
        <v>162</v>
      </c>
      <c r="S347" s="2"/>
      <c r="T347" s="2"/>
      <c r="U347" s="2"/>
      <c r="V347" s="2"/>
      <c r="W347" s="2"/>
      <c r="X347" s="2"/>
      <c r="Y347" s="3" t="str">
        <f t="shared" si="153"/>
        <v>%Z075110</v>
      </c>
      <c r="Z347" s="2" t="str">
        <f t="shared" si="154"/>
        <v>%%I08TTXXXX10</v>
      </c>
      <c r="AA347" s="2"/>
      <c r="AB347" s="2" t="str">
        <f t="shared" si="155"/>
        <v>电机定子温度（待定）</v>
      </c>
      <c r="AC347" s="1" t="str">
        <f t="shared" si="146"/>
        <v>0</v>
      </c>
      <c r="AD347" s="1" t="str">
        <f t="shared" si="147"/>
        <v>200</v>
      </c>
      <c r="AE347" s="1" t="str">
        <f t="shared" si="148"/>
        <v>℃</v>
      </c>
      <c r="AF347" s="1"/>
      <c r="AG347" s="1"/>
      <c r="AH347" s="59"/>
      <c r="AI347" s="1"/>
      <c r="AJ347" s="1"/>
      <c r="AK347" s="58" t="s">
        <v>165</v>
      </c>
      <c r="AL347" s="4"/>
      <c r="AM347" s="4"/>
      <c r="AN347" s="5"/>
      <c r="AO347" s="195" t="s">
        <v>161</v>
      </c>
      <c r="AP347" s="199" t="s">
        <v>166</v>
      </c>
      <c r="AQ347" s="197" t="s">
        <v>167</v>
      </c>
      <c r="AR347" s="196"/>
      <c r="AS347" s="196"/>
      <c r="AT347" s="196" t="s">
        <v>168</v>
      </c>
      <c r="AU347" s="205" t="s">
        <v>1356</v>
      </c>
      <c r="AV347" s="196"/>
      <c r="AW347" s="4"/>
      <c r="AX347" s="4"/>
      <c r="AY347" s="4"/>
      <c r="AZ347" s="4"/>
      <c r="BA347" s="4"/>
      <c r="BB347" s="4"/>
      <c r="BC347" s="4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4"/>
      <c r="BW347" s="8"/>
      <c r="BX347" s="8"/>
      <c r="BY347" s="8"/>
      <c r="BZ347" s="4"/>
      <c r="CA347" s="4"/>
      <c r="CB347" s="4"/>
      <c r="CC347" s="4"/>
      <c r="CD347" s="27"/>
      <c r="CE347" s="27"/>
      <c r="CF347" s="207">
        <f t="shared" si="156"/>
        <v>-0.2</v>
      </c>
      <c r="CG347" s="208">
        <f t="shared" si="157"/>
        <v>0.2</v>
      </c>
      <c r="CH347" s="209"/>
      <c r="CI347" s="210"/>
      <c r="CJ347" s="207">
        <f t="shared" si="158"/>
        <v>99.8</v>
      </c>
      <c r="CK347" s="208">
        <f t="shared" si="159"/>
        <v>100.2</v>
      </c>
      <c r="CL347" s="209"/>
      <c r="CM347" s="210"/>
      <c r="CN347" s="207">
        <f t="shared" si="160"/>
        <v>199.8</v>
      </c>
      <c r="CO347" s="208">
        <f t="shared" si="161"/>
        <v>200.2</v>
      </c>
      <c r="CP347" s="211"/>
      <c r="CQ347" s="212"/>
      <c r="CR347" s="213"/>
      <c r="CS347" s="213"/>
    </row>
    <row r="348" spans="1:97" ht="19.899999999999999" customHeight="1">
      <c r="A348" s="194">
        <v>347</v>
      </c>
      <c r="B348" s="195">
        <v>11</v>
      </c>
      <c r="C348" s="195"/>
      <c r="D348" s="196" t="s">
        <v>1375</v>
      </c>
      <c r="E348" s="196" t="s">
        <v>1376</v>
      </c>
      <c r="F348" s="196" t="s">
        <v>1355</v>
      </c>
      <c r="G348" s="196" t="s">
        <v>624</v>
      </c>
      <c r="H348" s="196" t="s">
        <v>461</v>
      </c>
      <c r="I348" s="237" t="str">
        <f t="shared" si="144"/>
        <v>0</v>
      </c>
      <c r="J348" s="237" t="str">
        <f t="shared" si="145"/>
        <v>200</v>
      </c>
      <c r="K348" s="2" t="str">
        <f t="shared" si="166"/>
        <v>FCS0301</v>
      </c>
      <c r="L348" s="1">
        <f t="shared" si="167"/>
        <v>7</v>
      </c>
      <c r="M348" s="1">
        <f t="shared" si="168"/>
        <v>5</v>
      </c>
      <c r="N348" s="1">
        <v>11</v>
      </c>
      <c r="O348" s="57" t="str">
        <f t="shared" si="169"/>
        <v>AAI143</v>
      </c>
      <c r="P348" s="2" t="str">
        <f t="shared" si="170"/>
        <v>AI</v>
      </c>
      <c r="Q348" s="2"/>
      <c r="R348" s="57" t="s">
        <v>162</v>
      </c>
      <c r="S348" s="2"/>
      <c r="T348" s="2"/>
      <c r="U348" s="2"/>
      <c r="V348" s="2"/>
      <c r="W348" s="2"/>
      <c r="X348" s="2"/>
      <c r="Y348" s="3" t="str">
        <f t="shared" si="153"/>
        <v>%Z075111</v>
      </c>
      <c r="Z348" s="2" t="str">
        <f t="shared" si="154"/>
        <v>%%I08TTXXXX11</v>
      </c>
      <c r="AA348" s="2"/>
      <c r="AB348" s="2" t="str">
        <f t="shared" si="155"/>
        <v>电机定子温度（待定）</v>
      </c>
      <c r="AC348" s="1" t="str">
        <f t="shared" si="146"/>
        <v>0</v>
      </c>
      <c r="AD348" s="1" t="str">
        <f t="shared" si="147"/>
        <v>200</v>
      </c>
      <c r="AE348" s="1" t="str">
        <f t="shared" si="148"/>
        <v>℃</v>
      </c>
      <c r="AF348" s="1"/>
      <c r="AG348" s="59"/>
      <c r="AH348" s="1"/>
      <c r="AI348" s="1"/>
      <c r="AJ348" s="1"/>
      <c r="AK348" s="58" t="s">
        <v>165</v>
      </c>
      <c r="AL348" s="4"/>
      <c r="AM348" s="4"/>
      <c r="AN348" s="5"/>
      <c r="AO348" s="195" t="s">
        <v>161</v>
      </c>
      <c r="AP348" s="199" t="s">
        <v>166</v>
      </c>
      <c r="AQ348" s="197" t="s">
        <v>167</v>
      </c>
      <c r="AR348" s="196"/>
      <c r="AS348" s="196"/>
      <c r="AT348" s="196" t="s">
        <v>168</v>
      </c>
      <c r="AU348" s="205" t="s">
        <v>1356</v>
      </c>
      <c r="AV348" s="196"/>
      <c r="AW348" s="4"/>
      <c r="AX348" s="4"/>
      <c r="AY348" s="4"/>
      <c r="AZ348" s="4"/>
      <c r="BA348" s="4"/>
      <c r="BB348" s="4"/>
      <c r="BC348" s="4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4"/>
      <c r="BW348" s="8"/>
      <c r="BX348" s="8"/>
      <c r="BY348" s="8"/>
      <c r="BZ348" s="4"/>
      <c r="CA348" s="4"/>
      <c r="CB348" s="4"/>
      <c r="CC348" s="4"/>
      <c r="CD348" s="27"/>
      <c r="CE348" s="27"/>
      <c r="CF348" s="207">
        <f t="shared" si="156"/>
        <v>-0.2</v>
      </c>
      <c r="CG348" s="208">
        <f t="shared" si="157"/>
        <v>0.2</v>
      </c>
      <c r="CH348" s="209"/>
      <c r="CI348" s="210"/>
      <c r="CJ348" s="207">
        <f t="shared" si="158"/>
        <v>99.8</v>
      </c>
      <c r="CK348" s="208">
        <f t="shared" si="159"/>
        <v>100.2</v>
      </c>
      <c r="CL348" s="209"/>
      <c r="CM348" s="210"/>
      <c r="CN348" s="207">
        <f t="shared" si="160"/>
        <v>199.8</v>
      </c>
      <c r="CO348" s="208">
        <f t="shared" si="161"/>
        <v>200.2</v>
      </c>
      <c r="CP348" s="211"/>
      <c r="CQ348" s="212"/>
      <c r="CR348" s="213"/>
      <c r="CS348" s="213"/>
    </row>
    <row r="349" spans="1:97" ht="19.899999999999999" customHeight="1">
      <c r="A349" s="194">
        <v>348</v>
      </c>
      <c r="B349" s="195">
        <v>12</v>
      </c>
      <c r="C349" s="195"/>
      <c r="D349" s="196" t="s">
        <v>1377</v>
      </c>
      <c r="E349" s="196" t="s">
        <v>1378</v>
      </c>
      <c r="F349" s="196" t="s">
        <v>1355</v>
      </c>
      <c r="G349" s="196" t="s">
        <v>624</v>
      </c>
      <c r="H349" s="196" t="s">
        <v>461</v>
      </c>
      <c r="I349" s="237" t="str">
        <f t="shared" si="144"/>
        <v>0</v>
      </c>
      <c r="J349" s="237" t="str">
        <f t="shared" si="145"/>
        <v>200</v>
      </c>
      <c r="K349" s="2" t="str">
        <f t="shared" si="166"/>
        <v>FCS0301</v>
      </c>
      <c r="L349" s="1">
        <f t="shared" si="167"/>
        <v>7</v>
      </c>
      <c r="M349" s="1">
        <f t="shared" si="168"/>
        <v>5</v>
      </c>
      <c r="N349" s="1">
        <v>12</v>
      </c>
      <c r="O349" s="57" t="str">
        <f t="shared" si="169"/>
        <v>AAI143</v>
      </c>
      <c r="P349" s="2" t="str">
        <f t="shared" si="170"/>
        <v>AI</v>
      </c>
      <c r="Q349" s="2"/>
      <c r="R349" s="57" t="s">
        <v>162</v>
      </c>
      <c r="S349" s="2"/>
      <c r="T349" s="2"/>
      <c r="U349" s="2"/>
      <c r="V349" s="2"/>
      <c r="W349" s="2"/>
      <c r="X349" s="2"/>
      <c r="Y349" s="3" t="str">
        <f t="shared" si="153"/>
        <v>%Z075112</v>
      </c>
      <c r="Z349" s="2" t="str">
        <f t="shared" si="154"/>
        <v>%%I08TTXXXX12</v>
      </c>
      <c r="AA349" s="2"/>
      <c r="AB349" s="2" t="str">
        <f t="shared" si="155"/>
        <v>电机定子温度（待定）</v>
      </c>
      <c r="AC349" s="1" t="str">
        <f t="shared" si="146"/>
        <v>0</v>
      </c>
      <c r="AD349" s="1" t="str">
        <f t="shared" si="147"/>
        <v>200</v>
      </c>
      <c r="AE349" s="1" t="str">
        <f t="shared" si="148"/>
        <v>℃</v>
      </c>
      <c r="AF349" s="1"/>
      <c r="AG349" s="59"/>
      <c r="AH349" s="1"/>
      <c r="AI349" s="1"/>
      <c r="AJ349" s="1"/>
      <c r="AK349" s="58" t="s">
        <v>165</v>
      </c>
      <c r="AL349" s="4"/>
      <c r="AM349" s="4"/>
      <c r="AN349" s="5"/>
      <c r="AO349" s="195" t="s">
        <v>161</v>
      </c>
      <c r="AP349" s="199" t="s">
        <v>166</v>
      </c>
      <c r="AQ349" s="197" t="s">
        <v>167</v>
      </c>
      <c r="AR349" s="196"/>
      <c r="AS349" s="196"/>
      <c r="AT349" s="196" t="s">
        <v>168</v>
      </c>
      <c r="AU349" s="205" t="s">
        <v>1356</v>
      </c>
      <c r="AV349" s="196"/>
      <c r="AW349" s="4"/>
      <c r="AX349" s="4"/>
      <c r="AY349" s="4"/>
      <c r="AZ349" s="4"/>
      <c r="BA349" s="4"/>
      <c r="BB349" s="4"/>
      <c r="BC349" s="4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4"/>
      <c r="BW349" s="8"/>
      <c r="BX349" s="8"/>
      <c r="BY349" s="8"/>
      <c r="BZ349" s="4"/>
      <c r="CA349" s="4"/>
      <c r="CB349" s="4"/>
      <c r="CC349" s="4"/>
      <c r="CD349" s="27"/>
      <c r="CE349" s="27"/>
      <c r="CF349" s="207">
        <f t="shared" si="156"/>
        <v>-0.2</v>
      </c>
      <c r="CG349" s="208">
        <f t="shared" si="157"/>
        <v>0.2</v>
      </c>
      <c r="CH349" s="209"/>
      <c r="CI349" s="210"/>
      <c r="CJ349" s="207">
        <f t="shared" si="158"/>
        <v>99.8</v>
      </c>
      <c r="CK349" s="208">
        <f t="shared" si="159"/>
        <v>100.2</v>
      </c>
      <c r="CL349" s="209"/>
      <c r="CM349" s="210"/>
      <c r="CN349" s="207">
        <f t="shared" si="160"/>
        <v>199.8</v>
      </c>
      <c r="CO349" s="208">
        <f t="shared" si="161"/>
        <v>200.2</v>
      </c>
      <c r="CP349" s="211"/>
      <c r="CQ349" s="212"/>
      <c r="CR349" s="213"/>
      <c r="CS349" s="213"/>
    </row>
    <row r="350" spans="1:97" ht="19.899999999999999" customHeight="1">
      <c r="A350" s="194">
        <v>349</v>
      </c>
      <c r="B350" s="195">
        <v>13</v>
      </c>
      <c r="C350" s="195"/>
      <c r="D350" s="196" t="s">
        <v>1379</v>
      </c>
      <c r="E350" s="196" t="s">
        <v>1380</v>
      </c>
      <c r="F350" s="196" t="s">
        <v>1355</v>
      </c>
      <c r="G350" s="196" t="s">
        <v>624</v>
      </c>
      <c r="H350" s="196" t="s">
        <v>461</v>
      </c>
      <c r="I350" s="237" t="str">
        <f t="shared" si="144"/>
        <v>0</v>
      </c>
      <c r="J350" s="237" t="str">
        <f t="shared" si="145"/>
        <v>200</v>
      </c>
      <c r="K350" s="2" t="str">
        <f t="shared" si="166"/>
        <v>FCS0301</v>
      </c>
      <c r="L350" s="1">
        <f t="shared" si="167"/>
        <v>7</v>
      </c>
      <c r="M350" s="1">
        <f t="shared" si="168"/>
        <v>5</v>
      </c>
      <c r="N350" s="1">
        <v>13</v>
      </c>
      <c r="O350" s="57" t="str">
        <f t="shared" si="169"/>
        <v>AAI143</v>
      </c>
      <c r="P350" s="2" t="str">
        <f t="shared" si="170"/>
        <v>AI</v>
      </c>
      <c r="Q350" s="2"/>
      <c r="R350" s="57" t="s">
        <v>162</v>
      </c>
      <c r="S350" s="2"/>
      <c r="T350" s="2"/>
      <c r="U350" s="2"/>
      <c r="V350" s="2"/>
      <c r="W350" s="2"/>
      <c r="X350" s="2"/>
      <c r="Y350" s="3" t="str">
        <f t="shared" si="153"/>
        <v>%Z075113</v>
      </c>
      <c r="Z350" s="2" t="str">
        <f t="shared" si="154"/>
        <v>%%I08TTXXXX13</v>
      </c>
      <c r="AA350" s="2"/>
      <c r="AB350" s="2" t="str">
        <f t="shared" si="155"/>
        <v>电机定子温度（待定）</v>
      </c>
      <c r="AC350" s="1" t="str">
        <f t="shared" si="146"/>
        <v>0</v>
      </c>
      <c r="AD350" s="1" t="str">
        <f t="shared" si="147"/>
        <v>200</v>
      </c>
      <c r="AE350" s="1" t="str">
        <f t="shared" si="148"/>
        <v>℃</v>
      </c>
      <c r="AF350" s="1"/>
      <c r="AG350" s="59"/>
      <c r="AH350" s="1"/>
      <c r="AI350" s="1"/>
      <c r="AJ350" s="1"/>
      <c r="AK350" s="58" t="s">
        <v>165</v>
      </c>
      <c r="AL350" s="4"/>
      <c r="AM350" s="4"/>
      <c r="AN350" s="5"/>
      <c r="AO350" s="195" t="s">
        <v>161</v>
      </c>
      <c r="AP350" s="199" t="s">
        <v>166</v>
      </c>
      <c r="AQ350" s="197" t="s">
        <v>167</v>
      </c>
      <c r="AR350" s="196"/>
      <c r="AS350" s="196"/>
      <c r="AT350" s="196" t="s">
        <v>168</v>
      </c>
      <c r="AU350" s="205" t="s">
        <v>1356</v>
      </c>
      <c r="AV350" s="196"/>
      <c r="AW350" s="4"/>
      <c r="AX350" s="4"/>
      <c r="AY350" s="4"/>
      <c r="AZ350" s="4"/>
      <c r="BA350" s="4"/>
      <c r="BB350" s="4"/>
      <c r="BC350" s="4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4"/>
      <c r="BW350" s="8"/>
      <c r="BX350" s="8"/>
      <c r="BY350" s="8"/>
      <c r="BZ350" s="4"/>
      <c r="CA350" s="4"/>
      <c r="CB350" s="4"/>
      <c r="CC350" s="4"/>
      <c r="CD350" s="27"/>
      <c r="CE350" s="27"/>
      <c r="CF350" s="207">
        <f t="shared" si="156"/>
        <v>-0.2</v>
      </c>
      <c r="CG350" s="208">
        <f t="shared" si="157"/>
        <v>0.2</v>
      </c>
      <c r="CH350" s="209"/>
      <c r="CI350" s="210"/>
      <c r="CJ350" s="207">
        <f t="shared" si="158"/>
        <v>99.8</v>
      </c>
      <c r="CK350" s="208">
        <f t="shared" si="159"/>
        <v>100.2</v>
      </c>
      <c r="CL350" s="209"/>
      <c r="CM350" s="210"/>
      <c r="CN350" s="207">
        <f t="shared" si="160"/>
        <v>199.8</v>
      </c>
      <c r="CO350" s="208">
        <f t="shared" si="161"/>
        <v>200.2</v>
      </c>
      <c r="CP350" s="211"/>
      <c r="CQ350" s="212"/>
      <c r="CR350" s="213"/>
      <c r="CS350" s="213"/>
    </row>
    <row r="351" spans="1:97" ht="19.899999999999999" customHeight="1">
      <c r="A351" s="194">
        <v>350</v>
      </c>
      <c r="B351" s="204">
        <v>14</v>
      </c>
      <c r="C351" s="195"/>
      <c r="D351" s="196" t="s">
        <v>1381</v>
      </c>
      <c r="E351" s="196" t="s">
        <v>1382</v>
      </c>
      <c r="F351" s="196" t="s">
        <v>1355</v>
      </c>
      <c r="G351" s="196" t="s">
        <v>624</v>
      </c>
      <c r="H351" s="196" t="s">
        <v>461</v>
      </c>
      <c r="I351" s="237" t="str">
        <f t="shared" si="144"/>
        <v>0</v>
      </c>
      <c r="J351" s="237" t="str">
        <f t="shared" si="145"/>
        <v>200</v>
      </c>
      <c r="K351" s="2" t="str">
        <f t="shared" si="166"/>
        <v>FCS0301</v>
      </c>
      <c r="L351" s="1">
        <f t="shared" si="167"/>
        <v>7</v>
      </c>
      <c r="M351" s="1">
        <f t="shared" si="168"/>
        <v>5</v>
      </c>
      <c r="N351" s="1">
        <v>14</v>
      </c>
      <c r="O351" s="57" t="str">
        <f t="shared" si="169"/>
        <v>AAI143</v>
      </c>
      <c r="P351" s="2" t="str">
        <f t="shared" si="170"/>
        <v>AI</v>
      </c>
      <c r="Q351" s="2"/>
      <c r="R351" s="57" t="s">
        <v>162</v>
      </c>
      <c r="S351" s="2"/>
      <c r="T351" s="2"/>
      <c r="U351" s="2"/>
      <c r="V351" s="2"/>
      <c r="W351" s="2"/>
      <c r="X351" s="2"/>
      <c r="Y351" s="3" t="str">
        <f t="shared" si="153"/>
        <v>%Z075114</v>
      </c>
      <c r="Z351" s="2" t="str">
        <f t="shared" si="154"/>
        <v>%%I08TTXXXX14</v>
      </c>
      <c r="AA351" s="2"/>
      <c r="AB351" s="2" t="str">
        <f t="shared" si="155"/>
        <v>电机定子温度（待定）</v>
      </c>
      <c r="AC351" s="1" t="str">
        <f t="shared" si="146"/>
        <v>0</v>
      </c>
      <c r="AD351" s="1" t="str">
        <f t="shared" si="147"/>
        <v>200</v>
      </c>
      <c r="AE351" s="1" t="str">
        <f t="shared" si="148"/>
        <v>℃</v>
      </c>
      <c r="AF351" s="1"/>
      <c r="AG351" s="59"/>
      <c r="AH351" s="1"/>
      <c r="AI351" s="1"/>
      <c r="AJ351" s="1"/>
      <c r="AK351" s="58" t="s">
        <v>165</v>
      </c>
      <c r="AL351" s="4"/>
      <c r="AM351" s="4"/>
      <c r="AN351" s="5"/>
      <c r="AO351" s="195" t="s">
        <v>161</v>
      </c>
      <c r="AP351" s="199" t="s">
        <v>166</v>
      </c>
      <c r="AQ351" s="197" t="s">
        <v>167</v>
      </c>
      <c r="AR351" s="196"/>
      <c r="AS351" s="115"/>
      <c r="AT351" s="196" t="s">
        <v>168</v>
      </c>
      <c r="AU351" s="205" t="s">
        <v>1356</v>
      </c>
      <c r="AV351" s="196"/>
      <c r="AW351" s="4"/>
      <c r="AX351" s="4"/>
      <c r="AY351" s="4"/>
      <c r="AZ351" s="4"/>
      <c r="BA351" s="4"/>
      <c r="BB351" s="4"/>
      <c r="BC351" s="4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4"/>
      <c r="BW351" s="8"/>
      <c r="BX351" s="8"/>
      <c r="BY351" s="8"/>
      <c r="BZ351" s="4"/>
      <c r="CA351" s="4"/>
      <c r="CB351" s="4"/>
      <c r="CC351" s="4"/>
      <c r="CD351" s="27"/>
      <c r="CE351" s="27"/>
      <c r="CF351" s="207">
        <f t="shared" si="156"/>
        <v>-0.2</v>
      </c>
      <c r="CG351" s="208">
        <f t="shared" si="157"/>
        <v>0.2</v>
      </c>
      <c r="CH351" s="209"/>
      <c r="CI351" s="210"/>
      <c r="CJ351" s="207">
        <f t="shared" si="158"/>
        <v>99.8</v>
      </c>
      <c r="CK351" s="208">
        <f t="shared" si="159"/>
        <v>100.2</v>
      </c>
      <c r="CL351" s="209"/>
      <c r="CM351" s="210"/>
      <c r="CN351" s="207">
        <f t="shared" si="160"/>
        <v>199.8</v>
      </c>
      <c r="CO351" s="208">
        <f t="shared" si="161"/>
        <v>200.2</v>
      </c>
      <c r="CP351" s="211"/>
      <c r="CQ351" s="212"/>
      <c r="CR351" s="213"/>
      <c r="CS351" s="213"/>
    </row>
    <row r="352" spans="1:97" ht="19.899999999999999" customHeight="1">
      <c r="A352" s="194">
        <v>351</v>
      </c>
      <c r="B352" s="204">
        <v>15</v>
      </c>
      <c r="C352" s="195"/>
      <c r="D352" s="196" t="str">
        <f>LEFT(K352,1)&amp;RIGHT(K352,2)&amp;"N"&amp;L352&amp;"S"&amp;M352&amp;N352</f>
        <v>F01N7S515</v>
      </c>
      <c r="E352" s="196" t="s">
        <v>1383</v>
      </c>
      <c r="F352" s="196" t="s">
        <v>675</v>
      </c>
      <c r="G352" s="196"/>
      <c r="H352" s="196"/>
      <c r="I352" s="237" t="str">
        <f t="shared" si="144"/>
        <v/>
      </c>
      <c r="J352" s="237" t="str">
        <f t="shared" si="145"/>
        <v/>
      </c>
      <c r="K352" s="2" t="str">
        <f t="shared" si="166"/>
        <v>FCS0301</v>
      </c>
      <c r="L352" s="1">
        <f t="shared" si="167"/>
        <v>7</v>
      </c>
      <c r="M352" s="1">
        <f t="shared" si="168"/>
        <v>5</v>
      </c>
      <c r="N352" s="1">
        <v>15</v>
      </c>
      <c r="O352" s="57" t="str">
        <f t="shared" si="169"/>
        <v>AAI143</v>
      </c>
      <c r="P352" s="2" t="str">
        <f t="shared" si="170"/>
        <v>AI</v>
      </c>
      <c r="Q352" s="2"/>
      <c r="R352" s="57" t="s">
        <v>162</v>
      </c>
      <c r="S352" s="2"/>
      <c r="T352" s="2"/>
      <c r="U352" s="2"/>
      <c r="V352" s="2"/>
      <c r="W352" s="2"/>
      <c r="X352" s="2"/>
      <c r="Y352" s="3" t="str">
        <f t="shared" si="153"/>
        <v>%Z075115</v>
      </c>
      <c r="Z352" s="2" t="str">
        <f t="shared" si="154"/>
        <v>%%IF01N7S515</v>
      </c>
      <c r="AA352" s="2"/>
      <c r="AB352" s="2" t="str">
        <f t="shared" si="155"/>
        <v>SBAI SPARE</v>
      </c>
      <c r="AC352" s="1" t="str">
        <f t="shared" si="146"/>
        <v/>
      </c>
      <c r="AD352" s="1" t="str">
        <f t="shared" si="147"/>
        <v/>
      </c>
      <c r="AE352" s="1" t="str">
        <f t="shared" si="148"/>
        <v/>
      </c>
      <c r="AF352" s="1"/>
      <c r="AG352" s="59"/>
      <c r="AH352" s="1"/>
      <c r="AI352" s="1"/>
      <c r="AJ352" s="1"/>
      <c r="AK352" s="58" t="s">
        <v>165</v>
      </c>
      <c r="AL352" s="4"/>
      <c r="AM352" s="4"/>
      <c r="AN352" s="5"/>
      <c r="AO352" s="195" t="s">
        <v>161</v>
      </c>
      <c r="AP352" s="199" t="s">
        <v>166</v>
      </c>
      <c r="AQ352" s="197" t="s">
        <v>167</v>
      </c>
      <c r="AR352" s="196"/>
      <c r="AS352" s="195"/>
      <c r="AT352" s="196" t="s">
        <v>168</v>
      </c>
      <c r="AU352" s="205"/>
      <c r="AV352" s="196"/>
      <c r="AW352" s="4"/>
      <c r="AX352" s="4"/>
      <c r="AY352" s="4"/>
      <c r="AZ352" s="4"/>
      <c r="BA352" s="4"/>
      <c r="BB352" s="4"/>
      <c r="BC352" s="4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4"/>
      <c r="BW352" s="8"/>
      <c r="BX352" s="8"/>
      <c r="BY352" s="8"/>
      <c r="BZ352" s="4"/>
      <c r="CA352" s="4"/>
      <c r="CB352" s="4"/>
      <c r="CC352" s="4"/>
      <c r="CD352" s="27"/>
      <c r="CE352" s="27"/>
      <c r="CF352" s="207" t="e">
        <f t="shared" si="156"/>
        <v>#VALUE!</v>
      </c>
      <c r="CG352" s="208" t="e">
        <f t="shared" si="157"/>
        <v>#VALUE!</v>
      </c>
      <c r="CH352" s="209"/>
      <c r="CI352" s="210"/>
      <c r="CJ352" s="207" t="e">
        <f t="shared" si="158"/>
        <v>#VALUE!</v>
      </c>
      <c r="CK352" s="208" t="e">
        <f t="shared" si="159"/>
        <v>#VALUE!</v>
      </c>
      <c r="CL352" s="209"/>
      <c r="CM352" s="210"/>
      <c r="CN352" s="207" t="e">
        <f t="shared" si="160"/>
        <v>#VALUE!</v>
      </c>
      <c r="CO352" s="208" t="e">
        <f t="shared" si="161"/>
        <v>#VALUE!</v>
      </c>
      <c r="CP352" s="211"/>
      <c r="CQ352" s="212"/>
      <c r="CR352" s="213"/>
      <c r="CS352" s="213"/>
    </row>
    <row r="353" spans="1:97" ht="19.899999999999999" customHeight="1">
      <c r="A353" s="194">
        <v>352</v>
      </c>
      <c r="B353" s="204">
        <v>16</v>
      </c>
      <c r="C353" s="195"/>
      <c r="D353" s="196" t="str">
        <f>LEFT(K353,1)&amp;RIGHT(K353,2)&amp;"N"&amp;L353&amp;"S"&amp;M353&amp;N353</f>
        <v>F01N7S516</v>
      </c>
      <c r="E353" s="196" t="s">
        <v>1384</v>
      </c>
      <c r="F353" s="196" t="s">
        <v>675</v>
      </c>
      <c r="G353" s="196"/>
      <c r="H353" s="196"/>
      <c r="I353" s="237" t="str">
        <f t="shared" si="144"/>
        <v/>
      </c>
      <c r="J353" s="237" t="str">
        <f t="shared" si="145"/>
        <v/>
      </c>
      <c r="K353" s="2" t="str">
        <f t="shared" si="166"/>
        <v>FCS0301</v>
      </c>
      <c r="L353" s="1">
        <f t="shared" si="167"/>
        <v>7</v>
      </c>
      <c r="M353" s="1">
        <f t="shared" si="168"/>
        <v>5</v>
      </c>
      <c r="N353" s="1">
        <v>16</v>
      </c>
      <c r="O353" s="57" t="str">
        <f t="shared" si="169"/>
        <v>AAI143</v>
      </c>
      <c r="P353" s="2" t="str">
        <f t="shared" si="170"/>
        <v>AI</v>
      </c>
      <c r="Q353" s="2"/>
      <c r="R353" s="57" t="s">
        <v>162</v>
      </c>
      <c r="S353" s="2"/>
      <c r="T353" s="2"/>
      <c r="U353" s="2"/>
      <c r="V353" s="2"/>
      <c r="W353" s="2"/>
      <c r="X353" s="2"/>
      <c r="Y353" s="25" t="str">
        <f t="shared" si="153"/>
        <v>%Z075116</v>
      </c>
      <c r="Z353" s="2" t="str">
        <f t="shared" si="154"/>
        <v>%%IF01N7S516</v>
      </c>
      <c r="AA353" s="2"/>
      <c r="AB353" s="2" t="str">
        <f t="shared" si="155"/>
        <v>SBAI SPARE</v>
      </c>
      <c r="AC353" s="1" t="str">
        <f t="shared" si="146"/>
        <v/>
      </c>
      <c r="AD353" s="1" t="str">
        <f t="shared" si="147"/>
        <v/>
      </c>
      <c r="AE353" s="1" t="str">
        <f t="shared" si="148"/>
        <v/>
      </c>
      <c r="AF353" s="1"/>
      <c r="AG353" s="59"/>
      <c r="AH353" s="1"/>
      <c r="AI353" s="1"/>
      <c r="AJ353" s="1"/>
      <c r="AK353" s="58" t="s">
        <v>165</v>
      </c>
      <c r="AL353" s="4"/>
      <c r="AM353" s="4"/>
      <c r="AN353" s="5"/>
      <c r="AO353" s="195" t="s">
        <v>161</v>
      </c>
      <c r="AP353" s="199" t="s">
        <v>166</v>
      </c>
      <c r="AQ353" s="197" t="s">
        <v>167</v>
      </c>
      <c r="AR353" s="196"/>
      <c r="AS353" s="195"/>
      <c r="AT353" s="196" t="s">
        <v>168</v>
      </c>
      <c r="AU353" s="205"/>
      <c r="AV353" s="196"/>
      <c r="AW353" s="4"/>
      <c r="AX353" s="4"/>
      <c r="AY353" s="4"/>
      <c r="AZ353" s="4"/>
      <c r="BA353" s="4"/>
      <c r="BB353" s="4"/>
      <c r="BC353" s="4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4"/>
      <c r="BW353" s="8"/>
      <c r="BX353" s="8"/>
      <c r="BY353" s="8"/>
      <c r="BZ353" s="4"/>
      <c r="CA353" s="4"/>
      <c r="CB353" s="4"/>
      <c r="CC353" s="4"/>
      <c r="CD353" s="27"/>
      <c r="CE353" s="27"/>
      <c r="CF353" s="207" t="e">
        <f t="shared" si="156"/>
        <v>#VALUE!</v>
      </c>
      <c r="CG353" s="208" t="e">
        <f t="shared" si="157"/>
        <v>#VALUE!</v>
      </c>
      <c r="CH353" s="209"/>
      <c r="CI353" s="210"/>
      <c r="CJ353" s="207" t="e">
        <f t="shared" si="158"/>
        <v>#VALUE!</v>
      </c>
      <c r="CK353" s="208" t="e">
        <f t="shared" si="159"/>
        <v>#VALUE!</v>
      </c>
      <c r="CL353" s="209"/>
      <c r="CM353" s="210"/>
      <c r="CN353" s="207" t="e">
        <f t="shared" si="160"/>
        <v>#VALUE!</v>
      </c>
      <c r="CO353" s="208" t="e">
        <f t="shared" si="161"/>
        <v>#VALUE!</v>
      </c>
      <c r="CP353" s="211"/>
      <c r="CQ353" s="212"/>
      <c r="CR353" s="213"/>
      <c r="CS353" s="213"/>
    </row>
    <row r="354" spans="1:97" ht="19.899999999999999" customHeight="1">
      <c r="A354" s="194">
        <v>353</v>
      </c>
      <c r="B354" s="195">
        <v>1</v>
      </c>
      <c r="C354" s="195"/>
      <c r="D354" s="196" t="s">
        <v>1385</v>
      </c>
      <c r="E354" s="196" t="s">
        <v>1386</v>
      </c>
      <c r="F354" s="196" t="s">
        <v>1355</v>
      </c>
      <c r="G354" s="196" t="s">
        <v>624</v>
      </c>
      <c r="H354" s="196" t="s">
        <v>461</v>
      </c>
      <c r="I354" s="237" t="str">
        <f t="shared" si="144"/>
        <v>0</v>
      </c>
      <c r="J354" s="237" t="str">
        <f t="shared" si="145"/>
        <v>200</v>
      </c>
      <c r="K354" s="2" t="str">
        <f t="shared" si="166"/>
        <v>FCS0301</v>
      </c>
      <c r="L354" s="1">
        <v>7</v>
      </c>
      <c r="M354" s="1">
        <v>6</v>
      </c>
      <c r="N354" s="1">
        <v>1</v>
      </c>
      <c r="O354" s="57" t="s">
        <v>34</v>
      </c>
      <c r="P354" s="2" t="str">
        <f t="shared" si="170"/>
        <v>AI</v>
      </c>
      <c r="Q354" s="2"/>
      <c r="R354" s="57" t="s">
        <v>162</v>
      </c>
      <c r="S354" s="2"/>
      <c r="T354" s="2"/>
      <c r="U354" s="2"/>
      <c r="V354" s="2"/>
      <c r="W354" s="2"/>
      <c r="X354" s="2"/>
      <c r="Y354" s="3" t="str">
        <f t="shared" si="153"/>
        <v>%Z076101</v>
      </c>
      <c r="Z354" s="2" t="str">
        <f t="shared" si="154"/>
        <v>%%I08TTXXXX15</v>
      </c>
      <c r="AA354" s="2"/>
      <c r="AB354" s="2" t="str">
        <f t="shared" si="155"/>
        <v>电机定子温度（待定）</v>
      </c>
      <c r="AC354" s="1" t="str">
        <f t="shared" si="146"/>
        <v>0</v>
      </c>
      <c r="AD354" s="1" t="str">
        <f t="shared" si="147"/>
        <v>200</v>
      </c>
      <c r="AE354" s="1" t="str">
        <f t="shared" si="148"/>
        <v>℃</v>
      </c>
      <c r="AF354" s="1"/>
      <c r="AG354" s="59"/>
      <c r="AH354" s="1"/>
      <c r="AI354" s="1"/>
      <c r="AJ354" s="1"/>
      <c r="AK354" s="58" t="s">
        <v>165</v>
      </c>
      <c r="AL354" s="4"/>
      <c r="AM354" s="4"/>
      <c r="AN354" s="5"/>
      <c r="AO354" s="195" t="s">
        <v>161</v>
      </c>
      <c r="AP354" s="199" t="s">
        <v>166</v>
      </c>
      <c r="AQ354" s="197" t="s">
        <v>167</v>
      </c>
      <c r="AR354" s="196"/>
      <c r="AS354" s="196"/>
      <c r="AT354" s="196" t="s">
        <v>168</v>
      </c>
      <c r="AU354" s="205" t="s">
        <v>1356</v>
      </c>
      <c r="AV354" s="196"/>
      <c r="AW354" s="4"/>
      <c r="AX354" s="4"/>
      <c r="AY354" s="4"/>
      <c r="AZ354" s="4"/>
      <c r="BA354" s="4"/>
      <c r="BB354" s="4"/>
      <c r="BC354" s="4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4"/>
      <c r="BW354" s="8"/>
      <c r="BX354" s="8"/>
      <c r="BY354" s="8"/>
      <c r="BZ354" s="4"/>
      <c r="CA354" s="4"/>
      <c r="CB354" s="4"/>
      <c r="CC354" s="4"/>
      <c r="CD354" s="27"/>
      <c r="CE354" s="27"/>
      <c r="CF354" s="207">
        <f t="shared" si="156"/>
        <v>-0.2</v>
      </c>
      <c r="CG354" s="208">
        <f t="shared" si="157"/>
        <v>0.2</v>
      </c>
      <c r="CH354" s="209"/>
      <c r="CI354" s="210"/>
      <c r="CJ354" s="207">
        <f t="shared" si="158"/>
        <v>99.8</v>
      </c>
      <c r="CK354" s="208">
        <f t="shared" si="159"/>
        <v>100.2</v>
      </c>
      <c r="CL354" s="209"/>
      <c r="CM354" s="210"/>
      <c r="CN354" s="207">
        <f t="shared" si="160"/>
        <v>199.8</v>
      </c>
      <c r="CO354" s="208">
        <f t="shared" si="161"/>
        <v>200.2</v>
      </c>
      <c r="CP354" s="211"/>
      <c r="CQ354" s="212"/>
      <c r="CR354" s="213"/>
      <c r="CS354" s="213"/>
    </row>
    <row r="355" spans="1:97" ht="19.899999999999999" customHeight="1">
      <c r="A355" s="194">
        <v>354</v>
      </c>
      <c r="B355" s="195">
        <v>2</v>
      </c>
      <c r="C355" s="195"/>
      <c r="D355" s="196" t="s">
        <v>1387</v>
      </c>
      <c r="E355" s="196" t="s">
        <v>1388</v>
      </c>
      <c r="F355" s="196" t="s">
        <v>1355</v>
      </c>
      <c r="G355" s="196" t="s">
        <v>624</v>
      </c>
      <c r="H355" s="196" t="s">
        <v>461</v>
      </c>
      <c r="I355" s="237" t="str">
        <f t="shared" si="144"/>
        <v>0</v>
      </c>
      <c r="J355" s="237" t="str">
        <f t="shared" si="145"/>
        <v>200</v>
      </c>
      <c r="K355" s="2" t="str">
        <f t="shared" si="166"/>
        <v>FCS0301</v>
      </c>
      <c r="L355" s="1">
        <f t="shared" ref="L355:L369" si="171">L354</f>
        <v>7</v>
      </c>
      <c r="M355" s="1">
        <f t="shared" ref="M355:M369" si="172">M354</f>
        <v>6</v>
      </c>
      <c r="N355" s="1">
        <v>2</v>
      </c>
      <c r="O355" s="57" t="str">
        <f t="shared" ref="O355:O369" si="173">O354</f>
        <v>AAI143</v>
      </c>
      <c r="P355" s="2" t="str">
        <f t="shared" si="170"/>
        <v>AI</v>
      </c>
      <c r="Q355" s="2"/>
      <c r="R355" s="57" t="s">
        <v>162</v>
      </c>
      <c r="S355" s="2"/>
      <c r="T355" s="2"/>
      <c r="U355" s="2"/>
      <c r="V355" s="2"/>
      <c r="W355" s="2"/>
      <c r="X355" s="2"/>
      <c r="Y355" s="3" t="str">
        <f t="shared" si="153"/>
        <v>%Z076102</v>
      </c>
      <c r="Z355" s="2" t="str">
        <f t="shared" si="154"/>
        <v>%%I08TTXXXX16</v>
      </c>
      <c r="AA355" s="2"/>
      <c r="AB355" s="2" t="str">
        <f t="shared" si="155"/>
        <v>电机定子温度（待定）</v>
      </c>
      <c r="AC355" s="1" t="str">
        <f t="shared" si="146"/>
        <v>0</v>
      </c>
      <c r="AD355" s="1" t="str">
        <f t="shared" si="147"/>
        <v>200</v>
      </c>
      <c r="AE355" s="1" t="str">
        <f t="shared" si="148"/>
        <v>℃</v>
      </c>
      <c r="AF355" s="1"/>
      <c r="AG355" s="59"/>
      <c r="AH355" s="1"/>
      <c r="AI355" s="1"/>
      <c r="AJ355" s="1"/>
      <c r="AK355" s="58" t="s">
        <v>165</v>
      </c>
      <c r="AL355" s="4"/>
      <c r="AM355" s="4"/>
      <c r="AN355" s="5"/>
      <c r="AO355" s="195" t="s">
        <v>161</v>
      </c>
      <c r="AP355" s="199" t="s">
        <v>166</v>
      </c>
      <c r="AQ355" s="197" t="s">
        <v>167</v>
      </c>
      <c r="AR355" s="196"/>
      <c r="AS355" s="196"/>
      <c r="AT355" s="196" t="s">
        <v>168</v>
      </c>
      <c r="AU355" s="205" t="s">
        <v>1356</v>
      </c>
      <c r="AV355" s="196"/>
      <c r="AW355" s="4"/>
      <c r="AX355" s="4"/>
      <c r="AY355" s="4"/>
      <c r="AZ355" s="4"/>
      <c r="BA355" s="4"/>
      <c r="BB355" s="4"/>
      <c r="BC355" s="4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4"/>
      <c r="BW355" s="8"/>
      <c r="BX355" s="8"/>
      <c r="BY355" s="8"/>
      <c r="BZ355" s="4"/>
      <c r="CA355" s="4"/>
      <c r="CB355" s="4"/>
      <c r="CC355" s="4"/>
      <c r="CD355" s="27"/>
      <c r="CE355" s="27"/>
      <c r="CF355" s="207">
        <f t="shared" si="156"/>
        <v>-0.2</v>
      </c>
      <c r="CG355" s="208">
        <f t="shared" si="157"/>
        <v>0.2</v>
      </c>
      <c r="CH355" s="209"/>
      <c r="CI355" s="210"/>
      <c r="CJ355" s="207">
        <f t="shared" si="158"/>
        <v>99.8</v>
      </c>
      <c r="CK355" s="208">
        <f t="shared" si="159"/>
        <v>100.2</v>
      </c>
      <c r="CL355" s="209"/>
      <c r="CM355" s="210"/>
      <c r="CN355" s="207">
        <f t="shared" si="160"/>
        <v>199.8</v>
      </c>
      <c r="CO355" s="208">
        <f t="shared" si="161"/>
        <v>200.2</v>
      </c>
      <c r="CP355" s="211"/>
      <c r="CQ355" s="212"/>
      <c r="CR355" s="213"/>
      <c r="CS355" s="213"/>
    </row>
    <row r="356" spans="1:97" ht="19.899999999999999" customHeight="1">
      <c r="A356" s="194">
        <v>355</v>
      </c>
      <c r="B356" s="195">
        <v>3</v>
      </c>
      <c r="C356" s="195"/>
      <c r="D356" s="196" t="str">
        <f t="shared" ref="D356:D369" si="174">LEFT(K356,1)&amp;RIGHT(K356,2)&amp;"N"&amp;L356&amp;"S"&amp;M356&amp;N356</f>
        <v>F01N7S63</v>
      </c>
      <c r="E356" s="196" t="s">
        <v>1389</v>
      </c>
      <c r="F356" s="196" t="s">
        <v>675</v>
      </c>
      <c r="G356" s="196"/>
      <c r="H356" s="196"/>
      <c r="I356" s="237" t="str">
        <f t="shared" si="144"/>
        <v/>
      </c>
      <c r="J356" s="237" t="str">
        <f t="shared" si="145"/>
        <v/>
      </c>
      <c r="K356" s="2" t="str">
        <f t="shared" si="166"/>
        <v>FCS0301</v>
      </c>
      <c r="L356" s="1">
        <f t="shared" si="171"/>
        <v>7</v>
      </c>
      <c r="M356" s="1">
        <f t="shared" si="172"/>
        <v>6</v>
      </c>
      <c r="N356" s="1">
        <v>3</v>
      </c>
      <c r="O356" s="57" t="str">
        <f t="shared" si="173"/>
        <v>AAI143</v>
      </c>
      <c r="P356" s="2" t="str">
        <f t="shared" si="170"/>
        <v>AI</v>
      </c>
      <c r="Q356" s="2"/>
      <c r="R356" s="57" t="s">
        <v>162</v>
      </c>
      <c r="S356" s="2"/>
      <c r="T356" s="2"/>
      <c r="U356" s="2"/>
      <c r="V356" s="2"/>
      <c r="W356" s="2"/>
      <c r="X356" s="2"/>
      <c r="Y356" s="3" t="str">
        <f t="shared" si="153"/>
        <v>%Z076103</v>
      </c>
      <c r="Z356" s="2" t="str">
        <f t="shared" si="154"/>
        <v>%%IF01N7S63</v>
      </c>
      <c r="AA356" s="2"/>
      <c r="AB356" s="2" t="str">
        <f t="shared" si="155"/>
        <v>SBAI SPARE</v>
      </c>
      <c r="AC356" s="1" t="str">
        <f t="shared" si="146"/>
        <v/>
      </c>
      <c r="AD356" s="1" t="str">
        <f t="shared" si="147"/>
        <v/>
      </c>
      <c r="AE356" s="1" t="str">
        <f t="shared" si="148"/>
        <v/>
      </c>
      <c r="AF356" s="1"/>
      <c r="AG356" s="59"/>
      <c r="AH356" s="1"/>
      <c r="AI356" s="1"/>
      <c r="AJ356" s="1"/>
      <c r="AK356" s="58" t="s">
        <v>165</v>
      </c>
      <c r="AL356" s="4"/>
      <c r="AM356" s="4"/>
      <c r="AN356" s="5"/>
      <c r="AO356" s="195" t="s">
        <v>161</v>
      </c>
      <c r="AP356" s="199" t="s">
        <v>166</v>
      </c>
      <c r="AQ356" s="197" t="s">
        <v>167</v>
      </c>
      <c r="AR356" s="196"/>
      <c r="AS356" s="196"/>
      <c r="AT356" s="196" t="s">
        <v>168</v>
      </c>
      <c r="AU356" s="205"/>
      <c r="AV356" s="196"/>
      <c r="AW356" s="4"/>
      <c r="AX356" s="4"/>
      <c r="AY356" s="4"/>
      <c r="AZ356" s="4"/>
      <c r="BA356" s="4"/>
      <c r="BB356" s="4"/>
      <c r="BC356" s="4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4"/>
      <c r="BW356" s="8"/>
      <c r="BX356" s="8"/>
      <c r="BY356" s="8"/>
      <c r="BZ356" s="4"/>
      <c r="CA356" s="4"/>
      <c r="CB356" s="4"/>
      <c r="CC356" s="4"/>
      <c r="CD356" s="27"/>
      <c r="CE356" s="27"/>
      <c r="CF356" s="207" t="e">
        <f t="shared" si="156"/>
        <v>#VALUE!</v>
      </c>
      <c r="CG356" s="208" t="e">
        <f t="shared" si="157"/>
        <v>#VALUE!</v>
      </c>
      <c r="CH356" s="209"/>
      <c r="CI356" s="210"/>
      <c r="CJ356" s="207" t="e">
        <f t="shared" si="158"/>
        <v>#VALUE!</v>
      </c>
      <c r="CK356" s="208" t="e">
        <f t="shared" si="159"/>
        <v>#VALUE!</v>
      </c>
      <c r="CL356" s="209"/>
      <c r="CM356" s="210"/>
      <c r="CN356" s="207" t="e">
        <f t="shared" si="160"/>
        <v>#VALUE!</v>
      </c>
      <c r="CO356" s="208" t="e">
        <f t="shared" si="161"/>
        <v>#VALUE!</v>
      </c>
      <c r="CP356" s="211"/>
      <c r="CQ356" s="212"/>
      <c r="CR356" s="213"/>
      <c r="CS356" s="213"/>
    </row>
    <row r="357" spans="1:97" ht="19.899999999999999" customHeight="1">
      <c r="A357" s="194">
        <v>356</v>
      </c>
      <c r="B357" s="195">
        <v>4</v>
      </c>
      <c r="C357" s="195"/>
      <c r="D357" s="196" t="str">
        <f t="shared" si="174"/>
        <v>F01N7S64</v>
      </c>
      <c r="E357" s="196" t="s">
        <v>1390</v>
      </c>
      <c r="F357" s="196" t="s">
        <v>675</v>
      </c>
      <c r="G357" s="196"/>
      <c r="H357" s="196"/>
      <c r="I357" s="237" t="str">
        <f t="shared" si="144"/>
        <v/>
      </c>
      <c r="J357" s="237" t="str">
        <f t="shared" si="145"/>
        <v/>
      </c>
      <c r="K357" s="2" t="str">
        <f t="shared" si="166"/>
        <v>FCS0301</v>
      </c>
      <c r="L357" s="1">
        <f t="shared" si="171"/>
        <v>7</v>
      </c>
      <c r="M357" s="1">
        <f t="shared" si="172"/>
        <v>6</v>
      </c>
      <c r="N357" s="1">
        <v>4</v>
      </c>
      <c r="O357" s="57" t="str">
        <f t="shared" si="173"/>
        <v>AAI143</v>
      </c>
      <c r="P357" s="2" t="str">
        <f t="shared" si="170"/>
        <v>AI</v>
      </c>
      <c r="Q357" s="2"/>
      <c r="R357" s="57" t="s">
        <v>162</v>
      </c>
      <c r="S357" s="2"/>
      <c r="T357" s="2"/>
      <c r="U357" s="2"/>
      <c r="V357" s="2"/>
      <c r="W357" s="2"/>
      <c r="X357" s="2"/>
      <c r="Y357" s="3" t="str">
        <f t="shared" si="153"/>
        <v>%Z076104</v>
      </c>
      <c r="Z357" s="2" t="str">
        <f t="shared" si="154"/>
        <v>%%IF01N7S64</v>
      </c>
      <c r="AA357" s="2"/>
      <c r="AB357" s="2" t="str">
        <f t="shared" si="155"/>
        <v>SBAI SPARE</v>
      </c>
      <c r="AC357" s="1" t="str">
        <f t="shared" si="146"/>
        <v/>
      </c>
      <c r="AD357" s="1" t="str">
        <f t="shared" si="147"/>
        <v/>
      </c>
      <c r="AE357" s="1" t="str">
        <f t="shared" si="148"/>
        <v/>
      </c>
      <c r="AF357" s="1"/>
      <c r="AG357" s="59"/>
      <c r="AH357" s="1"/>
      <c r="AI357" s="1"/>
      <c r="AJ357" s="1"/>
      <c r="AK357" s="58" t="s">
        <v>165</v>
      </c>
      <c r="AL357" s="4"/>
      <c r="AM357" s="4"/>
      <c r="AN357" s="5"/>
      <c r="AO357" s="195" t="s">
        <v>161</v>
      </c>
      <c r="AP357" s="199" t="s">
        <v>166</v>
      </c>
      <c r="AQ357" s="197" t="s">
        <v>167</v>
      </c>
      <c r="AR357" s="196"/>
      <c r="AS357" s="196"/>
      <c r="AT357" s="196" t="s">
        <v>168</v>
      </c>
      <c r="AU357" s="205"/>
      <c r="AV357" s="196"/>
      <c r="AW357" s="4"/>
      <c r="AX357" s="4"/>
      <c r="AY357" s="4"/>
      <c r="AZ357" s="4"/>
      <c r="BA357" s="4"/>
      <c r="BB357" s="4"/>
      <c r="BC357" s="4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4"/>
      <c r="BW357" s="8"/>
      <c r="BX357" s="8"/>
      <c r="BY357" s="8"/>
      <c r="BZ357" s="4"/>
      <c r="CA357" s="4"/>
      <c r="CB357" s="4"/>
      <c r="CC357" s="4"/>
      <c r="CD357" s="27"/>
      <c r="CE357" s="27"/>
      <c r="CF357" s="207" t="e">
        <f t="shared" si="156"/>
        <v>#VALUE!</v>
      </c>
      <c r="CG357" s="208" t="e">
        <f t="shared" si="157"/>
        <v>#VALUE!</v>
      </c>
      <c r="CH357" s="209"/>
      <c r="CI357" s="210"/>
      <c r="CJ357" s="207" t="e">
        <f t="shared" si="158"/>
        <v>#VALUE!</v>
      </c>
      <c r="CK357" s="208" t="e">
        <f t="shared" si="159"/>
        <v>#VALUE!</v>
      </c>
      <c r="CL357" s="209"/>
      <c r="CM357" s="210"/>
      <c r="CN357" s="207" t="e">
        <f t="shared" si="160"/>
        <v>#VALUE!</v>
      </c>
      <c r="CO357" s="208" t="e">
        <f t="shared" si="161"/>
        <v>#VALUE!</v>
      </c>
      <c r="CP357" s="211"/>
      <c r="CQ357" s="212"/>
      <c r="CR357" s="213"/>
      <c r="CS357" s="213"/>
    </row>
    <row r="358" spans="1:97" ht="19.899999999999999" customHeight="1">
      <c r="A358" s="194">
        <v>357</v>
      </c>
      <c r="B358" s="195">
        <v>5</v>
      </c>
      <c r="C358" s="195"/>
      <c r="D358" s="196" t="str">
        <f t="shared" si="174"/>
        <v>F01N7S65</v>
      </c>
      <c r="E358" s="196" t="s">
        <v>1391</v>
      </c>
      <c r="F358" s="196" t="s">
        <v>675</v>
      </c>
      <c r="G358" s="196"/>
      <c r="H358" s="196"/>
      <c r="I358" s="237" t="str">
        <f t="shared" si="144"/>
        <v/>
      </c>
      <c r="J358" s="237" t="str">
        <f t="shared" si="145"/>
        <v/>
      </c>
      <c r="K358" s="2" t="str">
        <f t="shared" si="166"/>
        <v>FCS0301</v>
      </c>
      <c r="L358" s="1">
        <f t="shared" si="171"/>
        <v>7</v>
      </c>
      <c r="M358" s="1">
        <f t="shared" si="172"/>
        <v>6</v>
      </c>
      <c r="N358" s="1">
        <v>5</v>
      </c>
      <c r="O358" s="57" t="str">
        <f t="shared" si="173"/>
        <v>AAI143</v>
      </c>
      <c r="P358" s="2" t="str">
        <f t="shared" si="170"/>
        <v>AI</v>
      </c>
      <c r="Q358" s="2"/>
      <c r="R358" s="57" t="s">
        <v>162</v>
      </c>
      <c r="S358" s="2"/>
      <c r="T358" s="2"/>
      <c r="U358" s="2"/>
      <c r="V358" s="2"/>
      <c r="W358" s="2"/>
      <c r="X358" s="2"/>
      <c r="Y358" s="3" t="str">
        <f t="shared" si="153"/>
        <v>%Z076105</v>
      </c>
      <c r="Z358" s="2" t="str">
        <f t="shared" si="154"/>
        <v>%%IF01N7S65</v>
      </c>
      <c r="AA358" s="2"/>
      <c r="AB358" s="2" t="str">
        <f t="shared" si="155"/>
        <v>SBAI SPARE</v>
      </c>
      <c r="AC358" s="1" t="str">
        <f t="shared" si="146"/>
        <v/>
      </c>
      <c r="AD358" s="1" t="str">
        <f t="shared" si="147"/>
        <v/>
      </c>
      <c r="AE358" s="1" t="str">
        <f t="shared" si="148"/>
        <v/>
      </c>
      <c r="AF358" s="1"/>
      <c r="AG358" s="59"/>
      <c r="AH358" s="1"/>
      <c r="AI358" s="1"/>
      <c r="AJ358" s="1"/>
      <c r="AK358" s="58" t="s">
        <v>165</v>
      </c>
      <c r="AL358" s="4"/>
      <c r="AM358" s="4"/>
      <c r="AN358" s="5"/>
      <c r="AO358" s="195" t="s">
        <v>161</v>
      </c>
      <c r="AP358" s="199" t="s">
        <v>166</v>
      </c>
      <c r="AQ358" s="197" t="s">
        <v>167</v>
      </c>
      <c r="AR358" s="196"/>
      <c r="AS358" s="196"/>
      <c r="AT358" s="196" t="s">
        <v>168</v>
      </c>
      <c r="AU358" s="205"/>
      <c r="AV358" s="196"/>
      <c r="AW358" s="4"/>
      <c r="AX358" s="4"/>
      <c r="AY358" s="4"/>
      <c r="AZ358" s="4"/>
      <c r="BA358" s="4"/>
      <c r="BB358" s="4"/>
      <c r="BC358" s="4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4"/>
      <c r="BW358" s="8"/>
      <c r="BX358" s="8"/>
      <c r="BY358" s="8"/>
      <c r="BZ358" s="4"/>
      <c r="CA358" s="4"/>
      <c r="CB358" s="4"/>
      <c r="CC358" s="4"/>
      <c r="CD358" s="27"/>
      <c r="CE358" s="27"/>
      <c r="CF358" s="207" t="e">
        <f t="shared" si="156"/>
        <v>#VALUE!</v>
      </c>
      <c r="CG358" s="208" t="e">
        <f t="shared" si="157"/>
        <v>#VALUE!</v>
      </c>
      <c r="CH358" s="209"/>
      <c r="CI358" s="210"/>
      <c r="CJ358" s="207" t="e">
        <f t="shared" si="158"/>
        <v>#VALUE!</v>
      </c>
      <c r="CK358" s="208" t="e">
        <f t="shared" si="159"/>
        <v>#VALUE!</v>
      </c>
      <c r="CL358" s="209"/>
      <c r="CM358" s="210"/>
      <c r="CN358" s="207" t="e">
        <f t="shared" si="160"/>
        <v>#VALUE!</v>
      </c>
      <c r="CO358" s="208" t="e">
        <f t="shared" si="161"/>
        <v>#VALUE!</v>
      </c>
      <c r="CP358" s="211"/>
      <c r="CQ358" s="212"/>
      <c r="CR358" s="213"/>
      <c r="CS358" s="213"/>
    </row>
    <row r="359" spans="1:97" ht="19.899999999999999" customHeight="1">
      <c r="A359" s="194">
        <v>358</v>
      </c>
      <c r="B359" s="195">
        <v>6</v>
      </c>
      <c r="C359" s="195"/>
      <c r="D359" s="196" t="str">
        <f t="shared" si="174"/>
        <v>F01N7S66</v>
      </c>
      <c r="E359" s="196" t="s">
        <v>1392</v>
      </c>
      <c r="F359" s="196" t="s">
        <v>675</v>
      </c>
      <c r="G359" s="196"/>
      <c r="H359" s="196"/>
      <c r="I359" s="237" t="str">
        <f t="shared" si="144"/>
        <v/>
      </c>
      <c r="J359" s="237" t="str">
        <f t="shared" si="145"/>
        <v/>
      </c>
      <c r="K359" s="2" t="str">
        <f t="shared" si="166"/>
        <v>FCS0301</v>
      </c>
      <c r="L359" s="1">
        <f t="shared" si="171"/>
        <v>7</v>
      </c>
      <c r="M359" s="1">
        <f t="shared" si="172"/>
        <v>6</v>
      </c>
      <c r="N359" s="1">
        <v>6</v>
      </c>
      <c r="O359" s="57" t="str">
        <f t="shared" si="173"/>
        <v>AAI143</v>
      </c>
      <c r="P359" s="2" t="str">
        <f t="shared" si="170"/>
        <v>AI</v>
      </c>
      <c r="Q359" s="2"/>
      <c r="R359" s="57" t="s">
        <v>162</v>
      </c>
      <c r="S359" s="2"/>
      <c r="T359" s="2"/>
      <c r="U359" s="2"/>
      <c r="V359" s="2"/>
      <c r="W359" s="2"/>
      <c r="X359" s="2"/>
      <c r="Y359" s="3" t="str">
        <f t="shared" si="153"/>
        <v>%Z076106</v>
      </c>
      <c r="Z359" s="2" t="str">
        <f t="shared" si="154"/>
        <v>%%IF01N7S66</v>
      </c>
      <c r="AA359" s="2"/>
      <c r="AB359" s="2" t="str">
        <f t="shared" si="155"/>
        <v>SBAI SPARE</v>
      </c>
      <c r="AC359" s="1" t="str">
        <f t="shared" si="146"/>
        <v/>
      </c>
      <c r="AD359" s="1" t="str">
        <f t="shared" si="147"/>
        <v/>
      </c>
      <c r="AE359" s="1" t="str">
        <f t="shared" si="148"/>
        <v/>
      </c>
      <c r="AF359" s="1"/>
      <c r="AG359" s="59"/>
      <c r="AH359" s="1"/>
      <c r="AI359" s="1"/>
      <c r="AJ359" s="1"/>
      <c r="AK359" s="58" t="s">
        <v>165</v>
      </c>
      <c r="AL359" s="4"/>
      <c r="AM359" s="4"/>
      <c r="AN359" s="5"/>
      <c r="AO359" s="195" t="s">
        <v>161</v>
      </c>
      <c r="AP359" s="199" t="s">
        <v>166</v>
      </c>
      <c r="AQ359" s="197" t="s">
        <v>167</v>
      </c>
      <c r="AR359" s="196"/>
      <c r="AS359" s="196"/>
      <c r="AT359" s="196" t="s">
        <v>168</v>
      </c>
      <c r="AU359" s="205"/>
      <c r="AV359" s="196"/>
      <c r="AW359" s="4"/>
      <c r="AX359" s="4"/>
      <c r="AY359" s="4"/>
      <c r="AZ359" s="4"/>
      <c r="BA359" s="4"/>
      <c r="BB359" s="4"/>
      <c r="BC359" s="4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4"/>
      <c r="BW359" s="8"/>
      <c r="BX359" s="8"/>
      <c r="BY359" s="8"/>
      <c r="BZ359" s="4"/>
      <c r="CA359" s="4"/>
      <c r="CB359" s="4"/>
      <c r="CC359" s="4"/>
      <c r="CD359" s="27"/>
      <c r="CE359" s="27"/>
      <c r="CF359" s="207" t="e">
        <f t="shared" si="156"/>
        <v>#VALUE!</v>
      </c>
      <c r="CG359" s="208" t="e">
        <f t="shared" si="157"/>
        <v>#VALUE!</v>
      </c>
      <c r="CH359" s="209"/>
      <c r="CI359" s="210"/>
      <c r="CJ359" s="207" t="e">
        <f t="shared" si="158"/>
        <v>#VALUE!</v>
      </c>
      <c r="CK359" s="208" t="e">
        <f t="shared" si="159"/>
        <v>#VALUE!</v>
      </c>
      <c r="CL359" s="209"/>
      <c r="CM359" s="210"/>
      <c r="CN359" s="207" t="e">
        <f t="shared" si="160"/>
        <v>#VALUE!</v>
      </c>
      <c r="CO359" s="208" t="e">
        <f t="shared" si="161"/>
        <v>#VALUE!</v>
      </c>
      <c r="CP359" s="211"/>
      <c r="CQ359" s="212"/>
      <c r="CR359" s="213"/>
      <c r="CS359" s="213"/>
    </row>
    <row r="360" spans="1:97" ht="19.899999999999999" customHeight="1">
      <c r="A360" s="194">
        <v>359</v>
      </c>
      <c r="B360" s="195">
        <v>7</v>
      </c>
      <c r="C360" s="195"/>
      <c r="D360" s="196" t="str">
        <f t="shared" si="174"/>
        <v>F01N7S67</v>
      </c>
      <c r="E360" s="196" t="s">
        <v>1393</v>
      </c>
      <c r="F360" s="196" t="s">
        <v>675</v>
      </c>
      <c r="G360" s="196"/>
      <c r="H360" s="196"/>
      <c r="I360" s="237" t="str">
        <f t="shared" si="144"/>
        <v/>
      </c>
      <c r="J360" s="237" t="str">
        <f t="shared" si="145"/>
        <v/>
      </c>
      <c r="K360" s="2" t="str">
        <f t="shared" si="166"/>
        <v>FCS0301</v>
      </c>
      <c r="L360" s="1">
        <f t="shared" si="171"/>
        <v>7</v>
      </c>
      <c r="M360" s="1">
        <f t="shared" si="172"/>
        <v>6</v>
      </c>
      <c r="N360" s="1">
        <v>7</v>
      </c>
      <c r="O360" s="57" t="str">
        <f t="shared" si="173"/>
        <v>AAI143</v>
      </c>
      <c r="P360" s="2" t="str">
        <f t="shared" si="170"/>
        <v>AI</v>
      </c>
      <c r="Q360" s="2"/>
      <c r="R360" s="57" t="s">
        <v>162</v>
      </c>
      <c r="S360" s="2"/>
      <c r="T360" s="2"/>
      <c r="U360" s="2"/>
      <c r="V360" s="2"/>
      <c r="W360" s="2"/>
      <c r="X360" s="2"/>
      <c r="Y360" s="3" t="str">
        <f t="shared" si="153"/>
        <v>%Z076107</v>
      </c>
      <c r="Z360" s="2" t="str">
        <f t="shared" si="154"/>
        <v>%%IF01N7S67</v>
      </c>
      <c r="AA360" s="2"/>
      <c r="AB360" s="2" t="str">
        <f t="shared" si="155"/>
        <v>SBAI SPARE</v>
      </c>
      <c r="AC360" s="1" t="str">
        <f t="shared" si="146"/>
        <v/>
      </c>
      <c r="AD360" s="1" t="str">
        <f t="shared" si="147"/>
        <v/>
      </c>
      <c r="AE360" s="1" t="str">
        <f t="shared" si="148"/>
        <v/>
      </c>
      <c r="AF360" s="1"/>
      <c r="AG360" s="59"/>
      <c r="AH360" s="1"/>
      <c r="AI360" s="1"/>
      <c r="AJ360" s="1"/>
      <c r="AK360" s="58" t="s">
        <v>165</v>
      </c>
      <c r="AL360" s="4"/>
      <c r="AM360" s="4"/>
      <c r="AN360" s="5"/>
      <c r="AO360" s="195" t="s">
        <v>161</v>
      </c>
      <c r="AP360" s="199" t="s">
        <v>166</v>
      </c>
      <c r="AQ360" s="197" t="s">
        <v>167</v>
      </c>
      <c r="AR360" s="196"/>
      <c r="AS360" s="196"/>
      <c r="AT360" s="196" t="s">
        <v>168</v>
      </c>
      <c r="AU360" s="205"/>
      <c r="AV360" s="196"/>
      <c r="AW360" s="4"/>
      <c r="AX360" s="4"/>
      <c r="AY360" s="4"/>
      <c r="AZ360" s="4"/>
      <c r="BA360" s="4"/>
      <c r="BB360" s="4"/>
      <c r="BC360" s="4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4"/>
      <c r="BW360" s="8"/>
      <c r="BX360" s="8"/>
      <c r="BY360" s="8"/>
      <c r="BZ360" s="4"/>
      <c r="CA360" s="4"/>
      <c r="CB360" s="4"/>
      <c r="CC360" s="4"/>
      <c r="CD360" s="27"/>
      <c r="CE360" s="27"/>
      <c r="CF360" s="207" t="e">
        <f t="shared" si="156"/>
        <v>#VALUE!</v>
      </c>
      <c r="CG360" s="208" t="e">
        <f t="shared" si="157"/>
        <v>#VALUE!</v>
      </c>
      <c r="CH360" s="209"/>
      <c r="CI360" s="210"/>
      <c r="CJ360" s="207" t="e">
        <f t="shared" si="158"/>
        <v>#VALUE!</v>
      </c>
      <c r="CK360" s="208" t="e">
        <f t="shared" si="159"/>
        <v>#VALUE!</v>
      </c>
      <c r="CL360" s="209"/>
      <c r="CM360" s="210"/>
      <c r="CN360" s="207" t="e">
        <f t="shared" si="160"/>
        <v>#VALUE!</v>
      </c>
      <c r="CO360" s="208" t="e">
        <f t="shared" si="161"/>
        <v>#VALUE!</v>
      </c>
      <c r="CP360" s="211"/>
      <c r="CQ360" s="212"/>
      <c r="CR360" s="213"/>
      <c r="CS360" s="213"/>
    </row>
    <row r="361" spans="1:97" ht="19.899999999999999" customHeight="1">
      <c r="A361" s="194">
        <v>360</v>
      </c>
      <c r="B361" s="195">
        <v>8</v>
      </c>
      <c r="C361" s="195"/>
      <c r="D361" s="196" t="str">
        <f t="shared" si="174"/>
        <v>F01N7S68</v>
      </c>
      <c r="E361" s="196" t="s">
        <v>1394</v>
      </c>
      <c r="F361" s="196" t="s">
        <v>675</v>
      </c>
      <c r="G361" s="196"/>
      <c r="H361" s="196"/>
      <c r="I361" s="237" t="str">
        <f t="shared" ref="I361:I424" si="175">IF(G361&lt;&gt;"",LEFT(G361,FIND("~",G361,1)-1),"")</f>
        <v/>
      </c>
      <c r="J361" s="237" t="str">
        <f t="shared" ref="J361:J424" si="176">IF(G361&lt;&gt;"",MID(G361,FIND("~",G361,1)+1,10),"")</f>
        <v/>
      </c>
      <c r="K361" s="2" t="str">
        <f t="shared" si="166"/>
        <v>FCS0301</v>
      </c>
      <c r="L361" s="1">
        <f t="shared" si="171"/>
        <v>7</v>
      </c>
      <c r="M361" s="1">
        <f t="shared" si="172"/>
        <v>6</v>
      </c>
      <c r="N361" s="1">
        <v>8</v>
      </c>
      <c r="O361" s="57" t="str">
        <f t="shared" si="173"/>
        <v>AAI143</v>
      </c>
      <c r="P361" s="2" t="str">
        <f t="shared" si="170"/>
        <v>AI</v>
      </c>
      <c r="Q361" s="2"/>
      <c r="R361" s="57" t="s">
        <v>162</v>
      </c>
      <c r="S361" s="2"/>
      <c r="T361" s="2"/>
      <c r="U361" s="2"/>
      <c r="V361" s="2"/>
      <c r="W361" s="2"/>
      <c r="X361" s="2"/>
      <c r="Y361" s="3" t="str">
        <f t="shared" si="153"/>
        <v>%Z076108</v>
      </c>
      <c r="Z361" s="2" t="str">
        <f t="shared" si="154"/>
        <v>%%IF01N7S68</v>
      </c>
      <c r="AA361" s="36"/>
      <c r="AB361" s="2" t="str">
        <f t="shared" si="155"/>
        <v>SBAI SPARE</v>
      </c>
      <c r="AC361" s="1" t="str">
        <f t="shared" ref="AC361:AC424" si="177">IF(I361&lt;&gt;"",I361,"")</f>
        <v/>
      </c>
      <c r="AD361" s="1" t="str">
        <f t="shared" ref="AD361:AD424" si="178">IF(J361&lt;&gt;"",J361,"")</f>
        <v/>
      </c>
      <c r="AE361" s="1" t="str">
        <f t="shared" ref="AE361:AE424" si="179">IF(H361&lt;&gt;"",H361,"")</f>
        <v/>
      </c>
      <c r="AF361" s="1"/>
      <c r="AG361" s="59"/>
      <c r="AH361" s="1"/>
      <c r="AI361" s="1"/>
      <c r="AJ361" s="1"/>
      <c r="AK361" s="58" t="s">
        <v>165</v>
      </c>
      <c r="AL361" s="4"/>
      <c r="AM361" s="4"/>
      <c r="AN361" s="5"/>
      <c r="AO361" s="195" t="s">
        <v>161</v>
      </c>
      <c r="AP361" s="199" t="s">
        <v>166</v>
      </c>
      <c r="AQ361" s="197" t="s">
        <v>167</v>
      </c>
      <c r="AR361" s="196"/>
      <c r="AS361" s="196"/>
      <c r="AT361" s="196" t="s">
        <v>168</v>
      </c>
      <c r="AU361" s="205"/>
      <c r="AV361" s="196"/>
      <c r="AW361" s="4"/>
      <c r="AX361" s="4"/>
      <c r="AY361" s="4"/>
      <c r="AZ361" s="4"/>
      <c r="BA361" s="4"/>
      <c r="BB361" s="4"/>
      <c r="BC361" s="4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4"/>
      <c r="BW361" s="8"/>
      <c r="BX361" s="8"/>
      <c r="BY361" s="8"/>
      <c r="BZ361" s="4"/>
      <c r="CA361" s="4"/>
      <c r="CB361" s="4"/>
      <c r="CC361" s="4"/>
      <c r="CD361" s="27"/>
      <c r="CE361" s="27"/>
      <c r="CF361" s="207" t="e">
        <f t="shared" si="156"/>
        <v>#VALUE!</v>
      </c>
      <c r="CG361" s="208" t="e">
        <f t="shared" si="157"/>
        <v>#VALUE!</v>
      </c>
      <c r="CH361" s="209"/>
      <c r="CI361" s="210"/>
      <c r="CJ361" s="207" t="e">
        <f t="shared" si="158"/>
        <v>#VALUE!</v>
      </c>
      <c r="CK361" s="208" t="e">
        <f t="shared" si="159"/>
        <v>#VALUE!</v>
      </c>
      <c r="CL361" s="209"/>
      <c r="CM361" s="210"/>
      <c r="CN361" s="207" t="e">
        <f t="shared" si="160"/>
        <v>#VALUE!</v>
      </c>
      <c r="CO361" s="208" t="e">
        <f t="shared" si="161"/>
        <v>#VALUE!</v>
      </c>
      <c r="CP361" s="211"/>
      <c r="CQ361" s="212"/>
      <c r="CR361" s="213"/>
      <c r="CS361" s="213"/>
    </row>
    <row r="362" spans="1:97" ht="19.899999999999999" customHeight="1">
      <c r="A362" s="194">
        <v>361</v>
      </c>
      <c r="B362" s="195">
        <v>9</v>
      </c>
      <c r="C362" s="195"/>
      <c r="D362" s="196" t="str">
        <f t="shared" si="174"/>
        <v>F01N7S69</v>
      </c>
      <c r="E362" s="196" t="s">
        <v>1395</v>
      </c>
      <c r="F362" s="196" t="s">
        <v>675</v>
      </c>
      <c r="G362" s="196"/>
      <c r="H362" s="196"/>
      <c r="I362" s="237" t="str">
        <f t="shared" si="175"/>
        <v/>
      </c>
      <c r="J362" s="237" t="str">
        <f t="shared" si="176"/>
        <v/>
      </c>
      <c r="K362" s="2" t="str">
        <f t="shared" si="166"/>
        <v>FCS0301</v>
      </c>
      <c r="L362" s="1">
        <f t="shared" si="171"/>
        <v>7</v>
      </c>
      <c r="M362" s="1">
        <f t="shared" si="172"/>
        <v>6</v>
      </c>
      <c r="N362" s="1">
        <v>9</v>
      </c>
      <c r="O362" s="57" t="str">
        <f t="shared" si="173"/>
        <v>AAI143</v>
      </c>
      <c r="P362" s="2" t="str">
        <f t="shared" si="170"/>
        <v>AI</v>
      </c>
      <c r="Q362" s="2"/>
      <c r="R362" s="57" t="s">
        <v>162</v>
      </c>
      <c r="S362" s="2"/>
      <c r="T362" s="2"/>
      <c r="U362" s="2"/>
      <c r="V362" s="2"/>
      <c r="W362" s="2"/>
      <c r="X362" s="2"/>
      <c r="Y362" s="3" t="str">
        <f t="shared" si="153"/>
        <v>%Z076109</v>
      </c>
      <c r="Z362" s="2" t="str">
        <f t="shared" si="154"/>
        <v>%%IF01N7S69</v>
      </c>
      <c r="AA362" s="2"/>
      <c r="AB362" s="2" t="str">
        <f t="shared" si="155"/>
        <v>SBAI SPARE</v>
      </c>
      <c r="AC362" s="1" t="str">
        <f t="shared" si="177"/>
        <v/>
      </c>
      <c r="AD362" s="1" t="str">
        <f t="shared" si="178"/>
        <v/>
      </c>
      <c r="AE362" s="1" t="str">
        <f t="shared" si="179"/>
        <v/>
      </c>
      <c r="AF362" s="1"/>
      <c r="AG362" s="1"/>
      <c r="AH362" s="1"/>
      <c r="AI362" s="1"/>
      <c r="AJ362" s="1"/>
      <c r="AK362" s="58" t="s">
        <v>165</v>
      </c>
      <c r="AL362" s="4"/>
      <c r="AM362" s="4"/>
      <c r="AN362" s="5"/>
      <c r="AO362" s="195" t="s">
        <v>161</v>
      </c>
      <c r="AP362" s="199" t="s">
        <v>166</v>
      </c>
      <c r="AQ362" s="197" t="s">
        <v>167</v>
      </c>
      <c r="AR362" s="196"/>
      <c r="AS362" s="196"/>
      <c r="AT362" s="196" t="s">
        <v>168</v>
      </c>
      <c r="AU362" s="205"/>
      <c r="AV362" s="196"/>
      <c r="AW362" s="4"/>
      <c r="AX362" s="4"/>
      <c r="AY362" s="4"/>
      <c r="AZ362" s="4"/>
      <c r="BA362" s="4"/>
      <c r="BB362" s="4"/>
      <c r="BC362" s="4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4"/>
      <c r="BW362" s="8"/>
      <c r="BX362" s="8"/>
      <c r="BY362" s="8"/>
      <c r="BZ362" s="4"/>
      <c r="CA362" s="4"/>
      <c r="CB362" s="4"/>
      <c r="CC362" s="4"/>
      <c r="CD362" s="27"/>
      <c r="CE362" s="27"/>
      <c r="CF362" s="207" t="e">
        <f t="shared" si="156"/>
        <v>#VALUE!</v>
      </c>
      <c r="CG362" s="208" t="e">
        <f t="shared" si="157"/>
        <v>#VALUE!</v>
      </c>
      <c r="CH362" s="209"/>
      <c r="CI362" s="210"/>
      <c r="CJ362" s="207" t="e">
        <f t="shared" si="158"/>
        <v>#VALUE!</v>
      </c>
      <c r="CK362" s="208" t="e">
        <f t="shared" si="159"/>
        <v>#VALUE!</v>
      </c>
      <c r="CL362" s="209"/>
      <c r="CM362" s="210"/>
      <c r="CN362" s="207" t="e">
        <f t="shared" si="160"/>
        <v>#VALUE!</v>
      </c>
      <c r="CO362" s="208" t="e">
        <f t="shared" si="161"/>
        <v>#VALUE!</v>
      </c>
      <c r="CP362" s="211"/>
      <c r="CQ362" s="212"/>
      <c r="CR362" s="213"/>
      <c r="CS362" s="213"/>
    </row>
    <row r="363" spans="1:97" ht="19.899999999999999" customHeight="1">
      <c r="A363" s="194">
        <v>362</v>
      </c>
      <c r="B363" s="195">
        <v>10</v>
      </c>
      <c r="C363" s="195"/>
      <c r="D363" s="196" t="str">
        <f t="shared" si="174"/>
        <v>F01N7S610</v>
      </c>
      <c r="E363" s="196" t="s">
        <v>1396</v>
      </c>
      <c r="F363" s="196" t="s">
        <v>675</v>
      </c>
      <c r="G363" s="196"/>
      <c r="H363" s="196"/>
      <c r="I363" s="237" t="str">
        <f t="shared" si="175"/>
        <v/>
      </c>
      <c r="J363" s="237" t="str">
        <f t="shared" si="176"/>
        <v/>
      </c>
      <c r="K363" s="2" t="str">
        <f t="shared" si="166"/>
        <v>FCS0301</v>
      </c>
      <c r="L363" s="1">
        <f t="shared" si="171"/>
        <v>7</v>
      </c>
      <c r="M363" s="1">
        <f t="shared" si="172"/>
        <v>6</v>
      </c>
      <c r="N363" s="1">
        <v>10</v>
      </c>
      <c r="O363" s="57" t="str">
        <f t="shared" si="173"/>
        <v>AAI143</v>
      </c>
      <c r="P363" s="2" t="str">
        <f t="shared" si="170"/>
        <v>AI</v>
      </c>
      <c r="Q363" s="2"/>
      <c r="R363" s="57" t="s">
        <v>162</v>
      </c>
      <c r="S363" s="2"/>
      <c r="T363" s="2"/>
      <c r="U363" s="2"/>
      <c r="V363" s="2"/>
      <c r="W363" s="2"/>
      <c r="X363" s="2"/>
      <c r="Y363" s="3" t="str">
        <f t="shared" si="153"/>
        <v>%Z076110</v>
      </c>
      <c r="Z363" s="2" t="str">
        <f t="shared" si="154"/>
        <v>%%IF01N7S610</v>
      </c>
      <c r="AA363" s="2"/>
      <c r="AB363" s="2" t="str">
        <f t="shared" si="155"/>
        <v>SBAI SPARE</v>
      </c>
      <c r="AC363" s="1" t="str">
        <f t="shared" si="177"/>
        <v/>
      </c>
      <c r="AD363" s="1" t="str">
        <f t="shared" si="178"/>
        <v/>
      </c>
      <c r="AE363" s="1" t="str">
        <f t="shared" si="179"/>
        <v/>
      </c>
      <c r="AF363" s="1"/>
      <c r="AG363" s="1"/>
      <c r="AH363" s="1"/>
      <c r="AI363" s="1"/>
      <c r="AJ363" s="1"/>
      <c r="AK363" s="58" t="s">
        <v>165</v>
      </c>
      <c r="AL363" s="4"/>
      <c r="AM363" s="4"/>
      <c r="AN363" s="5"/>
      <c r="AO363" s="195" t="s">
        <v>161</v>
      </c>
      <c r="AP363" s="199" t="s">
        <v>166</v>
      </c>
      <c r="AQ363" s="197" t="s">
        <v>167</v>
      </c>
      <c r="AR363" s="196"/>
      <c r="AS363" s="196"/>
      <c r="AT363" s="196" t="s">
        <v>168</v>
      </c>
      <c r="AU363" s="205"/>
      <c r="AV363" s="196"/>
      <c r="AW363" s="4"/>
      <c r="AX363" s="4"/>
      <c r="AY363" s="4"/>
      <c r="AZ363" s="4"/>
      <c r="BA363" s="4"/>
      <c r="BB363" s="4"/>
      <c r="BC363" s="4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4"/>
      <c r="BW363" s="8"/>
      <c r="BX363" s="8"/>
      <c r="BY363" s="8"/>
      <c r="BZ363" s="4"/>
      <c r="CA363" s="4"/>
      <c r="CB363" s="4"/>
      <c r="CC363" s="4"/>
      <c r="CD363" s="27"/>
      <c r="CE363" s="27"/>
      <c r="CF363" s="207" t="e">
        <f t="shared" si="156"/>
        <v>#VALUE!</v>
      </c>
      <c r="CG363" s="208" t="e">
        <f t="shared" si="157"/>
        <v>#VALUE!</v>
      </c>
      <c r="CH363" s="209"/>
      <c r="CI363" s="210"/>
      <c r="CJ363" s="207" t="e">
        <f t="shared" si="158"/>
        <v>#VALUE!</v>
      </c>
      <c r="CK363" s="208" t="e">
        <f t="shared" si="159"/>
        <v>#VALUE!</v>
      </c>
      <c r="CL363" s="209"/>
      <c r="CM363" s="210"/>
      <c r="CN363" s="207" t="e">
        <f t="shared" si="160"/>
        <v>#VALUE!</v>
      </c>
      <c r="CO363" s="208" t="e">
        <f t="shared" si="161"/>
        <v>#VALUE!</v>
      </c>
      <c r="CP363" s="211"/>
      <c r="CQ363" s="212"/>
      <c r="CR363" s="213"/>
      <c r="CS363" s="213"/>
    </row>
    <row r="364" spans="1:97" ht="19.899999999999999" customHeight="1">
      <c r="A364" s="194">
        <v>363</v>
      </c>
      <c r="B364" s="195">
        <v>11</v>
      </c>
      <c r="C364" s="195"/>
      <c r="D364" s="196" t="str">
        <f t="shared" si="174"/>
        <v>F01N7S611</v>
      </c>
      <c r="E364" s="196" t="s">
        <v>1397</v>
      </c>
      <c r="F364" s="196" t="s">
        <v>675</v>
      </c>
      <c r="G364" s="196"/>
      <c r="H364" s="196"/>
      <c r="I364" s="237" t="str">
        <f t="shared" si="175"/>
        <v/>
      </c>
      <c r="J364" s="237" t="str">
        <f t="shared" si="176"/>
        <v/>
      </c>
      <c r="K364" s="2" t="str">
        <f t="shared" si="166"/>
        <v>FCS0301</v>
      </c>
      <c r="L364" s="1">
        <f t="shared" si="171"/>
        <v>7</v>
      </c>
      <c r="M364" s="1">
        <f t="shared" si="172"/>
        <v>6</v>
      </c>
      <c r="N364" s="1">
        <v>11</v>
      </c>
      <c r="O364" s="57" t="str">
        <f t="shared" si="173"/>
        <v>AAI143</v>
      </c>
      <c r="P364" s="2" t="str">
        <f t="shared" si="170"/>
        <v>AI</v>
      </c>
      <c r="Q364" s="2"/>
      <c r="R364" s="57" t="s">
        <v>162</v>
      </c>
      <c r="S364" s="2"/>
      <c r="T364" s="2"/>
      <c r="U364" s="2"/>
      <c r="V364" s="2"/>
      <c r="W364" s="2"/>
      <c r="X364" s="2"/>
      <c r="Y364" s="3" t="str">
        <f t="shared" si="153"/>
        <v>%Z076111</v>
      </c>
      <c r="Z364" s="2" t="str">
        <f t="shared" si="154"/>
        <v>%%IF01N7S611</v>
      </c>
      <c r="AA364" s="2"/>
      <c r="AB364" s="2" t="str">
        <f t="shared" si="155"/>
        <v>SBAI SPARE</v>
      </c>
      <c r="AC364" s="1" t="str">
        <f t="shared" si="177"/>
        <v/>
      </c>
      <c r="AD364" s="1" t="str">
        <f t="shared" si="178"/>
        <v/>
      </c>
      <c r="AE364" s="1" t="str">
        <f t="shared" si="179"/>
        <v/>
      </c>
      <c r="AF364" s="1"/>
      <c r="AG364" s="1"/>
      <c r="AH364" s="1"/>
      <c r="AI364" s="1"/>
      <c r="AJ364" s="1"/>
      <c r="AK364" s="58" t="s">
        <v>165</v>
      </c>
      <c r="AL364" s="4"/>
      <c r="AM364" s="4"/>
      <c r="AN364" s="5"/>
      <c r="AO364" s="195" t="s">
        <v>161</v>
      </c>
      <c r="AP364" s="199" t="s">
        <v>166</v>
      </c>
      <c r="AQ364" s="197" t="s">
        <v>167</v>
      </c>
      <c r="AR364" s="196"/>
      <c r="AS364" s="196"/>
      <c r="AT364" s="196" t="s">
        <v>168</v>
      </c>
      <c r="AU364" s="205"/>
      <c r="AV364" s="196"/>
      <c r="AW364" s="4"/>
      <c r="AX364" s="4"/>
      <c r="AY364" s="4"/>
      <c r="AZ364" s="4"/>
      <c r="BA364" s="4"/>
      <c r="BB364" s="4"/>
      <c r="BC364" s="4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4"/>
      <c r="BW364" s="8"/>
      <c r="BX364" s="8"/>
      <c r="BY364" s="8"/>
      <c r="BZ364" s="4"/>
      <c r="CA364" s="4"/>
      <c r="CB364" s="4"/>
      <c r="CC364" s="4"/>
      <c r="CD364" s="27"/>
      <c r="CE364" s="27"/>
      <c r="CF364" s="207" t="e">
        <f t="shared" si="156"/>
        <v>#VALUE!</v>
      </c>
      <c r="CG364" s="208" t="e">
        <f t="shared" si="157"/>
        <v>#VALUE!</v>
      </c>
      <c r="CH364" s="209"/>
      <c r="CI364" s="210"/>
      <c r="CJ364" s="207" t="e">
        <f t="shared" si="158"/>
        <v>#VALUE!</v>
      </c>
      <c r="CK364" s="208" t="e">
        <f t="shared" si="159"/>
        <v>#VALUE!</v>
      </c>
      <c r="CL364" s="209"/>
      <c r="CM364" s="210"/>
      <c r="CN364" s="207" t="e">
        <f t="shared" si="160"/>
        <v>#VALUE!</v>
      </c>
      <c r="CO364" s="208" t="e">
        <f t="shared" si="161"/>
        <v>#VALUE!</v>
      </c>
      <c r="CP364" s="211"/>
      <c r="CQ364" s="212"/>
      <c r="CR364" s="213"/>
      <c r="CS364" s="213"/>
    </row>
    <row r="365" spans="1:97" ht="19.899999999999999" customHeight="1">
      <c r="A365" s="194">
        <v>364</v>
      </c>
      <c r="B365" s="195">
        <v>12</v>
      </c>
      <c r="C365" s="195"/>
      <c r="D365" s="196" t="str">
        <f t="shared" si="174"/>
        <v>F01N7S612</v>
      </c>
      <c r="E365" s="196" t="s">
        <v>1398</v>
      </c>
      <c r="F365" s="196" t="s">
        <v>675</v>
      </c>
      <c r="G365" s="196"/>
      <c r="H365" s="196"/>
      <c r="I365" s="237" t="str">
        <f t="shared" si="175"/>
        <v/>
      </c>
      <c r="J365" s="237" t="str">
        <f t="shared" si="176"/>
        <v/>
      </c>
      <c r="K365" s="2" t="str">
        <f t="shared" si="166"/>
        <v>FCS0301</v>
      </c>
      <c r="L365" s="1">
        <f t="shared" si="171"/>
        <v>7</v>
      </c>
      <c r="M365" s="1">
        <f t="shared" si="172"/>
        <v>6</v>
      </c>
      <c r="N365" s="1">
        <v>12</v>
      </c>
      <c r="O365" s="57" t="str">
        <f t="shared" si="173"/>
        <v>AAI143</v>
      </c>
      <c r="P365" s="2" t="str">
        <f t="shared" si="170"/>
        <v>AI</v>
      </c>
      <c r="Q365" s="2"/>
      <c r="R365" s="57" t="s">
        <v>162</v>
      </c>
      <c r="S365" s="2"/>
      <c r="T365" s="2"/>
      <c r="U365" s="2"/>
      <c r="V365" s="2"/>
      <c r="W365" s="2"/>
      <c r="X365" s="2"/>
      <c r="Y365" s="3" t="str">
        <f t="shared" si="153"/>
        <v>%Z076112</v>
      </c>
      <c r="Z365" s="2" t="str">
        <f t="shared" si="154"/>
        <v>%%IF01N7S612</v>
      </c>
      <c r="AA365" s="2"/>
      <c r="AB365" s="2" t="str">
        <f t="shared" si="155"/>
        <v>SBAI SPARE</v>
      </c>
      <c r="AC365" s="1" t="str">
        <f t="shared" si="177"/>
        <v/>
      </c>
      <c r="AD365" s="1" t="str">
        <f t="shared" si="178"/>
        <v/>
      </c>
      <c r="AE365" s="1" t="str">
        <f t="shared" si="179"/>
        <v/>
      </c>
      <c r="AF365" s="1"/>
      <c r="AG365" s="59"/>
      <c r="AH365" s="59"/>
      <c r="AI365" s="1"/>
      <c r="AJ365" s="1"/>
      <c r="AK365" s="58" t="s">
        <v>165</v>
      </c>
      <c r="AL365" s="4"/>
      <c r="AM365" s="4"/>
      <c r="AN365" s="5"/>
      <c r="AO365" s="195" t="s">
        <v>161</v>
      </c>
      <c r="AP365" s="199" t="s">
        <v>166</v>
      </c>
      <c r="AQ365" s="197" t="s">
        <v>167</v>
      </c>
      <c r="AR365" s="196"/>
      <c r="AS365" s="196"/>
      <c r="AT365" s="196" t="s">
        <v>168</v>
      </c>
      <c r="AU365" s="205"/>
      <c r="AV365" s="196"/>
      <c r="AW365" s="4"/>
      <c r="AX365" s="4"/>
      <c r="AY365" s="4"/>
      <c r="AZ365" s="4"/>
      <c r="BA365" s="4"/>
      <c r="BB365" s="4"/>
      <c r="BC365" s="4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4"/>
      <c r="BW365" s="8"/>
      <c r="BX365" s="8"/>
      <c r="BY365" s="8"/>
      <c r="BZ365" s="4"/>
      <c r="CA365" s="4"/>
      <c r="CB365" s="4"/>
      <c r="CC365" s="4"/>
      <c r="CD365" s="27"/>
      <c r="CE365" s="27"/>
      <c r="CF365" s="207" t="e">
        <f t="shared" si="156"/>
        <v>#VALUE!</v>
      </c>
      <c r="CG365" s="208" t="e">
        <f t="shared" si="157"/>
        <v>#VALUE!</v>
      </c>
      <c r="CH365" s="209"/>
      <c r="CI365" s="210"/>
      <c r="CJ365" s="207" t="e">
        <f t="shared" si="158"/>
        <v>#VALUE!</v>
      </c>
      <c r="CK365" s="208" t="e">
        <f t="shared" si="159"/>
        <v>#VALUE!</v>
      </c>
      <c r="CL365" s="209"/>
      <c r="CM365" s="210"/>
      <c r="CN365" s="207" t="e">
        <f t="shared" si="160"/>
        <v>#VALUE!</v>
      </c>
      <c r="CO365" s="208" t="e">
        <f t="shared" si="161"/>
        <v>#VALUE!</v>
      </c>
      <c r="CP365" s="211"/>
      <c r="CQ365" s="212"/>
      <c r="CR365" s="213"/>
      <c r="CS365" s="213"/>
    </row>
    <row r="366" spans="1:97" ht="19.899999999999999" customHeight="1">
      <c r="A366" s="194">
        <v>365</v>
      </c>
      <c r="B366" s="195">
        <v>13</v>
      </c>
      <c r="C366" s="195"/>
      <c r="D366" s="196" t="str">
        <f t="shared" si="174"/>
        <v>F01N7S613</v>
      </c>
      <c r="E366" s="196" t="s">
        <v>1399</v>
      </c>
      <c r="F366" s="196" t="s">
        <v>675</v>
      </c>
      <c r="G366" s="196"/>
      <c r="H366" s="196"/>
      <c r="I366" s="237" t="str">
        <f t="shared" si="175"/>
        <v/>
      </c>
      <c r="J366" s="237" t="str">
        <f t="shared" si="176"/>
        <v/>
      </c>
      <c r="K366" s="2" t="str">
        <f t="shared" si="166"/>
        <v>FCS0301</v>
      </c>
      <c r="L366" s="1">
        <f t="shared" si="171"/>
        <v>7</v>
      </c>
      <c r="M366" s="1">
        <f t="shared" si="172"/>
        <v>6</v>
      </c>
      <c r="N366" s="1">
        <v>13</v>
      </c>
      <c r="O366" s="57" t="str">
        <f t="shared" si="173"/>
        <v>AAI143</v>
      </c>
      <c r="P366" s="2" t="str">
        <f t="shared" si="170"/>
        <v>AI</v>
      </c>
      <c r="Q366" s="2"/>
      <c r="R366" s="57" t="s">
        <v>162</v>
      </c>
      <c r="S366" s="2"/>
      <c r="T366" s="2"/>
      <c r="U366" s="2"/>
      <c r="V366" s="2"/>
      <c r="W366" s="2"/>
      <c r="X366" s="2"/>
      <c r="Y366" s="3" t="str">
        <f t="shared" si="153"/>
        <v>%Z076113</v>
      </c>
      <c r="Z366" s="2" t="str">
        <f t="shared" si="154"/>
        <v>%%IF01N7S613</v>
      </c>
      <c r="AA366" s="2"/>
      <c r="AB366" s="2" t="str">
        <f t="shared" si="155"/>
        <v>SBAI SPARE</v>
      </c>
      <c r="AC366" s="1" t="str">
        <f t="shared" si="177"/>
        <v/>
      </c>
      <c r="AD366" s="1" t="str">
        <f t="shared" si="178"/>
        <v/>
      </c>
      <c r="AE366" s="1" t="str">
        <f t="shared" si="179"/>
        <v/>
      </c>
      <c r="AF366" s="1"/>
      <c r="AG366" s="59"/>
      <c r="AH366" s="59"/>
      <c r="AI366" s="1"/>
      <c r="AJ366" s="1"/>
      <c r="AK366" s="58" t="s">
        <v>165</v>
      </c>
      <c r="AL366" s="4"/>
      <c r="AM366" s="4"/>
      <c r="AN366" s="5"/>
      <c r="AO366" s="195" t="s">
        <v>161</v>
      </c>
      <c r="AP366" s="199" t="s">
        <v>166</v>
      </c>
      <c r="AQ366" s="197" t="s">
        <v>167</v>
      </c>
      <c r="AR366" s="196"/>
      <c r="AS366" s="196"/>
      <c r="AT366" s="196" t="s">
        <v>168</v>
      </c>
      <c r="AU366" s="205"/>
      <c r="AV366" s="196"/>
      <c r="AW366" s="4"/>
      <c r="AX366" s="4"/>
      <c r="AY366" s="4"/>
      <c r="AZ366" s="4"/>
      <c r="BA366" s="4"/>
      <c r="BB366" s="4"/>
      <c r="BC366" s="4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4"/>
      <c r="BW366" s="8"/>
      <c r="BX366" s="8"/>
      <c r="BY366" s="8"/>
      <c r="BZ366" s="4"/>
      <c r="CA366" s="4"/>
      <c r="CB366" s="4"/>
      <c r="CC366" s="4"/>
      <c r="CD366" s="27"/>
      <c r="CE366" s="27"/>
      <c r="CF366" s="207" t="e">
        <f t="shared" si="156"/>
        <v>#VALUE!</v>
      </c>
      <c r="CG366" s="208" t="e">
        <f t="shared" si="157"/>
        <v>#VALUE!</v>
      </c>
      <c r="CH366" s="209"/>
      <c r="CI366" s="210"/>
      <c r="CJ366" s="207" t="e">
        <f t="shared" si="158"/>
        <v>#VALUE!</v>
      </c>
      <c r="CK366" s="208" t="e">
        <f t="shared" si="159"/>
        <v>#VALUE!</v>
      </c>
      <c r="CL366" s="209"/>
      <c r="CM366" s="210"/>
      <c r="CN366" s="207" t="e">
        <f t="shared" si="160"/>
        <v>#VALUE!</v>
      </c>
      <c r="CO366" s="208" t="e">
        <f t="shared" si="161"/>
        <v>#VALUE!</v>
      </c>
      <c r="CP366" s="211"/>
      <c r="CQ366" s="212"/>
      <c r="CR366" s="213"/>
      <c r="CS366" s="213"/>
    </row>
    <row r="367" spans="1:97" ht="19.899999999999999" customHeight="1">
      <c r="A367" s="194">
        <v>366</v>
      </c>
      <c r="B367" s="204">
        <v>14</v>
      </c>
      <c r="C367" s="195"/>
      <c r="D367" s="196" t="str">
        <f t="shared" si="174"/>
        <v>F01N7S614</v>
      </c>
      <c r="E367" s="196" t="s">
        <v>1400</v>
      </c>
      <c r="F367" s="196" t="s">
        <v>675</v>
      </c>
      <c r="G367" s="196"/>
      <c r="H367" s="196"/>
      <c r="I367" s="237" t="str">
        <f t="shared" si="175"/>
        <v/>
      </c>
      <c r="J367" s="237" t="str">
        <f t="shared" si="176"/>
        <v/>
      </c>
      <c r="K367" s="2" t="str">
        <f t="shared" si="166"/>
        <v>FCS0301</v>
      </c>
      <c r="L367" s="1">
        <f t="shared" si="171"/>
        <v>7</v>
      </c>
      <c r="M367" s="1">
        <f t="shared" si="172"/>
        <v>6</v>
      </c>
      <c r="N367" s="1">
        <v>14</v>
      </c>
      <c r="O367" s="57" t="str">
        <f t="shared" si="173"/>
        <v>AAI143</v>
      </c>
      <c r="P367" s="2" t="str">
        <f t="shared" si="170"/>
        <v>AI</v>
      </c>
      <c r="Q367" s="2"/>
      <c r="R367" s="57" t="s">
        <v>162</v>
      </c>
      <c r="S367" s="2"/>
      <c r="T367" s="2"/>
      <c r="U367" s="2"/>
      <c r="V367" s="2"/>
      <c r="W367" s="2"/>
      <c r="X367" s="2"/>
      <c r="Y367" s="3" t="str">
        <f t="shared" si="153"/>
        <v>%Z076114</v>
      </c>
      <c r="Z367" s="2" t="str">
        <f t="shared" si="154"/>
        <v>%%IF01N7S614</v>
      </c>
      <c r="AA367" s="2"/>
      <c r="AB367" s="2" t="str">
        <f t="shared" si="155"/>
        <v>SBAI SPARE</v>
      </c>
      <c r="AC367" s="1" t="str">
        <f t="shared" si="177"/>
        <v/>
      </c>
      <c r="AD367" s="1" t="str">
        <f t="shared" si="178"/>
        <v/>
      </c>
      <c r="AE367" s="1" t="str">
        <f t="shared" si="179"/>
        <v/>
      </c>
      <c r="AF367" s="1"/>
      <c r="AG367" s="1"/>
      <c r="AH367" s="59"/>
      <c r="AI367" s="1"/>
      <c r="AJ367" s="1"/>
      <c r="AK367" s="58" t="s">
        <v>165</v>
      </c>
      <c r="AL367" s="4"/>
      <c r="AM367" s="4"/>
      <c r="AN367" s="5"/>
      <c r="AO367" s="195" t="s">
        <v>161</v>
      </c>
      <c r="AP367" s="199" t="s">
        <v>166</v>
      </c>
      <c r="AQ367" s="197" t="s">
        <v>167</v>
      </c>
      <c r="AR367" s="196"/>
      <c r="AS367" s="115"/>
      <c r="AT367" s="196" t="s">
        <v>168</v>
      </c>
      <c r="AU367" s="205"/>
      <c r="AV367" s="196"/>
      <c r="AW367" s="4"/>
      <c r="AX367" s="4"/>
      <c r="AY367" s="4"/>
      <c r="AZ367" s="4"/>
      <c r="BA367" s="4"/>
      <c r="BB367" s="4"/>
      <c r="BC367" s="4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4"/>
      <c r="BW367" s="8"/>
      <c r="BX367" s="8"/>
      <c r="BY367" s="8"/>
      <c r="BZ367" s="4"/>
      <c r="CA367" s="4"/>
      <c r="CB367" s="4"/>
      <c r="CC367" s="4"/>
      <c r="CD367" s="27"/>
      <c r="CE367" s="27"/>
      <c r="CF367" s="207" t="e">
        <f t="shared" si="156"/>
        <v>#VALUE!</v>
      </c>
      <c r="CG367" s="208" t="e">
        <f t="shared" si="157"/>
        <v>#VALUE!</v>
      </c>
      <c r="CH367" s="209"/>
      <c r="CI367" s="210"/>
      <c r="CJ367" s="207" t="e">
        <f t="shared" si="158"/>
        <v>#VALUE!</v>
      </c>
      <c r="CK367" s="208" t="e">
        <f t="shared" si="159"/>
        <v>#VALUE!</v>
      </c>
      <c r="CL367" s="209"/>
      <c r="CM367" s="210"/>
      <c r="CN367" s="207" t="e">
        <f t="shared" si="160"/>
        <v>#VALUE!</v>
      </c>
      <c r="CO367" s="208" t="e">
        <f t="shared" si="161"/>
        <v>#VALUE!</v>
      </c>
      <c r="CP367" s="211"/>
      <c r="CQ367" s="212"/>
      <c r="CR367" s="213"/>
      <c r="CS367" s="213"/>
    </row>
    <row r="368" spans="1:97" ht="19.899999999999999" customHeight="1">
      <c r="A368" s="194">
        <v>367</v>
      </c>
      <c r="B368" s="204">
        <v>15</v>
      </c>
      <c r="C368" s="195"/>
      <c r="D368" s="196" t="str">
        <f t="shared" si="174"/>
        <v>F01N7S615</v>
      </c>
      <c r="E368" s="196" t="s">
        <v>1401</v>
      </c>
      <c r="F368" s="196" t="s">
        <v>675</v>
      </c>
      <c r="G368" s="196"/>
      <c r="H368" s="196"/>
      <c r="I368" s="237" t="str">
        <f t="shared" si="175"/>
        <v/>
      </c>
      <c r="J368" s="237" t="str">
        <f t="shared" si="176"/>
        <v/>
      </c>
      <c r="K368" s="2" t="str">
        <f t="shared" si="166"/>
        <v>FCS0301</v>
      </c>
      <c r="L368" s="1">
        <f t="shared" si="171"/>
        <v>7</v>
      </c>
      <c r="M368" s="1">
        <f t="shared" si="172"/>
        <v>6</v>
      </c>
      <c r="N368" s="1">
        <v>15</v>
      </c>
      <c r="O368" s="57" t="str">
        <f t="shared" si="173"/>
        <v>AAI143</v>
      </c>
      <c r="P368" s="2" t="str">
        <f t="shared" si="170"/>
        <v>AI</v>
      </c>
      <c r="Q368" s="2"/>
      <c r="R368" s="57" t="s">
        <v>162</v>
      </c>
      <c r="S368" s="2"/>
      <c r="T368" s="2"/>
      <c r="U368" s="2"/>
      <c r="V368" s="2"/>
      <c r="W368" s="2"/>
      <c r="X368" s="2"/>
      <c r="Y368" s="3" t="str">
        <f t="shared" si="153"/>
        <v>%Z076115</v>
      </c>
      <c r="Z368" s="2" t="str">
        <f t="shared" si="154"/>
        <v>%%IF01N7S615</v>
      </c>
      <c r="AA368" s="2"/>
      <c r="AB368" s="2" t="str">
        <f t="shared" si="155"/>
        <v>SBAI SPARE</v>
      </c>
      <c r="AC368" s="1" t="str">
        <f t="shared" si="177"/>
        <v/>
      </c>
      <c r="AD368" s="1" t="str">
        <f t="shared" si="178"/>
        <v/>
      </c>
      <c r="AE368" s="1" t="str">
        <f t="shared" si="179"/>
        <v/>
      </c>
      <c r="AF368" s="1"/>
      <c r="AG368" s="1"/>
      <c r="AH368" s="1"/>
      <c r="AI368" s="1"/>
      <c r="AJ368" s="1"/>
      <c r="AK368" s="58" t="s">
        <v>165</v>
      </c>
      <c r="AL368" s="4"/>
      <c r="AM368" s="4"/>
      <c r="AN368" s="5"/>
      <c r="AO368" s="195" t="s">
        <v>161</v>
      </c>
      <c r="AP368" s="199" t="s">
        <v>166</v>
      </c>
      <c r="AQ368" s="197" t="s">
        <v>167</v>
      </c>
      <c r="AR368" s="196"/>
      <c r="AS368" s="195"/>
      <c r="AT368" s="196" t="s">
        <v>168</v>
      </c>
      <c r="AU368" s="205"/>
      <c r="AV368" s="196"/>
      <c r="AW368" s="4"/>
      <c r="AX368" s="4"/>
      <c r="AY368" s="4"/>
      <c r="AZ368" s="4"/>
      <c r="BA368" s="4"/>
      <c r="BB368" s="4"/>
      <c r="BC368" s="4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4"/>
      <c r="BW368" s="8"/>
      <c r="BX368" s="8"/>
      <c r="BY368" s="8"/>
      <c r="BZ368" s="4"/>
      <c r="CA368" s="4"/>
      <c r="CB368" s="4"/>
      <c r="CC368" s="4"/>
      <c r="CD368" s="27"/>
      <c r="CE368" s="27"/>
      <c r="CF368" s="207" t="e">
        <f t="shared" si="156"/>
        <v>#VALUE!</v>
      </c>
      <c r="CG368" s="208" t="e">
        <f t="shared" si="157"/>
        <v>#VALUE!</v>
      </c>
      <c r="CH368" s="209"/>
      <c r="CI368" s="210"/>
      <c r="CJ368" s="207" t="e">
        <f t="shared" si="158"/>
        <v>#VALUE!</v>
      </c>
      <c r="CK368" s="208" t="e">
        <f t="shared" si="159"/>
        <v>#VALUE!</v>
      </c>
      <c r="CL368" s="209"/>
      <c r="CM368" s="210"/>
      <c r="CN368" s="207" t="e">
        <f t="shared" si="160"/>
        <v>#VALUE!</v>
      </c>
      <c r="CO368" s="208" t="e">
        <f t="shared" si="161"/>
        <v>#VALUE!</v>
      </c>
      <c r="CP368" s="211"/>
      <c r="CQ368" s="212"/>
      <c r="CR368" s="213"/>
      <c r="CS368" s="213"/>
    </row>
    <row r="369" spans="1:97" ht="19.899999999999999" customHeight="1">
      <c r="A369" s="194">
        <v>368</v>
      </c>
      <c r="B369" s="204">
        <v>16</v>
      </c>
      <c r="C369" s="195"/>
      <c r="D369" s="196" t="str">
        <f t="shared" si="174"/>
        <v>F01N7S616</v>
      </c>
      <c r="E369" s="196" t="s">
        <v>1402</v>
      </c>
      <c r="F369" s="196" t="s">
        <v>675</v>
      </c>
      <c r="G369" s="196"/>
      <c r="H369" s="196"/>
      <c r="I369" s="237" t="str">
        <f t="shared" si="175"/>
        <v/>
      </c>
      <c r="J369" s="237" t="str">
        <f t="shared" si="176"/>
        <v/>
      </c>
      <c r="K369" s="2" t="str">
        <f t="shared" si="166"/>
        <v>FCS0301</v>
      </c>
      <c r="L369" s="1">
        <f t="shared" si="171"/>
        <v>7</v>
      </c>
      <c r="M369" s="1">
        <f t="shared" si="172"/>
        <v>6</v>
      </c>
      <c r="N369" s="1">
        <v>16</v>
      </c>
      <c r="O369" s="57" t="str">
        <f t="shared" si="173"/>
        <v>AAI143</v>
      </c>
      <c r="P369" s="2" t="str">
        <f t="shared" si="170"/>
        <v>AI</v>
      </c>
      <c r="Q369" s="2"/>
      <c r="R369" s="57" t="s">
        <v>162</v>
      </c>
      <c r="S369" s="2"/>
      <c r="T369" s="2"/>
      <c r="U369" s="2"/>
      <c r="V369" s="2"/>
      <c r="W369" s="2"/>
      <c r="X369" s="2"/>
      <c r="Y369" s="25" t="str">
        <f t="shared" si="153"/>
        <v>%Z076116</v>
      </c>
      <c r="Z369" s="2" t="str">
        <f t="shared" si="154"/>
        <v>%%IF01N7S616</v>
      </c>
      <c r="AA369" s="36"/>
      <c r="AB369" s="2" t="str">
        <f t="shared" si="155"/>
        <v>SBAI SPARE</v>
      </c>
      <c r="AC369" s="1" t="str">
        <f t="shared" si="177"/>
        <v/>
      </c>
      <c r="AD369" s="1" t="str">
        <f t="shared" si="178"/>
        <v/>
      </c>
      <c r="AE369" s="1" t="str">
        <f t="shared" si="179"/>
        <v/>
      </c>
      <c r="AF369" s="1"/>
      <c r="AG369" s="1"/>
      <c r="AH369" s="1"/>
      <c r="AI369" s="1"/>
      <c r="AJ369" s="1"/>
      <c r="AK369" s="58" t="s">
        <v>165</v>
      </c>
      <c r="AL369" s="4"/>
      <c r="AM369" s="4"/>
      <c r="AN369" s="5"/>
      <c r="AO369" s="195" t="s">
        <v>161</v>
      </c>
      <c r="AP369" s="199" t="s">
        <v>166</v>
      </c>
      <c r="AQ369" s="197" t="s">
        <v>167</v>
      </c>
      <c r="AR369" s="196"/>
      <c r="AS369" s="195"/>
      <c r="AT369" s="196" t="s">
        <v>168</v>
      </c>
      <c r="AU369" s="205"/>
      <c r="AV369" s="196"/>
      <c r="AW369" s="4"/>
      <c r="AX369" s="4"/>
      <c r="AY369" s="4"/>
      <c r="AZ369" s="4"/>
      <c r="BA369" s="4"/>
      <c r="BB369" s="4"/>
      <c r="BC369" s="4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4"/>
      <c r="BW369" s="8"/>
      <c r="BX369" s="8"/>
      <c r="BY369" s="8"/>
      <c r="BZ369" s="4"/>
      <c r="CA369" s="4"/>
      <c r="CB369" s="4"/>
      <c r="CC369" s="4"/>
      <c r="CD369" s="27"/>
      <c r="CE369" s="27"/>
      <c r="CF369" s="207" t="e">
        <f t="shared" si="156"/>
        <v>#VALUE!</v>
      </c>
      <c r="CG369" s="208" t="e">
        <f t="shared" si="157"/>
        <v>#VALUE!</v>
      </c>
      <c r="CH369" s="209"/>
      <c r="CI369" s="210"/>
      <c r="CJ369" s="207" t="e">
        <f t="shared" si="158"/>
        <v>#VALUE!</v>
      </c>
      <c r="CK369" s="208" t="e">
        <f t="shared" si="159"/>
        <v>#VALUE!</v>
      </c>
      <c r="CL369" s="209"/>
      <c r="CM369" s="210"/>
      <c r="CN369" s="207" t="e">
        <f t="shared" si="160"/>
        <v>#VALUE!</v>
      </c>
      <c r="CO369" s="208" t="e">
        <f t="shared" si="161"/>
        <v>#VALUE!</v>
      </c>
      <c r="CP369" s="211"/>
      <c r="CQ369" s="212"/>
      <c r="CR369" s="213"/>
      <c r="CS369" s="213"/>
    </row>
    <row r="370" spans="1:97" ht="19.899999999999999" customHeight="1">
      <c r="A370" s="194">
        <v>369</v>
      </c>
      <c r="B370" s="195">
        <v>1</v>
      </c>
      <c r="C370" s="195"/>
      <c r="D370" s="196" t="s">
        <v>1403</v>
      </c>
      <c r="E370" s="196" t="s">
        <v>1404</v>
      </c>
      <c r="F370" s="196" t="s">
        <v>1405</v>
      </c>
      <c r="G370" s="196" t="s">
        <v>624</v>
      </c>
      <c r="H370" s="196" t="s">
        <v>461</v>
      </c>
      <c r="I370" s="237" t="str">
        <f t="shared" si="175"/>
        <v>0</v>
      </c>
      <c r="J370" s="237" t="str">
        <f t="shared" si="176"/>
        <v>200</v>
      </c>
      <c r="K370" s="2" t="str">
        <f t="shared" ref="K370:K401" si="180">K369</f>
        <v>FCS0301</v>
      </c>
      <c r="L370" s="1">
        <v>7</v>
      </c>
      <c r="M370" s="1">
        <v>7</v>
      </c>
      <c r="N370" s="1">
        <v>1</v>
      </c>
      <c r="O370" s="57" t="s">
        <v>34</v>
      </c>
      <c r="P370" s="2" t="str">
        <f t="shared" si="170"/>
        <v>AI</v>
      </c>
      <c r="Q370" s="2"/>
      <c r="R370" s="57" t="s">
        <v>162</v>
      </c>
      <c r="S370" s="2"/>
      <c r="T370" s="2"/>
      <c r="U370" s="2">
        <v>13</v>
      </c>
      <c r="V370" s="2"/>
      <c r="W370" s="2" t="s">
        <v>1406</v>
      </c>
      <c r="X370" s="2" t="s">
        <v>354</v>
      </c>
      <c r="Y370" s="3" t="str">
        <f t="shared" si="153"/>
        <v>%Z077101</v>
      </c>
      <c r="Z370" s="2" t="str">
        <f t="shared" si="154"/>
        <v>%%I08TT9351</v>
      </c>
      <c r="AA370" s="2"/>
      <c r="AB370" s="2" t="str">
        <f t="shared" si="155"/>
        <v>引风机电机定子温度</v>
      </c>
      <c r="AC370" s="1" t="str">
        <f t="shared" si="177"/>
        <v>0</v>
      </c>
      <c r="AD370" s="1" t="str">
        <f t="shared" si="178"/>
        <v>200</v>
      </c>
      <c r="AE370" s="1" t="str">
        <f t="shared" si="179"/>
        <v>℃</v>
      </c>
      <c r="AF370" s="1"/>
      <c r="AG370" s="1"/>
      <c r="AH370" s="1"/>
      <c r="AI370" s="1"/>
      <c r="AJ370" s="1"/>
      <c r="AK370" s="58" t="s">
        <v>165</v>
      </c>
      <c r="AL370" s="4"/>
      <c r="AM370" s="4"/>
      <c r="AN370" s="5"/>
      <c r="AO370" s="195" t="s">
        <v>161</v>
      </c>
      <c r="AP370" s="199" t="s">
        <v>166</v>
      </c>
      <c r="AQ370" s="197" t="s">
        <v>167</v>
      </c>
      <c r="AR370" s="196"/>
      <c r="AS370" s="196"/>
      <c r="AT370" s="196" t="s">
        <v>168</v>
      </c>
      <c r="AU370" s="205" t="s">
        <v>1356</v>
      </c>
      <c r="AV370" s="196" t="s">
        <v>170</v>
      </c>
      <c r="AW370" s="4"/>
      <c r="AX370" s="4"/>
      <c r="AY370" s="4"/>
      <c r="AZ370" s="4"/>
      <c r="BA370" s="4"/>
      <c r="BB370" s="4"/>
      <c r="BC370" s="4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4"/>
      <c r="BW370" s="8"/>
      <c r="BX370" s="8"/>
      <c r="BY370" s="8"/>
      <c r="BZ370" s="4"/>
      <c r="CA370" s="4"/>
      <c r="CB370" s="4"/>
      <c r="CC370" s="4"/>
      <c r="CD370" s="27"/>
      <c r="CE370" s="27"/>
      <c r="CF370" s="207">
        <f t="shared" si="156"/>
        <v>-0.2</v>
      </c>
      <c r="CG370" s="208">
        <f t="shared" si="157"/>
        <v>0.2</v>
      </c>
      <c r="CH370" s="209"/>
      <c r="CI370" s="210"/>
      <c r="CJ370" s="207">
        <f t="shared" si="158"/>
        <v>99.8</v>
      </c>
      <c r="CK370" s="208">
        <f t="shared" si="159"/>
        <v>100.2</v>
      </c>
      <c r="CL370" s="209"/>
      <c r="CM370" s="210"/>
      <c r="CN370" s="207">
        <f t="shared" si="160"/>
        <v>199.8</v>
      </c>
      <c r="CO370" s="208">
        <f t="shared" si="161"/>
        <v>200.2</v>
      </c>
      <c r="CP370" s="211"/>
      <c r="CQ370" s="212"/>
      <c r="CR370" s="213"/>
      <c r="CS370" s="213"/>
    </row>
    <row r="371" spans="1:97" ht="19.899999999999999" customHeight="1">
      <c r="A371" s="194">
        <v>370</v>
      </c>
      <c r="B371" s="195">
        <v>2</v>
      </c>
      <c r="C371" s="195"/>
      <c r="D371" s="196" t="s">
        <v>1407</v>
      </c>
      <c r="E371" s="196" t="s">
        <v>1408</v>
      </c>
      <c r="F371" s="196" t="s">
        <v>1405</v>
      </c>
      <c r="G371" s="196" t="s">
        <v>624</v>
      </c>
      <c r="H371" s="196" t="s">
        <v>461</v>
      </c>
      <c r="I371" s="237" t="str">
        <f t="shared" si="175"/>
        <v>0</v>
      </c>
      <c r="J371" s="237" t="str">
        <f t="shared" si="176"/>
        <v>200</v>
      </c>
      <c r="K371" s="2" t="str">
        <f t="shared" si="180"/>
        <v>FCS0301</v>
      </c>
      <c r="L371" s="1">
        <f t="shared" ref="L371:L385" si="181">L370</f>
        <v>7</v>
      </c>
      <c r="M371" s="1">
        <f t="shared" ref="M371:M385" si="182">M370</f>
        <v>7</v>
      </c>
      <c r="N371" s="1">
        <v>2</v>
      </c>
      <c r="O371" s="57" t="str">
        <f t="shared" ref="O371:O385" si="183">O370</f>
        <v>AAI143</v>
      </c>
      <c r="P371" s="2" t="str">
        <f t="shared" si="170"/>
        <v>AI</v>
      </c>
      <c r="Q371" s="2"/>
      <c r="R371" s="57" t="s">
        <v>162</v>
      </c>
      <c r="S371" s="2"/>
      <c r="T371" s="2"/>
      <c r="U371" s="2">
        <v>13</v>
      </c>
      <c r="V371" s="2"/>
      <c r="W371" s="2" t="s">
        <v>1409</v>
      </c>
      <c r="X371" s="2" t="s">
        <v>354</v>
      </c>
      <c r="Y371" s="3" t="str">
        <f t="shared" si="153"/>
        <v>%Z077102</v>
      </c>
      <c r="Z371" s="2" t="str">
        <f t="shared" si="154"/>
        <v>%%I08TT9352</v>
      </c>
      <c r="AA371" s="2"/>
      <c r="AB371" s="2" t="str">
        <f t="shared" si="155"/>
        <v>引风机电机定子温度</v>
      </c>
      <c r="AC371" s="1" t="str">
        <f t="shared" si="177"/>
        <v>0</v>
      </c>
      <c r="AD371" s="1" t="str">
        <f t="shared" si="178"/>
        <v>200</v>
      </c>
      <c r="AE371" s="1" t="str">
        <f t="shared" si="179"/>
        <v>℃</v>
      </c>
      <c r="AF371" s="1"/>
      <c r="AG371" s="1"/>
      <c r="AH371" s="1"/>
      <c r="AI371" s="1"/>
      <c r="AJ371" s="1"/>
      <c r="AK371" s="58" t="s">
        <v>165</v>
      </c>
      <c r="AL371" s="4"/>
      <c r="AM371" s="4"/>
      <c r="AN371" s="5"/>
      <c r="AO371" s="195" t="s">
        <v>161</v>
      </c>
      <c r="AP371" s="199" t="s">
        <v>166</v>
      </c>
      <c r="AQ371" s="197" t="s">
        <v>167</v>
      </c>
      <c r="AR371" s="196"/>
      <c r="AS371" s="196"/>
      <c r="AT371" s="196" t="s">
        <v>168</v>
      </c>
      <c r="AU371" s="205" t="s">
        <v>1356</v>
      </c>
      <c r="AV371" s="196" t="s">
        <v>170</v>
      </c>
      <c r="AW371" s="4"/>
      <c r="AX371" s="4"/>
      <c r="AY371" s="4"/>
      <c r="AZ371" s="4"/>
      <c r="BA371" s="4"/>
      <c r="BB371" s="4"/>
      <c r="BC371" s="4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4"/>
      <c r="BW371" s="8"/>
      <c r="BX371" s="8"/>
      <c r="BY371" s="8"/>
      <c r="BZ371" s="4"/>
      <c r="CA371" s="4"/>
      <c r="CB371" s="4"/>
      <c r="CC371" s="4"/>
      <c r="CD371" s="27"/>
      <c r="CE371" s="27"/>
      <c r="CF371" s="207">
        <f t="shared" si="156"/>
        <v>-0.2</v>
      </c>
      <c r="CG371" s="208">
        <f t="shared" si="157"/>
        <v>0.2</v>
      </c>
      <c r="CH371" s="209"/>
      <c r="CI371" s="210"/>
      <c r="CJ371" s="207">
        <f t="shared" si="158"/>
        <v>99.8</v>
      </c>
      <c r="CK371" s="208">
        <f t="shared" si="159"/>
        <v>100.2</v>
      </c>
      <c r="CL371" s="209"/>
      <c r="CM371" s="210"/>
      <c r="CN371" s="207">
        <f t="shared" si="160"/>
        <v>199.8</v>
      </c>
      <c r="CO371" s="208">
        <f t="shared" si="161"/>
        <v>200.2</v>
      </c>
      <c r="CP371" s="211"/>
      <c r="CQ371" s="212"/>
      <c r="CR371" s="213"/>
      <c r="CS371" s="213"/>
    </row>
    <row r="372" spans="1:97" ht="19.899999999999999" customHeight="1">
      <c r="A372" s="194">
        <v>371</v>
      </c>
      <c r="B372" s="195">
        <v>3</v>
      </c>
      <c r="C372" s="195"/>
      <c r="D372" s="196" t="s">
        <v>1410</v>
      </c>
      <c r="E372" s="196" t="s">
        <v>1411</v>
      </c>
      <c r="F372" s="196" t="s">
        <v>1412</v>
      </c>
      <c r="G372" s="196" t="s">
        <v>513</v>
      </c>
      <c r="H372" s="196" t="s">
        <v>1413</v>
      </c>
      <c r="I372" s="237" t="str">
        <f t="shared" si="175"/>
        <v>0</v>
      </c>
      <c r="J372" s="237" t="str">
        <f t="shared" si="176"/>
        <v>101</v>
      </c>
      <c r="K372" s="2" t="str">
        <f t="shared" si="180"/>
        <v>FCS0301</v>
      </c>
      <c r="L372" s="1">
        <f t="shared" si="181"/>
        <v>7</v>
      </c>
      <c r="M372" s="1">
        <f t="shared" si="182"/>
        <v>7</v>
      </c>
      <c r="N372" s="1">
        <v>3</v>
      </c>
      <c r="O372" s="57" t="str">
        <f t="shared" si="183"/>
        <v>AAI143</v>
      </c>
      <c r="P372" s="2" t="str">
        <f t="shared" si="170"/>
        <v>AI</v>
      </c>
      <c r="Q372" s="2"/>
      <c r="R372" s="57" t="s">
        <v>162</v>
      </c>
      <c r="S372" s="2"/>
      <c r="T372" s="2"/>
      <c r="U372" s="2">
        <v>16</v>
      </c>
      <c r="V372" s="2"/>
      <c r="W372" s="2" t="s">
        <v>1410</v>
      </c>
      <c r="X372" s="2" t="s">
        <v>354</v>
      </c>
      <c r="Y372" s="3" t="str">
        <f t="shared" si="153"/>
        <v>%Z077103</v>
      </c>
      <c r="Z372" s="2" t="str">
        <f t="shared" si="154"/>
        <v>%%I08VI9301</v>
      </c>
      <c r="AA372" s="2"/>
      <c r="AB372" s="2" t="str">
        <f t="shared" si="155"/>
        <v>引风机轴向震动</v>
      </c>
      <c r="AC372" s="1" t="str">
        <f t="shared" si="177"/>
        <v>0</v>
      </c>
      <c r="AD372" s="1" t="str">
        <f t="shared" si="178"/>
        <v>101</v>
      </c>
      <c r="AE372" s="1" t="str">
        <f t="shared" si="179"/>
        <v>mm</v>
      </c>
      <c r="AF372" s="1"/>
      <c r="AG372" s="1"/>
      <c r="AH372" s="1"/>
      <c r="AI372" s="1"/>
      <c r="AJ372" s="1"/>
      <c r="AK372" s="58" t="s">
        <v>165</v>
      </c>
      <c r="AL372" s="4"/>
      <c r="AM372" s="4"/>
      <c r="AN372" s="5"/>
      <c r="AO372" s="195" t="s">
        <v>161</v>
      </c>
      <c r="AP372" s="199" t="s">
        <v>166</v>
      </c>
      <c r="AQ372" s="197" t="s">
        <v>167</v>
      </c>
      <c r="AR372" s="196"/>
      <c r="AS372" s="196"/>
      <c r="AT372" s="196" t="s">
        <v>168</v>
      </c>
      <c r="AU372" s="205" t="s">
        <v>1356</v>
      </c>
      <c r="AV372" s="196" t="s">
        <v>170</v>
      </c>
      <c r="AW372" s="4"/>
      <c r="AX372" s="4"/>
      <c r="AY372" s="4"/>
      <c r="AZ372" s="4"/>
      <c r="BA372" s="4"/>
      <c r="BB372" s="4"/>
      <c r="BC372" s="4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4"/>
      <c r="BW372" s="8"/>
      <c r="BX372" s="8"/>
      <c r="BY372" s="8"/>
      <c r="BZ372" s="4"/>
      <c r="CA372" s="4"/>
      <c r="CB372" s="4"/>
      <c r="CC372" s="4"/>
      <c r="CD372" s="27"/>
      <c r="CE372" s="27"/>
      <c r="CF372" s="207">
        <f t="shared" si="156"/>
        <v>-0.10100000000000001</v>
      </c>
      <c r="CG372" s="208">
        <f t="shared" si="157"/>
        <v>0.10100000000000001</v>
      </c>
      <c r="CH372" s="209"/>
      <c r="CI372" s="210"/>
      <c r="CJ372" s="207">
        <f t="shared" si="158"/>
        <v>50.399000000000001</v>
      </c>
      <c r="CK372" s="208">
        <f t="shared" si="159"/>
        <v>50.600999999999999</v>
      </c>
      <c r="CL372" s="209"/>
      <c r="CM372" s="210"/>
      <c r="CN372" s="207">
        <f t="shared" si="160"/>
        <v>100.899</v>
      </c>
      <c r="CO372" s="208">
        <f t="shared" si="161"/>
        <v>101.101</v>
      </c>
      <c r="CP372" s="211"/>
      <c r="CQ372" s="212"/>
      <c r="CR372" s="213"/>
      <c r="CS372" s="213"/>
    </row>
    <row r="373" spans="1:97" ht="19.899999999999999" customHeight="1">
      <c r="A373" s="194">
        <v>372</v>
      </c>
      <c r="B373" s="195">
        <v>4</v>
      </c>
      <c r="C373" s="195"/>
      <c r="D373" s="196" t="s">
        <v>1414</v>
      </c>
      <c r="E373" s="196" t="s">
        <v>1415</v>
      </c>
      <c r="F373" s="196" t="s">
        <v>1416</v>
      </c>
      <c r="G373" s="196" t="s">
        <v>513</v>
      </c>
      <c r="H373" s="196" t="s">
        <v>1413</v>
      </c>
      <c r="I373" s="237" t="str">
        <f t="shared" si="175"/>
        <v>0</v>
      </c>
      <c r="J373" s="237" t="str">
        <f t="shared" si="176"/>
        <v>101</v>
      </c>
      <c r="K373" s="2" t="str">
        <f t="shared" si="180"/>
        <v>FCS0301</v>
      </c>
      <c r="L373" s="1">
        <f t="shared" si="181"/>
        <v>7</v>
      </c>
      <c r="M373" s="1">
        <f t="shared" si="182"/>
        <v>7</v>
      </c>
      <c r="N373" s="1">
        <v>4</v>
      </c>
      <c r="O373" s="57" t="str">
        <f t="shared" si="183"/>
        <v>AAI143</v>
      </c>
      <c r="P373" s="2" t="str">
        <f t="shared" si="170"/>
        <v>AI</v>
      </c>
      <c r="Q373" s="2"/>
      <c r="R373" s="57" t="s">
        <v>162</v>
      </c>
      <c r="S373" s="2"/>
      <c r="T373" s="2"/>
      <c r="U373" s="2">
        <v>16</v>
      </c>
      <c r="V373" s="2"/>
      <c r="W373" s="2" t="s">
        <v>1414</v>
      </c>
      <c r="X373" s="2" t="s">
        <v>354</v>
      </c>
      <c r="Y373" s="3" t="str">
        <f t="shared" si="153"/>
        <v>%Z077104</v>
      </c>
      <c r="Z373" s="2" t="str">
        <f t="shared" si="154"/>
        <v>%%I08VI9302</v>
      </c>
      <c r="AA373" s="2"/>
      <c r="AB373" s="2" t="str">
        <f t="shared" si="155"/>
        <v>引风机径向震动</v>
      </c>
      <c r="AC373" s="1" t="str">
        <f t="shared" si="177"/>
        <v>0</v>
      </c>
      <c r="AD373" s="1" t="str">
        <f t="shared" si="178"/>
        <v>101</v>
      </c>
      <c r="AE373" s="1" t="str">
        <f t="shared" si="179"/>
        <v>mm</v>
      </c>
      <c r="AF373" s="1"/>
      <c r="AG373" s="1"/>
      <c r="AH373" s="1"/>
      <c r="AI373" s="1"/>
      <c r="AJ373" s="1"/>
      <c r="AK373" s="58" t="s">
        <v>165</v>
      </c>
      <c r="AL373" s="4"/>
      <c r="AM373" s="4"/>
      <c r="AN373" s="5"/>
      <c r="AO373" s="195" t="s">
        <v>161</v>
      </c>
      <c r="AP373" s="199" t="s">
        <v>166</v>
      </c>
      <c r="AQ373" s="197" t="s">
        <v>167</v>
      </c>
      <c r="AR373" s="196"/>
      <c r="AS373" s="196"/>
      <c r="AT373" s="196" t="s">
        <v>168</v>
      </c>
      <c r="AU373" s="205" t="s">
        <v>1356</v>
      </c>
      <c r="AV373" s="196" t="s">
        <v>170</v>
      </c>
      <c r="AW373" s="4"/>
      <c r="AX373" s="4"/>
      <c r="AY373" s="4"/>
      <c r="AZ373" s="4"/>
      <c r="BA373" s="4"/>
      <c r="BB373" s="4"/>
      <c r="BC373" s="4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4"/>
      <c r="BW373" s="8"/>
      <c r="BX373" s="8"/>
      <c r="BY373" s="8"/>
      <c r="BZ373" s="4"/>
      <c r="CA373" s="4"/>
      <c r="CB373" s="4"/>
      <c r="CC373" s="4"/>
      <c r="CD373" s="27"/>
      <c r="CE373" s="27"/>
      <c r="CF373" s="207">
        <f t="shared" si="156"/>
        <v>-0.10100000000000001</v>
      </c>
      <c r="CG373" s="208">
        <f t="shared" si="157"/>
        <v>0.10100000000000001</v>
      </c>
      <c r="CH373" s="209"/>
      <c r="CI373" s="210"/>
      <c r="CJ373" s="207">
        <f t="shared" si="158"/>
        <v>50.399000000000001</v>
      </c>
      <c r="CK373" s="208">
        <f t="shared" si="159"/>
        <v>50.600999999999999</v>
      </c>
      <c r="CL373" s="209"/>
      <c r="CM373" s="210"/>
      <c r="CN373" s="207">
        <f t="shared" si="160"/>
        <v>100.899</v>
      </c>
      <c r="CO373" s="208">
        <f t="shared" si="161"/>
        <v>101.101</v>
      </c>
      <c r="CP373" s="211"/>
      <c r="CQ373" s="212"/>
      <c r="CR373" s="213"/>
      <c r="CS373" s="213"/>
    </row>
    <row r="374" spans="1:97" ht="19.899999999999999" customHeight="1">
      <c r="A374" s="194">
        <v>373</v>
      </c>
      <c r="B374" s="195">
        <v>5</v>
      </c>
      <c r="C374" s="195"/>
      <c r="D374" s="196" t="s">
        <v>1417</v>
      </c>
      <c r="E374" s="196" t="s">
        <v>1418</v>
      </c>
      <c r="F374" s="196" t="s">
        <v>1419</v>
      </c>
      <c r="G374" s="196" t="s">
        <v>513</v>
      </c>
      <c r="H374" s="196" t="s">
        <v>700</v>
      </c>
      <c r="I374" s="237" t="str">
        <f t="shared" si="175"/>
        <v>0</v>
      </c>
      <c r="J374" s="237" t="str">
        <f t="shared" si="176"/>
        <v>101</v>
      </c>
      <c r="K374" s="2" t="str">
        <f t="shared" si="180"/>
        <v>FCS0301</v>
      </c>
      <c r="L374" s="1">
        <f t="shared" si="181"/>
        <v>7</v>
      </c>
      <c r="M374" s="1">
        <f t="shared" si="182"/>
        <v>7</v>
      </c>
      <c r="N374" s="1">
        <v>5</v>
      </c>
      <c r="O374" s="57" t="str">
        <f t="shared" si="183"/>
        <v>AAI143</v>
      </c>
      <c r="P374" s="2" t="str">
        <f t="shared" si="170"/>
        <v>AI</v>
      </c>
      <c r="Q374" s="2"/>
      <c r="R374" s="57" t="s">
        <v>162</v>
      </c>
      <c r="S374" s="2"/>
      <c r="T374" s="2"/>
      <c r="U374" s="2">
        <v>22</v>
      </c>
      <c r="V374" s="2"/>
      <c r="W374" s="2" t="s">
        <v>1420</v>
      </c>
      <c r="X374" s="2" t="s">
        <v>164</v>
      </c>
      <c r="Y374" s="3" t="str">
        <f t="shared" si="153"/>
        <v>%Z077105</v>
      </c>
      <c r="Z374" s="2" t="str">
        <f t="shared" si="154"/>
        <v>%%I08FI9301</v>
      </c>
      <c r="AA374" s="2"/>
      <c r="AB374" s="2" t="str">
        <f t="shared" si="155"/>
        <v>焚烧炉主火炬天然气流量</v>
      </c>
      <c r="AC374" s="1" t="str">
        <f t="shared" si="177"/>
        <v>0</v>
      </c>
      <c r="AD374" s="1" t="str">
        <f t="shared" si="178"/>
        <v>101</v>
      </c>
      <c r="AE374" s="1" t="str">
        <f t="shared" si="179"/>
        <v>Nm3/h</v>
      </c>
      <c r="AF374" s="1"/>
      <c r="AG374" s="1"/>
      <c r="AH374" s="1"/>
      <c r="AI374" s="1"/>
      <c r="AJ374" s="1"/>
      <c r="AK374" s="58" t="s">
        <v>165</v>
      </c>
      <c r="AL374" s="4"/>
      <c r="AM374" s="4"/>
      <c r="AN374" s="5"/>
      <c r="AO374" s="195" t="s">
        <v>161</v>
      </c>
      <c r="AP374" s="199" t="s">
        <v>166</v>
      </c>
      <c r="AQ374" s="197" t="s">
        <v>167</v>
      </c>
      <c r="AR374" s="196"/>
      <c r="AS374" s="196"/>
      <c r="AT374" s="196" t="s">
        <v>168</v>
      </c>
      <c r="AU374" s="205" t="s">
        <v>1356</v>
      </c>
      <c r="AV374" s="196" t="s">
        <v>170</v>
      </c>
      <c r="AW374" s="4"/>
      <c r="AX374" s="4"/>
      <c r="AY374" s="4"/>
      <c r="AZ374" s="4"/>
      <c r="BA374" s="4"/>
      <c r="BB374" s="4"/>
      <c r="BC374" s="4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4"/>
      <c r="BW374" s="8"/>
      <c r="BX374" s="8"/>
      <c r="BY374" s="8"/>
      <c r="BZ374" s="4"/>
      <c r="CA374" s="4"/>
      <c r="CB374" s="4"/>
      <c r="CC374" s="4"/>
      <c r="CD374" s="27"/>
      <c r="CE374" s="27"/>
      <c r="CF374" s="207">
        <f t="shared" si="156"/>
        <v>-0.10100000000000001</v>
      </c>
      <c r="CG374" s="208">
        <f t="shared" si="157"/>
        <v>0.10100000000000001</v>
      </c>
      <c r="CH374" s="209"/>
      <c r="CI374" s="210"/>
      <c r="CJ374" s="207">
        <f t="shared" si="158"/>
        <v>50.399000000000001</v>
      </c>
      <c r="CK374" s="208">
        <f t="shared" si="159"/>
        <v>50.600999999999999</v>
      </c>
      <c r="CL374" s="209"/>
      <c r="CM374" s="210"/>
      <c r="CN374" s="207">
        <f t="shared" si="160"/>
        <v>100.899</v>
      </c>
      <c r="CO374" s="208">
        <f t="shared" si="161"/>
        <v>101.101</v>
      </c>
      <c r="CP374" s="211"/>
      <c r="CQ374" s="212"/>
      <c r="CR374" s="213"/>
      <c r="CS374" s="213"/>
    </row>
    <row r="375" spans="1:97" ht="19.899999999999999" customHeight="1">
      <c r="A375" s="194">
        <v>374</v>
      </c>
      <c r="B375" s="195">
        <v>6</v>
      </c>
      <c r="C375" s="195"/>
      <c r="D375" s="196" t="s">
        <v>1421</v>
      </c>
      <c r="E375" s="196" t="s">
        <v>1422</v>
      </c>
      <c r="F375" s="196"/>
      <c r="G375" s="196" t="s">
        <v>513</v>
      </c>
      <c r="H375" s="196"/>
      <c r="I375" s="237" t="str">
        <f t="shared" si="175"/>
        <v>0</v>
      </c>
      <c r="J375" s="237" t="str">
        <f t="shared" si="176"/>
        <v>101</v>
      </c>
      <c r="K375" s="2" t="str">
        <f t="shared" si="180"/>
        <v>FCS0301</v>
      </c>
      <c r="L375" s="1">
        <f t="shared" si="181"/>
        <v>7</v>
      </c>
      <c r="M375" s="1">
        <f t="shared" si="182"/>
        <v>7</v>
      </c>
      <c r="N375" s="1">
        <v>6</v>
      </c>
      <c r="O375" s="57" t="str">
        <f t="shared" si="183"/>
        <v>AAI143</v>
      </c>
      <c r="P375" s="2" t="str">
        <f t="shared" si="170"/>
        <v>AI</v>
      </c>
      <c r="Q375" s="2"/>
      <c r="R375" s="57" t="s">
        <v>162</v>
      </c>
      <c r="S375" s="2"/>
      <c r="T375" s="2"/>
      <c r="U375" s="2"/>
      <c r="V375" s="2"/>
      <c r="W375" s="2"/>
      <c r="X375" s="2"/>
      <c r="Y375" s="3" t="str">
        <f t="shared" si="153"/>
        <v>%Z077106</v>
      </c>
      <c r="Z375" s="2" t="str">
        <f t="shared" si="154"/>
        <v>%%I08FI9350A</v>
      </c>
      <c r="AA375" s="2"/>
      <c r="AB375" s="2" t="str">
        <f t="shared" si="155"/>
        <v/>
      </c>
      <c r="AC375" s="1" t="str">
        <f t="shared" si="177"/>
        <v>0</v>
      </c>
      <c r="AD375" s="1" t="str">
        <f t="shared" si="178"/>
        <v>101</v>
      </c>
      <c r="AE375" s="1" t="str">
        <f t="shared" si="179"/>
        <v/>
      </c>
      <c r="AF375" s="1"/>
      <c r="AG375" s="1"/>
      <c r="AH375" s="1"/>
      <c r="AI375" s="1"/>
      <c r="AJ375" s="1"/>
      <c r="AK375" s="58" t="s">
        <v>165</v>
      </c>
      <c r="AL375" s="4"/>
      <c r="AM375" s="4"/>
      <c r="AN375" s="5"/>
      <c r="AO375" s="195" t="s">
        <v>161</v>
      </c>
      <c r="AP375" s="199" t="s">
        <v>166</v>
      </c>
      <c r="AQ375" s="197" t="s">
        <v>167</v>
      </c>
      <c r="AR375" s="196"/>
      <c r="AS375" s="196"/>
      <c r="AT375" s="196" t="s">
        <v>168</v>
      </c>
      <c r="AU375" s="205" t="s">
        <v>1356</v>
      </c>
      <c r="AV375" s="196" t="s">
        <v>170</v>
      </c>
      <c r="AW375" s="4"/>
      <c r="AX375" s="4"/>
      <c r="AY375" s="4"/>
      <c r="AZ375" s="4"/>
      <c r="BA375" s="4"/>
      <c r="BB375" s="4"/>
      <c r="BC375" s="4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4"/>
      <c r="BW375" s="8"/>
      <c r="BX375" s="8"/>
      <c r="BY375" s="8"/>
      <c r="BZ375" s="4"/>
      <c r="CA375" s="4"/>
      <c r="CB375" s="4"/>
      <c r="CC375" s="4"/>
      <c r="CD375" s="27"/>
      <c r="CE375" s="27"/>
      <c r="CF375" s="207">
        <f t="shared" si="156"/>
        <v>-0.10100000000000001</v>
      </c>
      <c r="CG375" s="208">
        <f t="shared" si="157"/>
        <v>0.10100000000000001</v>
      </c>
      <c r="CH375" s="209"/>
      <c r="CI375" s="210"/>
      <c r="CJ375" s="207">
        <f t="shared" si="158"/>
        <v>50.399000000000001</v>
      </c>
      <c r="CK375" s="208">
        <f t="shared" si="159"/>
        <v>50.600999999999999</v>
      </c>
      <c r="CL375" s="209"/>
      <c r="CM375" s="210"/>
      <c r="CN375" s="207">
        <f t="shared" si="160"/>
        <v>100.899</v>
      </c>
      <c r="CO375" s="208">
        <f t="shared" si="161"/>
        <v>101.101</v>
      </c>
      <c r="CP375" s="211"/>
      <c r="CQ375" s="212"/>
      <c r="CR375" s="213"/>
      <c r="CS375" s="213"/>
    </row>
    <row r="376" spans="1:97" ht="19.899999999999999" customHeight="1">
      <c r="A376" s="194">
        <v>375</v>
      </c>
      <c r="B376" s="195">
        <v>7</v>
      </c>
      <c r="C376" s="195"/>
      <c r="D376" s="196" t="s">
        <v>1423</v>
      </c>
      <c r="E376" s="196" t="s">
        <v>1424</v>
      </c>
      <c r="F376" s="196"/>
      <c r="G376" s="196" t="s">
        <v>513</v>
      </c>
      <c r="H376" s="196"/>
      <c r="I376" s="237" t="str">
        <f t="shared" si="175"/>
        <v>0</v>
      </c>
      <c r="J376" s="237" t="str">
        <f t="shared" si="176"/>
        <v>101</v>
      </c>
      <c r="K376" s="2" t="str">
        <f t="shared" si="180"/>
        <v>FCS0301</v>
      </c>
      <c r="L376" s="1">
        <f t="shared" si="181"/>
        <v>7</v>
      </c>
      <c r="M376" s="1">
        <f t="shared" si="182"/>
        <v>7</v>
      </c>
      <c r="N376" s="1">
        <v>7</v>
      </c>
      <c r="O376" s="57" t="str">
        <f t="shared" si="183"/>
        <v>AAI143</v>
      </c>
      <c r="P376" s="2" t="str">
        <f t="shared" si="170"/>
        <v>AI</v>
      </c>
      <c r="Q376" s="2"/>
      <c r="R376" s="57" t="s">
        <v>162</v>
      </c>
      <c r="S376" s="2"/>
      <c r="T376" s="2"/>
      <c r="U376" s="2"/>
      <c r="V376" s="2"/>
      <c r="W376" s="2"/>
      <c r="X376" s="2"/>
      <c r="Y376" s="3" t="str">
        <f t="shared" si="153"/>
        <v>%Z077107</v>
      </c>
      <c r="Z376" s="2" t="str">
        <f t="shared" si="154"/>
        <v>%%I08FI9350B</v>
      </c>
      <c r="AA376" s="2"/>
      <c r="AB376" s="2" t="str">
        <f t="shared" si="155"/>
        <v/>
      </c>
      <c r="AC376" s="1" t="str">
        <f t="shared" si="177"/>
        <v>0</v>
      </c>
      <c r="AD376" s="1" t="str">
        <f t="shared" si="178"/>
        <v>101</v>
      </c>
      <c r="AE376" s="1" t="str">
        <f t="shared" si="179"/>
        <v/>
      </c>
      <c r="AF376" s="1"/>
      <c r="AG376" s="1"/>
      <c r="AH376" s="1"/>
      <c r="AI376" s="1"/>
      <c r="AJ376" s="1"/>
      <c r="AK376" s="58" t="s">
        <v>165</v>
      </c>
      <c r="AL376" s="4"/>
      <c r="AM376" s="4"/>
      <c r="AN376" s="5"/>
      <c r="AO376" s="195" t="s">
        <v>161</v>
      </c>
      <c r="AP376" s="199" t="s">
        <v>166</v>
      </c>
      <c r="AQ376" s="197" t="s">
        <v>167</v>
      </c>
      <c r="AR376" s="196"/>
      <c r="AS376" s="196"/>
      <c r="AT376" s="196" t="s">
        <v>168</v>
      </c>
      <c r="AU376" s="205" t="s">
        <v>1356</v>
      </c>
      <c r="AV376" s="196" t="s">
        <v>170</v>
      </c>
      <c r="AW376" s="4"/>
      <c r="AX376" s="4"/>
      <c r="AY376" s="4"/>
      <c r="AZ376" s="4"/>
      <c r="BA376" s="4"/>
      <c r="BB376" s="4"/>
      <c r="BC376" s="4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4"/>
      <c r="BW376" s="8"/>
      <c r="BX376" s="8"/>
      <c r="BY376" s="8"/>
      <c r="BZ376" s="4"/>
      <c r="CA376" s="4"/>
      <c r="CB376" s="4"/>
      <c r="CC376" s="4"/>
      <c r="CD376" s="27"/>
      <c r="CE376" s="27"/>
      <c r="CF376" s="207">
        <f t="shared" si="156"/>
        <v>-0.10100000000000001</v>
      </c>
      <c r="CG376" s="208">
        <f t="shared" si="157"/>
        <v>0.10100000000000001</v>
      </c>
      <c r="CH376" s="209"/>
      <c r="CI376" s="210"/>
      <c r="CJ376" s="207">
        <f t="shared" si="158"/>
        <v>50.399000000000001</v>
      </c>
      <c r="CK376" s="208">
        <f t="shared" si="159"/>
        <v>50.600999999999999</v>
      </c>
      <c r="CL376" s="209"/>
      <c r="CM376" s="210"/>
      <c r="CN376" s="207">
        <f t="shared" si="160"/>
        <v>100.899</v>
      </c>
      <c r="CO376" s="208">
        <f t="shared" si="161"/>
        <v>101.101</v>
      </c>
      <c r="CP376" s="211"/>
      <c r="CQ376" s="212"/>
      <c r="CR376" s="213"/>
      <c r="CS376" s="213"/>
    </row>
    <row r="377" spans="1:97" ht="19.899999999999999" customHeight="1">
      <c r="A377" s="194">
        <v>376</v>
      </c>
      <c r="B377" s="195">
        <v>8</v>
      </c>
      <c r="C377" s="195"/>
      <c r="D377" s="196" t="s">
        <v>1425</v>
      </c>
      <c r="E377" s="196" t="s">
        <v>1426</v>
      </c>
      <c r="F377" s="196" t="s">
        <v>1427</v>
      </c>
      <c r="G377" s="196" t="s">
        <v>513</v>
      </c>
      <c r="H377" s="196" t="s">
        <v>700</v>
      </c>
      <c r="I377" s="237" t="str">
        <f t="shared" si="175"/>
        <v>0</v>
      </c>
      <c r="J377" s="237" t="str">
        <f t="shared" si="176"/>
        <v>101</v>
      </c>
      <c r="K377" s="2" t="str">
        <f t="shared" si="180"/>
        <v>FCS0301</v>
      </c>
      <c r="L377" s="1">
        <f t="shared" si="181"/>
        <v>7</v>
      </c>
      <c r="M377" s="1">
        <f t="shared" si="182"/>
        <v>7</v>
      </c>
      <c r="N377" s="1">
        <v>8</v>
      </c>
      <c r="O377" s="57" t="str">
        <f t="shared" si="183"/>
        <v>AAI143</v>
      </c>
      <c r="P377" s="2" t="str">
        <f t="shared" si="170"/>
        <v>AI</v>
      </c>
      <c r="Q377" s="2"/>
      <c r="R377" s="57" t="s">
        <v>162</v>
      </c>
      <c r="S377" s="2"/>
      <c r="T377" s="2"/>
      <c r="U377" s="2">
        <v>18</v>
      </c>
      <c r="V377" s="2"/>
      <c r="W377" s="2" t="s">
        <v>1428</v>
      </c>
      <c r="X377" s="2" t="s">
        <v>164</v>
      </c>
      <c r="Y377" s="3" t="str">
        <f t="shared" si="153"/>
        <v>%Z077108</v>
      </c>
      <c r="Z377" s="2" t="str">
        <f t="shared" si="154"/>
        <v>%%I08FI9348</v>
      </c>
      <c r="AA377" s="2"/>
      <c r="AB377" s="2" t="str">
        <f t="shared" si="155"/>
        <v>再热炉主火炬天然气流量</v>
      </c>
      <c r="AC377" s="1" t="str">
        <f t="shared" si="177"/>
        <v>0</v>
      </c>
      <c r="AD377" s="1" t="str">
        <f t="shared" si="178"/>
        <v>101</v>
      </c>
      <c r="AE377" s="1" t="str">
        <f t="shared" si="179"/>
        <v>Nm3/h</v>
      </c>
      <c r="AF377" s="1"/>
      <c r="AG377" s="1"/>
      <c r="AH377" s="1"/>
      <c r="AI377" s="1"/>
      <c r="AJ377" s="1"/>
      <c r="AK377" s="58" t="s">
        <v>165</v>
      </c>
      <c r="AL377" s="4"/>
      <c r="AM377" s="4"/>
      <c r="AN377" s="5"/>
      <c r="AO377" s="195" t="s">
        <v>161</v>
      </c>
      <c r="AP377" s="199" t="s">
        <v>166</v>
      </c>
      <c r="AQ377" s="197" t="s">
        <v>167</v>
      </c>
      <c r="AR377" s="196"/>
      <c r="AS377" s="196"/>
      <c r="AT377" s="196" t="s">
        <v>168</v>
      </c>
      <c r="AU377" s="205" t="s">
        <v>1356</v>
      </c>
      <c r="AV377" s="196" t="s">
        <v>170</v>
      </c>
      <c r="AW377" s="4"/>
      <c r="AX377" s="4"/>
      <c r="AY377" s="4"/>
      <c r="AZ377" s="4"/>
      <c r="BA377" s="4"/>
      <c r="BB377" s="4"/>
      <c r="BC377" s="4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4"/>
      <c r="BW377" s="8"/>
      <c r="BX377" s="8"/>
      <c r="BY377" s="8"/>
      <c r="BZ377" s="4"/>
      <c r="CA377" s="4"/>
      <c r="CB377" s="4"/>
      <c r="CC377" s="4"/>
      <c r="CD377" s="27"/>
      <c r="CE377" s="27"/>
      <c r="CF377" s="207">
        <f t="shared" si="156"/>
        <v>-0.10100000000000001</v>
      </c>
      <c r="CG377" s="208">
        <f t="shared" si="157"/>
        <v>0.10100000000000001</v>
      </c>
      <c r="CH377" s="209"/>
      <c r="CI377" s="210"/>
      <c r="CJ377" s="207">
        <f t="shared" si="158"/>
        <v>50.399000000000001</v>
      </c>
      <c r="CK377" s="208">
        <f t="shared" si="159"/>
        <v>50.600999999999999</v>
      </c>
      <c r="CL377" s="209"/>
      <c r="CM377" s="210"/>
      <c r="CN377" s="207">
        <f t="shared" si="160"/>
        <v>100.899</v>
      </c>
      <c r="CO377" s="208">
        <f t="shared" si="161"/>
        <v>101.101</v>
      </c>
      <c r="CP377" s="211"/>
      <c r="CQ377" s="212"/>
      <c r="CR377" s="213"/>
      <c r="CS377" s="213"/>
    </row>
    <row r="378" spans="1:97" ht="19.899999999999999" customHeight="1">
      <c r="A378" s="194">
        <v>377</v>
      </c>
      <c r="B378" s="195">
        <v>9</v>
      </c>
      <c r="C378" s="195"/>
      <c r="D378" s="196" t="s">
        <v>1429</v>
      </c>
      <c r="E378" s="196" t="s">
        <v>1430</v>
      </c>
      <c r="F378" s="196" t="s">
        <v>1431</v>
      </c>
      <c r="G378" s="196" t="s">
        <v>1432</v>
      </c>
      <c r="H378" s="196" t="s">
        <v>461</v>
      </c>
      <c r="I378" s="237" t="str">
        <f t="shared" si="175"/>
        <v>0</v>
      </c>
      <c r="J378" s="237" t="str">
        <f t="shared" si="176"/>
        <v>1300</v>
      </c>
      <c r="K378" s="2" t="str">
        <f t="shared" si="180"/>
        <v>FCS0301</v>
      </c>
      <c r="L378" s="1">
        <f t="shared" si="181"/>
        <v>7</v>
      </c>
      <c r="M378" s="1">
        <f t="shared" si="182"/>
        <v>7</v>
      </c>
      <c r="N378" s="1">
        <v>9</v>
      </c>
      <c r="O378" s="57" t="str">
        <f t="shared" si="183"/>
        <v>AAI143</v>
      </c>
      <c r="P378" s="2" t="str">
        <f t="shared" si="170"/>
        <v>AI</v>
      </c>
      <c r="Q378" s="2"/>
      <c r="R378" s="57" t="s">
        <v>162</v>
      </c>
      <c r="S378" s="2"/>
      <c r="T378" s="2"/>
      <c r="U378" s="2">
        <v>27</v>
      </c>
      <c r="V378" s="2"/>
      <c r="W378" s="2" t="s">
        <v>1433</v>
      </c>
      <c r="X378" s="2" t="s">
        <v>164</v>
      </c>
      <c r="Y378" s="3" t="str">
        <f t="shared" si="153"/>
        <v>%Z077109</v>
      </c>
      <c r="Z378" s="2" t="str">
        <f t="shared" si="154"/>
        <v>%%I08TT9323</v>
      </c>
      <c r="AA378" s="2"/>
      <c r="AB378" s="2" t="str">
        <f t="shared" si="155"/>
        <v>焚烧炉出口温度</v>
      </c>
      <c r="AC378" s="1" t="str">
        <f t="shared" si="177"/>
        <v>0</v>
      </c>
      <c r="AD378" s="1" t="str">
        <f t="shared" si="178"/>
        <v>1300</v>
      </c>
      <c r="AE378" s="1" t="str">
        <f t="shared" si="179"/>
        <v>℃</v>
      </c>
      <c r="AF378" s="1"/>
      <c r="AG378" s="1"/>
      <c r="AH378" s="1"/>
      <c r="AI378" s="1"/>
      <c r="AJ378" s="1"/>
      <c r="AK378" s="58" t="s">
        <v>165</v>
      </c>
      <c r="AL378" s="4"/>
      <c r="AM378" s="4"/>
      <c r="AN378" s="5"/>
      <c r="AO378" s="195" t="s">
        <v>161</v>
      </c>
      <c r="AP378" s="199" t="s">
        <v>166</v>
      </c>
      <c r="AQ378" s="197" t="s">
        <v>167</v>
      </c>
      <c r="AR378" s="196"/>
      <c r="AS378" s="196"/>
      <c r="AT378" s="196" t="s">
        <v>168</v>
      </c>
      <c r="AU378" s="205" t="s">
        <v>1356</v>
      </c>
      <c r="AV378" s="196" t="s">
        <v>170</v>
      </c>
      <c r="AW378" s="4"/>
      <c r="AX378" s="4"/>
      <c r="AY378" s="4"/>
      <c r="AZ378" s="4"/>
      <c r="BA378" s="4"/>
      <c r="BB378" s="4"/>
      <c r="BC378" s="4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4"/>
      <c r="BW378" s="8"/>
      <c r="BX378" s="8"/>
      <c r="BY378" s="8"/>
      <c r="BZ378" s="4"/>
      <c r="CA378" s="4"/>
      <c r="CB378" s="4"/>
      <c r="CC378" s="4"/>
      <c r="CD378" s="27"/>
      <c r="CE378" s="27"/>
      <c r="CF378" s="207">
        <f t="shared" si="156"/>
        <v>-1.3</v>
      </c>
      <c r="CG378" s="208">
        <f t="shared" si="157"/>
        <v>1.3</v>
      </c>
      <c r="CH378" s="209"/>
      <c r="CI378" s="210"/>
      <c r="CJ378" s="207">
        <f t="shared" si="158"/>
        <v>648.70000000000005</v>
      </c>
      <c r="CK378" s="208">
        <f t="shared" si="159"/>
        <v>651.29999999999995</v>
      </c>
      <c r="CL378" s="209"/>
      <c r="CM378" s="210"/>
      <c r="CN378" s="207">
        <f t="shared" si="160"/>
        <v>1298.7</v>
      </c>
      <c r="CO378" s="208">
        <f t="shared" si="161"/>
        <v>1301.3</v>
      </c>
      <c r="CP378" s="211"/>
      <c r="CQ378" s="212"/>
      <c r="CR378" s="213"/>
      <c r="CS378" s="213"/>
    </row>
    <row r="379" spans="1:97" ht="19.899999999999999" customHeight="1">
      <c r="A379" s="194">
        <v>378</v>
      </c>
      <c r="B379" s="195">
        <v>10</v>
      </c>
      <c r="C379" s="195"/>
      <c r="D379" s="196" t="s">
        <v>1434</v>
      </c>
      <c r="E379" s="196" t="s">
        <v>1435</v>
      </c>
      <c r="F379" s="196" t="s">
        <v>1431</v>
      </c>
      <c r="G379" s="196" t="s">
        <v>1432</v>
      </c>
      <c r="H379" s="196" t="s">
        <v>461</v>
      </c>
      <c r="I379" s="237" t="str">
        <f t="shared" si="175"/>
        <v>0</v>
      </c>
      <c r="J379" s="237" t="str">
        <f t="shared" si="176"/>
        <v>1300</v>
      </c>
      <c r="K379" s="2" t="str">
        <f t="shared" si="180"/>
        <v>FCS0301</v>
      </c>
      <c r="L379" s="1">
        <f t="shared" si="181"/>
        <v>7</v>
      </c>
      <c r="M379" s="1">
        <f t="shared" si="182"/>
        <v>7</v>
      </c>
      <c r="N379" s="1">
        <v>10</v>
      </c>
      <c r="O379" s="57" t="str">
        <f t="shared" si="183"/>
        <v>AAI143</v>
      </c>
      <c r="P379" s="2" t="str">
        <f t="shared" si="170"/>
        <v>AI</v>
      </c>
      <c r="Q379" s="2"/>
      <c r="R379" s="57" t="s">
        <v>162</v>
      </c>
      <c r="S379" s="2"/>
      <c r="T379" s="2"/>
      <c r="U379" s="2">
        <v>13</v>
      </c>
      <c r="V379" s="2"/>
      <c r="W379" s="2" t="s">
        <v>1436</v>
      </c>
      <c r="X379" s="2" t="s">
        <v>354</v>
      </c>
      <c r="Y379" s="3" t="str">
        <f t="shared" si="153"/>
        <v>%Z077110</v>
      </c>
      <c r="Z379" s="2" t="str">
        <f t="shared" si="154"/>
        <v>%%I08TT9324</v>
      </c>
      <c r="AA379" s="2"/>
      <c r="AB379" s="2" t="str">
        <f t="shared" si="155"/>
        <v>焚烧炉出口温度</v>
      </c>
      <c r="AC379" s="1" t="str">
        <f t="shared" si="177"/>
        <v>0</v>
      </c>
      <c r="AD379" s="1" t="str">
        <f t="shared" si="178"/>
        <v>1300</v>
      </c>
      <c r="AE379" s="1" t="str">
        <f t="shared" si="179"/>
        <v>℃</v>
      </c>
      <c r="AF379" s="1"/>
      <c r="AG379" s="1"/>
      <c r="AH379" s="1"/>
      <c r="AI379" s="1"/>
      <c r="AJ379" s="1"/>
      <c r="AK379" s="58" t="s">
        <v>165</v>
      </c>
      <c r="AL379" s="4"/>
      <c r="AM379" s="4"/>
      <c r="AN379" s="5"/>
      <c r="AO379" s="195" t="s">
        <v>161</v>
      </c>
      <c r="AP379" s="199" t="s">
        <v>166</v>
      </c>
      <c r="AQ379" s="197" t="s">
        <v>167</v>
      </c>
      <c r="AR379" s="196"/>
      <c r="AS379" s="196"/>
      <c r="AT379" s="196" t="s">
        <v>168</v>
      </c>
      <c r="AU379" s="205" t="s">
        <v>1356</v>
      </c>
      <c r="AV379" s="196" t="s">
        <v>170</v>
      </c>
      <c r="AW379" s="4"/>
      <c r="AX379" s="4"/>
      <c r="AY379" s="4"/>
      <c r="AZ379" s="4"/>
      <c r="BA379" s="4"/>
      <c r="BB379" s="4"/>
      <c r="BC379" s="4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4"/>
      <c r="BW379" s="8"/>
      <c r="BX379" s="8"/>
      <c r="BY379" s="8"/>
      <c r="BZ379" s="4"/>
      <c r="CA379" s="4"/>
      <c r="CB379" s="4"/>
      <c r="CC379" s="4"/>
      <c r="CD379" s="27"/>
      <c r="CE379" s="27"/>
      <c r="CF379" s="207">
        <f t="shared" si="156"/>
        <v>-1.3</v>
      </c>
      <c r="CG379" s="208">
        <f t="shared" si="157"/>
        <v>1.3</v>
      </c>
      <c r="CH379" s="209"/>
      <c r="CI379" s="210"/>
      <c r="CJ379" s="207">
        <f t="shared" si="158"/>
        <v>648.70000000000005</v>
      </c>
      <c r="CK379" s="208">
        <f t="shared" si="159"/>
        <v>651.29999999999995</v>
      </c>
      <c r="CL379" s="209"/>
      <c r="CM379" s="210"/>
      <c r="CN379" s="207">
        <f t="shared" si="160"/>
        <v>1298.7</v>
      </c>
      <c r="CO379" s="208">
        <f t="shared" si="161"/>
        <v>1301.3</v>
      </c>
      <c r="CP379" s="211"/>
      <c r="CQ379" s="212"/>
      <c r="CR379" s="213"/>
      <c r="CS379" s="213"/>
    </row>
    <row r="380" spans="1:97" ht="19.899999999999999" customHeight="1">
      <c r="A380" s="194">
        <v>379</v>
      </c>
      <c r="B380" s="195">
        <v>11</v>
      </c>
      <c r="C380" s="195"/>
      <c r="D380" s="196" t="s">
        <v>1437</v>
      </c>
      <c r="E380" s="196" t="s">
        <v>1438</v>
      </c>
      <c r="F380" s="196" t="s">
        <v>1439</v>
      </c>
      <c r="G380" s="196" t="s">
        <v>1432</v>
      </c>
      <c r="H380" s="196" t="s">
        <v>461</v>
      </c>
      <c r="I380" s="237" t="str">
        <f t="shared" si="175"/>
        <v>0</v>
      </c>
      <c r="J380" s="237" t="str">
        <f t="shared" si="176"/>
        <v>1300</v>
      </c>
      <c r="K380" s="2" t="str">
        <f t="shared" si="180"/>
        <v>FCS0301</v>
      </c>
      <c r="L380" s="1">
        <f t="shared" si="181"/>
        <v>7</v>
      </c>
      <c r="M380" s="1">
        <f t="shared" si="182"/>
        <v>7</v>
      </c>
      <c r="N380" s="1">
        <v>11</v>
      </c>
      <c r="O380" s="57" t="str">
        <f t="shared" si="183"/>
        <v>AAI143</v>
      </c>
      <c r="P380" s="2" t="str">
        <f t="shared" si="170"/>
        <v>AI</v>
      </c>
      <c r="Q380" s="2"/>
      <c r="R380" s="57" t="s">
        <v>162</v>
      </c>
      <c r="S380" s="2"/>
      <c r="T380" s="2"/>
      <c r="U380" s="2">
        <v>27</v>
      </c>
      <c r="V380" s="2"/>
      <c r="W380" s="2" t="s">
        <v>1440</v>
      </c>
      <c r="X380" s="2" t="s">
        <v>164</v>
      </c>
      <c r="Y380" s="3" t="str">
        <f t="shared" si="153"/>
        <v>%Z077111</v>
      </c>
      <c r="Z380" s="2" t="str">
        <f t="shared" si="154"/>
        <v>%%I08TT9321</v>
      </c>
      <c r="AA380" s="2"/>
      <c r="AB380" s="2" t="str">
        <f t="shared" si="155"/>
        <v>焚烧炉烧嘴温度</v>
      </c>
      <c r="AC380" s="1" t="str">
        <f t="shared" si="177"/>
        <v>0</v>
      </c>
      <c r="AD380" s="1" t="str">
        <f t="shared" si="178"/>
        <v>1300</v>
      </c>
      <c r="AE380" s="1" t="str">
        <f t="shared" si="179"/>
        <v>℃</v>
      </c>
      <c r="AF380" s="1"/>
      <c r="AG380" s="1"/>
      <c r="AH380" s="1"/>
      <c r="AI380" s="1"/>
      <c r="AJ380" s="1"/>
      <c r="AK380" s="58" t="s">
        <v>165</v>
      </c>
      <c r="AL380" s="4"/>
      <c r="AM380" s="4"/>
      <c r="AN380" s="5"/>
      <c r="AO380" s="195" t="s">
        <v>161</v>
      </c>
      <c r="AP380" s="199" t="s">
        <v>166</v>
      </c>
      <c r="AQ380" s="197" t="s">
        <v>167</v>
      </c>
      <c r="AR380" s="196"/>
      <c r="AS380" s="196"/>
      <c r="AT380" s="196" t="s">
        <v>168</v>
      </c>
      <c r="AU380" s="205" t="s">
        <v>1356</v>
      </c>
      <c r="AV380" s="196" t="s">
        <v>170</v>
      </c>
      <c r="AW380" s="4"/>
      <c r="AX380" s="4"/>
      <c r="AY380" s="4"/>
      <c r="AZ380" s="4"/>
      <c r="BA380" s="4"/>
      <c r="BB380" s="4"/>
      <c r="BC380" s="4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4"/>
      <c r="BW380" s="8"/>
      <c r="BX380" s="8"/>
      <c r="BY380" s="8"/>
      <c r="BZ380" s="4"/>
      <c r="CA380" s="4"/>
      <c r="CB380" s="4"/>
      <c r="CC380" s="4"/>
      <c r="CD380" s="27"/>
      <c r="CE380" s="27"/>
      <c r="CF380" s="207">
        <f t="shared" si="156"/>
        <v>-1.3</v>
      </c>
      <c r="CG380" s="208">
        <f t="shared" si="157"/>
        <v>1.3</v>
      </c>
      <c r="CH380" s="209"/>
      <c r="CI380" s="210"/>
      <c r="CJ380" s="207">
        <f t="shared" si="158"/>
        <v>648.70000000000005</v>
      </c>
      <c r="CK380" s="208">
        <f t="shared" si="159"/>
        <v>651.29999999999995</v>
      </c>
      <c r="CL380" s="209"/>
      <c r="CM380" s="210"/>
      <c r="CN380" s="207">
        <f t="shared" si="160"/>
        <v>1298.7</v>
      </c>
      <c r="CO380" s="208">
        <f t="shared" si="161"/>
        <v>1301.3</v>
      </c>
      <c r="CP380" s="211"/>
      <c r="CQ380" s="212"/>
      <c r="CR380" s="213"/>
      <c r="CS380" s="213"/>
    </row>
    <row r="381" spans="1:97" ht="19.899999999999999" customHeight="1">
      <c r="A381" s="194">
        <v>380</v>
      </c>
      <c r="B381" s="195">
        <v>12</v>
      </c>
      <c r="C381" s="195"/>
      <c r="D381" s="196" t="s">
        <v>1441</v>
      </c>
      <c r="E381" s="196" t="s">
        <v>1442</v>
      </c>
      <c r="F381" s="196" t="s">
        <v>1443</v>
      </c>
      <c r="G381" s="196" t="s">
        <v>1444</v>
      </c>
      <c r="H381" s="196" t="s">
        <v>1445</v>
      </c>
      <c r="I381" s="237" t="str">
        <f t="shared" si="175"/>
        <v xml:space="preserve"> -5</v>
      </c>
      <c r="J381" s="237" t="str">
        <f t="shared" si="176"/>
        <v>1</v>
      </c>
      <c r="K381" s="2" t="str">
        <f t="shared" si="180"/>
        <v>FCS0301</v>
      </c>
      <c r="L381" s="1">
        <f t="shared" si="181"/>
        <v>7</v>
      </c>
      <c r="M381" s="1">
        <f t="shared" si="182"/>
        <v>7</v>
      </c>
      <c r="N381" s="1">
        <v>12</v>
      </c>
      <c r="O381" s="57" t="str">
        <f t="shared" si="183"/>
        <v>AAI143</v>
      </c>
      <c r="P381" s="2" t="str">
        <f t="shared" si="170"/>
        <v>AI</v>
      </c>
      <c r="Q381" s="2"/>
      <c r="R381" s="57" t="s">
        <v>162</v>
      </c>
      <c r="S381" s="2"/>
      <c r="T381" s="2"/>
      <c r="U381" s="2"/>
      <c r="V381" s="2"/>
      <c r="W381" s="2"/>
      <c r="X381" s="2"/>
      <c r="Y381" s="3" t="str">
        <f t="shared" si="153"/>
        <v>%Z077112</v>
      </c>
      <c r="Z381" s="2" t="str">
        <f t="shared" si="154"/>
        <v>%%I08PI9325</v>
      </c>
      <c r="AA381" s="2"/>
      <c r="AB381" s="2" t="str">
        <f t="shared" si="155"/>
        <v>火炬炉压力</v>
      </c>
      <c r="AC381" s="1" t="str">
        <f t="shared" si="177"/>
        <v xml:space="preserve"> -5</v>
      </c>
      <c r="AD381" s="1" t="str">
        <f t="shared" si="178"/>
        <v>1</v>
      </c>
      <c r="AE381" s="1" t="str">
        <f t="shared" si="179"/>
        <v>Kpa G</v>
      </c>
      <c r="AF381" s="1"/>
      <c r="AG381" s="1"/>
      <c r="AH381" s="1"/>
      <c r="AI381" s="1"/>
      <c r="AJ381" s="1"/>
      <c r="AK381" s="58" t="s">
        <v>165</v>
      </c>
      <c r="AL381" s="4"/>
      <c r="AM381" s="4"/>
      <c r="AN381" s="5"/>
      <c r="AO381" s="195" t="s">
        <v>161</v>
      </c>
      <c r="AP381" s="199" t="s">
        <v>166</v>
      </c>
      <c r="AQ381" s="197" t="s">
        <v>167</v>
      </c>
      <c r="AR381" s="196"/>
      <c r="AS381" s="196"/>
      <c r="AT381" s="196" t="s">
        <v>168</v>
      </c>
      <c r="AU381" s="205" t="s">
        <v>1356</v>
      </c>
      <c r="AV381" s="196" t="s">
        <v>170</v>
      </c>
      <c r="AW381" s="4"/>
      <c r="AX381" s="4"/>
      <c r="AY381" s="4"/>
      <c r="AZ381" s="4"/>
      <c r="BA381" s="4"/>
      <c r="BB381" s="4"/>
      <c r="BC381" s="4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4"/>
      <c r="BW381" s="8"/>
      <c r="BX381" s="8"/>
      <c r="BY381" s="8"/>
      <c r="BZ381" s="4"/>
      <c r="CA381" s="4"/>
      <c r="CB381" s="4"/>
      <c r="CC381" s="4"/>
      <c r="CD381" s="27"/>
      <c r="CE381" s="27"/>
      <c r="CF381" s="207">
        <f t="shared" si="156"/>
        <v>-5.0060000000000002</v>
      </c>
      <c r="CG381" s="208">
        <f t="shared" si="157"/>
        <v>-4.9939999999999998</v>
      </c>
      <c r="CH381" s="209"/>
      <c r="CI381" s="210"/>
      <c r="CJ381" s="207">
        <f t="shared" si="158"/>
        <v>-2.0059999999999998</v>
      </c>
      <c r="CK381" s="208">
        <f t="shared" si="159"/>
        <v>-1.994</v>
      </c>
      <c r="CL381" s="209"/>
      <c r="CM381" s="210"/>
      <c r="CN381" s="207">
        <f t="shared" si="160"/>
        <v>0.99399999999999999</v>
      </c>
      <c r="CO381" s="208">
        <f t="shared" si="161"/>
        <v>1.006</v>
      </c>
      <c r="CP381" s="211"/>
      <c r="CQ381" s="212"/>
      <c r="CR381" s="213"/>
      <c r="CS381" s="213"/>
    </row>
    <row r="382" spans="1:97" ht="19.899999999999999" customHeight="1">
      <c r="A382" s="194">
        <v>381</v>
      </c>
      <c r="B382" s="195">
        <v>13</v>
      </c>
      <c r="C382" s="195"/>
      <c r="D382" s="196" t="str">
        <f>LEFT(K382,1)&amp;RIGHT(K382,2)&amp;"N"&amp;L382&amp;"S"&amp;M382&amp;N382</f>
        <v>F01N7S713</v>
      </c>
      <c r="E382" s="196" t="s">
        <v>1446</v>
      </c>
      <c r="F382" s="196" t="s">
        <v>675</v>
      </c>
      <c r="G382" s="196"/>
      <c r="H382" s="196"/>
      <c r="I382" s="237" t="str">
        <f t="shared" si="175"/>
        <v/>
      </c>
      <c r="J382" s="237" t="str">
        <f t="shared" si="176"/>
        <v/>
      </c>
      <c r="K382" s="2" t="str">
        <f t="shared" si="180"/>
        <v>FCS0301</v>
      </c>
      <c r="L382" s="1">
        <f t="shared" si="181"/>
        <v>7</v>
      </c>
      <c r="M382" s="1">
        <f t="shared" si="182"/>
        <v>7</v>
      </c>
      <c r="N382" s="1">
        <v>13</v>
      </c>
      <c r="O382" s="57" t="str">
        <f t="shared" si="183"/>
        <v>AAI143</v>
      </c>
      <c r="P382" s="2" t="str">
        <f t="shared" si="170"/>
        <v>AI</v>
      </c>
      <c r="Q382" s="2"/>
      <c r="R382" s="57" t="s">
        <v>162</v>
      </c>
      <c r="S382" s="2"/>
      <c r="T382" s="2"/>
      <c r="U382" s="2"/>
      <c r="V382" s="2"/>
      <c r="W382" s="2"/>
      <c r="X382" s="2"/>
      <c r="Y382" s="3" t="str">
        <f t="shared" si="153"/>
        <v>%Z077113</v>
      </c>
      <c r="Z382" s="2" t="str">
        <f t="shared" si="154"/>
        <v>%%IF01N7S713</v>
      </c>
      <c r="AA382" s="2"/>
      <c r="AB382" s="2" t="str">
        <f t="shared" si="155"/>
        <v>SBAI SPARE</v>
      </c>
      <c r="AC382" s="1" t="str">
        <f t="shared" si="177"/>
        <v/>
      </c>
      <c r="AD382" s="1" t="str">
        <f t="shared" si="178"/>
        <v/>
      </c>
      <c r="AE382" s="1" t="str">
        <f t="shared" si="179"/>
        <v/>
      </c>
      <c r="AF382" s="1"/>
      <c r="AG382" s="1"/>
      <c r="AH382" s="1"/>
      <c r="AI382" s="1"/>
      <c r="AJ382" s="1"/>
      <c r="AK382" s="58" t="s">
        <v>165</v>
      </c>
      <c r="AL382" s="4"/>
      <c r="AM382" s="4"/>
      <c r="AN382" s="5"/>
      <c r="AO382" s="195" t="s">
        <v>161</v>
      </c>
      <c r="AP382" s="199" t="s">
        <v>166</v>
      </c>
      <c r="AQ382" s="197" t="s">
        <v>167</v>
      </c>
      <c r="AR382" s="196"/>
      <c r="AS382" s="196"/>
      <c r="AT382" s="196" t="s">
        <v>168</v>
      </c>
      <c r="AU382" s="205"/>
      <c r="AV382" s="196"/>
      <c r="AW382" s="4"/>
      <c r="AX382" s="4"/>
      <c r="AY382" s="4"/>
      <c r="AZ382" s="4"/>
      <c r="BA382" s="4"/>
      <c r="BB382" s="4"/>
      <c r="BC382" s="4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4"/>
      <c r="BW382" s="8"/>
      <c r="BX382" s="8"/>
      <c r="BY382" s="8"/>
      <c r="BZ382" s="4"/>
      <c r="CA382" s="4"/>
      <c r="CB382" s="4"/>
      <c r="CC382" s="4"/>
      <c r="CD382" s="27"/>
      <c r="CE382" s="27"/>
      <c r="CF382" s="207" t="e">
        <f t="shared" si="156"/>
        <v>#VALUE!</v>
      </c>
      <c r="CG382" s="208" t="e">
        <f t="shared" si="157"/>
        <v>#VALUE!</v>
      </c>
      <c r="CH382" s="209"/>
      <c r="CI382" s="210"/>
      <c r="CJ382" s="207" t="e">
        <f t="shared" si="158"/>
        <v>#VALUE!</v>
      </c>
      <c r="CK382" s="208" t="e">
        <f t="shared" si="159"/>
        <v>#VALUE!</v>
      </c>
      <c r="CL382" s="209"/>
      <c r="CM382" s="210"/>
      <c r="CN382" s="207" t="e">
        <f t="shared" si="160"/>
        <v>#VALUE!</v>
      </c>
      <c r="CO382" s="208" t="e">
        <f t="shared" si="161"/>
        <v>#VALUE!</v>
      </c>
      <c r="CP382" s="211"/>
      <c r="CQ382" s="212"/>
      <c r="CR382" s="213"/>
      <c r="CS382" s="213"/>
    </row>
    <row r="383" spans="1:97" ht="19.899999999999999" customHeight="1">
      <c r="A383" s="194">
        <v>382</v>
      </c>
      <c r="B383" s="204">
        <v>14</v>
      </c>
      <c r="C383" s="195"/>
      <c r="D383" s="196" t="str">
        <f>LEFT(K383,1)&amp;RIGHT(K383,2)&amp;"N"&amp;L383&amp;"S"&amp;M383&amp;N383</f>
        <v>F01N7S714</v>
      </c>
      <c r="E383" s="196" t="s">
        <v>1447</v>
      </c>
      <c r="F383" s="196" t="s">
        <v>675</v>
      </c>
      <c r="G383" s="196"/>
      <c r="H383" s="196"/>
      <c r="I383" s="237" t="str">
        <f t="shared" si="175"/>
        <v/>
      </c>
      <c r="J383" s="237" t="str">
        <f t="shared" si="176"/>
        <v/>
      </c>
      <c r="K383" s="2" t="str">
        <f t="shared" si="180"/>
        <v>FCS0301</v>
      </c>
      <c r="L383" s="1">
        <f t="shared" si="181"/>
        <v>7</v>
      </c>
      <c r="M383" s="1">
        <f t="shared" si="182"/>
        <v>7</v>
      </c>
      <c r="N383" s="1">
        <v>14</v>
      </c>
      <c r="O383" s="57" t="str">
        <f t="shared" si="183"/>
        <v>AAI143</v>
      </c>
      <c r="P383" s="2" t="str">
        <f t="shared" si="170"/>
        <v>AI</v>
      </c>
      <c r="Q383" s="2"/>
      <c r="R383" s="57" t="s">
        <v>162</v>
      </c>
      <c r="S383" s="2"/>
      <c r="T383" s="2"/>
      <c r="U383" s="2"/>
      <c r="V383" s="2"/>
      <c r="W383" s="2"/>
      <c r="X383" s="2"/>
      <c r="Y383" s="3" t="str">
        <f t="shared" si="153"/>
        <v>%Z077114</v>
      </c>
      <c r="Z383" s="2" t="str">
        <f t="shared" si="154"/>
        <v>%%IF01N7S714</v>
      </c>
      <c r="AA383" s="36"/>
      <c r="AB383" s="2" t="str">
        <f t="shared" si="155"/>
        <v>SBAI SPARE</v>
      </c>
      <c r="AC383" s="1" t="str">
        <f t="shared" si="177"/>
        <v/>
      </c>
      <c r="AD383" s="1" t="str">
        <f t="shared" si="178"/>
        <v/>
      </c>
      <c r="AE383" s="1" t="str">
        <f t="shared" si="179"/>
        <v/>
      </c>
      <c r="AF383" s="1"/>
      <c r="AG383" s="1"/>
      <c r="AH383" s="1"/>
      <c r="AI383" s="1"/>
      <c r="AJ383" s="1"/>
      <c r="AK383" s="58" t="s">
        <v>165</v>
      </c>
      <c r="AL383" s="4"/>
      <c r="AM383" s="4"/>
      <c r="AN383" s="5"/>
      <c r="AO383" s="195" t="s">
        <v>161</v>
      </c>
      <c r="AP383" s="199" t="s">
        <v>166</v>
      </c>
      <c r="AQ383" s="197" t="s">
        <v>167</v>
      </c>
      <c r="AR383" s="196"/>
      <c r="AS383" s="115"/>
      <c r="AT383" s="196" t="s">
        <v>168</v>
      </c>
      <c r="AU383" s="205"/>
      <c r="AV383" s="196"/>
      <c r="AW383" s="4"/>
      <c r="AX383" s="4"/>
      <c r="AY383" s="4"/>
      <c r="AZ383" s="4"/>
      <c r="BA383" s="4"/>
      <c r="BB383" s="4"/>
      <c r="BC383" s="4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4"/>
      <c r="BW383" s="8"/>
      <c r="BX383" s="8"/>
      <c r="BY383" s="8"/>
      <c r="BZ383" s="4"/>
      <c r="CA383" s="4"/>
      <c r="CB383" s="4"/>
      <c r="CC383" s="4"/>
      <c r="CD383" s="27"/>
      <c r="CE383" s="27"/>
      <c r="CF383" s="207" t="e">
        <f t="shared" si="156"/>
        <v>#VALUE!</v>
      </c>
      <c r="CG383" s="208" t="e">
        <f t="shared" si="157"/>
        <v>#VALUE!</v>
      </c>
      <c r="CH383" s="209"/>
      <c r="CI383" s="210"/>
      <c r="CJ383" s="207" t="e">
        <f t="shared" si="158"/>
        <v>#VALUE!</v>
      </c>
      <c r="CK383" s="208" t="e">
        <f t="shared" si="159"/>
        <v>#VALUE!</v>
      </c>
      <c r="CL383" s="209"/>
      <c r="CM383" s="210"/>
      <c r="CN383" s="207" t="e">
        <f t="shared" si="160"/>
        <v>#VALUE!</v>
      </c>
      <c r="CO383" s="208" t="e">
        <f t="shared" si="161"/>
        <v>#VALUE!</v>
      </c>
      <c r="CP383" s="211"/>
      <c r="CQ383" s="212"/>
      <c r="CR383" s="213"/>
      <c r="CS383" s="213"/>
    </row>
    <row r="384" spans="1:97" ht="19.899999999999999" customHeight="1">
      <c r="A384" s="194">
        <v>383</v>
      </c>
      <c r="B384" s="204">
        <v>15</v>
      </c>
      <c r="C384" s="195"/>
      <c r="D384" s="196" t="str">
        <f>LEFT(K384,1)&amp;RIGHT(K384,2)&amp;"N"&amp;L384&amp;"S"&amp;M384&amp;N384</f>
        <v>F01N7S715</v>
      </c>
      <c r="E384" s="196" t="s">
        <v>1448</v>
      </c>
      <c r="F384" s="196" t="s">
        <v>675</v>
      </c>
      <c r="G384" s="196"/>
      <c r="H384" s="196"/>
      <c r="I384" s="237" t="str">
        <f t="shared" si="175"/>
        <v/>
      </c>
      <c r="J384" s="237" t="str">
        <f t="shared" si="176"/>
        <v/>
      </c>
      <c r="K384" s="2" t="str">
        <f t="shared" si="180"/>
        <v>FCS0301</v>
      </c>
      <c r="L384" s="1">
        <f t="shared" si="181"/>
        <v>7</v>
      </c>
      <c r="M384" s="1">
        <f t="shared" si="182"/>
        <v>7</v>
      </c>
      <c r="N384" s="1">
        <v>15</v>
      </c>
      <c r="O384" s="57" t="str">
        <f t="shared" si="183"/>
        <v>AAI143</v>
      </c>
      <c r="P384" s="2" t="str">
        <f t="shared" si="170"/>
        <v>AI</v>
      </c>
      <c r="Q384" s="2"/>
      <c r="R384" s="57" t="s">
        <v>162</v>
      </c>
      <c r="S384" s="2"/>
      <c r="T384" s="2"/>
      <c r="U384" s="2"/>
      <c r="V384" s="2"/>
      <c r="W384" s="2"/>
      <c r="X384" s="2"/>
      <c r="Y384" s="3" t="str">
        <f t="shared" si="153"/>
        <v>%Z077115</v>
      </c>
      <c r="Z384" s="2" t="str">
        <f t="shared" si="154"/>
        <v>%%IF01N7S715</v>
      </c>
      <c r="AA384" s="2"/>
      <c r="AB384" s="2" t="str">
        <f t="shared" si="155"/>
        <v>SBAI SPARE</v>
      </c>
      <c r="AC384" s="1" t="str">
        <f t="shared" si="177"/>
        <v/>
      </c>
      <c r="AD384" s="1" t="str">
        <f t="shared" si="178"/>
        <v/>
      </c>
      <c r="AE384" s="1" t="str">
        <f t="shared" si="179"/>
        <v/>
      </c>
      <c r="AF384" s="1"/>
      <c r="AG384" s="1"/>
      <c r="AH384" s="1"/>
      <c r="AI384" s="1"/>
      <c r="AJ384" s="1"/>
      <c r="AK384" s="58" t="s">
        <v>165</v>
      </c>
      <c r="AL384" s="4"/>
      <c r="AM384" s="4"/>
      <c r="AN384" s="5"/>
      <c r="AO384" s="195" t="s">
        <v>161</v>
      </c>
      <c r="AP384" s="199" t="s">
        <v>166</v>
      </c>
      <c r="AQ384" s="197" t="s">
        <v>167</v>
      </c>
      <c r="AR384" s="196"/>
      <c r="AS384" s="195"/>
      <c r="AT384" s="196" t="s">
        <v>168</v>
      </c>
      <c r="AU384" s="205"/>
      <c r="AV384" s="196"/>
      <c r="AW384" s="4"/>
      <c r="AX384" s="4"/>
      <c r="AY384" s="4"/>
      <c r="AZ384" s="4"/>
      <c r="BA384" s="4"/>
      <c r="BB384" s="4"/>
      <c r="BC384" s="4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4"/>
      <c r="BW384" s="8"/>
      <c r="BX384" s="8"/>
      <c r="BY384" s="8"/>
      <c r="BZ384" s="4"/>
      <c r="CA384" s="4"/>
      <c r="CB384" s="4"/>
      <c r="CC384" s="4"/>
      <c r="CD384" s="27"/>
      <c r="CE384" s="27"/>
      <c r="CF384" s="207" t="e">
        <f t="shared" si="156"/>
        <v>#VALUE!</v>
      </c>
      <c r="CG384" s="208" t="e">
        <f t="shared" si="157"/>
        <v>#VALUE!</v>
      </c>
      <c r="CH384" s="209"/>
      <c r="CI384" s="210"/>
      <c r="CJ384" s="207" t="e">
        <f t="shared" si="158"/>
        <v>#VALUE!</v>
      </c>
      <c r="CK384" s="208" t="e">
        <f t="shared" si="159"/>
        <v>#VALUE!</v>
      </c>
      <c r="CL384" s="209"/>
      <c r="CM384" s="210"/>
      <c r="CN384" s="207" t="e">
        <f t="shared" si="160"/>
        <v>#VALUE!</v>
      </c>
      <c r="CO384" s="208" t="e">
        <f t="shared" si="161"/>
        <v>#VALUE!</v>
      </c>
      <c r="CP384" s="211"/>
      <c r="CQ384" s="212"/>
      <c r="CR384" s="213"/>
      <c r="CS384" s="213"/>
    </row>
    <row r="385" spans="1:97" ht="19.899999999999999" customHeight="1">
      <c r="A385" s="194">
        <v>384</v>
      </c>
      <c r="B385" s="204">
        <v>16</v>
      </c>
      <c r="C385" s="195"/>
      <c r="D385" s="196" t="str">
        <f>LEFT(K385,1)&amp;RIGHT(K385,2)&amp;"N"&amp;L385&amp;"S"&amp;M385&amp;N385</f>
        <v>F01N7S716</v>
      </c>
      <c r="E385" s="196" t="s">
        <v>1449</v>
      </c>
      <c r="F385" s="196" t="s">
        <v>675</v>
      </c>
      <c r="G385" s="196"/>
      <c r="H385" s="196"/>
      <c r="I385" s="237" t="str">
        <f t="shared" si="175"/>
        <v/>
      </c>
      <c r="J385" s="237" t="str">
        <f t="shared" si="176"/>
        <v/>
      </c>
      <c r="K385" s="2" t="str">
        <f t="shared" si="180"/>
        <v>FCS0301</v>
      </c>
      <c r="L385" s="1">
        <f t="shared" si="181"/>
        <v>7</v>
      </c>
      <c r="M385" s="1">
        <f t="shared" si="182"/>
        <v>7</v>
      </c>
      <c r="N385" s="1">
        <v>16</v>
      </c>
      <c r="O385" s="57" t="str">
        <f t="shared" si="183"/>
        <v>AAI143</v>
      </c>
      <c r="P385" s="2" t="str">
        <f t="shared" si="170"/>
        <v>AI</v>
      </c>
      <c r="Q385" s="2"/>
      <c r="R385" s="57" t="s">
        <v>162</v>
      </c>
      <c r="S385" s="2"/>
      <c r="T385" s="2"/>
      <c r="U385" s="2"/>
      <c r="V385" s="2"/>
      <c r="W385" s="2"/>
      <c r="X385" s="2"/>
      <c r="Y385" s="25" t="str">
        <f t="shared" si="153"/>
        <v>%Z077116</v>
      </c>
      <c r="Z385" s="2" t="str">
        <f t="shared" si="154"/>
        <v>%%IF01N7S716</v>
      </c>
      <c r="AA385" s="36"/>
      <c r="AB385" s="2" t="str">
        <f t="shared" si="155"/>
        <v>SBAI SPARE</v>
      </c>
      <c r="AC385" s="1" t="str">
        <f t="shared" si="177"/>
        <v/>
      </c>
      <c r="AD385" s="1" t="str">
        <f t="shared" si="178"/>
        <v/>
      </c>
      <c r="AE385" s="1" t="str">
        <f t="shared" si="179"/>
        <v/>
      </c>
      <c r="AF385" s="1"/>
      <c r="AG385" s="1"/>
      <c r="AH385" s="1"/>
      <c r="AI385" s="1"/>
      <c r="AJ385" s="1"/>
      <c r="AK385" s="58" t="s">
        <v>165</v>
      </c>
      <c r="AL385" s="4"/>
      <c r="AM385" s="4"/>
      <c r="AN385" s="5"/>
      <c r="AO385" s="195" t="s">
        <v>161</v>
      </c>
      <c r="AP385" s="199" t="s">
        <v>166</v>
      </c>
      <c r="AQ385" s="197" t="s">
        <v>167</v>
      </c>
      <c r="AR385" s="196"/>
      <c r="AS385" s="195"/>
      <c r="AT385" s="196" t="s">
        <v>168</v>
      </c>
      <c r="AU385" s="205"/>
      <c r="AV385" s="196"/>
      <c r="AW385" s="4"/>
      <c r="AX385" s="4"/>
      <c r="AY385" s="4"/>
      <c r="AZ385" s="4"/>
      <c r="BA385" s="4"/>
      <c r="BB385" s="4"/>
      <c r="BC385" s="4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4"/>
      <c r="BW385" s="8"/>
      <c r="BX385" s="8"/>
      <c r="BY385" s="8"/>
      <c r="BZ385" s="4"/>
      <c r="CA385" s="4"/>
      <c r="CB385" s="4"/>
      <c r="CC385" s="4"/>
      <c r="CD385" s="27"/>
      <c r="CE385" s="27"/>
      <c r="CF385" s="207" t="e">
        <f t="shared" si="156"/>
        <v>#VALUE!</v>
      </c>
      <c r="CG385" s="208" t="e">
        <f t="shared" si="157"/>
        <v>#VALUE!</v>
      </c>
      <c r="CH385" s="209"/>
      <c r="CI385" s="210"/>
      <c r="CJ385" s="207" t="e">
        <f t="shared" si="158"/>
        <v>#VALUE!</v>
      </c>
      <c r="CK385" s="208" t="e">
        <f t="shared" si="159"/>
        <v>#VALUE!</v>
      </c>
      <c r="CL385" s="209"/>
      <c r="CM385" s="210"/>
      <c r="CN385" s="207" t="e">
        <f t="shared" si="160"/>
        <v>#VALUE!</v>
      </c>
      <c r="CO385" s="208" t="e">
        <f t="shared" si="161"/>
        <v>#VALUE!</v>
      </c>
      <c r="CP385" s="211"/>
      <c r="CQ385" s="212"/>
      <c r="CR385" s="213"/>
      <c r="CS385" s="213"/>
    </row>
    <row r="386" spans="1:97" ht="19.899999999999999" customHeight="1">
      <c r="A386" s="194">
        <v>385</v>
      </c>
      <c r="B386" s="195">
        <v>1</v>
      </c>
      <c r="C386" s="195"/>
      <c r="D386" s="196" t="s">
        <v>1450</v>
      </c>
      <c r="E386" s="196" t="s">
        <v>1451</v>
      </c>
      <c r="F386" s="196" t="s">
        <v>1452</v>
      </c>
      <c r="G386" s="196" t="s">
        <v>513</v>
      </c>
      <c r="H386" s="196" t="s">
        <v>1453</v>
      </c>
      <c r="I386" s="237" t="str">
        <f t="shared" si="175"/>
        <v>0</v>
      </c>
      <c r="J386" s="237" t="str">
        <f t="shared" si="176"/>
        <v>101</v>
      </c>
      <c r="K386" s="2" t="str">
        <f t="shared" si="180"/>
        <v>FCS0301</v>
      </c>
      <c r="L386" s="1">
        <v>8</v>
      </c>
      <c r="M386" s="1">
        <v>1</v>
      </c>
      <c r="N386" s="1">
        <v>1</v>
      </c>
      <c r="O386" s="57" t="s">
        <v>34</v>
      </c>
      <c r="P386" s="2" t="str">
        <f t="shared" si="170"/>
        <v>AI</v>
      </c>
      <c r="Q386" s="2"/>
      <c r="R386" s="57" t="s">
        <v>162</v>
      </c>
      <c r="S386" s="2"/>
      <c r="T386" s="2"/>
      <c r="U386" s="2">
        <v>9</v>
      </c>
      <c r="V386" s="2"/>
      <c r="W386" s="2" t="s">
        <v>1450</v>
      </c>
      <c r="X386" s="2" t="s">
        <v>354</v>
      </c>
      <c r="Y386" s="3" t="str">
        <f t="shared" ref="Y386:Y449" si="184">"%Z"&amp;TEXT(L386,"00")&amp;TEXT(M386,"0")&amp;"1"&amp;TEXT(N386,"00")</f>
        <v>%Z081101</v>
      </c>
      <c r="Z386" s="2" t="str">
        <f t="shared" ref="Z386:Z449" si="185">IF(D386="","",IF(P386="AI",CONCATENATE("%%I",E386),IF(P386="AO",CONCATENATE("%%O",E386),E386)))</f>
        <v>%%I08PDI9401</v>
      </c>
      <c r="AA386" s="2"/>
      <c r="AB386" s="2" t="str">
        <f t="shared" ref="AB386:AB449" si="186">IF(F386&lt;&gt;"",F386,"")</f>
        <v>阻火器压差</v>
      </c>
      <c r="AC386" s="1" t="str">
        <f t="shared" si="177"/>
        <v>0</v>
      </c>
      <c r="AD386" s="1" t="str">
        <f t="shared" si="178"/>
        <v>101</v>
      </c>
      <c r="AE386" s="1" t="str">
        <f t="shared" si="179"/>
        <v>Kpa</v>
      </c>
      <c r="AF386" s="1"/>
      <c r="AG386" s="1"/>
      <c r="AH386" s="1"/>
      <c r="AI386" s="1"/>
      <c r="AJ386" s="1"/>
      <c r="AK386" s="58" t="s">
        <v>165</v>
      </c>
      <c r="AL386" s="4"/>
      <c r="AM386" s="4"/>
      <c r="AN386" s="5"/>
      <c r="AO386" s="195" t="s">
        <v>161</v>
      </c>
      <c r="AP386" s="199" t="s">
        <v>166</v>
      </c>
      <c r="AQ386" s="197" t="s">
        <v>167</v>
      </c>
      <c r="AR386" s="196"/>
      <c r="AS386" s="196"/>
      <c r="AT386" s="196" t="s">
        <v>168</v>
      </c>
      <c r="AU386" s="205" t="s">
        <v>1356</v>
      </c>
      <c r="AV386" s="196" t="s">
        <v>170</v>
      </c>
      <c r="AW386" s="4"/>
      <c r="AX386" s="4"/>
      <c r="AY386" s="4"/>
      <c r="AZ386" s="4"/>
      <c r="BA386" s="4"/>
      <c r="BB386" s="4"/>
      <c r="BC386" s="4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4"/>
      <c r="BW386" s="8"/>
      <c r="BX386" s="8"/>
      <c r="BY386" s="8"/>
      <c r="BZ386" s="4"/>
      <c r="CA386" s="4"/>
      <c r="CB386" s="4"/>
      <c r="CC386" s="4"/>
      <c r="CD386" s="27"/>
      <c r="CE386" s="27"/>
      <c r="CF386" s="207">
        <f t="shared" ref="CF386:CF449" si="187">IF(OR(P386="AI",P386="PI"),AC386-(AD386-AC386)*0.001,IF(AND(P386="AO",S386="FC"),4-0.048,IF(AND(P386="AO",OR(S386="FO",S386="FLO")),20-0.048,"")))</f>
        <v>-0.10100000000000001</v>
      </c>
      <c r="CG386" s="208">
        <f t="shared" ref="CG386:CG449" si="188">IF(OR(P386="AI",P386="PI"),AC386+(AD386-AC386)*0.001,IF(AND(P386="AO",S386="FC"),4+0.048,IF(AND(P386="AO",OR(S386="FO",S386="FLO")),20+0.048,"")))</f>
        <v>0.10100000000000001</v>
      </c>
      <c r="CH386" s="209"/>
      <c r="CI386" s="210"/>
      <c r="CJ386" s="207">
        <f t="shared" ref="CJ386:CJ449" si="189">IF(OR(P386="AI",P386="PI"),(AD386+AC386)/2-(AD386-AC386)*0.001,IF(P386="AO",12-0.048,""))</f>
        <v>50.399000000000001</v>
      </c>
      <c r="CK386" s="208">
        <f t="shared" ref="CK386:CK449" si="190">IF(OR(P386="AI",P386="PI"),(AD386+AC386)/2+(AD386-AC386)*0.001,IF(P386="AO",12+0.048,""))</f>
        <v>50.600999999999999</v>
      </c>
      <c r="CL386" s="209"/>
      <c r="CM386" s="210"/>
      <c r="CN386" s="207">
        <f t="shared" ref="CN386:CN449" si="191">IF(OR(P386="AI",P386="PI"),AD386-(AD386-AC386)*0.001,IF(AND(P386="AO",S386="FC"),20-0.048,IF(AND(P386="AO",OR(S386="FO",S386="FLO")),4-0.048,"")))</f>
        <v>100.899</v>
      </c>
      <c r="CO386" s="208">
        <f t="shared" ref="CO386:CO449" si="192">IF(OR(P386="AI",P386="PI"),AD386+(AD386-AC386)*0.001,IF(AND(P386="AO",S386="FC"),20+0.048,IF(AND(P386="AO",OR(S386="FO",S386="FLO")),4+0.048,"")))</f>
        <v>101.101</v>
      </c>
      <c r="CP386" s="211"/>
      <c r="CQ386" s="212"/>
      <c r="CR386" s="213"/>
      <c r="CS386" s="213"/>
    </row>
    <row r="387" spans="1:97" ht="19.899999999999999" customHeight="1">
      <c r="A387" s="194">
        <v>386</v>
      </c>
      <c r="B387" s="195">
        <v>2</v>
      </c>
      <c r="C387" s="195"/>
      <c r="D387" s="196" t="s">
        <v>1454</v>
      </c>
      <c r="E387" s="196" t="s">
        <v>1455</v>
      </c>
      <c r="F387" s="196" t="s">
        <v>1456</v>
      </c>
      <c r="G387" s="196" t="s">
        <v>513</v>
      </c>
      <c r="H387" s="196" t="s">
        <v>700</v>
      </c>
      <c r="I387" s="237" t="str">
        <f t="shared" si="175"/>
        <v>0</v>
      </c>
      <c r="J387" s="237" t="str">
        <f t="shared" si="176"/>
        <v>101</v>
      </c>
      <c r="K387" s="2" t="str">
        <f t="shared" si="180"/>
        <v>FCS0301</v>
      </c>
      <c r="L387" s="1">
        <f t="shared" ref="L387:L401" si="193">L386</f>
        <v>8</v>
      </c>
      <c r="M387" s="1">
        <f t="shared" ref="M387:M401" si="194">M386</f>
        <v>1</v>
      </c>
      <c r="N387" s="1">
        <v>2</v>
      </c>
      <c r="O387" s="57" t="str">
        <f t="shared" ref="O387:O401" si="195">O386</f>
        <v>AAI143</v>
      </c>
      <c r="P387" s="2" t="str">
        <f t="shared" si="170"/>
        <v>AI</v>
      </c>
      <c r="Q387" s="2"/>
      <c r="R387" s="57" t="s">
        <v>162</v>
      </c>
      <c r="S387" s="2"/>
      <c r="T387" s="2"/>
      <c r="U387" s="2">
        <v>22</v>
      </c>
      <c r="V387" s="2"/>
      <c r="W387" s="2" t="s">
        <v>1457</v>
      </c>
      <c r="X387" s="2" t="s">
        <v>164</v>
      </c>
      <c r="Y387" s="3" t="str">
        <f t="shared" si="184"/>
        <v>%Z081102</v>
      </c>
      <c r="Z387" s="2" t="str">
        <f t="shared" si="185"/>
        <v>%%I08FI9325A</v>
      </c>
      <c r="AA387" s="2"/>
      <c r="AB387" s="2" t="str">
        <f t="shared" si="186"/>
        <v>焚烧炉风量</v>
      </c>
      <c r="AC387" s="1" t="str">
        <f t="shared" si="177"/>
        <v>0</v>
      </c>
      <c r="AD387" s="1" t="str">
        <f t="shared" si="178"/>
        <v>101</v>
      </c>
      <c r="AE387" s="1" t="str">
        <f t="shared" si="179"/>
        <v>Nm3/h</v>
      </c>
      <c r="AF387" s="1"/>
      <c r="AG387" s="1"/>
      <c r="AH387" s="1"/>
      <c r="AI387" s="1"/>
      <c r="AJ387" s="1"/>
      <c r="AK387" s="58" t="s">
        <v>165</v>
      </c>
      <c r="AL387" s="4"/>
      <c r="AM387" s="4"/>
      <c r="AN387" s="5"/>
      <c r="AO387" s="195" t="s">
        <v>161</v>
      </c>
      <c r="AP387" s="199" t="s">
        <v>166</v>
      </c>
      <c r="AQ387" s="197" t="s">
        <v>167</v>
      </c>
      <c r="AR387" s="196"/>
      <c r="AS387" s="196"/>
      <c r="AT387" s="196" t="s">
        <v>168</v>
      </c>
      <c r="AU387" s="205" t="s">
        <v>1356</v>
      </c>
      <c r="AV387" s="196" t="s">
        <v>170</v>
      </c>
      <c r="AW387" s="4"/>
      <c r="AX387" s="4"/>
      <c r="AY387" s="4"/>
      <c r="AZ387" s="4"/>
      <c r="BA387" s="4"/>
      <c r="BB387" s="4"/>
      <c r="BC387" s="4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4"/>
      <c r="BW387" s="8"/>
      <c r="BX387" s="8"/>
      <c r="BY387" s="8"/>
      <c r="BZ387" s="4"/>
      <c r="CA387" s="4"/>
      <c r="CB387" s="4"/>
      <c r="CC387" s="4"/>
      <c r="CD387" s="27"/>
      <c r="CE387" s="27"/>
      <c r="CF387" s="207">
        <f t="shared" si="187"/>
        <v>-0.10100000000000001</v>
      </c>
      <c r="CG387" s="208">
        <f t="shared" si="188"/>
        <v>0.10100000000000001</v>
      </c>
      <c r="CH387" s="209"/>
      <c r="CI387" s="210"/>
      <c r="CJ387" s="207">
        <f t="shared" si="189"/>
        <v>50.399000000000001</v>
      </c>
      <c r="CK387" s="208">
        <f t="shared" si="190"/>
        <v>50.600999999999999</v>
      </c>
      <c r="CL387" s="209"/>
      <c r="CM387" s="210"/>
      <c r="CN387" s="207">
        <f t="shared" si="191"/>
        <v>100.899</v>
      </c>
      <c r="CO387" s="208">
        <f t="shared" si="192"/>
        <v>101.101</v>
      </c>
      <c r="CP387" s="211"/>
      <c r="CQ387" s="212"/>
      <c r="CR387" s="213"/>
      <c r="CS387" s="213"/>
    </row>
    <row r="388" spans="1:97" ht="19.899999999999999" customHeight="1">
      <c r="A388" s="194">
        <v>387</v>
      </c>
      <c r="B388" s="195">
        <v>3</v>
      </c>
      <c r="C388" s="195"/>
      <c r="D388" s="196" t="s">
        <v>1458</v>
      </c>
      <c r="E388" s="196" t="s">
        <v>1459</v>
      </c>
      <c r="F388" s="196" t="s">
        <v>1460</v>
      </c>
      <c r="G388" s="196" t="s">
        <v>1461</v>
      </c>
      <c r="H388" s="196" t="s">
        <v>1462</v>
      </c>
      <c r="I388" s="237" t="str">
        <f t="shared" si="175"/>
        <v>0</v>
      </c>
      <c r="J388" s="237" t="str">
        <f t="shared" si="176"/>
        <v>3</v>
      </c>
      <c r="K388" s="2" t="str">
        <f t="shared" si="180"/>
        <v>FCS0301</v>
      </c>
      <c r="L388" s="1">
        <f t="shared" si="193"/>
        <v>8</v>
      </c>
      <c r="M388" s="1">
        <f t="shared" si="194"/>
        <v>1</v>
      </c>
      <c r="N388" s="1">
        <v>3</v>
      </c>
      <c r="O388" s="57" t="str">
        <f t="shared" si="195"/>
        <v>AAI143</v>
      </c>
      <c r="P388" s="2" t="str">
        <f t="shared" si="170"/>
        <v>AI</v>
      </c>
      <c r="Q388" s="2"/>
      <c r="R388" s="57" t="s">
        <v>162</v>
      </c>
      <c r="S388" s="2"/>
      <c r="T388" s="2"/>
      <c r="U388" s="2">
        <v>19</v>
      </c>
      <c r="V388" s="2"/>
      <c r="W388" s="2" t="s">
        <v>1463</v>
      </c>
      <c r="X388" s="2" t="s">
        <v>164</v>
      </c>
      <c r="Y388" s="3" t="str">
        <f t="shared" si="184"/>
        <v>%Z081103</v>
      </c>
      <c r="Z388" s="2" t="str">
        <f t="shared" si="185"/>
        <v>%%I08PI9333</v>
      </c>
      <c r="AA388" s="2"/>
      <c r="AB388" s="2" t="str">
        <f t="shared" si="186"/>
        <v>汽包压力</v>
      </c>
      <c r="AC388" s="1" t="str">
        <f t="shared" si="177"/>
        <v>0</v>
      </c>
      <c r="AD388" s="1" t="str">
        <f t="shared" si="178"/>
        <v>3</v>
      </c>
      <c r="AE388" s="1" t="str">
        <f t="shared" si="179"/>
        <v>Mpa</v>
      </c>
      <c r="AF388" s="1"/>
      <c r="AG388" s="1"/>
      <c r="AH388" s="1"/>
      <c r="AI388" s="1"/>
      <c r="AJ388" s="1"/>
      <c r="AK388" s="58" t="s">
        <v>165</v>
      </c>
      <c r="AL388" s="4"/>
      <c r="AM388" s="4"/>
      <c r="AN388" s="5"/>
      <c r="AO388" s="195" t="s">
        <v>161</v>
      </c>
      <c r="AP388" s="199" t="s">
        <v>166</v>
      </c>
      <c r="AQ388" s="197" t="s">
        <v>167</v>
      </c>
      <c r="AR388" s="196"/>
      <c r="AS388" s="196"/>
      <c r="AT388" s="196" t="s">
        <v>168</v>
      </c>
      <c r="AU388" s="205" t="s">
        <v>1356</v>
      </c>
      <c r="AV388" s="196" t="s">
        <v>170</v>
      </c>
      <c r="AW388" s="4"/>
      <c r="AX388" s="4"/>
      <c r="AY388" s="4"/>
      <c r="AZ388" s="4"/>
      <c r="BA388" s="4"/>
      <c r="BB388" s="4"/>
      <c r="BC388" s="4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4"/>
      <c r="BW388" s="8"/>
      <c r="BX388" s="8"/>
      <c r="BY388" s="8"/>
      <c r="BZ388" s="4"/>
      <c r="CA388" s="4"/>
      <c r="CB388" s="4"/>
      <c r="CC388" s="4"/>
      <c r="CD388" s="27"/>
      <c r="CE388" s="27"/>
      <c r="CF388" s="207">
        <f t="shared" si="187"/>
        <v>-3.0000000000000001E-3</v>
      </c>
      <c r="CG388" s="208">
        <f t="shared" si="188"/>
        <v>3.0000000000000001E-3</v>
      </c>
      <c r="CH388" s="209"/>
      <c r="CI388" s="210"/>
      <c r="CJ388" s="207">
        <f t="shared" si="189"/>
        <v>1.4970000000000001</v>
      </c>
      <c r="CK388" s="208">
        <f t="shared" si="190"/>
        <v>1.5029999999999999</v>
      </c>
      <c r="CL388" s="209"/>
      <c r="CM388" s="210"/>
      <c r="CN388" s="207">
        <f t="shared" si="191"/>
        <v>2.9969999999999999</v>
      </c>
      <c r="CO388" s="208">
        <f t="shared" si="192"/>
        <v>3.0030000000000001</v>
      </c>
      <c r="CP388" s="211"/>
      <c r="CQ388" s="212"/>
      <c r="CR388" s="213"/>
      <c r="CS388" s="213"/>
    </row>
    <row r="389" spans="1:97" ht="19.899999999999999" customHeight="1">
      <c r="A389" s="194">
        <v>388</v>
      </c>
      <c r="B389" s="195">
        <v>4</v>
      </c>
      <c r="C389" s="195"/>
      <c r="D389" s="196" t="s">
        <v>1464</v>
      </c>
      <c r="E389" s="196" t="s">
        <v>1465</v>
      </c>
      <c r="F389" s="196" t="s">
        <v>1466</v>
      </c>
      <c r="G389" s="196" t="s">
        <v>1467</v>
      </c>
      <c r="H389" s="196" t="s">
        <v>1413</v>
      </c>
      <c r="I389" s="237" t="str">
        <f t="shared" si="175"/>
        <v>-100</v>
      </c>
      <c r="J389" s="237" t="str">
        <f t="shared" si="176"/>
        <v>+100</v>
      </c>
      <c r="K389" s="2" t="str">
        <f t="shared" si="180"/>
        <v>FCS0301</v>
      </c>
      <c r="L389" s="1">
        <f t="shared" si="193"/>
        <v>8</v>
      </c>
      <c r="M389" s="1">
        <f t="shared" si="194"/>
        <v>1</v>
      </c>
      <c r="N389" s="1">
        <v>4</v>
      </c>
      <c r="O389" s="57" t="str">
        <f t="shared" si="195"/>
        <v>AAI143</v>
      </c>
      <c r="P389" s="2" t="str">
        <f t="shared" si="170"/>
        <v>AI</v>
      </c>
      <c r="Q389" s="2"/>
      <c r="R389" s="57" t="s">
        <v>162</v>
      </c>
      <c r="S389" s="2"/>
      <c r="T389" s="2"/>
      <c r="U389" s="2">
        <v>18</v>
      </c>
      <c r="V389" s="2"/>
      <c r="W389" s="2" t="s">
        <v>1468</v>
      </c>
      <c r="X389" s="2" t="s">
        <v>354</v>
      </c>
      <c r="Y389" s="3" t="str">
        <f t="shared" si="184"/>
        <v>%Z081104</v>
      </c>
      <c r="Z389" s="2" t="str">
        <f t="shared" si="185"/>
        <v>%%I08LI9301</v>
      </c>
      <c r="AA389" s="2"/>
      <c r="AB389" s="2" t="str">
        <f t="shared" si="186"/>
        <v>汽包液位</v>
      </c>
      <c r="AC389" s="1" t="str">
        <f t="shared" si="177"/>
        <v>-100</v>
      </c>
      <c r="AD389" s="1" t="str">
        <f t="shared" si="178"/>
        <v>+100</v>
      </c>
      <c r="AE389" s="1" t="str">
        <f t="shared" si="179"/>
        <v>mm</v>
      </c>
      <c r="AF389" s="1"/>
      <c r="AG389" s="1"/>
      <c r="AH389" s="1"/>
      <c r="AI389" s="1"/>
      <c r="AJ389" s="1"/>
      <c r="AK389" s="58" t="s">
        <v>165</v>
      </c>
      <c r="AL389" s="4"/>
      <c r="AM389" s="4"/>
      <c r="AN389" s="5"/>
      <c r="AO389" s="195" t="s">
        <v>161</v>
      </c>
      <c r="AP389" s="199" t="s">
        <v>166</v>
      </c>
      <c r="AQ389" s="197" t="s">
        <v>167</v>
      </c>
      <c r="AR389" s="196"/>
      <c r="AS389" s="196"/>
      <c r="AT389" s="196" t="s">
        <v>168</v>
      </c>
      <c r="AU389" s="205" t="s">
        <v>1356</v>
      </c>
      <c r="AV389" s="196" t="s">
        <v>170</v>
      </c>
      <c r="AW389" s="4"/>
      <c r="AX389" s="4"/>
      <c r="AY389" s="4"/>
      <c r="AZ389" s="4"/>
      <c r="BA389" s="4"/>
      <c r="BB389" s="4"/>
      <c r="BC389" s="4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4"/>
      <c r="BW389" s="8"/>
      <c r="BX389" s="8"/>
      <c r="BY389" s="8"/>
      <c r="BZ389" s="4"/>
      <c r="CA389" s="4"/>
      <c r="CB389" s="4"/>
      <c r="CC389" s="4"/>
      <c r="CD389" s="27"/>
      <c r="CE389" s="27"/>
      <c r="CF389" s="207">
        <f t="shared" si="187"/>
        <v>-100.2</v>
      </c>
      <c r="CG389" s="208">
        <f t="shared" si="188"/>
        <v>-99.8</v>
      </c>
      <c r="CH389" s="209"/>
      <c r="CI389" s="210"/>
      <c r="CJ389" s="207">
        <f t="shared" si="189"/>
        <v>-0.2</v>
      </c>
      <c r="CK389" s="208">
        <f t="shared" si="190"/>
        <v>0.2</v>
      </c>
      <c r="CL389" s="209"/>
      <c r="CM389" s="210"/>
      <c r="CN389" s="207">
        <f t="shared" si="191"/>
        <v>99.8</v>
      </c>
      <c r="CO389" s="208">
        <f t="shared" si="192"/>
        <v>100.2</v>
      </c>
      <c r="CP389" s="211"/>
      <c r="CQ389" s="212"/>
      <c r="CR389" s="213"/>
      <c r="CS389" s="213"/>
    </row>
    <row r="390" spans="1:97" ht="19.899999999999999" customHeight="1">
      <c r="A390" s="194">
        <v>389</v>
      </c>
      <c r="B390" s="195">
        <v>5</v>
      </c>
      <c r="C390" s="195"/>
      <c r="D390" s="196" t="s">
        <v>1469</v>
      </c>
      <c r="E390" s="196" t="s">
        <v>1470</v>
      </c>
      <c r="F390" s="196" t="s">
        <v>1471</v>
      </c>
      <c r="G390" s="196" t="s">
        <v>1472</v>
      </c>
      <c r="H390" s="196" t="s">
        <v>160</v>
      </c>
      <c r="I390" s="237" t="str">
        <f t="shared" si="175"/>
        <v>0</v>
      </c>
      <c r="J390" s="237" t="str">
        <f t="shared" si="176"/>
        <v>10000</v>
      </c>
      <c r="K390" s="2" t="str">
        <f t="shared" si="180"/>
        <v>FCS0301</v>
      </c>
      <c r="L390" s="1">
        <f t="shared" si="193"/>
        <v>8</v>
      </c>
      <c r="M390" s="1">
        <f t="shared" si="194"/>
        <v>1</v>
      </c>
      <c r="N390" s="1">
        <v>5</v>
      </c>
      <c r="O390" s="57" t="str">
        <f t="shared" si="195"/>
        <v>AAI143</v>
      </c>
      <c r="P390" s="2" t="str">
        <f t="shared" si="170"/>
        <v>AI</v>
      </c>
      <c r="Q390" s="2"/>
      <c r="R390" s="57" t="s">
        <v>162</v>
      </c>
      <c r="S390" s="2"/>
      <c r="T390" s="2"/>
      <c r="U390" s="2">
        <v>22</v>
      </c>
      <c r="V390" s="2"/>
      <c r="W390" s="2" t="s">
        <v>1473</v>
      </c>
      <c r="X390" s="2" t="s">
        <v>164</v>
      </c>
      <c r="Y390" s="3" t="str">
        <f t="shared" si="184"/>
        <v>%Z081105</v>
      </c>
      <c r="Z390" s="2" t="str">
        <f t="shared" si="185"/>
        <v>%%I08FI9331</v>
      </c>
      <c r="AA390" s="2"/>
      <c r="AB390" s="2" t="str">
        <f t="shared" si="186"/>
        <v>锅炉水流量</v>
      </c>
      <c r="AC390" s="1" t="str">
        <f t="shared" si="177"/>
        <v>0</v>
      </c>
      <c r="AD390" s="1" t="str">
        <f t="shared" si="178"/>
        <v>10000</v>
      </c>
      <c r="AE390" s="1" t="str">
        <f t="shared" si="179"/>
        <v>kg/h</v>
      </c>
      <c r="AF390" s="1"/>
      <c r="AG390" s="1"/>
      <c r="AH390" s="1"/>
      <c r="AI390" s="1"/>
      <c r="AJ390" s="1"/>
      <c r="AK390" s="58" t="s">
        <v>165</v>
      </c>
      <c r="AL390" s="4"/>
      <c r="AM390" s="4"/>
      <c r="AN390" s="5"/>
      <c r="AO390" s="195" t="s">
        <v>161</v>
      </c>
      <c r="AP390" s="199" t="s">
        <v>166</v>
      </c>
      <c r="AQ390" s="197" t="s">
        <v>167</v>
      </c>
      <c r="AR390" s="196"/>
      <c r="AS390" s="196"/>
      <c r="AT390" s="196" t="s">
        <v>168</v>
      </c>
      <c r="AU390" s="205" t="s">
        <v>1356</v>
      </c>
      <c r="AV390" s="196" t="s">
        <v>170</v>
      </c>
      <c r="AW390" s="4"/>
      <c r="AX390" s="4"/>
      <c r="AY390" s="4"/>
      <c r="AZ390" s="4"/>
      <c r="BA390" s="4"/>
      <c r="BB390" s="4"/>
      <c r="BC390" s="4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4"/>
      <c r="BW390" s="8"/>
      <c r="BX390" s="8"/>
      <c r="BY390" s="8"/>
      <c r="BZ390" s="4"/>
      <c r="CA390" s="4"/>
      <c r="CB390" s="4"/>
      <c r="CC390" s="4"/>
      <c r="CD390" s="27"/>
      <c r="CE390" s="27"/>
      <c r="CF390" s="207">
        <f t="shared" si="187"/>
        <v>-10</v>
      </c>
      <c r="CG390" s="208">
        <f t="shared" si="188"/>
        <v>10</v>
      </c>
      <c r="CH390" s="209"/>
      <c r="CI390" s="210"/>
      <c r="CJ390" s="207">
        <f t="shared" si="189"/>
        <v>4990</v>
      </c>
      <c r="CK390" s="208">
        <f t="shared" si="190"/>
        <v>5010</v>
      </c>
      <c r="CL390" s="209"/>
      <c r="CM390" s="210"/>
      <c r="CN390" s="207">
        <f t="shared" si="191"/>
        <v>9990</v>
      </c>
      <c r="CO390" s="208">
        <f t="shared" si="192"/>
        <v>10010</v>
      </c>
      <c r="CP390" s="211"/>
      <c r="CQ390" s="212"/>
      <c r="CR390" s="213"/>
      <c r="CS390" s="213"/>
    </row>
    <row r="391" spans="1:97" ht="19.899999999999999" customHeight="1">
      <c r="A391" s="194">
        <v>390</v>
      </c>
      <c r="B391" s="195">
        <v>6</v>
      </c>
      <c r="C391" s="195"/>
      <c r="D391" s="196" t="s">
        <v>1474</v>
      </c>
      <c r="E391" s="196" t="s">
        <v>1475</v>
      </c>
      <c r="F391" s="196" t="s">
        <v>1476</v>
      </c>
      <c r="G391" s="196" t="s">
        <v>1472</v>
      </c>
      <c r="H391" s="196" t="s">
        <v>160</v>
      </c>
      <c r="I391" s="237" t="str">
        <f t="shared" si="175"/>
        <v>0</v>
      </c>
      <c r="J391" s="237" t="str">
        <f t="shared" si="176"/>
        <v>10000</v>
      </c>
      <c r="K391" s="2" t="str">
        <f t="shared" si="180"/>
        <v>FCS0301</v>
      </c>
      <c r="L391" s="1">
        <f t="shared" si="193"/>
        <v>8</v>
      </c>
      <c r="M391" s="1">
        <f t="shared" si="194"/>
        <v>1</v>
      </c>
      <c r="N391" s="1">
        <v>6</v>
      </c>
      <c r="O391" s="57" t="str">
        <f t="shared" si="195"/>
        <v>AAI143</v>
      </c>
      <c r="P391" s="2" t="str">
        <f t="shared" si="170"/>
        <v>AI</v>
      </c>
      <c r="Q391" s="2"/>
      <c r="R391" s="57" t="s">
        <v>162</v>
      </c>
      <c r="S391" s="2"/>
      <c r="T391" s="2"/>
      <c r="U391" s="2">
        <v>22</v>
      </c>
      <c r="V391" s="2"/>
      <c r="W391" s="2" t="s">
        <v>1473</v>
      </c>
      <c r="X391" s="2" t="s">
        <v>164</v>
      </c>
      <c r="Y391" s="3" t="str">
        <f t="shared" si="184"/>
        <v>%Z081106</v>
      </c>
      <c r="Z391" s="2" t="str">
        <f t="shared" si="185"/>
        <v>%%I08FIT9332</v>
      </c>
      <c r="AA391" s="2"/>
      <c r="AB391" s="2" t="str">
        <f t="shared" si="186"/>
        <v>蒸汽流量</v>
      </c>
      <c r="AC391" s="1" t="str">
        <f t="shared" si="177"/>
        <v>0</v>
      </c>
      <c r="AD391" s="1" t="str">
        <f t="shared" si="178"/>
        <v>10000</v>
      </c>
      <c r="AE391" s="1" t="str">
        <f t="shared" si="179"/>
        <v>kg/h</v>
      </c>
      <c r="AF391" s="1"/>
      <c r="AG391" s="1"/>
      <c r="AH391" s="1"/>
      <c r="AI391" s="1"/>
      <c r="AJ391" s="1"/>
      <c r="AK391" s="58" t="s">
        <v>165</v>
      </c>
      <c r="AL391" s="4"/>
      <c r="AM391" s="4"/>
      <c r="AN391" s="5"/>
      <c r="AO391" s="195" t="s">
        <v>161</v>
      </c>
      <c r="AP391" s="199" t="s">
        <v>166</v>
      </c>
      <c r="AQ391" s="197" t="s">
        <v>167</v>
      </c>
      <c r="AR391" s="196"/>
      <c r="AS391" s="196"/>
      <c r="AT391" s="196" t="s">
        <v>168</v>
      </c>
      <c r="AU391" s="205" t="s">
        <v>1356</v>
      </c>
      <c r="AV391" s="196" t="s">
        <v>170</v>
      </c>
      <c r="AW391" s="4"/>
      <c r="AX391" s="4"/>
      <c r="AY391" s="4"/>
      <c r="AZ391" s="4"/>
      <c r="BA391" s="4"/>
      <c r="BB391" s="4"/>
      <c r="BC391" s="4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4"/>
      <c r="BW391" s="8"/>
      <c r="BX391" s="8"/>
      <c r="BY391" s="8"/>
      <c r="BZ391" s="4"/>
      <c r="CA391" s="4"/>
      <c r="CB391" s="4"/>
      <c r="CC391" s="4"/>
      <c r="CD391" s="27"/>
      <c r="CE391" s="27"/>
      <c r="CF391" s="207">
        <f t="shared" si="187"/>
        <v>-10</v>
      </c>
      <c r="CG391" s="208">
        <f t="shared" si="188"/>
        <v>10</v>
      </c>
      <c r="CH391" s="209"/>
      <c r="CI391" s="210"/>
      <c r="CJ391" s="207">
        <f t="shared" si="189"/>
        <v>4990</v>
      </c>
      <c r="CK391" s="208">
        <f t="shared" si="190"/>
        <v>5010</v>
      </c>
      <c r="CL391" s="209"/>
      <c r="CM391" s="210"/>
      <c r="CN391" s="207">
        <f t="shared" si="191"/>
        <v>9990</v>
      </c>
      <c r="CO391" s="208">
        <f t="shared" si="192"/>
        <v>10010</v>
      </c>
      <c r="CP391" s="211"/>
      <c r="CQ391" s="212"/>
      <c r="CR391" s="213"/>
      <c r="CS391" s="213"/>
    </row>
    <row r="392" spans="1:97" ht="19.899999999999999" customHeight="1">
      <c r="A392" s="194">
        <v>391</v>
      </c>
      <c r="B392" s="195">
        <v>7</v>
      </c>
      <c r="C392" s="195"/>
      <c r="D392" s="196" t="s">
        <v>1477</v>
      </c>
      <c r="E392" s="196" t="s">
        <v>1478</v>
      </c>
      <c r="F392" s="196" t="s">
        <v>1479</v>
      </c>
      <c r="G392" s="196" t="s">
        <v>644</v>
      </c>
      <c r="H392" s="196" t="s">
        <v>461</v>
      </c>
      <c r="I392" s="237" t="str">
        <f t="shared" si="175"/>
        <v>0</v>
      </c>
      <c r="J392" s="237" t="str">
        <f t="shared" si="176"/>
        <v>1000</v>
      </c>
      <c r="K392" s="2" t="str">
        <f t="shared" si="180"/>
        <v>FCS0301</v>
      </c>
      <c r="L392" s="1">
        <f t="shared" si="193"/>
        <v>8</v>
      </c>
      <c r="M392" s="1">
        <f t="shared" si="194"/>
        <v>1</v>
      </c>
      <c r="N392" s="1">
        <v>7</v>
      </c>
      <c r="O392" s="57" t="str">
        <f t="shared" si="195"/>
        <v>AAI143</v>
      </c>
      <c r="P392" s="2" t="str">
        <f t="shared" si="170"/>
        <v>AI</v>
      </c>
      <c r="Q392" s="2"/>
      <c r="R392" s="57" t="s">
        <v>162</v>
      </c>
      <c r="S392" s="2"/>
      <c r="T392" s="2"/>
      <c r="U392" s="2">
        <v>19</v>
      </c>
      <c r="V392" s="2"/>
      <c r="W392" s="2" t="s">
        <v>1480</v>
      </c>
      <c r="X392" s="2" t="s">
        <v>164</v>
      </c>
      <c r="Y392" s="3" t="str">
        <f t="shared" si="184"/>
        <v>%Z081107</v>
      </c>
      <c r="Z392" s="2" t="str">
        <f t="shared" si="185"/>
        <v>%%I08TT9332</v>
      </c>
      <c r="AA392" s="2"/>
      <c r="AB392" s="2" t="str">
        <f t="shared" si="186"/>
        <v>废热回收出口温度</v>
      </c>
      <c r="AC392" s="1" t="str">
        <f t="shared" si="177"/>
        <v>0</v>
      </c>
      <c r="AD392" s="1" t="str">
        <f t="shared" si="178"/>
        <v>1000</v>
      </c>
      <c r="AE392" s="1" t="str">
        <f t="shared" si="179"/>
        <v>℃</v>
      </c>
      <c r="AF392" s="1"/>
      <c r="AG392" s="59"/>
      <c r="AH392" s="1"/>
      <c r="AI392" s="1"/>
      <c r="AJ392" s="1"/>
      <c r="AK392" s="58" t="s">
        <v>165</v>
      </c>
      <c r="AL392" s="4"/>
      <c r="AM392" s="4"/>
      <c r="AN392" s="5"/>
      <c r="AO392" s="195" t="s">
        <v>161</v>
      </c>
      <c r="AP392" s="199" t="s">
        <v>166</v>
      </c>
      <c r="AQ392" s="197" t="s">
        <v>167</v>
      </c>
      <c r="AR392" s="196"/>
      <c r="AS392" s="196"/>
      <c r="AT392" s="196" t="s">
        <v>168</v>
      </c>
      <c r="AU392" s="205" t="s">
        <v>1356</v>
      </c>
      <c r="AV392" s="196" t="s">
        <v>170</v>
      </c>
      <c r="AW392" s="4"/>
      <c r="AX392" s="4"/>
      <c r="AY392" s="4"/>
      <c r="AZ392" s="4"/>
      <c r="BA392" s="4"/>
      <c r="BB392" s="4"/>
      <c r="BC392" s="4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4"/>
      <c r="BW392" s="8"/>
      <c r="BX392" s="8"/>
      <c r="BY392" s="8"/>
      <c r="BZ392" s="4"/>
      <c r="CA392" s="4"/>
      <c r="CB392" s="4"/>
      <c r="CC392" s="4"/>
      <c r="CD392" s="27"/>
      <c r="CE392" s="27"/>
      <c r="CF392" s="207">
        <f t="shared" si="187"/>
        <v>-1</v>
      </c>
      <c r="CG392" s="208">
        <f t="shared" si="188"/>
        <v>1</v>
      </c>
      <c r="CH392" s="209"/>
      <c r="CI392" s="210"/>
      <c r="CJ392" s="207">
        <f t="shared" si="189"/>
        <v>499</v>
      </c>
      <c r="CK392" s="208">
        <f t="shared" si="190"/>
        <v>501</v>
      </c>
      <c r="CL392" s="209"/>
      <c r="CM392" s="210"/>
      <c r="CN392" s="207">
        <f t="shared" si="191"/>
        <v>999</v>
      </c>
      <c r="CO392" s="208">
        <f t="shared" si="192"/>
        <v>1001</v>
      </c>
      <c r="CP392" s="211"/>
      <c r="CQ392" s="212"/>
      <c r="CR392" s="213"/>
      <c r="CS392" s="213"/>
    </row>
    <row r="393" spans="1:97" ht="19.899999999999999" customHeight="1">
      <c r="A393" s="194">
        <v>392</v>
      </c>
      <c r="B393" s="195">
        <v>8</v>
      </c>
      <c r="C393" s="195"/>
      <c r="D393" s="196" t="s">
        <v>1481</v>
      </c>
      <c r="E393" s="196" t="s">
        <v>1482</v>
      </c>
      <c r="F393" s="196" t="s">
        <v>1483</v>
      </c>
      <c r="G393" s="196" t="s">
        <v>1484</v>
      </c>
      <c r="H393" s="196" t="s">
        <v>1413</v>
      </c>
      <c r="I393" s="237" t="str">
        <f t="shared" si="175"/>
        <v>0</v>
      </c>
      <c r="J393" s="237" t="str">
        <f t="shared" si="176"/>
        <v>3000</v>
      </c>
      <c r="K393" s="2" t="str">
        <f t="shared" si="180"/>
        <v>FCS0301</v>
      </c>
      <c r="L393" s="1">
        <f t="shared" si="193"/>
        <v>8</v>
      </c>
      <c r="M393" s="1">
        <f t="shared" si="194"/>
        <v>1</v>
      </c>
      <c r="N393" s="1">
        <v>8</v>
      </c>
      <c r="O393" s="57" t="str">
        <f t="shared" si="195"/>
        <v>AAI143</v>
      </c>
      <c r="P393" s="2" t="str">
        <f t="shared" si="170"/>
        <v>AI</v>
      </c>
      <c r="Q393" s="2"/>
      <c r="R393" s="57" t="s">
        <v>162</v>
      </c>
      <c r="S393" s="2"/>
      <c r="T393" s="2"/>
      <c r="U393" s="2">
        <v>18</v>
      </c>
      <c r="V393" s="2"/>
      <c r="W393" s="2" t="s">
        <v>1485</v>
      </c>
      <c r="X393" s="2" t="s">
        <v>354</v>
      </c>
      <c r="Y393" s="3" t="str">
        <f t="shared" si="184"/>
        <v>%Z081108</v>
      </c>
      <c r="Z393" s="2" t="str">
        <f t="shared" si="185"/>
        <v>%%I08LI9341</v>
      </c>
      <c r="AA393" s="2"/>
      <c r="AB393" s="2" t="str">
        <f t="shared" si="186"/>
        <v>急冷塔液位</v>
      </c>
      <c r="AC393" s="1" t="str">
        <f t="shared" si="177"/>
        <v>0</v>
      </c>
      <c r="AD393" s="1" t="str">
        <f t="shared" si="178"/>
        <v>3000</v>
      </c>
      <c r="AE393" s="1" t="str">
        <f t="shared" si="179"/>
        <v>mm</v>
      </c>
      <c r="AF393" s="59"/>
      <c r="AG393" s="59"/>
      <c r="AH393" s="1"/>
      <c r="AI393" s="1"/>
      <c r="AJ393" s="1"/>
      <c r="AK393" s="58" t="s">
        <v>165</v>
      </c>
      <c r="AL393" s="4"/>
      <c r="AM393" s="4"/>
      <c r="AN393" s="5"/>
      <c r="AO393" s="195" t="s">
        <v>161</v>
      </c>
      <c r="AP393" s="199" t="s">
        <v>166</v>
      </c>
      <c r="AQ393" s="197" t="s">
        <v>167</v>
      </c>
      <c r="AR393" s="196"/>
      <c r="AS393" s="196"/>
      <c r="AT393" s="196" t="s">
        <v>168</v>
      </c>
      <c r="AU393" s="205" t="s">
        <v>1356</v>
      </c>
      <c r="AV393" s="196" t="s">
        <v>170</v>
      </c>
      <c r="AW393" s="4"/>
      <c r="AX393" s="4"/>
      <c r="AY393" s="4"/>
      <c r="AZ393" s="4"/>
      <c r="BA393" s="4"/>
      <c r="BB393" s="4"/>
      <c r="BC393" s="4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4"/>
      <c r="BW393" s="8"/>
      <c r="BX393" s="8"/>
      <c r="BY393" s="8"/>
      <c r="BZ393" s="4"/>
      <c r="CA393" s="4"/>
      <c r="CB393" s="4"/>
      <c r="CC393" s="4"/>
      <c r="CD393" s="27"/>
      <c r="CE393" s="27"/>
      <c r="CF393" s="207">
        <f t="shared" si="187"/>
        <v>-3</v>
      </c>
      <c r="CG393" s="208">
        <f t="shared" si="188"/>
        <v>3</v>
      </c>
      <c r="CH393" s="209"/>
      <c r="CI393" s="210"/>
      <c r="CJ393" s="207">
        <f t="shared" si="189"/>
        <v>1497</v>
      </c>
      <c r="CK393" s="208">
        <f t="shared" si="190"/>
        <v>1503</v>
      </c>
      <c r="CL393" s="209"/>
      <c r="CM393" s="210"/>
      <c r="CN393" s="207">
        <f t="shared" si="191"/>
        <v>2997</v>
      </c>
      <c r="CO393" s="208">
        <f t="shared" si="192"/>
        <v>3003</v>
      </c>
      <c r="CP393" s="211"/>
      <c r="CQ393" s="212"/>
      <c r="CR393" s="213"/>
      <c r="CS393" s="213"/>
    </row>
    <row r="394" spans="1:97" ht="19.899999999999999" customHeight="1">
      <c r="A394" s="194">
        <v>393</v>
      </c>
      <c r="B394" s="195">
        <v>9</v>
      </c>
      <c r="C394" s="195"/>
      <c r="D394" s="196" t="s">
        <v>1486</v>
      </c>
      <c r="E394" s="196" t="s">
        <v>1487</v>
      </c>
      <c r="F394" s="196" t="s">
        <v>1488</v>
      </c>
      <c r="G394" s="196" t="s">
        <v>513</v>
      </c>
      <c r="H394" s="196" t="s">
        <v>160</v>
      </c>
      <c r="I394" s="237" t="str">
        <f t="shared" si="175"/>
        <v>0</v>
      </c>
      <c r="J394" s="237" t="str">
        <f t="shared" si="176"/>
        <v>101</v>
      </c>
      <c r="K394" s="2" t="str">
        <f t="shared" si="180"/>
        <v>FCS0301</v>
      </c>
      <c r="L394" s="1">
        <f t="shared" si="193"/>
        <v>8</v>
      </c>
      <c r="M394" s="1">
        <f t="shared" si="194"/>
        <v>1</v>
      </c>
      <c r="N394" s="1">
        <v>9</v>
      </c>
      <c r="O394" s="57" t="str">
        <f t="shared" si="195"/>
        <v>AAI143</v>
      </c>
      <c r="P394" s="2" t="str">
        <f t="shared" si="170"/>
        <v>AI</v>
      </c>
      <c r="Q394" s="2"/>
      <c r="R394" s="57" t="s">
        <v>162</v>
      </c>
      <c r="S394" s="2"/>
      <c r="T394" s="2"/>
      <c r="U394" s="2">
        <v>7</v>
      </c>
      <c r="V394" s="2"/>
      <c r="W394" s="2" t="s">
        <v>1486</v>
      </c>
      <c r="X394" s="2" t="s">
        <v>354</v>
      </c>
      <c r="Y394" s="3" t="str">
        <f t="shared" si="184"/>
        <v>%Z081109</v>
      </c>
      <c r="Z394" s="2" t="str">
        <f t="shared" si="185"/>
        <v>%%I08FI9344A</v>
      </c>
      <c r="AA394" s="2"/>
      <c r="AB394" s="2" t="str">
        <f t="shared" si="186"/>
        <v>急冷塔进水流量</v>
      </c>
      <c r="AC394" s="1" t="str">
        <f t="shared" si="177"/>
        <v>0</v>
      </c>
      <c r="AD394" s="1" t="str">
        <f t="shared" si="178"/>
        <v>101</v>
      </c>
      <c r="AE394" s="1" t="str">
        <f t="shared" si="179"/>
        <v>kg/h</v>
      </c>
      <c r="AF394" s="1"/>
      <c r="AG394" s="1"/>
      <c r="AH394" s="1"/>
      <c r="AI394" s="1"/>
      <c r="AJ394" s="1"/>
      <c r="AK394" s="58" t="s">
        <v>165</v>
      </c>
      <c r="AL394" s="4"/>
      <c r="AM394" s="4"/>
      <c r="AN394" s="5"/>
      <c r="AO394" s="195" t="s">
        <v>161</v>
      </c>
      <c r="AP394" s="199" t="s">
        <v>166</v>
      </c>
      <c r="AQ394" s="197" t="s">
        <v>167</v>
      </c>
      <c r="AR394" s="196"/>
      <c r="AS394" s="196"/>
      <c r="AT394" s="196" t="s">
        <v>168</v>
      </c>
      <c r="AU394" s="205" t="s">
        <v>1356</v>
      </c>
      <c r="AV394" s="196" t="s">
        <v>170</v>
      </c>
      <c r="AW394" s="4"/>
      <c r="AX394" s="4"/>
      <c r="AY394" s="4"/>
      <c r="AZ394" s="4"/>
      <c r="BA394" s="4"/>
      <c r="BB394" s="4"/>
      <c r="BC394" s="4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4"/>
      <c r="BW394" s="8"/>
      <c r="BX394" s="8"/>
      <c r="BY394" s="8"/>
      <c r="BZ394" s="4"/>
      <c r="CA394" s="4"/>
      <c r="CB394" s="4"/>
      <c r="CC394" s="4"/>
      <c r="CD394" s="27"/>
      <c r="CE394" s="27"/>
      <c r="CF394" s="207">
        <f t="shared" si="187"/>
        <v>-0.10100000000000001</v>
      </c>
      <c r="CG394" s="208">
        <f t="shared" si="188"/>
        <v>0.10100000000000001</v>
      </c>
      <c r="CH394" s="209"/>
      <c r="CI394" s="210"/>
      <c r="CJ394" s="207">
        <f t="shared" si="189"/>
        <v>50.399000000000001</v>
      </c>
      <c r="CK394" s="208">
        <f t="shared" si="190"/>
        <v>50.600999999999999</v>
      </c>
      <c r="CL394" s="209"/>
      <c r="CM394" s="210"/>
      <c r="CN394" s="207">
        <f t="shared" si="191"/>
        <v>100.899</v>
      </c>
      <c r="CO394" s="208">
        <f t="shared" si="192"/>
        <v>101.101</v>
      </c>
      <c r="CP394" s="211"/>
      <c r="CQ394" s="212"/>
      <c r="CR394" s="213"/>
      <c r="CS394" s="213"/>
    </row>
    <row r="395" spans="1:97" ht="19.899999999999999" customHeight="1">
      <c r="A395" s="194">
        <v>394</v>
      </c>
      <c r="B395" s="195">
        <v>10</v>
      </c>
      <c r="C395" s="195"/>
      <c r="D395" s="196" t="s">
        <v>1489</v>
      </c>
      <c r="E395" s="196" t="s">
        <v>1490</v>
      </c>
      <c r="F395" s="196" t="s">
        <v>1491</v>
      </c>
      <c r="G395" s="196" t="s">
        <v>1492</v>
      </c>
      <c r="H395" s="196" t="s">
        <v>461</v>
      </c>
      <c r="I395" s="237" t="str">
        <f t="shared" si="175"/>
        <v>0</v>
      </c>
      <c r="J395" s="237" t="str">
        <f t="shared" si="176"/>
        <v>120</v>
      </c>
      <c r="K395" s="2" t="str">
        <f t="shared" si="180"/>
        <v>FCS0301</v>
      </c>
      <c r="L395" s="1">
        <f t="shared" si="193"/>
        <v>8</v>
      </c>
      <c r="M395" s="1">
        <f t="shared" si="194"/>
        <v>1</v>
      </c>
      <c r="N395" s="1">
        <v>10</v>
      </c>
      <c r="O395" s="57" t="str">
        <f t="shared" si="195"/>
        <v>AAI143</v>
      </c>
      <c r="P395" s="2" t="str">
        <f t="shared" si="170"/>
        <v>AI</v>
      </c>
      <c r="Q395" s="2"/>
      <c r="R395" s="57" t="s">
        <v>162</v>
      </c>
      <c r="S395" s="2"/>
      <c r="T395" s="2"/>
      <c r="U395" s="2">
        <v>15</v>
      </c>
      <c r="V395" s="2"/>
      <c r="W395" s="2" t="s">
        <v>1493</v>
      </c>
      <c r="X395" s="2" t="s">
        <v>354</v>
      </c>
      <c r="Y395" s="3" t="str">
        <f t="shared" si="184"/>
        <v>%Z081110</v>
      </c>
      <c r="Z395" s="2" t="str">
        <f t="shared" si="185"/>
        <v>%%I08TT9342</v>
      </c>
      <c r="AA395" s="2"/>
      <c r="AB395" s="2" t="str">
        <f t="shared" si="186"/>
        <v>吸收塔温度</v>
      </c>
      <c r="AC395" s="1" t="str">
        <f t="shared" si="177"/>
        <v>0</v>
      </c>
      <c r="AD395" s="1" t="str">
        <f t="shared" si="178"/>
        <v>120</v>
      </c>
      <c r="AE395" s="1" t="str">
        <f t="shared" si="179"/>
        <v>℃</v>
      </c>
      <c r="AF395" s="1"/>
      <c r="AG395" s="1"/>
      <c r="AH395" s="1"/>
      <c r="AI395" s="1"/>
      <c r="AJ395" s="1"/>
      <c r="AK395" s="58" t="s">
        <v>165</v>
      </c>
      <c r="AL395" s="4"/>
      <c r="AM395" s="4"/>
      <c r="AN395" s="5"/>
      <c r="AO395" s="195" t="s">
        <v>161</v>
      </c>
      <c r="AP395" s="199" t="s">
        <v>166</v>
      </c>
      <c r="AQ395" s="197" t="s">
        <v>167</v>
      </c>
      <c r="AR395" s="196"/>
      <c r="AS395" s="196"/>
      <c r="AT395" s="196" t="s">
        <v>168</v>
      </c>
      <c r="AU395" s="205" t="s">
        <v>1356</v>
      </c>
      <c r="AV395" s="196" t="s">
        <v>170</v>
      </c>
      <c r="AW395" s="4"/>
      <c r="AX395" s="4"/>
      <c r="AY395" s="4"/>
      <c r="AZ395" s="4"/>
      <c r="BA395" s="4"/>
      <c r="BB395" s="4"/>
      <c r="BC395" s="4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4"/>
      <c r="BW395" s="8"/>
      <c r="BX395" s="8"/>
      <c r="BY395" s="8"/>
      <c r="BZ395" s="4"/>
      <c r="CA395" s="4"/>
      <c r="CB395" s="4"/>
      <c r="CC395" s="4"/>
      <c r="CD395" s="27"/>
      <c r="CE395" s="27"/>
      <c r="CF395" s="207">
        <f t="shared" si="187"/>
        <v>-0.12</v>
      </c>
      <c r="CG395" s="208">
        <f t="shared" si="188"/>
        <v>0.12</v>
      </c>
      <c r="CH395" s="209"/>
      <c r="CI395" s="210"/>
      <c r="CJ395" s="207">
        <f t="shared" si="189"/>
        <v>59.88</v>
      </c>
      <c r="CK395" s="208">
        <f t="shared" si="190"/>
        <v>60.12</v>
      </c>
      <c r="CL395" s="209"/>
      <c r="CM395" s="210"/>
      <c r="CN395" s="207">
        <f t="shared" si="191"/>
        <v>119.88</v>
      </c>
      <c r="CO395" s="208">
        <f t="shared" si="192"/>
        <v>120.12</v>
      </c>
      <c r="CP395" s="211"/>
      <c r="CQ395" s="212"/>
      <c r="CR395" s="213"/>
      <c r="CS395" s="213"/>
    </row>
    <row r="396" spans="1:97" ht="19.899999999999999" customHeight="1">
      <c r="A396" s="194">
        <v>395</v>
      </c>
      <c r="B396" s="195">
        <v>11</v>
      </c>
      <c r="C396" s="195"/>
      <c r="D396" s="196" t="s">
        <v>1494</v>
      </c>
      <c r="E396" s="196" t="s">
        <v>1495</v>
      </c>
      <c r="F396" s="196" t="s">
        <v>1496</v>
      </c>
      <c r="G396" s="196" t="s">
        <v>1492</v>
      </c>
      <c r="H396" s="196" t="s">
        <v>461</v>
      </c>
      <c r="I396" s="237" t="str">
        <f t="shared" si="175"/>
        <v>0</v>
      </c>
      <c r="J396" s="237" t="str">
        <f t="shared" si="176"/>
        <v>120</v>
      </c>
      <c r="K396" s="2" t="str">
        <f t="shared" si="180"/>
        <v>FCS0301</v>
      </c>
      <c r="L396" s="1">
        <f t="shared" si="193"/>
        <v>8</v>
      </c>
      <c r="M396" s="1">
        <f t="shared" si="194"/>
        <v>1</v>
      </c>
      <c r="N396" s="1">
        <v>11</v>
      </c>
      <c r="O396" s="57" t="str">
        <f t="shared" si="195"/>
        <v>AAI143</v>
      </c>
      <c r="P396" s="2" t="str">
        <f t="shared" si="170"/>
        <v>AI</v>
      </c>
      <c r="Q396" s="2"/>
      <c r="R396" s="57" t="s">
        <v>162</v>
      </c>
      <c r="S396" s="2"/>
      <c r="T396" s="2"/>
      <c r="U396" s="2">
        <v>16</v>
      </c>
      <c r="V396" s="2"/>
      <c r="W396" s="2" t="s">
        <v>1497</v>
      </c>
      <c r="X396" s="2" t="s">
        <v>354</v>
      </c>
      <c r="Y396" s="3" t="str">
        <f t="shared" si="184"/>
        <v>%Z081111</v>
      </c>
      <c r="Z396" s="2" t="str">
        <f t="shared" si="185"/>
        <v>%%I08TT9343</v>
      </c>
      <c r="AA396" s="2"/>
      <c r="AB396" s="2" t="str">
        <f t="shared" si="186"/>
        <v>吸收塔泵出口温度</v>
      </c>
      <c r="AC396" s="1" t="str">
        <f t="shared" si="177"/>
        <v>0</v>
      </c>
      <c r="AD396" s="1" t="str">
        <f t="shared" si="178"/>
        <v>120</v>
      </c>
      <c r="AE396" s="1" t="str">
        <f t="shared" si="179"/>
        <v>℃</v>
      </c>
      <c r="AF396" s="1"/>
      <c r="AG396" s="1"/>
      <c r="AH396" s="1"/>
      <c r="AI396" s="1"/>
      <c r="AJ396" s="1"/>
      <c r="AK396" s="58" t="s">
        <v>165</v>
      </c>
      <c r="AL396" s="4"/>
      <c r="AM396" s="4"/>
      <c r="AN396" s="5"/>
      <c r="AO396" s="195" t="s">
        <v>161</v>
      </c>
      <c r="AP396" s="199" t="s">
        <v>166</v>
      </c>
      <c r="AQ396" s="197" t="s">
        <v>167</v>
      </c>
      <c r="AR396" s="196"/>
      <c r="AS396" s="196"/>
      <c r="AT396" s="196" t="s">
        <v>168</v>
      </c>
      <c r="AU396" s="205" t="s">
        <v>1356</v>
      </c>
      <c r="AV396" s="196" t="s">
        <v>170</v>
      </c>
      <c r="AW396" s="4"/>
      <c r="AX396" s="4"/>
      <c r="AY396" s="4"/>
      <c r="AZ396" s="4"/>
      <c r="BA396" s="4"/>
      <c r="BB396" s="4"/>
      <c r="BC396" s="4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4"/>
      <c r="BW396" s="8"/>
      <c r="BX396" s="8"/>
      <c r="BY396" s="8"/>
      <c r="BZ396" s="4"/>
      <c r="CA396" s="4"/>
      <c r="CB396" s="4"/>
      <c r="CC396" s="4"/>
      <c r="CD396" s="27"/>
      <c r="CE396" s="27"/>
      <c r="CF396" s="207">
        <f t="shared" si="187"/>
        <v>-0.12</v>
      </c>
      <c r="CG396" s="208">
        <f t="shared" si="188"/>
        <v>0.12</v>
      </c>
      <c r="CH396" s="209"/>
      <c r="CI396" s="210"/>
      <c r="CJ396" s="207">
        <f t="shared" si="189"/>
        <v>59.88</v>
      </c>
      <c r="CK396" s="208">
        <f t="shared" si="190"/>
        <v>60.12</v>
      </c>
      <c r="CL396" s="209"/>
      <c r="CM396" s="210"/>
      <c r="CN396" s="207">
        <f t="shared" si="191"/>
        <v>119.88</v>
      </c>
      <c r="CO396" s="208">
        <f t="shared" si="192"/>
        <v>120.12</v>
      </c>
      <c r="CP396" s="211"/>
      <c r="CQ396" s="212"/>
      <c r="CR396" s="213"/>
      <c r="CS396" s="213"/>
    </row>
    <row r="397" spans="1:97" ht="19.899999999999999" customHeight="1">
      <c r="A397" s="194">
        <v>396</v>
      </c>
      <c r="B397" s="195">
        <v>12</v>
      </c>
      <c r="C397" s="195"/>
      <c r="D397" s="196" t="s">
        <v>1498</v>
      </c>
      <c r="E397" s="196" t="s">
        <v>1499</v>
      </c>
      <c r="F397" s="196" t="s">
        <v>1500</v>
      </c>
      <c r="G397" s="196" t="s">
        <v>1492</v>
      </c>
      <c r="H397" s="196" t="s">
        <v>461</v>
      </c>
      <c r="I397" s="237" t="str">
        <f t="shared" si="175"/>
        <v>0</v>
      </c>
      <c r="J397" s="237" t="str">
        <f t="shared" si="176"/>
        <v>120</v>
      </c>
      <c r="K397" s="2" t="str">
        <f t="shared" si="180"/>
        <v>FCS0301</v>
      </c>
      <c r="L397" s="1">
        <f t="shared" si="193"/>
        <v>8</v>
      </c>
      <c r="M397" s="1">
        <f t="shared" si="194"/>
        <v>1</v>
      </c>
      <c r="N397" s="1">
        <v>12</v>
      </c>
      <c r="O397" s="57" t="str">
        <f t="shared" si="195"/>
        <v>AAI143</v>
      </c>
      <c r="P397" s="2" t="str">
        <f t="shared" si="170"/>
        <v>AI</v>
      </c>
      <c r="Q397" s="2"/>
      <c r="R397" s="57" t="s">
        <v>162</v>
      </c>
      <c r="S397" s="2"/>
      <c r="T397" s="2"/>
      <c r="U397" s="2">
        <v>16</v>
      </c>
      <c r="V397" s="2"/>
      <c r="W397" s="2" t="s">
        <v>1501</v>
      </c>
      <c r="X397" s="2" t="s">
        <v>354</v>
      </c>
      <c r="Y397" s="3" t="str">
        <f t="shared" si="184"/>
        <v>%Z081112</v>
      </c>
      <c r="Z397" s="2" t="str">
        <f t="shared" si="185"/>
        <v>%%I08TT9344</v>
      </c>
      <c r="AA397" s="2"/>
      <c r="AB397" s="2" t="str">
        <f t="shared" si="186"/>
        <v>吸收塔盐酸出口温度</v>
      </c>
      <c r="AC397" s="1" t="str">
        <f t="shared" si="177"/>
        <v>0</v>
      </c>
      <c r="AD397" s="1" t="str">
        <f t="shared" si="178"/>
        <v>120</v>
      </c>
      <c r="AE397" s="1" t="str">
        <f t="shared" si="179"/>
        <v>℃</v>
      </c>
      <c r="AF397" s="1"/>
      <c r="AG397" s="1"/>
      <c r="AH397" s="1"/>
      <c r="AI397" s="1"/>
      <c r="AJ397" s="1"/>
      <c r="AK397" s="58" t="s">
        <v>165</v>
      </c>
      <c r="AL397" s="4"/>
      <c r="AM397" s="4"/>
      <c r="AN397" s="5"/>
      <c r="AO397" s="195" t="s">
        <v>161</v>
      </c>
      <c r="AP397" s="199" t="s">
        <v>166</v>
      </c>
      <c r="AQ397" s="197" t="s">
        <v>167</v>
      </c>
      <c r="AR397" s="196"/>
      <c r="AS397" s="196"/>
      <c r="AT397" s="196" t="s">
        <v>168</v>
      </c>
      <c r="AU397" s="205" t="s">
        <v>1356</v>
      </c>
      <c r="AV397" s="196" t="s">
        <v>170</v>
      </c>
      <c r="AW397" s="4"/>
      <c r="AX397" s="4"/>
      <c r="AY397" s="4"/>
      <c r="AZ397" s="4"/>
      <c r="BA397" s="4"/>
      <c r="BB397" s="4"/>
      <c r="BC397" s="4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4"/>
      <c r="BW397" s="8"/>
      <c r="BX397" s="8"/>
      <c r="BY397" s="8"/>
      <c r="BZ397" s="4"/>
      <c r="CA397" s="4"/>
      <c r="CB397" s="4"/>
      <c r="CC397" s="4"/>
      <c r="CD397" s="27"/>
      <c r="CE397" s="27"/>
      <c r="CF397" s="207">
        <f t="shared" si="187"/>
        <v>-0.12</v>
      </c>
      <c r="CG397" s="208">
        <f t="shared" si="188"/>
        <v>0.12</v>
      </c>
      <c r="CH397" s="209"/>
      <c r="CI397" s="210"/>
      <c r="CJ397" s="207">
        <f t="shared" si="189"/>
        <v>59.88</v>
      </c>
      <c r="CK397" s="208">
        <f t="shared" si="190"/>
        <v>60.12</v>
      </c>
      <c r="CL397" s="209"/>
      <c r="CM397" s="210"/>
      <c r="CN397" s="207">
        <f t="shared" si="191"/>
        <v>119.88</v>
      </c>
      <c r="CO397" s="208">
        <f t="shared" si="192"/>
        <v>120.12</v>
      </c>
      <c r="CP397" s="211"/>
      <c r="CQ397" s="212"/>
      <c r="CR397" s="213"/>
      <c r="CS397" s="213"/>
    </row>
    <row r="398" spans="1:97" ht="19.899999999999999" customHeight="1">
      <c r="A398" s="194">
        <v>397</v>
      </c>
      <c r="B398" s="195">
        <v>13</v>
      </c>
      <c r="C398" s="195"/>
      <c r="D398" s="196" t="s">
        <v>1502</v>
      </c>
      <c r="E398" s="196" t="s">
        <v>1503</v>
      </c>
      <c r="F398" s="196" t="s">
        <v>1504</v>
      </c>
      <c r="G398" s="196" t="s">
        <v>1505</v>
      </c>
      <c r="H398" s="196" t="s">
        <v>1506</v>
      </c>
      <c r="I398" s="237" t="str">
        <f t="shared" si="175"/>
        <v>1.0</v>
      </c>
      <c r="J398" s="237" t="str">
        <f t="shared" si="176"/>
        <v>1.3</v>
      </c>
      <c r="K398" s="2" t="str">
        <f t="shared" si="180"/>
        <v>FCS0301</v>
      </c>
      <c r="L398" s="1">
        <f t="shared" si="193"/>
        <v>8</v>
      </c>
      <c r="M398" s="1">
        <f t="shared" si="194"/>
        <v>1</v>
      </c>
      <c r="N398" s="1">
        <v>13</v>
      </c>
      <c r="O398" s="57" t="str">
        <f t="shared" si="195"/>
        <v>AAI143</v>
      </c>
      <c r="P398" s="2" t="str">
        <f t="shared" si="170"/>
        <v>AI</v>
      </c>
      <c r="Q398" s="2"/>
      <c r="R398" s="57" t="s">
        <v>162</v>
      </c>
      <c r="S398" s="2"/>
      <c r="T398" s="2"/>
      <c r="U398" s="2">
        <v>20</v>
      </c>
      <c r="V398" s="2"/>
      <c r="W398" s="2" t="s">
        <v>1507</v>
      </c>
      <c r="X398" s="2" t="s">
        <v>164</v>
      </c>
      <c r="Y398" s="3" t="str">
        <f t="shared" si="184"/>
        <v>%Z081113</v>
      </c>
      <c r="Z398" s="2" t="str">
        <f t="shared" si="185"/>
        <v>%%I08DI9340</v>
      </c>
      <c r="AA398" s="2"/>
      <c r="AB398" s="2" t="str">
        <f t="shared" si="186"/>
        <v>吸收塔盐酸密度</v>
      </c>
      <c r="AC398" s="1" t="str">
        <f t="shared" si="177"/>
        <v>1.0</v>
      </c>
      <c r="AD398" s="1" t="str">
        <f t="shared" si="178"/>
        <v>1.3</v>
      </c>
      <c r="AE398" s="1" t="str">
        <f t="shared" si="179"/>
        <v>kg/m3</v>
      </c>
      <c r="AF398" s="1"/>
      <c r="AG398" s="1"/>
      <c r="AH398" s="1"/>
      <c r="AI398" s="1"/>
      <c r="AJ398" s="1"/>
      <c r="AK398" s="58" t="s">
        <v>165</v>
      </c>
      <c r="AL398" s="4"/>
      <c r="AM398" s="4"/>
      <c r="AN398" s="5"/>
      <c r="AO398" s="195" t="s">
        <v>161</v>
      </c>
      <c r="AP398" s="199" t="s">
        <v>166</v>
      </c>
      <c r="AQ398" s="197" t="s">
        <v>167</v>
      </c>
      <c r="AR398" s="196"/>
      <c r="AS398" s="196"/>
      <c r="AT398" s="196" t="s">
        <v>168</v>
      </c>
      <c r="AU398" s="205" t="s">
        <v>1356</v>
      </c>
      <c r="AV398" s="196" t="s">
        <v>170</v>
      </c>
      <c r="AW398" s="4"/>
      <c r="AX398" s="4"/>
      <c r="AY398" s="4"/>
      <c r="AZ398" s="4"/>
      <c r="BA398" s="4"/>
      <c r="BB398" s="4"/>
      <c r="BC398" s="4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4"/>
      <c r="BW398" s="8"/>
      <c r="BX398" s="8"/>
      <c r="BY398" s="8"/>
      <c r="BZ398" s="4"/>
      <c r="CA398" s="4"/>
      <c r="CB398" s="4"/>
      <c r="CC398" s="4"/>
      <c r="CD398" s="27"/>
      <c r="CE398" s="27"/>
      <c r="CF398" s="207">
        <f t="shared" si="187"/>
        <v>0.99970000000000003</v>
      </c>
      <c r="CG398" s="208">
        <f t="shared" si="188"/>
        <v>1.0003</v>
      </c>
      <c r="CH398" s="209"/>
      <c r="CI398" s="210"/>
      <c r="CJ398" s="207">
        <f t="shared" si="189"/>
        <v>1.1496999999999999</v>
      </c>
      <c r="CK398" s="208">
        <f t="shared" si="190"/>
        <v>1.1502999999999999</v>
      </c>
      <c r="CL398" s="209"/>
      <c r="CM398" s="210"/>
      <c r="CN398" s="207">
        <f t="shared" si="191"/>
        <v>1.2997000000000001</v>
      </c>
      <c r="CO398" s="208">
        <f t="shared" si="192"/>
        <v>1.3003</v>
      </c>
      <c r="CP398" s="211"/>
      <c r="CQ398" s="212"/>
      <c r="CR398" s="213"/>
      <c r="CS398" s="213"/>
    </row>
    <row r="399" spans="1:97" ht="19.899999999999999" customHeight="1">
      <c r="A399" s="194">
        <v>398</v>
      </c>
      <c r="B399" s="204">
        <v>14</v>
      </c>
      <c r="C399" s="195"/>
      <c r="D399" s="196" t="s">
        <v>1508</v>
      </c>
      <c r="E399" s="196" t="s">
        <v>1509</v>
      </c>
      <c r="F399" s="196" t="s">
        <v>1510</v>
      </c>
      <c r="G399" s="196" t="s">
        <v>1511</v>
      </c>
      <c r="H399" s="196" t="s">
        <v>1413</v>
      </c>
      <c r="I399" s="237" t="str">
        <f t="shared" si="175"/>
        <v>0</v>
      </c>
      <c r="J399" s="237" t="str">
        <f t="shared" si="176"/>
        <v>5000</v>
      </c>
      <c r="K399" s="2" t="str">
        <f t="shared" si="180"/>
        <v>FCS0301</v>
      </c>
      <c r="L399" s="1">
        <f t="shared" si="193"/>
        <v>8</v>
      </c>
      <c r="M399" s="1">
        <f t="shared" si="194"/>
        <v>1</v>
      </c>
      <c r="N399" s="1">
        <v>14</v>
      </c>
      <c r="O399" s="57" t="str">
        <f t="shared" si="195"/>
        <v>AAI143</v>
      </c>
      <c r="P399" s="2" t="str">
        <f t="shared" si="170"/>
        <v>AI</v>
      </c>
      <c r="Q399" s="2"/>
      <c r="R399" s="57" t="s">
        <v>162</v>
      </c>
      <c r="S399" s="2"/>
      <c r="T399" s="2"/>
      <c r="U399" s="2">
        <v>21</v>
      </c>
      <c r="V399" s="2"/>
      <c r="W399" s="2" t="s">
        <v>1512</v>
      </c>
      <c r="X399" s="2" t="s">
        <v>164</v>
      </c>
      <c r="Y399" s="3" t="str">
        <f t="shared" si="184"/>
        <v>%Z081114</v>
      </c>
      <c r="Z399" s="2" t="str">
        <f t="shared" si="185"/>
        <v>%%I08LI9343</v>
      </c>
      <c r="AA399" s="36"/>
      <c r="AB399" s="2" t="str">
        <f t="shared" si="186"/>
        <v>吸收塔液位</v>
      </c>
      <c r="AC399" s="1" t="str">
        <f t="shared" si="177"/>
        <v>0</v>
      </c>
      <c r="AD399" s="1" t="str">
        <f t="shared" si="178"/>
        <v>5000</v>
      </c>
      <c r="AE399" s="1" t="str">
        <f t="shared" si="179"/>
        <v>mm</v>
      </c>
      <c r="AF399" s="1"/>
      <c r="AG399" s="1"/>
      <c r="AH399" s="1"/>
      <c r="AI399" s="1"/>
      <c r="AJ399" s="1"/>
      <c r="AK399" s="58" t="s">
        <v>165</v>
      </c>
      <c r="AL399" s="4"/>
      <c r="AM399" s="4"/>
      <c r="AN399" s="5"/>
      <c r="AO399" s="195" t="s">
        <v>161</v>
      </c>
      <c r="AP399" s="199" t="s">
        <v>166</v>
      </c>
      <c r="AQ399" s="197" t="s">
        <v>167</v>
      </c>
      <c r="AR399" s="196"/>
      <c r="AS399" s="115"/>
      <c r="AT399" s="196" t="s">
        <v>168</v>
      </c>
      <c r="AU399" s="205" t="s">
        <v>1356</v>
      </c>
      <c r="AV399" s="196" t="s">
        <v>170</v>
      </c>
      <c r="AW399" s="4"/>
      <c r="AX399" s="4"/>
      <c r="AY399" s="4"/>
      <c r="AZ399" s="4"/>
      <c r="BA399" s="4"/>
      <c r="BB399" s="4"/>
      <c r="BC399" s="4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4"/>
      <c r="BW399" s="8"/>
      <c r="BX399" s="8"/>
      <c r="BY399" s="8"/>
      <c r="BZ399" s="4"/>
      <c r="CA399" s="4"/>
      <c r="CB399" s="4"/>
      <c r="CC399" s="4"/>
      <c r="CD399" s="27"/>
      <c r="CE399" s="27"/>
      <c r="CF399" s="207">
        <f t="shared" si="187"/>
        <v>-5</v>
      </c>
      <c r="CG399" s="208">
        <f t="shared" si="188"/>
        <v>5</v>
      </c>
      <c r="CH399" s="209"/>
      <c r="CI399" s="210"/>
      <c r="CJ399" s="207">
        <f t="shared" si="189"/>
        <v>2495</v>
      </c>
      <c r="CK399" s="208">
        <f t="shared" si="190"/>
        <v>2505</v>
      </c>
      <c r="CL399" s="209"/>
      <c r="CM399" s="210"/>
      <c r="CN399" s="207">
        <f t="shared" si="191"/>
        <v>4995</v>
      </c>
      <c r="CO399" s="208">
        <f t="shared" si="192"/>
        <v>5005</v>
      </c>
      <c r="CP399" s="211"/>
      <c r="CQ399" s="212"/>
      <c r="CR399" s="213"/>
      <c r="CS399" s="213"/>
    </row>
    <row r="400" spans="1:97" ht="19.899999999999999" customHeight="1">
      <c r="A400" s="194">
        <v>399</v>
      </c>
      <c r="B400" s="204">
        <v>15</v>
      </c>
      <c r="C400" s="195"/>
      <c r="D400" s="196" t="str">
        <f>LEFT(K400,1)&amp;RIGHT(K400,2)&amp;"N"&amp;L400&amp;"S"&amp;M400&amp;N400</f>
        <v>F01N8S115</v>
      </c>
      <c r="E400" s="196" t="s">
        <v>1513</v>
      </c>
      <c r="F400" s="196" t="s">
        <v>675</v>
      </c>
      <c r="G400" s="196"/>
      <c r="H400" s="196"/>
      <c r="I400" s="237" t="str">
        <f t="shared" si="175"/>
        <v/>
      </c>
      <c r="J400" s="237" t="str">
        <f t="shared" si="176"/>
        <v/>
      </c>
      <c r="K400" s="2" t="str">
        <f t="shared" si="180"/>
        <v>FCS0301</v>
      </c>
      <c r="L400" s="1">
        <f t="shared" si="193"/>
        <v>8</v>
      </c>
      <c r="M400" s="1">
        <f t="shared" si="194"/>
        <v>1</v>
      </c>
      <c r="N400" s="1">
        <v>15</v>
      </c>
      <c r="O400" s="57" t="str">
        <f t="shared" si="195"/>
        <v>AAI143</v>
      </c>
      <c r="P400" s="2" t="str">
        <f t="shared" si="170"/>
        <v>AI</v>
      </c>
      <c r="Q400" s="2"/>
      <c r="R400" s="57" t="s">
        <v>162</v>
      </c>
      <c r="S400" s="2"/>
      <c r="T400" s="2"/>
      <c r="U400" s="2"/>
      <c r="V400" s="2"/>
      <c r="W400" s="2"/>
      <c r="X400" s="2"/>
      <c r="Y400" s="3" t="str">
        <f t="shared" si="184"/>
        <v>%Z081115</v>
      </c>
      <c r="Z400" s="2" t="str">
        <f t="shared" si="185"/>
        <v>%%IF01N8S115</v>
      </c>
      <c r="AA400" s="36"/>
      <c r="AB400" s="2" t="str">
        <f t="shared" si="186"/>
        <v>SBAI SPARE</v>
      </c>
      <c r="AC400" s="1" t="str">
        <f t="shared" si="177"/>
        <v/>
      </c>
      <c r="AD400" s="1" t="str">
        <f t="shared" si="178"/>
        <v/>
      </c>
      <c r="AE400" s="1" t="str">
        <f t="shared" si="179"/>
        <v/>
      </c>
      <c r="AF400" s="1"/>
      <c r="AG400" s="1"/>
      <c r="AH400" s="1"/>
      <c r="AI400" s="1"/>
      <c r="AJ400" s="1"/>
      <c r="AK400" s="58" t="s">
        <v>165</v>
      </c>
      <c r="AL400" s="4"/>
      <c r="AM400" s="4"/>
      <c r="AN400" s="5"/>
      <c r="AO400" s="195" t="s">
        <v>161</v>
      </c>
      <c r="AP400" s="199" t="s">
        <v>166</v>
      </c>
      <c r="AQ400" s="197" t="s">
        <v>167</v>
      </c>
      <c r="AR400" s="196"/>
      <c r="AS400" s="195"/>
      <c r="AT400" s="196" t="s">
        <v>168</v>
      </c>
      <c r="AU400" s="205"/>
      <c r="AV400" s="196"/>
      <c r="AW400" s="4"/>
      <c r="AX400" s="4"/>
      <c r="AY400" s="4"/>
      <c r="AZ400" s="4"/>
      <c r="BA400" s="4"/>
      <c r="BB400" s="4"/>
      <c r="BC400" s="4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4"/>
      <c r="BW400" s="8"/>
      <c r="BX400" s="8"/>
      <c r="BY400" s="8"/>
      <c r="BZ400" s="4"/>
      <c r="CA400" s="4"/>
      <c r="CB400" s="4"/>
      <c r="CC400" s="4"/>
      <c r="CD400" s="27"/>
      <c r="CE400" s="27"/>
      <c r="CF400" s="207" t="e">
        <f t="shared" si="187"/>
        <v>#VALUE!</v>
      </c>
      <c r="CG400" s="208" t="e">
        <f t="shared" si="188"/>
        <v>#VALUE!</v>
      </c>
      <c r="CH400" s="209"/>
      <c r="CI400" s="210"/>
      <c r="CJ400" s="207" t="e">
        <f t="shared" si="189"/>
        <v>#VALUE!</v>
      </c>
      <c r="CK400" s="208" t="e">
        <f t="shared" si="190"/>
        <v>#VALUE!</v>
      </c>
      <c r="CL400" s="209"/>
      <c r="CM400" s="210"/>
      <c r="CN400" s="207" t="e">
        <f t="shared" si="191"/>
        <v>#VALUE!</v>
      </c>
      <c r="CO400" s="208" t="e">
        <f t="shared" si="192"/>
        <v>#VALUE!</v>
      </c>
      <c r="CP400" s="211"/>
      <c r="CQ400" s="212"/>
      <c r="CR400" s="213"/>
      <c r="CS400" s="213"/>
    </row>
    <row r="401" spans="1:97" ht="19.899999999999999" customHeight="1">
      <c r="A401" s="194">
        <v>400</v>
      </c>
      <c r="B401" s="204">
        <v>16</v>
      </c>
      <c r="C401" s="195"/>
      <c r="D401" s="196" t="str">
        <f>LEFT(K401,1)&amp;RIGHT(K401,2)&amp;"N"&amp;L401&amp;"S"&amp;M401&amp;N401</f>
        <v>F01N8S116</v>
      </c>
      <c r="E401" s="196" t="s">
        <v>1514</v>
      </c>
      <c r="F401" s="196" t="s">
        <v>675</v>
      </c>
      <c r="G401" s="196"/>
      <c r="H401" s="196"/>
      <c r="I401" s="237" t="str">
        <f t="shared" si="175"/>
        <v/>
      </c>
      <c r="J401" s="237" t="str">
        <f t="shared" si="176"/>
        <v/>
      </c>
      <c r="K401" s="2" t="str">
        <f t="shared" si="180"/>
        <v>FCS0301</v>
      </c>
      <c r="L401" s="1">
        <f t="shared" si="193"/>
        <v>8</v>
      </c>
      <c r="M401" s="1">
        <f t="shared" si="194"/>
        <v>1</v>
      </c>
      <c r="N401" s="1">
        <v>16</v>
      </c>
      <c r="O401" s="57" t="str">
        <f t="shared" si="195"/>
        <v>AAI143</v>
      </c>
      <c r="P401" s="2" t="str">
        <f t="shared" si="170"/>
        <v>AI</v>
      </c>
      <c r="Q401" s="2"/>
      <c r="R401" s="57" t="s">
        <v>162</v>
      </c>
      <c r="S401" s="2"/>
      <c r="T401" s="2"/>
      <c r="U401" s="2"/>
      <c r="V401" s="2"/>
      <c r="W401" s="2"/>
      <c r="X401" s="2"/>
      <c r="Y401" s="25" t="str">
        <f t="shared" si="184"/>
        <v>%Z081116</v>
      </c>
      <c r="Z401" s="2" t="str">
        <f t="shared" si="185"/>
        <v>%%IF01N8S116</v>
      </c>
      <c r="AA401" s="36"/>
      <c r="AB401" s="2" t="str">
        <f t="shared" si="186"/>
        <v>SBAI SPARE</v>
      </c>
      <c r="AC401" s="1" t="str">
        <f t="shared" si="177"/>
        <v/>
      </c>
      <c r="AD401" s="1" t="str">
        <f t="shared" si="178"/>
        <v/>
      </c>
      <c r="AE401" s="1" t="str">
        <f t="shared" si="179"/>
        <v/>
      </c>
      <c r="AF401" s="1"/>
      <c r="AG401" s="1"/>
      <c r="AH401" s="1"/>
      <c r="AI401" s="1"/>
      <c r="AJ401" s="1"/>
      <c r="AK401" s="58" t="s">
        <v>165</v>
      </c>
      <c r="AL401" s="4"/>
      <c r="AM401" s="4"/>
      <c r="AN401" s="5"/>
      <c r="AO401" s="195" t="s">
        <v>161</v>
      </c>
      <c r="AP401" s="199" t="s">
        <v>166</v>
      </c>
      <c r="AQ401" s="197" t="s">
        <v>167</v>
      </c>
      <c r="AR401" s="196"/>
      <c r="AS401" s="195"/>
      <c r="AT401" s="196" t="s">
        <v>168</v>
      </c>
      <c r="AU401" s="205"/>
      <c r="AV401" s="196"/>
      <c r="AW401" s="4"/>
      <c r="AX401" s="4"/>
      <c r="AY401" s="4"/>
      <c r="AZ401" s="4"/>
      <c r="BA401" s="4"/>
      <c r="BB401" s="4"/>
      <c r="BC401" s="4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4"/>
      <c r="BW401" s="8"/>
      <c r="BX401" s="8"/>
      <c r="BY401" s="8"/>
      <c r="BZ401" s="4"/>
      <c r="CA401" s="4"/>
      <c r="CB401" s="4"/>
      <c r="CC401" s="4"/>
      <c r="CD401" s="27"/>
      <c r="CE401" s="27"/>
      <c r="CF401" s="207" t="e">
        <f t="shared" si="187"/>
        <v>#VALUE!</v>
      </c>
      <c r="CG401" s="208" t="e">
        <f t="shared" si="188"/>
        <v>#VALUE!</v>
      </c>
      <c r="CH401" s="209"/>
      <c r="CI401" s="210"/>
      <c r="CJ401" s="207" t="e">
        <f t="shared" si="189"/>
        <v>#VALUE!</v>
      </c>
      <c r="CK401" s="208" t="e">
        <f t="shared" si="190"/>
        <v>#VALUE!</v>
      </c>
      <c r="CL401" s="209"/>
      <c r="CM401" s="210"/>
      <c r="CN401" s="207" t="e">
        <f t="shared" si="191"/>
        <v>#VALUE!</v>
      </c>
      <c r="CO401" s="208" t="e">
        <f t="shared" si="192"/>
        <v>#VALUE!</v>
      </c>
      <c r="CP401" s="211"/>
      <c r="CQ401" s="212"/>
      <c r="CR401" s="213"/>
      <c r="CS401" s="213"/>
    </row>
    <row r="402" spans="1:97" ht="19.899999999999999" customHeight="1">
      <c r="A402" s="194">
        <v>401</v>
      </c>
      <c r="B402" s="195">
        <v>1</v>
      </c>
      <c r="C402" s="195"/>
      <c r="D402" s="196" t="s">
        <v>1515</v>
      </c>
      <c r="E402" s="196" t="s">
        <v>1516</v>
      </c>
      <c r="F402" s="196" t="s">
        <v>1517</v>
      </c>
      <c r="G402" s="196" t="s">
        <v>513</v>
      </c>
      <c r="H402" s="196" t="s">
        <v>1453</v>
      </c>
      <c r="I402" s="237" t="str">
        <f t="shared" si="175"/>
        <v>0</v>
      </c>
      <c r="J402" s="237" t="str">
        <f t="shared" si="176"/>
        <v>101</v>
      </c>
      <c r="K402" s="2" t="str">
        <f t="shared" ref="K402:K433" si="196">K401</f>
        <v>FCS0301</v>
      </c>
      <c r="L402" s="1">
        <v>8</v>
      </c>
      <c r="M402" s="1">
        <v>2</v>
      </c>
      <c r="N402" s="1">
        <v>1</v>
      </c>
      <c r="O402" s="57" t="s">
        <v>34</v>
      </c>
      <c r="P402" s="2" t="str">
        <f t="shared" si="170"/>
        <v>AI</v>
      </c>
      <c r="Q402" s="2"/>
      <c r="R402" s="57" t="s">
        <v>162</v>
      </c>
      <c r="S402" s="2"/>
      <c r="T402" s="2"/>
      <c r="U402" s="2">
        <v>9</v>
      </c>
      <c r="V402" s="2"/>
      <c r="W402" s="2" t="s">
        <v>1515</v>
      </c>
      <c r="X402" s="2" t="s">
        <v>354</v>
      </c>
      <c r="Y402" s="3" t="str">
        <f t="shared" si="184"/>
        <v>%Z082101</v>
      </c>
      <c r="Z402" s="2" t="str">
        <f t="shared" si="185"/>
        <v>%%I08PDI9352</v>
      </c>
      <c r="AA402" s="2"/>
      <c r="AB402" s="2" t="str">
        <f t="shared" si="186"/>
        <v>吸收塔填料差压</v>
      </c>
      <c r="AC402" s="1" t="str">
        <f t="shared" si="177"/>
        <v>0</v>
      </c>
      <c r="AD402" s="1" t="str">
        <f t="shared" si="178"/>
        <v>101</v>
      </c>
      <c r="AE402" s="1" t="str">
        <f t="shared" si="179"/>
        <v>Kpa</v>
      </c>
      <c r="AF402" s="1"/>
      <c r="AG402" s="1"/>
      <c r="AH402" s="1"/>
      <c r="AI402" s="1"/>
      <c r="AJ402" s="1"/>
      <c r="AK402" s="58" t="s">
        <v>165</v>
      </c>
      <c r="AL402" s="4"/>
      <c r="AM402" s="4"/>
      <c r="AN402" s="5"/>
      <c r="AO402" s="195" t="s">
        <v>161</v>
      </c>
      <c r="AP402" s="199" t="s">
        <v>166</v>
      </c>
      <c r="AQ402" s="197" t="s">
        <v>167</v>
      </c>
      <c r="AR402" s="196"/>
      <c r="AS402" s="196"/>
      <c r="AT402" s="196" t="s">
        <v>168</v>
      </c>
      <c r="AU402" s="205" t="s">
        <v>1356</v>
      </c>
      <c r="AV402" s="196" t="s">
        <v>170</v>
      </c>
      <c r="AW402" s="4"/>
      <c r="AX402" s="4"/>
      <c r="AY402" s="4"/>
      <c r="AZ402" s="4"/>
      <c r="BA402" s="4"/>
      <c r="BB402" s="4"/>
      <c r="BC402" s="4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4"/>
      <c r="BW402" s="8"/>
      <c r="BX402" s="8"/>
      <c r="BY402" s="8"/>
      <c r="BZ402" s="4"/>
      <c r="CA402" s="4"/>
      <c r="CB402" s="4"/>
      <c r="CC402" s="4"/>
      <c r="CD402" s="27"/>
      <c r="CE402" s="27"/>
      <c r="CF402" s="207">
        <f t="shared" si="187"/>
        <v>-0.10100000000000001</v>
      </c>
      <c r="CG402" s="208">
        <f t="shared" si="188"/>
        <v>0.10100000000000001</v>
      </c>
      <c r="CH402" s="209"/>
      <c r="CI402" s="210"/>
      <c r="CJ402" s="207">
        <f t="shared" si="189"/>
        <v>50.399000000000001</v>
      </c>
      <c r="CK402" s="208">
        <f t="shared" si="190"/>
        <v>50.600999999999999</v>
      </c>
      <c r="CL402" s="209"/>
      <c r="CM402" s="210"/>
      <c r="CN402" s="207">
        <f t="shared" si="191"/>
        <v>100.899</v>
      </c>
      <c r="CO402" s="208">
        <f t="shared" si="192"/>
        <v>101.101</v>
      </c>
      <c r="CP402" s="211"/>
      <c r="CQ402" s="212"/>
      <c r="CR402" s="213"/>
      <c r="CS402" s="213"/>
    </row>
    <row r="403" spans="1:97" ht="19.899999999999999" customHeight="1">
      <c r="A403" s="194">
        <v>402</v>
      </c>
      <c r="B403" s="195">
        <v>2</v>
      </c>
      <c r="C403" s="195"/>
      <c r="D403" s="196" t="s">
        <v>1518</v>
      </c>
      <c r="E403" s="196" t="s">
        <v>1519</v>
      </c>
      <c r="F403" s="196" t="s">
        <v>1520</v>
      </c>
      <c r="G403" s="196" t="s">
        <v>1521</v>
      </c>
      <c r="H403" s="196" t="s">
        <v>1522</v>
      </c>
      <c r="I403" s="237" t="str">
        <f t="shared" si="175"/>
        <v>-5</v>
      </c>
      <c r="J403" s="237" t="str">
        <f t="shared" si="176"/>
        <v>1</v>
      </c>
      <c r="K403" s="2" t="str">
        <f t="shared" si="196"/>
        <v>FCS0301</v>
      </c>
      <c r="L403" s="1">
        <f t="shared" ref="L403:L417" si="197">L402</f>
        <v>8</v>
      </c>
      <c r="M403" s="1">
        <f t="shared" ref="M403:M417" si="198">M402</f>
        <v>2</v>
      </c>
      <c r="N403" s="1">
        <v>2</v>
      </c>
      <c r="O403" s="57" t="str">
        <f t="shared" ref="O403:O417" si="199">O402</f>
        <v>AAI143</v>
      </c>
      <c r="P403" s="2" t="str">
        <f t="shared" si="170"/>
        <v>AI</v>
      </c>
      <c r="Q403" s="2"/>
      <c r="R403" s="57" t="s">
        <v>162</v>
      </c>
      <c r="S403" s="2"/>
      <c r="T403" s="2"/>
      <c r="U403" s="2">
        <v>10</v>
      </c>
      <c r="V403" s="2"/>
      <c r="W403" s="2" t="s">
        <v>1518</v>
      </c>
      <c r="X403" s="2" t="s">
        <v>354</v>
      </c>
      <c r="Y403" s="3" t="str">
        <f t="shared" si="184"/>
        <v>%Z082102</v>
      </c>
      <c r="Z403" s="2" t="str">
        <f t="shared" si="185"/>
        <v>%%I08PI9354</v>
      </c>
      <c r="AA403" s="2"/>
      <c r="AB403" s="2" t="str">
        <f t="shared" si="186"/>
        <v>吸收塔顶端压力</v>
      </c>
      <c r="AC403" s="1" t="str">
        <f t="shared" si="177"/>
        <v>-5</v>
      </c>
      <c r="AD403" s="1" t="str">
        <f t="shared" si="178"/>
        <v>1</v>
      </c>
      <c r="AE403" s="1" t="str">
        <f t="shared" si="179"/>
        <v>KpaG</v>
      </c>
      <c r="AF403" s="1"/>
      <c r="AG403" s="1"/>
      <c r="AH403" s="1"/>
      <c r="AI403" s="1"/>
      <c r="AJ403" s="1"/>
      <c r="AK403" s="58" t="s">
        <v>165</v>
      </c>
      <c r="AL403" s="4"/>
      <c r="AM403" s="4"/>
      <c r="AN403" s="5"/>
      <c r="AO403" s="195" t="s">
        <v>161</v>
      </c>
      <c r="AP403" s="199" t="s">
        <v>166</v>
      </c>
      <c r="AQ403" s="197" t="s">
        <v>167</v>
      </c>
      <c r="AR403" s="196"/>
      <c r="AS403" s="196"/>
      <c r="AT403" s="196" t="s">
        <v>168</v>
      </c>
      <c r="AU403" s="205" t="s">
        <v>1356</v>
      </c>
      <c r="AV403" s="196" t="s">
        <v>170</v>
      </c>
      <c r="AW403" s="4"/>
      <c r="AX403" s="4"/>
      <c r="AY403" s="4"/>
      <c r="AZ403" s="4"/>
      <c r="BA403" s="4"/>
      <c r="BB403" s="4"/>
      <c r="BC403" s="4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4"/>
      <c r="BW403" s="8"/>
      <c r="BX403" s="8"/>
      <c r="BY403" s="8"/>
      <c r="BZ403" s="4"/>
      <c r="CA403" s="4"/>
      <c r="CB403" s="4"/>
      <c r="CC403" s="4"/>
      <c r="CD403" s="27"/>
      <c r="CE403" s="27"/>
      <c r="CF403" s="207">
        <f t="shared" si="187"/>
        <v>-5.0060000000000002</v>
      </c>
      <c r="CG403" s="208">
        <f t="shared" si="188"/>
        <v>-4.9939999999999998</v>
      </c>
      <c r="CH403" s="209"/>
      <c r="CI403" s="210"/>
      <c r="CJ403" s="207">
        <f t="shared" si="189"/>
        <v>-2.0059999999999998</v>
      </c>
      <c r="CK403" s="208">
        <f t="shared" si="190"/>
        <v>-1.994</v>
      </c>
      <c r="CL403" s="209"/>
      <c r="CM403" s="210"/>
      <c r="CN403" s="207">
        <f t="shared" si="191"/>
        <v>0.99399999999999999</v>
      </c>
      <c r="CO403" s="208">
        <f t="shared" si="192"/>
        <v>1.006</v>
      </c>
      <c r="CP403" s="211"/>
      <c r="CQ403" s="212"/>
      <c r="CR403" s="213"/>
      <c r="CS403" s="213"/>
    </row>
    <row r="404" spans="1:97" ht="19.899999999999999" customHeight="1">
      <c r="A404" s="194">
        <v>403</v>
      </c>
      <c r="B404" s="195">
        <v>3</v>
      </c>
      <c r="C404" s="195"/>
      <c r="D404" s="196" t="s">
        <v>1523</v>
      </c>
      <c r="E404" s="196" t="s">
        <v>1524</v>
      </c>
      <c r="F404" s="196" t="s">
        <v>1525</v>
      </c>
      <c r="G404" s="196" t="s">
        <v>1484</v>
      </c>
      <c r="H404" s="196" t="s">
        <v>1413</v>
      </c>
      <c r="I404" s="237" t="str">
        <f t="shared" si="175"/>
        <v>0</v>
      </c>
      <c r="J404" s="237" t="str">
        <f t="shared" si="176"/>
        <v>3000</v>
      </c>
      <c r="K404" s="2" t="str">
        <f t="shared" si="196"/>
        <v>FCS0301</v>
      </c>
      <c r="L404" s="1">
        <f t="shared" si="197"/>
        <v>8</v>
      </c>
      <c r="M404" s="1">
        <f t="shared" si="198"/>
        <v>2</v>
      </c>
      <c r="N404" s="1">
        <v>3</v>
      </c>
      <c r="O404" s="57" t="str">
        <f t="shared" si="199"/>
        <v>AAI143</v>
      </c>
      <c r="P404" s="2" t="str">
        <f t="shared" ref="P404:P467" si="200">IF(MID(O404,4,3)="543","AO","AI")</f>
        <v>AI</v>
      </c>
      <c r="Q404" s="2"/>
      <c r="R404" s="57" t="s">
        <v>162</v>
      </c>
      <c r="S404" s="2"/>
      <c r="T404" s="2"/>
      <c r="U404" s="2">
        <v>20</v>
      </c>
      <c r="V404" s="2"/>
      <c r="W404" s="2" t="s">
        <v>1526</v>
      </c>
      <c r="X404" s="2" t="s">
        <v>164</v>
      </c>
      <c r="Y404" s="3" t="str">
        <f t="shared" si="184"/>
        <v>%Z082103</v>
      </c>
      <c r="Z404" s="2" t="str">
        <f t="shared" si="185"/>
        <v>%%I08LI9347</v>
      </c>
      <c r="AA404" s="2"/>
      <c r="AB404" s="2" t="str">
        <f t="shared" si="186"/>
        <v>洗涤塔液位</v>
      </c>
      <c r="AC404" s="1" t="str">
        <f t="shared" si="177"/>
        <v>0</v>
      </c>
      <c r="AD404" s="1" t="str">
        <f t="shared" si="178"/>
        <v>3000</v>
      </c>
      <c r="AE404" s="1" t="str">
        <f t="shared" si="179"/>
        <v>mm</v>
      </c>
      <c r="AF404" s="1"/>
      <c r="AG404" s="1"/>
      <c r="AH404" s="1"/>
      <c r="AI404" s="1"/>
      <c r="AJ404" s="1"/>
      <c r="AK404" s="58" t="s">
        <v>165</v>
      </c>
      <c r="AL404" s="4"/>
      <c r="AM404" s="4"/>
      <c r="AN404" s="5"/>
      <c r="AO404" s="195" t="s">
        <v>161</v>
      </c>
      <c r="AP404" s="199" t="s">
        <v>166</v>
      </c>
      <c r="AQ404" s="197" t="s">
        <v>167</v>
      </c>
      <c r="AR404" s="196"/>
      <c r="AS404" s="196"/>
      <c r="AT404" s="196" t="s">
        <v>168</v>
      </c>
      <c r="AU404" s="205" t="s">
        <v>1356</v>
      </c>
      <c r="AV404" s="196" t="s">
        <v>170</v>
      </c>
      <c r="AW404" s="4"/>
      <c r="AX404" s="4"/>
      <c r="AY404" s="4"/>
      <c r="AZ404" s="4"/>
      <c r="BA404" s="4"/>
      <c r="BB404" s="4"/>
      <c r="BC404" s="4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4"/>
      <c r="BW404" s="8"/>
      <c r="BX404" s="8"/>
      <c r="BY404" s="8"/>
      <c r="BZ404" s="4"/>
      <c r="CA404" s="4"/>
      <c r="CB404" s="4"/>
      <c r="CC404" s="4"/>
      <c r="CD404" s="27"/>
      <c r="CE404" s="27"/>
      <c r="CF404" s="207">
        <f t="shared" si="187"/>
        <v>-3</v>
      </c>
      <c r="CG404" s="208">
        <f t="shared" si="188"/>
        <v>3</v>
      </c>
      <c r="CH404" s="209"/>
      <c r="CI404" s="210"/>
      <c r="CJ404" s="207">
        <f t="shared" si="189"/>
        <v>1497</v>
      </c>
      <c r="CK404" s="208">
        <f t="shared" si="190"/>
        <v>1503</v>
      </c>
      <c r="CL404" s="209"/>
      <c r="CM404" s="210"/>
      <c r="CN404" s="207">
        <f t="shared" si="191"/>
        <v>2997</v>
      </c>
      <c r="CO404" s="208">
        <f t="shared" si="192"/>
        <v>3003</v>
      </c>
      <c r="CP404" s="211"/>
      <c r="CQ404" s="212"/>
      <c r="CR404" s="213"/>
      <c r="CS404" s="213"/>
    </row>
    <row r="405" spans="1:97" ht="19.899999999999999" customHeight="1">
      <c r="A405" s="194">
        <v>404</v>
      </c>
      <c r="B405" s="195">
        <v>4</v>
      </c>
      <c r="C405" s="195"/>
      <c r="D405" s="196" t="s">
        <v>1527</v>
      </c>
      <c r="E405" s="196" t="s">
        <v>1528</v>
      </c>
      <c r="F405" s="196" t="s">
        <v>1529</v>
      </c>
      <c r="G405" s="196" t="s">
        <v>1530</v>
      </c>
      <c r="H405" s="196" t="s">
        <v>314</v>
      </c>
      <c r="I405" s="237" t="str">
        <f t="shared" si="175"/>
        <v>0</v>
      </c>
      <c r="J405" s="237" t="str">
        <f t="shared" si="176"/>
        <v>9</v>
      </c>
      <c r="K405" s="2" t="str">
        <f t="shared" si="196"/>
        <v>FCS0301</v>
      </c>
      <c r="L405" s="1">
        <f t="shared" si="197"/>
        <v>8</v>
      </c>
      <c r="M405" s="1">
        <f t="shared" si="198"/>
        <v>2</v>
      </c>
      <c r="N405" s="1">
        <v>4</v>
      </c>
      <c r="O405" s="57" t="str">
        <f t="shared" si="199"/>
        <v>AAI143</v>
      </c>
      <c r="P405" s="2" t="str">
        <f t="shared" si="200"/>
        <v>AI</v>
      </c>
      <c r="Q405" s="2"/>
      <c r="R405" s="57" t="s">
        <v>162</v>
      </c>
      <c r="S405" s="2"/>
      <c r="T405" s="2"/>
      <c r="U405" s="2">
        <v>20</v>
      </c>
      <c r="V405" s="2"/>
      <c r="W405" s="2" t="s">
        <v>1531</v>
      </c>
      <c r="X405" s="2" t="s">
        <v>164</v>
      </c>
      <c r="Y405" s="3" t="str">
        <f t="shared" si="184"/>
        <v>%Z082104</v>
      </c>
      <c r="Z405" s="2" t="str">
        <f t="shared" si="185"/>
        <v>%%I08AI9342B</v>
      </c>
      <c r="AA405" s="2"/>
      <c r="AB405" s="2" t="str">
        <f t="shared" si="186"/>
        <v>NaCL溶液电导（浓度）</v>
      </c>
      <c r="AC405" s="1" t="str">
        <f t="shared" si="177"/>
        <v>0</v>
      </c>
      <c r="AD405" s="1" t="str">
        <f t="shared" si="178"/>
        <v>9</v>
      </c>
      <c r="AE405" s="1" t="str">
        <f t="shared" si="179"/>
        <v>%</v>
      </c>
      <c r="AF405" s="1"/>
      <c r="AG405" s="59"/>
      <c r="AH405" s="1"/>
      <c r="AI405" s="1"/>
      <c r="AJ405" s="1"/>
      <c r="AK405" s="58" t="s">
        <v>165</v>
      </c>
      <c r="AL405" s="4"/>
      <c r="AM405" s="4"/>
      <c r="AN405" s="5"/>
      <c r="AO405" s="195" t="s">
        <v>161</v>
      </c>
      <c r="AP405" s="199" t="s">
        <v>166</v>
      </c>
      <c r="AQ405" s="197" t="s">
        <v>167</v>
      </c>
      <c r="AR405" s="196"/>
      <c r="AS405" s="196"/>
      <c r="AT405" s="196" t="s">
        <v>168</v>
      </c>
      <c r="AU405" s="205" t="s">
        <v>1356</v>
      </c>
      <c r="AV405" s="196" t="s">
        <v>170</v>
      </c>
      <c r="AW405" s="4"/>
      <c r="AX405" s="4"/>
      <c r="AY405" s="4"/>
      <c r="AZ405" s="4"/>
      <c r="BA405" s="4"/>
      <c r="BB405" s="4"/>
      <c r="BC405" s="4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4"/>
      <c r="BW405" s="8"/>
      <c r="BX405" s="8"/>
      <c r="BY405" s="8"/>
      <c r="BZ405" s="4"/>
      <c r="CA405" s="4"/>
      <c r="CB405" s="4"/>
      <c r="CC405" s="4"/>
      <c r="CD405" s="27"/>
      <c r="CE405" s="27"/>
      <c r="CF405" s="207">
        <f t="shared" si="187"/>
        <v>-9.0000000000000011E-3</v>
      </c>
      <c r="CG405" s="208">
        <f t="shared" si="188"/>
        <v>9.0000000000000011E-3</v>
      </c>
      <c r="CH405" s="209"/>
      <c r="CI405" s="210"/>
      <c r="CJ405" s="207">
        <f t="shared" si="189"/>
        <v>4.4909999999999997</v>
      </c>
      <c r="CK405" s="208">
        <f t="shared" si="190"/>
        <v>4.5090000000000003</v>
      </c>
      <c r="CL405" s="209"/>
      <c r="CM405" s="210"/>
      <c r="CN405" s="207">
        <f t="shared" si="191"/>
        <v>8.9909999999999997</v>
      </c>
      <c r="CO405" s="208">
        <f t="shared" si="192"/>
        <v>9.0090000000000003</v>
      </c>
      <c r="CP405" s="211"/>
      <c r="CQ405" s="212"/>
      <c r="CR405" s="213"/>
      <c r="CS405" s="213"/>
    </row>
    <row r="406" spans="1:97" ht="19.899999999999999" customHeight="1">
      <c r="A406" s="194">
        <v>405</v>
      </c>
      <c r="B406" s="195">
        <v>5</v>
      </c>
      <c r="C406" s="195"/>
      <c r="D406" s="196" t="s">
        <v>1532</v>
      </c>
      <c r="E406" s="196" t="s">
        <v>1533</v>
      </c>
      <c r="F406" s="196" t="s">
        <v>1534</v>
      </c>
      <c r="G406" s="196" t="s">
        <v>612</v>
      </c>
      <c r="H406" s="196" t="s">
        <v>613</v>
      </c>
      <c r="I406" s="237" t="str">
        <f t="shared" si="175"/>
        <v>0</v>
      </c>
      <c r="J406" s="237" t="str">
        <f t="shared" si="176"/>
        <v>14</v>
      </c>
      <c r="K406" s="2" t="str">
        <f t="shared" si="196"/>
        <v>FCS0301</v>
      </c>
      <c r="L406" s="1">
        <f t="shared" si="197"/>
        <v>8</v>
      </c>
      <c r="M406" s="1">
        <f t="shared" si="198"/>
        <v>2</v>
      </c>
      <c r="N406" s="1">
        <v>5</v>
      </c>
      <c r="O406" s="57" t="str">
        <f t="shared" si="199"/>
        <v>AAI143</v>
      </c>
      <c r="P406" s="2" t="str">
        <f t="shared" si="200"/>
        <v>AI</v>
      </c>
      <c r="Q406" s="2"/>
      <c r="R406" s="57" t="s">
        <v>162</v>
      </c>
      <c r="S406" s="2"/>
      <c r="T406" s="2"/>
      <c r="U406" s="2">
        <v>20</v>
      </c>
      <c r="V406" s="2"/>
      <c r="W406" s="2" t="s">
        <v>1535</v>
      </c>
      <c r="X406" s="2" t="s">
        <v>164</v>
      </c>
      <c r="Y406" s="3" t="str">
        <f t="shared" si="184"/>
        <v>%Z082105</v>
      </c>
      <c r="Z406" s="2" t="str">
        <f t="shared" si="185"/>
        <v>%%I08AI9342A</v>
      </c>
      <c r="AA406" s="2"/>
      <c r="AB406" s="2" t="str">
        <f t="shared" si="186"/>
        <v>洗涤塔pH值</v>
      </c>
      <c r="AC406" s="1" t="str">
        <f t="shared" si="177"/>
        <v>0</v>
      </c>
      <c r="AD406" s="1" t="str">
        <f t="shared" si="178"/>
        <v>14</v>
      </c>
      <c r="AE406" s="1" t="str">
        <f t="shared" si="179"/>
        <v>pH</v>
      </c>
      <c r="AF406" s="1"/>
      <c r="AG406" s="1"/>
      <c r="AH406" s="1"/>
      <c r="AI406" s="1"/>
      <c r="AJ406" s="1"/>
      <c r="AK406" s="58" t="s">
        <v>165</v>
      </c>
      <c r="AL406" s="4"/>
      <c r="AM406" s="4"/>
      <c r="AN406" s="5"/>
      <c r="AO406" s="195" t="s">
        <v>161</v>
      </c>
      <c r="AP406" s="199" t="s">
        <v>166</v>
      </c>
      <c r="AQ406" s="197" t="s">
        <v>167</v>
      </c>
      <c r="AR406" s="196"/>
      <c r="AS406" s="196"/>
      <c r="AT406" s="196" t="s">
        <v>168</v>
      </c>
      <c r="AU406" s="205" t="s">
        <v>1356</v>
      </c>
      <c r="AV406" s="196" t="s">
        <v>170</v>
      </c>
      <c r="AW406" s="4"/>
      <c r="AX406" s="4"/>
      <c r="AY406" s="4"/>
      <c r="AZ406" s="4"/>
      <c r="BA406" s="4"/>
      <c r="BB406" s="4"/>
      <c r="BC406" s="4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4"/>
      <c r="BW406" s="8"/>
      <c r="BX406" s="8"/>
      <c r="BY406" s="8"/>
      <c r="BZ406" s="4"/>
      <c r="CA406" s="4"/>
      <c r="CB406" s="4"/>
      <c r="CC406" s="4"/>
      <c r="CD406" s="27"/>
      <c r="CE406" s="27"/>
      <c r="CF406" s="207">
        <f t="shared" si="187"/>
        <v>-1.4E-2</v>
      </c>
      <c r="CG406" s="208">
        <f t="shared" si="188"/>
        <v>1.4E-2</v>
      </c>
      <c r="CH406" s="209"/>
      <c r="CI406" s="210"/>
      <c r="CJ406" s="207">
        <f t="shared" si="189"/>
        <v>6.9859999999999998</v>
      </c>
      <c r="CK406" s="208">
        <f t="shared" si="190"/>
        <v>7.0140000000000002</v>
      </c>
      <c r="CL406" s="209"/>
      <c r="CM406" s="210"/>
      <c r="CN406" s="207">
        <f t="shared" si="191"/>
        <v>13.986000000000001</v>
      </c>
      <c r="CO406" s="208">
        <f t="shared" si="192"/>
        <v>14.013999999999999</v>
      </c>
      <c r="CP406" s="211"/>
      <c r="CQ406" s="212"/>
      <c r="CR406" s="213"/>
      <c r="CS406" s="213"/>
    </row>
    <row r="407" spans="1:97" ht="19.899999999999999" customHeight="1">
      <c r="A407" s="194">
        <v>406</v>
      </c>
      <c r="B407" s="195">
        <v>6</v>
      </c>
      <c r="C407" s="195"/>
      <c r="D407" s="196" t="s">
        <v>1536</v>
      </c>
      <c r="E407" s="196" t="s">
        <v>1537</v>
      </c>
      <c r="F407" s="196" t="s">
        <v>1538</v>
      </c>
      <c r="G407" s="196" t="s">
        <v>513</v>
      </c>
      <c r="H407" s="196" t="s">
        <v>1453</v>
      </c>
      <c r="I407" s="237" t="str">
        <f t="shared" si="175"/>
        <v>0</v>
      </c>
      <c r="J407" s="237" t="str">
        <f t="shared" si="176"/>
        <v>101</v>
      </c>
      <c r="K407" s="2" t="str">
        <f t="shared" si="196"/>
        <v>FCS0301</v>
      </c>
      <c r="L407" s="1">
        <f t="shared" si="197"/>
        <v>8</v>
      </c>
      <c r="M407" s="1">
        <f t="shared" si="198"/>
        <v>2</v>
      </c>
      <c r="N407" s="1">
        <v>6</v>
      </c>
      <c r="O407" s="57" t="str">
        <f t="shared" si="199"/>
        <v>AAI143</v>
      </c>
      <c r="P407" s="2" t="str">
        <f t="shared" si="200"/>
        <v>AI</v>
      </c>
      <c r="Q407" s="2"/>
      <c r="R407" s="57" t="s">
        <v>162</v>
      </c>
      <c r="S407" s="2"/>
      <c r="T407" s="2"/>
      <c r="U407" s="2">
        <v>9</v>
      </c>
      <c r="V407" s="2"/>
      <c r="W407" s="2" t="s">
        <v>1536</v>
      </c>
      <c r="X407" s="2" t="s">
        <v>354</v>
      </c>
      <c r="Y407" s="3" t="str">
        <f t="shared" si="184"/>
        <v>%Z082106</v>
      </c>
      <c r="Z407" s="2" t="str">
        <f t="shared" si="185"/>
        <v>%%I08PDI9355</v>
      </c>
      <c r="AA407" s="2"/>
      <c r="AB407" s="2" t="str">
        <f t="shared" si="186"/>
        <v>洗涤塔填料差压</v>
      </c>
      <c r="AC407" s="1" t="str">
        <f t="shared" si="177"/>
        <v>0</v>
      </c>
      <c r="AD407" s="1" t="str">
        <f t="shared" si="178"/>
        <v>101</v>
      </c>
      <c r="AE407" s="1" t="str">
        <f t="shared" si="179"/>
        <v>Kpa</v>
      </c>
      <c r="AF407" s="1"/>
      <c r="AG407" s="1"/>
      <c r="AH407" s="1"/>
      <c r="AI407" s="1"/>
      <c r="AJ407" s="1"/>
      <c r="AK407" s="58" t="s">
        <v>165</v>
      </c>
      <c r="AL407" s="4"/>
      <c r="AM407" s="4"/>
      <c r="AN407" s="5"/>
      <c r="AO407" s="195" t="s">
        <v>161</v>
      </c>
      <c r="AP407" s="199" t="s">
        <v>166</v>
      </c>
      <c r="AQ407" s="197" t="s">
        <v>167</v>
      </c>
      <c r="AR407" s="196"/>
      <c r="AS407" s="196"/>
      <c r="AT407" s="196" t="s">
        <v>168</v>
      </c>
      <c r="AU407" s="205" t="s">
        <v>1356</v>
      </c>
      <c r="AV407" s="196" t="s">
        <v>170</v>
      </c>
      <c r="AW407" s="4"/>
      <c r="AX407" s="4"/>
      <c r="AY407" s="4"/>
      <c r="AZ407" s="4"/>
      <c r="BA407" s="4"/>
      <c r="BB407" s="4"/>
      <c r="BC407" s="4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4"/>
      <c r="BW407" s="8"/>
      <c r="BX407" s="8"/>
      <c r="BY407" s="8"/>
      <c r="BZ407" s="4"/>
      <c r="CA407" s="4"/>
      <c r="CB407" s="4"/>
      <c r="CC407" s="4"/>
      <c r="CD407" s="27"/>
      <c r="CE407" s="27"/>
      <c r="CF407" s="207">
        <f t="shared" si="187"/>
        <v>-0.10100000000000001</v>
      </c>
      <c r="CG407" s="208">
        <f t="shared" si="188"/>
        <v>0.10100000000000001</v>
      </c>
      <c r="CH407" s="209"/>
      <c r="CI407" s="210"/>
      <c r="CJ407" s="207">
        <f t="shared" si="189"/>
        <v>50.399000000000001</v>
      </c>
      <c r="CK407" s="208">
        <f t="shared" si="190"/>
        <v>50.600999999999999</v>
      </c>
      <c r="CL407" s="209"/>
      <c r="CM407" s="210"/>
      <c r="CN407" s="207">
        <f t="shared" si="191"/>
        <v>100.899</v>
      </c>
      <c r="CO407" s="208">
        <f t="shared" si="192"/>
        <v>101.101</v>
      </c>
      <c r="CP407" s="211"/>
      <c r="CQ407" s="212"/>
      <c r="CR407" s="213"/>
      <c r="CS407" s="213"/>
    </row>
    <row r="408" spans="1:97" ht="19.899999999999999" customHeight="1">
      <c r="A408" s="194">
        <v>407</v>
      </c>
      <c r="B408" s="195">
        <v>7</v>
      </c>
      <c r="C408" s="195"/>
      <c r="D408" s="196" t="s">
        <v>1539</v>
      </c>
      <c r="E408" s="196" t="s">
        <v>1540</v>
      </c>
      <c r="F408" s="196" t="s">
        <v>1541</v>
      </c>
      <c r="G408" s="196" t="s">
        <v>1521</v>
      </c>
      <c r="H408" s="196" t="s">
        <v>1522</v>
      </c>
      <c r="I408" s="237" t="str">
        <f t="shared" si="175"/>
        <v>-5</v>
      </c>
      <c r="J408" s="237" t="str">
        <f t="shared" si="176"/>
        <v>1</v>
      </c>
      <c r="K408" s="2" t="str">
        <f t="shared" si="196"/>
        <v>FCS0301</v>
      </c>
      <c r="L408" s="1">
        <f t="shared" si="197"/>
        <v>8</v>
      </c>
      <c r="M408" s="1">
        <f t="shared" si="198"/>
        <v>2</v>
      </c>
      <c r="N408" s="1">
        <v>7</v>
      </c>
      <c r="O408" s="57" t="str">
        <f t="shared" si="199"/>
        <v>AAI143</v>
      </c>
      <c r="P408" s="2" t="str">
        <f t="shared" si="200"/>
        <v>AI</v>
      </c>
      <c r="Q408" s="2"/>
      <c r="R408" s="57" t="s">
        <v>162</v>
      </c>
      <c r="S408" s="2"/>
      <c r="T408" s="2"/>
      <c r="U408" s="2">
        <v>10</v>
      </c>
      <c r="V408" s="2"/>
      <c r="W408" s="2" t="s">
        <v>1539</v>
      </c>
      <c r="X408" s="2" t="s">
        <v>354</v>
      </c>
      <c r="Y408" s="3" t="str">
        <f t="shared" si="184"/>
        <v>%Z082107</v>
      </c>
      <c r="Z408" s="2" t="str">
        <f t="shared" si="185"/>
        <v>%%I08PI9356</v>
      </c>
      <c r="AA408" s="2"/>
      <c r="AB408" s="2" t="str">
        <f t="shared" si="186"/>
        <v>洗涤塔顶端压力</v>
      </c>
      <c r="AC408" s="1" t="str">
        <f t="shared" si="177"/>
        <v>-5</v>
      </c>
      <c r="AD408" s="1" t="str">
        <f t="shared" si="178"/>
        <v>1</v>
      </c>
      <c r="AE408" s="1" t="str">
        <f t="shared" si="179"/>
        <v>KpaG</v>
      </c>
      <c r="AF408" s="1"/>
      <c r="AG408" s="1"/>
      <c r="AH408" s="1"/>
      <c r="AI408" s="1"/>
      <c r="AJ408" s="1"/>
      <c r="AK408" s="58" t="s">
        <v>165</v>
      </c>
      <c r="AL408" s="4"/>
      <c r="AM408" s="4"/>
      <c r="AN408" s="5"/>
      <c r="AO408" s="195" t="s">
        <v>161</v>
      </c>
      <c r="AP408" s="199" t="s">
        <v>166</v>
      </c>
      <c r="AQ408" s="197" t="s">
        <v>167</v>
      </c>
      <c r="AR408" s="196"/>
      <c r="AS408" s="196"/>
      <c r="AT408" s="196" t="s">
        <v>168</v>
      </c>
      <c r="AU408" s="205" t="s">
        <v>1356</v>
      </c>
      <c r="AV408" s="196" t="s">
        <v>170</v>
      </c>
      <c r="AW408" s="4"/>
      <c r="AX408" s="4"/>
      <c r="AY408" s="4"/>
      <c r="AZ408" s="4"/>
      <c r="BA408" s="4"/>
      <c r="BB408" s="4"/>
      <c r="BC408" s="4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4"/>
      <c r="BW408" s="8"/>
      <c r="BX408" s="8"/>
      <c r="BY408" s="8"/>
      <c r="BZ408" s="4"/>
      <c r="CA408" s="4"/>
      <c r="CB408" s="4"/>
      <c r="CC408" s="4"/>
      <c r="CD408" s="27"/>
      <c r="CE408" s="27"/>
      <c r="CF408" s="207">
        <f t="shared" si="187"/>
        <v>-5.0060000000000002</v>
      </c>
      <c r="CG408" s="208">
        <f t="shared" si="188"/>
        <v>-4.9939999999999998</v>
      </c>
      <c r="CH408" s="209"/>
      <c r="CI408" s="210"/>
      <c r="CJ408" s="207">
        <f t="shared" si="189"/>
        <v>-2.0059999999999998</v>
      </c>
      <c r="CK408" s="208">
        <f t="shared" si="190"/>
        <v>-1.994</v>
      </c>
      <c r="CL408" s="209"/>
      <c r="CM408" s="210"/>
      <c r="CN408" s="207">
        <f t="shared" si="191"/>
        <v>0.99399999999999999</v>
      </c>
      <c r="CO408" s="208">
        <f t="shared" si="192"/>
        <v>1.006</v>
      </c>
      <c r="CP408" s="211"/>
      <c r="CQ408" s="212"/>
      <c r="CR408" s="213"/>
      <c r="CS408" s="213"/>
    </row>
    <row r="409" spans="1:97" ht="19.899999999999999" customHeight="1">
      <c r="A409" s="194">
        <v>408</v>
      </c>
      <c r="B409" s="195">
        <v>8</v>
      </c>
      <c r="C409" s="195"/>
      <c r="D409" s="196" t="s">
        <v>1542</v>
      </c>
      <c r="E409" s="196" t="s">
        <v>1543</v>
      </c>
      <c r="F409" s="196" t="s">
        <v>1544</v>
      </c>
      <c r="G409" s="196" t="s">
        <v>513</v>
      </c>
      <c r="H409" s="196" t="s">
        <v>160</v>
      </c>
      <c r="I409" s="237" t="str">
        <f t="shared" si="175"/>
        <v>0</v>
      </c>
      <c r="J409" s="237" t="str">
        <f t="shared" si="176"/>
        <v>101</v>
      </c>
      <c r="K409" s="2" t="str">
        <f t="shared" si="196"/>
        <v>FCS0301</v>
      </c>
      <c r="L409" s="1">
        <f t="shared" si="197"/>
        <v>8</v>
      </c>
      <c r="M409" s="1">
        <f t="shared" si="198"/>
        <v>2</v>
      </c>
      <c r="N409" s="1">
        <v>8</v>
      </c>
      <c r="O409" s="57" t="str">
        <f t="shared" si="199"/>
        <v>AAI143</v>
      </c>
      <c r="P409" s="2" t="str">
        <f t="shared" si="200"/>
        <v>AI</v>
      </c>
      <c r="Q409" s="2"/>
      <c r="R409" s="57" t="s">
        <v>162</v>
      </c>
      <c r="S409" s="2"/>
      <c r="T409" s="2"/>
      <c r="U409" s="2">
        <v>7</v>
      </c>
      <c r="V409" s="2"/>
      <c r="W409" s="2" t="s">
        <v>1542</v>
      </c>
      <c r="X409" s="2" t="s">
        <v>354</v>
      </c>
      <c r="Y409" s="3" t="str">
        <f t="shared" si="184"/>
        <v>%Z082108</v>
      </c>
      <c r="Z409" s="2" t="str">
        <f t="shared" si="185"/>
        <v>%%I08FI9346</v>
      </c>
      <c r="AA409" s="2"/>
      <c r="AB409" s="2" t="str">
        <f t="shared" si="186"/>
        <v>NaOH流量</v>
      </c>
      <c r="AC409" s="1" t="str">
        <f t="shared" si="177"/>
        <v>0</v>
      </c>
      <c r="AD409" s="1" t="str">
        <f t="shared" si="178"/>
        <v>101</v>
      </c>
      <c r="AE409" s="1" t="str">
        <f t="shared" si="179"/>
        <v>kg/h</v>
      </c>
      <c r="AF409" s="1"/>
      <c r="AG409" s="1"/>
      <c r="AH409" s="1"/>
      <c r="AI409" s="1"/>
      <c r="AJ409" s="1"/>
      <c r="AK409" s="58" t="s">
        <v>165</v>
      </c>
      <c r="AL409" s="4"/>
      <c r="AM409" s="4"/>
      <c r="AN409" s="5"/>
      <c r="AO409" s="195" t="s">
        <v>161</v>
      </c>
      <c r="AP409" s="199" t="s">
        <v>166</v>
      </c>
      <c r="AQ409" s="197" t="s">
        <v>167</v>
      </c>
      <c r="AR409" s="196"/>
      <c r="AS409" s="196"/>
      <c r="AT409" s="196" t="s">
        <v>168</v>
      </c>
      <c r="AU409" s="205" t="s">
        <v>1356</v>
      </c>
      <c r="AV409" s="196" t="s">
        <v>170</v>
      </c>
      <c r="AW409" s="4"/>
      <c r="AX409" s="4"/>
      <c r="AY409" s="4"/>
      <c r="AZ409" s="4"/>
      <c r="BA409" s="4"/>
      <c r="BB409" s="4"/>
      <c r="BC409" s="4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4"/>
      <c r="BW409" s="8"/>
      <c r="BX409" s="8"/>
      <c r="BY409" s="8"/>
      <c r="BZ409" s="4"/>
      <c r="CA409" s="4"/>
      <c r="CB409" s="4"/>
      <c r="CC409" s="4"/>
      <c r="CD409" s="27"/>
      <c r="CE409" s="27"/>
      <c r="CF409" s="207">
        <f t="shared" si="187"/>
        <v>-0.10100000000000001</v>
      </c>
      <c r="CG409" s="208">
        <f t="shared" si="188"/>
        <v>0.10100000000000001</v>
      </c>
      <c r="CH409" s="209"/>
      <c r="CI409" s="210"/>
      <c r="CJ409" s="207">
        <f t="shared" si="189"/>
        <v>50.399000000000001</v>
      </c>
      <c r="CK409" s="208">
        <f t="shared" si="190"/>
        <v>50.600999999999999</v>
      </c>
      <c r="CL409" s="209"/>
      <c r="CM409" s="210"/>
      <c r="CN409" s="207">
        <f t="shared" si="191"/>
        <v>100.899</v>
      </c>
      <c r="CO409" s="208">
        <f t="shared" si="192"/>
        <v>101.101</v>
      </c>
      <c r="CP409" s="211"/>
      <c r="CQ409" s="212"/>
      <c r="CR409" s="213"/>
      <c r="CS409" s="213"/>
    </row>
    <row r="410" spans="1:97" ht="19.899999999999999" customHeight="1">
      <c r="A410" s="194">
        <v>409</v>
      </c>
      <c r="B410" s="195">
        <v>9</v>
      </c>
      <c r="C410" s="195"/>
      <c r="D410" s="196" t="s">
        <v>1545</v>
      </c>
      <c r="E410" s="196" t="s">
        <v>1546</v>
      </c>
      <c r="F410" s="196" t="s">
        <v>1547</v>
      </c>
      <c r="G410" s="196" t="s">
        <v>513</v>
      </c>
      <c r="H410" s="196" t="s">
        <v>160</v>
      </c>
      <c r="I410" s="237" t="str">
        <f t="shared" si="175"/>
        <v>0</v>
      </c>
      <c r="J410" s="237" t="str">
        <f t="shared" si="176"/>
        <v>101</v>
      </c>
      <c r="K410" s="2" t="str">
        <f t="shared" si="196"/>
        <v>FCS0301</v>
      </c>
      <c r="L410" s="1">
        <f t="shared" si="197"/>
        <v>8</v>
      </c>
      <c r="M410" s="1">
        <f t="shared" si="198"/>
        <v>2</v>
      </c>
      <c r="N410" s="1">
        <v>9</v>
      </c>
      <c r="O410" s="57" t="str">
        <f t="shared" si="199"/>
        <v>AAI143</v>
      </c>
      <c r="P410" s="2" t="str">
        <f t="shared" si="200"/>
        <v>AI</v>
      </c>
      <c r="Q410" s="2"/>
      <c r="R410" s="57" t="s">
        <v>162</v>
      </c>
      <c r="S410" s="2"/>
      <c r="T410" s="2"/>
      <c r="U410" s="2">
        <v>7</v>
      </c>
      <c r="V410" s="2"/>
      <c r="W410" s="2" t="s">
        <v>1545</v>
      </c>
      <c r="X410" s="2" t="s">
        <v>354</v>
      </c>
      <c r="Y410" s="3" t="str">
        <f t="shared" si="184"/>
        <v>%Z082109</v>
      </c>
      <c r="Z410" s="2" t="str">
        <f t="shared" si="185"/>
        <v>%%I08FI9306</v>
      </c>
      <c r="AA410" s="2"/>
      <c r="AB410" s="2" t="str">
        <f t="shared" si="186"/>
        <v>洗涤塔脱盐水流量</v>
      </c>
      <c r="AC410" s="1" t="str">
        <f t="shared" si="177"/>
        <v>0</v>
      </c>
      <c r="AD410" s="1" t="str">
        <f t="shared" si="178"/>
        <v>101</v>
      </c>
      <c r="AE410" s="1" t="str">
        <f t="shared" si="179"/>
        <v>kg/h</v>
      </c>
      <c r="AF410" s="1"/>
      <c r="AG410" s="1"/>
      <c r="AH410" s="1"/>
      <c r="AI410" s="1"/>
      <c r="AJ410" s="1"/>
      <c r="AK410" s="58" t="s">
        <v>165</v>
      </c>
      <c r="AL410" s="4"/>
      <c r="AM410" s="4"/>
      <c r="AN410" s="5"/>
      <c r="AO410" s="195" t="s">
        <v>161</v>
      </c>
      <c r="AP410" s="199" t="s">
        <v>166</v>
      </c>
      <c r="AQ410" s="197" t="s">
        <v>167</v>
      </c>
      <c r="AR410" s="196"/>
      <c r="AS410" s="196"/>
      <c r="AT410" s="196" t="s">
        <v>168</v>
      </c>
      <c r="AU410" s="205" t="s">
        <v>1356</v>
      </c>
      <c r="AV410" s="196" t="s">
        <v>170</v>
      </c>
      <c r="AW410" s="4"/>
      <c r="AX410" s="4"/>
      <c r="AY410" s="4"/>
      <c r="AZ410" s="4"/>
      <c r="BA410" s="4"/>
      <c r="BB410" s="4"/>
      <c r="BC410" s="4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4"/>
      <c r="BW410" s="8"/>
      <c r="BX410" s="8"/>
      <c r="BY410" s="8"/>
      <c r="BZ410" s="4"/>
      <c r="CA410" s="4"/>
      <c r="CB410" s="4"/>
      <c r="CC410" s="4"/>
      <c r="CD410" s="27"/>
      <c r="CE410" s="27"/>
      <c r="CF410" s="207">
        <f t="shared" si="187"/>
        <v>-0.10100000000000001</v>
      </c>
      <c r="CG410" s="208">
        <f t="shared" si="188"/>
        <v>0.10100000000000001</v>
      </c>
      <c r="CH410" s="209"/>
      <c r="CI410" s="210"/>
      <c r="CJ410" s="207">
        <f t="shared" si="189"/>
        <v>50.399000000000001</v>
      </c>
      <c r="CK410" s="208">
        <f t="shared" si="190"/>
        <v>50.600999999999999</v>
      </c>
      <c r="CL410" s="209"/>
      <c r="CM410" s="210"/>
      <c r="CN410" s="207">
        <f t="shared" si="191"/>
        <v>100.899</v>
      </c>
      <c r="CO410" s="208">
        <f t="shared" si="192"/>
        <v>101.101</v>
      </c>
      <c r="CP410" s="211"/>
      <c r="CQ410" s="212"/>
      <c r="CR410" s="213"/>
      <c r="CS410" s="213"/>
    </row>
    <row r="411" spans="1:97" ht="19.899999999999999" customHeight="1">
      <c r="A411" s="194">
        <v>410</v>
      </c>
      <c r="B411" s="195">
        <v>10</v>
      </c>
      <c r="C411" s="195"/>
      <c r="D411" s="196" t="s">
        <v>1548</v>
      </c>
      <c r="E411" s="196" t="s">
        <v>1549</v>
      </c>
      <c r="F411" s="196" t="s">
        <v>1550</v>
      </c>
      <c r="G411" s="196" t="s">
        <v>1551</v>
      </c>
      <c r="H411" s="196" t="s">
        <v>1462</v>
      </c>
      <c r="I411" s="237" t="str">
        <f t="shared" si="175"/>
        <v>0</v>
      </c>
      <c r="J411" s="237" t="str">
        <f t="shared" si="176"/>
        <v>1</v>
      </c>
      <c r="K411" s="2" t="str">
        <f t="shared" si="196"/>
        <v>FCS0301</v>
      </c>
      <c r="L411" s="1">
        <f t="shared" si="197"/>
        <v>8</v>
      </c>
      <c r="M411" s="1">
        <f t="shared" si="198"/>
        <v>2</v>
      </c>
      <c r="N411" s="1">
        <v>10</v>
      </c>
      <c r="O411" s="57" t="str">
        <f t="shared" si="199"/>
        <v>AAI143</v>
      </c>
      <c r="P411" s="2" t="str">
        <f t="shared" si="200"/>
        <v>AI</v>
      </c>
      <c r="Q411" s="2"/>
      <c r="R411" s="57" t="s">
        <v>162</v>
      </c>
      <c r="S411" s="2"/>
      <c r="T411" s="2"/>
      <c r="U411" s="2">
        <v>10</v>
      </c>
      <c r="V411" s="2"/>
      <c r="W411" s="2" t="s">
        <v>1548</v>
      </c>
      <c r="X411" s="2" t="s">
        <v>354</v>
      </c>
      <c r="Y411" s="3" t="str">
        <f t="shared" si="184"/>
        <v>%Z082110</v>
      </c>
      <c r="Z411" s="2" t="str">
        <f t="shared" si="185"/>
        <v>%%I08PI9362</v>
      </c>
      <c r="AA411" s="2"/>
      <c r="AB411" s="2" t="str">
        <f t="shared" si="186"/>
        <v>活性炭塔进口HCL压力</v>
      </c>
      <c r="AC411" s="1" t="str">
        <f t="shared" si="177"/>
        <v>0</v>
      </c>
      <c r="AD411" s="1" t="str">
        <f t="shared" si="178"/>
        <v>1</v>
      </c>
      <c r="AE411" s="1" t="str">
        <f t="shared" si="179"/>
        <v>Mpa</v>
      </c>
      <c r="AF411" s="1"/>
      <c r="AG411" s="1"/>
      <c r="AH411" s="1"/>
      <c r="AI411" s="1"/>
      <c r="AJ411" s="1"/>
      <c r="AK411" s="58" t="s">
        <v>165</v>
      </c>
      <c r="AL411" s="4"/>
      <c r="AM411" s="4"/>
      <c r="AN411" s="5"/>
      <c r="AO411" s="195" t="s">
        <v>161</v>
      </c>
      <c r="AP411" s="199" t="s">
        <v>166</v>
      </c>
      <c r="AQ411" s="197" t="s">
        <v>167</v>
      </c>
      <c r="AR411" s="196"/>
      <c r="AS411" s="196"/>
      <c r="AT411" s="196" t="s">
        <v>168</v>
      </c>
      <c r="AU411" s="205" t="s">
        <v>1356</v>
      </c>
      <c r="AV411" s="196" t="s">
        <v>170</v>
      </c>
      <c r="AW411" s="4"/>
      <c r="AX411" s="4"/>
      <c r="AY411" s="4"/>
      <c r="AZ411" s="4"/>
      <c r="BA411" s="4"/>
      <c r="BB411" s="4"/>
      <c r="BC411" s="4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4"/>
      <c r="BW411" s="8"/>
      <c r="BX411" s="8"/>
      <c r="BY411" s="8"/>
      <c r="BZ411" s="4"/>
      <c r="CA411" s="4"/>
      <c r="CB411" s="4"/>
      <c r="CC411" s="4"/>
      <c r="CD411" s="27"/>
      <c r="CE411" s="27"/>
      <c r="CF411" s="207">
        <f t="shared" si="187"/>
        <v>-1E-3</v>
      </c>
      <c r="CG411" s="208">
        <f t="shared" si="188"/>
        <v>1E-3</v>
      </c>
      <c r="CH411" s="209"/>
      <c r="CI411" s="210"/>
      <c r="CJ411" s="207">
        <f t="shared" si="189"/>
        <v>0.499</v>
      </c>
      <c r="CK411" s="208">
        <f t="shared" si="190"/>
        <v>0.501</v>
      </c>
      <c r="CL411" s="209"/>
      <c r="CM411" s="210"/>
      <c r="CN411" s="207">
        <f t="shared" si="191"/>
        <v>0.999</v>
      </c>
      <c r="CO411" s="208">
        <f t="shared" si="192"/>
        <v>1.0009999999999999</v>
      </c>
      <c r="CP411" s="211"/>
      <c r="CQ411" s="212"/>
      <c r="CR411" s="213"/>
      <c r="CS411" s="213"/>
    </row>
    <row r="412" spans="1:97" ht="19.899999999999999" customHeight="1">
      <c r="A412" s="194">
        <v>411</v>
      </c>
      <c r="B412" s="195">
        <v>11</v>
      </c>
      <c r="C412" s="195"/>
      <c r="D412" s="196" t="s">
        <v>1552</v>
      </c>
      <c r="E412" s="196" t="s">
        <v>1553</v>
      </c>
      <c r="F412" s="196" t="s">
        <v>1554</v>
      </c>
      <c r="G412" s="196" t="s">
        <v>513</v>
      </c>
      <c r="H412" s="196" t="s">
        <v>160</v>
      </c>
      <c r="I412" s="237" t="str">
        <f t="shared" si="175"/>
        <v>0</v>
      </c>
      <c r="J412" s="237" t="str">
        <f t="shared" si="176"/>
        <v>101</v>
      </c>
      <c r="K412" s="2" t="str">
        <f t="shared" si="196"/>
        <v>FCS0301</v>
      </c>
      <c r="L412" s="1">
        <f t="shared" si="197"/>
        <v>8</v>
      </c>
      <c r="M412" s="1">
        <f t="shared" si="198"/>
        <v>2</v>
      </c>
      <c r="N412" s="1">
        <v>11</v>
      </c>
      <c r="O412" s="57" t="str">
        <f t="shared" si="199"/>
        <v>AAI143</v>
      </c>
      <c r="P412" s="2" t="str">
        <f t="shared" si="200"/>
        <v>AI</v>
      </c>
      <c r="Q412" s="2"/>
      <c r="R412" s="57" t="s">
        <v>162</v>
      </c>
      <c r="S412" s="2"/>
      <c r="T412" s="2"/>
      <c r="U412" s="2">
        <v>20</v>
      </c>
      <c r="V412" s="2"/>
      <c r="W412" s="123" t="s">
        <v>1555</v>
      </c>
      <c r="X412" s="2" t="s">
        <v>164</v>
      </c>
      <c r="Y412" s="3" t="str">
        <f t="shared" si="184"/>
        <v>%Z082111</v>
      </c>
      <c r="Z412" s="2" t="str">
        <f t="shared" si="185"/>
        <v>%%I08FI9343</v>
      </c>
      <c r="AA412" s="2"/>
      <c r="AB412" s="2" t="str">
        <f t="shared" si="186"/>
        <v>活性炭塔进口HCL流量</v>
      </c>
      <c r="AC412" s="1" t="str">
        <f t="shared" si="177"/>
        <v>0</v>
      </c>
      <c r="AD412" s="1" t="str">
        <f t="shared" si="178"/>
        <v>101</v>
      </c>
      <c r="AE412" s="1" t="str">
        <f t="shared" si="179"/>
        <v>kg/h</v>
      </c>
      <c r="AF412" s="1"/>
      <c r="AG412" s="1"/>
      <c r="AH412" s="1"/>
      <c r="AI412" s="1"/>
      <c r="AJ412" s="1"/>
      <c r="AK412" s="58" t="s">
        <v>165</v>
      </c>
      <c r="AL412" s="4"/>
      <c r="AM412" s="4"/>
      <c r="AN412" s="5"/>
      <c r="AO412" s="195" t="s">
        <v>161</v>
      </c>
      <c r="AP412" s="199" t="s">
        <v>166</v>
      </c>
      <c r="AQ412" s="197" t="s">
        <v>167</v>
      </c>
      <c r="AR412" s="196"/>
      <c r="AS412" s="196"/>
      <c r="AT412" s="196" t="s">
        <v>168</v>
      </c>
      <c r="AU412" s="205" t="s">
        <v>1356</v>
      </c>
      <c r="AV412" s="196" t="s">
        <v>170</v>
      </c>
      <c r="AW412" s="4"/>
      <c r="AX412" s="4"/>
      <c r="AY412" s="4"/>
      <c r="AZ412" s="4"/>
      <c r="BA412" s="4"/>
      <c r="BB412" s="4"/>
      <c r="BC412" s="4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4"/>
      <c r="BW412" s="8"/>
      <c r="BX412" s="8"/>
      <c r="BY412" s="8"/>
      <c r="BZ412" s="4"/>
      <c r="CA412" s="4"/>
      <c r="CB412" s="4"/>
      <c r="CC412" s="4"/>
      <c r="CD412" s="27"/>
      <c r="CE412" s="27"/>
      <c r="CF412" s="207">
        <f t="shared" si="187"/>
        <v>-0.10100000000000001</v>
      </c>
      <c r="CG412" s="208">
        <f t="shared" si="188"/>
        <v>0.10100000000000001</v>
      </c>
      <c r="CH412" s="209"/>
      <c r="CI412" s="210"/>
      <c r="CJ412" s="207">
        <f t="shared" si="189"/>
        <v>50.399000000000001</v>
      </c>
      <c r="CK412" s="208">
        <f t="shared" si="190"/>
        <v>50.600999999999999</v>
      </c>
      <c r="CL412" s="209"/>
      <c r="CM412" s="210"/>
      <c r="CN412" s="207">
        <f t="shared" si="191"/>
        <v>100.899</v>
      </c>
      <c r="CO412" s="208">
        <f t="shared" si="192"/>
        <v>101.101</v>
      </c>
      <c r="CP412" s="211"/>
      <c r="CQ412" s="212"/>
      <c r="CR412" s="213"/>
      <c r="CS412" s="213"/>
    </row>
    <row r="413" spans="1:97" ht="19.899999999999999" customHeight="1">
      <c r="A413" s="194">
        <v>412</v>
      </c>
      <c r="B413" s="195">
        <v>12</v>
      </c>
      <c r="C413" s="195"/>
      <c r="D413" s="196" t="s">
        <v>1556</v>
      </c>
      <c r="E413" s="196" t="s">
        <v>1557</v>
      </c>
      <c r="F413" s="196" t="s">
        <v>1558</v>
      </c>
      <c r="G413" s="196" t="s">
        <v>1484</v>
      </c>
      <c r="H413" s="196" t="s">
        <v>1413</v>
      </c>
      <c r="I413" s="237" t="str">
        <f t="shared" si="175"/>
        <v>0</v>
      </c>
      <c r="J413" s="237" t="str">
        <f t="shared" si="176"/>
        <v>3000</v>
      </c>
      <c r="K413" s="2" t="str">
        <f t="shared" si="196"/>
        <v>FCS0301</v>
      </c>
      <c r="L413" s="1">
        <f t="shared" si="197"/>
        <v>8</v>
      </c>
      <c r="M413" s="1">
        <f t="shared" si="198"/>
        <v>2</v>
      </c>
      <c r="N413" s="1">
        <v>12</v>
      </c>
      <c r="O413" s="57" t="str">
        <f t="shared" si="199"/>
        <v>AAI143</v>
      </c>
      <c r="P413" s="2" t="str">
        <f t="shared" si="200"/>
        <v>AI</v>
      </c>
      <c r="Q413" s="2"/>
      <c r="R413" s="57" t="s">
        <v>162</v>
      </c>
      <c r="S413" s="2"/>
      <c r="T413" s="2"/>
      <c r="U413" s="2">
        <v>9</v>
      </c>
      <c r="V413" s="2"/>
      <c r="W413" s="2" t="s">
        <v>1556</v>
      </c>
      <c r="X413" s="2" t="s">
        <v>354</v>
      </c>
      <c r="Y413" s="3" t="str">
        <f t="shared" si="184"/>
        <v>%Z082112</v>
      </c>
      <c r="Z413" s="2" t="str">
        <f t="shared" si="185"/>
        <v>%%I08LI9360</v>
      </c>
      <c r="AA413" s="2"/>
      <c r="AB413" s="2" t="str">
        <f t="shared" si="186"/>
        <v>活性炭塔液位</v>
      </c>
      <c r="AC413" s="1" t="str">
        <f t="shared" si="177"/>
        <v>0</v>
      </c>
      <c r="AD413" s="1" t="str">
        <f t="shared" si="178"/>
        <v>3000</v>
      </c>
      <c r="AE413" s="1" t="str">
        <f t="shared" si="179"/>
        <v>mm</v>
      </c>
      <c r="AF413" s="1"/>
      <c r="AG413" s="1"/>
      <c r="AH413" s="1"/>
      <c r="AI413" s="1"/>
      <c r="AJ413" s="1"/>
      <c r="AK413" s="58" t="s">
        <v>165</v>
      </c>
      <c r="AL413" s="4"/>
      <c r="AM413" s="4"/>
      <c r="AN413" s="5"/>
      <c r="AO413" s="195" t="s">
        <v>161</v>
      </c>
      <c r="AP413" s="199" t="s">
        <v>166</v>
      </c>
      <c r="AQ413" s="197" t="s">
        <v>167</v>
      </c>
      <c r="AR413" s="196"/>
      <c r="AS413" s="196"/>
      <c r="AT413" s="196" t="s">
        <v>168</v>
      </c>
      <c r="AU413" s="205" t="s">
        <v>1356</v>
      </c>
      <c r="AV413" s="196" t="s">
        <v>170</v>
      </c>
      <c r="AW413" s="4"/>
      <c r="AX413" s="4"/>
      <c r="AY413" s="4"/>
      <c r="AZ413" s="4"/>
      <c r="BA413" s="4"/>
      <c r="BB413" s="4"/>
      <c r="BC413" s="4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4"/>
      <c r="BW413" s="8"/>
      <c r="BX413" s="8"/>
      <c r="BY413" s="8"/>
      <c r="BZ413" s="4"/>
      <c r="CA413" s="4"/>
      <c r="CB413" s="4"/>
      <c r="CC413" s="4"/>
      <c r="CD413" s="27"/>
      <c r="CE413" s="27"/>
      <c r="CF413" s="207">
        <f t="shared" si="187"/>
        <v>-3</v>
      </c>
      <c r="CG413" s="208">
        <f t="shared" si="188"/>
        <v>3</v>
      </c>
      <c r="CH413" s="209"/>
      <c r="CI413" s="210"/>
      <c r="CJ413" s="207">
        <f t="shared" si="189"/>
        <v>1497</v>
      </c>
      <c r="CK413" s="208">
        <f t="shared" si="190"/>
        <v>1503</v>
      </c>
      <c r="CL413" s="209"/>
      <c r="CM413" s="210"/>
      <c r="CN413" s="207">
        <f t="shared" si="191"/>
        <v>2997</v>
      </c>
      <c r="CO413" s="208">
        <f t="shared" si="192"/>
        <v>3003</v>
      </c>
      <c r="CP413" s="211"/>
      <c r="CQ413" s="212"/>
      <c r="CR413" s="213"/>
      <c r="CS413" s="213"/>
    </row>
    <row r="414" spans="1:97" ht="19.899999999999999" customHeight="1">
      <c r="A414" s="194">
        <v>413</v>
      </c>
      <c r="B414" s="195">
        <v>13</v>
      </c>
      <c r="C414" s="195"/>
      <c r="D414" s="196" t="s">
        <v>1559</v>
      </c>
      <c r="E414" s="196" t="s">
        <v>1560</v>
      </c>
      <c r="F414" s="196" t="s">
        <v>1558</v>
      </c>
      <c r="G414" s="196" t="s">
        <v>1484</v>
      </c>
      <c r="H414" s="196" t="s">
        <v>1413</v>
      </c>
      <c r="I414" s="237" t="str">
        <f t="shared" si="175"/>
        <v>0</v>
      </c>
      <c r="J414" s="237" t="str">
        <f t="shared" si="176"/>
        <v>3000</v>
      </c>
      <c r="K414" s="2" t="str">
        <f t="shared" si="196"/>
        <v>FCS0301</v>
      </c>
      <c r="L414" s="1">
        <f t="shared" si="197"/>
        <v>8</v>
      </c>
      <c r="M414" s="1">
        <f t="shared" si="198"/>
        <v>2</v>
      </c>
      <c r="N414" s="1">
        <v>13</v>
      </c>
      <c r="O414" s="57" t="str">
        <f t="shared" si="199"/>
        <v>AAI143</v>
      </c>
      <c r="P414" s="2" t="str">
        <f t="shared" si="200"/>
        <v>AI</v>
      </c>
      <c r="Q414" s="2"/>
      <c r="R414" s="57" t="s">
        <v>162</v>
      </c>
      <c r="S414" s="2"/>
      <c r="T414" s="2"/>
      <c r="U414" s="2">
        <v>9</v>
      </c>
      <c r="V414" s="2"/>
      <c r="W414" s="2" t="s">
        <v>1559</v>
      </c>
      <c r="X414" s="2" t="s">
        <v>354</v>
      </c>
      <c r="Y414" s="3" t="str">
        <f t="shared" si="184"/>
        <v>%Z082113</v>
      </c>
      <c r="Z414" s="2" t="str">
        <f t="shared" si="185"/>
        <v>%%I08LI9361</v>
      </c>
      <c r="AA414" s="2"/>
      <c r="AB414" s="2" t="str">
        <f t="shared" si="186"/>
        <v>活性炭塔液位</v>
      </c>
      <c r="AC414" s="1" t="str">
        <f t="shared" si="177"/>
        <v>0</v>
      </c>
      <c r="AD414" s="1" t="str">
        <f t="shared" si="178"/>
        <v>3000</v>
      </c>
      <c r="AE414" s="1" t="str">
        <f t="shared" si="179"/>
        <v>mm</v>
      </c>
      <c r="AF414" s="1"/>
      <c r="AG414" s="1"/>
      <c r="AH414" s="1"/>
      <c r="AI414" s="1"/>
      <c r="AJ414" s="1"/>
      <c r="AK414" s="58" t="s">
        <v>165</v>
      </c>
      <c r="AL414" s="4"/>
      <c r="AM414" s="4"/>
      <c r="AN414" s="5"/>
      <c r="AO414" s="195" t="s">
        <v>161</v>
      </c>
      <c r="AP414" s="199" t="s">
        <v>166</v>
      </c>
      <c r="AQ414" s="197" t="s">
        <v>167</v>
      </c>
      <c r="AR414" s="196"/>
      <c r="AS414" s="196"/>
      <c r="AT414" s="196" t="s">
        <v>168</v>
      </c>
      <c r="AU414" s="205" t="s">
        <v>1356</v>
      </c>
      <c r="AV414" s="196" t="s">
        <v>170</v>
      </c>
      <c r="AW414" s="4"/>
      <c r="AX414" s="4"/>
      <c r="AY414" s="4"/>
      <c r="AZ414" s="4"/>
      <c r="BA414" s="4"/>
      <c r="BB414" s="4"/>
      <c r="BC414" s="4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4"/>
      <c r="BW414" s="8"/>
      <c r="BX414" s="8"/>
      <c r="BY414" s="8"/>
      <c r="BZ414" s="4"/>
      <c r="CA414" s="4"/>
      <c r="CB414" s="4"/>
      <c r="CC414" s="4"/>
      <c r="CD414" s="27"/>
      <c r="CE414" s="27"/>
      <c r="CF414" s="207">
        <f t="shared" si="187"/>
        <v>-3</v>
      </c>
      <c r="CG414" s="208">
        <f t="shared" si="188"/>
        <v>3</v>
      </c>
      <c r="CH414" s="209"/>
      <c r="CI414" s="210"/>
      <c r="CJ414" s="207">
        <f t="shared" si="189"/>
        <v>1497</v>
      </c>
      <c r="CK414" s="208">
        <f t="shared" si="190"/>
        <v>1503</v>
      </c>
      <c r="CL414" s="209"/>
      <c r="CM414" s="210"/>
      <c r="CN414" s="207">
        <f t="shared" si="191"/>
        <v>2997</v>
      </c>
      <c r="CO414" s="208">
        <f t="shared" si="192"/>
        <v>3003</v>
      </c>
      <c r="CP414" s="211"/>
      <c r="CQ414" s="212"/>
      <c r="CR414" s="213"/>
      <c r="CS414" s="213"/>
    </row>
    <row r="415" spans="1:97" ht="19.899999999999999" customHeight="1">
      <c r="A415" s="194">
        <v>414</v>
      </c>
      <c r="B415" s="204">
        <v>14</v>
      </c>
      <c r="C415" s="195"/>
      <c r="D415" s="196" t="str">
        <f>LEFT(K415,1)&amp;RIGHT(K415,2)&amp;"N"&amp;L415&amp;"S"&amp;M415&amp;N415</f>
        <v>F01N8S214</v>
      </c>
      <c r="E415" s="196" t="s">
        <v>1561</v>
      </c>
      <c r="F415" s="196" t="s">
        <v>675</v>
      </c>
      <c r="G415" s="196"/>
      <c r="H415" s="196"/>
      <c r="I415" s="237" t="str">
        <f t="shared" si="175"/>
        <v/>
      </c>
      <c r="J415" s="237" t="str">
        <f t="shared" si="176"/>
        <v/>
      </c>
      <c r="K415" s="2" t="str">
        <f t="shared" si="196"/>
        <v>FCS0301</v>
      </c>
      <c r="L415" s="1">
        <f t="shared" si="197"/>
        <v>8</v>
      </c>
      <c r="M415" s="1">
        <f t="shared" si="198"/>
        <v>2</v>
      </c>
      <c r="N415" s="1">
        <v>14</v>
      </c>
      <c r="O415" s="57" t="str">
        <f t="shared" si="199"/>
        <v>AAI143</v>
      </c>
      <c r="P415" s="2" t="str">
        <f t="shared" si="200"/>
        <v>AI</v>
      </c>
      <c r="Q415" s="2"/>
      <c r="R415" s="57" t="s">
        <v>162</v>
      </c>
      <c r="S415" s="2"/>
      <c r="T415" s="2"/>
      <c r="U415" s="2"/>
      <c r="V415" s="2"/>
      <c r="W415" s="2"/>
      <c r="X415" s="2"/>
      <c r="Y415" s="3" t="str">
        <f t="shared" si="184"/>
        <v>%Z082114</v>
      </c>
      <c r="Z415" s="2" t="str">
        <f t="shared" si="185"/>
        <v>%%IF01N8S214</v>
      </c>
      <c r="AA415" s="2"/>
      <c r="AB415" s="2" t="str">
        <f t="shared" si="186"/>
        <v>SBAI SPARE</v>
      </c>
      <c r="AC415" s="1" t="str">
        <f t="shared" si="177"/>
        <v/>
      </c>
      <c r="AD415" s="1" t="str">
        <f t="shared" si="178"/>
        <v/>
      </c>
      <c r="AE415" s="1" t="str">
        <f t="shared" si="179"/>
        <v/>
      </c>
      <c r="AF415" s="1"/>
      <c r="AG415" s="1"/>
      <c r="AH415" s="1"/>
      <c r="AI415" s="1"/>
      <c r="AJ415" s="1"/>
      <c r="AK415" s="58" t="s">
        <v>165</v>
      </c>
      <c r="AL415" s="4"/>
      <c r="AM415" s="4"/>
      <c r="AN415" s="5"/>
      <c r="AO415" s="195" t="s">
        <v>161</v>
      </c>
      <c r="AP415" s="199" t="s">
        <v>166</v>
      </c>
      <c r="AQ415" s="197" t="s">
        <v>167</v>
      </c>
      <c r="AR415" s="196"/>
      <c r="AS415" s="115"/>
      <c r="AT415" s="196" t="s">
        <v>168</v>
      </c>
      <c r="AU415" s="205"/>
      <c r="AV415" s="196"/>
      <c r="AW415" s="4"/>
      <c r="AX415" s="4"/>
      <c r="AY415" s="4"/>
      <c r="AZ415" s="4"/>
      <c r="BA415" s="4"/>
      <c r="BB415" s="4"/>
      <c r="BC415" s="4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4"/>
      <c r="BW415" s="8"/>
      <c r="BX415" s="8"/>
      <c r="BY415" s="8"/>
      <c r="BZ415" s="4"/>
      <c r="CA415" s="4"/>
      <c r="CB415" s="4"/>
      <c r="CC415" s="4"/>
      <c r="CD415" s="27"/>
      <c r="CE415" s="27"/>
      <c r="CF415" s="207" t="e">
        <f t="shared" si="187"/>
        <v>#VALUE!</v>
      </c>
      <c r="CG415" s="208" t="e">
        <f t="shared" si="188"/>
        <v>#VALUE!</v>
      </c>
      <c r="CH415" s="209"/>
      <c r="CI415" s="210"/>
      <c r="CJ415" s="207" t="e">
        <f t="shared" si="189"/>
        <v>#VALUE!</v>
      </c>
      <c r="CK415" s="208" t="e">
        <f t="shared" si="190"/>
        <v>#VALUE!</v>
      </c>
      <c r="CL415" s="209"/>
      <c r="CM415" s="210"/>
      <c r="CN415" s="207" t="e">
        <f t="shared" si="191"/>
        <v>#VALUE!</v>
      </c>
      <c r="CO415" s="208" t="e">
        <f t="shared" si="192"/>
        <v>#VALUE!</v>
      </c>
      <c r="CP415" s="211"/>
      <c r="CQ415" s="212"/>
      <c r="CR415" s="213"/>
      <c r="CS415" s="213"/>
    </row>
    <row r="416" spans="1:97" ht="19.899999999999999" customHeight="1">
      <c r="A416" s="194">
        <v>415</v>
      </c>
      <c r="B416" s="204">
        <v>15</v>
      </c>
      <c r="C416" s="195"/>
      <c r="D416" s="196" t="str">
        <f>LEFT(K416,1)&amp;RIGHT(K416,2)&amp;"N"&amp;L416&amp;"S"&amp;M416&amp;N416</f>
        <v>F01N8S215</v>
      </c>
      <c r="E416" s="196" t="s">
        <v>1562</v>
      </c>
      <c r="F416" s="196" t="s">
        <v>675</v>
      </c>
      <c r="G416" s="196"/>
      <c r="H416" s="196"/>
      <c r="I416" s="237" t="str">
        <f t="shared" si="175"/>
        <v/>
      </c>
      <c r="J416" s="237" t="str">
        <f t="shared" si="176"/>
        <v/>
      </c>
      <c r="K416" s="2" t="str">
        <f t="shared" si="196"/>
        <v>FCS0301</v>
      </c>
      <c r="L416" s="1">
        <f t="shared" si="197"/>
        <v>8</v>
      </c>
      <c r="M416" s="1">
        <f t="shared" si="198"/>
        <v>2</v>
      </c>
      <c r="N416" s="1">
        <v>15</v>
      </c>
      <c r="O416" s="57" t="str">
        <f t="shared" si="199"/>
        <v>AAI143</v>
      </c>
      <c r="P416" s="2" t="str">
        <f t="shared" si="200"/>
        <v>AI</v>
      </c>
      <c r="Q416" s="2"/>
      <c r="R416" s="57" t="s">
        <v>162</v>
      </c>
      <c r="S416" s="2"/>
      <c r="T416" s="2"/>
      <c r="U416" s="2"/>
      <c r="V416" s="2"/>
      <c r="W416" s="2"/>
      <c r="X416" s="2"/>
      <c r="Y416" s="3" t="str">
        <f t="shared" si="184"/>
        <v>%Z082115</v>
      </c>
      <c r="Z416" s="2" t="str">
        <f t="shared" si="185"/>
        <v>%%IF01N8S215</v>
      </c>
      <c r="AA416" s="2"/>
      <c r="AB416" s="2" t="str">
        <f t="shared" si="186"/>
        <v>SBAI SPARE</v>
      </c>
      <c r="AC416" s="1" t="str">
        <f t="shared" si="177"/>
        <v/>
      </c>
      <c r="AD416" s="1" t="str">
        <f t="shared" si="178"/>
        <v/>
      </c>
      <c r="AE416" s="1" t="str">
        <f t="shared" si="179"/>
        <v/>
      </c>
      <c r="AF416" s="1"/>
      <c r="AG416" s="1"/>
      <c r="AH416" s="1"/>
      <c r="AI416" s="1"/>
      <c r="AJ416" s="1"/>
      <c r="AK416" s="58" t="s">
        <v>165</v>
      </c>
      <c r="AL416" s="4"/>
      <c r="AM416" s="4"/>
      <c r="AN416" s="5"/>
      <c r="AO416" s="195" t="s">
        <v>161</v>
      </c>
      <c r="AP416" s="199" t="s">
        <v>166</v>
      </c>
      <c r="AQ416" s="197" t="s">
        <v>167</v>
      </c>
      <c r="AR416" s="196"/>
      <c r="AS416" s="195"/>
      <c r="AT416" s="196" t="s">
        <v>168</v>
      </c>
      <c r="AU416" s="205"/>
      <c r="AV416" s="196"/>
      <c r="AW416" s="4"/>
      <c r="AX416" s="4"/>
      <c r="AY416" s="4"/>
      <c r="AZ416" s="4"/>
      <c r="BA416" s="4"/>
      <c r="BB416" s="4"/>
      <c r="BC416" s="4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4"/>
      <c r="BW416" s="8"/>
      <c r="BX416" s="8"/>
      <c r="BY416" s="8"/>
      <c r="BZ416" s="4"/>
      <c r="CA416" s="4"/>
      <c r="CB416" s="4"/>
      <c r="CC416" s="4"/>
      <c r="CD416" s="27"/>
      <c r="CE416" s="27"/>
      <c r="CF416" s="207" t="e">
        <f t="shared" si="187"/>
        <v>#VALUE!</v>
      </c>
      <c r="CG416" s="208" t="e">
        <f t="shared" si="188"/>
        <v>#VALUE!</v>
      </c>
      <c r="CH416" s="209"/>
      <c r="CI416" s="210"/>
      <c r="CJ416" s="207" t="e">
        <f t="shared" si="189"/>
        <v>#VALUE!</v>
      </c>
      <c r="CK416" s="208" t="e">
        <f t="shared" si="190"/>
        <v>#VALUE!</v>
      </c>
      <c r="CL416" s="209"/>
      <c r="CM416" s="210"/>
      <c r="CN416" s="207" t="e">
        <f t="shared" si="191"/>
        <v>#VALUE!</v>
      </c>
      <c r="CO416" s="208" t="e">
        <f t="shared" si="192"/>
        <v>#VALUE!</v>
      </c>
      <c r="CP416" s="211"/>
      <c r="CQ416" s="212"/>
      <c r="CR416" s="213"/>
      <c r="CS416" s="213"/>
    </row>
    <row r="417" spans="1:97" ht="19.899999999999999" customHeight="1">
      <c r="A417" s="194">
        <v>416</v>
      </c>
      <c r="B417" s="204">
        <v>16</v>
      </c>
      <c r="C417" s="195"/>
      <c r="D417" s="196" t="str">
        <f>LEFT(K417,1)&amp;RIGHT(K417,2)&amp;"N"&amp;L417&amp;"S"&amp;M417&amp;N417</f>
        <v>F01N8S216</v>
      </c>
      <c r="E417" s="196" t="s">
        <v>1563</v>
      </c>
      <c r="F417" s="196" t="s">
        <v>675</v>
      </c>
      <c r="G417" s="196"/>
      <c r="H417" s="196"/>
      <c r="I417" s="237" t="str">
        <f t="shared" si="175"/>
        <v/>
      </c>
      <c r="J417" s="237" t="str">
        <f t="shared" si="176"/>
        <v/>
      </c>
      <c r="K417" s="2" t="str">
        <f t="shared" si="196"/>
        <v>FCS0301</v>
      </c>
      <c r="L417" s="1">
        <f t="shared" si="197"/>
        <v>8</v>
      </c>
      <c r="M417" s="1">
        <f t="shared" si="198"/>
        <v>2</v>
      </c>
      <c r="N417" s="1">
        <v>16</v>
      </c>
      <c r="O417" s="57" t="str">
        <f t="shared" si="199"/>
        <v>AAI143</v>
      </c>
      <c r="P417" s="2" t="str">
        <f t="shared" si="200"/>
        <v>AI</v>
      </c>
      <c r="Q417" s="2"/>
      <c r="R417" s="57" t="s">
        <v>162</v>
      </c>
      <c r="S417" s="2"/>
      <c r="T417" s="2"/>
      <c r="U417" s="2"/>
      <c r="V417" s="2"/>
      <c r="W417" s="2"/>
      <c r="X417" s="2"/>
      <c r="Y417" s="25" t="str">
        <f t="shared" si="184"/>
        <v>%Z082116</v>
      </c>
      <c r="Z417" s="2" t="str">
        <f t="shared" si="185"/>
        <v>%%IF01N8S216</v>
      </c>
      <c r="AA417" s="2"/>
      <c r="AB417" s="2" t="str">
        <f t="shared" si="186"/>
        <v>SBAI SPARE</v>
      </c>
      <c r="AC417" s="1" t="str">
        <f t="shared" si="177"/>
        <v/>
      </c>
      <c r="AD417" s="1" t="str">
        <f t="shared" si="178"/>
        <v/>
      </c>
      <c r="AE417" s="1" t="str">
        <f t="shared" si="179"/>
        <v/>
      </c>
      <c r="AF417" s="1"/>
      <c r="AG417" s="1"/>
      <c r="AH417" s="1"/>
      <c r="AI417" s="1"/>
      <c r="AJ417" s="1"/>
      <c r="AK417" s="58" t="s">
        <v>165</v>
      </c>
      <c r="AL417" s="4"/>
      <c r="AM417" s="4"/>
      <c r="AN417" s="5"/>
      <c r="AO417" s="195" t="s">
        <v>161</v>
      </c>
      <c r="AP417" s="199" t="s">
        <v>166</v>
      </c>
      <c r="AQ417" s="197" t="s">
        <v>167</v>
      </c>
      <c r="AR417" s="196"/>
      <c r="AS417" s="195"/>
      <c r="AT417" s="196" t="s">
        <v>168</v>
      </c>
      <c r="AU417" s="205"/>
      <c r="AV417" s="196"/>
      <c r="AW417" s="4"/>
      <c r="AX417" s="4"/>
      <c r="AY417" s="4"/>
      <c r="AZ417" s="4"/>
      <c r="BA417" s="4"/>
      <c r="BB417" s="4"/>
      <c r="BC417" s="4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4"/>
      <c r="BW417" s="8"/>
      <c r="BX417" s="8"/>
      <c r="BY417" s="8"/>
      <c r="BZ417" s="4"/>
      <c r="CA417" s="4"/>
      <c r="CB417" s="4"/>
      <c r="CC417" s="4"/>
      <c r="CD417" s="27"/>
      <c r="CE417" s="27"/>
      <c r="CF417" s="207" t="e">
        <f t="shared" si="187"/>
        <v>#VALUE!</v>
      </c>
      <c r="CG417" s="208" t="e">
        <f t="shared" si="188"/>
        <v>#VALUE!</v>
      </c>
      <c r="CH417" s="209"/>
      <c r="CI417" s="210"/>
      <c r="CJ417" s="207" t="e">
        <f t="shared" si="189"/>
        <v>#VALUE!</v>
      </c>
      <c r="CK417" s="208" t="e">
        <f t="shared" si="190"/>
        <v>#VALUE!</v>
      </c>
      <c r="CL417" s="209"/>
      <c r="CM417" s="210"/>
      <c r="CN417" s="207" t="e">
        <f t="shared" si="191"/>
        <v>#VALUE!</v>
      </c>
      <c r="CO417" s="208" t="e">
        <f t="shared" si="192"/>
        <v>#VALUE!</v>
      </c>
      <c r="CP417" s="211"/>
      <c r="CQ417" s="212"/>
      <c r="CR417" s="213"/>
      <c r="CS417" s="213"/>
    </row>
    <row r="418" spans="1:97" ht="19.899999999999999" customHeight="1">
      <c r="A418" s="194">
        <v>417</v>
      </c>
      <c r="B418" s="195">
        <v>1</v>
      </c>
      <c r="C418" s="195"/>
      <c r="D418" s="196" t="s">
        <v>1564</v>
      </c>
      <c r="E418" s="196" t="s">
        <v>1565</v>
      </c>
      <c r="F418" s="196" t="s">
        <v>1566</v>
      </c>
      <c r="G418" s="196" t="s">
        <v>513</v>
      </c>
      <c r="H418" s="196" t="s">
        <v>1453</v>
      </c>
      <c r="I418" s="237" t="str">
        <f t="shared" si="175"/>
        <v>0</v>
      </c>
      <c r="J418" s="237" t="str">
        <f t="shared" si="176"/>
        <v>101</v>
      </c>
      <c r="K418" s="2" t="str">
        <f t="shared" si="196"/>
        <v>FCS0301</v>
      </c>
      <c r="L418" s="1">
        <v>8</v>
      </c>
      <c r="M418" s="1">
        <v>5</v>
      </c>
      <c r="N418" s="1">
        <v>1</v>
      </c>
      <c r="O418" s="57" t="s">
        <v>34</v>
      </c>
      <c r="P418" s="2" t="str">
        <f t="shared" si="200"/>
        <v>AI</v>
      </c>
      <c r="Q418" s="2"/>
      <c r="R418" s="57" t="s">
        <v>162</v>
      </c>
      <c r="S418" s="2"/>
      <c r="T418" s="2"/>
      <c r="U418" s="2">
        <v>9</v>
      </c>
      <c r="V418" s="2"/>
      <c r="W418" s="2" t="s">
        <v>1564</v>
      </c>
      <c r="X418" s="2" t="s">
        <v>354</v>
      </c>
      <c r="Y418" s="3" t="str">
        <f t="shared" si="184"/>
        <v>%Z085101</v>
      </c>
      <c r="Z418" s="2" t="str">
        <f t="shared" si="185"/>
        <v>%%I08PDI9358</v>
      </c>
      <c r="AA418" s="2"/>
      <c r="AB418" s="2" t="str">
        <f t="shared" si="186"/>
        <v>活性炭塔差压</v>
      </c>
      <c r="AC418" s="1" t="str">
        <f t="shared" si="177"/>
        <v>0</v>
      </c>
      <c r="AD418" s="1" t="str">
        <f t="shared" si="178"/>
        <v>101</v>
      </c>
      <c r="AE418" s="1" t="str">
        <f t="shared" si="179"/>
        <v>Kpa</v>
      </c>
      <c r="AF418" s="1"/>
      <c r="AG418" s="1"/>
      <c r="AH418" s="59"/>
      <c r="AI418" s="1"/>
      <c r="AJ418" s="1"/>
      <c r="AK418" s="58" t="s">
        <v>165</v>
      </c>
      <c r="AL418" s="4"/>
      <c r="AM418" s="4"/>
      <c r="AN418" s="5"/>
      <c r="AO418" s="195" t="s">
        <v>161</v>
      </c>
      <c r="AP418" s="199" t="s">
        <v>166</v>
      </c>
      <c r="AQ418" s="197" t="s">
        <v>167</v>
      </c>
      <c r="AR418" s="196"/>
      <c r="AS418" s="196"/>
      <c r="AT418" s="196" t="s">
        <v>168</v>
      </c>
      <c r="AU418" s="205" t="s">
        <v>1356</v>
      </c>
      <c r="AV418" s="196" t="s">
        <v>170</v>
      </c>
      <c r="AW418" s="4"/>
      <c r="AX418" s="4"/>
      <c r="AY418" s="4"/>
      <c r="AZ418" s="4"/>
      <c r="BA418" s="4"/>
      <c r="BB418" s="4"/>
      <c r="BC418" s="4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4"/>
      <c r="BW418" s="8"/>
      <c r="BX418" s="8"/>
      <c r="BY418" s="8"/>
      <c r="BZ418" s="4"/>
      <c r="CA418" s="4"/>
      <c r="CB418" s="4"/>
      <c r="CC418" s="4"/>
      <c r="CD418" s="27"/>
      <c r="CE418" s="27"/>
      <c r="CF418" s="207">
        <f t="shared" si="187"/>
        <v>-0.10100000000000001</v>
      </c>
      <c r="CG418" s="208">
        <f t="shared" si="188"/>
        <v>0.10100000000000001</v>
      </c>
      <c r="CH418" s="209"/>
      <c r="CI418" s="210"/>
      <c r="CJ418" s="207">
        <f t="shared" si="189"/>
        <v>50.399000000000001</v>
      </c>
      <c r="CK418" s="208">
        <f t="shared" si="190"/>
        <v>50.600999999999999</v>
      </c>
      <c r="CL418" s="209"/>
      <c r="CM418" s="210"/>
      <c r="CN418" s="207">
        <f t="shared" si="191"/>
        <v>100.899</v>
      </c>
      <c r="CO418" s="208">
        <f t="shared" si="192"/>
        <v>101.101</v>
      </c>
      <c r="CP418" s="211"/>
      <c r="CQ418" s="212"/>
      <c r="CR418" s="213"/>
      <c r="CS418" s="213"/>
    </row>
    <row r="419" spans="1:97" ht="19.899999999999999" customHeight="1">
      <c r="A419" s="194">
        <v>418</v>
      </c>
      <c r="B419" s="195">
        <v>2</v>
      </c>
      <c r="C419" s="195"/>
      <c r="D419" s="196" t="s">
        <v>1567</v>
      </c>
      <c r="E419" s="196" t="s">
        <v>1568</v>
      </c>
      <c r="F419" s="196" t="s">
        <v>1566</v>
      </c>
      <c r="G419" s="196" t="s">
        <v>513</v>
      </c>
      <c r="H419" s="196" t="s">
        <v>1453</v>
      </c>
      <c r="I419" s="237" t="str">
        <f t="shared" si="175"/>
        <v>0</v>
      </c>
      <c r="J419" s="237" t="str">
        <f t="shared" si="176"/>
        <v>101</v>
      </c>
      <c r="K419" s="2" t="str">
        <f t="shared" si="196"/>
        <v>FCS0301</v>
      </c>
      <c r="L419" s="1">
        <f t="shared" ref="L419:L433" si="201">L418</f>
        <v>8</v>
      </c>
      <c r="M419" s="1">
        <f t="shared" ref="M419:M433" si="202">M418</f>
        <v>5</v>
      </c>
      <c r="N419" s="1">
        <v>2</v>
      </c>
      <c r="O419" s="57" t="str">
        <f t="shared" ref="O419:O433" si="203">O418</f>
        <v>AAI143</v>
      </c>
      <c r="P419" s="2" t="str">
        <f t="shared" si="200"/>
        <v>AI</v>
      </c>
      <c r="Q419" s="2"/>
      <c r="R419" s="57" t="s">
        <v>162</v>
      </c>
      <c r="S419" s="2"/>
      <c r="T419" s="2"/>
      <c r="U419" s="2">
        <v>9</v>
      </c>
      <c r="V419" s="2"/>
      <c r="W419" s="2" t="s">
        <v>1567</v>
      </c>
      <c r="X419" s="2" t="s">
        <v>354</v>
      </c>
      <c r="Y419" s="3" t="str">
        <f t="shared" si="184"/>
        <v>%Z085102</v>
      </c>
      <c r="Z419" s="2" t="str">
        <f t="shared" si="185"/>
        <v>%%I08PDI9359</v>
      </c>
      <c r="AA419" s="2"/>
      <c r="AB419" s="2" t="str">
        <f t="shared" si="186"/>
        <v>活性炭塔差压</v>
      </c>
      <c r="AC419" s="1" t="str">
        <f t="shared" si="177"/>
        <v>0</v>
      </c>
      <c r="AD419" s="1" t="str">
        <f t="shared" si="178"/>
        <v>101</v>
      </c>
      <c r="AE419" s="1" t="str">
        <f t="shared" si="179"/>
        <v>Kpa</v>
      </c>
      <c r="AF419" s="1"/>
      <c r="AG419" s="1"/>
      <c r="AH419" s="1"/>
      <c r="AI419" s="1"/>
      <c r="AJ419" s="1"/>
      <c r="AK419" s="58" t="s">
        <v>165</v>
      </c>
      <c r="AL419" s="4"/>
      <c r="AM419" s="4"/>
      <c r="AN419" s="5"/>
      <c r="AO419" s="195" t="s">
        <v>161</v>
      </c>
      <c r="AP419" s="199" t="s">
        <v>166</v>
      </c>
      <c r="AQ419" s="197" t="s">
        <v>167</v>
      </c>
      <c r="AR419" s="196"/>
      <c r="AS419" s="196"/>
      <c r="AT419" s="196" t="s">
        <v>168</v>
      </c>
      <c r="AU419" s="205" t="s">
        <v>1356</v>
      </c>
      <c r="AV419" s="196" t="s">
        <v>170</v>
      </c>
      <c r="AW419" s="4"/>
      <c r="AX419" s="4"/>
      <c r="AY419" s="4"/>
      <c r="AZ419" s="4"/>
      <c r="BA419" s="4"/>
      <c r="BB419" s="4"/>
      <c r="BC419" s="4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4"/>
      <c r="BW419" s="8"/>
      <c r="BX419" s="8"/>
      <c r="BY419" s="8"/>
      <c r="BZ419" s="4"/>
      <c r="CA419" s="4"/>
      <c r="CB419" s="4"/>
      <c r="CC419" s="4"/>
      <c r="CD419" s="27"/>
      <c r="CE419" s="27"/>
      <c r="CF419" s="207">
        <f t="shared" si="187"/>
        <v>-0.10100000000000001</v>
      </c>
      <c r="CG419" s="208">
        <f t="shared" si="188"/>
        <v>0.10100000000000001</v>
      </c>
      <c r="CH419" s="209"/>
      <c r="CI419" s="210"/>
      <c r="CJ419" s="207">
        <f t="shared" si="189"/>
        <v>50.399000000000001</v>
      </c>
      <c r="CK419" s="208">
        <f t="shared" si="190"/>
        <v>50.600999999999999</v>
      </c>
      <c r="CL419" s="209"/>
      <c r="CM419" s="210"/>
      <c r="CN419" s="207">
        <f t="shared" si="191"/>
        <v>100.899</v>
      </c>
      <c r="CO419" s="208">
        <f t="shared" si="192"/>
        <v>101.101</v>
      </c>
      <c r="CP419" s="211"/>
      <c r="CQ419" s="212"/>
      <c r="CR419" s="213"/>
      <c r="CS419" s="213"/>
    </row>
    <row r="420" spans="1:97" ht="19.899999999999999" customHeight="1">
      <c r="A420" s="194">
        <v>419</v>
      </c>
      <c r="B420" s="195">
        <v>3</v>
      </c>
      <c r="C420" s="195"/>
      <c r="D420" s="196" t="s">
        <v>1569</v>
      </c>
      <c r="E420" s="196" t="s">
        <v>1570</v>
      </c>
      <c r="F420" s="196" t="s">
        <v>1571</v>
      </c>
      <c r="G420" s="196" t="s">
        <v>513</v>
      </c>
      <c r="H420" s="196" t="s">
        <v>1453</v>
      </c>
      <c r="I420" s="237" t="str">
        <f t="shared" si="175"/>
        <v>0</v>
      </c>
      <c r="J420" s="237" t="str">
        <f t="shared" si="176"/>
        <v>101</v>
      </c>
      <c r="K420" s="2" t="str">
        <f t="shared" si="196"/>
        <v>FCS0301</v>
      </c>
      <c r="L420" s="1">
        <f t="shared" si="201"/>
        <v>8</v>
      </c>
      <c r="M420" s="1">
        <f t="shared" si="202"/>
        <v>5</v>
      </c>
      <c r="N420" s="1">
        <v>3</v>
      </c>
      <c r="O420" s="57" t="str">
        <f t="shared" si="203"/>
        <v>AAI143</v>
      </c>
      <c r="P420" s="2" t="str">
        <f t="shared" si="200"/>
        <v>AI</v>
      </c>
      <c r="Q420" s="2"/>
      <c r="R420" s="57" t="s">
        <v>162</v>
      </c>
      <c r="S420" s="2"/>
      <c r="T420" s="2"/>
      <c r="U420" s="2">
        <v>9</v>
      </c>
      <c r="V420" s="2"/>
      <c r="W420" s="2" t="s">
        <v>1569</v>
      </c>
      <c r="X420" s="2" t="s">
        <v>354</v>
      </c>
      <c r="Y420" s="3" t="str">
        <f t="shared" si="184"/>
        <v>%Z085103</v>
      </c>
      <c r="Z420" s="2" t="str">
        <f t="shared" si="185"/>
        <v>%%I08PDI9411</v>
      </c>
      <c r="AA420" s="2"/>
      <c r="AB420" s="2" t="str">
        <f t="shared" si="186"/>
        <v>除沫器差压</v>
      </c>
      <c r="AC420" s="1" t="str">
        <f t="shared" si="177"/>
        <v>0</v>
      </c>
      <c r="AD420" s="1" t="str">
        <f t="shared" si="178"/>
        <v>101</v>
      </c>
      <c r="AE420" s="1" t="str">
        <f t="shared" si="179"/>
        <v>Kpa</v>
      </c>
      <c r="AF420" s="1"/>
      <c r="AG420" s="1"/>
      <c r="AH420" s="1"/>
      <c r="AI420" s="1"/>
      <c r="AJ420" s="1"/>
      <c r="AK420" s="58" t="s">
        <v>165</v>
      </c>
      <c r="AL420" s="4"/>
      <c r="AM420" s="4"/>
      <c r="AN420" s="5"/>
      <c r="AO420" s="195" t="s">
        <v>161</v>
      </c>
      <c r="AP420" s="199" t="s">
        <v>166</v>
      </c>
      <c r="AQ420" s="197" t="s">
        <v>167</v>
      </c>
      <c r="AR420" s="196"/>
      <c r="AS420" s="196"/>
      <c r="AT420" s="196" t="s">
        <v>168</v>
      </c>
      <c r="AU420" s="205" t="s">
        <v>1356</v>
      </c>
      <c r="AV420" s="196" t="s">
        <v>170</v>
      </c>
      <c r="AW420" s="4"/>
      <c r="AX420" s="4"/>
      <c r="AY420" s="4"/>
      <c r="AZ420" s="4"/>
      <c r="BA420" s="4"/>
      <c r="BB420" s="4"/>
      <c r="BC420" s="4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4"/>
      <c r="BW420" s="8"/>
      <c r="BX420" s="8"/>
      <c r="BY420" s="8"/>
      <c r="BZ420" s="4"/>
      <c r="CA420" s="4"/>
      <c r="CB420" s="4"/>
      <c r="CC420" s="4"/>
      <c r="CD420" s="27"/>
      <c r="CE420" s="27"/>
      <c r="CF420" s="207">
        <f t="shared" si="187"/>
        <v>-0.10100000000000001</v>
      </c>
      <c r="CG420" s="208">
        <f t="shared" si="188"/>
        <v>0.10100000000000001</v>
      </c>
      <c r="CH420" s="209"/>
      <c r="CI420" s="210"/>
      <c r="CJ420" s="207">
        <f t="shared" si="189"/>
        <v>50.399000000000001</v>
      </c>
      <c r="CK420" s="208">
        <f t="shared" si="190"/>
        <v>50.600999999999999</v>
      </c>
      <c r="CL420" s="209"/>
      <c r="CM420" s="210"/>
      <c r="CN420" s="207">
        <f t="shared" si="191"/>
        <v>100.899</v>
      </c>
      <c r="CO420" s="208">
        <f t="shared" si="192"/>
        <v>101.101</v>
      </c>
      <c r="CP420" s="211"/>
      <c r="CQ420" s="212"/>
      <c r="CR420" s="213"/>
      <c r="CS420" s="213"/>
    </row>
    <row r="421" spans="1:97" ht="19.899999999999999" customHeight="1">
      <c r="A421" s="194">
        <v>420</v>
      </c>
      <c r="B421" s="195">
        <v>4</v>
      </c>
      <c r="C421" s="195"/>
      <c r="D421" s="196" t="s">
        <v>1572</v>
      </c>
      <c r="E421" s="196" t="s">
        <v>1573</v>
      </c>
      <c r="F421" s="196" t="s">
        <v>1574</v>
      </c>
      <c r="G421" s="196" t="s">
        <v>513</v>
      </c>
      <c r="H421" s="196" t="s">
        <v>700</v>
      </c>
      <c r="I421" s="237" t="str">
        <f t="shared" si="175"/>
        <v>0</v>
      </c>
      <c r="J421" s="237" t="str">
        <f t="shared" si="176"/>
        <v>101</v>
      </c>
      <c r="K421" s="2" t="str">
        <f t="shared" si="196"/>
        <v>FCS0301</v>
      </c>
      <c r="L421" s="1">
        <f t="shared" si="201"/>
        <v>8</v>
      </c>
      <c r="M421" s="1">
        <f t="shared" si="202"/>
        <v>5</v>
      </c>
      <c r="N421" s="1">
        <v>4</v>
      </c>
      <c r="O421" s="57" t="str">
        <f t="shared" si="203"/>
        <v>AAI143</v>
      </c>
      <c r="P421" s="2" t="str">
        <f t="shared" si="200"/>
        <v>AI</v>
      </c>
      <c r="Q421" s="2"/>
      <c r="R421" s="57" t="s">
        <v>162</v>
      </c>
      <c r="S421" s="2"/>
      <c r="T421" s="2"/>
      <c r="U421" s="2">
        <v>18</v>
      </c>
      <c r="V421" s="2"/>
      <c r="W421" s="2" t="s">
        <v>1575</v>
      </c>
      <c r="X421" s="2" t="s">
        <v>164</v>
      </c>
      <c r="Y421" s="3" t="str">
        <f t="shared" si="184"/>
        <v>%Z085104</v>
      </c>
      <c r="Z421" s="2" t="str">
        <f t="shared" si="185"/>
        <v>%%I08FI9340A</v>
      </c>
      <c r="AA421" s="2"/>
      <c r="AB421" s="2" t="str">
        <f t="shared" si="186"/>
        <v>再热炉风量</v>
      </c>
      <c r="AC421" s="1" t="str">
        <f t="shared" si="177"/>
        <v>0</v>
      </c>
      <c r="AD421" s="1" t="str">
        <f t="shared" si="178"/>
        <v>101</v>
      </c>
      <c r="AE421" s="1" t="str">
        <f t="shared" si="179"/>
        <v>Nm3/h</v>
      </c>
      <c r="AF421" s="1"/>
      <c r="AG421" s="1"/>
      <c r="AH421" s="1"/>
      <c r="AI421" s="1"/>
      <c r="AJ421" s="1"/>
      <c r="AK421" s="58" t="s">
        <v>165</v>
      </c>
      <c r="AL421" s="4"/>
      <c r="AM421" s="4"/>
      <c r="AN421" s="5"/>
      <c r="AO421" s="195" t="s">
        <v>161</v>
      </c>
      <c r="AP421" s="199" t="s">
        <v>166</v>
      </c>
      <c r="AQ421" s="197" t="s">
        <v>167</v>
      </c>
      <c r="AR421" s="196"/>
      <c r="AS421" s="196"/>
      <c r="AT421" s="196" t="s">
        <v>168</v>
      </c>
      <c r="AU421" s="205" t="s">
        <v>1356</v>
      </c>
      <c r="AV421" s="196" t="s">
        <v>170</v>
      </c>
      <c r="AW421" s="4"/>
      <c r="AX421" s="4"/>
      <c r="AY421" s="4"/>
      <c r="AZ421" s="4"/>
      <c r="BA421" s="4"/>
      <c r="BB421" s="4"/>
      <c r="BC421" s="4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4"/>
      <c r="BW421" s="8"/>
      <c r="BX421" s="8"/>
      <c r="BY421" s="8"/>
      <c r="BZ421" s="4"/>
      <c r="CA421" s="4"/>
      <c r="CB421" s="4"/>
      <c r="CC421" s="4"/>
      <c r="CD421" s="27"/>
      <c r="CE421" s="27"/>
      <c r="CF421" s="207">
        <f t="shared" si="187"/>
        <v>-0.10100000000000001</v>
      </c>
      <c r="CG421" s="208">
        <f t="shared" si="188"/>
        <v>0.10100000000000001</v>
      </c>
      <c r="CH421" s="209"/>
      <c r="CI421" s="210"/>
      <c r="CJ421" s="207">
        <f t="shared" si="189"/>
        <v>50.399000000000001</v>
      </c>
      <c r="CK421" s="208">
        <f t="shared" si="190"/>
        <v>50.600999999999999</v>
      </c>
      <c r="CL421" s="209"/>
      <c r="CM421" s="210"/>
      <c r="CN421" s="207">
        <f t="shared" si="191"/>
        <v>100.899</v>
      </c>
      <c r="CO421" s="208">
        <f t="shared" si="192"/>
        <v>101.101</v>
      </c>
      <c r="CP421" s="211"/>
      <c r="CQ421" s="212"/>
      <c r="CR421" s="213"/>
      <c r="CS421" s="213"/>
    </row>
    <row r="422" spans="1:97" ht="19.899999999999999" customHeight="1">
      <c r="A422" s="194">
        <v>421</v>
      </c>
      <c r="B422" s="195">
        <v>5</v>
      </c>
      <c r="C422" s="195"/>
      <c r="D422" s="196" t="s">
        <v>1576</v>
      </c>
      <c r="E422" s="196" t="s">
        <v>1577</v>
      </c>
      <c r="F422" s="196" t="s">
        <v>1578</v>
      </c>
      <c r="G422" s="196" t="s">
        <v>471</v>
      </c>
      <c r="H422" s="196" t="s">
        <v>461</v>
      </c>
      <c r="I422" s="237" t="str">
        <f t="shared" si="175"/>
        <v>0</v>
      </c>
      <c r="J422" s="237" t="str">
        <f t="shared" si="176"/>
        <v>300</v>
      </c>
      <c r="K422" s="2" t="str">
        <f t="shared" si="196"/>
        <v>FCS0301</v>
      </c>
      <c r="L422" s="1">
        <f t="shared" si="201"/>
        <v>8</v>
      </c>
      <c r="M422" s="1">
        <f t="shared" si="202"/>
        <v>5</v>
      </c>
      <c r="N422" s="1">
        <v>5</v>
      </c>
      <c r="O422" s="57" t="str">
        <f t="shared" si="203"/>
        <v>AAI143</v>
      </c>
      <c r="P422" s="2" t="str">
        <f t="shared" si="200"/>
        <v>AI</v>
      </c>
      <c r="Q422" s="2"/>
      <c r="R422" s="57" t="s">
        <v>162</v>
      </c>
      <c r="S422" s="2"/>
      <c r="T422" s="2"/>
      <c r="U422" s="2">
        <v>13</v>
      </c>
      <c r="V422" s="2"/>
      <c r="W422" s="2" t="s">
        <v>1579</v>
      </c>
      <c r="X422" s="2" t="s">
        <v>354</v>
      </c>
      <c r="Y422" s="3" t="str">
        <f t="shared" si="184"/>
        <v>%Z085105</v>
      </c>
      <c r="Z422" s="2" t="str">
        <f t="shared" si="185"/>
        <v>%%I08TT9406B</v>
      </c>
      <c r="AA422" s="2"/>
      <c r="AB422" s="2" t="str">
        <f t="shared" si="186"/>
        <v>板式换热器出口温度</v>
      </c>
      <c r="AC422" s="1" t="str">
        <f t="shared" si="177"/>
        <v>0</v>
      </c>
      <c r="AD422" s="1" t="str">
        <f t="shared" si="178"/>
        <v>300</v>
      </c>
      <c r="AE422" s="1" t="str">
        <f t="shared" si="179"/>
        <v>℃</v>
      </c>
      <c r="AF422" s="1"/>
      <c r="AG422" s="59"/>
      <c r="AH422" s="59"/>
      <c r="AI422" s="1"/>
      <c r="AJ422" s="1"/>
      <c r="AK422" s="58" t="s">
        <v>165</v>
      </c>
      <c r="AL422" s="4"/>
      <c r="AM422" s="4"/>
      <c r="AN422" s="5"/>
      <c r="AO422" s="195" t="s">
        <v>161</v>
      </c>
      <c r="AP422" s="199" t="s">
        <v>166</v>
      </c>
      <c r="AQ422" s="197" t="s">
        <v>167</v>
      </c>
      <c r="AR422" s="196"/>
      <c r="AS422" s="196"/>
      <c r="AT422" s="196" t="s">
        <v>168</v>
      </c>
      <c r="AU422" s="205" t="s">
        <v>1356</v>
      </c>
      <c r="AV422" s="196" t="s">
        <v>170</v>
      </c>
      <c r="AW422" s="4"/>
      <c r="AX422" s="4"/>
      <c r="AY422" s="4"/>
      <c r="AZ422" s="4"/>
      <c r="BA422" s="4"/>
      <c r="BB422" s="4"/>
      <c r="BC422" s="4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4"/>
      <c r="BW422" s="8"/>
      <c r="BX422" s="8"/>
      <c r="BY422" s="8"/>
      <c r="BZ422" s="4"/>
      <c r="CA422" s="4"/>
      <c r="CB422" s="4"/>
      <c r="CC422" s="4"/>
      <c r="CD422" s="27"/>
      <c r="CE422" s="27"/>
      <c r="CF422" s="207">
        <f t="shared" si="187"/>
        <v>-0.3</v>
      </c>
      <c r="CG422" s="208">
        <f t="shared" si="188"/>
        <v>0.3</v>
      </c>
      <c r="CH422" s="209"/>
      <c r="CI422" s="210"/>
      <c r="CJ422" s="207">
        <f t="shared" si="189"/>
        <v>149.69999999999999</v>
      </c>
      <c r="CK422" s="208">
        <f t="shared" si="190"/>
        <v>150.30000000000001</v>
      </c>
      <c r="CL422" s="209"/>
      <c r="CM422" s="210"/>
      <c r="CN422" s="207">
        <f t="shared" si="191"/>
        <v>299.7</v>
      </c>
      <c r="CO422" s="208">
        <f t="shared" si="192"/>
        <v>300.3</v>
      </c>
      <c r="CP422" s="211"/>
      <c r="CQ422" s="212"/>
      <c r="CR422" s="213"/>
      <c r="CS422" s="213"/>
    </row>
    <row r="423" spans="1:97" ht="19.899999999999999" customHeight="1">
      <c r="A423" s="194">
        <v>422</v>
      </c>
      <c r="B423" s="195">
        <v>6</v>
      </c>
      <c r="C423" s="195"/>
      <c r="D423" s="196" t="s">
        <v>1580</v>
      </c>
      <c r="E423" s="196" t="s">
        <v>1581</v>
      </c>
      <c r="F423" s="196" t="s">
        <v>1582</v>
      </c>
      <c r="G423" s="196" t="s">
        <v>513</v>
      </c>
      <c r="H423" s="196" t="s">
        <v>1453</v>
      </c>
      <c r="I423" s="237" t="str">
        <f t="shared" si="175"/>
        <v>0</v>
      </c>
      <c r="J423" s="237" t="str">
        <f t="shared" si="176"/>
        <v>101</v>
      </c>
      <c r="K423" s="2" t="str">
        <f t="shared" si="196"/>
        <v>FCS0301</v>
      </c>
      <c r="L423" s="1">
        <f t="shared" si="201"/>
        <v>8</v>
      </c>
      <c r="M423" s="1">
        <f t="shared" si="202"/>
        <v>5</v>
      </c>
      <c r="N423" s="1">
        <v>6</v>
      </c>
      <c r="O423" s="57" t="str">
        <f t="shared" si="203"/>
        <v>AAI143</v>
      </c>
      <c r="P423" s="2" t="str">
        <f t="shared" si="200"/>
        <v>AI</v>
      </c>
      <c r="Q423" s="2"/>
      <c r="R423" s="57" t="s">
        <v>162</v>
      </c>
      <c r="S423" s="2"/>
      <c r="T423" s="2"/>
      <c r="U423" s="2">
        <v>9</v>
      </c>
      <c r="V423" s="2"/>
      <c r="W423" s="2" t="s">
        <v>1580</v>
      </c>
      <c r="X423" s="2" t="s">
        <v>354</v>
      </c>
      <c r="Y423" s="3" t="str">
        <f t="shared" si="184"/>
        <v>%Z085106</v>
      </c>
      <c r="Z423" s="2" t="str">
        <f t="shared" si="185"/>
        <v>%%I08PDI9407</v>
      </c>
      <c r="AA423" s="2"/>
      <c r="AB423" s="2" t="str">
        <f t="shared" si="186"/>
        <v>SCR催化剂差压</v>
      </c>
      <c r="AC423" s="1" t="str">
        <f t="shared" si="177"/>
        <v>0</v>
      </c>
      <c r="AD423" s="1" t="str">
        <f t="shared" si="178"/>
        <v>101</v>
      </c>
      <c r="AE423" s="1" t="str">
        <f t="shared" si="179"/>
        <v>Kpa</v>
      </c>
      <c r="AF423" s="1"/>
      <c r="AG423" s="59"/>
      <c r="AH423" s="1"/>
      <c r="AI423" s="1"/>
      <c r="AJ423" s="1"/>
      <c r="AK423" s="58" t="s">
        <v>165</v>
      </c>
      <c r="AL423" s="4"/>
      <c r="AM423" s="4"/>
      <c r="AN423" s="5"/>
      <c r="AO423" s="195" t="s">
        <v>161</v>
      </c>
      <c r="AP423" s="199" t="s">
        <v>166</v>
      </c>
      <c r="AQ423" s="197" t="s">
        <v>167</v>
      </c>
      <c r="AR423" s="196"/>
      <c r="AS423" s="196"/>
      <c r="AT423" s="196" t="s">
        <v>168</v>
      </c>
      <c r="AU423" s="205" t="s">
        <v>1356</v>
      </c>
      <c r="AV423" s="196" t="s">
        <v>170</v>
      </c>
      <c r="AW423" s="4"/>
      <c r="AX423" s="4"/>
      <c r="AY423" s="4"/>
      <c r="AZ423" s="4"/>
      <c r="BA423" s="4"/>
      <c r="BB423" s="4"/>
      <c r="BC423" s="4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4"/>
      <c r="BW423" s="8"/>
      <c r="BX423" s="8"/>
      <c r="BY423" s="8"/>
      <c r="BZ423" s="4"/>
      <c r="CA423" s="4"/>
      <c r="CB423" s="4"/>
      <c r="CC423" s="4"/>
      <c r="CD423" s="27"/>
      <c r="CE423" s="27"/>
      <c r="CF423" s="207">
        <f t="shared" si="187"/>
        <v>-0.10100000000000001</v>
      </c>
      <c r="CG423" s="208">
        <f t="shared" si="188"/>
        <v>0.10100000000000001</v>
      </c>
      <c r="CH423" s="209"/>
      <c r="CI423" s="210"/>
      <c r="CJ423" s="207">
        <f t="shared" si="189"/>
        <v>50.399000000000001</v>
      </c>
      <c r="CK423" s="208">
        <f t="shared" si="190"/>
        <v>50.600999999999999</v>
      </c>
      <c r="CL423" s="209"/>
      <c r="CM423" s="210"/>
      <c r="CN423" s="207">
        <f t="shared" si="191"/>
        <v>100.899</v>
      </c>
      <c r="CO423" s="208">
        <f t="shared" si="192"/>
        <v>101.101</v>
      </c>
      <c r="CP423" s="211"/>
      <c r="CQ423" s="212"/>
      <c r="CR423" s="213"/>
      <c r="CS423" s="213"/>
    </row>
    <row r="424" spans="1:97" ht="19.899999999999999" customHeight="1">
      <c r="A424" s="194">
        <v>423</v>
      </c>
      <c r="B424" s="195">
        <v>7</v>
      </c>
      <c r="C424" s="195"/>
      <c r="D424" s="196" t="s">
        <v>1583</v>
      </c>
      <c r="E424" s="196" t="s">
        <v>1584</v>
      </c>
      <c r="F424" s="196" t="s">
        <v>1582</v>
      </c>
      <c r="G424" s="196" t="s">
        <v>513</v>
      </c>
      <c r="H424" s="196" t="s">
        <v>1453</v>
      </c>
      <c r="I424" s="237" t="str">
        <f t="shared" si="175"/>
        <v>0</v>
      </c>
      <c r="J424" s="237" t="str">
        <f t="shared" si="176"/>
        <v>101</v>
      </c>
      <c r="K424" s="2" t="str">
        <f t="shared" si="196"/>
        <v>FCS0301</v>
      </c>
      <c r="L424" s="1">
        <f t="shared" si="201"/>
        <v>8</v>
      </c>
      <c r="M424" s="1">
        <f t="shared" si="202"/>
        <v>5</v>
      </c>
      <c r="N424" s="1">
        <v>7</v>
      </c>
      <c r="O424" s="57" t="str">
        <f t="shared" si="203"/>
        <v>AAI143</v>
      </c>
      <c r="P424" s="2" t="str">
        <f t="shared" si="200"/>
        <v>AI</v>
      </c>
      <c r="Q424" s="2"/>
      <c r="R424" s="57" t="s">
        <v>162</v>
      </c>
      <c r="S424" s="2"/>
      <c r="T424" s="2"/>
      <c r="U424" s="2">
        <v>9</v>
      </c>
      <c r="V424" s="2"/>
      <c r="W424" s="2" t="s">
        <v>1583</v>
      </c>
      <c r="X424" s="2" t="s">
        <v>354</v>
      </c>
      <c r="Y424" s="3" t="str">
        <f t="shared" si="184"/>
        <v>%Z085107</v>
      </c>
      <c r="Z424" s="2" t="str">
        <f t="shared" si="185"/>
        <v>%%I08PDI9408</v>
      </c>
      <c r="AA424" s="2"/>
      <c r="AB424" s="2" t="str">
        <f t="shared" si="186"/>
        <v>SCR催化剂差压</v>
      </c>
      <c r="AC424" s="1" t="str">
        <f t="shared" si="177"/>
        <v>0</v>
      </c>
      <c r="AD424" s="1" t="str">
        <f t="shared" si="178"/>
        <v>101</v>
      </c>
      <c r="AE424" s="1" t="str">
        <f t="shared" si="179"/>
        <v>Kpa</v>
      </c>
      <c r="AF424" s="1"/>
      <c r="AG424" s="1"/>
      <c r="AH424" s="59"/>
      <c r="AI424" s="1"/>
      <c r="AJ424" s="1"/>
      <c r="AK424" s="58" t="s">
        <v>165</v>
      </c>
      <c r="AL424" s="4"/>
      <c r="AM424" s="4"/>
      <c r="AN424" s="5"/>
      <c r="AO424" s="195" t="s">
        <v>161</v>
      </c>
      <c r="AP424" s="199" t="s">
        <v>166</v>
      </c>
      <c r="AQ424" s="197" t="s">
        <v>167</v>
      </c>
      <c r="AR424" s="196"/>
      <c r="AS424" s="196"/>
      <c r="AT424" s="196" t="s">
        <v>168</v>
      </c>
      <c r="AU424" s="205" t="s">
        <v>1356</v>
      </c>
      <c r="AV424" s="196" t="s">
        <v>170</v>
      </c>
      <c r="AW424" s="4"/>
      <c r="AX424" s="4"/>
      <c r="AY424" s="4"/>
      <c r="AZ424" s="4"/>
      <c r="BA424" s="4"/>
      <c r="BB424" s="4"/>
      <c r="BC424" s="4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4"/>
      <c r="BW424" s="8"/>
      <c r="BX424" s="8"/>
      <c r="BY424" s="8"/>
      <c r="BZ424" s="4"/>
      <c r="CA424" s="4"/>
      <c r="CB424" s="4"/>
      <c r="CC424" s="4"/>
      <c r="CD424" s="27"/>
      <c r="CE424" s="27"/>
      <c r="CF424" s="207">
        <f t="shared" si="187"/>
        <v>-0.10100000000000001</v>
      </c>
      <c r="CG424" s="208">
        <f t="shared" si="188"/>
        <v>0.10100000000000001</v>
      </c>
      <c r="CH424" s="209"/>
      <c r="CI424" s="210"/>
      <c r="CJ424" s="207">
        <f t="shared" si="189"/>
        <v>50.399000000000001</v>
      </c>
      <c r="CK424" s="208">
        <f t="shared" si="190"/>
        <v>50.600999999999999</v>
      </c>
      <c r="CL424" s="209"/>
      <c r="CM424" s="210"/>
      <c r="CN424" s="207">
        <f t="shared" si="191"/>
        <v>100.899</v>
      </c>
      <c r="CO424" s="208">
        <f t="shared" si="192"/>
        <v>101.101</v>
      </c>
      <c r="CP424" s="211"/>
      <c r="CQ424" s="212"/>
      <c r="CR424" s="213"/>
      <c r="CS424" s="213"/>
    </row>
    <row r="425" spans="1:97" ht="19.899999999999999" customHeight="1">
      <c r="A425" s="194">
        <v>424</v>
      </c>
      <c r="B425" s="195">
        <v>8</v>
      </c>
      <c r="C425" s="195"/>
      <c r="D425" s="196" t="s">
        <v>1585</v>
      </c>
      <c r="E425" s="196" t="s">
        <v>1586</v>
      </c>
      <c r="F425" s="196" t="s">
        <v>1587</v>
      </c>
      <c r="G425" s="196" t="s">
        <v>1521</v>
      </c>
      <c r="H425" s="196" t="s">
        <v>1453</v>
      </c>
      <c r="I425" s="237" t="str">
        <f t="shared" ref="I425:I492" si="204">IF(G425&lt;&gt;"",LEFT(G425,FIND("~",G425,1)-1),"")</f>
        <v>-5</v>
      </c>
      <c r="J425" s="237" t="str">
        <f t="shared" ref="J425:J492" si="205">IF(G425&lt;&gt;"",MID(G425,FIND("~",G425,1)+1,10),"")</f>
        <v>1</v>
      </c>
      <c r="K425" s="2" t="str">
        <f t="shared" si="196"/>
        <v>FCS0301</v>
      </c>
      <c r="L425" s="1">
        <f t="shared" si="201"/>
        <v>8</v>
      </c>
      <c r="M425" s="1">
        <f t="shared" si="202"/>
        <v>5</v>
      </c>
      <c r="N425" s="1">
        <v>8</v>
      </c>
      <c r="O425" s="57" t="str">
        <f t="shared" si="203"/>
        <v>AAI143</v>
      </c>
      <c r="P425" s="2" t="str">
        <f t="shared" si="200"/>
        <v>AI</v>
      </c>
      <c r="Q425" s="2"/>
      <c r="R425" s="57" t="s">
        <v>162</v>
      </c>
      <c r="S425" s="2"/>
      <c r="T425" s="2"/>
      <c r="U425" s="2">
        <v>10</v>
      </c>
      <c r="V425" s="2"/>
      <c r="W425" s="2" t="s">
        <v>1585</v>
      </c>
      <c r="X425" s="2" t="s">
        <v>354</v>
      </c>
      <c r="Y425" s="3" t="str">
        <f t="shared" si="184"/>
        <v>%Z085108</v>
      </c>
      <c r="Z425" s="2" t="str">
        <f t="shared" si="185"/>
        <v>%%I08PI9380</v>
      </c>
      <c r="AA425" s="2"/>
      <c r="AB425" s="2" t="str">
        <f t="shared" si="186"/>
        <v>板式换热器出口压力</v>
      </c>
      <c r="AC425" s="1" t="str">
        <f t="shared" ref="AC425:AC488" si="206">IF(I425&lt;&gt;"",I425,"")</f>
        <v>-5</v>
      </c>
      <c r="AD425" s="1" t="str">
        <f t="shared" ref="AD425:AD488" si="207">IF(J425&lt;&gt;"",J425,"")</f>
        <v>1</v>
      </c>
      <c r="AE425" s="1" t="str">
        <f t="shared" ref="AE425:AE488" si="208">IF(H425&lt;&gt;"",H425,"")</f>
        <v>Kpa</v>
      </c>
      <c r="AF425" s="1"/>
      <c r="AG425" s="1"/>
      <c r="AH425" s="59"/>
      <c r="AI425" s="1"/>
      <c r="AJ425" s="1"/>
      <c r="AK425" s="58" t="s">
        <v>165</v>
      </c>
      <c r="AL425" s="4"/>
      <c r="AM425" s="4"/>
      <c r="AN425" s="5"/>
      <c r="AO425" s="195" t="s">
        <v>161</v>
      </c>
      <c r="AP425" s="199" t="s">
        <v>166</v>
      </c>
      <c r="AQ425" s="197" t="s">
        <v>167</v>
      </c>
      <c r="AR425" s="196"/>
      <c r="AS425" s="196"/>
      <c r="AT425" s="196" t="s">
        <v>168</v>
      </c>
      <c r="AU425" s="205" t="s">
        <v>1356</v>
      </c>
      <c r="AV425" s="196" t="s">
        <v>170</v>
      </c>
      <c r="AW425" s="4"/>
      <c r="AX425" s="4"/>
      <c r="AY425" s="4"/>
      <c r="AZ425" s="4"/>
      <c r="BA425" s="4"/>
      <c r="BB425" s="4"/>
      <c r="BC425" s="4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4"/>
      <c r="BW425" s="8"/>
      <c r="BX425" s="8"/>
      <c r="BY425" s="8"/>
      <c r="BZ425" s="4"/>
      <c r="CA425" s="4"/>
      <c r="CB425" s="4"/>
      <c r="CC425" s="4"/>
      <c r="CD425" s="27"/>
      <c r="CE425" s="27"/>
      <c r="CF425" s="207">
        <f t="shared" si="187"/>
        <v>-5.0060000000000002</v>
      </c>
      <c r="CG425" s="208">
        <f t="shared" si="188"/>
        <v>-4.9939999999999998</v>
      </c>
      <c r="CH425" s="209"/>
      <c r="CI425" s="210"/>
      <c r="CJ425" s="207">
        <f t="shared" si="189"/>
        <v>-2.0059999999999998</v>
      </c>
      <c r="CK425" s="208">
        <f t="shared" si="190"/>
        <v>-1.994</v>
      </c>
      <c r="CL425" s="209"/>
      <c r="CM425" s="210"/>
      <c r="CN425" s="207">
        <f t="shared" si="191"/>
        <v>0.99399999999999999</v>
      </c>
      <c r="CO425" s="208">
        <f t="shared" si="192"/>
        <v>1.006</v>
      </c>
      <c r="CP425" s="211"/>
      <c r="CQ425" s="212"/>
      <c r="CR425" s="213"/>
      <c r="CS425" s="213"/>
    </row>
    <row r="426" spans="1:97" ht="19.899999999999999" customHeight="1">
      <c r="A426" s="194">
        <v>425</v>
      </c>
      <c r="B426" s="195">
        <v>9</v>
      </c>
      <c r="C426" s="195"/>
      <c r="D426" s="196" t="s">
        <v>1588</v>
      </c>
      <c r="E426" s="196" t="s">
        <v>1589</v>
      </c>
      <c r="F426" s="196" t="s">
        <v>1590</v>
      </c>
      <c r="G426" s="196" t="s">
        <v>471</v>
      </c>
      <c r="H426" s="196" t="s">
        <v>461</v>
      </c>
      <c r="I426" s="237" t="str">
        <f t="shared" si="204"/>
        <v>0</v>
      </c>
      <c r="J426" s="237" t="str">
        <f t="shared" si="205"/>
        <v>300</v>
      </c>
      <c r="K426" s="2" t="str">
        <f t="shared" si="196"/>
        <v>FCS0301</v>
      </c>
      <c r="L426" s="1">
        <f t="shared" si="201"/>
        <v>8</v>
      </c>
      <c r="M426" s="1">
        <f t="shared" si="202"/>
        <v>5</v>
      </c>
      <c r="N426" s="1">
        <v>9</v>
      </c>
      <c r="O426" s="57" t="str">
        <f t="shared" si="203"/>
        <v>AAI143</v>
      </c>
      <c r="P426" s="2" t="str">
        <f t="shared" si="200"/>
        <v>AI</v>
      </c>
      <c r="Q426" s="2"/>
      <c r="R426" s="57" t="s">
        <v>162</v>
      </c>
      <c r="S426" s="2"/>
      <c r="T426" s="2"/>
      <c r="U426" s="2">
        <v>13</v>
      </c>
      <c r="V426" s="2"/>
      <c r="W426" s="2" t="s">
        <v>1591</v>
      </c>
      <c r="X426" s="2" t="s">
        <v>354</v>
      </c>
      <c r="Y426" s="3" t="str">
        <f t="shared" si="184"/>
        <v>%Z085109</v>
      </c>
      <c r="Z426" s="2" t="str">
        <f t="shared" si="185"/>
        <v>%%I08TT9418</v>
      </c>
      <c r="AA426" s="2"/>
      <c r="AB426" s="2" t="str">
        <f t="shared" si="186"/>
        <v>排放筒温度</v>
      </c>
      <c r="AC426" s="1" t="str">
        <f t="shared" si="206"/>
        <v>0</v>
      </c>
      <c r="AD426" s="1" t="str">
        <f t="shared" si="207"/>
        <v>300</v>
      </c>
      <c r="AE426" s="1" t="str">
        <f t="shared" si="208"/>
        <v>℃</v>
      </c>
      <c r="AF426" s="1"/>
      <c r="AG426" s="1"/>
      <c r="AH426" s="59"/>
      <c r="AI426" s="1"/>
      <c r="AJ426" s="1"/>
      <c r="AK426" s="58" t="s">
        <v>165</v>
      </c>
      <c r="AL426" s="4"/>
      <c r="AM426" s="4"/>
      <c r="AN426" s="5"/>
      <c r="AO426" s="195" t="s">
        <v>161</v>
      </c>
      <c r="AP426" s="199" t="s">
        <v>166</v>
      </c>
      <c r="AQ426" s="197" t="s">
        <v>167</v>
      </c>
      <c r="AR426" s="196"/>
      <c r="AS426" s="196"/>
      <c r="AT426" s="196" t="s">
        <v>168</v>
      </c>
      <c r="AU426" s="205" t="s">
        <v>1356</v>
      </c>
      <c r="AV426" s="196" t="s">
        <v>170</v>
      </c>
      <c r="AW426" s="4"/>
      <c r="AX426" s="4"/>
      <c r="AY426" s="4"/>
      <c r="AZ426" s="4"/>
      <c r="BA426" s="4"/>
      <c r="BB426" s="4"/>
      <c r="BC426" s="4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4"/>
      <c r="BW426" s="8"/>
      <c r="BX426" s="8"/>
      <c r="BY426" s="8"/>
      <c r="BZ426" s="4"/>
      <c r="CA426" s="4"/>
      <c r="CB426" s="4"/>
      <c r="CC426" s="4"/>
      <c r="CD426" s="27"/>
      <c r="CE426" s="27"/>
      <c r="CF426" s="207">
        <f t="shared" si="187"/>
        <v>-0.3</v>
      </c>
      <c r="CG426" s="208">
        <f t="shared" si="188"/>
        <v>0.3</v>
      </c>
      <c r="CH426" s="209"/>
      <c r="CI426" s="210"/>
      <c r="CJ426" s="207">
        <f t="shared" si="189"/>
        <v>149.69999999999999</v>
      </c>
      <c r="CK426" s="208">
        <f t="shared" si="190"/>
        <v>150.30000000000001</v>
      </c>
      <c r="CL426" s="209"/>
      <c r="CM426" s="210"/>
      <c r="CN426" s="207">
        <f t="shared" si="191"/>
        <v>299.7</v>
      </c>
      <c r="CO426" s="208">
        <f t="shared" si="192"/>
        <v>300.3</v>
      </c>
      <c r="CP426" s="211"/>
      <c r="CQ426" s="212"/>
      <c r="CR426" s="213"/>
      <c r="CS426" s="213"/>
    </row>
    <row r="427" spans="1:97" ht="19.899999999999999" customHeight="1">
      <c r="A427" s="194">
        <v>426</v>
      </c>
      <c r="B427" s="195">
        <v>10</v>
      </c>
      <c r="C427" s="195"/>
      <c r="D427" s="196" t="s">
        <v>1592</v>
      </c>
      <c r="E427" s="196" t="s">
        <v>1593</v>
      </c>
      <c r="F427" s="196" t="s">
        <v>1594</v>
      </c>
      <c r="G427" s="196" t="s">
        <v>513</v>
      </c>
      <c r="H427" s="196" t="s">
        <v>1413</v>
      </c>
      <c r="I427" s="237" t="str">
        <f t="shared" si="204"/>
        <v>0</v>
      </c>
      <c r="J427" s="237" t="str">
        <f t="shared" si="205"/>
        <v>101</v>
      </c>
      <c r="K427" s="2" t="str">
        <f t="shared" si="196"/>
        <v>FCS0301</v>
      </c>
      <c r="L427" s="1">
        <f t="shared" si="201"/>
        <v>8</v>
      </c>
      <c r="M427" s="1">
        <f t="shared" si="202"/>
        <v>5</v>
      </c>
      <c r="N427" s="1">
        <v>10</v>
      </c>
      <c r="O427" s="57" t="str">
        <f t="shared" si="203"/>
        <v>AAI143</v>
      </c>
      <c r="P427" s="2" t="str">
        <f t="shared" si="200"/>
        <v>AI</v>
      </c>
      <c r="Q427" s="2"/>
      <c r="R427" s="57" t="s">
        <v>162</v>
      </c>
      <c r="S427" s="2"/>
      <c r="T427" s="2"/>
      <c r="U427" s="2">
        <v>8</v>
      </c>
      <c r="V427" s="2"/>
      <c r="W427" s="2" t="s">
        <v>1592</v>
      </c>
      <c r="X427" s="2" t="s">
        <v>354</v>
      </c>
      <c r="Y427" s="3" t="str">
        <f t="shared" si="184"/>
        <v>%Z085110</v>
      </c>
      <c r="Z427" s="2" t="str">
        <f t="shared" si="185"/>
        <v>%%I08LI9345</v>
      </c>
      <c r="AA427" s="2"/>
      <c r="AB427" s="2" t="str">
        <f t="shared" si="186"/>
        <v>HCL缓冲罐液位</v>
      </c>
      <c r="AC427" s="1" t="str">
        <f t="shared" si="206"/>
        <v>0</v>
      </c>
      <c r="AD427" s="1" t="str">
        <f t="shared" si="207"/>
        <v>101</v>
      </c>
      <c r="AE427" s="1" t="str">
        <f t="shared" si="208"/>
        <v>mm</v>
      </c>
      <c r="AF427" s="1"/>
      <c r="AG427" s="1"/>
      <c r="AH427" s="59"/>
      <c r="AI427" s="1"/>
      <c r="AJ427" s="1"/>
      <c r="AK427" s="58" t="s">
        <v>165</v>
      </c>
      <c r="AL427" s="4"/>
      <c r="AM427" s="4"/>
      <c r="AN427" s="5"/>
      <c r="AO427" s="195" t="s">
        <v>161</v>
      </c>
      <c r="AP427" s="199" t="s">
        <v>166</v>
      </c>
      <c r="AQ427" s="197" t="s">
        <v>167</v>
      </c>
      <c r="AR427" s="196"/>
      <c r="AS427" s="196"/>
      <c r="AT427" s="196" t="s">
        <v>168</v>
      </c>
      <c r="AU427" s="205" t="s">
        <v>1356</v>
      </c>
      <c r="AV427" s="196" t="s">
        <v>170</v>
      </c>
      <c r="AW427" s="4"/>
      <c r="AX427" s="4"/>
      <c r="AY427" s="4"/>
      <c r="AZ427" s="4"/>
      <c r="BA427" s="4"/>
      <c r="BB427" s="4"/>
      <c r="BC427" s="4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4"/>
      <c r="BW427" s="8"/>
      <c r="BX427" s="8"/>
      <c r="BY427" s="8"/>
      <c r="BZ427" s="4"/>
      <c r="CA427" s="4"/>
      <c r="CB427" s="4"/>
      <c r="CC427" s="4"/>
      <c r="CD427" s="27"/>
      <c r="CE427" s="27"/>
      <c r="CF427" s="207">
        <f t="shared" si="187"/>
        <v>-0.10100000000000001</v>
      </c>
      <c r="CG427" s="208">
        <f t="shared" si="188"/>
        <v>0.10100000000000001</v>
      </c>
      <c r="CH427" s="209"/>
      <c r="CI427" s="210"/>
      <c r="CJ427" s="207">
        <f t="shared" si="189"/>
        <v>50.399000000000001</v>
      </c>
      <c r="CK427" s="208">
        <f t="shared" si="190"/>
        <v>50.600999999999999</v>
      </c>
      <c r="CL427" s="209"/>
      <c r="CM427" s="210"/>
      <c r="CN427" s="207">
        <f t="shared" si="191"/>
        <v>100.899</v>
      </c>
      <c r="CO427" s="208">
        <f t="shared" si="192"/>
        <v>101.101</v>
      </c>
      <c r="CP427" s="211"/>
      <c r="CQ427" s="212"/>
      <c r="CR427" s="213"/>
      <c r="CS427" s="213"/>
    </row>
    <row r="428" spans="1:97" ht="19.899999999999999" customHeight="1">
      <c r="A428" s="194">
        <v>427</v>
      </c>
      <c r="B428" s="195">
        <v>11</v>
      </c>
      <c r="C428" s="195"/>
      <c r="D428" s="196" t="s">
        <v>1595</v>
      </c>
      <c r="E428" s="196" t="s">
        <v>1596</v>
      </c>
      <c r="F428" s="196" t="s">
        <v>1597</v>
      </c>
      <c r="G428" s="196" t="s">
        <v>513</v>
      </c>
      <c r="H428" s="196" t="s">
        <v>160</v>
      </c>
      <c r="I428" s="237" t="str">
        <f t="shared" si="204"/>
        <v>0</v>
      </c>
      <c r="J428" s="237" t="str">
        <f t="shared" si="205"/>
        <v>101</v>
      </c>
      <c r="K428" s="2" t="str">
        <f t="shared" si="196"/>
        <v>FCS0301</v>
      </c>
      <c r="L428" s="1">
        <f t="shared" si="201"/>
        <v>8</v>
      </c>
      <c r="M428" s="1">
        <f t="shared" si="202"/>
        <v>5</v>
      </c>
      <c r="N428" s="1">
        <v>11</v>
      </c>
      <c r="O428" s="57" t="str">
        <f t="shared" si="203"/>
        <v>AAI143</v>
      </c>
      <c r="P428" s="2" t="str">
        <f t="shared" si="200"/>
        <v>AI</v>
      </c>
      <c r="Q428" s="2"/>
      <c r="R428" s="57" t="s">
        <v>162</v>
      </c>
      <c r="S428" s="2"/>
      <c r="T428" s="2"/>
      <c r="U428" s="2">
        <v>7</v>
      </c>
      <c r="V428" s="2"/>
      <c r="W428" s="2" t="s">
        <v>1595</v>
      </c>
      <c r="X428" s="2" t="s">
        <v>354</v>
      </c>
      <c r="Y428" s="3" t="str">
        <f t="shared" si="184"/>
        <v>%Z085111</v>
      </c>
      <c r="Z428" s="2" t="str">
        <f t="shared" si="185"/>
        <v>%%I08FI9342</v>
      </c>
      <c r="AA428" s="2"/>
      <c r="AB428" s="2" t="str">
        <f t="shared" si="186"/>
        <v>HCL缓冲罐泵出口流量</v>
      </c>
      <c r="AC428" s="1" t="str">
        <f t="shared" si="206"/>
        <v>0</v>
      </c>
      <c r="AD428" s="1" t="str">
        <f t="shared" si="207"/>
        <v>101</v>
      </c>
      <c r="AE428" s="1" t="str">
        <f t="shared" si="208"/>
        <v>kg/h</v>
      </c>
      <c r="AF428" s="1"/>
      <c r="AG428" s="59"/>
      <c r="AH428" s="1"/>
      <c r="AI428" s="1"/>
      <c r="AJ428" s="1"/>
      <c r="AK428" s="58" t="s">
        <v>165</v>
      </c>
      <c r="AL428" s="4"/>
      <c r="AM428" s="4"/>
      <c r="AN428" s="5"/>
      <c r="AO428" s="195" t="s">
        <v>161</v>
      </c>
      <c r="AP428" s="199" t="s">
        <v>166</v>
      </c>
      <c r="AQ428" s="197" t="s">
        <v>167</v>
      </c>
      <c r="AR428" s="196"/>
      <c r="AS428" s="196"/>
      <c r="AT428" s="196" t="s">
        <v>168</v>
      </c>
      <c r="AU428" s="205" t="s">
        <v>1356</v>
      </c>
      <c r="AV428" s="196" t="s">
        <v>170</v>
      </c>
      <c r="AW428" s="4"/>
      <c r="AX428" s="4"/>
      <c r="AY428" s="4"/>
      <c r="AZ428" s="4"/>
      <c r="BA428" s="4"/>
      <c r="BB428" s="4"/>
      <c r="BC428" s="4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4"/>
      <c r="BW428" s="8"/>
      <c r="BX428" s="8"/>
      <c r="BY428" s="8"/>
      <c r="BZ428" s="4"/>
      <c r="CA428" s="4"/>
      <c r="CB428" s="4"/>
      <c r="CC428" s="4"/>
      <c r="CD428" s="27"/>
      <c r="CE428" s="27"/>
      <c r="CF428" s="207">
        <f t="shared" si="187"/>
        <v>-0.10100000000000001</v>
      </c>
      <c r="CG428" s="208">
        <f t="shared" si="188"/>
        <v>0.10100000000000001</v>
      </c>
      <c r="CH428" s="209"/>
      <c r="CI428" s="210"/>
      <c r="CJ428" s="207">
        <f t="shared" si="189"/>
        <v>50.399000000000001</v>
      </c>
      <c r="CK428" s="208">
        <f t="shared" si="190"/>
        <v>50.600999999999999</v>
      </c>
      <c r="CL428" s="209"/>
      <c r="CM428" s="210"/>
      <c r="CN428" s="207">
        <f t="shared" si="191"/>
        <v>100.899</v>
      </c>
      <c r="CO428" s="208">
        <f t="shared" si="192"/>
        <v>101.101</v>
      </c>
      <c r="CP428" s="211"/>
      <c r="CQ428" s="212"/>
      <c r="CR428" s="213"/>
      <c r="CS428" s="213"/>
    </row>
    <row r="429" spans="1:97" ht="19.899999999999999" customHeight="1">
      <c r="A429" s="194">
        <v>428</v>
      </c>
      <c r="B429" s="195">
        <v>12</v>
      </c>
      <c r="C429" s="195"/>
      <c r="D429" s="196" t="s">
        <v>1598</v>
      </c>
      <c r="E429" s="196" t="s">
        <v>1599</v>
      </c>
      <c r="F429" s="196" t="s">
        <v>1600</v>
      </c>
      <c r="G429" s="196" t="s">
        <v>513</v>
      </c>
      <c r="H429" s="196" t="s">
        <v>461</v>
      </c>
      <c r="I429" s="237" t="str">
        <f t="shared" si="204"/>
        <v>0</v>
      </c>
      <c r="J429" s="237" t="str">
        <f t="shared" si="205"/>
        <v>101</v>
      </c>
      <c r="K429" s="2" t="str">
        <f t="shared" si="196"/>
        <v>FCS0301</v>
      </c>
      <c r="L429" s="1">
        <f t="shared" si="201"/>
        <v>8</v>
      </c>
      <c r="M429" s="1">
        <f t="shared" si="202"/>
        <v>5</v>
      </c>
      <c r="N429" s="1">
        <v>12</v>
      </c>
      <c r="O429" s="57" t="str">
        <f t="shared" si="203"/>
        <v>AAI143</v>
      </c>
      <c r="P429" s="2" t="str">
        <f t="shared" si="200"/>
        <v>AI</v>
      </c>
      <c r="Q429" s="2"/>
      <c r="R429" s="57" t="s">
        <v>162</v>
      </c>
      <c r="S429" s="2"/>
      <c r="T429" s="2"/>
      <c r="U429" s="2">
        <v>27</v>
      </c>
      <c r="V429" s="2"/>
      <c r="W429" s="2" t="s">
        <v>1601</v>
      </c>
      <c r="X429" s="2" t="s">
        <v>164</v>
      </c>
      <c r="Y429" s="3" t="str">
        <f t="shared" si="184"/>
        <v>%Z085112</v>
      </c>
      <c r="Z429" s="2" t="str">
        <f t="shared" si="185"/>
        <v>%%I08TT9420</v>
      </c>
      <c r="AA429" s="2"/>
      <c r="AB429" s="2" t="str">
        <f t="shared" si="186"/>
        <v>氨溶解罐温度</v>
      </c>
      <c r="AC429" s="1" t="str">
        <f t="shared" si="206"/>
        <v>0</v>
      </c>
      <c r="AD429" s="1" t="str">
        <f t="shared" si="207"/>
        <v>101</v>
      </c>
      <c r="AE429" s="1" t="str">
        <f t="shared" si="208"/>
        <v>℃</v>
      </c>
      <c r="AF429" s="1"/>
      <c r="AG429" s="59"/>
      <c r="AH429" s="1"/>
      <c r="AI429" s="1"/>
      <c r="AJ429" s="1"/>
      <c r="AK429" s="58" t="s">
        <v>165</v>
      </c>
      <c r="AL429" s="4"/>
      <c r="AM429" s="4"/>
      <c r="AN429" s="5"/>
      <c r="AO429" s="195" t="s">
        <v>161</v>
      </c>
      <c r="AP429" s="199" t="s">
        <v>166</v>
      </c>
      <c r="AQ429" s="197" t="s">
        <v>167</v>
      </c>
      <c r="AR429" s="196"/>
      <c r="AS429" s="196"/>
      <c r="AT429" s="196" t="s">
        <v>168</v>
      </c>
      <c r="AU429" s="205" t="s">
        <v>1356</v>
      </c>
      <c r="AV429" s="196" t="s">
        <v>170</v>
      </c>
      <c r="AW429" s="4"/>
      <c r="AX429" s="4"/>
      <c r="AY429" s="4"/>
      <c r="AZ429" s="4"/>
      <c r="BA429" s="4"/>
      <c r="BB429" s="4"/>
      <c r="BC429" s="4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4"/>
      <c r="BW429" s="8"/>
      <c r="BX429" s="8"/>
      <c r="BY429" s="8"/>
      <c r="BZ429" s="4"/>
      <c r="CA429" s="4"/>
      <c r="CB429" s="4"/>
      <c r="CC429" s="4"/>
      <c r="CD429" s="27"/>
      <c r="CE429" s="27"/>
      <c r="CF429" s="207">
        <f t="shared" si="187"/>
        <v>-0.10100000000000001</v>
      </c>
      <c r="CG429" s="208">
        <f t="shared" si="188"/>
        <v>0.10100000000000001</v>
      </c>
      <c r="CH429" s="209"/>
      <c r="CI429" s="210"/>
      <c r="CJ429" s="207">
        <f t="shared" si="189"/>
        <v>50.399000000000001</v>
      </c>
      <c r="CK429" s="208">
        <f t="shared" si="190"/>
        <v>50.600999999999999</v>
      </c>
      <c r="CL429" s="209"/>
      <c r="CM429" s="210"/>
      <c r="CN429" s="207">
        <f t="shared" si="191"/>
        <v>100.899</v>
      </c>
      <c r="CO429" s="208">
        <f t="shared" si="192"/>
        <v>101.101</v>
      </c>
      <c r="CP429" s="211"/>
      <c r="CQ429" s="212"/>
      <c r="CR429" s="213"/>
      <c r="CS429" s="213"/>
    </row>
    <row r="430" spans="1:97" ht="19.899999999999999" customHeight="1">
      <c r="A430" s="194">
        <v>429</v>
      </c>
      <c r="B430" s="195">
        <v>13</v>
      </c>
      <c r="C430" s="195"/>
      <c r="D430" s="196" t="s">
        <v>1602</v>
      </c>
      <c r="E430" s="196" t="s">
        <v>1603</v>
      </c>
      <c r="F430" s="196" t="s">
        <v>1604</v>
      </c>
      <c r="G430" s="196" t="s">
        <v>513</v>
      </c>
      <c r="H430" s="196" t="s">
        <v>314</v>
      </c>
      <c r="I430" s="237" t="str">
        <f t="shared" si="204"/>
        <v>0</v>
      </c>
      <c r="J430" s="237" t="str">
        <f t="shared" si="205"/>
        <v>101</v>
      </c>
      <c r="K430" s="2" t="str">
        <f t="shared" si="196"/>
        <v>FCS0301</v>
      </c>
      <c r="L430" s="1">
        <f t="shared" si="201"/>
        <v>8</v>
      </c>
      <c r="M430" s="1">
        <f t="shared" si="202"/>
        <v>5</v>
      </c>
      <c r="N430" s="1">
        <v>13</v>
      </c>
      <c r="O430" s="57" t="str">
        <f t="shared" si="203"/>
        <v>AAI143</v>
      </c>
      <c r="P430" s="2" t="str">
        <f t="shared" si="200"/>
        <v>AI</v>
      </c>
      <c r="Q430" s="2"/>
      <c r="R430" s="57" t="s">
        <v>162</v>
      </c>
      <c r="S430" s="2"/>
      <c r="T430" s="2"/>
      <c r="U430" s="2">
        <v>27</v>
      </c>
      <c r="V430" s="2"/>
      <c r="W430" s="2" t="s">
        <v>1605</v>
      </c>
      <c r="X430" s="2" t="s">
        <v>164</v>
      </c>
      <c r="Y430" s="3" t="str">
        <f t="shared" si="184"/>
        <v>%Z085113</v>
      </c>
      <c r="Z430" s="2" t="str">
        <f t="shared" si="185"/>
        <v>%%I08TT9422</v>
      </c>
      <c r="AA430" s="2"/>
      <c r="AB430" s="2" t="str">
        <f t="shared" si="186"/>
        <v>氨储罐温度</v>
      </c>
      <c r="AC430" s="1" t="str">
        <f t="shared" si="206"/>
        <v>0</v>
      </c>
      <c r="AD430" s="1" t="str">
        <f t="shared" si="207"/>
        <v>101</v>
      </c>
      <c r="AE430" s="1" t="str">
        <f t="shared" si="208"/>
        <v>%</v>
      </c>
      <c r="AF430" s="1"/>
      <c r="AG430" s="59"/>
      <c r="AH430" s="1"/>
      <c r="AI430" s="1"/>
      <c r="AJ430" s="1"/>
      <c r="AK430" s="58" t="s">
        <v>165</v>
      </c>
      <c r="AL430" s="4"/>
      <c r="AM430" s="4"/>
      <c r="AN430" s="5"/>
      <c r="AO430" s="195" t="s">
        <v>161</v>
      </c>
      <c r="AP430" s="199" t="s">
        <v>166</v>
      </c>
      <c r="AQ430" s="197" t="s">
        <v>167</v>
      </c>
      <c r="AR430" s="196"/>
      <c r="AS430" s="196"/>
      <c r="AT430" s="196" t="s">
        <v>168</v>
      </c>
      <c r="AU430" s="205" t="s">
        <v>1356</v>
      </c>
      <c r="AV430" s="196" t="s">
        <v>170</v>
      </c>
      <c r="AW430" s="4"/>
      <c r="AX430" s="4"/>
      <c r="AY430" s="4"/>
      <c r="AZ430" s="4"/>
      <c r="BA430" s="4"/>
      <c r="BB430" s="4"/>
      <c r="BC430" s="4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4"/>
      <c r="BW430" s="8"/>
      <c r="BX430" s="8"/>
      <c r="BY430" s="8"/>
      <c r="BZ430" s="4"/>
      <c r="CA430" s="4"/>
      <c r="CB430" s="4"/>
      <c r="CC430" s="4"/>
      <c r="CD430" s="27"/>
      <c r="CE430" s="27"/>
      <c r="CF430" s="207">
        <f t="shared" si="187"/>
        <v>-0.10100000000000001</v>
      </c>
      <c r="CG430" s="208">
        <f t="shared" si="188"/>
        <v>0.10100000000000001</v>
      </c>
      <c r="CH430" s="209"/>
      <c r="CI430" s="210"/>
      <c r="CJ430" s="207">
        <f t="shared" si="189"/>
        <v>50.399000000000001</v>
      </c>
      <c r="CK430" s="208">
        <f t="shared" si="190"/>
        <v>50.600999999999999</v>
      </c>
      <c r="CL430" s="209"/>
      <c r="CM430" s="210"/>
      <c r="CN430" s="207">
        <f t="shared" si="191"/>
        <v>100.899</v>
      </c>
      <c r="CO430" s="208">
        <f t="shared" si="192"/>
        <v>101.101</v>
      </c>
      <c r="CP430" s="211"/>
      <c r="CQ430" s="212"/>
      <c r="CR430" s="213"/>
      <c r="CS430" s="213"/>
    </row>
    <row r="431" spans="1:97" ht="19.899999999999999" customHeight="1">
      <c r="A431" s="194">
        <v>430</v>
      </c>
      <c r="B431" s="204">
        <v>14</v>
      </c>
      <c r="C431" s="195"/>
      <c r="D431" s="196" t="str">
        <f>LEFT(K431,1)&amp;RIGHT(K431,2)&amp;"N"&amp;L431&amp;"S"&amp;M431&amp;N431</f>
        <v>F01N8S514</v>
      </c>
      <c r="E431" s="196" t="s">
        <v>1606</v>
      </c>
      <c r="F431" s="196" t="s">
        <v>675</v>
      </c>
      <c r="G431" s="196"/>
      <c r="H431" s="196"/>
      <c r="I431" s="237" t="str">
        <f t="shared" si="204"/>
        <v/>
      </c>
      <c r="J431" s="237" t="str">
        <f t="shared" si="205"/>
        <v/>
      </c>
      <c r="K431" s="2" t="str">
        <f t="shared" si="196"/>
        <v>FCS0301</v>
      </c>
      <c r="L431" s="1">
        <f t="shared" si="201"/>
        <v>8</v>
      </c>
      <c r="M431" s="1">
        <f t="shared" si="202"/>
        <v>5</v>
      </c>
      <c r="N431" s="1">
        <v>14</v>
      </c>
      <c r="O431" s="57" t="str">
        <f t="shared" si="203"/>
        <v>AAI143</v>
      </c>
      <c r="P431" s="2" t="str">
        <f t="shared" si="200"/>
        <v>AI</v>
      </c>
      <c r="Q431" s="2"/>
      <c r="R431" s="57" t="s">
        <v>162</v>
      </c>
      <c r="S431" s="2"/>
      <c r="T431" s="2"/>
      <c r="U431" s="2"/>
      <c r="V431" s="2"/>
      <c r="W431" s="2"/>
      <c r="X431" s="2"/>
      <c r="Y431" s="3" t="str">
        <f t="shared" si="184"/>
        <v>%Z085114</v>
      </c>
      <c r="Z431" s="2" t="str">
        <f t="shared" si="185"/>
        <v>%%IF01N8S514</v>
      </c>
      <c r="AA431" s="2"/>
      <c r="AB431" s="2" t="str">
        <f t="shared" si="186"/>
        <v>SBAI SPARE</v>
      </c>
      <c r="AC431" s="1" t="str">
        <f t="shared" si="206"/>
        <v/>
      </c>
      <c r="AD431" s="1" t="str">
        <f t="shared" si="207"/>
        <v/>
      </c>
      <c r="AE431" s="1" t="str">
        <f t="shared" si="208"/>
        <v/>
      </c>
      <c r="AF431" s="1"/>
      <c r="AG431" s="59"/>
      <c r="AH431" s="1"/>
      <c r="AI431" s="1"/>
      <c r="AJ431" s="1"/>
      <c r="AK431" s="58" t="s">
        <v>165</v>
      </c>
      <c r="AL431" s="4"/>
      <c r="AM431" s="4"/>
      <c r="AN431" s="5"/>
      <c r="AO431" s="195" t="s">
        <v>161</v>
      </c>
      <c r="AP431" s="199" t="s">
        <v>166</v>
      </c>
      <c r="AQ431" s="197" t="s">
        <v>167</v>
      </c>
      <c r="AR431" s="196"/>
      <c r="AS431" s="115"/>
      <c r="AT431" s="196" t="s">
        <v>168</v>
      </c>
      <c r="AU431" s="205"/>
      <c r="AV431" s="196"/>
      <c r="AW431" s="4"/>
      <c r="AX431" s="4"/>
      <c r="AY431" s="4"/>
      <c r="AZ431" s="4"/>
      <c r="BA431" s="4"/>
      <c r="BB431" s="4"/>
      <c r="BC431" s="4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4"/>
      <c r="BW431" s="8"/>
      <c r="BX431" s="8"/>
      <c r="BY431" s="8"/>
      <c r="BZ431" s="4"/>
      <c r="CA431" s="4"/>
      <c r="CB431" s="4"/>
      <c r="CC431" s="4"/>
      <c r="CD431" s="27"/>
      <c r="CE431" s="27"/>
      <c r="CF431" s="207" t="e">
        <f t="shared" si="187"/>
        <v>#VALUE!</v>
      </c>
      <c r="CG431" s="208" t="e">
        <f t="shared" si="188"/>
        <v>#VALUE!</v>
      </c>
      <c r="CH431" s="209"/>
      <c r="CI431" s="210"/>
      <c r="CJ431" s="207" t="e">
        <f t="shared" si="189"/>
        <v>#VALUE!</v>
      </c>
      <c r="CK431" s="208" t="e">
        <f t="shared" si="190"/>
        <v>#VALUE!</v>
      </c>
      <c r="CL431" s="209"/>
      <c r="CM431" s="210"/>
      <c r="CN431" s="207" t="e">
        <f t="shared" si="191"/>
        <v>#VALUE!</v>
      </c>
      <c r="CO431" s="208" t="e">
        <f t="shared" si="192"/>
        <v>#VALUE!</v>
      </c>
      <c r="CP431" s="211"/>
      <c r="CQ431" s="212"/>
      <c r="CR431" s="213"/>
      <c r="CS431" s="213"/>
    </row>
    <row r="432" spans="1:97" ht="19.899999999999999" customHeight="1">
      <c r="A432" s="194">
        <v>431</v>
      </c>
      <c r="B432" s="204">
        <v>15</v>
      </c>
      <c r="C432" s="195"/>
      <c r="D432" s="196" t="str">
        <f>LEFT(K432,1)&amp;RIGHT(K432,2)&amp;"N"&amp;L432&amp;"S"&amp;M432&amp;N432</f>
        <v>F01N8S515</v>
      </c>
      <c r="E432" s="196" t="s">
        <v>1607</v>
      </c>
      <c r="F432" s="196" t="s">
        <v>675</v>
      </c>
      <c r="G432" s="196"/>
      <c r="H432" s="196"/>
      <c r="I432" s="237" t="str">
        <f t="shared" si="204"/>
        <v/>
      </c>
      <c r="J432" s="237" t="str">
        <f t="shared" si="205"/>
        <v/>
      </c>
      <c r="K432" s="2" t="str">
        <f t="shared" si="196"/>
        <v>FCS0301</v>
      </c>
      <c r="L432" s="1">
        <f t="shared" si="201"/>
        <v>8</v>
      </c>
      <c r="M432" s="1">
        <f t="shared" si="202"/>
        <v>5</v>
      </c>
      <c r="N432" s="1">
        <v>15</v>
      </c>
      <c r="O432" s="57" t="str">
        <f t="shared" si="203"/>
        <v>AAI143</v>
      </c>
      <c r="P432" s="2" t="str">
        <f t="shared" si="200"/>
        <v>AI</v>
      </c>
      <c r="Q432" s="2"/>
      <c r="R432" s="57" t="s">
        <v>162</v>
      </c>
      <c r="S432" s="2"/>
      <c r="T432" s="2"/>
      <c r="U432" s="2"/>
      <c r="V432" s="2"/>
      <c r="W432" s="2"/>
      <c r="X432" s="2"/>
      <c r="Y432" s="3" t="str">
        <f t="shared" si="184"/>
        <v>%Z085115</v>
      </c>
      <c r="Z432" s="2" t="str">
        <f t="shared" si="185"/>
        <v>%%IF01N8S515</v>
      </c>
      <c r="AA432" s="2"/>
      <c r="AB432" s="2" t="str">
        <f t="shared" si="186"/>
        <v>SBAI SPARE</v>
      </c>
      <c r="AC432" s="1" t="str">
        <f t="shared" si="206"/>
        <v/>
      </c>
      <c r="AD432" s="1" t="str">
        <f t="shared" si="207"/>
        <v/>
      </c>
      <c r="AE432" s="1" t="str">
        <f t="shared" si="208"/>
        <v/>
      </c>
      <c r="AF432" s="1"/>
      <c r="AG432" s="59"/>
      <c r="AH432" s="1"/>
      <c r="AI432" s="1"/>
      <c r="AJ432" s="1"/>
      <c r="AK432" s="58" t="s">
        <v>165</v>
      </c>
      <c r="AL432" s="4"/>
      <c r="AM432" s="4"/>
      <c r="AN432" s="5"/>
      <c r="AO432" s="195" t="s">
        <v>161</v>
      </c>
      <c r="AP432" s="199" t="s">
        <v>166</v>
      </c>
      <c r="AQ432" s="197" t="s">
        <v>167</v>
      </c>
      <c r="AR432" s="196"/>
      <c r="AS432" s="195"/>
      <c r="AT432" s="196" t="s">
        <v>168</v>
      </c>
      <c r="AU432" s="205"/>
      <c r="AV432" s="196"/>
      <c r="AW432" s="4"/>
      <c r="AX432" s="4"/>
      <c r="AY432" s="4"/>
      <c r="AZ432" s="4"/>
      <c r="BA432" s="4"/>
      <c r="BB432" s="4"/>
      <c r="BC432" s="4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4"/>
      <c r="BW432" s="8"/>
      <c r="BX432" s="8"/>
      <c r="BY432" s="8"/>
      <c r="BZ432" s="4"/>
      <c r="CA432" s="4"/>
      <c r="CB432" s="4"/>
      <c r="CC432" s="4"/>
      <c r="CD432" s="27"/>
      <c r="CE432" s="27"/>
      <c r="CF432" s="207" t="e">
        <f t="shared" si="187"/>
        <v>#VALUE!</v>
      </c>
      <c r="CG432" s="208" t="e">
        <f t="shared" si="188"/>
        <v>#VALUE!</v>
      </c>
      <c r="CH432" s="209"/>
      <c r="CI432" s="210"/>
      <c r="CJ432" s="207" t="e">
        <f t="shared" si="189"/>
        <v>#VALUE!</v>
      </c>
      <c r="CK432" s="208" t="e">
        <f t="shared" si="190"/>
        <v>#VALUE!</v>
      </c>
      <c r="CL432" s="209"/>
      <c r="CM432" s="210"/>
      <c r="CN432" s="207" t="e">
        <f t="shared" si="191"/>
        <v>#VALUE!</v>
      </c>
      <c r="CO432" s="208" t="e">
        <f t="shared" si="192"/>
        <v>#VALUE!</v>
      </c>
      <c r="CP432" s="211"/>
      <c r="CQ432" s="212"/>
      <c r="CR432" s="213"/>
      <c r="CS432" s="213"/>
    </row>
    <row r="433" spans="1:97" ht="19.899999999999999" customHeight="1">
      <c r="A433" s="194">
        <v>432</v>
      </c>
      <c r="B433" s="204">
        <v>16</v>
      </c>
      <c r="C433" s="195"/>
      <c r="D433" s="196" t="str">
        <f>LEFT(K433,1)&amp;RIGHT(K433,2)&amp;"N"&amp;L433&amp;"S"&amp;M433&amp;N433</f>
        <v>F01N8S516</v>
      </c>
      <c r="E433" s="196" t="s">
        <v>1608</v>
      </c>
      <c r="F433" s="196" t="s">
        <v>675</v>
      </c>
      <c r="G433" s="196"/>
      <c r="H433" s="196"/>
      <c r="I433" s="237" t="str">
        <f t="shared" si="204"/>
        <v/>
      </c>
      <c r="J433" s="237" t="str">
        <f t="shared" si="205"/>
        <v/>
      </c>
      <c r="K433" s="2" t="str">
        <f t="shared" si="196"/>
        <v>FCS0301</v>
      </c>
      <c r="L433" s="1">
        <f t="shared" si="201"/>
        <v>8</v>
      </c>
      <c r="M433" s="1">
        <f t="shared" si="202"/>
        <v>5</v>
      </c>
      <c r="N433" s="1">
        <v>16</v>
      </c>
      <c r="O433" s="57" t="str">
        <f t="shared" si="203"/>
        <v>AAI143</v>
      </c>
      <c r="P433" s="2" t="str">
        <f t="shared" si="200"/>
        <v>AI</v>
      </c>
      <c r="Q433" s="2"/>
      <c r="R433" s="57" t="s">
        <v>162</v>
      </c>
      <c r="S433" s="2"/>
      <c r="T433" s="2"/>
      <c r="U433" s="2"/>
      <c r="V433" s="2"/>
      <c r="W433" s="2"/>
      <c r="X433" s="2"/>
      <c r="Y433" s="25" t="str">
        <f t="shared" si="184"/>
        <v>%Z085116</v>
      </c>
      <c r="Z433" s="2" t="str">
        <f t="shared" si="185"/>
        <v>%%IF01N8S516</v>
      </c>
      <c r="AA433" s="2"/>
      <c r="AB433" s="2" t="str">
        <f t="shared" si="186"/>
        <v>SBAI SPARE</v>
      </c>
      <c r="AC433" s="1" t="str">
        <f t="shared" si="206"/>
        <v/>
      </c>
      <c r="AD433" s="1" t="str">
        <f t="shared" si="207"/>
        <v/>
      </c>
      <c r="AE433" s="1" t="str">
        <f t="shared" si="208"/>
        <v/>
      </c>
      <c r="AF433" s="1"/>
      <c r="AG433" s="59"/>
      <c r="AH433" s="1"/>
      <c r="AI433" s="1"/>
      <c r="AJ433" s="1"/>
      <c r="AK433" s="58" t="s">
        <v>165</v>
      </c>
      <c r="AL433" s="4"/>
      <c r="AM433" s="4"/>
      <c r="AN433" s="5"/>
      <c r="AO433" s="195" t="s">
        <v>161</v>
      </c>
      <c r="AP433" s="199" t="s">
        <v>166</v>
      </c>
      <c r="AQ433" s="197" t="s">
        <v>167</v>
      </c>
      <c r="AR433" s="196"/>
      <c r="AS433" s="195"/>
      <c r="AT433" s="196" t="s">
        <v>168</v>
      </c>
      <c r="AU433" s="205"/>
      <c r="AV433" s="196"/>
      <c r="AW433" s="4"/>
      <c r="AX433" s="4"/>
      <c r="AY433" s="4"/>
      <c r="AZ433" s="4"/>
      <c r="BA433" s="4"/>
      <c r="BB433" s="4"/>
      <c r="BC433" s="4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4"/>
      <c r="BW433" s="8"/>
      <c r="BX433" s="8"/>
      <c r="BY433" s="8"/>
      <c r="BZ433" s="4"/>
      <c r="CA433" s="4"/>
      <c r="CB433" s="4"/>
      <c r="CC433" s="4"/>
      <c r="CD433" s="27"/>
      <c r="CE433" s="27"/>
      <c r="CF433" s="207" t="e">
        <f t="shared" si="187"/>
        <v>#VALUE!</v>
      </c>
      <c r="CG433" s="208" t="e">
        <f t="shared" si="188"/>
        <v>#VALUE!</v>
      </c>
      <c r="CH433" s="209"/>
      <c r="CI433" s="210"/>
      <c r="CJ433" s="207" t="e">
        <f t="shared" si="189"/>
        <v>#VALUE!</v>
      </c>
      <c r="CK433" s="208" t="e">
        <f t="shared" si="190"/>
        <v>#VALUE!</v>
      </c>
      <c r="CL433" s="209"/>
      <c r="CM433" s="210"/>
      <c r="CN433" s="207" t="e">
        <f t="shared" si="191"/>
        <v>#VALUE!</v>
      </c>
      <c r="CO433" s="208" t="e">
        <f t="shared" si="192"/>
        <v>#VALUE!</v>
      </c>
      <c r="CP433" s="211"/>
      <c r="CQ433" s="212"/>
      <c r="CR433" s="213"/>
      <c r="CS433" s="213"/>
    </row>
    <row r="434" spans="1:97" ht="19.899999999999999" customHeight="1">
      <c r="A434" s="194">
        <v>433</v>
      </c>
      <c r="B434" s="195">
        <v>1</v>
      </c>
      <c r="C434" s="195"/>
      <c r="D434" s="196" t="s">
        <v>1609</v>
      </c>
      <c r="E434" s="196" t="s">
        <v>1610</v>
      </c>
      <c r="F434" s="196" t="s">
        <v>1611</v>
      </c>
      <c r="G434" s="196" t="s">
        <v>513</v>
      </c>
      <c r="H434" s="196" t="s">
        <v>1413</v>
      </c>
      <c r="I434" s="237" t="str">
        <f t="shared" si="204"/>
        <v>0</v>
      </c>
      <c r="J434" s="237" t="str">
        <f t="shared" si="205"/>
        <v>101</v>
      </c>
      <c r="K434" s="2" t="str">
        <f t="shared" ref="K434:K449" si="209">K433</f>
        <v>FCS0301</v>
      </c>
      <c r="L434" s="1">
        <v>8</v>
      </c>
      <c r="M434" s="1">
        <v>6</v>
      </c>
      <c r="N434" s="1">
        <v>1</v>
      </c>
      <c r="O434" s="57" t="s">
        <v>34</v>
      </c>
      <c r="P434" s="2" t="str">
        <f t="shared" si="200"/>
        <v>AI</v>
      </c>
      <c r="Q434" s="2"/>
      <c r="R434" s="57" t="s">
        <v>162</v>
      </c>
      <c r="S434" s="2"/>
      <c r="T434" s="2"/>
      <c r="U434" s="2">
        <v>9</v>
      </c>
      <c r="V434" s="2"/>
      <c r="W434" s="2" t="s">
        <v>1612</v>
      </c>
      <c r="X434" s="2" t="s">
        <v>354</v>
      </c>
      <c r="Y434" s="3" t="str">
        <f t="shared" si="184"/>
        <v>%Z086101</v>
      </c>
      <c r="Z434" s="2" t="str">
        <f t="shared" si="185"/>
        <v>%%I08LIT9422</v>
      </c>
      <c r="AA434" s="2"/>
      <c r="AB434" s="2" t="str">
        <f t="shared" si="186"/>
        <v>氨溶解罐液位</v>
      </c>
      <c r="AC434" s="1" t="str">
        <f t="shared" si="206"/>
        <v>0</v>
      </c>
      <c r="AD434" s="1" t="str">
        <f t="shared" si="207"/>
        <v>101</v>
      </c>
      <c r="AE434" s="1" t="str">
        <f t="shared" si="208"/>
        <v>mm</v>
      </c>
      <c r="AF434" s="1"/>
      <c r="AG434" s="59"/>
      <c r="AH434" s="1"/>
      <c r="AI434" s="1"/>
      <c r="AJ434" s="1"/>
      <c r="AK434" s="58" t="s">
        <v>165</v>
      </c>
      <c r="AL434" s="4"/>
      <c r="AM434" s="4"/>
      <c r="AN434" s="5"/>
      <c r="AO434" s="195" t="s">
        <v>161</v>
      </c>
      <c r="AP434" s="199" t="s">
        <v>166</v>
      </c>
      <c r="AQ434" s="197" t="s">
        <v>167</v>
      </c>
      <c r="AR434" s="196"/>
      <c r="AS434" s="196"/>
      <c r="AT434" s="196" t="s">
        <v>168</v>
      </c>
      <c r="AU434" s="205" t="s">
        <v>1356</v>
      </c>
      <c r="AV434" s="196" t="s">
        <v>170</v>
      </c>
      <c r="AW434" s="4"/>
      <c r="AX434" s="4"/>
      <c r="AY434" s="4"/>
      <c r="AZ434" s="4"/>
      <c r="BA434" s="4"/>
      <c r="BB434" s="4"/>
      <c r="BC434" s="4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4"/>
      <c r="BW434" s="8"/>
      <c r="BX434" s="8"/>
      <c r="BY434" s="8"/>
      <c r="BZ434" s="4"/>
      <c r="CA434" s="4"/>
      <c r="CB434" s="4"/>
      <c r="CC434" s="4"/>
      <c r="CD434" s="27"/>
      <c r="CE434" s="27"/>
      <c r="CF434" s="207">
        <f t="shared" si="187"/>
        <v>-0.10100000000000001</v>
      </c>
      <c r="CG434" s="208">
        <f t="shared" si="188"/>
        <v>0.10100000000000001</v>
      </c>
      <c r="CH434" s="209"/>
      <c r="CI434" s="210"/>
      <c r="CJ434" s="207">
        <f t="shared" si="189"/>
        <v>50.399000000000001</v>
      </c>
      <c r="CK434" s="208">
        <f t="shared" si="190"/>
        <v>50.600999999999999</v>
      </c>
      <c r="CL434" s="209"/>
      <c r="CM434" s="210"/>
      <c r="CN434" s="207">
        <f t="shared" si="191"/>
        <v>100.899</v>
      </c>
      <c r="CO434" s="208">
        <f t="shared" si="192"/>
        <v>101.101</v>
      </c>
      <c r="CP434" s="211"/>
      <c r="CQ434" s="212"/>
      <c r="CR434" s="213"/>
      <c r="CS434" s="213"/>
    </row>
    <row r="435" spans="1:97" ht="19.899999999999999" customHeight="1">
      <c r="A435" s="194">
        <v>434</v>
      </c>
      <c r="B435" s="195">
        <v>2</v>
      </c>
      <c r="C435" s="195"/>
      <c r="D435" s="196" t="s">
        <v>1613</v>
      </c>
      <c r="E435" s="196" t="s">
        <v>1614</v>
      </c>
      <c r="F435" s="196" t="s">
        <v>1615</v>
      </c>
      <c r="G435" s="196" t="s">
        <v>513</v>
      </c>
      <c r="H435" s="196" t="s">
        <v>1413</v>
      </c>
      <c r="I435" s="237" t="str">
        <f t="shared" si="204"/>
        <v>0</v>
      </c>
      <c r="J435" s="237" t="str">
        <f t="shared" si="205"/>
        <v>101</v>
      </c>
      <c r="K435" s="2" t="str">
        <f t="shared" si="209"/>
        <v>FCS0301</v>
      </c>
      <c r="L435" s="1">
        <f t="shared" ref="L435:L449" si="210">L434</f>
        <v>8</v>
      </c>
      <c r="M435" s="1">
        <f t="shared" ref="M435:M449" si="211">M434</f>
        <v>6</v>
      </c>
      <c r="N435" s="1">
        <v>2</v>
      </c>
      <c r="O435" s="57" t="str">
        <f t="shared" ref="O435:O449" si="212">O434</f>
        <v>AAI143</v>
      </c>
      <c r="P435" s="2" t="str">
        <f t="shared" si="200"/>
        <v>AI</v>
      </c>
      <c r="Q435" s="2"/>
      <c r="R435" s="57" t="s">
        <v>162</v>
      </c>
      <c r="S435" s="2"/>
      <c r="T435" s="2"/>
      <c r="U435" s="2">
        <v>9</v>
      </c>
      <c r="V435" s="2"/>
      <c r="W435" s="2" t="s">
        <v>1616</v>
      </c>
      <c r="X435" s="2" t="s">
        <v>354</v>
      </c>
      <c r="Y435" s="3" t="str">
        <f t="shared" si="184"/>
        <v>%Z086102</v>
      </c>
      <c r="Z435" s="2" t="str">
        <f t="shared" si="185"/>
        <v>%%I08LIT9423</v>
      </c>
      <c r="AA435" s="2"/>
      <c r="AB435" s="2" t="str">
        <f t="shared" si="186"/>
        <v>氨储罐液位</v>
      </c>
      <c r="AC435" s="1" t="str">
        <f t="shared" si="206"/>
        <v>0</v>
      </c>
      <c r="AD435" s="1" t="str">
        <f t="shared" si="207"/>
        <v>101</v>
      </c>
      <c r="AE435" s="1" t="str">
        <f t="shared" si="208"/>
        <v>mm</v>
      </c>
      <c r="AF435" s="1"/>
      <c r="AG435" s="59"/>
      <c r="AH435" s="1"/>
      <c r="AI435" s="1"/>
      <c r="AJ435" s="1"/>
      <c r="AK435" s="58" t="s">
        <v>165</v>
      </c>
      <c r="AL435" s="4"/>
      <c r="AM435" s="4"/>
      <c r="AN435" s="5"/>
      <c r="AO435" s="195" t="s">
        <v>161</v>
      </c>
      <c r="AP435" s="199" t="s">
        <v>166</v>
      </c>
      <c r="AQ435" s="197" t="s">
        <v>167</v>
      </c>
      <c r="AR435" s="196"/>
      <c r="AS435" s="196"/>
      <c r="AT435" s="196" t="s">
        <v>168</v>
      </c>
      <c r="AU435" s="205" t="s">
        <v>1356</v>
      </c>
      <c r="AV435" s="196" t="s">
        <v>170</v>
      </c>
      <c r="AW435" s="4"/>
      <c r="AX435" s="4"/>
      <c r="AY435" s="4"/>
      <c r="AZ435" s="4"/>
      <c r="BA435" s="4"/>
      <c r="BB435" s="4"/>
      <c r="BC435" s="4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4"/>
      <c r="BW435" s="8"/>
      <c r="BX435" s="8"/>
      <c r="BY435" s="8"/>
      <c r="BZ435" s="4"/>
      <c r="CA435" s="4"/>
      <c r="CB435" s="4"/>
      <c r="CC435" s="4"/>
      <c r="CD435" s="27"/>
      <c r="CE435" s="27"/>
      <c r="CF435" s="207">
        <f t="shared" si="187"/>
        <v>-0.10100000000000001</v>
      </c>
      <c r="CG435" s="208">
        <f t="shared" si="188"/>
        <v>0.10100000000000001</v>
      </c>
      <c r="CH435" s="209"/>
      <c r="CI435" s="210"/>
      <c r="CJ435" s="207">
        <f t="shared" si="189"/>
        <v>50.399000000000001</v>
      </c>
      <c r="CK435" s="208">
        <f t="shared" si="190"/>
        <v>50.600999999999999</v>
      </c>
      <c r="CL435" s="209"/>
      <c r="CM435" s="210"/>
      <c r="CN435" s="207">
        <f t="shared" si="191"/>
        <v>100.899</v>
      </c>
      <c r="CO435" s="208">
        <f t="shared" si="192"/>
        <v>101.101</v>
      </c>
      <c r="CP435" s="211"/>
      <c r="CQ435" s="212"/>
      <c r="CR435" s="213"/>
      <c r="CS435" s="213"/>
    </row>
    <row r="436" spans="1:97" ht="19.899999999999999" customHeight="1">
      <c r="A436" s="194">
        <v>435</v>
      </c>
      <c r="B436" s="195">
        <v>3</v>
      </c>
      <c r="C436" s="195"/>
      <c r="D436" s="196" t="s">
        <v>1617</v>
      </c>
      <c r="E436" s="196" t="s">
        <v>1618</v>
      </c>
      <c r="F436" s="196" t="s">
        <v>1619</v>
      </c>
      <c r="G436" s="196" t="s">
        <v>513</v>
      </c>
      <c r="H436" s="196" t="s">
        <v>461</v>
      </c>
      <c r="I436" s="237" t="str">
        <f t="shared" si="204"/>
        <v>0</v>
      </c>
      <c r="J436" s="237" t="str">
        <f t="shared" si="205"/>
        <v>101</v>
      </c>
      <c r="K436" s="2" t="str">
        <f t="shared" si="209"/>
        <v>FCS0301</v>
      </c>
      <c r="L436" s="1">
        <f t="shared" si="210"/>
        <v>8</v>
      </c>
      <c r="M436" s="1">
        <f t="shared" si="211"/>
        <v>6</v>
      </c>
      <c r="N436" s="1">
        <v>3</v>
      </c>
      <c r="O436" s="57" t="str">
        <f t="shared" si="212"/>
        <v>AAI143</v>
      </c>
      <c r="P436" s="2" t="str">
        <f t="shared" si="200"/>
        <v>AI</v>
      </c>
      <c r="Q436" s="2"/>
      <c r="R436" s="57" t="s">
        <v>162</v>
      </c>
      <c r="S436" s="2"/>
      <c r="T436" s="2"/>
      <c r="U436" s="2">
        <v>13</v>
      </c>
      <c r="V436" s="2"/>
      <c r="W436" s="2" t="s">
        <v>1620</v>
      </c>
      <c r="X436" s="2" t="s">
        <v>354</v>
      </c>
      <c r="Y436" s="3" t="str">
        <f t="shared" si="184"/>
        <v>%Z086103</v>
      </c>
      <c r="Z436" s="2" t="str">
        <f t="shared" si="185"/>
        <v>%%I08TT9424</v>
      </c>
      <c r="AA436" s="2"/>
      <c r="AB436" s="2" t="str">
        <f t="shared" si="186"/>
        <v>热解炉顶温度</v>
      </c>
      <c r="AC436" s="1" t="str">
        <f t="shared" si="206"/>
        <v>0</v>
      </c>
      <c r="AD436" s="1" t="str">
        <f t="shared" si="207"/>
        <v>101</v>
      </c>
      <c r="AE436" s="1" t="str">
        <f t="shared" si="208"/>
        <v>℃</v>
      </c>
      <c r="AF436" s="1"/>
      <c r="AG436" s="59"/>
      <c r="AH436" s="1"/>
      <c r="AI436" s="1"/>
      <c r="AJ436" s="1"/>
      <c r="AK436" s="58" t="s">
        <v>165</v>
      </c>
      <c r="AL436" s="4"/>
      <c r="AM436" s="4"/>
      <c r="AN436" s="5"/>
      <c r="AO436" s="195" t="s">
        <v>161</v>
      </c>
      <c r="AP436" s="199" t="s">
        <v>166</v>
      </c>
      <c r="AQ436" s="197" t="s">
        <v>167</v>
      </c>
      <c r="AR436" s="196"/>
      <c r="AS436" s="196"/>
      <c r="AT436" s="196" t="s">
        <v>168</v>
      </c>
      <c r="AU436" s="205" t="s">
        <v>1356</v>
      </c>
      <c r="AV436" s="196" t="s">
        <v>170</v>
      </c>
      <c r="AW436" s="4"/>
      <c r="AX436" s="4"/>
      <c r="AY436" s="4"/>
      <c r="AZ436" s="4"/>
      <c r="BA436" s="4"/>
      <c r="BB436" s="4"/>
      <c r="BC436" s="4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4"/>
      <c r="BW436" s="8"/>
      <c r="BX436" s="8"/>
      <c r="BY436" s="8"/>
      <c r="BZ436" s="4"/>
      <c r="CA436" s="4"/>
      <c r="CB436" s="4"/>
      <c r="CC436" s="4"/>
      <c r="CD436" s="27"/>
      <c r="CE436" s="27"/>
      <c r="CF436" s="207">
        <f t="shared" si="187"/>
        <v>-0.10100000000000001</v>
      </c>
      <c r="CG436" s="208">
        <f t="shared" si="188"/>
        <v>0.10100000000000001</v>
      </c>
      <c r="CH436" s="209"/>
      <c r="CI436" s="210"/>
      <c r="CJ436" s="207">
        <f t="shared" si="189"/>
        <v>50.399000000000001</v>
      </c>
      <c r="CK436" s="208">
        <f t="shared" si="190"/>
        <v>50.600999999999999</v>
      </c>
      <c r="CL436" s="209"/>
      <c r="CM436" s="210"/>
      <c r="CN436" s="207">
        <f t="shared" si="191"/>
        <v>100.899</v>
      </c>
      <c r="CO436" s="208">
        <f t="shared" si="192"/>
        <v>101.101</v>
      </c>
      <c r="CP436" s="211"/>
      <c r="CQ436" s="212"/>
      <c r="CR436" s="213"/>
      <c r="CS436" s="213"/>
    </row>
    <row r="437" spans="1:97" ht="19.899999999999999" customHeight="1">
      <c r="A437" s="194">
        <v>436</v>
      </c>
      <c r="B437" s="195">
        <v>4</v>
      </c>
      <c r="C437" s="195"/>
      <c r="D437" s="196" t="s">
        <v>1621</v>
      </c>
      <c r="E437" s="196" t="s">
        <v>1622</v>
      </c>
      <c r="F437" s="196" t="s">
        <v>1623</v>
      </c>
      <c r="G437" s="196" t="s">
        <v>513</v>
      </c>
      <c r="H437" s="196" t="s">
        <v>461</v>
      </c>
      <c r="I437" s="237" t="str">
        <f t="shared" si="204"/>
        <v>0</v>
      </c>
      <c r="J437" s="237" t="str">
        <f t="shared" si="205"/>
        <v>101</v>
      </c>
      <c r="K437" s="2" t="str">
        <f t="shared" si="209"/>
        <v>FCS0301</v>
      </c>
      <c r="L437" s="1">
        <f t="shared" si="210"/>
        <v>8</v>
      </c>
      <c r="M437" s="1">
        <f t="shared" si="211"/>
        <v>6</v>
      </c>
      <c r="N437" s="1">
        <v>4</v>
      </c>
      <c r="O437" s="57" t="str">
        <f t="shared" si="212"/>
        <v>AAI143</v>
      </c>
      <c r="P437" s="2" t="str">
        <f t="shared" si="200"/>
        <v>AI</v>
      </c>
      <c r="Q437" s="2"/>
      <c r="R437" s="57" t="s">
        <v>162</v>
      </c>
      <c r="S437" s="2"/>
      <c r="T437" s="2"/>
      <c r="U437" s="2">
        <v>13</v>
      </c>
      <c r="V437" s="2"/>
      <c r="W437" s="2" t="s">
        <v>1624</v>
      </c>
      <c r="X437" s="2" t="s">
        <v>354</v>
      </c>
      <c r="Y437" s="3" t="str">
        <f t="shared" si="184"/>
        <v>%Z086104</v>
      </c>
      <c r="Z437" s="2" t="str">
        <f t="shared" si="185"/>
        <v>%%I08TT9425</v>
      </c>
      <c r="AA437" s="2"/>
      <c r="AB437" s="2" t="str">
        <f t="shared" si="186"/>
        <v>加热器出口工厂气温度</v>
      </c>
      <c r="AC437" s="1" t="str">
        <f t="shared" si="206"/>
        <v>0</v>
      </c>
      <c r="AD437" s="1" t="str">
        <f t="shared" si="207"/>
        <v>101</v>
      </c>
      <c r="AE437" s="1" t="str">
        <f t="shared" si="208"/>
        <v>℃</v>
      </c>
      <c r="AF437" s="1"/>
      <c r="AG437" s="59"/>
      <c r="AH437" s="1"/>
      <c r="AI437" s="1"/>
      <c r="AJ437" s="1"/>
      <c r="AK437" s="58" t="s">
        <v>165</v>
      </c>
      <c r="AL437" s="4"/>
      <c r="AM437" s="4"/>
      <c r="AN437" s="5"/>
      <c r="AO437" s="195" t="s">
        <v>161</v>
      </c>
      <c r="AP437" s="199" t="s">
        <v>166</v>
      </c>
      <c r="AQ437" s="197" t="s">
        <v>167</v>
      </c>
      <c r="AR437" s="196"/>
      <c r="AS437" s="196"/>
      <c r="AT437" s="196" t="s">
        <v>168</v>
      </c>
      <c r="AU437" s="205" t="s">
        <v>1356</v>
      </c>
      <c r="AV437" s="196" t="s">
        <v>170</v>
      </c>
      <c r="AW437" s="4"/>
      <c r="AX437" s="4"/>
      <c r="AY437" s="4"/>
      <c r="AZ437" s="4"/>
      <c r="BA437" s="4"/>
      <c r="BB437" s="4"/>
      <c r="BC437" s="4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4"/>
      <c r="BW437" s="8"/>
      <c r="BX437" s="8"/>
      <c r="BY437" s="8"/>
      <c r="BZ437" s="4"/>
      <c r="CA437" s="4"/>
      <c r="CB437" s="4"/>
      <c r="CC437" s="4"/>
      <c r="CD437" s="27"/>
      <c r="CE437" s="27"/>
      <c r="CF437" s="207">
        <f t="shared" si="187"/>
        <v>-0.10100000000000001</v>
      </c>
      <c r="CG437" s="208">
        <f t="shared" si="188"/>
        <v>0.10100000000000001</v>
      </c>
      <c r="CH437" s="209"/>
      <c r="CI437" s="210"/>
      <c r="CJ437" s="207">
        <f t="shared" si="189"/>
        <v>50.399000000000001</v>
      </c>
      <c r="CK437" s="208">
        <f t="shared" si="190"/>
        <v>50.600999999999999</v>
      </c>
      <c r="CL437" s="209"/>
      <c r="CM437" s="210"/>
      <c r="CN437" s="207">
        <f t="shared" si="191"/>
        <v>100.899</v>
      </c>
      <c r="CO437" s="208">
        <f t="shared" si="192"/>
        <v>101.101</v>
      </c>
      <c r="CP437" s="211"/>
      <c r="CQ437" s="212"/>
      <c r="CR437" s="213"/>
      <c r="CS437" s="213"/>
    </row>
    <row r="438" spans="1:97" ht="19.899999999999999" customHeight="1">
      <c r="A438" s="194">
        <v>437</v>
      </c>
      <c r="B438" s="195">
        <v>5</v>
      </c>
      <c r="C438" s="195"/>
      <c r="D438" s="196" t="s">
        <v>1625</v>
      </c>
      <c r="E438" s="196" t="s">
        <v>1626</v>
      </c>
      <c r="F438" s="196" t="s">
        <v>1627</v>
      </c>
      <c r="G438" s="196" t="s">
        <v>513</v>
      </c>
      <c r="H438" s="196" t="s">
        <v>461</v>
      </c>
      <c r="I438" s="237" t="str">
        <f t="shared" si="204"/>
        <v>0</v>
      </c>
      <c r="J438" s="237" t="str">
        <f t="shared" si="205"/>
        <v>101</v>
      </c>
      <c r="K438" s="2" t="str">
        <f t="shared" si="209"/>
        <v>FCS0301</v>
      </c>
      <c r="L438" s="1">
        <f t="shared" si="210"/>
        <v>8</v>
      </c>
      <c r="M438" s="1">
        <f t="shared" si="211"/>
        <v>6</v>
      </c>
      <c r="N438" s="1">
        <v>5</v>
      </c>
      <c r="O438" s="57" t="str">
        <f t="shared" si="212"/>
        <v>AAI143</v>
      </c>
      <c r="P438" s="2" t="str">
        <f t="shared" si="200"/>
        <v>AI</v>
      </c>
      <c r="Q438" s="2"/>
      <c r="R438" s="57" t="s">
        <v>162</v>
      </c>
      <c r="S438" s="2"/>
      <c r="T438" s="2"/>
      <c r="U438" s="2">
        <v>13</v>
      </c>
      <c r="V438" s="2"/>
      <c r="W438" s="2" t="s">
        <v>1628</v>
      </c>
      <c r="X438" s="2" t="s">
        <v>354</v>
      </c>
      <c r="Y438" s="3" t="str">
        <f t="shared" si="184"/>
        <v>%Z086105</v>
      </c>
      <c r="Z438" s="2" t="str">
        <f t="shared" si="185"/>
        <v>%%I08TT9426</v>
      </c>
      <c r="AA438" s="2"/>
      <c r="AB438" s="2" t="str">
        <f t="shared" si="186"/>
        <v>热解炉出口温度</v>
      </c>
      <c r="AC438" s="1" t="str">
        <f t="shared" si="206"/>
        <v>0</v>
      </c>
      <c r="AD438" s="1" t="str">
        <f t="shared" si="207"/>
        <v>101</v>
      </c>
      <c r="AE438" s="1" t="str">
        <f t="shared" si="208"/>
        <v>℃</v>
      </c>
      <c r="AF438" s="1"/>
      <c r="AG438" s="59"/>
      <c r="AH438" s="1"/>
      <c r="AI438" s="1"/>
      <c r="AJ438" s="1"/>
      <c r="AK438" s="58" t="s">
        <v>165</v>
      </c>
      <c r="AL438" s="4"/>
      <c r="AM438" s="4"/>
      <c r="AN438" s="5"/>
      <c r="AO438" s="195" t="s">
        <v>161</v>
      </c>
      <c r="AP438" s="199" t="s">
        <v>166</v>
      </c>
      <c r="AQ438" s="197" t="s">
        <v>167</v>
      </c>
      <c r="AR438" s="196"/>
      <c r="AS438" s="196"/>
      <c r="AT438" s="196" t="s">
        <v>168</v>
      </c>
      <c r="AU438" s="205" t="s">
        <v>1356</v>
      </c>
      <c r="AV438" s="196" t="s">
        <v>170</v>
      </c>
      <c r="AW438" s="4"/>
      <c r="AX438" s="4"/>
      <c r="AY438" s="4"/>
      <c r="AZ438" s="4"/>
      <c r="BA438" s="4"/>
      <c r="BB438" s="4"/>
      <c r="BC438" s="4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4"/>
      <c r="BW438" s="8"/>
      <c r="BX438" s="8"/>
      <c r="BY438" s="8"/>
      <c r="BZ438" s="4"/>
      <c r="CA438" s="4"/>
      <c r="CB438" s="4"/>
      <c r="CC438" s="4"/>
      <c r="CD438" s="27"/>
      <c r="CE438" s="27"/>
      <c r="CF438" s="207">
        <f t="shared" si="187"/>
        <v>-0.10100000000000001</v>
      </c>
      <c r="CG438" s="208">
        <f t="shared" si="188"/>
        <v>0.10100000000000001</v>
      </c>
      <c r="CH438" s="209"/>
      <c r="CI438" s="210"/>
      <c r="CJ438" s="207">
        <f t="shared" si="189"/>
        <v>50.399000000000001</v>
      </c>
      <c r="CK438" s="208">
        <f t="shared" si="190"/>
        <v>50.600999999999999</v>
      </c>
      <c r="CL438" s="209"/>
      <c r="CM438" s="210"/>
      <c r="CN438" s="207">
        <f t="shared" si="191"/>
        <v>100.899</v>
      </c>
      <c r="CO438" s="208">
        <f t="shared" si="192"/>
        <v>101.101</v>
      </c>
      <c r="CP438" s="211"/>
      <c r="CQ438" s="212"/>
      <c r="CR438" s="213"/>
      <c r="CS438" s="213"/>
    </row>
    <row r="439" spans="1:97" ht="19.899999999999999" customHeight="1">
      <c r="A439" s="194">
        <v>438</v>
      </c>
      <c r="B439" s="195">
        <v>6</v>
      </c>
      <c r="C439" s="195"/>
      <c r="D439" s="196" t="s">
        <v>1629</v>
      </c>
      <c r="E439" s="196" t="s">
        <v>1630</v>
      </c>
      <c r="F439" s="196" t="s">
        <v>1631</v>
      </c>
      <c r="G439" s="196" t="s">
        <v>513</v>
      </c>
      <c r="H439" s="196" t="s">
        <v>1462</v>
      </c>
      <c r="I439" s="237" t="str">
        <f t="shared" si="204"/>
        <v>0</v>
      </c>
      <c r="J439" s="237" t="str">
        <f t="shared" si="205"/>
        <v>101</v>
      </c>
      <c r="K439" s="2" t="str">
        <f t="shared" si="209"/>
        <v>FCS0301</v>
      </c>
      <c r="L439" s="1">
        <f t="shared" si="210"/>
        <v>8</v>
      </c>
      <c r="M439" s="1">
        <f t="shared" si="211"/>
        <v>6</v>
      </c>
      <c r="N439" s="1">
        <v>6</v>
      </c>
      <c r="O439" s="57" t="str">
        <f t="shared" si="212"/>
        <v>AAI143</v>
      </c>
      <c r="P439" s="2" t="str">
        <f t="shared" si="200"/>
        <v>AI</v>
      </c>
      <c r="Q439" s="2"/>
      <c r="R439" s="57" t="s">
        <v>162</v>
      </c>
      <c r="S439" s="2"/>
      <c r="T439" s="2"/>
      <c r="U439" s="2">
        <v>10</v>
      </c>
      <c r="V439" s="2"/>
      <c r="W439" s="2" t="s">
        <v>1632</v>
      </c>
      <c r="X439" s="2" t="s">
        <v>354</v>
      </c>
      <c r="Y439" s="3" t="str">
        <f t="shared" si="184"/>
        <v>%Z086106</v>
      </c>
      <c r="Z439" s="2" t="str">
        <f t="shared" si="185"/>
        <v>%%I08PT9424</v>
      </c>
      <c r="AA439" s="2"/>
      <c r="AB439" s="2" t="str">
        <f t="shared" si="186"/>
        <v>热解炉进口氨压力</v>
      </c>
      <c r="AC439" s="1" t="str">
        <f t="shared" si="206"/>
        <v>0</v>
      </c>
      <c r="AD439" s="1" t="str">
        <f t="shared" si="207"/>
        <v>101</v>
      </c>
      <c r="AE439" s="1" t="str">
        <f t="shared" si="208"/>
        <v>Mpa</v>
      </c>
      <c r="AF439" s="1"/>
      <c r="AG439" s="59"/>
      <c r="AH439" s="1"/>
      <c r="AI439" s="1"/>
      <c r="AJ439" s="1"/>
      <c r="AK439" s="58" t="s">
        <v>165</v>
      </c>
      <c r="AL439" s="4"/>
      <c r="AM439" s="4"/>
      <c r="AN439" s="5"/>
      <c r="AO439" s="195" t="s">
        <v>161</v>
      </c>
      <c r="AP439" s="199" t="s">
        <v>166</v>
      </c>
      <c r="AQ439" s="197" t="s">
        <v>167</v>
      </c>
      <c r="AR439" s="196"/>
      <c r="AS439" s="196"/>
      <c r="AT439" s="196" t="s">
        <v>168</v>
      </c>
      <c r="AU439" s="205" t="s">
        <v>1356</v>
      </c>
      <c r="AV439" s="196" t="s">
        <v>170</v>
      </c>
      <c r="AW439" s="4"/>
      <c r="AX439" s="4"/>
      <c r="AY439" s="4"/>
      <c r="AZ439" s="4"/>
      <c r="BA439" s="4"/>
      <c r="BB439" s="4"/>
      <c r="BC439" s="4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4"/>
      <c r="BW439" s="8"/>
      <c r="BX439" s="8"/>
      <c r="BY439" s="8"/>
      <c r="BZ439" s="4"/>
      <c r="CA439" s="4"/>
      <c r="CB439" s="4"/>
      <c r="CC439" s="4"/>
      <c r="CD439" s="27"/>
      <c r="CE439" s="27"/>
      <c r="CF439" s="207">
        <f t="shared" si="187"/>
        <v>-0.10100000000000001</v>
      </c>
      <c r="CG439" s="208">
        <f t="shared" si="188"/>
        <v>0.10100000000000001</v>
      </c>
      <c r="CH439" s="209"/>
      <c r="CI439" s="210"/>
      <c r="CJ439" s="207">
        <f t="shared" si="189"/>
        <v>50.399000000000001</v>
      </c>
      <c r="CK439" s="208">
        <f t="shared" si="190"/>
        <v>50.600999999999999</v>
      </c>
      <c r="CL439" s="209"/>
      <c r="CM439" s="210"/>
      <c r="CN439" s="207">
        <f t="shared" si="191"/>
        <v>100.899</v>
      </c>
      <c r="CO439" s="208">
        <f t="shared" si="192"/>
        <v>101.101</v>
      </c>
      <c r="CP439" s="211"/>
      <c r="CQ439" s="212"/>
      <c r="CR439" s="213"/>
      <c r="CS439" s="213"/>
    </row>
    <row r="440" spans="1:97" ht="19.899999999999999" customHeight="1">
      <c r="A440" s="194">
        <v>439</v>
      </c>
      <c r="B440" s="195">
        <v>7</v>
      </c>
      <c r="C440" s="195"/>
      <c r="D440" s="196" t="s">
        <v>1633</v>
      </c>
      <c r="E440" s="196" t="s">
        <v>1634</v>
      </c>
      <c r="F440" s="196" t="s">
        <v>1635</v>
      </c>
      <c r="G440" s="196" t="s">
        <v>513</v>
      </c>
      <c r="H440" s="196" t="s">
        <v>1462</v>
      </c>
      <c r="I440" s="237" t="str">
        <f t="shared" si="204"/>
        <v>0</v>
      </c>
      <c r="J440" s="237" t="str">
        <f t="shared" si="205"/>
        <v>101</v>
      </c>
      <c r="K440" s="2" t="str">
        <f t="shared" si="209"/>
        <v>FCS0301</v>
      </c>
      <c r="L440" s="1">
        <f t="shared" si="210"/>
        <v>8</v>
      </c>
      <c r="M440" s="1">
        <f t="shared" si="211"/>
        <v>6</v>
      </c>
      <c r="N440" s="1">
        <v>7</v>
      </c>
      <c r="O440" s="57" t="str">
        <f t="shared" si="212"/>
        <v>AAI143</v>
      </c>
      <c r="P440" s="2" t="str">
        <f t="shared" si="200"/>
        <v>AI</v>
      </c>
      <c r="Q440" s="2"/>
      <c r="R440" s="57" t="s">
        <v>162</v>
      </c>
      <c r="S440" s="2"/>
      <c r="T440" s="2"/>
      <c r="U440" s="2">
        <v>10</v>
      </c>
      <c r="V440" s="2"/>
      <c r="W440" s="2" t="s">
        <v>1636</v>
      </c>
      <c r="X440" s="2" t="s">
        <v>354</v>
      </c>
      <c r="Y440" s="3" t="str">
        <f t="shared" si="184"/>
        <v>%Z086107</v>
      </c>
      <c r="Z440" s="2" t="str">
        <f t="shared" si="185"/>
        <v>%%I08PT9426</v>
      </c>
      <c r="AA440" s="2"/>
      <c r="AB440" s="2" t="str">
        <f t="shared" si="186"/>
        <v>工厂空气压力</v>
      </c>
      <c r="AC440" s="1" t="str">
        <f t="shared" si="206"/>
        <v>0</v>
      </c>
      <c r="AD440" s="1" t="str">
        <f t="shared" si="207"/>
        <v>101</v>
      </c>
      <c r="AE440" s="1" t="str">
        <f t="shared" si="208"/>
        <v>Mpa</v>
      </c>
      <c r="AF440" s="1"/>
      <c r="AG440" s="59"/>
      <c r="AH440" s="1"/>
      <c r="AI440" s="1"/>
      <c r="AJ440" s="1"/>
      <c r="AK440" s="58" t="s">
        <v>165</v>
      </c>
      <c r="AL440" s="4"/>
      <c r="AM440" s="4"/>
      <c r="AN440" s="5"/>
      <c r="AO440" s="195" t="s">
        <v>161</v>
      </c>
      <c r="AP440" s="199" t="s">
        <v>166</v>
      </c>
      <c r="AQ440" s="197" t="s">
        <v>167</v>
      </c>
      <c r="AR440" s="196"/>
      <c r="AS440" s="196"/>
      <c r="AT440" s="196" t="s">
        <v>168</v>
      </c>
      <c r="AU440" s="205" t="s">
        <v>1356</v>
      </c>
      <c r="AV440" s="196" t="s">
        <v>170</v>
      </c>
      <c r="AW440" s="4"/>
      <c r="AX440" s="4"/>
      <c r="AY440" s="4"/>
      <c r="AZ440" s="4"/>
      <c r="BA440" s="4"/>
      <c r="BB440" s="4"/>
      <c r="BC440" s="4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4"/>
      <c r="BW440" s="8"/>
      <c r="BX440" s="8"/>
      <c r="BY440" s="8"/>
      <c r="BZ440" s="4"/>
      <c r="CA440" s="4"/>
      <c r="CB440" s="4"/>
      <c r="CC440" s="4"/>
      <c r="CD440" s="27"/>
      <c r="CE440" s="27"/>
      <c r="CF440" s="207">
        <f t="shared" si="187"/>
        <v>-0.10100000000000001</v>
      </c>
      <c r="CG440" s="208">
        <f t="shared" si="188"/>
        <v>0.10100000000000001</v>
      </c>
      <c r="CH440" s="209"/>
      <c r="CI440" s="210"/>
      <c r="CJ440" s="207">
        <f t="shared" si="189"/>
        <v>50.399000000000001</v>
      </c>
      <c r="CK440" s="208">
        <f t="shared" si="190"/>
        <v>50.600999999999999</v>
      </c>
      <c r="CL440" s="209"/>
      <c r="CM440" s="210"/>
      <c r="CN440" s="207">
        <f t="shared" si="191"/>
        <v>100.899</v>
      </c>
      <c r="CO440" s="208">
        <f t="shared" si="192"/>
        <v>101.101</v>
      </c>
      <c r="CP440" s="211"/>
      <c r="CQ440" s="212"/>
      <c r="CR440" s="213"/>
      <c r="CS440" s="213"/>
    </row>
    <row r="441" spans="1:97" ht="19.899999999999999" customHeight="1">
      <c r="A441" s="194">
        <v>440</v>
      </c>
      <c r="B441" s="195">
        <v>8</v>
      </c>
      <c r="C441" s="195"/>
      <c r="D441" s="196" t="s">
        <v>1637</v>
      </c>
      <c r="E441" s="196" t="s">
        <v>1638</v>
      </c>
      <c r="F441" s="196" t="s">
        <v>1639</v>
      </c>
      <c r="G441" s="196" t="s">
        <v>513</v>
      </c>
      <c r="H441" s="196" t="s">
        <v>1462</v>
      </c>
      <c r="I441" s="237" t="str">
        <f t="shared" si="204"/>
        <v>0</v>
      </c>
      <c r="J441" s="237" t="str">
        <f t="shared" si="205"/>
        <v>101</v>
      </c>
      <c r="K441" s="2" t="str">
        <f t="shared" si="209"/>
        <v>FCS0301</v>
      </c>
      <c r="L441" s="1">
        <f t="shared" si="210"/>
        <v>8</v>
      </c>
      <c r="M441" s="1">
        <f t="shared" si="211"/>
        <v>6</v>
      </c>
      <c r="N441" s="1">
        <v>8</v>
      </c>
      <c r="O441" s="57" t="str">
        <f t="shared" si="212"/>
        <v>AAI143</v>
      </c>
      <c r="P441" s="2" t="str">
        <f t="shared" si="200"/>
        <v>AI</v>
      </c>
      <c r="Q441" s="2"/>
      <c r="R441" s="57" t="s">
        <v>162</v>
      </c>
      <c r="S441" s="2"/>
      <c r="T441" s="2"/>
      <c r="U441" s="2">
        <v>10</v>
      </c>
      <c r="V441" s="2"/>
      <c r="W441" s="2" t="s">
        <v>1640</v>
      </c>
      <c r="X441" s="2" t="s">
        <v>354</v>
      </c>
      <c r="Y441" s="3" t="str">
        <f t="shared" si="184"/>
        <v>%Z086108</v>
      </c>
      <c r="Z441" s="2" t="str">
        <f t="shared" si="185"/>
        <v>%%I08PT9428</v>
      </c>
      <c r="AA441" s="36"/>
      <c r="AB441" s="2" t="str">
        <f t="shared" si="186"/>
        <v>热解炉出口氨压力</v>
      </c>
      <c r="AC441" s="1" t="str">
        <f t="shared" si="206"/>
        <v>0</v>
      </c>
      <c r="AD441" s="1" t="str">
        <f t="shared" si="207"/>
        <v>101</v>
      </c>
      <c r="AE441" s="1" t="str">
        <f t="shared" si="208"/>
        <v>Mpa</v>
      </c>
      <c r="AF441" s="1"/>
      <c r="AG441" s="59"/>
      <c r="AH441" s="1"/>
      <c r="AI441" s="1"/>
      <c r="AJ441" s="1"/>
      <c r="AK441" s="58" t="s">
        <v>165</v>
      </c>
      <c r="AL441" s="4"/>
      <c r="AM441" s="4"/>
      <c r="AN441" s="5"/>
      <c r="AO441" s="195" t="s">
        <v>161</v>
      </c>
      <c r="AP441" s="199" t="s">
        <v>166</v>
      </c>
      <c r="AQ441" s="197" t="s">
        <v>167</v>
      </c>
      <c r="AR441" s="196"/>
      <c r="AS441" s="196"/>
      <c r="AT441" s="196" t="s">
        <v>168</v>
      </c>
      <c r="AU441" s="205" t="s">
        <v>1356</v>
      </c>
      <c r="AV441" s="196" t="s">
        <v>170</v>
      </c>
      <c r="AW441" s="4"/>
      <c r="AX441" s="4"/>
      <c r="AY441" s="4"/>
      <c r="AZ441" s="4"/>
      <c r="BA441" s="4"/>
      <c r="BB441" s="4"/>
      <c r="BC441" s="4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4"/>
      <c r="BW441" s="8"/>
      <c r="BX441" s="8"/>
      <c r="BY441" s="8"/>
      <c r="BZ441" s="4"/>
      <c r="CA441" s="4"/>
      <c r="CB441" s="4"/>
      <c r="CC441" s="4"/>
      <c r="CD441" s="27"/>
      <c r="CE441" s="27"/>
      <c r="CF441" s="207">
        <f t="shared" si="187"/>
        <v>-0.10100000000000001</v>
      </c>
      <c r="CG441" s="208">
        <f t="shared" si="188"/>
        <v>0.10100000000000001</v>
      </c>
      <c r="CH441" s="209"/>
      <c r="CI441" s="210"/>
      <c r="CJ441" s="207">
        <f t="shared" si="189"/>
        <v>50.399000000000001</v>
      </c>
      <c r="CK441" s="208">
        <f t="shared" si="190"/>
        <v>50.600999999999999</v>
      </c>
      <c r="CL441" s="209"/>
      <c r="CM441" s="210"/>
      <c r="CN441" s="207">
        <f t="shared" si="191"/>
        <v>100.899</v>
      </c>
      <c r="CO441" s="208">
        <f t="shared" si="192"/>
        <v>101.101</v>
      </c>
      <c r="CP441" s="211"/>
      <c r="CQ441" s="212"/>
      <c r="CR441" s="213"/>
      <c r="CS441" s="213"/>
    </row>
    <row r="442" spans="1:97" ht="19.899999999999999" customHeight="1">
      <c r="A442" s="194">
        <v>441</v>
      </c>
      <c r="B442" s="195">
        <v>9</v>
      </c>
      <c r="C442" s="195"/>
      <c r="D442" s="196" t="s">
        <v>1641</v>
      </c>
      <c r="E442" s="196" t="s">
        <v>1642</v>
      </c>
      <c r="F442" s="196" t="s">
        <v>1643</v>
      </c>
      <c r="G442" s="196" t="s">
        <v>513</v>
      </c>
      <c r="H442" s="196" t="s">
        <v>700</v>
      </c>
      <c r="I442" s="237" t="str">
        <f t="shared" si="204"/>
        <v>0</v>
      </c>
      <c r="J442" s="237" t="str">
        <f t="shared" si="205"/>
        <v>101</v>
      </c>
      <c r="K442" s="2" t="str">
        <f t="shared" si="209"/>
        <v>FCS0301</v>
      </c>
      <c r="L442" s="1">
        <f t="shared" si="210"/>
        <v>8</v>
      </c>
      <c r="M442" s="1">
        <f t="shared" si="211"/>
        <v>6</v>
      </c>
      <c r="N442" s="1">
        <v>9</v>
      </c>
      <c r="O442" s="57" t="str">
        <f t="shared" si="212"/>
        <v>AAI143</v>
      </c>
      <c r="P442" s="2" t="str">
        <f t="shared" si="200"/>
        <v>AI</v>
      </c>
      <c r="Q442" s="2"/>
      <c r="R442" s="57" t="s">
        <v>162</v>
      </c>
      <c r="S442" s="2"/>
      <c r="T442" s="2"/>
      <c r="U442" s="2">
        <v>7</v>
      </c>
      <c r="V442" s="2"/>
      <c r="W442" s="2" t="s">
        <v>1644</v>
      </c>
      <c r="X442" s="2" t="s">
        <v>354</v>
      </c>
      <c r="Y442" s="3" t="str">
        <f t="shared" si="184"/>
        <v>%Z086109</v>
      </c>
      <c r="Z442" s="2" t="str">
        <f t="shared" si="185"/>
        <v>%%I08FIT9422</v>
      </c>
      <c r="AA442" s="2"/>
      <c r="AB442" s="2" t="str">
        <f t="shared" si="186"/>
        <v>工厂空气流量</v>
      </c>
      <c r="AC442" s="1" t="str">
        <f t="shared" si="206"/>
        <v>0</v>
      </c>
      <c r="AD442" s="1" t="str">
        <f t="shared" si="207"/>
        <v>101</v>
      </c>
      <c r="AE442" s="1" t="str">
        <f t="shared" si="208"/>
        <v>Nm3/h</v>
      </c>
      <c r="AF442" s="1"/>
      <c r="AG442" s="1"/>
      <c r="AH442" s="1"/>
      <c r="AI442" s="1"/>
      <c r="AJ442" s="1"/>
      <c r="AK442" s="58" t="s">
        <v>165</v>
      </c>
      <c r="AL442" s="4"/>
      <c r="AM442" s="4"/>
      <c r="AN442" s="5"/>
      <c r="AO442" s="195" t="s">
        <v>161</v>
      </c>
      <c r="AP442" s="199" t="s">
        <v>166</v>
      </c>
      <c r="AQ442" s="197" t="s">
        <v>167</v>
      </c>
      <c r="AR442" s="196"/>
      <c r="AS442" s="196"/>
      <c r="AT442" s="196" t="s">
        <v>168</v>
      </c>
      <c r="AU442" s="205" t="s">
        <v>1356</v>
      </c>
      <c r="AV442" s="196" t="s">
        <v>170</v>
      </c>
      <c r="AW442" s="4"/>
      <c r="AX442" s="4"/>
      <c r="AY442" s="4"/>
      <c r="AZ442" s="4"/>
      <c r="BA442" s="4"/>
      <c r="BB442" s="4"/>
      <c r="BC442" s="4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4"/>
      <c r="BW442" s="8"/>
      <c r="BX442" s="8"/>
      <c r="BY442" s="8"/>
      <c r="BZ442" s="4"/>
      <c r="CA442" s="4"/>
      <c r="CB442" s="4"/>
      <c r="CC442" s="4"/>
      <c r="CD442" s="27"/>
      <c r="CE442" s="27"/>
      <c r="CF442" s="207">
        <f t="shared" si="187"/>
        <v>-0.10100000000000001</v>
      </c>
      <c r="CG442" s="208">
        <f t="shared" si="188"/>
        <v>0.10100000000000001</v>
      </c>
      <c r="CH442" s="209"/>
      <c r="CI442" s="210"/>
      <c r="CJ442" s="207">
        <f t="shared" si="189"/>
        <v>50.399000000000001</v>
      </c>
      <c r="CK442" s="208">
        <f t="shared" si="190"/>
        <v>50.600999999999999</v>
      </c>
      <c r="CL442" s="209"/>
      <c r="CM442" s="210"/>
      <c r="CN442" s="207">
        <f t="shared" si="191"/>
        <v>100.899</v>
      </c>
      <c r="CO442" s="208">
        <f t="shared" si="192"/>
        <v>101.101</v>
      </c>
      <c r="CP442" s="211"/>
      <c r="CQ442" s="212"/>
      <c r="CR442" s="213"/>
      <c r="CS442" s="213"/>
    </row>
    <row r="443" spans="1:97" ht="19.899999999999999" customHeight="1">
      <c r="A443" s="194">
        <v>442</v>
      </c>
      <c r="B443" s="195">
        <v>10</v>
      </c>
      <c r="C443" s="195"/>
      <c r="D443" s="196" t="s">
        <v>1645</v>
      </c>
      <c r="E443" s="196" t="s">
        <v>1646</v>
      </c>
      <c r="F443" s="196" t="s">
        <v>1647</v>
      </c>
      <c r="G443" s="196" t="s">
        <v>513</v>
      </c>
      <c r="H443" s="196" t="s">
        <v>700</v>
      </c>
      <c r="I443" s="237" t="str">
        <f t="shared" si="204"/>
        <v>0</v>
      </c>
      <c r="J443" s="237" t="str">
        <f t="shared" si="205"/>
        <v>101</v>
      </c>
      <c r="K443" s="2" t="str">
        <f t="shared" si="209"/>
        <v>FCS0301</v>
      </c>
      <c r="L443" s="1">
        <f t="shared" si="210"/>
        <v>8</v>
      </c>
      <c r="M443" s="1">
        <f t="shared" si="211"/>
        <v>6</v>
      </c>
      <c r="N443" s="1">
        <v>10</v>
      </c>
      <c r="O443" s="57" t="str">
        <f t="shared" si="212"/>
        <v>AAI143</v>
      </c>
      <c r="P443" s="2" t="str">
        <f t="shared" si="200"/>
        <v>AI</v>
      </c>
      <c r="Q443" s="2"/>
      <c r="R443" s="57" t="s">
        <v>162</v>
      </c>
      <c r="S443" s="2"/>
      <c r="T443" s="2"/>
      <c r="U443" s="2">
        <v>7</v>
      </c>
      <c r="V443" s="2"/>
      <c r="W443" s="2" t="s">
        <v>1648</v>
      </c>
      <c r="X443" s="2" t="s">
        <v>354</v>
      </c>
      <c r="Y443" s="3" t="str">
        <f t="shared" si="184"/>
        <v>%Z086110</v>
      </c>
      <c r="Z443" s="2" t="str">
        <f t="shared" si="185"/>
        <v>%%I08FIT9421</v>
      </c>
      <c r="AA443" s="2"/>
      <c r="AB443" s="2" t="str">
        <f t="shared" si="186"/>
        <v>热解炉进口氨流量</v>
      </c>
      <c r="AC443" s="1" t="str">
        <f t="shared" si="206"/>
        <v>0</v>
      </c>
      <c r="AD443" s="1" t="str">
        <f t="shared" si="207"/>
        <v>101</v>
      </c>
      <c r="AE443" s="1" t="str">
        <f t="shared" si="208"/>
        <v>Nm3/h</v>
      </c>
      <c r="AF443" s="1"/>
      <c r="AG443" s="1"/>
      <c r="AH443" s="1"/>
      <c r="AI443" s="1"/>
      <c r="AJ443" s="1"/>
      <c r="AK443" s="58" t="s">
        <v>165</v>
      </c>
      <c r="AL443" s="4"/>
      <c r="AM443" s="4"/>
      <c r="AN443" s="5"/>
      <c r="AO443" s="195" t="s">
        <v>161</v>
      </c>
      <c r="AP443" s="199" t="s">
        <v>166</v>
      </c>
      <c r="AQ443" s="197" t="s">
        <v>167</v>
      </c>
      <c r="AR443" s="196"/>
      <c r="AS443" s="196"/>
      <c r="AT443" s="196" t="s">
        <v>168</v>
      </c>
      <c r="AU443" s="205" t="s">
        <v>1356</v>
      </c>
      <c r="AV443" s="196" t="s">
        <v>170</v>
      </c>
      <c r="AW443" s="4"/>
      <c r="AX443" s="4"/>
      <c r="AY443" s="4"/>
      <c r="AZ443" s="4"/>
      <c r="BA443" s="4"/>
      <c r="BB443" s="4"/>
      <c r="BC443" s="4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4"/>
      <c r="BW443" s="8"/>
      <c r="BX443" s="8"/>
      <c r="BY443" s="8"/>
      <c r="BZ443" s="4"/>
      <c r="CA443" s="4"/>
      <c r="CB443" s="4"/>
      <c r="CC443" s="4"/>
      <c r="CD443" s="27"/>
      <c r="CE443" s="27"/>
      <c r="CF443" s="207">
        <f t="shared" si="187"/>
        <v>-0.10100000000000001</v>
      </c>
      <c r="CG443" s="208">
        <f t="shared" si="188"/>
        <v>0.10100000000000001</v>
      </c>
      <c r="CH443" s="209"/>
      <c r="CI443" s="210"/>
      <c r="CJ443" s="207">
        <f t="shared" si="189"/>
        <v>50.399000000000001</v>
      </c>
      <c r="CK443" s="208">
        <f t="shared" si="190"/>
        <v>50.600999999999999</v>
      </c>
      <c r="CL443" s="209"/>
      <c r="CM443" s="210"/>
      <c r="CN443" s="207">
        <f t="shared" si="191"/>
        <v>100.899</v>
      </c>
      <c r="CO443" s="208">
        <f t="shared" si="192"/>
        <v>101.101</v>
      </c>
      <c r="CP443" s="211"/>
      <c r="CQ443" s="212"/>
      <c r="CR443" s="213"/>
      <c r="CS443" s="213"/>
    </row>
    <row r="444" spans="1:97" ht="19.899999999999999" customHeight="1">
      <c r="A444" s="194">
        <v>443</v>
      </c>
      <c r="B444" s="195">
        <v>11</v>
      </c>
      <c r="C444" s="195"/>
      <c r="D444" s="196" t="str">
        <f t="shared" ref="D444:D449" si="213">LEFT(K444,1)&amp;RIGHT(K444,2)&amp;"N"&amp;L444&amp;"S"&amp;M444&amp;N444</f>
        <v>F01N8S611</v>
      </c>
      <c r="E444" s="196" t="s">
        <v>1649</v>
      </c>
      <c r="F444" s="196" t="s">
        <v>675</v>
      </c>
      <c r="G444" s="196"/>
      <c r="H444" s="196"/>
      <c r="I444" s="237" t="str">
        <f t="shared" si="204"/>
        <v/>
      </c>
      <c r="J444" s="237" t="str">
        <f t="shared" si="205"/>
        <v/>
      </c>
      <c r="K444" s="2" t="str">
        <f t="shared" si="209"/>
        <v>FCS0301</v>
      </c>
      <c r="L444" s="1">
        <f t="shared" si="210"/>
        <v>8</v>
      </c>
      <c r="M444" s="1">
        <f t="shared" si="211"/>
        <v>6</v>
      </c>
      <c r="N444" s="1">
        <v>11</v>
      </c>
      <c r="O444" s="57" t="str">
        <f t="shared" si="212"/>
        <v>AAI143</v>
      </c>
      <c r="P444" s="2" t="str">
        <f t="shared" si="200"/>
        <v>AI</v>
      </c>
      <c r="Q444" s="2"/>
      <c r="R444" s="57" t="s">
        <v>162</v>
      </c>
      <c r="S444" s="2"/>
      <c r="T444" s="2"/>
      <c r="U444" s="2"/>
      <c r="V444" s="2"/>
      <c r="W444" s="2"/>
      <c r="X444" s="2"/>
      <c r="Y444" s="3" t="str">
        <f t="shared" si="184"/>
        <v>%Z086111</v>
      </c>
      <c r="Z444" s="2" t="str">
        <f t="shared" si="185"/>
        <v>%%IF01N8S611</v>
      </c>
      <c r="AA444" s="2"/>
      <c r="AB444" s="2" t="str">
        <f t="shared" si="186"/>
        <v>SBAI SPARE</v>
      </c>
      <c r="AC444" s="1" t="str">
        <f t="shared" si="206"/>
        <v/>
      </c>
      <c r="AD444" s="1" t="str">
        <f t="shared" si="207"/>
        <v/>
      </c>
      <c r="AE444" s="1" t="str">
        <f t="shared" si="208"/>
        <v/>
      </c>
      <c r="AF444" s="1"/>
      <c r="AG444" s="1"/>
      <c r="AH444" s="1"/>
      <c r="AI444" s="1"/>
      <c r="AJ444" s="1"/>
      <c r="AK444" s="58" t="s">
        <v>165</v>
      </c>
      <c r="AL444" s="4"/>
      <c r="AM444" s="4"/>
      <c r="AN444" s="5"/>
      <c r="AO444" s="195" t="s">
        <v>161</v>
      </c>
      <c r="AP444" s="199" t="s">
        <v>166</v>
      </c>
      <c r="AQ444" s="197" t="s">
        <v>167</v>
      </c>
      <c r="AR444" s="196"/>
      <c r="AS444" s="196"/>
      <c r="AT444" s="196" t="s">
        <v>168</v>
      </c>
      <c r="AU444" s="205"/>
      <c r="AV444" s="196"/>
      <c r="AW444" s="4"/>
      <c r="AX444" s="4"/>
      <c r="AY444" s="4"/>
      <c r="AZ444" s="4"/>
      <c r="BA444" s="4"/>
      <c r="BB444" s="4"/>
      <c r="BC444" s="4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4"/>
      <c r="BW444" s="8"/>
      <c r="BX444" s="8"/>
      <c r="BY444" s="8"/>
      <c r="BZ444" s="4"/>
      <c r="CA444" s="4"/>
      <c r="CB444" s="4"/>
      <c r="CC444" s="4"/>
      <c r="CD444" s="27"/>
      <c r="CE444" s="27"/>
      <c r="CF444" s="207" t="e">
        <f t="shared" si="187"/>
        <v>#VALUE!</v>
      </c>
      <c r="CG444" s="208" t="e">
        <f t="shared" si="188"/>
        <v>#VALUE!</v>
      </c>
      <c r="CH444" s="209"/>
      <c r="CI444" s="210"/>
      <c r="CJ444" s="207" t="e">
        <f t="shared" si="189"/>
        <v>#VALUE!</v>
      </c>
      <c r="CK444" s="208" t="e">
        <f t="shared" si="190"/>
        <v>#VALUE!</v>
      </c>
      <c r="CL444" s="209"/>
      <c r="CM444" s="210"/>
      <c r="CN444" s="207" t="e">
        <f t="shared" si="191"/>
        <v>#VALUE!</v>
      </c>
      <c r="CO444" s="208" t="e">
        <f t="shared" si="192"/>
        <v>#VALUE!</v>
      </c>
      <c r="CP444" s="211"/>
      <c r="CQ444" s="212"/>
      <c r="CR444" s="213"/>
      <c r="CS444" s="213"/>
    </row>
    <row r="445" spans="1:97" ht="19.899999999999999" customHeight="1">
      <c r="A445" s="194">
        <v>444</v>
      </c>
      <c r="B445" s="195">
        <v>12</v>
      </c>
      <c r="C445" s="195"/>
      <c r="D445" s="196" t="str">
        <f t="shared" si="213"/>
        <v>F01N8S612</v>
      </c>
      <c r="E445" s="196" t="s">
        <v>1650</v>
      </c>
      <c r="F445" s="196" t="s">
        <v>675</v>
      </c>
      <c r="G445" s="196"/>
      <c r="H445" s="196"/>
      <c r="I445" s="237" t="str">
        <f t="shared" si="204"/>
        <v/>
      </c>
      <c r="J445" s="237" t="str">
        <f t="shared" si="205"/>
        <v/>
      </c>
      <c r="K445" s="2" t="str">
        <f t="shared" si="209"/>
        <v>FCS0301</v>
      </c>
      <c r="L445" s="1">
        <f t="shared" si="210"/>
        <v>8</v>
      </c>
      <c r="M445" s="1">
        <f t="shared" si="211"/>
        <v>6</v>
      </c>
      <c r="N445" s="1">
        <v>12</v>
      </c>
      <c r="O445" s="57" t="str">
        <f t="shared" si="212"/>
        <v>AAI143</v>
      </c>
      <c r="P445" s="2" t="str">
        <f t="shared" si="200"/>
        <v>AI</v>
      </c>
      <c r="Q445" s="2"/>
      <c r="R445" s="57" t="s">
        <v>162</v>
      </c>
      <c r="S445" s="2"/>
      <c r="T445" s="2"/>
      <c r="U445" s="2"/>
      <c r="V445" s="2"/>
      <c r="W445" s="2"/>
      <c r="X445" s="2"/>
      <c r="Y445" s="3" t="str">
        <f t="shared" si="184"/>
        <v>%Z086112</v>
      </c>
      <c r="Z445" s="2" t="str">
        <f t="shared" si="185"/>
        <v>%%IF01N8S612</v>
      </c>
      <c r="AA445" s="2"/>
      <c r="AB445" s="2" t="str">
        <f t="shared" si="186"/>
        <v>SBAI SPARE</v>
      </c>
      <c r="AC445" s="1" t="str">
        <f t="shared" si="206"/>
        <v/>
      </c>
      <c r="AD445" s="1" t="str">
        <f t="shared" si="207"/>
        <v/>
      </c>
      <c r="AE445" s="1" t="str">
        <f t="shared" si="208"/>
        <v/>
      </c>
      <c r="AF445" s="1"/>
      <c r="AG445" s="59"/>
      <c r="AH445" s="59"/>
      <c r="AI445" s="1"/>
      <c r="AJ445" s="1"/>
      <c r="AK445" s="58" t="s">
        <v>165</v>
      </c>
      <c r="AL445" s="4"/>
      <c r="AM445" s="4"/>
      <c r="AN445" s="5"/>
      <c r="AO445" s="195" t="s">
        <v>161</v>
      </c>
      <c r="AP445" s="199" t="s">
        <v>166</v>
      </c>
      <c r="AQ445" s="197" t="s">
        <v>167</v>
      </c>
      <c r="AR445" s="196"/>
      <c r="AS445" s="196"/>
      <c r="AT445" s="196" t="s">
        <v>168</v>
      </c>
      <c r="AU445" s="205"/>
      <c r="AV445" s="196"/>
      <c r="AW445" s="4"/>
      <c r="AX445" s="4"/>
      <c r="AY445" s="4"/>
      <c r="AZ445" s="4"/>
      <c r="BA445" s="4"/>
      <c r="BB445" s="4"/>
      <c r="BC445" s="4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4"/>
      <c r="BW445" s="8"/>
      <c r="BX445" s="8"/>
      <c r="BY445" s="8"/>
      <c r="BZ445" s="4"/>
      <c r="CA445" s="4"/>
      <c r="CB445" s="4"/>
      <c r="CC445" s="4"/>
      <c r="CD445" s="27"/>
      <c r="CE445" s="27"/>
      <c r="CF445" s="207" t="e">
        <f t="shared" si="187"/>
        <v>#VALUE!</v>
      </c>
      <c r="CG445" s="208" t="e">
        <f t="shared" si="188"/>
        <v>#VALUE!</v>
      </c>
      <c r="CH445" s="209"/>
      <c r="CI445" s="210"/>
      <c r="CJ445" s="207" t="e">
        <f t="shared" si="189"/>
        <v>#VALUE!</v>
      </c>
      <c r="CK445" s="208" t="e">
        <f t="shared" si="190"/>
        <v>#VALUE!</v>
      </c>
      <c r="CL445" s="209"/>
      <c r="CM445" s="210"/>
      <c r="CN445" s="207" t="e">
        <f t="shared" si="191"/>
        <v>#VALUE!</v>
      </c>
      <c r="CO445" s="208" t="e">
        <f t="shared" si="192"/>
        <v>#VALUE!</v>
      </c>
      <c r="CP445" s="211"/>
      <c r="CQ445" s="212"/>
      <c r="CR445" s="213"/>
      <c r="CS445" s="213"/>
    </row>
    <row r="446" spans="1:97" ht="19.899999999999999" customHeight="1">
      <c r="A446" s="194">
        <v>445</v>
      </c>
      <c r="B446" s="195">
        <v>13</v>
      </c>
      <c r="C446" s="195"/>
      <c r="D446" s="196" t="str">
        <f t="shared" si="213"/>
        <v>F01N8S613</v>
      </c>
      <c r="E446" s="196" t="s">
        <v>1651</v>
      </c>
      <c r="F446" s="196" t="s">
        <v>675</v>
      </c>
      <c r="G446" s="196"/>
      <c r="H446" s="196"/>
      <c r="I446" s="237" t="str">
        <f t="shared" si="204"/>
        <v/>
      </c>
      <c r="J446" s="237" t="str">
        <f t="shared" si="205"/>
        <v/>
      </c>
      <c r="K446" s="2" t="str">
        <f t="shared" si="209"/>
        <v>FCS0301</v>
      </c>
      <c r="L446" s="1">
        <f t="shared" si="210"/>
        <v>8</v>
      </c>
      <c r="M446" s="1">
        <f t="shared" si="211"/>
        <v>6</v>
      </c>
      <c r="N446" s="1">
        <v>13</v>
      </c>
      <c r="O446" s="57" t="str">
        <f t="shared" si="212"/>
        <v>AAI143</v>
      </c>
      <c r="P446" s="2" t="str">
        <f t="shared" si="200"/>
        <v>AI</v>
      </c>
      <c r="Q446" s="2"/>
      <c r="R446" s="57" t="s">
        <v>162</v>
      </c>
      <c r="S446" s="2"/>
      <c r="T446" s="2"/>
      <c r="U446" s="2"/>
      <c r="V446" s="2"/>
      <c r="W446" s="2"/>
      <c r="X446" s="2"/>
      <c r="Y446" s="3" t="str">
        <f t="shared" si="184"/>
        <v>%Z086113</v>
      </c>
      <c r="Z446" s="2" t="str">
        <f t="shared" si="185"/>
        <v>%%IF01N8S613</v>
      </c>
      <c r="AA446" s="2"/>
      <c r="AB446" s="2" t="str">
        <f t="shared" si="186"/>
        <v>SBAI SPARE</v>
      </c>
      <c r="AC446" s="1" t="str">
        <f t="shared" si="206"/>
        <v/>
      </c>
      <c r="AD446" s="1" t="str">
        <f t="shared" si="207"/>
        <v/>
      </c>
      <c r="AE446" s="1" t="str">
        <f t="shared" si="208"/>
        <v/>
      </c>
      <c r="AF446" s="1"/>
      <c r="AG446" s="59"/>
      <c r="AH446" s="59"/>
      <c r="AI446" s="1"/>
      <c r="AJ446" s="1"/>
      <c r="AK446" s="58" t="s">
        <v>165</v>
      </c>
      <c r="AL446" s="4"/>
      <c r="AM446" s="4"/>
      <c r="AN446" s="5"/>
      <c r="AO446" s="195" t="s">
        <v>161</v>
      </c>
      <c r="AP446" s="199" t="s">
        <v>166</v>
      </c>
      <c r="AQ446" s="197" t="s">
        <v>167</v>
      </c>
      <c r="AR446" s="196"/>
      <c r="AS446" s="196"/>
      <c r="AT446" s="196" t="s">
        <v>168</v>
      </c>
      <c r="AU446" s="205"/>
      <c r="AV446" s="196"/>
      <c r="AW446" s="4"/>
      <c r="AX446" s="4"/>
      <c r="AY446" s="4"/>
      <c r="AZ446" s="4"/>
      <c r="BA446" s="4"/>
      <c r="BB446" s="4"/>
      <c r="BC446" s="4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4"/>
      <c r="BW446" s="8"/>
      <c r="BX446" s="8"/>
      <c r="BY446" s="8"/>
      <c r="BZ446" s="4"/>
      <c r="CA446" s="4"/>
      <c r="CB446" s="4"/>
      <c r="CC446" s="4"/>
      <c r="CD446" s="27"/>
      <c r="CE446" s="27"/>
      <c r="CF446" s="207" t="e">
        <f t="shared" si="187"/>
        <v>#VALUE!</v>
      </c>
      <c r="CG446" s="208" t="e">
        <f t="shared" si="188"/>
        <v>#VALUE!</v>
      </c>
      <c r="CH446" s="209"/>
      <c r="CI446" s="210"/>
      <c r="CJ446" s="207" t="e">
        <f t="shared" si="189"/>
        <v>#VALUE!</v>
      </c>
      <c r="CK446" s="208" t="e">
        <f t="shared" si="190"/>
        <v>#VALUE!</v>
      </c>
      <c r="CL446" s="209"/>
      <c r="CM446" s="210"/>
      <c r="CN446" s="207" t="e">
        <f t="shared" si="191"/>
        <v>#VALUE!</v>
      </c>
      <c r="CO446" s="208" t="e">
        <f t="shared" si="192"/>
        <v>#VALUE!</v>
      </c>
      <c r="CP446" s="211"/>
      <c r="CQ446" s="212"/>
      <c r="CR446" s="213"/>
      <c r="CS446" s="213"/>
    </row>
    <row r="447" spans="1:97" ht="19.899999999999999" customHeight="1">
      <c r="A447" s="194">
        <v>446</v>
      </c>
      <c r="B447" s="204">
        <v>14</v>
      </c>
      <c r="C447" s="195"/>
      <c r="D447" s="196" t="str">
        <f t="shared" si="213"/>
        <v>F01N8S614</v>
      </c>
      <c r="E447" s="196" t="s">
        <v>1652</v>
      </c>
      <c r="F447" s="196" t="s">
        <v>675</v>
      </c>
      <c r="G447" s="196"/>
      <c r="H447" s="196"/>
      <c r="I447" s="237" t="str">
        <f t="shared" si="204"/>
        <v/>
      </c>
      <c r="J447" s="237" t="str">
        <f t="shared" si="205"/>
        <v/>
      </c>
      <c r="K447" s="2" t="str">
        <f t="shared" si="209"/>
        <v>FCS0301</v>
      </c>
      <c r="L447" s="1">
        <f t="shared" si="210"/>
        <v>8</v>
      </c>
      <c r="M447" s="1">
        <f t="shared" si="211"/>
        <v>6</v>
      </c>
      <c r="N447" s="1">
        <v>14</v>
      </c>
      <c r="O447" s="57" t="str">
        <f t="shared" si="212"/>
        <v>AAI143</v>
      </c>
      <c r="P447" s="2" t="str">
        <f t="shared" si="200"/>
        <v>AI</v>
      </c>
      <c r="Q447" s="2"/>
      <c r="R447" s="57" t="s">
        <v>162</v>
      </c>
      <c r="S447" s="2"/>
      <c r="T447" s="2"/>
      <c r="U447" s="2"/>
      <c r="V447" s="2"/>
      <c r="W447" s="2"/>
      <c r="X447" s="2"/>
      <c r="Y447" s="3" t="str">
        <f t="shared" si="184"/>
        <v>%Z086114</v>
      </c>
      <c r="Z447" s="2" t="str">
        <f t="shared" si="185"/>
        <v>%%IF01N8S614</v>
      </c>
      <c r="AA447" s="2"/>
      <c r="AB447" s="2" t="str">
        <f t="shared" si="186"/>
        <v>SBAI SPARE</v>
      </c>
      <c r="AC447" s="1" t="str">
        <f t="shared" si="206"/>
        <v/>
      </c>
      <c r="AD447" s="1" t="str">
        <f t="shared" si="207"/>
        <v/>
      </c>
      <c r="AE447" s="1" t="str">
        <f t="shared" si="208"/>
        <v/>
      </c>
      <c r="AF447" s="1"/>
      <c r="AG447" s="1"/>
      <c r="AH447" s="59"/>
      <c r="AI447" s="1"/>
      <c r="AJ447" s="1"/>
      <c r="AK447" s="58" t="s">
        <v>165</v>
      </c>
      <c r="AL447" s="4"/>
      <c r="AM447" s="4"/>
      <c r="AN447" s="5"/>
      <c r="AO447" s="195" t="s">
        <v>161</v>
      </c>
      <c r="AP447" s="199" t="s">
        <v>166</v>
      </c>
      <c r="AQ447" s="197" t="s">
        <v>167</v>
      </c>
      <c r="AR447" s="196"/>
      <c r="AS447" s="115"/>
      <c r="AT447" s="196" t="s">
        <v>168</v>
      </c>
      <c r="AU447" s="205"/>
      <c r="AV447" s="196"/>
      <c r="AW447" s="4"/>
      <c r="AX447" s="4"/>
      <c r="AY447" s="4"/>
      <c r="AZ447" s="4"/>
      <c r="BA447" s="4"/>
      <c r="BB447" s="4"/>
      <c r="BC447" s="4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4"/>
      <c r="BW447" s="8"/>
      <c r="BX447" s="8"/>
      <c r="BY447" s="8"/>
      <c r="BZ447" s="4"/>
      <c r="CA447" s="4"/>
      <c r="CB447" s="4"/>
      <c r="CC447" s="4"/>
      <c r="CD447" s="27"/>
      <c r="CE447" s="27"/>
      <c r="CF447" s="207" t="e">
        <f t="shared" si="187"/>
        <v>#VALUE!</v>
      </c>
      <c r="CG447" s="208" t="e">
        <f t="shared" si="188"/>
        <v>#VALUE!</v>
      </c>
      <c r="CH447" s="209"/>
      <c r="CI447" s="210"/>
      <c r="CJ447" s="207" t="e">
        <f t="shared" si="189"/>
        <v>#VALUE!</v>
      </c>
      <c r="CK447" s="208" t="e">
        <f t="shared" si="190"/>
        <v>#VALUE!</v>
      </c>
      <c r="CL447" s="209"/>
      <c r="CM447" s="210"/>
      <c r="CN447" s="207" t="e">
        <f t="shared" si="191"/>
        <v>#VALUE!</v>
      </c>
      <c r="CO447" s="208" t="e">
        <f t="shared" si="192"/>
        <v>#VALUE!</v>
      </c>
      <c r="CP447" s="211"/>
      <c r="CQ447" s="212"/>
      <c r="CR447" s="213"/>
      <c r="CS447" s="213"/>
    </row>
    <row r="448" spans="1:97" ht="19.899999999999999" customHeight="1">
      <c r="A448" s="194">
        <v>447</v>
      </c>
      <c r="B448" s="204">
        <v>15</v>
      </c>
      <c r="C448" s="195"/>
      <c r="D448" s="196" t="str">
        <f t="shared" si="213"/>
        <v>F01N8S615</v>
      </c>
      <c r="E448" s="196" t="s">
        <v>1653</v>
      </c>
      <c r="F448" s="196" t="s">
        <v>675</v>
      </c>
      <c r="G448" s="196"/>
      <c r="H448" s="196"/>
      <c r="I448" s="237" t="str">
        <f t="shared" si="204"/>
        <v/>
      </c>
      <c r="J448" s="237" t="str">
        <f t="shared" si="205"/>
        <v/>
      </c>
      <c r="K448" s="2" t="str">
        <f t="shared" si="209"/>
        <v>FCS0301</v>
      </c>
      <c r="L448" s="1">
        <f t="shared" si="210"/>
        <v>8</v>
      </c>
      <c r="M448" s="1">
        <f t="shared" si="211"/>
        <v>6</v>
      </c>
      <c r="N448" s="1">
        <v>15</v>
      </c>
      <c r="O448" s="57" t="str">
        <f t="shared" si="212"/>
        <v>AAI143</v>
      </c>
      <c r="P448" s="2" t="str">
        <f t="shared" si="200"/>
        <v>AI</v>
      </c>
      <c r="Q448" s="2"/>
      <c r="R448" s="57" t="s">
        <v>162</v>
      </c>
      <c r="S448" s="2"/>
      <c r="T448" s="2"/>
      <c r="U448" s="2"/>
      <c r="V448" s="2"/>
      <c r="W448" s="2"/>
      <c r="X448" s="2"/>
      <c r="Y448" s="3" t="str">
        <f t="shared" si="184"/>
        <v>%Z086115</v>
      </c>
      <c r="Z448" s="2" t="str">
        <f t="shared" si="185"/>
        <v>%%IF01N8S615</v>
      </c>
      <c r="AA448" s="2"/>
      <c r="AB448" s="2" t="str">
        <f t="shared" si="186"/>
        <v>SBAI SPARE</v>
      </c>
      <c r="AC448" s="1" t="str">
        <f t="shared" si="206"/>
        <v/>
      </c>
      <c r="AD448" s="1" t="str">
        <f t="shared" si="207"/>
        <v/>
      </c>
      <c r="AE448" s="1" t="str">
        <f t="shared" si="208"/>
        <v/>
      </c>
      <c r="AF448" s="1"/>
      <c r="AG448" s="1"/>
      <c r="AH448" s="1"/>
      <c r="AI448" s="1"/>
      <c r="AJ448" s="1"/>
      <c r="AK448" s="58" t="s">
        <v>165</v>
      </c>
      <c r="AL448" s="4"/>
      <c r="AM448" s="4"/>
      <c r="AN448" s="5"/>
      <c r="AO448" s="195" t="s">
        <v>161</v>
      </c>
      <c r="AP448" s="199" t="s">
        <v>166</v>
      </c>
      <c r="AQ448" s="197" t="s">
        <v>167</v>
      </c>
      <c r="AR448" s="196"/>
      <c r="AS448" s="195"/>
      <c r="AT448" s="196" t="s">
        <v>168</v>
      </c>
      <c r="AU448" s="205"/>
      <c r="AV448" s="196"/>
      <c r="AW448" s="4"/>
      <c r="AX448" s="4"/>
      <c r="AY448" s="4"/>
      <c r="AZ448" s="4"/>
      <c r="BA448" s="4"/>
      <c r="BB448" s="4"/>
      <c r="BC448" s="4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4"/>
      <c r="BW448" s="8"/>
      <c r="BX448" s="8"/>
      <c r="BY448" s="8"/>
      <c r="BZ448" s="4"/>
      <c r="CA448" s="4"/>
      <c r="CB448" s="4"/>
      <c r="CC448" s="4"/>
      <c r="CD448" s="27"/>
      <c r="CE448" s="27"/>
      <c r="CF448" s="207" t="e">
        <f t="shared" si="187"/>
        <v>#VALUE!</v>
      </c>
      <c r="CG448" s="208" t="e">
        <f t="shared" si="188"/>
        <v>#VALUE!</v>
      </c>
      <c r="CH448" s="209"/>
      <c r="CI448" s="210"/>
      <c r="CJ448" s="207" t="e">
        <f t="shared" si="189"/>
        <v>#VALUE!</v>
      </c>
      <c r="CK448" s="208" t="e">
        <f t="shared" si="190"/>
        <v>#VALUE!</v>
      </c>
      <c r="CL448" s="209"/>
      <c r="CM448" s="210"/>
      <c r="CN448" s="207" t="e">
        <f t="shared" si="191"/>
        <v>#VALUE!</v>
      </c>
      <c r="CO448" s="208" t="e">
        <f t="shared" si="192"/>
        <v>#VALUE!</v>
      </c>
      <c r="CP448" s="211"/>
      <c r="CQ448" s="212"/>
      <c r="CR448" s="213"/>
      <c r="CS448" s="213"/>
    </row>
    <row r="449" spans="1:97" ht="19.899999999999999" customHeight="1">
      <c r="A449" s="194">
        <v>448</v>
      </c>
      <c r="B449" s="204">
        <v>16</v>
      </c>
      <c r="C449" s="195"/>
      <c r="D449" s="196" t="str">
        <f t="shared" si="213"/>
        <v>F01N8S616</v>
      </c>
      <c r="E449" s="196" t="s">
        <v>1654</v>
      </c>
      <c r="F449" s="196" t="s">
        <v>675</v>
      </c>
      <c r="G449" s="196"/>
      <c r="H449" s="196"/>
      <c r="I449" s="237" t="str">
        <f t="shared" si="204"/>
        <v/>
      </c>
      <c r="J449" s="237" t="str">
        <f t="shared" si="205"/>
        <v/>
      </c>
      <c r="K449" s="2" t="str">
        <f t="shared" si="209"/>
        <v>FCS0301</v>
      </c>
      <c r="L449" s="1">
        <f t="shared" si="210"/>
        <v>8</v>
      </c>
      <c r="M449" s="1">
        <f t="shared" si="211"/>
        <v>6</v>
      </c>
      <c r="N449" s="1">
        <v>16</v>
      </c>
      <c r="O449" s="57" t="str">
        <f t="shared" si="212"/>
        <v>AAI143</v>
      </c>
      <c r="P449" s="2" t="str">
        <f t="shared" si="200"/>
        <v>AI</v>
      </c>
      <c r="Q449" s="2"/>
      <c r="R449" s="57" t="s">
        <v>162</v>
      </c>
      <c r="S449" s="2"/>
      <c r="T449" s="2"/>
      <c r="U449" s="2"/>
      <c r="V449" s="2"/>
      <c r="W449" s="2"/>
      <c r="X449" s="2"/>
      <c r="Y449" s="25" t="str">
        <f t="shared" si="184"/>
        <v>%Z086116</v>
      </c>
      <c r="Z449" s="2" t="str">
        <f t="shared" si="185"/>
        <v>%%IF01N8S616</v>
      </c>
      <c r="AA449" s="36"/>
      <c r="AB449" s="2" t="str">
        <f t="shared" si="186"/>
        <v>SBAI SPARE</v>
      </c>
      <c r="AC449" s="1" t="str">
        <f t="shared" si="206"/>
        <v/>
      </c>
      <c r="AD449" s="1" t="str">
        <f t="shared" si="207"/>
        <v/>
      </c>
      <c r="AE449" s="1" t="str">
        <f t="shared" si="208"/>
        <v/>
      </c>
      <c r="AF449" s="1"/>
      <c r="AG449" s="1"/>
      <c r="AH449" s="1"/>
      <c r="AI449" s="1"/>
      <c r="AJ449" s="1"/>
      <c r="AK449" s="58" t="s">
        <v>165</v>
      </c>
      <c r="AL449" s="4"/>
      <c r="AM449" s="4"/>
      <c r="AN449" s="5"/>
      <c r="AO449" s="195" t="s">
        <v>161</v>
      </c>
      <c r="AP449" s="199" t="s">
        <v>166</v>
      </c>
      <c r="AQ449" s="197" t="s">
        <v>167</v>
      </c>
      <c r="AR449" s="196"/>
      <c r="AS449" s="195"/>
      <c r="AT449" s="196" t="s">
        <v>168</v>
      </c>
      <c r="AU449" s="205"/>
      <c r="AV449" s="196"/>
      <c r="AW449" s="4"/>
      <c r="AX449" s="4"/>
      <c r="AY449" s="4"/>
      <c r="AZ449" s="4"/>
      <c r="BA449" s="4"/>
      <c r="BB449" s="4"/>
      <c r="BC449" s="4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4"/>
      <c r="BW449" s="8"/>
      <c r="BX449" s="8"/>
      <c r="BY449" s="8"/>
      <c r="BZ449" s="4"/>
      <c r="CA449" s="4"/>
      <c r="CB449" s="4"/>
      <c r="CC449" s="4"/>
      <c r="CD449" s="27"/>
      <c r="CE449" s="27"/>
      <c r="CF449" s="207" t="e">
        <f t="shared" si="187"/>
        <v>#VALUE!</v>
      </c>
      <c r="CG449" s="208" t="e">
        <f t="shared" si="188"/>
        <v>#VALUE!</v>
      </c>
      <c r="CH449" s="209"/>
      <c r="CI449" s="210"/>
      <c r="CJ449" s="207" t="e">
        <f t="shared" si="189"/>
        <v>#VALUE!</v>
      </c>
      <c r="CK449" s="208" t="e">
        <f t="shared" si="190"/>
        <v>#VALUE!</v>
      </c>
      <c r="CL449" s="209"/>
      <c r="CM449" s="210"/>
      <c r="CN449" s="207" t="e">
        <f t="shared" si="191"/>
        <v>#VALUE!</v>
      </c>
      <c r="CO449" s="208" t="e">
        <f t="shared" si="192"/>
        <v>#VALUE!</v>
      </c>
      <c r="CP449" s="211"/>
      <c r="CQ449" s="212"/>
      <c r="CR449" s="213"/>
      <c r="CS449" s="213"/>
    </row>
    <row r="450" spans="1:97" ht="19.899999999999999" customHeight="1">
      <c r="A450" s="194">
        <v>449</v>
      </c>
      <c r="B450" s="195">
        <v>1</v>
      </c>
      <c r="C450" s="195"/>
      <c r="D450" s="196" t="s">
        <v>1655</v>
      </c>
      <c r="E450" s="196" t="s">
        <v>1656</v>
      </c>
      <c r="F450" s="196" t="s">
        <v>1657</v>
      </c>
      <c r="G450" s="196" t="s">
        <v>313</v>
      </c>
      <c r="H450" s="196" t="s">
        <v>314</v>
      </c>
      <c r="I450" s="237" t="str">
        <f t="shared" si="204"/>
        <v>0</v>
      </c>
      <c r="J450" s="237" t="str">
        <f t="shared" si="205"/>
        <v>100</v>
      </c>
      <c r="K450" s="2" t="s">
        <v>22</v>
      </c>
      <c r="L450" s="1">
        <v>1</v>
      </c>
      <c r="M450" s="1">
        <v>3</v>
      </c>
      <c r="N450" s="1">
        <v>1</v>
      </c>
      <c r="O450" s="57" t="s">
        <v>59</v>
      </c>
      <c r="P450" s="2" t="str">
        <f t="shared" si="200"/>
        <v>AO</v>
      </c>
      <c r="Q450" s="2" t="s">
        <v>161</v>
      </c>
      <c r="R450" s="57" t="s">
        <v>162</v>
      </c>
      <c r="S450" s="2"/>
      <c r="T450" s="2"/>
      <c r="U450" s="2">
        <v>20</v>
      </c>
      <c r="V450" s="2"/>
      <c r="W450" s="2" t="s">
        <v>163</v>
      </c>
      <c r="X450" s="2" t="s">
        <v>164</v>
      </c>
      <c r="Y450" s="3" t="str">
        <f t="shared" ref="Y450:Y513" si="214">"%Z"&amp;TEXT(L450,"00")&amp;TEXT(M450,"0")&amp;"1"&amp;TEXT(N450,"00")</f>
        <v>%Z013101</v>
      </c>
      <c r="Z450" s="2" t="str">
        <f t="shared" ref="Z450:Z513" si="215">IF(D450="","",IF(P450="AI",CONCATENATE("%%I",E450),IF(P450="AO",CONCATENATE("%%O",E450),E450)))</f>
        <v>%%O08FV3382</v>
      </c>
      <c r="AA450" s="2"/>
      <c r="AB450" s="2" t="str">
        <f t="shared" ref="AB450:AB513" si="216">IF(F450&lt;&gt;"",F450,"")</f>
        <v>CL302底去CL303流量调节阀</v>
      </c>
      <c r="AC450" s="1" t="str">
        <f t="shared" si="206"/>
        <v>0</v>
      </c>
      <c r="AD450" s="1" t="str">
        <f t="shared" si="207"/>
        <v>100</v>
      </c>
      <c r="AE450" s="1" t="str">
        <f t="shared" si="208"/>
        <v>%</v>
      </c>
      <c r="AF450" s="1"/>
      <c r="AG450" s="59"/>
      <c r="AH450" s="1"/>
      <c r="AI450" s="1"/>
      <c r="AJ450" s="1"/>
      <c r="AK450" s="58" t="s">
        <v>165</v>
      </c>
      <c r="AL450" s="4"/>
      <c r="AM450" s="4"/>
      <c r="AN450" s="5"/>
      <c r="AO450" s="195" t="s">
        <v>161</v>
      </c>
      <c r="AP450" s="199" t="s">
        <v>1658</v>
      </c>
      <c r="AQ450" s="197" t="s">
        <v>167</v>
      </c>
      <c r="AR450" s="196"/>
      <c r="AS450" s="196"/>
      <c r="AT450" s="196"/>
      <c r="AU450" s="205" t="s">
        <v>1659</v>
      </c>
      <c r="AV450" s="196" t="s">
        <v>170</v>
      </c>
      <c r="AW450" s="4"/>
      <c r="AX450" s="4"/>
      <c r="AY450" s="4"/>
      <c r="AZ450" s="4"/>
      <c r="BA450" s="4"/>
      <c r="BB450" s="4"/>
      <c r="BC450" s="4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4"/>
      <c r="BW450" s="8"/>
      <c r="BX450" s="8"/>
      <c r="BY450" s="8"/>
      <c r="BZ450" s="4"/>
      <c r="CA450" s="4"/>
      <c r="CB450" s="4"/>
      <c r="CC450" s="4"/>
      <c r="CD450" s="27"/>
      <c r="CE450" s="27"/>
      <c r="CF450" s="207" t="str">
        <f>IF(OR(L450="AI",L450="PI"),(Z450+Y450)/2-(Z450-Y450)*0.001,IF(L450="AO",12-0.048,""))</f>
        <v/>
      </c>
      <c r="CG450" s="208" t="str">
        <f t="shared" ref="CG450:CG513" si="217">IF(OR(P450="AI",P450="PI"),AC450+(AD450-AC450)*0.001,IF(AND(P450="AO",S450="FC"),4+0.048,IF(AND(P450="AO",OR(S450="FO",S450="FLO")),20+0.048,"")))</f>
        <v/>
      </c>
      <c r="CH450" s="209"/>
      <c r="CI450" s="210"/>
      <c r="CJ450" s="207">
        <f t="shared" ref="CJ450:CJ513" si="218">IF(OR(P450="AI",P450="PI"),(AD450+AC450)/2-(AD450-AC450)*0.001,IF(P450="AO",12-0.048,""))</f>
        <v>11.952</v>
      </c>
      <c r="CK450" s="208">
        <f t="shared" ref="CK450:CK513" si="219">IF(OR(P450="AI",P450="PI"),(AD450+AC450)/2+(AD450-AC450)*0.001,IF(P450="AO",12+0.048,""))</f>
        <v>12.048</v>
      </c>
      <c r="CL450" s="209"/>
      <c r="CM450" s="210"/>
      <c r="CN450" s="207" t="str">
        <f t="shared" ref="CN450:CN513" si="220">IF(OR(P450="AI",P450="PI"),AD450-(AD450-AC450)*0.001,IF(AND(P450="AO",S450="FC"),20-0.048,IF(AND(P450="AO",OR(S450="FO",S450="FLO")),4-0.048,"")))</f>
        <v/>
      </c>
      <c r="CO450" s="208" t="str">
        <f t="shared" ref="CO450:CO513" si="221">IF(OR(P450="AI",P450="PI"),AD450+(AD450-AC450)*0.001,IF(AND(P450="AO",S450="FC"),20+0.048,IF(AND(P450="AO",OR(S450="FO",S450="FLO")),4+0.048,"")))</f>
        <v/>
      </c>
      <c r="CP450" s="211"/>
      <c r="CQ450" s="212"/>
      <c r="CR450" s="213"/>
      <c r="CS450" s="213"/>
    </row>
    <row r="451" spans="1:97" ht="19.899999999999999" customHeight="1">
      <c r="A451" s="194">
        <v>450</v>
      </c>
      <c r="B451" s="195">
        <v>2</v>
      </c>
      <c r="C451" s="195"/>
      <c r="D451" s="196" t="s">
        <v>1660</v>
      </c>
      <c r="E451" s="196" t="s">
        <v>1661</v>
      </c>
      <c r="F451" s="196" t="s">
        <v>1662</v>
      </c>
      <c r="G451" s="196" t="s">
        <v>313</v>
      </c>
      <c r="H451" s="196" t="s">
        <v>314</v>
      </c>
      <c r="I451" s="237" t="str">
        <f t="shared" si="204"/>
        <v>0</v>
      </c>
      <c r="J451" s="237" t="str">
        <f t="shared" si="205"/>
        <v>100</v>
      </c>
      <c r="K451" s="2" t="str">
        <f t="shared" ref="K451:K465" si="222">K450</f>
        <v>FCS0301</v>
      </c>
      <c r="L451" s="1">
        <f t="shared" ref="L451:L465" si="223">L450</f>
        <v>1</v>
      </c>
      <c r="M451" s="1">
        <f t="shared" ref="M451:M465" si="224">M450</f>
        <v>3</v>
      </c>
      <c r="N451" s="1">
        <v>2</v>
      </c>
      <c r="O451" s="57" t="str">
        <f t="shared" ref="O451:O465" si="225">O450</f>
        <v>AAI543</v>
      </c>
      <c r="P451" s="2" t="str">
        <f t="shared" si="200"/>
        <v>AO</v>
      </c>
      <c r="Q451" s="2" t="s">
        <v>161</v>
      </c>
      <c r="R451" s="57" t="s">
        <v>162</v>
      </c>
      <c r="S451" s="2"/>
      <c r="T451" s="2"/>
      <c r="U451" s="2">
        <v>20</v>
      </c>
      <c r="V451" s="2"/>
      <c r="W451" s="2" t="s">
        <v>175</v>
      </c>
      <c r="X451" s="2" t="s">
        <v>164</v>
      </c>
      <c r="Y451" s="3" t="str">
        <f t="shared" si="214"/>
        <v>%Z013102</v>
      </c>
      <c r="Z451" s="2" t="str">
        <f t="shared" si="215"/>
        <v>%%O08FV3383</v>
      </c>
      <c r="AA451" s="2"/>
      <c r="AB451" s="2" t="str">
        <f t="shared" si="216"/>
        <v>高沸塔CL302回流量调节阀</v>
      </c>
      <c r="AC451" s="1" t="str">
        <f t="shared" si="206"/>
        <v>0</v>
      </c>
      <c r="AD451" s="1" t="str">
        <f t="shared" si="207"/>
        <v>100</v>
      </c>
      <c r="AE451" s="1" t="str">
        <f t="shared" si="208"/>
        <v>%</v>
      </c>
      <c r="AF451" s="1"/>
      <c r="AG451" s="1"/>
      <c r="AH451" s="1"/>
      <c r="AI451" s="1"/>
      <c r="AJ451" s="1"/>
      <c r="AK451" s="58" t="s">
        <v>165</v>
      </c>
      <c r="AL451" s="4"/>
      <c r="AM451" s="4"/>
      <c r="AN451" s="5"/>
      <c r="AO451" s="195" t="s">
        <v>161</v>
      </c>
      <c r="AP451" s="199" t="s">
        <v>1658</v>
      </c>
      <c r="AQ451" s="197" t="s">
        <v>167</v>
      </c>
      <c r="AR451" s="196"/>
      <c r="AS451" s="196"/>
      <c r="AT451" s="196"/>
      <c r="AU451" s="205" t="s">
        <v>1659</v>
      </c>
      <c r="AV451" s="196" t="s">
        <v>170</v>
      </c>
      <c r="AW451" s="4"/>
      <c r="AX451" s="4"/>
      <c r="AY451" s="4"/>
      <c r="AZ451" s="4"/>
      <c r="BA451" s="4"/>
      <c r="BB451" s="4"/>
      <c r="BC451" s="4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4"/>
      <c r="BW451" s="8"/>
      <c r="BX451" s="8"/>
      <c r="BY451" s="8"/>
      <c r="BZ451" s="4"/>
      <c r="CA451" s="4"/>
      <c r="CB451" s="4"/>
      <c r="CC451" s="4"/>
      <c r="CD451" s="27"/>
      <c r="CE451" s="27"/>
      <c r="CF451" s="207" t="str">
        <f t="shared" ref="CF451:CF482" si="226">IF(OR(P451="AI",P451="PI"),AC451-(AD451-AC451)*0.001,IF(AND(P451="AO",S451="FC"),4-0.048,IF(AND(P451="AO",OR(S451="FO",S451="FLO")),20-0.048,"")))</f>
        <v/>
      </c>
      <c r="CG451" s="208" t="str">
        <f t="shared" si="217"/>
        <v/>
      </c>
      <c r="CH451" s="209"/>
      <c r="CI451" s="210"/>
      <c r="CJ451" s="207">
        <f t="shared" si="218"/>
        <v>11.952</v>
      </c>
      <c r="CK451" s="208">
        <f t="shared" si="219"/>
        <v>12.048</v>
      </c>
      <c r="CL451" s="209"/>
      <c r="CM451" s="210"/>
      <c r="CN451" s="207" t="str">
        <f t="shared" si="220"/>
        <v/>
      </c>
      <c r="CO451" s="208" t="str">
        <f t="shared" si="221"/>
        <v/>
      </c>
      <c r="CP451" s="211"/>
      <c r="CQ451" s="212"/>
      <c r="CR451" s="213"/>
      <c r="CS451" s="213"/>
    </row>
    <row r="452" spans="1:97" ht="19.899999999999999" customHeight="1">
      <c r="A452" s="194">
        <v>451</v>
      </c>
      <c r="B452" s="195">
        <v>3</v>
      </c>
      <c r="C452" s="195"/>
      <c r="D452" s="196" t="s">
        <v>1663</v>
      </c>
      <c r="E452" s="196" t="s">
        <v>1664</v>
      </c>
      <c r="F452" s="196" t="s">
        <v>1665</v>
      </c>
      <c r="G452" s="196" t="s">
        <v>313</v>
      </c>
      <c r="H452" s="196" t="s">
        <v>314</v>
      </c>
      <c r="I452" s="237" t="str">
        <f t="shared" si="204"/>
        <v>0</v>
      </c>
      <c r="J452" s="237" t="str">
        <f t="shared" si="205"/>
        <v>100</v>
      </c>
      <c r="K452" s="2" t="str">
        <f t="shared" si="222"/>
        <v>FCS0301</v>
      </c>
      <c r="L452" s="1">
        <f t="shared" si="223"/>
        <v>1</v>
      </c>
      <c r="M452" s="1">
        <f t="shared" si="224"/>
        <v>3</v>
      </c>
      <c r="N452" s="1">
        <v>3</v>
      </c>
      <c r="O452" s="57" t="str">
        <f t="shared" si="225"/>
        <v>AAI543</v>
      </c>
      <c r="P452" s="2" t="str">
        <f t="shared" si="200"/>
        <v>AO</v>
      </c>
      <c r="Q452" s="2" t="s">
        <v>161</v>
      </c>
      <c r="R452" s="57" t="s">
        <v>162</v>
      </c>
      <c r="S452" s="2"/>
      <c r="T452" s="2"/>
      <c r="U452" s="2">
        <v>20</v>
      </c>
      <c r="V452" s="2"/>
      <c r="W452" s="2" t="s">
        <v>180</v>
      </c>
      <c r="X452" s="2" t="s">
        <v>164</v>
      </c>
      <c r="Y452" s="3" t="str">
        <f t="shared" si="214"/>
        <v>%Z013103</v>
      </c>
      <c r="Z452" s="2" t="str">
        <f t="shared" si="215"/>
        <v>%%O08FV3384</v>
      </c>
      <c r="AA452" s="2"/>
      <c r="AB452" s="2" t="str">
        <f t="shared" si="216"/>
        <v>回流至CL302流量调节阀</v>
      </c>
      <c r="AC452" s="1" t="str">
        <f t="shared" si="206"/>
        <v>0</v>
      </c>
      <c r="AD452" s="1" t="str">
        <f t="shared" si="207"/>
        <v>100</v>
      </c>
      <c r="AE452" s="1" t="str">
        <f t="shared" si="208"/>
        <v>%</v>
      </c>
      <c r="AF452" s="1"/>
      <c r="AG452" s="1"/>
      <c r="AH452" s="1"/>
      <c r="AI452" s="1"/>
      <c r="AJ452" s="1"/>
      <c r="AK452" s="58" t="s">
        <v>165</v>
      </c>
      <c r="AL452" s="4"/>
      <c r="AM452" s="4"/>
      <c r="AN452" s="5"/>
      <c r="AO452" s="195" t="s">
        <v>161</v>
      </c>
      <c r="AP452" s="199" t="s">
        <v>1658</v>
      </c>
      <c r="AQ452" s="197" t="s">
        <v>167</v>
      </c>
      <c r="AR452" s="196"/>
      <c r="AS452" s="196"/>
      <c r="AT452" s="196"/>
      <c r="AU452" s="205" t="s">
        <v>1659</v>
      </c>
      <c r="AV452" s="196" t="s">
        <v>170</v>
      </c>
      <c r="AW452" s="4"/>
      <c r="AX452" s="4"/>
      <c r="AY452" s="4"/>
      <c r="AZ452" s="4"/>
      <c r="BA452" s="4"/>
      <c r="BB452" s="4"/>
      <c r="BC452" s="4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4"/>
      <c r="BW452" s="8"/>
      <c r="BX452" s="8"/>
      <c r="BY452" s="8"/>
      <c r="BZ452" s="4"/>
      <c r="CA452" s="4"/>
      <c r="CB452" s="4"/>
      <c r="CC452" s="4"/>
      <c r="CD452" s="27"/>
      <c r="CE452" s="27"/>
      <c r="CF452" s="207" t="str">
        <f t="shared" si="226"/>
        <v/>
      </c>
      <c r="CG452" s="208" t="str">
        <f t="shared" si="217"/>
        <v/>
      </c>
      <c r="CH452" s="209"/>
      <c r="CI452" s="210"/>
      <c r="CJ452" s="207">
        <f t="shared" si="218"/>
        <v>11.952</v>
      </c>
      <c r="CK452" s="208">
        <f t="shared" si="219"/>
        <v>12.048</v>
      </c>
      <c r="CL452" s="209"/>
      <c r="CM452" s="210"/>
      <c r="CN452" s="207" t="str">
        <f t="shared" si="220"/>
        <v/>
      </c>
      <c r="CO452" s="208" t="str">
        <f t="shared" si="221"/>
        <v/>
      </c>
      <c r="CP452" s="211"/>
      <c r="CQ452" s="212"/>
      <c r="CR452" s="213"/>
      <c r="CS452" s="213"/>
    </row>
    <row r="453" spans="1:97" ht="19.899999999999999" customHeight="1">
      <c r="A453" s="194">
        <v>452</v>
      </c>
      <c r="B453" s="195">
        <v>4</v>
      </c>
      <c r="C453" s="195"/>
      <c r="D453" s="196" t="s">
        <v>1666</v>
      </c>
      <c r="E453" s="196" t="s">
        <v>1667</v>
      </c>
      <c r="F453" s="196" t="s">
        <v>1668</v>
      </c>
      <c r="G453" s="196" t="s">
        <v>313</v>
      </c>
      <c r="H453" s="196" t="s">
        <v>314</v>
      </c>
      <c r="I453" s="237" t="str">
        <f t="shared" si="204"/>
        <v>0</v>
      </c>
      <c r="J453" s="237" t="str">
        <f t="shared" si="205"/>
        <v>100</v>
      </c>
      <c r="K453" s="2" t="str">
        <f t="shared" si="222"/>
        <v>FCS0301</v>
      </c>
      <c r="L453" s="1">
        <f t="shared" si="223"/>
        <v>1</v>
      </c>
      <c r="M453" s="1">
        <f t="shared" si="224"/>
        <v>3</v>
      </c>
      <c r="N453" s="1">
        <v>4</v>
      </c>
      <c r="O453" s="57" t="str">
        <f t="shared" si="225"/>
        <v>AAI543</v>
      </c>
      <c r="P453" s="2" t="str">
        <f t="shared" si="200"/>
        <v>AO</v>
      </c>
      <c r="Q453" s="2" t="s">
        <v>161</v>
      </c>
      <c r="R453" s="57" t="s">
        <v>162</v>
      </c>
      <c r="S453" s="2"/>
      <c r="T453" s="2"/>
      <c r="U453" s="2">
        <v>20</v>
      </c>
      <c r="V453" s="2"/>
      <c r="W453" s="2" t="s">
        <v>185</v>
      </c>
      <c r="X453" s="2" t="s">
        <v>164</v>
      </c>
      <c r="Y453" s="3" t="str">
        <f t="shared" si="214"/>
        <v>%Z013104</v>
      </c>
      <c r="Z453" s="2" t="str">
        <f t="shared" si="215"/>
        <v>%%O08FV3387</v>
      </c>
      <c r="AA453" s="2"/>
      <c r="AB453" s="2" t="str">
        <f t="shared" si="216"/>
        <v>清洁液去碱洗流量调节阀</v>
      </c>
      <c r="AC453" s="1" t="str">
        <f t="shared" si="206"/>
        <v>0</v>
      </c>
      <c r="AD453" s="1" t="str">
        <f t="shared" si="207"/>
        <v>100</v>
      </c>
      <c r="AE453" s="1" t="str">
        <f t="shared" si="208"/>
        <v>%</v>
      </c>
      <c r="AF453" s="1"/>
      <c r="AG453" s="1"/>
      <c r="AH453" s="1"/>
      <c r="AI453" s="1"/>
      <c r="AJ453" s="1"/>
      <c r="AK453" s="58" t="s">
        <v>165</v>
      </c>
      <c r="AL453" s="4"/>
      <c r="AM453" s="4"/>
      <c r="AN453" s="5"/>
      <c r="AO453" s="195" t="s">
        <v>161</v>
      </c>
      <c r="AP453" s="199" t="s">
        <v>1658</v>
      </c>
      <c r="AQ453" s="197" t="s">
        <v>167</v>
      </c>
      <c r="AR453" s="196"/>
      <c r="AS453" s="196"/>
      <c r="AT453" s="196"/>
      <c r="AU453" s="205" t="s">
        <v>1659</v>
      </c>
      <c r="AV453" s="196" t="s">
        <v>170</v>
      </c>
      <c r="AW453" s="4"/>
      <c r="AX453" s="4"/>
      <c r="AY453" s="4"/>
      <c r="AZ453" s="4"/>
      <c r="BA453" s="4"/>
      <c r="BB453" s="4"/>
      <c r="BC453" s="4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4"/>
      <c r="BW453" s="8"/>
      <c r="BX453" s="8"/>
      <c r="BY453" s="8"/>
      <c r="BZ453" s="4"/>
      <c r="CA453" s="4"/>
      <c r="CB453" s="4"/>
      <c r="CC453" s="4"/>
      <c r="CD453" s="27"/>
      <c r="CE453" s="27"/>
      <c r="CF453" s="207" t="str">
        <f t="shared" si="226"/>
        <v/>
      </c>
      <c r="CG453" s="208" t="str">
        <f t="shared" si="217"/>
        <v/>
      </c>
      <c r="CH453" s="209"/>
      <c r="CI453" s="210"/>
      <c r="CJ453" s="207">
        <f t="shared" si="218"/>
        <v>11.952</v>
      </c>
      <c r="CK453" s="208">
        <f t="shared" si="219"/>
        <v>12.048</v>
      </c>
      <c r="CL453" s="209"/>
      <c r="CM453" s="210"/>
      <c r="CN453" s="207" t="str">
        <f t="shared" si="220"/>
        <v/>
      </c>
      <c r="CO453" s="208" t="str">
        <f t="shared" si="221"/>
        <v/>
      </c>
      <c r="CP453" s="211"/>
      <c r="CQ453" s="212"/>
      <c r="CR453" s="213"/>
      <c r="CS453" s="213"/>
    </row>
    <row r="454" spans="1:97" ht="19.899999999999999" customHeight="1">
      <c r="A454" s="194">
        <v>453</v>
      </c>
      <c r="B454" s="195">
        <v>5</v>
      </c>
      <c r="C454" s="195"/>
      <c r="D454" s="196" t="s">
        <v>1669</v>
      </c>
      <c r="E454" s="196" t="s">
        <v>1670</v>
      </c>
      <c r="F454" s="196" t="s">
        <v>1671</v>
      </c>
      <c r="G454" s="196" t="s">
        <v>313</v>
      </c>
      <c r="H454" s="196" t="s">
        <v>314</v>
      </c>
      <c r="I454" s="237" t="str">
        <f t="shared" si="204"/>
        <v>0</v>
      </c>
      <c r="J454" s="237" t="str">
        <f t="shared" si="205"/>
        <v>100</v>
      </c>
      <c r="K454" s="2" t="str">
        <f t="shared" si="222"/>
        <v>FCS0301</v>
      </c>
      <c r="L454" s="1">
        <f t="shared" si="223"/>
        <v>1</v>
      </c>
      <c r="M454" s="1">
        <f t="shared" si="224"/>
        <v>3</v>
      </c>
      <c r="N454" s="1">
        <v>5</v>
      </c>
      <c r="O454" s="57" t="str">
        <f t="shared" si="225"/>
        <v>AAI543</v>
      </c>
      <c r="P454" s="2" t="str">
        <f t="shared" si="200"/>
        <v>AO</v>
      </c>
      <c r="Q454" s="2" t="s">
        <v>161</v>
      </c>
      <c r="R454" s="57" t="s">
        <v>162</v>
      </c>
      <c r="S454" s="2"/>
      <c r="T454" s="2"/>
      <c r="U454" s="2">
        <v>21</v>
      </c>
      <c r="V454" s="2"/>
      <c r="W454" s="2" t="s">
        <v>190</v>
      </c>
      <c r="X454" s="2" t="s">
        <v>164</v>
      </c>
      <c r="Y454" s="3" t="str">
        <f t="shared" si="214"/>
        <v>%Z013105</v>
      </c>
      <c r="Z454" s="2" t="str">
        <f t="shared" si="215"/>
        <v>%%O08FZV3398</v>
      </c>
      <c r="AA454" s="2"/>
      <c r="AB454" s="2" t="str">
        <f t="shared" si="216"/>
        <v>LS去HE304A/S流量调节</v>
      </c>
      <c r="AC454" s="1" t="str">
        <f t="shared" si="206"/>
        <v>0</v>
      </c>
      <c r="AD454" s="1" t="str">
        <f t="shared" si="207"/>
        <v>100</v>
      </c>
      <c r="AE454" s="1" t="str">
        <f t="shared" si="208"/>
        <v>%</v>
      </c>
      <c r="AF454" s="1"/>
      <c r="AG454" s="1"/>
      <c r="AH454" s="1"/>
      <c r="AI454" s="1"/>
      <c r="AJ454" s="1"/>
      <c r="AK454" s="58" t="s">
        <v>165</v>
      </c>
      <c r="AL454" s="4"/>
      <c r="AM454" s="4"/>
      <c r="AN454" s="5"/>
      <c r="AO454" s="195" t="s">
        <v>161</v>
      </c>
      <c r="AP454" s="199" t="s">
        <v>1658</v>
      </c>
      <c r="AQ454" s="197" t="s">
        <v>167</v>
      </c>
      <c r="AR454" s="196"/>
      <c r="AS454" s="196"/>
      <c r="AT454" s="196"/>
      <c r="AU454" s="205" t="s">
        <v>1659</v>
      </c>
      <c r="AV454" s="196" t="s">
        <v>170</v>
      </c>
      <c r="AW454" s="4"/>
      <c r="AX454" s="4"/>
      <c r="AY454" s="4"/>
      <c r="AZ454" s="4"/>
      <c r="BA454" s="4"/>
      <c r="BB454" s="4"/>
      <c r="BC454" s="4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4"/>
      <c r="BW454" s="8"/>
      <c r="BX454" s="8"/>
      <c r="BY454" s="8"/>
      <c r="BZ454" s="4"/>
      <c r="CA454" s="4"/>
      <c r="CB454" s="4"/>
      <c r="CC454" s="4"/>
      <c r="CD454" s="27"/>
      <c r="CE454" s="27"/>
      <c r="CF454" s="207" t="str">
        <f t="shared" si="226"/>
        <v/>
      </c>
      <c r="CG454" s="208" t="str">
        <f t="shared" si="217"/>
        <v/>
      </c>
      <c r="CH454" s="209"/>
      <c r="CI454" s="210"/>
      <c r="CJ454" s="207">
        <f t="shared" si="218"/>
        <v>11.952</v>
      </c>
      <c r="CK454" s="208">
        <f t="shared" si="219"/>
        <v>12.048</v>
      </c>
      <c r="CL454" s="209"/>
      <c r="CM454" s="210"/>
      <c r="CN454" s="207" t="str">
        <f t="shared" si="220"/>
        <v/>
      </c>
      <c r="CO454" s="208" t="str">
        <f t="shared" si="221"/>
        <v/>
      </c>
      <c r="CP454" s="211"/>
      <c r="CQ454" s="212"/>
      <c r="CR454" s="213"/>
      <c r="CS454" s="213"/>
    </row>
    <row r="455" spans="1:97" ht="19.899999999999999" customHeight="1">
      <c r="A455" s="194">
        <v>454</v>
      </c>
      <c r="B455" s="195">
        <v>6</v>
      </c>
      <c r="C455" s="195"/>
      <c r="D455" s="196" t="s">
        <v>1672</v>
      </c>
      <c r="E455" s="196" t="s">
        <v>1673</v>
      </c>
      <c r="F455" s="196" t="s">
        <v>1674</v>
      </c>
      <c r="G455" s="196" t="s">
        <v>313</v>
      </c>
      <c r="H455" s="196" t="s">
        <v>314</v>
      </c>
      <c r="I455" s="237" t="str">
        <f t="shared" si="204"/>
        <v>0</v>
      </c>
      <c r="J455" s="237" t="str">
        <f t="shared" si="205"/>
        <v>100</v>
      </c>
      <c r="K455" s="2" t="str">
        <f t="shared" si="222"/>
        <v>FCS0301</v>
      </c>
      <c r="L455" s="1">
        <f t="shared" si="223"/>
        <v>1</v>
      </c>
      <c r="M455" s="1">
        <f t="shared" si="224"/>
        <v>3</v>
      </c>
      <c r="N455" s="1">
        <v>6</v>
      </c>
      <c r="O455" s="57" t="str">
        <f t="shared" si="225"/>
        <v>AAI543</v>
      </c>
      <c r="P455" s="2" t="str">
        <f t="shared" si="200"/>
        <v>AO</v>
      </c>
      <c r="Q455" s="2" t="s">
        <v>161</v>
      </c>
      <c r="R455" s="57" t="s">
        <v>162</v>
      </c>
      <c r="S455" s="2"/>
      <c r="T455" s="2"/>
      <c r="U455" s="2">
        <v>21</v>
      </c>
      <c r="V455" s="2"/>
      <c r="W455" s="2" t="s">
        <v>195</v>
      </c>
      <c r="X455" s="2" t="s">
        <v>164</v>
      </c>
      <c r="Y455" s="3" t="str">
        <f t="shared" si="214"/>
        <v>%Z013106</v>
      </c>
      <c r="Z455" s="2" t="str">
        <f t="shared" si="215"/>
        <v>%%O08FV3405</v>
      </c>
      <c r="AA455" s="2"/>
      <c r="AB455" s="2" t="str">
        <f t="shared" si="216"/>
        <v>EDC去TK703AB流量调节阀</v>
      </c>
      <c r="AC455" s="1" t="str">
        <f t="shared" si="206"/>
        <v>0</v>
      </c>
      <c r="AD455" s="1" t="str">
        <f t="shared" si="207"/>
        <v>100</v>
      </c>
      <c r="AE455" s="1" t="str">
        <f t="shared" si="208"/>
        <v>%</v>
      </c>
      <c r="AF455" s="1"/>
      <c r="AG455" s="1"/>
      <c r="AH455" s="1"/>
      <c r="AI455" s="1"/>
      <c r="AJ455" s="1"/>
      <c r="AK455" s="58" t="s">
        <v>165</v>
      </c>
      <c r="AL455" s="4"/>
      <c r="AM455" s="4"/>
      <c r="AN455" s="5"/>
      <c r="AO455" s="195" t="s">
        <v>161</v>
      </c>
      <c r="AP455" s="199" t="s">
        <v>1658</v>
      </c>
      <c r="AQ455" s="197" t="s">
        <v>167</v>
      </c>
      <c r="AR455" s="196"/>
      <c r="AS455" s="196"/>
      <c r="AT455" s="196"/>
      <c r="AU455" s="205" t="s">
        <v>1659</v>
      </c>
      <c r="AV455" s="196" t="s">
        <v>170</v>
      </c>
      <c r="AW455" s="4"/>
      <c r="AX455" s="4"/>
      <c r="AY455" s="4"/>
      <c r="AZ455" s="4"/>
      <c r="BA455" s="4"/>
      <c r="BB455" s="4"/>
      <c r="BC455" s="4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4"/>
      <c r="BW455" s="8"/>
      <c r="BX455" s="8"/>
      <c r="BY455" s="8"/>
      <c r="BZ455" s="4"/>
      <c r="CA455" s="4"/>
      <c r="CB455" s="4"/>
      <c r="CC455" s="4"/>
      <c r="CD455" s="27"/>
      <c r="CE455" s="27"/>
      <c r="CF455" s="207" t="str">
        <f t="shared" si="226"/>
        <v/>
      </c>
      <c r="CG455" s="208" t="str">
        <f t="shared" si="217"/>
        <v/>
      </c>
      <c r="CH455" s="209"/>
      <c r="CI455" s="210"/>
      <c r="CJ455" s="207">
        <f t="shared" si="218"/>
        <v>11.952</v>
      </c>
      <c r="CK455" s="208">
        <f t="shared" si="219"/>
        <v>12.048</v>
      </c>
      <c r="CL455" s="209"/>
      <c r="CM455" s="210"/>
      <c r="CN455" s="207" t="str">
        <f t="shared" si="220"/>
        <v/>
      </c>
      <c r="CO455" s="208" t="str">
        <f t="shared" si="221"/>
        <v/>
      </c>
      <c r="CP455" s="211"/>
      <c r="CQ455" s="212"/>
      <c r="CR455" s="213"/>
      <c r="CS455" s="213"/>
    </row>
    <row r="456" spans="1:97" ht="19.899999999999999" customHeight="1">
      <c r="A456" s="194">
        <v>455</v>
      </c>
      <c r="B456" s="195">
        <v>7</v>
      </c>
      <c r="C456" s="195" t="s">
        <v>426</v>
      </c>
      <c r="D456" s="196" t="s">
        <v>1675</v>
      </c>
      <c r="E456" s="196" t="s">
        <v>1675</v>
      </c>
      <c r="F456" s="196" t="s">
        <v>428</v>
      </c>
      <c r="G456" s="196" t="s">
        <v>313</v>
      </c>
      <c r="H456" s="196" t="s">
        <v>314</v>
      </c>
      <c r="I456" s="237" t="str">
        <f t="shared" si="204"/>
        <v>0</v>
      </c>
      <c r="J456" s="237" t="str">
        <f t="shared" si="205"/>
        <v>100</v>
      </c>
      <c r="K456" s="2" t="str">
        <f t="shared" si="222"/>
        <v>FCS0301</v>
      </c>
      <c r="L456" s="1">
        <f t="shared" si="223"/>
        <v>1</v>
      </c>
      <c r="M456" s="1">
        <f t="shared" si="224"/>
        <v>3</v>
      </c>
      <c r="N456" s="1">
        <v>7</v>
      </c>
      <c r="O456" s="57" t="str">
        <f t="shared" si="225"/>
        <v>AAI543</v>
      </c>
      <c r="P456" s="2" t="str">
        <f t="shared" si="200"/>
        <v>AO</v>
      </c>
      <c r="Q456" s="2" t="s">
        <v>161</v>
      </c>
      <c r="R456" s="57" t="s">
        <v>162</v>
      </c>
      <c r="S456" s="2"/>
      <c r="T456" s="2"/>
      <c r="U456" s="2">
        <v>18</v>
      </c>
      <c r="V456" s="2"/>
      <c r="W456" s="2"/>
      <c r="X456" s="2" t="s">
        <v>164</v>
      </c>
      <c r="Y456" s="3" t="str">
        <f t="shared" si="214"/>
        <v>%Z013107</v>
      </c>
      <c r="Z456" s="2" t="str">
        <f t="shared" si="215"/>
        <v>%%O08PV-5143</v>
      </c>
      <c r="AA456" s="2"/>
      <c r="AB456" s="2" t="str">
        <f t="shared" si="216"/>
        <v>排气压力控制</v>
      </c>
      <c r="AC456" s="1" t="str">
        <f t="shared" si="206"/>
        <v>0</v>
      </c>
      <c r="AD456" s="1" t="str">
        <f t="shared" si="207"/>
        <v>100</v>
      </c>
      <c r="AE456" s="1" t="str">
        <f t="shared" si="208"/>
        <v>%</v>
      </c>
      <c r="AF456" s="59"/>
      <c r="AG456" s="59"/>
      <c r="AH456" s="1"/>
      <c r="AI456" s="1"/>
      <c r="AJ456" s="1"/>
      <c r="AK456" s="58" t="s">
        <v>165</v>
      </c>
      <c r="AL456" s="4"/>
      <c r="AM456" s="4"/>
      <c r="AN456" s="5"/>
      <c r="AO456" s="195" t="s">
        <v>161</v>
      </c>
      <c r="AP456" s="199" t="s">
        <v>1658</v>
      </c>
      <c r="AQ456" s="197" t="s">
        <v>167</v>
      </c>
      <c r="AR456" s="196"/>
      <c r="AS456" s="196"/>
      <c r="AT456" s="196"/>
      <c r="AU456" s="205" t="s">
        <v>169</v>
      </c>
      <c r="AV456" s="196" t="s">
        <v>170</v>
      </c>
      <c r="AW456" s="4"/>
      <c r="AX456" s="4"/>
      <c r="AY456" s="4"/>
      <c r="AZ456" s="4"/>
      <c r="BA456" s="4"/>
      <c r="BB456" s="4"/>
      <c r="BC456" s="4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4"/>
      <c r="BW456" s="8"/>
      <c r="BX456" s="8"/>
      <c r="BY456" s="8"/>
      <c r="BZ456" s="4"/>
      <c r="CA456" s="4"/>
      <c r="CB456" s="4"/>
      <c r="CC456" s="4"/>
      <c r="CD456" s="27"/>
      <c r="CE456" s="27"/>
      <c r="CF456" s="207" t="str">
        <f t="shared" si="226"/>
        <v/>
      </c>
      <c r="CG456" s="208" t="str">
        <f t="shared" si="217"/>
        <v/>
      </c>
      <c r="CH456" s="209"/>
      <c r="CI456" s="210"/>
      <c r="CJ456" s="207">
        <f t="shared" si="218"/>
        <v>11.952</v>
      </c>
      <c r="CK456" s="208">
        <f t="shared" si="219"/>
        <v>12.048</v>
      </c>
      <c r="CL456" s="209"/>
      <c r="CM456" s="210"/>
      <c r="CN456" s="207" t="str">
        <f t="shared" si="220"/>
        <v/>
      </c>
      <c r="CO456" s="208" t="str">
        <f t="shared" si="221"/>
        <v/>
      </c>
      <c r="CP456" s="211"/>
      <c r="CQ456" s="212"/>
      <c r="CR456" s="213"/>
      <c r="CS456" s="213"/>
    </row>
    <row r="457" spans="1:97" ht="19.899999999999999" customHeight="1">
      <c r="A457" s="194">
        <v>456</v>
      </c>
      <c r="B457" s="195">
        <v>8</v>
      </c>
      <c r="C457" s="195"/>
      <c r="D457" s="196" t="s">
        <v>1676</v>
      </c>
      <c r="E457" s="196" t="s">
        <v>1677</v>
      </c>
      <c r="F457" s="196" t="s">
        <v>1678</v>
      </c>
      <c r="G457" s="196" t="s">
        <v>313</v>
      </c>
      <c r="H457" s="196" t="s">
        <v>314</v>
      </c>
      <c r="I457" s="237" t="str">
        <f t="shared" si="204"/>
        <v>0</v>
      </c>
      <c r="J457" s="237" t="str">
        <f t="shared" si="205"/>
        <v>100</v>
      </c>
      <c r="K457" s="2" t="str">
        <f t="shared" si="222"/>
        <v>FCS0301</v>
      </c>
      <c r="L457" s="1">
        <f t="shared" si="223"/>
        <v>1</v>
      </c>
      <c r="M457" s="1">
        <f t="shared" si="224"/>
        <v>3</v>
      </c>
      <c r="N457" s="1">
        <v>8</v>
      </c>
      <c r="O457" s="57" t="str">
        <f t="shared" si="225"/>
        <v>AAI543</v>
      </c>
      <c r="P457" s="2" t="str">
        <f t="shared" si="200"/>
        <v>AO</v>
      </c>
      <c r="Q457" s="2" t="s">
        <v>161</v>
      </c>
      <c r="R457" s="57" t="s">
        <v>162</v>
      </c>
      <c r="S457" s="2"/>
      <c r="T457" s="2"/>
      <c r="U457" s="2">
        <v>21</v>
      </c>
      <c r="V457" s="2"/>
      <c r="W457" s="2" t="s">
        <v>200</v>
      </c>
      <c r="X457" s="2" t="s">
        <v>164</v>
      </c>
      <c r="Y457" s="3" t="str">
        <f t="shared" si="214"/>
        <v>%Z013108</v>
      </c>
      <c r="Z457" s="2" t="str">
        <f t="shared" si="215"/>
        <v>%%O08FV3496</v>
      </c>
      <c r="AA457" s="2"/>
      <c r="AB457" s="2" t="str">
        <f t="shared" si="216"/>
        <v>CL303回流流量调节阀</v>
      </c>
      <c r="AC457" s="1" t="str">
        <f t="shared" si="206"/>
        <v>0</v>
      </c>
      <c r="AD457" s="1" t="str">
        <f t="shared" si="207"/>
        <v>100</v>
      </c>
      <c r="AE457" s="1" t="str">
        <f t="shared" si="208"/>
        <v>%</v>
      </c>
      <c r="AF457" s="1"/>
      <c r="AG457" s="1"/>
      <c r="AH457" s="1"/>
      <c r="AI457" s="1"/>
      <c r="AJ457" s="1"/>
      <c r="AK457" s="58" t="s">
        <v>165</v>
      </c>
      <c r="AL457" s="4"/>
      <c r="AM457" s="4"/>
      <c r="AN457" s="5"/>
      <c r="AO457" s="195" t="s">
        <v>161</v>
      </c>
      <c r="AP457" s="199" t="s">
        <v>1658</v>
      </c>
      <c r="AQ457" s="197" t="s">
        <v>167</v>
      </c>
      <c r="AR457" s="196"/>
      <c r="AS457" s="196"/>
      <c r="AT457" s="196"/>
      <c r="AU457" s="205" t="s">
        <v>1659</v>
      </c>
      <c r="AV457" s="196" t="s">
        <v>170</v>
      </c>
      <c r="AW457" s="4"/>
      <c r="AX457" s="4"/>
      <c r="AY457" s="4"/>
      <c r="AZ457" s="4"/>
      <c r="BA457" s="4"/>
      <c r="BB457" s="4"/>
      <c r="BC457" s="4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4"/>
      <c r="BW457" s="8"/>
      <c r="BX457" s="8"/>
      <c r="BY457" s="8"/>
      <c r="BZ457" s="4"/>
      <c r="CA457" s="4"/>
      <c r="CB457" s="4"/>
      <c r="CC457" s="4"/>
      <c r="CD457" s="27"/>
      <c r="CE457" s="27"/>
      <c r="CF457" s="207" t="str">
        <f t="shared" si="226"/>
        <v/>
      </c>
      <c r="CG457" s="208" t="str">
        <f t="shared" si="217"/>
        <v/>
      </c>
      <c r="CH457" s="209"/>
      <c r="CI457" s="210"/>
      <c r="CJ457" s="207">
        <f t="shared" si="218"/>
        <v>11.952</v>
      </c>
      <c r="CK457" s="208">
        <f t="shared" si="219"/>
        <v>12.048</v>
      </c>
      <c r="CL457" s="209"/>
      <c r="CM457" s="210"/>
      <c r="CN457" s="207" t="str">
        <f t="shared" si="220"/>
        <v/>
      </c>
      <c r="CO457" s="208" t="str">
        <f t="shared" si="221"/>
        <v/>
      </c>
      <c r="CP457" s="211"/>
      <c r="CQ457" s="212"/>
      <c r="CR457" s="213"/>
      <c r="CS457" s="213"/>
    </row>
    <row r="458" spans="1:97" ht="19.899999999999999" customHeight="1">
      <c r="A458" s="194">
        <v>457</v>
      </c>
      <c r="B458" s="195">
        <v>9</v>
      </c>
      <c r="C458" s="195"/>
      <c r="D458" s="196" t="s">
        <v>1679</v>
      </c>
      <c r="E458" s="196" t="s">
        <v>1680</v>
      </c>
      <c r="F458" s="196" t="s">
        <v>1681</v>
      </c>
      <c r="G458" s="196" t="s">
        <v>313</v>
      </c>
      <c r="H458" s="196" t="s">
        <v>314</v>
      </c>
      <c r="I458" s="237" t="str">
        <f t="shared" si="204"/>
        <v>0</v>
      </c>
      <c r="J458" s="237" t="str">
        <f t="shared" si="205"/>
        <v>100</v>
      </c>
      <c r="K458" s="2" t="str">
        <f t="shared" si="222"/>
        <v>FCS0301</v>
      </c>
      <c r="L458" s="1">
        <f t="shared" si="223"/>
        <v>1</v>
      </c>
      <c r="M458" s="1">
        <f t="shared" si="224"/>
        <v>3</v>
      </c>
      <c r="N458" s="1">
        <v>9</v>
      </c>
      <c r="O458" s="57" t="str">
        <f t="shared" si="225"/>
        <v>AAI543</v>
      </c>
      <c r="P458" s="2" t="str">
        <f t="shared" si="200"/>
        <v>AO</v>
      </c>
      <c r="Q458" s="2" t="s">
        <v>161</v>
      </c>
      <c r="R458" s="57" t="s">
        <v>162</v>
      </c>
      <c r="S458" s="2"/>
      <c r="T458" s="2"/>
      <c r="U458" s="2">
        <v>21</v>
      </c>
      <c r="V458" s="2"/>
      <c r="W458" s="2" t="s">
        <v>205</v>
      </c>
      <c r="X458" s="2" t="s">
        <v>164</v>
      </c>
      <c r="Y458" s="3" t="str">
        <f t="shared" si="214"/>
        <v>%Z013109</v>
      </c>
      <c r="Z458" s="2" t="str">
        <f t="shared" si="215"/>
        <v>%%O08FZV3505</v>
      </c>
      <c r="AA458" s="2"/>
      <c r="AB458" s="2" t="str">
        <f t="shared" si="216"/>
        <v>LS去HE307A流量调节阀</v>
      </c>
      <c r="AC458" s="1" t="str">
        <f t="shared" si="206"/>
        <v>0</v>
      </c>
      <c r="AD458" s="1" t="str">
        <f t="shared" si="207"/>
        <v>100</v>
      </c>
      <c r="AE458" s="1" t="str">
        <f t="shared" si="208"/>
        <v>%</v>
      </c>
      <c r="AF458" s="1"/>
      <c r="AG458" s="1"/>
      <c r="AH458" s="1"/>
      <c r="AI458" s="1"/>
      <c r="AJ458" s="1"/>
      <c r="AK458" s="58" t="s">
        <v>165</v>
      </c>
      <c r="AL458" s="4"/>
      <c r="AM458" s="4"/>
      <c r="AN458" s="5"/>
      <c r="AO458" s="195" t="s">
        <v>161</v>
      </c>
      <c r="AP458" s="199" t="s">
        <v>1658</v>
      </c>
      <c r="AQ458" s="197" t="s">
        <v>167</v>
      </c>
      <c r="AR458" s="196"/>
      <c r="AS458" s="196"/>
      <c r="AT458" s="196"/>
      <c r="AU458" s="205" t="s">
        <v>1659</v>
      </c>
      <c r="AV458" s="196" t="s">
        <v>170</v>
      </c>
      <c r="AW458" s="4"/>
      <c r="AX458" s="4"/>
      <c r="AY458" s="4"/>
      <c r="AZ458" s="4"/>
      <c r="BA458" s="4"/>
      <c r="BB458" s="4"/>
      <c r="BC458" s="4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4"/>
      <c r="BW458" s="8"/>
      <c r="BX458" s="8"/>
      <c r="BY458" s="8"/>
      <c r="BZ458" s="4"/>
      <c r="CA458" s="4"/>
      <c r="CB458" s="4"/>
      <c r="CC458" s="4"/>
      <c r="CD458" s="27"/>
      <c r="CE458" s="27"/>
      <c r="CF458" s="207" t="str">
        <f t="shared" si="226"/>
        <v/>
      </c>
      <c r="CG458" s="208" t="str">
        <f t="shared" si="217"/>
        <v/>
      </c>
      <c r="CH458" s="209"/>
      <c r="CI458" s="210"/>
      <c r="CJ458" s="207">
        <f t="shared" si="218"/>
        <v>11.952</v>
      </c>
      <c r="CK458" s="208">
        <f t="shared" si="219"/>
        <v>12.048</v>
      </c>
      <c r="CL458" s="209"/>
      <c r="CM458" s="210"/>
      <c r="CN458" s="207" t="str">
        <f t="shared" si="220"/>
        <v/>
      </c>
      <c r="CO458" s="208" t="str">
        <f t="shared" si="221"/>
        <v/>
      </c>
      <c r="CP458" s="211"/>
      <c r="CQ458" s="212"/>
      <c r="CR458" s="213"/>
      <c r="CS458" s="213"/>
    </row>
    <row r="459" spans="1:97" ht="19.899999999999999" customHeight="1">
      <c r="A459" s="194">
        <v>458</v>
      </c>
      <c r="B459" s="195">
        <v>10</v>
      </c>
      <c r="C459" s="195"/>
      <c r="D459" s="196" t="s">
        <v>1682</v>
      </c>
      <c r="E459" s="196" t="s">
        <v>1683</v>
      </c>
      <c r="F459" s="196" t="s">
        <v>1684</v>
      </c>
      <c r="G459" s="196" t="s">
        <v>313</v>
      </c>
      <c r="H459" s="196" t="s">
        <v>314</v>
      </c>
      <c r="I459" s="237" t="str">
        <f t="shared" si="204"/>
        <v>0</v>
      </c>
      <c r="J459" s="237" t="str">
        <f t="shared" si="205"/>
        <v>100</v>
      </c>
      <c r="K459" s="2" t="str">
        <f t="shared" si="222"/>
        <v>FCS0301</v>
      </c>
      <c r="L459" s="1">
        <f t="shared" si="223"/>
        <v>1</v>
      </c>
      <c r="M459" s="1">
        <f t="shared" si="224"/>
        <v>3</v>
      </c>
      <c r="N459" s="1">
        <v>10</v>
      </c>
      <c r="O459" s="57" t="str">
        <f t="shared" si="225"/>
        <v>AAI543</v>
      </c>
      <c r="P459" s="2" t="str">
        <f t="shared" si="200"/>
        <v>AO</v>
      </c>
      <c r="Q459" s="2" t="s">
        <v>161</v>
      </c>
      <c r="R459" s="57" t="s">
        <v>162</v>
      </c>
      <c r="S459" s="2"/>
      <c r="T459" s="2"/>
      <c r="U459" s="2">
        <v>21</v>
      </c>
      <c r="V459" s="2"/>
      <c r="W459" s="2" t="s">
        <v>210</v>
      </c>
      <c r="X459" s="2" t="s">
        <v>164</v>
      </c>
      <c r="Y459" s="3" t="str">
        <f t="shared" si="214"/>
        <v>%Z013110</v>
      </c>
      <c r="Z459" s="2" t="str">
        <f t="shared" si="215"/>
        <v>%%O08FV4025</v>
      </c>
      <c r="AA459" s="2"/>
      <c r="AB459" s="2" t="str">
        <f t="shared" si="216"/>
        <v>汽包VE411进水流量调节阀</v>
      </c>
      <c r="AC459" s="1" t="str">
        <f t="shared" si="206"/>
        <v>0</v>
      </c>
      <c r="AD459" s="1" t="str">
        <f t="shared" si="207"/>
        <v>100</v>
      </c>
      <c r="AE459" s="1" t="str">
        <f t="shared" si="208"/>
        <v>%</v>
      </c>
      <c r="AF459" s="1"/>
      <c r="AG459" s="59"/>
      <c r="AH459" s="59"/>
      <c r="AI459" s="1"/>
      <c r="AJ459" s="1"/>
      <c r="AK459" s="58" t="s">
        <v>165</v>
      </c>
      <c r="AL459" s="4"/>
      <c r="AM459" s="4"/>
      <c r="AN459" s="5"/>
      <c r="AO459" s="195" t="s">
        <v>161</v>
      </c>
      <c r="AP459" s="199" t="s">
        <v>1658</v>
      </c>
      <c r="AQ459" s="197" t="s">
        <v>167</v>
      </c>
      <c r="AR459" s="196"/>
      <c r="AS459" s="196"/>
      <c r="AT459" s="196"/>
      <c r="AU459" s="205" t="s">
        <v>1659</v>
      </c>
      <c r="AV459" s="196" t="s">
        <v>170</v>
      </c>
      <c r="AW459" s="4"/>
      <c r="AX459" s="4"/>
      <c r="AY459" s="4"/>
      <c r="AZ459" s="4"/>
      <c r="BA459" s="4"/>
      <c r="BB459" s="4"/>
      <c r="BC459" s="4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4"/>
      <c r="BW459" s="8"/>
      <c r="BX459" s="8"/>
      <c r="BY459" s="8"/>
      <c r="BZ459" s="4"/>
      <c r="CA459" s="4"/>
      <c r="CB459" s="4"/>
      <c r="CC459" s="4"/>
      <c r="CD459" s="27"/>
      <c r="CE459" s="27"/>
      <c r="CF459" s="207" t="str">
        <f t="shared" si="226"/>
        <v/>
      </c>
      <c r="CG459" s="208" t="str">
        <f t="shared" si="217"/>
        <v/>
      </c>
      <c r="CH459" s="209"/>
      <c r="CI459" s="210"/>
      <c r="CJ459" s="207">
        <f t="shared" si="218"/>
        <v>11.952</v>
      </c>
      <c r="CK459" s="208">
        <f t="shared" si="219"/>
        <v>12.048</v>
      </c>
      <c r="CL459" s="209"/>
      <c r="CM459" s="210"/>
      <c r="CN459" s="207" t="str">
        <f t="shared" si="220"/>
        <v/>
      </c>
      <c r="CO459" s="208" t="str">
        <f t="shared" si="221"/>
        <v/>
      </c>
      <c r="CP459" s="211"/>
      <c r="CQ459" s="212"/>
      <c r="CR459" s="213"/>
      <c r="CS459" s="213"/>
    </row>
    <row r="460" spans="1:97" ht="19.899999999999999" customHeight="1">
      <c r="A460" s="194">
        <v>459</v>
      </c>
      <c r="B460" s="195">
        <v>11</v>
      </c>
      <c r="C460" s="195"/>
      <c r="D460" s="196" t="s">
        <v>1685</v>
      </c>
      <c r="E460" s="196" t="s">
        <v>1686</v>
      </c>
      <c r="F460" s="196" t="s">
        <v>1687</v>
      </c>
      <c r="G460" s="196" t="s">
        <v>313</v>
      </c>
      <c r="H460" s="196" t="s">
        <v>314</v>
      </c>
      <c r="I460" s="237" t="str">
        <f t="shared" si="204"/>
        <v>0</v>
      </c>
      <c r="J460" s="237" t="str">
        <f t="shared" si="205"/>
        <v>100</v>
      </c>
      <c r="K460" s="2" t="str">
        <f t="shared" si="222"/>
        <v>FCS0301</v>
      </c>
      <c r="L460" s="1">
        <f t="shared" si="223"/>
        <v>1</v>
      </c>
      <c r="M460" s="1">
        <f t="shared" si="224"/>
        <v>3</v>
      </c>
      <c r="N460" s="1">
        <v>11</v>
      </c>
      <c r="O460" s="57" t="str">
        <f t="shared" si="225"/>
        <v>AAI543</v>
      </c>
      <c r="P460" s="2" t="str">
        <f t="shared" si="200"/>
        <v>AO</v>
      </c>
      <c r="Q460" s="2" t="s">
        <v>161</v>
      </c>
      <c r="R460" s="57" t="s">
        <v>162</v>
      </c>
      <c r="S460" s="2"/>
      <c r="T460" s="2"/>
      <c r="U460" s="2">
        <v>22</v>
      </c>
      <c r="V460" s="2"/>
      <c r="W460" s="2" t="s">
        <v>215</v>
      </c>
      <c r="X460" s="2" t="s">
        <v>164</v>
      </c>
      <c r="Y460" s="3" t="str">
        <f t="shared" si="214"/>
        <v>%Z013111</v>
      </c>
      <c r="Z460" s="2" t="str">
        <f t="shared" si="215"/>
        <v>%%O08FV4036</v>
      </c>
      <c r="AA460" s="2"/>
      <c r="AB460" s="2" t="str">
        <f t="shared" si="216"/>
        <v>HE401去高沸塔流量调节阀</v>
      </c>
      <c r="AC460" s="1" t="str">
        <f t="shared" si="206"/>
        <v>0</v>
      </c>
      <c r="AD460" s="1" t="str">
        <f t="shared" si="207"/>
        <v>100</v>
      </c>
      <c r="AE460" s="1" t="str">
        <f t="shared" si="208"/>
        <v>%</v>
      </c>
      <c r="AF460" s="1"/>
      <c r="AG460" s="1"/>
      <c r="AH460" s="1"/>
      <c r="AI460" s="1"/>
      <c r="AJ460" s="1"/>
      <c r="AK460" s="58" t="s">
        <v>165</v>
      </c>
      <c r="AL460" s="4"/>
      <c r="AM460" s="4"/>
      <c r="AN460" s="5"/>
      <c r="AO460" s="195" t="s">
        <v>161</v>
      </c>
      <c r="AP460" s="199" t="s">
        <v>1658</v>
      </c>
      <c r="AQ460" s="197" t="s">
        <v>167</v>
      </c>
      <c r="AR460" s="196"/>
      <c r="AS460" s="196"/>
      <c r="AT460" s="196"/>
      <c r="AU460" s="205" t="s">
        <v>1659</v>
      </c>
      <c r="AV460" s="196" t="s">
        <v>170</v>
      </c>
      <c r="AW460" s="4"/>
      <c r="AX460" s="4"/>
      <c r="AY460" s="4"/>
      <c r="AZ460" s="4"/>
      <c r="BA460" s="4"/>
      <c r="BB460" s="4"/>
      <c r="BC460" s="4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4"/>
      <c r="BW460" s="8"/>
      <c r="BX460" s="8"/>
      <c r="BY460" s="8"/>
      <c r="BZ460" s="4"/>
      <c r="CA460" s="4"/>
      <c r="CB460" s="4"/>
      <c r="CC460" s="4"/>
      <c r="CD460" s="27"/>
      <c r="CE460" s="27"/>
      <c r="CF460" s="207" t="str">
        <f t="shared" si="226"/>
        <v/>
      </c>
      <c r="CG460" s="208" t="str">
        <f t="shared" si="217"/>
        <v/>
      </c>
      <c r="CH460" s="209"/>
      <c r="CI460" s="210"/>
      <c r="CJ460" s="207">
        <f t="shared" si="218"/>
        <v>11.952</v>
      </c>
      <c r="CK460" s="208">
        <f t="shared" si="219"/>
        <v>12.048</v>
      </c>
      <c r="CL460" s="209"/>
      <c r="CM460" s="210"/>
      <c r="CN460" s="207" t="str">
        <f t="shared" si="220"/>
        <v/>
      </c>
      <c r="CO460" s="208" t="str">
        <f t="shared" si="221"/>
        <v/>
      </c>
      <c r="CP460" s="211"/>
      <c r="CQ460" s="212"/>
      <c r="CR460" s="213"/>
      <c r="CS460" s="213"/>
    </row>
    <row r="461" spans="1:97" ht="19.899999999999999" customHeight="1">
      <c r="A461" s="194">
        <v>460</v>
      </c>
      <c r="B461" s="195">
        <v>12</v>
      </c>
      <c r="C461" s="195"/>
      <c r="D461" s="196" t="s">
        <v>1688</v>
      </c>
      <c r="E461" s="196" t="s">
        <v>1689</v>
      </c>
      <c r="F461" s="196" t="s">
        <v>1690</v>
      </c>
      <c r="G461" s="196" t="s">
        <v>313</v>
      </c>
      <c r="H461" s="196" t="s">
        <v>314</v>
      </c>
      <c r="I461" s="237" t="str">
        <f t="shared" si="204"/>
        <v>0</v>
      </c>
      <c r="J461" s="237" t="str">
        <f t="shared" si="205"/>
        <v>100</v>
      </c>
      <c r="K461" s="2" t="str">
        <f t="shared" si="222"/>
        <v>FCS0301</v>
      </c>
      <c r="L461" s="1">
        <f t="shared" si="223"/>
        <v>1</v>
      </c>
      <c r="M461" s="1">
        <f t="shared" si="224"/>
        <v>3</v>
      </c>
      <c r="N461" s="1">
        <v>12</v>
      </c>
      <c r="O461" s="57" t="str">
        <f t="shared" si="225"/>
        <v>AAI543</v>
      </c>
      <c r="P461" s="2" t="str">
        <f t="shared" si="200"/>
        <v>AO</v>
      </c>
      <c r="Q461" s="2" t="s">
        <v>161</v>
      </c>
      <c r="R461" s="57" t="s">
        <v>162</v>
      </c>
      <c r="S461" s="2"/>
      <c r="T461" s="2"/>
      <c r="U461" s="2">
        <v>22</v>
      </c>
      <c r="V461" s="2"/>
      <c r="W461" s="2" t="s">
        <v>228</v>
      </c>
      <c r="X461" s="2" t="s">
        <v>164</v>
      </c>
      <c r="Y461" s="3" t="str">
        <f t="shared" si="214"/>
        <v>%Z013112</v>
      </c>
      <c r="Z461" s="2" t="str">
        <f t="shared" si="215"/>
        <v>%%O08FZV4049</v>
      </c>
      <c r="AA461" s="2"/>
      <c r="AB461" s="2" t="str">
        <f t="shared" si="216"/>
        <v>蒸汽去HE401流量调节阀</v>
      </c>
      <c r="AC461" s="1" t="str">
        <f t="shared" si="206"/>
        <v>0</v>
      </c>
      <c r="AD461" s="1" t="str">
        <f t="shared" si="207"/>
        <v>100</v>
      </c>
      <c r="AE461" s="1" t="str">
        <f t="shared" si="208"/>
        <v>%</v>
      </c>
      <c r="AF461" s="1"/>
      <c r="AG461" s="1"/>
      <c r="AH461" s="1"/>
      <c r="AI461" s="1"/>
      <c r="AJ461" s="1"/>
      <c r="AK461" s="58" t="s">
        <v>165</v>
      </c>
      <c r="AL461" s="4"/>
      <c r="AM461" s="4"/>
      <c r="AN461" s="5"/>
      <c r="AO461" s="195" t="s">
        <v>161</v>
      </c>
      <c r="AP461" s="199" t="s">
        <v>1658</v>
      </c>
      <c r="AQ461" s="197" t="s">
        <v>167</v>
      </c>
      <c r="AR461" s="196"/>
      <c r="AS461" s="196"/>
      <c r="AT461" s="196"/>
      <c r="AU461" s="205" t="s">
        <v>1659</v>
      </c>
      <c r="AV461" s="196" t="s">
        <v>170</v>
      </c>
      <c r="AW461" s="4"/>
      <c r="AX461" s="4"/>
      <c r="AY461" s="4"/>
      <c r="AZ461" s="4"/>
      <c r="BA461" s="4"/>
      <c r="BB461" s="4"/>
      <c r="BC461" s="4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4"/>
      <c r="BW461" s="8"/>
      <c r="BX461" s="8"/>
      <c r="BY461" s="8"/>
      <c r="BZ461" s="4"/>
      <c r="CA461" s="4"/>
      <c r="CB461" s="4"/>
      <c r="CC461" s="4"/>
      <c r="CD461" s="27"/>
      <c r="CE461" s="27"/>
      <c r="CF461" s="207" t="str">
        <f t="shared" si="226"/>
        <v/>
      </c>
      <c r="CG461" s="208" t="str">
        <f t="shared" si="217"/>
        <v/>
      </c>
      <c r="CH461" s="209"/>
      <c r="CI461" s="210"/>
      <c r="CJ461" s="207">
        <f t="shared" si="218"/>
        <v>11.952</v>
      </c>
      <c r="CK461" s="208">
        <f t="shared" si="219"/>
        <v>12.048</v>
      </c>
      <c r="CL461" s="209"/>
      <c r="CM461" s="210"/>
      <c r="CN461" s="207" t="str">
        <f t="shared" si="220"/>
        <v/>
      </c>
      <c r="CO461" s="208" t="str">
        <f t="shared" si="221"/>
        <v/>
      </c>
      <c r="CP461" s="211"/>
      <c r="CQ461" s="212"/>
      <c r="CR461" s="213"/>
      <c r="CS461" s="213"/>
    </row>
    <row r="462" spans="1:97" ht="19.899999999999999" customHeight="1">
      <c r="A462" s="194">
        <v>461</v>
      </c>
      <c r="B462" s="195">
        <v>13</v>
      </c>
      <c r="C462" s="195"/>
      <c r="D462" s="196" t="str">
        <f>LEFT(K462,1)&amp;RIGHT(K462,2)&amp;"N"&amp;L462&amp;"S"&amp;M462&amp;N462</f>
        <v>F01N1S313</v>
      </c>
      <c r="E462" s="196" t="s">
        <v>1691</v>
      </c>
      <c r="F462" s="196" t="s">
        <v>1692</v>
      </c>
      <c r="G462" s="196"/>
      <c r="H462" s="196"/>
      <c r="I462" s="237" t="str">
        <f t="shared" si="204"/>
        <v/>
      </c>
      <c r="J462" s="237" t="str">
        <f t="shared" si="205"/>
        <v/>
      </c>
      <c r="K462" s="2" t="str">
        <f t="shared" si="222"/>
        <v>FCS0301</v>
      </c>
      <c r="L462" s="1">
        <f t="shared" si="223"/>
        <v>1</v>
      </c>
      <c r="M462" s="1">
        <f t="shared" si="224"/>
        <v>3</v>
      </c>
      <c r="N462" s="1">
        <v>13</v>
      </c>
      <c r="O462" s="57" t="str">
        <f t="shared" si="225"/>
        <v>AAI543</v>
      </c>
      <c r="P462" s="2" t="str">
        <f t="shared" si="200"/>
        <v>AO</v>
      </c>
      <c r="Q462" s="2" t="s">
        <v>161</v>
      </c>
      <c r="R462" s="57" t="s">
        <v>162</v>
      </c>
      <c r="S462" s="2"/>
      <c r="T462" s="2"/>
      <c r="U462" s="2"/>
      <c r="V462" s="2"/>
      <c r="W462" s="2"/>
      <c r="X462" s="2"/>
      <c r="Y462" s="3" t="str">
        <f t="shared" si="214"/>
        <v>%Z013113</v>
      </c>
      <c r="Z462" s="2" t="str">
        <f t="shared" si="215"/>
        <v>%%OF01N1S313</v>
      </c>
      <c r="AA462" s="2"/>
      <c r="AB462" s="2" t="str">
        <f t="shared" si="216"/>
        <v>SBAOR SPARE</v>
      </c>
      <c r="AC462" s="1" t="str">
        <f t="shared" si="206"/>
        <v/>
      </c>
      <c r="AD462" s="1" t="str">
        <f t="shared" si="207"/>
        <v/>
      </c>
      <c r="AE462" s="1" t="str">
        <f t="shared" si="208"/>
        <v/>
      </c>
      <c r="AF462" s="1"/>
      <c r="AG462" s="59"/>
      <c r="AH462" s="59"/>
      <c r="AI462" s="1"/>
      <c r="AJ462" s="1"/>
      <c r="AK462" s="58" t="s">
        <v>165</v>
      </c>
      <c r="AL462" s="4"/>
      <c r="AM462" s="4"/>
      <c r="AN462" s="5"/>
      <c r="AO462" s="195" t="s">
        <v>161</v>
      </c>
      <c r="AP462" s="199" t="s">
        <v>1658</v>
      </c>
      <c r="AQ462" s="197" t="s">
        <v>167</v>
      </c>
      <c r="AR462" s="196"/>
      <c r="AS462" s="196"/>
      <c r="AT462" s="196"/>
      <c r="AU462" s="205"/>
      <c r="AV462" s="196"/>
      <c r="AW462" s="4"/>
      <c r="AX462" s="4"/>
      <c r="AY462" s="4"/>
      <c r="AZ462" s="4"/>
      <c r="BA462" s="4"/>
      <c r="BB462" s="4"/>
      <c r="BC462" s="4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4"/>
      <c r="BW462" s="8"/>
      <c r="BX462" s="8"/>
      <c r="BY462" s="8"/>
      <c r="BZ462" s="4"/>
      <c r="CA462" s="4"/>
      <c r="CB462" s="4"/>
      <c r="CC462" s="4"/>
      <c r="CD462" s="27"/>
      <c r="CE462" s="27"/>
      <c r="CF462" s="207" t="str">
        <f t="shared" si="226"/>
        <v/>
      </c>
      <c r="CG462" s="208" t="str">
        <f t="shared" si="217"/>
        <v/>
      </c>
      <c r="CH462" s="209"/>
      <c r="CI462" s="210"/>
      <c r="CJ462" s="207">
        <f t="shared" si="218"/>
        <v>11.952</v>
      </c>
      <c r="CK462" s="208">
        <f t="shared" si="219"/>
        <v>12.048</v>
      </c>
      <c r="CL462" s="209"/>
      <c r="CM462" s="210"/>
      <c r="CN462" s="207" t="str">
        <f t="shared" si="220"/>
        <v/>
      </c>
      <c r="CO462" s="208" t="str">
        <f t="shared" si="221"/>
        <v/>
      </c>
      <c r="CP462" s="211"/>
      <c r="CQ462" s="212"/>
      <c r="CR462" s="213"/>
      <c r="CS462" s="213"/>
    </row>
    <row r="463" spans="1:97" ht="19.899999999999999" customHeight="1">
      <c r="A463" s="194">
        <v>462</v>
      </c>
      <c r="B463" s="195">
        <v>14</v>
      </c>
      <c r="C463" s="195"/>
      <c r="D463" s="196" t="str">
        <f>LEFT(K463,1)&amp;RIGHT(K463,2)&amp;"N"&amp;L463&amp;"S"&amp;M463&amp;N463</f>
        <v>F01N1S314</v>
      </c>
      <c r="E463" s="196" t="s">
        <v>1693</v>
      </c>
      <c r="F463" s="196" t="s">
        <v>1692</v>
      </c>
      <c r="G463" s="196"/>
      <c r="H463" s="196"/>
      <c r="I463" s="237" t="str">
        <f t="shared" si="204"/>
        <v/>
      </c>
      <c r="J463" s="237" t="str">
        <f t="shared" si="205"/>
        <v/>
      </c>
      <c r="K463" s="2" t="str">
        <f t="shared" si="222"/>
        <v>FCS0301</v>
      </c>
      <c r="L463" s="1">
        <f t="shared" si="223"/>
        <v>1</v>
      </c>
      <c r="M463" s="1">
        <f t="shared" si="224"/>
        <v>3</v>
      </c>
      <c r="N463" s="1">
        <v>14</v>
      </c>
      <c r="O463" s="57" t="str">
        <f t="shared" si="225"/>
        <v>AAI543</v>
      </c>
      <c r="P463" s="2" t="str">
        <f t="shared" si="200"/>
        <v>AO</v>
      </c>
      <c r="Q463" s="2" t="s">
        <v>161</v>
      </c>
      <c r="R463" s="57" t="s">
        <v>162</v>
      </c>
      <c r="S463" s="2"/>
      <c r="T463" s="2"/>
      <c r="U463" s="2"/>
      <c r="V463" s="2"/>
      <c r="W463" s="2"/>
      <c r="X463" s="2"/>
      <c r="Y463" s="3" t="str">
        <f t="shared" si="214"/>
        <v>%Z013114</v>
      </c>
      <c r="Z463" s="2" t="str">
        <f t="shared" si="215"/>
        <v>%%OF01N1S314</v>
      </c>
      <c r="AA463" s="2"/>
      <c r="AB463" s="2" t="str">
        <f t="shared" si="216"/>
        <v>SBAOR SPARE</v>
      </c>
      <c r="AC463" s="1" t="str">
        <f t="shared" si="206"/>
        <v/>
      </c>
      <c r="AD463" s="1" t="str">
        <f t="shared" si="207"/>
        <v/>
      </c>
      <c r="AE463" s="1" t="str">
        <f t="shared" si="208"/>
        <v/>
      </c>
      <c r="AF463" s="1"/>
      <c r="AG463" s="1"/>
      <c r="AH463" s="1"/>
      <c r="AI463" s="1"/>
      <c r="AJ463" s="1"/>
      <c r="AK463" s="58" t="s">
        <v>165</v>
      </c>
      <c r="AL463" s="4"/>
      <c r="AM463" s="4"/>
      <c r="AN463" s="5"/>
      <c r="AO463" s="195" t="s">
        <v>161</v>
      </c>
      <c r="AP463" s="199" t="s">
        <v>1658</v>
      </c>
      <c r="AQ463" s="197" t="s">
        <v>167</v>
      </c>
      <c r="AR463" s="196"/>
      <c r="AS463" s="196"/>
      <c r="AT463" s="196"/>
      <c r="AU463" s="205"/>
      <c r="AV463" s="196"/>
      <c r="AW463" s="4"/>
      <c r="AX463" s="4"/>
      <c r="AY463" s="4"/>
      <c r="AZ463" s="4"/>
      <c r="BA463" s="4"/>
      <c r="BB463" s="4"/>
      <c r="BC463" s="4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4"/>
      <c r="BW463" s="8"/>
      <c r="BX463" s="8"/>
      <c r="BY463" s="8"/>
      <c r="BZ463" s="4"/>
      <c r="CA463" s="4"/>
      <c r="CB463" s="4"/>
      <c r="CC463" s="4"/>
      <c r="CD463" s="27"/>
      <c r="CE463" s="27"/>
      <c r="CF463" s="207" t="str">
        <f t="shared" si="226"/>
        <v/>
      </c>
      <c r="CG463" s="208" t="str">
        <f t="shared" si="217"/>
        <v/>
      </c>
      <c r="CH463" s="209"/>
      <c r="CI463" s="210"/>
      <c r="CJ463" s="207">
        <f t="shared" si="218"/>
        <v>11.952</v>
      </c>
      <c r="CK463" s="208">
        <f t="shared" si="219"/>
        <v>12.048</v>
      </c>
      <c r="CL463" s="209"/>
      <c r="CM463" s="210"/>
      <c r="CN463" s="207" t="str">
        <f t="shared" si="220"/>
        <v/>
      </c>
      <c r="CO463" s="208" t="str">
        <f t="shared" si="221"/>
        <v/>
      </c>
      <c r="CP463" s="211"/>
      <c r="CQ463" s="212"/>
      <c r="CR463" s="213"/>
      <c r="CS463" s="213"/>
    </row>
    <row r="464" spans="1:97" ht="19.899999999999999" customHeight="1">
      <c r="A464" s="194">
        <v>463</v>
      </c>
      <c r="B464" s="195">
        <v>15</v>
      </c>
      <c r="C464" s="195"/>
      <c r="D464" s="196" t="str">
        <f>LEFT(K464,1)&amp;RIGHT(K464,2)&amp;"N"&amp;L464&amp;"S"&amp;M464&amp;N464</f>
        <v>F01N1S315</v>
      </c>
      <c r="E464" s="196" t="s">
        <v>1694</v>
      </c>
      <c r="F464" s="196" t="s">
        <v>1692</v>
      </c>
      <c r="G464" s="196"/>
      <c r="H464" s="196"/>
      <c r="I464" s="237" t="str">
        <f t="shared" si="204"/>
        <v/>
      </c>
      <c r="J464" s="237" t="str">
        <f t="shared" si="205"/>
        <v/>
      </c>
      <c r="K464" s="2" t="str">
        <f t="shared" si="222"/>
        <v>FCS0301</v>
      </c>
      <c r="L464" s="1">
        <f t="shared" si="223"/>
        <v>1</v>
      </c>
      <c r="M464" s="1">
        <f t="shared" si="224"/>
        <v>3</v>
      </c>
      <c r="N464" s="1">
        <v>15</v>
      </c>
      <c r="O464" s="57" t="str">
        <f t="shared" si="225"/>
        <v>AAI543</v>
      </c>
      <c r="P464" s="2" t="str">
        <f t="shared" si="200"/>
        <v>AO</v>
      </c>
      <c r="Q464" s="2" t="s">
        <v>161</v>
      </c>
      <c r="R464" s="57" t="s">
        <v>162</v>
      </c>
      <c r="S464" s="2"/>
      <c r="T464" s="2"/>
      <c r="U464" s="2"/>
      <c r="V464" s="2"/>
      <c r="W464" s="2"/>
      <c r="X464" s="2"/>
      <c r="Y464" s="3" t="str">
        <f t="shared" si="214"/>
        <v>%Z013115</v>
      </c>
      <c r="Z464" s="2" t="str">
        <f t="shared" si="215"/>
        <v>%%OF01N1S315</v>
      </c>
      <c r="AA464" s="2"/>
      <c r="AB464" s="2" t="str">
        <f t="shared" si="216"/>
        <v>SBAOR SPARE</v>
      </c>
      <c r="AC464" s="1" t="str">
        <f t="shared" si="206"/>
        <v/>
      </c>
      <c r="AD464" s="1" t="str">
        <f t="shared" si="207"/>
        <v/>
      </c>
      <c r="AE464" s="1" t="str">
        <f t="shared" si="208"/>
        <v/>
      </c>
      <c r="AF464" s="1"/>
      <c r="AG464" s="1"/>
      <c r="AH464" s="1"/>
      <c r="AI464" s="1"/>
      <c r="AJ464" s="1"/>
      <c r="AK464" s="58" t="s">
        <v>165</v>
      </c>
      <c r="AL464" s="4"/>
      <c r="AM464" s="4"/>
      <c r="AN464" s="5"/>
      <c r="AO464" s="195" t="s">
        <v>161</v>
      </c>
      <c r="AP464" s="199" t="s">
        <v>1658</v>
      </c>
      <c r="AQ464" s="197" t="s">
        <v>167</v>
      </c>
      <c r="AR464" s="196"/>
      <c r="AS464" s="196"/>
      <c r="AT464" s="196"/>
      <c r="AU464" s="205"/>
      <c r="AV464" s="196"/>
      <c r="AW464" s="4"/>
      <c r="AX464" s="4"/>
      <c r="AY464" s="4"/>
      <c r="AZ464" s="4"/>
      <c r="BA464" s="4"/>
      <c r="BB464" s="4"/>
      <c r="BC464" s="4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4"/>
      <c r="BW464" s="8"/>
      <c r="BX464" s="8"/>
      <c r="BY464" s="8"/>
      <c r="BZ464" s="4"/>
      <c r="CA464" s="4"/>
      <c r="CB464" s="4"/>
      <c r="CC464" s="4"/>
      <c r="CD464" s="27"/>
      <c r="CE464" s="27"/>
      <c r="CF464" s="207" t="str">
        <f t="shared" si="226"/>
        <v/>
      </c>
      <c r="CG464" s="208" t="str">
        <f t="shared" si="217"/>
        <v/>
      </c>
      <c r="CH464" s="209"/>
      <c r="CI464" s="210"/>
      <c r="CJ464" s="207">
        <f t="shared" si="218"/>
        <v>11.952</v>
      </c>
      <c r="CK464" s="208">
        <f t="shared" si="219"/>
        <v>12.048</v>
      </c>
      <c r="CL464" s="209"/>
      <c r="CM464" s="210"/>
      <c r="CN464" s="207" t="str">
        <f t="shared" si="220"/>
        <v/>
      </c>
      <c r="CO464" s="208" t="str">
        <f t="shared" si="221"/>
        <v/>
      </c>
      <c r="CP464" s="211"/>
      <c r="CQ464" s="212"/>
      <c r="CR464" s="213"/>
      <c r="CS464" s="213"/>
    </row>
    <row r="465" spans="1:97" ht="19.899999999999999" customHeight="1">
      <c r="A465" s="194">
        <v>464</v>
      </c>
      <c r="B465" s="195">
        <v>16</v>
      </c>
      <c r="C465" s="195"/>
      <c r="D465" s="196" t="str">
        <f>LEFT(K465,1)&amp;RIGHT(K465,2)&amp;"N"&amp;L465&amp;"S"&amp;M465&amp;N465</f>
        <v>F01N1S316</v>
      </c>
      <c r="E465" s="196" t="s">
        <v>1695</v>
      </c>
      <c r="F465" s="196" t="s">
        <v>1692</v>
      </c>
      <c r="G465" s="196"/>
      <c r="H465" s="196"/>
      <c r="I465" s="237" t="str">
        <f t="shared" si="204"/>
        <v/>
      </c>
      <c r="J465" s="237" t="str">
        <f t="shared" si="205"/>
        <v/>
      </c>
      <c r="K465" s="2" t="str">
        <f t="shared" si="222"/>
        <v>FCS0301</v>
      </c>
      <c r="L465" s="1">
        <f t="shared" si="223"/>
        <v>1</v>
      </c>
      <c r="M465" s="1">
        <f t="shared" si="224"/>
        <v>3</v>
      </c>
      <c r="N465" s="1">
        <v>16</v>
      </c>
      <c r="O465" s="57" t="str">
        <f t="shared" si="225"/>
        <v>AAI543</v>
      </c>
      <c r="P465" s="2" t="str">
        <f t="shared" si="200"/>
        <v>AO</v>
      </c>
      <c r="Q465" s="2" t="s">
        <v>161</v>
      </c>
      <c r="R465" s="57" t="s">
        <v>162</v>
      </c>
      <c r="S465" s="2"/>
      <c r="T465" s="2"/>
      <c r="U465" s="2"/>
      <c r="V465" s="2"/>
      <c r="W465" s="2"/>
      <c r="X465" s="2"/>
      <c r="Y465" s="3" t="str">
        <f t="shared" si="214"/>
        <v>%Z013116</v>
      </c>
      <c r="Z465" s="2" t="str">
        <f t="shared" si="215"/>
        <v>%%OF01N1S316</v>
      </c>
      <c r="AA465" s="2"/>
      <c r="AB465" s="2" t="str">
        <f t="shared" si="216"/>
        <v>SBAOR SPARE</v>
      </c>
      <c r="AC465" s="1" t="str">
        <f t="shared" si="206"/>
        <v/>
      </c>
      <c r="AD465" s="1" t="str">
        <f t="shared" si="207"/>
        <v/>
      </c>
      <c r="AE465" s="1" t="str">
        <f t="shared" si="208"/>
        <v/>
      </c>
      <c r="AF465" s="1"/>
      <c r="AG465" s="1"/>
      <c r="AH465" s="1"/>
      <c r="AI465" s="1"/>
      <c r="AJ465" s="1"/>
      <c r="AK465" s="58" t="s">
        <v>165</v>
      </c>
      <c r="AL465" s="4"/>
      <c r="AM465" s="4"/>
      <c r="AN465" s="5"/>
      <c r="AO465" s="195" t="s">
        <v>161</v>
      </c>
      <c r="AP465" s="199" t="s">
        <v>1658</v>
      </c>
      <c r="AQ465" s="197" t="s">
        <v>167</v>
      </c>
      <c r="AR465" s="196"/>
      <c r="AS465" s="196"/>
      <c r="AT465" s="196"/>
      <c r="AU465" s="205"/>
      <c r="AV465" s="196"/>
      <c r="AW465" s="4"/>
      <c r="AX465" s="4"/>
      <c r="AY465" s="4"/>
      <c r="AZ465" s="4"/>
      <c r="BA465" s="4"/>
      <c r="BB465" s="4"/>
      <c r="BC465" s="4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4"/>
      <c r="BW465" s="8"/>
      <c r="BX465" s="8"/>
      <c r="BY465" s="8"/>
      <c r="BZ465" s="4"/>
      <c r="CA465" s="4"/>
      <c r="CB465" s="4"/>
      <c r="CC465" s="4"/>
      <c r="CD465" s="27"/>
      <c r="CE465" s="27"/>
      <c r="CF465" s="207" t="str">
        <f t="shared" si="226"/>
        <v/>
      </c>
      <c r="CG465" s="208" t="str">
        <f t="shared" si="217"/>
        <v/>
      </c>
      <c r="CH465" s="209"/>
      <c r="CI465" s="210"/>
      <c r="CJ465" s="207">
        <f t="shared" si="218"/>
        <v>11.952</v>
      </c>
      <c r="CK465" s="208">
        <f t="shared" si="219"/>
        <v>12.048</v>
      </c>
      <c r="CL465" s="209"/>
      <c r="CM465" s="210"/>
      <c r="CN465" s="207" t="str">
        <f t="shared" si="220"/>
        <v/>
      </c>
      <c r="CO465" s="208" t="str">
        <f t="shared" si="221"/>
        <v/>
      </c>
      <c r="CP465" s="211"/>
      <c r="CQ465" s="212"/>
      <c r="CR465" s="213"/>
      <c r="CS465" s="213"/>
    </row>
    <row r="466" spans="1:97" ht="19.899999999999999" customHeight="1">
      <c r="A466" s="194">
        <v>465</v>
      </c>
      <c r="B466" s="195">
        <v>1</v>
      </c>
      <c r="C466" s="195"/>
      <c r="D466" s="196" t="s">
        <v>1696</v>
      </c>
      <c r="E466" s="196" t="s">
        <v>1697</v>
      </c>
      <c r="F466" s="196" t="s">
        <v>1698</v>
      </c>
      <c r="G466" s="196" t="s">
        <v>313</v>
      </c>
      <c r="H466" s="196" t="s">
        <v>314</v>
      </c>
      <c r="I466" s="237" t="str">
        <f t="shared" si="204"/>
        <v>0</v>
      </c>
      <c r="J466" s="237" t="str">
        <f t="shared" si="205"/>
        <v>100</v>
      </c>
      <c r="K466" s="2" t="s">
        <v>22</v>
      </c>
      <c r="L466" s="1">
        <v>9</v>
      </c>
      <c r="M466" s="1">
        <v>1</v>
      </c>
      <c r="N466" s="1">
        <v>1</v>
      </c>
      <c r="O466" s="57" t="s">
        <v>59</v>
      </c>
      <c r="P466" s="2" t="str">
        <f t="shared" si="200"/>
        <v>AO</v>
      </c>
      <c r="Q466" s="2" t="s">
        <v>161</v>
      </c>
      <c r="R466" s="57" t="s">
        <v>162</v>
      </c>
      <c r="S466" s="2"/>
      <c r="T466" s="2"/>
      <c r="U466" s="2">
        <v>23</v>
      </c>
      <c r="V466" s="2"/>
      <c r="W466" s="2" t="s">
        <v>233</v>
      </c>
      <c r="X466" s="2" t="s">
        <v>164</v>
      </c>
      <c r="Y466" s="3" t="str">
        <f t="shared" si="214"/>
        <v>%Z091101</v>
      </c>
      <c r="Z466" s="2" t="str">
        <f t="shared" si="215"/>
        <v>%%O08FV4212</v>
      </c>
      <c r="AA466" s="2"/>
      <c r="AB466" s="2" t="str">
        <f t="shared" si="216"/>
        <v>CL401回流流量调节阀</v>
      </c>
      <c r="AC466" s="1" t="str">
        <f t="shared" si="206"/>
        <v>0</v>
      </c>
      <c r="AD466" s="1" t="str">
        <f t="shared" si="207"/>
        <v>100</v>
      </c>
      <c r="AE466" s="1" t="str">
        <f t="shared" si="208"/>
        <v>%</v>
      </c>
      <c r="AF466" s="1"/>
      <c r="AG466" s="59"/>
      <c r="AH466" s="1"/>
      <c r="AI466" s="1"/>
      <c r="AJ466" s="1"/>
      <c r="AK466" s="58" t="s">
        <v>165</v>
      </c>
      <c r="AL466" s="4"/>
      <c r="AM466" s="4"/>
      <c r="AN466" s="5"/>
      <c r="AO466" s="195" t="s">
        <v>161</v>
      </c>
      <c r="AP466" s="199" t="s">
        <v>1658</v>
      </c>
      <c r="AQ466" s="197" t="s">
        <v>167</v>
      </c>
      <c r="AR466" s="196"/>
      <c r="AS466" s="196"/>
      <c r="AT466" s="196"/>
      <c r="AU466" s="205" t="s">
        <v>1659</v>
      </c>
      <c r="AV466" s="196" t="s">
        <v>170</v>
      </c>
      <c r="AW466" s="4"/>
      <c r="AX466" s="4"/>
      <c r="AY466" s="4"/>
      <c r="AZ466" s="4"/>
      <c r="BA466" s="4"/>
      <c r="BB466" s="4"/>
      <c r="BC466" s="4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4"/>
      <c r="BW466" s="8"/>
      <c r="BX466" s="8"/>
      <c r="BY466" s="8"/>
      <c r="BZ466" s="4"/>
      <c r="CA466" s="4"/>
      <c r="CB466" s="4"/>
      <c r="CC466" s="4"/>
      <c r="CD466" s="27"/>
      <c r="CE466" s="27"/>
      <c r="CF466" s="207" t="str">
        <f t="shared" si="226"/>
        <v/>
      </c>
      <c r="CG466" s="208" t="str">
        <f t="shared" si="217"/>
        <v/>
      </c>
      <c r="CH466" s="209"/>
      <c r="CI466" s="210"/>
      <c r="CJ466" s="207">
        <f t="shared" si="218"/>
        <v>11.952</v>
      </c>
      <c r="CK466" s="208">
        <f t="shared" si="219"/>
        <v>12.048</v>
      </c>
      <c r="CL466" s="209"/>
      <c r="CM466" s="210"/>
      <c r="CN466" s="207" t="str">
        <f t="shared" si="220"/>
        <v/>
      </c>
      <c r="CO466" s="208" t="str">
        <f t="shared" si="221"/>
        <v/>
      </c>
      <c r="CP466" s="211"/>
      <c r="CQ466" s="212"/>
      <c r="CR466" s="213"/>
      <c r="CS466" s="213"/>
    </row>
    <row r="467" spans="1:97" ht="19.899999999999999" customHeight="1">
      <c r="A467" s="194">
        <v>466</v>
      </c>
      <c r="B467" s="195">
        <v>2</v>
      </c>
      <c r="C467" s="195"/>
      <c r="D467" s="196" t="s">
        <v>1699</v>
      </c>
      <c r="E467" s="196" t="s">
        <v>1700</v>
      </c>
      <c r="F467" s="196" t="s">
        <v>1701</v>
      </c>
      <c r="G467" s="196" t="s">
        <v>313</v>
      </c>
      <c r="H467" s="196" t="s">
        <v>314</v>
      </c>
      <c r="I467" s="237" t="str">
        <f t="shared" si="204"/>
        <v>0</v>
      </c>
      <c r="J467" s="237" t="str">
        <f t="shared" si="205"/>
        <v>100</v>
      </c>
      <c r="K467" s="2" t="str">
        <f t="shared" ref="K467:K481" si="227">K466</f>
        <v>FCS0301</v>
      </c>
      <c r="L467" s="1">
        <f t="shared" ref="L467:L481" si="228">L466</f>
        <v>9</v>
      </c>
      <c r="M467" s="1">
        <f t="shared" ref="M467:M481" si="229">M466</f>
        <v>1</v>
      </c>
      <c r="N467" s="1">
        <v>2</v>
      </c>
      <c r="O467" s="57" t="str">
        <f t="shared" ref="O467:O481" si="230">O466</f>
        <v>AAI543</v>
      </c>
      <c r="P467" s="2" t="str">
        <f t="shared" si="200"/>
        <v>AO</v>
      </c>
      <c r="Q467" s="2" t="s">
        <v>161</v>
      </c>
      <c r="R467" s="57" t="s">
        <v>162</v>
      </c>
      <c r="S467" s="2"/>
      <c r="T467" s="2"/>
      <c r="U467" s="2">
        <v>23</v>
      </c>
      <c r="V467" s="2"/>
      <c r="W467" s="2" t="s">
        <v>238</v>
      </c>
      <c r="X467" s="2" t="s">
        <v>164</v>
      </c>
      <c r="Y467" s="3" t="str">
        <f t="shared" si="214"/>
        <v>%Z091102</v>
      </c>
      <c r="Z467" s="2" t="str">
        <f t="shared" si="215"/>
        <v>%%O08FZV4222</v>
      </c>
      <c r="AA467" s="2"/>
      <c r="AB467" s="2" t="str">
        <f t="shared" si="216"/>
        <v>CL501进料流量调节阀</v>
      </c>
      <c r="AC467" s="1" t="str">
        <f t="shared" si="206"/>
        <v>0</v>
      </c>
      <c r="AD467" s="1" t="str">
        <f t="shared" si="207"/>
        <v>100</v>
      </c>
      <c r="AE467" s="1" t="str">
        <f t="shared" si="208"/>
        <v>%</v>
      </c>
      <c r="AF467" s="1"/>
      <c r="AG467" s="1"/>
      <c r="AH467" s="1"/>
      <c r="AI467" s="1"/>
      <c r="AJ467" s="1"/>
      <c r="AK467" s="58" t="s">
        <v>165</v>
      </c>
      <c r="AL467" s="4"/>
      <c r="AM467" s="4"/>
      <c r="AN467" s="5"/>
      <c r="AO467" s="195" t="s">
        <v>161</v>
      </c>
      <c r="AP467" s="199" t="s">
        <v>1658</v>
      </c>
      <c r="AQ467" s="197" t="s">
        <v>167</v>
      </c>
      <c r="AR467" s="196"/>
      <c r="AS467" s="196"/>
      <c r="AT467" s="196"/>
      <c r="AU467" s="205" t="s">
        <v>1659</v>
      </c>
      <c r="AV467" s="196" t="s">
        <v>170</v>
      </c>
      <c r="AW467" s="4"/>
      <c r="AX467" s="4"/>
      <c r="AY467" s="4"/>
      <c r="AZ467" s="4"/>
      <c r="BA467" s="4"/>
      <c r="BB467" s="4"/>
      <c r="BC467" s="4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4"/>
      <c r="BW467" s="8"/>
      <c r="BX467" s="8"/>
      <c r="BY467" s="8"/>
      <c r="BZ467" s="4"/>
      <c r="CA467" s="4"/>
      <c r="CB467" s="4"/>
      <c r="CC467" s="4"/>
      <c r="CD467" s="27"/>
      <c r="CE467" s="27"/>
      <c r="CF467" s="207" t="str">
        <f t="shared" si="226"/>
        <v/>
      </c>
      <c r="CG467" s="208" t="str">
        <f t="shared" si="217"/>
        <v/>
      </c>
      <c r="CH467" s="209"/>
      <c r="CI467" s="210"/>
      <c r="CJ467" s="207">
        <f t="shared" si="218"/>
        <v>11.952</v>
      </c>
      <c r="CK467" s="208">
        <f t="shared" si="219"/>
        <v>12.048</v>
      </c>
      <c r="CL467" s="209"/>
      <c r="CM467" s="210"/>
      <c r="CN467" s="207" t="str">
        <f t="shared" si="220"/>
        <v/>
      </c>
      <c r="CO467" s="208" t="str">
        <f t="shared" si="221"/>
        <v/>
      </c>
      <c r="CP467" s="211"/>
      <c r="CQ467" s="212"/>
      <c r="CR467" s="213"/>
      <c r="CS467" s="213"/>
    </row>
    <row r="468" spans="1:97" ht="19.899999999999999" customHeight="1">
      <c r="A468" s="194">
        <v>467</v>
      </c>
      <c r="B468" s="195">
        <v>3</v>
      </c>
      <c r="C468" s="195"/>
      <c r="D468" s="196" t="s">
        <v>1702</v>
      </c>
      <c r="E468" s="196" t="s">
        <v>1703</v>
      </c>
      <c r="F468" s="196" t="s">
        <v>1704</v>
      </c>
      <c r="G468" s="196" t="s">
        <v>313</v>
      </c>
      <c r="H468" s="196" t="s">
        <v>314</v>
      </c>
      <c r="I468" s="237" t="str">
        <f t="shared" si="204"/>
        <v>0</v>
      </c>
      <c r="J468" s="237" t="str">
        <f t="shared" si="205"/>
        <v>100</v>
      </c>
      <c r="K468" s="2" t="str">
        <f t="shared" si="227"/>
        <v>FCS0301</v>
      </c>
      <c r="L468" s="1">
        <f t="shared" si="228"/>
        <v>9</v>
      </c>
      <c r="M468" s="1">
        <f t="shared" si="229"/>
        <v>1</v>
      </c>
      <c r="N468" s="1">
        <v>3</v>
      </c>
      <c r="O468" s="57" t="str">
        <f t="shared" si="230"/>
        <v>AAI543</v>
      </c>
      <c r="P468" s="2" t="str">
        <f t="shared" ref="P468:P531" si="231">IF(MID(O468,4,3)="543","AO","AI")</f>
        <v>AO</v>
      </c>
      <c r="Q468" s="2" t="s">
        <v>161</v>
      </c>
      <c r="R468" s="57" t="s">
        <v>162</v>
      </c>
      <c r="S468" s="2"/>
      <c r="T468" s="2"/>
      <c r="U468" s="2">
        <v>23</v>
      </c>
      <c r="V468" s="2"/>
      <c r="W468" s="2" t="s">
        <v>243</v>
      </c>
      <c r="X468" s="2" t="s">
        <v>164</v>
      </c>
      <c r="Y468" s="3" t="str">
        <f t="shared" si="214"/>
        <v>%Z091103</v>
      </c>
      <c r="Z468" s="2" t="str">
        <f t="shared" si="215"/>
        <v>%%O08FV4278</v>
      </c>
      <c r="AA468" s="2"/>
      <c r="AB468" s="2" t="str">
        <f t="shared" si="216"/>
        <v>CL402顶去汽提流量调节阀</v>
      </c>
      <c r="AC468" s="1" t="str">
        <f t="shared" si="206"/>
        <v>0</v>
      </c>
      <c r="AD468" s="1" t="str">
        <f t="shared" si="207"/>
        <v>100</v>
      </c>
      <c r="AE468" s="1" t="str">
        <f t="shared" si="208"/>
        <v>%</v>
      </c>
      <c r="AF468" s="1"/>
      <c r="AG468" s="1"/>
      <c r="AH468" s="1"/>
      <c r="AI468" s="1"/>
      <c r="AJ468" s="1"/>
      <c r="AK468" s="58" t="s">
        <v>165</v>
      </c>
      <c r="AL468" s="4"/>
      <c r="AM468" s="4"/>
      <c r="AN468" s="5"/>
      <c r="AO468" s="195" t="s">
        <v>161</v>
      </c>
      <c r="AP468" s="199" t="s">
        <v>1658</v>
      </c>
      <c r="AQ468" s="197" t="s">
        <v>167</v>
      </c>
      <c r="AR468" s="196"/>
      <c r="AS468" s="196"/>
      <c r="AT468" s="196"/>
      <c r="AU468" s="205" t="s">
        <v>1659</v>
      </c>
      <c r="AV468" s="196" t="s">
        <v>170</v>
      </c>
      <c r="AW468" s="4"/>
      <c r="AX468" s="4"/>
      <c r="AY468" s="4"/>
      <c r="AZ468" s="4"/>
      <c r="BA468" s="4"/>
      <c r="BB468" s="4"/>
      <c r="BC468" s="4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4"/>
      <c r="BW468" s="8"/>
      <c r="BX468" s="8"/>
      <c r="BY468" s="8"/>
      <c r="BZ468" s="4"/>
      <c r="CA468" s="4"/>
      <c r="CB468" s="4"/>
      <c r="CC468" s="4"/>
      <c r="CD468" s="27"/>
      <c r="CE468" s="27"/>
      <c r="CF468" s="207" t="str">
        <f t="shared" si="226"/>
        <v/>
      </c>
      <c r="CG468" s="208" t="str">
        <f t="shared" si="217"/>
        <v/>
      </c>
      <c r="CH468" s="209"/>
      <c r="CI468" s="210"/>
      <c r="CJ468" s="207">
        <f t="shared" si="218"/>
        <v>11.952</v>
      </c>
      <c r="CK468" s="208">
        <f t="shared" si="219"/>
        <v>12.048</v>
      </c>
      <c r="CL468" s="209"/>
      <c r="CM468" s="210"/>
      <c r="CN468" s="207" t="str">
        <f t="shared" si="220"/>
        <v/>
      </c>
      <c r="CO468" s="208" t="str">
        <f t="shared" si="221"/>
        <v/>
      </c>
      <c r="CP468" s="211"/>
      <c r="CQ468" s="212"/>
      <c r="CR468" s="213"/>
      <c r="CS468" s="213"/>
    </row>
    <row r="469" spans="1:97" ht="19.899999999999999" customHeight="1">
      <c r="A469" s="194">
        <v>468</v>
      </c>
      <c r="B469" s="195">
        <v>4</v>
      </c>
      <c r="C469" s="195"/>
      <c r="D469" s="196" t="s">
        <v>1705</v>
      </c>
      <c r="E469" s="196" t="s">
        <v>1706</v>
      </c>
      <c r="F469" s="196" t="s">
        <v>1707</v>
      </c>
      <c r="G469" s="196" t="s">
        <v>313</v>
      </c>
      <c r="H469" s="196" t="s">
        <v>314</v>
      </c>
      <c r="I469" s="237" t="str">
        <f t="shared" si="204"/>
        <v>0</v>
      </c>
      <c r="J469" s="237" t="str">
        <f t="shared" si="205"/>
        <v>100</v>
      </c>
      <c r="K469" s="2" t="str">
        <f t="shared" si="227"/>
        <v>FCS0301</v>
      </c>
      <c r="L469" s="1">
        <f t="shared" si="228"/>
        <v>9</v>
      </c>
      <c r="M469" s="1">
        <f t="shared" si="229"/>
        <v>1</v>
      </c>
      <c r="N469" s="1">
        <v>4</v>
      </c>
      <c r="O469" s="57" t="str">
        <f t="shared" si="230"/>
        <v>AAI543</v>
      </c>
      <c r="P469" s="2" t="str">
        <f t="shared" si="231"/>
        <v>AO</v>
      </c>
      <c r="Q469" s="2" t="s">
        <v>161</v>
      </c>
      <c r="R469" s="57" t="s">
        <v>162</v>
      </c>
      <c r="S469" s="2"/>
      <c r="T469" s="2"/>
      <c r="U469" s="2">
        <v>23</v>
      </c>
      <c r="V469" s="2"/>
      <c r="W469" s="2" t="s">
        <v>248</v>
      </c>
      <c r="X469" s="2" t="s">
        <v>164</v>
      </c>
      <c r="Y469" s="3" t="str">
        <f t="shared" si="214"/>
        <v>%Z091104</v>
      </c>
      <c r="Z469" s="2" t="str">
        <f t="shared" si="215"/>
        <v>%%O08FV4283</v>
      </c>
      <c r="AA469" s="2"/>
      <c r="AB469" s="2" t="str">
        <f t="shared" si="216"/>
        <v>EDC去CL402流量调节阀</v>
      </c>
      <c r="AC469" s="1" t="str">
        <f t="shared" si="206"/>
        <v>0</v>
      </c>
      <c r="AD469" s="1" t="str">
        <f t="shared" si="207"/>
        <v>100</v>
      </c>
      <c r="AE469" s="1" t="str">
        <f t="shared" si="208"/>
        <v>%</v>
      </c>
      <c r="AF469" s="1"/>
      <c r="AG469" s="1"/>
      <c r="AH469" s="1"/>
      <c r="AI469" s="1"/>
      <c r="AJ469" s="1"/>
      <c r="AK469" s="58" t="s">
        <v>165</v>
      </c>
      <c r="AL469" s="4"/>
      <c r="AM469" s="4"/>
      <c r="AN469" s="5"/>
      <c r="AO469" s="195" t="s">
        <v>161</v>
      </c>
      <c r="AP469" s="199" t="s">
        <v>1658</v>
      </c>
      <c r="AQ469" s="197" t="s">
        <v>167</v>
      </c>
      <c r="AR469" s="196"/>
      <c r="AS469" s="196"/>
      <c r="AT469" s="196"/>
      <c r="AU469" s="205" t="s">
        <v>1659</v>
      </c>
      <c r="AV469" s="196" t="s">
        <v>170</v>
      </c>
      <c r="AW469" s="4"/>
      <c r="AX469" s="4"/>
      <c r="AY469" s="4"/>
      <c r="AZ469" s="4"/>
      <c r="BA469" s="4"/>
      <c r="BB469" s="4"/>
      <c r="BC469" s="4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4"/>
      <c r="BW469" s="8"/>
      <c r="BX469" s="8"/>
      <c r="BY469" s="8"/>
      <c r="BZ469" s="4"/>
      <c r="CA469" s="4"/>
      <c r="CB469" s="4"/>
      <c r="CC469" s="4"/>
      <c r="CD469" s="27"/>
      <c r="CE469" s="27"/>
      <c r="CF469" s="207" t="str">
        <f t="shared" si="226"/>
        <v/>
      </c>
      <c r="CG469" s="208" t="str">
        <f t="shared" si="217"/>
        <v/>
      </c>
      <c r="CH469" s="209"/>
      <c r="CI469" s="210"/>
      <c r="CJ469" s="207">
        <f t="shared" si="218"/>
        <v>11.952</v>
      </c>
      <c r="CK469" s="208">
        <f t="shared" si="219"/>
        <v>12.048</v>
      </c>
      <c r="CL469" s="209"/>
      <c r="CM469" s="210"/>
      <c r="CN469" s="207" t="str">
        <f t="shared" si="220"/>
        <v/>
      </c>
      <c r="CO469" s="208" t="str">
        <f t="shared" si="221"/>
        <v/>
      </c>
      <c r="CP469" s="211"/>
      <c r="CQ469" s="212"/>
      <c r="CR469" s="213"/>
      <c r="CS469" s="213"/>
    </row>
    <row r="470" spans="1:97" ht="19.899999999999999" customHeight="1">
      <c r="A470" s="194">
        <v>469</v>
      </c>
      <c r="B470" s="195">
        <v>5</v>
      </c>
      <c r="C470" s="195"/>
      <c r="D470" s="196" t="s">
        <v>1708</v>
      </c>
      <c r="E470" s="196" t="s">
        <v>1709</v>
      </c>
      <c r="F470" s="196" t="s">
        <v>1710</v>
      </c>
      <c r="G470" s="196" t="s">
        <v>313</v>
      </c>
      <c r="H470" s="196" t="s">
        <v>314</v>
      </c>
      <c r="I470" s="237" t="str">
        <f t="shared" si="204"/>
        <v>0</v>
      </c>
      <c r="J470" s="237" t="str">
        <f t="shared" si="205"/>
        <v>100</v>
      </c>
      <c r="K470" s="2" t="str">
        <f t="shared" si="227"/>
        <v>FCS0301</v>
      </c>
      <c r="L470" s="1">
        <f t="shared" si="228"/>
        <v>9</v>
      </c>
      <c r="M470" s="1">
        <f t="shared" si="229"/>
        <v>1</v>
      </c>
      <c r="N470" s="1">
        <v>5</v>
      </c>
      <c r="O470" s="57" t="str">
        <f t="shared" si="230"/>
        <v>AAI543</v>
      </c>
      <c r="P470" s="2" t="str">
        <f t="shared" si="231"/>
        <v>AO</v>
      </c>
      <c r="Q470" s="2" t="s">
        <v>161</v>
      </c>
      <c r="R470" s="57" t="s">
        <v>162</v>
      </c>
      <c r="S470" s="2"/>
      <c r="T470" s="2"/>
      <c r="U470" s="2">
        <v>21</v>
      </c>
      <c r="V470" s="2"/>
      <c r="W470" s="2" t="s">
        <v>253</v>
      </c>
      <c r="X470" s="2" t="s">
        <v>164</v>
      </c>
      <c r="Y470" s="3" t="str">
        <f t="shared" si="214"/>
        <v>%Z091105</v>
      </c>
      <c r="Z470" s="2" t="str">
        <f t="shared" si="215"/>
        <v>%%O08FZV5001</v>
      </c>
      <c r="AA470" s="2"/>
      <c r="AB470" s="2" t="str">
        <f t="shared" si="216"/>
        <v>CL504去CL501流量调节阀</v>
      </c>
      <c r="AC470" s="1" t="str">
        <f t="shared" si="206"/>
        <v>0</v>
      </c>
      <c r="AD470" s="1" t="str">
        <f t="shared" si="207"/>
        <v>100</v>
      </c>
      <c r="AE470" s="1" t="str">
        <f t="shared" si="208"/>
        <v>%</v>
      </c>
      <c r="AF470" s="1"/>
      <c r="AG470" s="1"/>
      <c r="AH470" s="1"/>
      <c r="AI470" s="1"/>
      <c r="AJ470" s="1"/>
      <c r="AK470" s="58" t="s">
        <v>165</v>
      </c>
      <c r="AL470" s="4"/>
      <c r="AM470" s="4"/>
      <c r="AN470" s="5"/>
      <c r="AO470" s="195" t="s">
        <v>161</v>
      </c>
      <c r="AP470" s="199" t="s">
        <v>1658</v>
      </c>
      <c r="AQ470" s="197" t="s">
        <v>167</v>
      </c>
      <c r="AR470" s="196"/>
      <c r="AS470" s="196"/>
      <c r="AT470" s="196"/>
      <c r="AU470" s="205" t="s">
        <v>1659</v>
      </c>
      <c r="AV470" s="196" t="s">
        <v>170</v>
      </c>
      <c r="AW470" s="4"/>
      <c r="AX470" s="4"/>
      <c r="AY470" s="4"/>
      <c r="AZ470" s="4"/>
      <c r="BA470" s="4"/>
      <c r="BB470" s="4"/>
      <c r="BC470" s="4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4"/>
      <c r="BW470" s="8"/>
      <c r="BX470" s="8"/>
      <c r="BY470" s="8"/>
      <c r="BZ470" s="4"/>
      <c r="CA470" s="4"/>
      <c r="CB470" s="4"/>
      <c r="CC470" s="4"/>
      <c r="CD470" s="27"/>
      <c r="CE470" s="27"/>
      <c r="CF470" s="207" t="str">
        <f t="shared" si="226"/>
        <v/>
      </c>
      <c r="CG470" s="208" t="str">
        <f t="shared" si="217"/>
        <v/>
      </c>
      <c r="CH470" s="209"/>
      <c r="CI470" s="210"/>
      <c r="CJ470" s="207">
        <f t="shared" si="218"/>
        <v>11.952</v>
      </c>
      <c r="CK470" s="208">
        <f t="shared" si="219"/>
        <v>12.048</v>
      </c>
      <c r="CL470" s="209"/>
      <c r="CM470" s="210"/>
      <c r="CN470" s="207" t="str">
        <f t="shared" si="220"/>
        <v/>
      </c>
      <c r="CO470" s="208" t="str">
        <f t="shared" si="221"/>
        <v/>
      </c>
      <c r="CP470" s="211"/>
      <c r="CQ470" s="212"/>
      <c r="CR470" s="213"/>
      <c r="CS470" s="213"/>
    </row>
    <row r="471" spans="1:97" ht="19.899999999999999" customHeight="1">
      <c r="A471" s="194">
        <v>470</v>
      </c>
      <c r="B471" s="195">
        <v>6</v>
      </c>
      <c r="C471" s="195"/>
      <c r="D471" s="196" t="s">
        <v>1711</v>
      </c>
      <c r="E471" s="196" t="s">
        <v>1712</v>
      </c>
      <c r="F471" s="196" t="s">
        <v>1713</v>
      </c>
      <c r="G471" s="196" t="s">
        <v>313</v>
      </c>
      <c r="H471" s="196" t="s">
        <v>314</v>
      </c>
      <c r="I471" s="237" t="str">
        <f t="shared" si="204"/>
        <v>0</v>
      </c>
      <c r="J471" s="237" t="str">
        <f t="shared" si="205"/>
        <v>100</v>
      </c>
      <c r="K471" s="2" t="str">
        <f t="shared" si="227"/>
        <v>FCS0301</v>
      </c>
      <c r="L471" s="1">
        <f t="shared" si="228"/>
        <v>9</v>
      </c>
      <c r="M471" s="1">
        <f t="shared" si="229"/>
        <v>1</v>
      </c>
      <c r="N471" s="1">
        <v>6</v>
      </c>
      <c r="O471" s="57" t="str">
        <f t="shared" si="230"/>
        <v>AAI543</v>
      </c>
      <c r="P471" s="2" t="str">
        <f t="shared" si="231"/>
        <v>AO</v>
      </c>
      <c r="Q471" s="2" t="s">
        <v>161</v>
      </c>
      <c r="R471" s="57" t="s">
        <v>162</v>
      </c>
      <c r="S471" s="2"/>
      <c r="T471" s="2"/>
      <c r="U471" s="2">
        <v>23</v>
      </c>
      <c r="V471" s="2"/>
      <c r="W471" s="2" t="s">
        <v>258</v>
      </c>
      <c r="X471" s="2" t="s">
        <v>164</v>
      </c>
      <c r="Y471" s="3" t="str">
        <f t="shared" si="214"/>
        <v>%Z091106</v>
      </c>
      <c r="Z471" s="2" t="str">
        <f t="shared" si="215"/>
        <v>%%O08FV5021</v>
      </c>
      <c r="AA471" s="2"/>
      <c r="AB471" s="2" t="str">
        <f t="shared" si="216"/>
        <v>PU503A/S出口回流量调节阀</v>
      </c>
      <c r="AC471" s="1" t="str">
        <f t="shared" si="206"/>
        <v>0</v>
      </c>
      <c r="AD471" s="1" t="str">
        <f t="shared" si="207"/>
        <v>100</v>
      </c>
      <c r="AE471" s="1" t="str">
        <f t="shared" si="208"/>
        <v>%</v>
      </c>
      <c r="AF471" s="1"/>
      <c r="AG471" s="1"/>
      <c r="AH471" s="1"/>
      <c r="AI471" s="1"/>
      <c r="AJ471" s="1"/>
      <c r="AK471" s="58" t="s">
        <v>165</v>
      </c>
      <c r="AL471" s="4"/>
      <c r="AM471" s="4"/>
      <c r="AN471" s="5"/>
      <c r="AO471" s="195" t="s">
        <v>161</v>
      </c>
      <c r="AP471" s="199" t="s">
        <v>1658</v>
      </c>
      <c r="AQ471" s="197" t="s">
        <v>167</v>
      </c>
      <c r="AR471" s="196"/>
      <c r="AS471" s="196"/>
      <c r="AT471" s="196"/>
      <c r="AU471" s="205" t="s">
        <v>1659</v>
      </c>
      <c r="AV471" s="196" t="s">
        <v>170</v>
      </c>
      <c r="AW471" s="4"/>
      <c r="AX471" s="4"/>
      <c r="AY471" s="4"/>
      <c r="AZ471" s="4"/>
      <c r="BA471" s="4"/>
      <c r="BB471" s="4"/>
      <c r="BC471" s="4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4"/>
      <c r="BW471" s="8"/>
      <c r="BX471" s="8"/>
      <c r="BY471" s="8"/>
      <c r="BZ471" s="4"/>
      <c r="CA471" s="4"/>
      <c r="CB471" s="4"/>
      <c r="CC471" s="4"/>
      <c r="CD471" s="27"/>
      <c r="CE471" s="27"/>
      <c r="CF471" s="207" t="str">
        <f t="shared" si="226"/>
        <v/>
      </c>
      <c r="CG471" s="208" t="str">
        <f t="shared" si="217"/>
        <v/>
      </c>
      <c r="CH471" s="209"/>
      <c r="CI471" s="210"/>
      <c r="CJ471" s="207">
        <f t="shared" si="218"/>
        <v>11.952</v>
      </c>
      <c r="CK471" s="208">
        <f t="shared" si="219"/>
        <v>12.048</v>
      </c>
      <c r="CL471" s="209"/>
      <c r="CM471" s="210"/>
      <c r="CN471" s="207" t="str">
        <f t="shared" si="220"/>
        <v/>
      </c>
      <c r="CO471" s="208" t="str">
        <f t="shared" si="221"/>
        <v/>
      </c>
      <c r="CP471" s="211"/>
      <c r="CQ471" s="212"/>
      <c r="CR471" s="213"/>
      <c r="CS471" s="213"/>
    </row>
    <row r="472" spans="1:97" ht="19.899999999999999" customHeight="1">
      <c r="A472" s="194">
        <v>471</v>
      </c>
      <c r="B472" s="195">
        <v>7</v>
      </c>
      <c r="C472" s="195"/>
      <c r="D472" s="196" t="s">
        <v>1714</v>
      </c>
      <c r="E472" s="196" t="s">
        <v>1715</v>
      </c>
      <c r="F472" s="196" t="s">
        <v>1716</v>
      </c>
      <c r="G472" s="196" t="s">
        <v>313</v>
      </c>
      <c r="H472" s="196" t="s">
        <v>314</v>
      </c>
      <c r="I472" s="237" t="str">
        <f t="shared" si="204"/>
        <v>0</v>
      </c>
      <c r="J472" s="237" t="str">
        <f t="shared" si="205"/>
        <v>100</v>
      </c>
      <c r="K472" s="2" t="str">
        <f t="shared" si="227"/>
        <v>FCS0301</v>
      </c>
      <c r="L472" s="1">
        <f t="shared" si="228"/>
        <v>9</v>
      </c>
      <c r="M472" s="1">
        <f t="shared" si="229"/>
        <v>1</v>
      </c>
      <c r="N472" s="1">
        <v>7</v>
      </c>
      <c r="O472" s="57" t="str">
        <f t="shared" si="230"/>
        <v>AAI543</v>
      </c>
      <c r="P472" s="2" t="str">
        <f t="shared" si="231"/>
        <v>AO</v>
      </c>
      <c r="Q472" s="2" t="s">
        <v>161</v>
      </c>
      <c r="R472" s="57" t="s">
        <v>162</v>
      </c>
      <c r="S472" s="2"/>
      <c r="T472" s="2"/>
      <c r="U472" s="2">
        <v>23</v>
      </c>
      <c r="V472" s="2"/>
      <c r="W472" s="2" t="s">
        <v>263</v>
      </c>
      <c r="X472" s="2" t="s">
        <v>164</v>
      </c>
      <c r="Y472" s="3" t="str">
        <f t="shared" si="214"/>
        <v>%Z091107</v>
      </c>
      <c r="Z472" s="2" t="str">
        <f t="shared" si="215"/>
        <v>%%O08FZV5041</v>
      </c>
      <c r="AA472" s="2"/>
      <c r="AB472" s="2" t="str">
        <f t="shared" si="216"/>
        <v>CL501回流流量调节阀</v>
      </c>
      <c r="AC472" s="1" t="str">
        <f t="shared" si="206"/>
        <v>0</v>
      </c>
      <c r="AD472" s="1" t="str">
        <f t="shared" si="207"/>
        <v>100</v>
      </c>
      <c r="AE472" s="1" t="str">
        <f t="shared" si="208"/>
        <v>%</v>
      </c>
      <c r="AF472" s="59"/>
      <c r="AG472" s="59"/>
      <c r="AH472" s="1"/>
      <c r="AI472" s="1"/>
      <c r="AJ472" s="1"/>
      <c r="AK472" s="58" t="s">
        <v>165</v>
      </c>
      <c r="AL472" s="4"/>
      <c r="AM472" s="4"/>
      <c r="AN472" s="5"/>
      <c r="AO472" s="195" t="s">
        <v>161</v>
      </c>
      <c r="AP472" s="199" t="s">
        <v>1658</v>
      </c>
      <c r="AQ472" s="197" t="s">
        <v>167</v>
      </c>
      <c r="AR472" s="196"/>
      <c r="AS472" s="196"/>
      <c r="AT472" s="196"/>
      <c r="AU472" s="205" t="s">
        <v>1659</v>
      </c>
      <c r="AV472" s="196" t="s">
        <v>170</v>
      </c>
      <c r="AW472" s="4"/>
      <c r="AX472" s="4"/>
      <c r="AY472" s="4"/>
      <c r="AZ472" s="4"/>
      <c r="BA472" s="4"/>
      <c r="BB472" s="4"/>
      <c r="BC472" s="4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4"/>
      <c r="BW472" s="8"/>
      <c r="BX472" s="8"/>
      <c r="BY472" s="8"/>
      <c r="BZ472" s="4"/>
      <c r="CA472" s="4"/>
      <c r="CB472" s="4"/>
      <c r="CC472" s="4"/>
      <c r="CD472" s="27"/>
      <c r="CE472" s="27"/>
      <c r="CF472" s="207" t="str">
        <f t="shared" si="226"/>
        <v/>
      </c>
      <c r="CG472" s="208" t="str">
        <f t="shared" si="217"/>
        <v/>
      </c>
      <c r="CH472" s="209"/>
      <c r="CI472" s="210"/>
      <c r="CJ472" s="207">
        <f t="shared" si="218"/>
        <v>11.952</v>
      </c>
      <c r="CK472" s="208">
        <f t="shared" si="219"/>
        <v>12.048</v>
      </c>
      <c r="CL472" s="209"/>
      <c r="CM472" s="210"/>
      <c r="CN472" s="207" t="str">
        <f t="shared" si="220"/>
        <v/>
      </c>
      <c r="CO472" s="208" t="str">
        <f t="shared" si="221"/>
        <v/>
      </c>
      <c r="CP472" s="211"/>
      <c r="CQ472" s="212"/>
      <c r="CR472" s="213"/>
      <c r="CS472" s="213"/>
    </row>
    <row r="473" spans="1:97" ht="19.899999999999999" customHeight="1">
      <c r="A473" s="194">
        <v>472</v>
      </c>
      <c r="B473" s="195">
        <v>8</v>
      </c>
      <c r="C473" s="195"/>
      <c r="D473" s="196" t="s">
        <v>1717</v>
      </c>
      <c r="E473" s="196" t="s">
        <v>1718</v>
      </c>
      <c r="F473" s="196" t="s">
        <v>1719</v>
      </c>
      <c r="G473" s="196" t="s">
        <v>313</v>
      </c>
      <c r="H473" s="196" t="s">
        <v>314</v>
      </c>
      <c r="I473" s="237" t="str">
        <f t="shared" si="204"/>
        <v>0</v>
      </c>
      <c r="J473" s="237" t="str">
        <f t="shared" si="205"/>
        <v>100</v>
      </c>
      <c r="K473" s="2" t="str">
        <f t="shared" si="227"/>
        <v>FCS0301</v>
      </c>
      <c r="L473" s="1">
        <f t="shared" si="228"/>
        <v>9</v>
      </c>
      <c r="M473" s="1">
        <f t="shared" si="229"/>
        <v>1</v>
      </c>
      <c r="N473" s="1">
        <v>8</v>
      </c>
      <c r="O473" s="57" t="str">
        <f t="shared" si="230"/>
        <v>AAI543</v>
      </c>
      <c r="P473" s="2" t="str">
        <f t="shared" si="231"/>
        <v>AO</v>
      </c>
      <c r="Q473" s="2" t="s">
        <v>161</v>
      </c>
      <c r="R473" s="57" t="s">
        <v>162</v>
      </c>
      <c r="S473" s="2"/>
      <c r="T473" s="2"/>
      <c r="U473" s="2">
        <v>21</v>
      </c>
      <c r="V473" s="2"/>
      <c r="W473" s="2" t="s">
        <v>268</v>
      </c>
      <c r="X473" s="2" t="s">
        <v>164</v>
      </c>
      <c r="Y473" s="3" t="str">
        <f t="shared" si="214"/>
        <v>%Z091108</v>
      </c>
      <c r="Z473" s="2" t="str">
        <f t="shared" si="215"/>
        <v>%%O08FV5054</v>
      </c>
      <c r="AA473" s="2"/>
      <c r="AB473" s="2" t="str">
        <f t="shared" si="216"/>
        <v>VE501排气流量调节阀</v>
      </c>
      <c r="AC473" s="1" t="str">
        <f t="shared" si="206"/>
        <v>0</v>
      </c>
      <c r="AD473" s="1" t="str">
        <f t="shared" si="207"/>
        <v>100</v>
      </c>
      <c r="AE473" s="1" t="str">
        <f t="shared" si="208"/>
        <v>%</v>
      </c>
      <c r="AF473" s="1"/>
      <c r="AG473" s="1"/>
      <c r="AH473" s="1"/>
      <c r="AI473" s="1"/>
      <c r="AJ473" s="1"/>
      <c r="AK473" s="58" t="s">
        <v>165</v>
      </c>
      <c r="AL473" s="4"/>
      <c r="AM473" s="4"/>
      <c r="AN473" s="5"/>
      <c r="AO473" s="195" t="s">
        <v>161</v>
      </c>
      <c r="AP473" s="199" t="s">
        <v>1658</v>
      </c>
      <c r="AQ473" s="197" t="s">
        <v>167</v>
      </c>
      <c r="AR473" s="196"/>
      <c r="AS473" s="196"/>
      <c r="AT473" s="196"/>
      <c r="AU473" s="205" t="s">
        <v>1659</v>
      </c>
      <c r="AV473" s="196" t="s">
        <v>170</v>
      </c>
      <c r="AW473" s="4"/>
      <c r="AX473" s="4"/>
      <c r="AY473" s="4"/>
      <c r="AZ473" s="4"/>
      <c r="BA473" s="4"/>
      <c r="BB473" s="4"/>
      <c r="BC473" s="4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4"/>
      <c r="BW473" s="8"/>
      <c r="BX473" s="8"/>
      <c r="BY473" s="8"/>
      <c r="BZ473" s="4"/>
      <c r="CA473" s="4"/>
      <c r="CB473" s="4"/>
      <c r="CC473" s="4"/>
      <c r="CD473" s="27"/>
      <c r="CE473" s="27"/>
      <c r="CF473" s="207" t="str">
        <f t="shared" si="226"/>
        <v/>
      </c>
      <c r="CG473" s="208" t="str">
        <f t="shared" si="217"/>
        <v/>
      </c>
      <c r="CH473" s="209"/>
      <c r="CI473" s="210"/>
      <c r="CJ473" s="207">
        <f t="shared" si="218"/>
        <v>11.952</v>
      </c>
      <c r="CK473" s="208">
        <f t="shared" si="219"/>
        <v>12.048</v>
      </c>
      <c r="CL473" s="209"/>
      <c r="CM473" s="210"/>
      <c r="CN473" s="207" t="str">
        <f t="shared" si="220"/>
        <v/>
      </c>
      <c r="CO473" s="208" t="str">
        <f t="shared" si="221"/>
        <v/>
      </c>
      <c r="CP473" s="211"/>
      <c r="CQ473" s="212"/>
      <c r="CR473" s="213"/>
      <c r="CS473" s="213"/>
    </row>
    <row r="474" spans="1:97" ht="19.899999999999999" customHeight="1">
      <c r="A474" s="194">
        <v>473</v>
      </c>
      <c r="B474" s="195">
        <v>9</v>
      </c>
      <c r="C474" s="195"/>
      <c r="D474" s="196" t="s">
        <v>1720</v>
      </c>
      <c r="E474" s="196" t="s">
        <v>1721</v>
      </c>
      <c r="F474" s="196" t="s">
        <v>1722</v>
      </c>
      <c r="G474" s="196" t="s">
        <v>313</v>
      </c>
      <c r="H474" s="196" t="s">
        <v>314</v>
      </c>
      <c r="I474" s="237" t="str">
        <f t="shared" si="204"/>
        <v>0</v>
      </c>
      <c r="J474" s="237" t="str">
        <f t="shared" si="205"/>
        <v>100</v>
      </c>
      <c r="K474" s="2" t="str">
        <f t="shared" si="227"/>
        <v>FCS0301</v>
      </c>
      <c r="L474" s="1">
        <f t="shared" si="228"/>
        <v>9</v>
      </c>
      <c r="M474" s="1">
        <f t="shared" si="229"/>
        <v>1</v>
      </c>
      <c r="N474" s="1">
        <v>9</v>
      </c>
      <c r="O474" s="57" t="str">
        <f t="shared" si="230"/>
        <v>AAI543</v>
      </c>
      <c r="P474" s="2" t="str">
        <f t="shared" si="231"/>
        <v>AO</v>
      </c>
      <c r="Q474" s="2" t="s">
        <v>161</v>
      </c>
      <c r="R474" s="57" t="s">
        <v>162</v>
      </c>
      <c r="S474" s="2"/>
      <c r="T474" s="2"/>
      <c r="U474" s="2">
        <v>21</v>
      </c>
      <c r="V474" s="2"/>
      <c r="W474" s="2" t="s">
        <v>272</v>
      </c>
      <c r="X474" s="2" t="s">
        <v>164</v>
      </c>
      <c r="Y474" s="3" t="str">
        <f t="shared" si="214"/>
        <v>%Z091109</v>
      </c>
      <c r="Z474" s="2" t="str">
        <f t="shared" si="215"/>
        <v>%%O08FV5062</v>
      </c>
      <c r="AA474" s="2"/>
      <c r="AB474" s="2" t="str">
        <f t="shared" si="216"/>
        <v>HPEFL去CL502流量调节阀</v>
      </c>
      <c r="AC474" s="1" t="str">
        <f t="shared" si="206"/>
        <v>0</v>
      </c>
      <c r="AD474" s="1" t="str">
        <f t="shared" si="207"/>
        <v>100</v>
      </c>
      <c r="AE474" s="1" t="str">
        <f t="shared" si="208"/>
        <v>%</v>
      </c>
      <c r="AF474" s="1"/>
      <c r="AG474" s="1"/>
      <c r="AH474" s="1"/>
      <c r="AI474" s="1"/>
      <c r="AJ474" s="1"/>
      <c r="AK474" s="58" t="s">
        <v>165</v>
      </c>
      <c r="AL474" s="4"/>
      <c r="AM474" s="4"/>
      <c r="AN474" s="5"/>
      <c r="AO474" s="195" t="s">
        <v>161</v>
      </c>
      <c r="AP474" s="199" t="s">
        <v>1658</v>
      </c>
      <c r="AQ474" s="197" t="s">
        <v>167</v>
      </c>
      <c r="AR474" s="196"/>
      <c r="AS474" s="196"/>
      <c r="AT474" s="196"/>
      <c r="AU474" s="205" t="s">
        <v>1659</v>
      </c>
      <c r="AV474" s="196" t="s">
        <v>170</v>
      </c>
      <c r="AW474" s="4"/>
      <c r="AX474" s="4"/>
      <c r="AY474" s="4"/>
      <c r="AZ474" s="4"/>
      <c r="BA474" s="4"/>
      <c r="BB474" s="4"/>
      <c r="BC474" s="4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4"/>
      <c r="BW474" s="8"/>
      <c r="BX474" s="8"/>
      <c r="BY474" s="8"/>
      <c r="BZ474" s="4"/>
      <c r="CA474" s="4"/>
      <c r="CB474" s="4"/>
      <c r="CC474" s="4"/>
      <c r="CD474" s="27"/>
      <c r="CE474" s="27"/>
      <c r="CF474" s="207" t="str">
        <f t="shared" si="226"/>
        <v/>
      </c>
      <c r="CG474" s="208" t="str">
        <f t="shared" si="217"/>
        <v/>
      </c>
      <c r="CH474" s="209"/>
      <c r="CI474" s="210"/>
      <c r="CJ474" s="207">
        <f t="shared" si="218"/>
        <v>11.952</v>
      </c>
      <c r="CK474" s="208">
        <f t="shared" si="219"/>
        <v>12.048</v>
      </c>
      <c r="CL474" s="209"/>
      <c r="CM474" s="210"/>
      <c r="CN474" s="207" t="str">
        <f t="shared" si="220"/>
        <v/>
      </c>
      <c r="CO474" s="208" t="str">
        <f t="shared" si="221"/>
        <v/>
      </c>
      <c r="CP474" s="211"/>
      <c r="CQ474" s="212"/>
      <c r="CR474" s="213"/>
      <c r="CS474" s="213"/>
    </row>
    <row r="475" spans="1:97" ht="19.899999999999999" customHeight="1">
      <c r="A475" s="194">
        <v>474</v>
      </c>
      <c r="B475" s="195">
        <v>10</v>
      </c>
      <c r="C475" s="195"/>
      <c r="D475" s="196" t="s">
        <v>1723</v>
      </c>
      <c r="E475" s="196" t="s">
        <v>1724</v>
      </c>
      <c r="F475" s="196" t="s">
        <v>1725</v>
      </c>
      <c r="G475" s="196" t="s">
        <v>313</v>
      </c>
      <c r="H475" s="196" t="s">
        <v>314</v>
      </c>
      <c r="I475" s="237" t="str">
        <f t="shared" si="204"/>
        <v>0</v>
      </c>
      <c r="J475" s="237" t="str">
        <f t="shared" si="205"/>
        <v>100</v>
      </c>
      <c r="K475" s="2" t="str">
        <f t="shared" si="227"/>
        <v>FCS0301</v>
      </c>
      <c r="L475" s="1">
        <f t="shared" si="228"/>
        <v>9</v>
      </c>
      <c r="M475" s="1">
        <f t="shared" si="229"/>
        <v>1</v>
      </c>
      <c r="N475" s="1">
        <v>10</v>
      </c>
      <c r="O475" s="57" t="str">
        <f t="shared" si="230"/>
        <v>AAI543</v>
      </c>
      <c r="P475" s="2" t="str">
        <f t="shared" si="231"/>
        <v>AO</v>
      </c>
      <c r="Q475" s="2" t="s">
        <v>161</v>
      </c>
      <c r="R475" s="57" t="s">
        <v>162</v>
      </c>
      <c r="S475" s="2"/>
      <c r="T475" s="2"/>
      <c r="U475" s="2">
        <v>23</v>
      </c>
      <c r="V475" s="2"/>
      <c r="W475" s="2" t="s">
        <v>283</v>
      </c>
      <c r="X475" s="2" t="s">
        <v>164</v>
      </c>
      <c r="Y475" s="3" t="str">
        <f t="shared" si="214"/>
        <v>%Z091110</v>
      </c>
      <c r="Z475" s="2" t="str">
        <f t="shared" si="215"/>
        <v>%%O08FZV5073</v>
      </c>
      <c r="AA475" s="2"/>
      <c r="AB475" s="2" t="str">
        <f t="shared" si="216"/>
        <v>蒸汽去HE501流量调节阀</v>
      </c>
      <c r="AC475" s="1" t="str">
        <f t="shared" si="206"/>
        <v>0</v>
      </c>
      <c r="AD475" s="1" t="str">
        <f t="shared" si="207"/>
        <v>100</v>
      </c>
      <c r="AE475" s="1" t="str">
        <f t="shared" si="208"/>
        <v>%</v>
      </c>
      <c r="AF475" s="1"/>
      <c r="AG475" s="59"/>
      <c r="AH475" s="59"/>
      <c r="AI475" s="1"/>
      <c r="AJ475" s="1"/>
      <c r="AK475" s="58" t="s">
        <v>165</v>
      </c>
      <c r="AL475" s="4"/>
      <c r="AM475" s="4"/>
      <c r="AN475" s="5"/>
      <c r="AO475" s="195" t="s">
        <v>161</v>
      </c>
      <c r="AP475" s="199" t="s">
        <v>1658</v>
      </c>
      <c r="AQ475" s="197" t="s">
        <v>167</v>
      </c>
      <c r="AR475" s="196"/>
      <c r="AS475" s="196"/>
      <c r="AT475" s="196"/>
      <c r="AU475" s="205" t="s">
        <v>1659</v>
      </c>
      <c r="AV475" s="196" t="s">
        <v>170</v>
      </c>
      <c r="AW475" s="4"/>
      <c r="AX475" s="4"/>
      <c r="AY475" s="4"/>
      <c r="AZ475" s="4"/>
      <c r="BA475" s="4"/>
      <c r="BB475" s="4"/>
      <c r="BC475" s="4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4"/>
      <c r="BW475" s="8"/>
      <c r="BX475" s="8"/>
      <c r="BY475" s="8"/>
      <c r="BZ475" s="4"/>
      <c r="CA475" s="4"/>
      <c r="CB475" s="4"/>
      <c r="CC475" s="4"/>
      <c r="CD475" s="27"/>
      <c r="CE475" s="27"/>
      <c r="CF475" s="207" t="str">
        <f t="shared" si="226"/>
        <v/>
      </c>
      <c r="CG475" s="208" t="str">
        <f t="shared" si="217"/>
        <v/>
      </c>
      <c r="CH475" s="209"/>
      <c r="CI475" s="210"/>
      <c r="CJ475" s="207">
        <f t="shared" si="218"/>
        <v>11.952</v>
      </c>
      <c r="CK475" s="208">
        <f t="shared" si="219"/>
        <v>12.048</v>
      </c>
      <c r="CL475" s="209"/>
      <c r="CM475" s="210"/>
      <c r="CN475" s="207" t="str">
        <f t="shared" si="220"/>
        <v/>
      </c>
      <c r="CO475" s="208" t="str">
        <f t="shared" si="221"/>
        <v/>
      </c>
      <c r="CP475" s="211"/>
      <c r="CQ475" s="212"/>
      <c r="CR475" s="213"/>
      <c r="CS475" s="213"/>
    </row>
    <row r="476" spans="1:97" ht="19.899999999999999" customHeight="1">
      <c r="A476" s="194">
        <v>475</v>
      </c>
      <c r="B476" s="195">
        <v>11</v>
      </c>
      <c r="C476" s="195"/>
      <c r="D476" s="196" t="s">
        <v>1726</v>
      </c>
      <c r="E476" s="196" t="s">
        <v>1727</v>
      </c>
      <c r="F476" s="196" t="s">
        <v>1728</v>
      </c>
      <c r="G476" s="196" t="s">
        <v>313</v>
      </c>
      <c r="H476" s="196" t="s">
        <v>314</v>
      </c>
      <c r="I476" s="237" t="str">
        <f t="shared" si="204"/>
        <v>0</v>
      </c>
      <c r="J476" s="237" t="str">
        <f t="shared" si="205"/>
        <v>100</v>
      </c>
      <c r="K476" s="2" t="str">
        <f t="shared" si="227"/>
        <v>FCS0301</v>
      </c>
      <c r="L476" s="1">
        <f t="shared" si="228"/>
        <v>9</v>
      </c>
      <c r="M476" s="1">
        <f t="shared" si="229"/>
        <v>1</v>
      </c>
      <c r="N476" s="1">
        <v>11</v>
      </c>
      <c r="O476" s="57" t="str">
        <f t="shared" si="230"/>
        <v>AAI543</v>
      </c>
      <c r="P476" s="2" t="str">
        <f t="shared" si="231"/>
        <v>AO</v>
      </c>
      <c r="Q476" s="2" t="s">
        <v>161</v>
      </c>
      <c r="R476" s="57" t="s">
        <v>162</v>
      </c>
      <c r="S476" s="2"/>
      <c r="T476" s="2"/>
      <c r="U476" s="2">
        <v>23</v>
      </c>
      <c r="V476" s="2"/>
      <c r="W476" s="2" t="s">
        <v>288</v>
      </c>
      <c r="X476" s="2" t="s">
        <v>164</v>
      </c>
      <c r="Y476" s="3" t="str">
        <f t="shared" si="214"/>
        <v>%Z091111</v>
      </c>
      <c r="Z476" s="2" t="str">
        <f t="shared" si="215"/>
        <v>%%O08FV5129</v>
      </c>
      <c r="AA476" s="2"/>
      <c r="AB476" s="2" t="str">
        <f t="shared" si="216"/>
        <v>氯气来自界区流量调节阀</v>
      </c>
      <c r="AC476" s="1" t="str">
        <f t="shared" si="206"/>
        <v>0</v>
      </c>
      <c r="AD476" s="1" t="str">
        <f t="shared" si="207"/>
        <v>100</v>
      </c>
      <c r="AE476" s="1" t="str">
        <f t="shared" si="208"/>
        <v>%</v>
      </c>
      <c r="AF476" s="1"/>
      <c r="AG476" s="1"/>
      <c r="AH476" s="1"/>
      <c r="AI476" s="1"/>
      <c r="AJ476" s="1"/>
      <c r="AK476" s="58" t="s">
        <v>165</v>
      </c>
      <c r="AL476" s="4"/>
      <c r="AM476" s="4"/>
      <c r="AN476" s="5"/>
      <c r="AO476" s="195" t="s">
        <v>161</v>
      </c>
      <c r="AP476" s="199" t="s">
        <v>1658</v>
      </c>
      <c r="AQ476" s="197" t="s">
        <v>167</v>
      </c>
      <c r="AR476" s="196"/>
      <c r="AS476" s="196"/>
      <c r="AT476" s="196"/>
      <c r="AU476" s="205" t="s">
        <v>1659</v>
      </c>
      <c r="AV476" s="196" t="s">
        <v>170</v>
      </c>
      <c r="AW476" s="4"/>
      <c r="AX476" s="4"/>
      <c r="AY476" s="4"/>
      <c r="AZ476" s="4"/>
      <c r="BA476" s="4"/>
      <c r="BB476" s="4"/>
      <c r="BC476" s="4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4"/>
      <c r="BW476" s="8"/>
      <c r="BX476" s="8"/>
      <c r="BY476" s="8"/>
      <c r="BZ476" s="4"/>
      <c r="CA476" s="4"/>
      <c r="CB476" s="4"/>
      <c r="CC476" s="4"/>
      <c r="CD476" s="27"/>
      <c r="CE476" s="27"/>
      <c r="CF476" s="207" t="str">
        <f t="shared" si="226"/>
        <v/>
      </c>
      <c r="CG476" s="208" t="str">
        <f t="shared" si="217"/>
        <v/>
      </c>
      <c r="CH476" s="209"/>
      <c r="CI476" s="210"/>
      <c r="CJ476" s="207">
        <f t="shared" si="218"/>
        <v>11.952</v>
      </c>
      <c r="CK476" s="208">
        <f t="shared" si="219"/>
        <v>12.048</v>
      </c>
      <c r="CL476" s="209"/>
      <c r="CM476" s="210"/>
      <c r="CN476" s="207" t="str">
        <f t="shared" si="220"/>
        <v/>
      </c>
      <c r="CO476" s="208" t="str">
        <f t="shared" si="221"/>
        <v/>
      </c>
      <c r="CP476" s="211"/>
      <c r="CQ476" s="212"/>
      <c r="CR476" s="213"/>
      <c r="CS476" s="213"/>
    </row>
    <row r="477" spans="1:97" ht="19.899999999999999" customHeight="1">
      <c r="A477" s="194">
        <v>476</v>
      </c>
      <c r="B477" s="195">
        <v>12</v>
      </c>
      <c r="C477" s="195"/>
      <c r="D477" s="196" t="str">
        <f>LEFT(K477,1)&amp;RIGHT(K477,2)&amp;"N"&amp;L477&amp;"S"&amp;M477&amp;N477</f>
        <v>F01N9S112</v>
      </c>
      <c r="E477" s="196" t="s">
        <v>1729</v>
      </c>
      <c r="F477" s="196" t="s">
        <v>1692</v>
      </c>
      <c r="G477" s="196"/>
      <c r="H477" s="196"/>
      <c r="I477" s="237" t="str">
        <f t="shared" si="204"/>
        <v/>
      </c>
      <c r="J477" s="237" t="str">
        <f t="shared" si="205"/>
        <v/>
      </c>
      <c r="K477" s="2" t="str">
        <f t="shared" si="227"/>
        <v>FCS0301</v>
      </c>
      <c r="L477" s="1">
        <f t="shared" si="228"/>
        <v>9</v>
      </c>
      <c r="M477" s="1">
        <f t="shared" si="229"/>
        <v>1</v>
      </c>
      <c r="N477" s="1">
        <v>12</v>
      </c>
      <c r="O477" s="57" t="str">
        <f t="shared" si="230"/>
        <v>AAI543</v>
      </c>
      <c r="P477" s="2" t="str">
        <f t="shared" si="231"/>
        <v>AO</v>
      </c>
      <c r="Q477" s="2" t="s">
        <v>161</v>
      </c>
      <c r="R477" s="57" t="s">
        <v>162</v>
      </c>
      <c r="S477" s="2"/>
      <c r="T477" s="2"/>
      <c r="U477" s="2"/>
      <c r="V477" s="2"/>
      <c r="W477" s="2"/>
      <c r="X477" s="2"/>
      <c r="Y477" s="3" t="str">
        <f t="shared" si="214"/>
        <v>%Z091112</v>
      </c>
      <c r="Z477" s="2" t="str">
        <f t="shared" si="215"/>
        <v>%%OF01N1S512</v>
      </c>
      <c r="AA477" s="2"/>
      <c r="AB477" s="2" t="str">
        <f t="shared" si="216"/>
        <v>SBAOR SPARE</v>
      </c>
      <c r="AC477" s="1" t="str">
        <f t="shared" si="206"/>
        <v/>
      </c>
      <c r="AD477" s="1" t="str">
        <f t="shared" si="207"/>
        <v/>
      </c>
      <c r="AE477" s="1" t="str">
        <f t="shared" si="208"/>
        <v/>
      </c>
      <c r="AF477" s="1"/>
      <c r="AG477" s="1"/>
      <c r="AH477" s="1"/>
      <c r="AI477" s="1"/>
      <c r="AJ477" s="1"/>
      <c r="AK477" s="58" t="s">
        <v>165</v>
      </c>
      <c r="AL477" s="4"/>
      <c r="AM477" s="4"/>
      <c r="AN477" s="5"/>
      <c r="AO477" s="195" t="s">
        <v>161</v>
      </c>
      <c r="AP477" s="199" t="s">
        <v>1658</v>
      </c>
      <c r="AQ477" s="197" t="s">
        <v>167</v>
      </c>
      <c r="AR477" s="196"/>
      <c r="AS477" s="196"/>
      <c r="AT477" s="196"/>
      <c r="AU477" s="205"/>
      <c r="AV477" s="196"/>
      <c r="AW477" s="4"/>
      <c r="AX477" s="4"/>
      <c r="AY477" s="4"/>
      <c r="AZ477" s="4"/>
      <c r="BA477" s="4"/>
      <c r="BB477" s="4"/>
      <c r="BC477" s="4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4"/>
      <c r="BW477" s="8"/>
      <c r="BX477" s="8"/>
      <c r="BY477" s="8"/>
      <c r="BZ477" s="4"/>
      <c r="CA477" s="4"/>
      <c r="CB477" s="4"/>
      <c r="CC477" s="4"/>
      <c r="CD477" s="27"/>
      <c r="CE477" s="27"/>
      <c r="CF477" s="207" t="str">
        <f t="shared" si="226"/>
        <v/>
      </c>
      <c r="CG477" s="208" t="str">
        <f t="shared" si="217"/>
        <v/>
      </c>
      <c r="CH477" s="209"/>
      <c r="CI477" s="210"/>
      <c r="CJ477" s="207">
        <f t="shared" si="218"/>
        <v>11.952</v>
      </c>
      <c r="CK477" s="208">
        <f t="shared" si="219"/>
        <v>12.048</v>
      </c>
      <c r="CL477" s="209"/>
      <c r="CM477" s="210"/>
      <c r="CN477" s="207" t="str">
        <f t="shared" si="220"/>
        <v/>
      </c>
      <c r="CO477" s="208" t="str">
        <f t="shared" si="221"/>
        <v/>
      </c>
      <c r="CP477" s="211"/>
      <c r="CQ477" s="212"/>
      <c r="CR477" s="213"/>
      <c r="CS477" s="213"/>
    </row>
    <row r="478" spans="1:97" ht="19.899999999999999" customHeight="1">
      <c r="A478" s="194">
        <v>477</v>
      </c>
      <c r="B478" s="195">
        <v>13</v>
      </c>
      <c r="C478" s="195"/>
      <c r="D478" s="196" t="str">
        <f>LEFT(K478,1)&amp;RIGHT(K478,2)&amp;"N"&amp;L478&amp;"S"&amp;M478&amp;N478</f>
        <v>F01N9S113</v>
      </c>
      <c r="E478" s="196" t="s">
        <v>1730</v>
      </c>
      <c r="F478" s="196" t="s">
        <v>1692</v>
      </c>
      <c r="G478" s="196"/>
      <c r="H478" s="196"/>
      <c r="I478" s="237" t="str">
        <f t="shared" si="204"/>
        <v/>
      </c>
      <c r="J478" s="237" t="str">
        <f t="shared" si="205"/>
        <v/>
      </c>
      <c r="K478" s="2" t="str">
        <f t="shared" si="227"/>
        <v>FCS0301</v>
      </c>
      <c r="L478" s="1">
        <f t="shared" si="228"/>
        <v>9</v>
      </c>
      <c r="M478" s="1">
        <f t="shared" si="229"/>
        <v>1</v>
      </c>
      <c r="N478" s="1">
        <v>13</v>
      </c>
      <c r="O478" s="57" t="str">
        <f t="shared" si="230"/>
        <v>AAI543</v>
      </c>
      <c r="P478" s="2" t="str">
        <f t="shared" si="231"/>
        <v>AO</v>
      </c>
      <c r="Q478" s="2" t="s">
        <v>161</v>
      </c>
      <c r="R478" s="57" t="s">
        <v>162</v>
      </c>
      <c r="S478" s="2"/>
      <c r="T478" s="2"/>
      <c r="U478" s="2"/>
      <c r="V478" s="2"/>
      <c r="W478" s="2"/>
      <c r="X478" s="2"/>
      <c r="Y478" s="3" t="str">
        <f t="shared" si="214"/>
        <v>%Z091113</v>
      </c>
      <c r="Z478" s="2" t="str">
        <f t="shared" si="215"/>
        <v>%%OF01N1S513</v>
      </c>
      <c r="AA478" s="2"/>
      <c r="AB478" s="2" t="str">
        <f t="shared" si="216"/>
        <v>SBAOR SPARE</v>
      </c>
      <c r="AC478" s="1" t="str">
        <f t="shared" si="206"/>
        <v/>
      </c>
      <c r="AD478" s="1" t="str">
        <f t="shared" si="207"/>
        <v/>
      </c>
      <c r="AE478" s="1" t="str">
        <f t="shared" si="208"/>
        <v/>
      </c>
      <c r="AF478" s="1"/>
      <c r="AG478" s="59"/>
      <c r="AH478" s="59"/>
      <c r="AI478" s="1"/>
      <c r="AJ478" s="1"/>
      <c r="AK478" s="58" t="s">
        <v>165</v>
      </c>
      <c r="AL478" s="4"/>
      <c r="AM478" s="4"/>
      <c r="AN478" s="5"/>
      <c r="AO478" s="195" t="s">
        <v>161</v>
      </c>
      <c r="AP478" s="199" t="s">
        <v>1658</v>
      </c>
      <c r="AQ478" s="197" t="s">
        <v>167</v>
      </c>
      <c r="AR478" s="196"/>
      <c r="AS478" s="196"/>
      <c r="AT478" s="196"/>
      <c r="AU478" s="205"/>
      <c r="AV478" s="196"/>
      <c r="AW478" s="4"/>
      <c r="AX478" s="4"/>
      <c r="AY478" s="4"/>
      <c r="AZ478" s="4"/>
      <c r="BA478" s="4"/>
      <c r="BB478" s="4"/>
      <c r="BC478" s="4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4"/>
      <c r="BW478" s="8"/>
      <c r="BX478" s="8"/>
      <c r="BY478" s="8"/>
      <c r="BZ478" s="4"/>
      <c r="CA478" s="4"/>
      <c r="CB478" s="4"/>
      <c r="CC478" s="4"/>
      <c r="CD478" s="27"/>
      <c r="CE478" s="27"/>
      <c r="CF478" s="207" t="str">
        <f t="shared" si="226"/>
        <v/>
      </c>
      <c r="CG478" s="208" t="str">
        <f t="shared" si="217"/>
        <v/>
      </c>
      <c r="CH478" s="209"/>
      <c r="CI478" s="210"/>
      <c r="CJ478" s="207">
        <f t="shared" si="218"/>
        <v>11.952</v>
      </c>
      <c r="CK478" s="208">
        <f t="shared" si="219"/>
        <v>12.048</v>
      </c>
      <c r="CL478" s="209"/>
      <c r="CM478" s="210"/>
      <c r="CN478" s="207" t="str">
        <f t="shared" si="220"/>
        <v/>
      </c>
      <c r="CO478" s="208" t="str">
        <f t="shared" si="221"/>
        <v/>
      </c>
      <c r="CP478" s="211"/>
      <c r="CQ478" s="212"/>
      <c r="CR478" s="213"/>
      <c r="CS478" s="213"/>
    </row>
    <row r="479" spans="1:97" ht="19.899999999999999" customHeight="1">
      <c r="A479" s="194">
        <v>478</v>
      </c>
      <c r="B479" s="195">
        <v>14</v>
      </c>
      <c r="C479" s="195"/>
      <c r="D479" s="196" t="str">
        <f>LEFT(K479,1)&amp;RIGHT(K479,2)&amp;"N"&amp;L479&amp;"S"&amp;M479&amp;N479</f>
        <v>F01N9S114</v>
      </c>
      <c r="E479" s="196" t="s">
        <v>1731</v>
      </c>
      <c r="F479" s="196" t="s">
        <v>1692</v>
      </c>
      <c r="G479" s="196"/>
      <c r="H479" s="196"/>
      <c r="I479" s="237" t="str">
        <f t="shared" si="204"/>
        <v/>
      </c>
      <c r="J479" s="237" t="str">
        <f t="shared" si="205"/>
        <v/>
      </c>
      <c r="K479" s="2" t="str">
        <f t="shared" si="227"/>
        <v>FCS0301</v>
      </c>
      <c r="L479" s="1">
        <f t="shared" si="228"/>
        <v>9</v>
      </c>
      <c r="M479" s="1">
        <f t="shared" si="229"/>
        <v>1</v>
      </c>
      <c r="N479" s="1">
        <v>14</v>
      </c>
      <c r="O479" s="57" t="str">
        <f t="shared" si="230"/>
        <v>AAI543</v>
      </c>
      <c r="P479" s="2" t="str">
        <f t="shared" si="231"/>
        <v>AO</v>
      </c>
      <c r="Q479" s="2" t="s">
        <v>161</v>
      </c>
      <c r="R479" s="57" t="s">
        <v>162</v>
      </c>
      <c r="S479" s="2"/>
      <c r="T479" s="2"/>
      <c r="U479" s="2"/>
      <c r="V479" s="2"/>
      <c r="W479" s="2"/>
      <c r="X479" s="2"/>
      <c r="Y479" s="3" t="str">
        <f t="shared" si="214"/>
        <v>%Z091114</v>
      </c>
      <c r="Z479" s="2" t="str">
        <f t="shared" si="215"/>
        <v>%%OF01N1S514</v>
      </c>
      <c r="AA479" s="2"/>
      <c r="AB479" s="2" t="str">
        <f t="shared" si="216"/>
        <v>SBAOR SPARE</v>
      </c>
      <c r="AC479" s="1" t="str">
        <f t="shared" si="206"/>
        <v/>
      </c>
      <c r="AD479" s="1" t="str">
        <f t="shared" si="207"/>
        <v/>
      </c>
      <c r="AE479" s="1" t="str">
        <f t="shared" si="208"/>
        <v/>
      </c>
      <c r="AF479" s="1"/>
      <c r="AG479" s="1"/>
      <c r="AH479" s="1"/>
      <c r="AI479" s="1"/>
      <c r="AJ479" s="1"/>
      <c r="AK479" s="58" t="s">
        <v>165</v>
      </c>
      <c r="AL479" s="4"/>
      <c r="AM479" s="4"/>
      <c r="AN479" s="5"/>
      <c r="AO479" s="195" t="s">
        <v>161</v>
      </c>
      <c r="AP479" s="199" t="s">
        <v>1658</v>
      </c>
      <c r="AQ479" s="197" t="s">
        <v>167</v>
      </c>
      <c r="AR479" s="196"/>
      <c r="AS479" s="196"/>
      <c r="AT479" s="196"/>
      <c r="AU479" s="205"/>
      <c r="AV479" s="196"/>
      <c r="AW479" s="4"/>
      <c r="AX479" s="4"/>
      <c r="AY479" s="4"/>
      <c r="AZ479" s="4"/>
      <c r="BA479" s="4"/>
      <c r="BB479" s="4"/>
      <c r="BC479" s="4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4"/>
      <c r="BW479" s="8"/>
      <c r="BX479" s="8"/>
      <c r="BY479" s="8"/>
      <c r="BZ479" s="4"/>
      <c r="CA479" s="4"/>
      <c r="CB479" s="4"/>
      <c r="CC479" s="4"/>
      <c r="CD479" s="27"/>
      <c r="CE479" s="27"/>
      <c r="CF479" s="207" t="str">
        <f t="shared" si="226"/>
        <v/>
      </c>
      <c r="CG479" s="208" t="str">
        <f t="shared" si="217"/>
        <v/>
      </c>
      <c r="CH479" s="209"/>
      <c r="CI479" s="210"/>
      <c r="CJ479" s="207">
        <f t="shared" si="218"/>
        <v>11.952</v>
      </c>
      <c r="CK479" s="208">
        <f t="shared" si="219"/>
        <v>12.048</v>
      </c>
      <c r="CL479" s="209"/>
      <c r="CM479" s="210"/>
      <c r="CN479" s="207" t="str">
        <f t="shared" si="220"/>
        <v/>
      </c>
      <c r="CO479" s="208" t="str">
        <f t="shared" si="221"/>
        <v/>
      </c>
      <c r="CP479" s="211"/>
      <c r="CQ479" s="212"/>
      <c r="CR479" s="213"/>
      <c r="CS479" s="213"/>
    </row>
    <row r="480" spans="1:97" ht="19.899999999999999" customHeight="1">
      <c r="A480" s="194">
        <v>479</v>
      </c>
      <c r="B480" s="195">
        <v>15</v>
      </c>
      <c r="C480" s="195"/>
      <c r="D480" s="196" t="str">
        <f>LEFT(K480,1)&amp;RIGHT(K480,2)&amp;"N"&amp;L480&amp;"S"&amp;M480&amp;N480</f>
        <v>F01N9S115</v>
      </c>
      <c r="E480" s="196" t="s">
        <v>1732</v>
      </c>
      <c r="F480" s="196" t="s">
        <v>1692</v>
      </c>
      <c r="G480" s="196"/>
      <c r="H480" s="196"/>
      <c r="I480" s="237" t="str">
        <f t="shared" si="204"/>
        <v/>
      </c>
      <c r="J480" s="237" t="str">
        <f t="shared" si="205"/>
        <v/>
      </c>
      <c r="K480" s="2" t="str">
        <f t="shared" si="227"/>
        <v>FCS0301</v>
      </c>
      <c r="L480" s="1">
        <f t="shared" si="228"/>
        <v>9</v>
      </c>
      <c r="M480" s="1">
        <f t="shared" si="229"/>
        <v>1</v>
      </c>
      <c r="N480" s="1">
        <v>15</v>
      </c>
      <c r="O480" s="57" t="str">
        <f t="shared" si="230"/>
        <v>AAI543</v>
      </c>
      <c r="P480" s="2" t="str">
        <f t="shared" si="231"/>
        <v>AO</v>
      </c>
      <c r="Q480" s="2" t="s">
        <v>161</v>
      </c>
      <c r="R480" s="57" t="s">
        <v>162</v>
      </c>
      <c r="S480" s="2"/>
      <c r="T480" s="2"/>
      <c r="U480" s="2"/>
      <c r="V480" s="2"/>
      <c r="W480" s="2"/>
      <c r="X480" s="2"/>
      <c r="Y480" s="3" t="str">
        <f t="shared" si="214"/>
        <v>%Z091115</v>
      </c>
      <c r="Z480" s="2" t="str">
        <f t="shared" si="215"/>
        <v>%%OF01N1S515</v>
      </c>
      <c r="AA480" s="2"/>
      <c r="AB480" s="2" t="str">
        <f t="shared" si="216"/>
        <v>SBAOR SPARE</v>
      </c>
      <c r="AC480" s="1" t="str">
        <f t="shared" si="206"/>
        <v/>
      </c>
      <c r="AD480" s="1" t="str">
        <f t="shared" si="207"/>
        <v/>
      </c>
      <c r="AE480" s="1" t="str">
        <f t="shared" si="208"/>
        <v/>
      </c>
      <c r="AF480" s="1"/>
      <c r="AG480" s="1"/>
      <c r="AH480" s="1"/>
      <c r="AI480" s="1"/>
      <c r="AJ480" s="1"/>
      <c r="AK480" s="58" t="s">
        <v>165</v>
      </c>
      <c r="AL480" s="4"/>
      <c r="AM480" s="4"/>
      <c r="AN480" s="5"/>
      <c r="AO480" s="195" t="s">
        <v>161</v>
      </c>
      <c r="AP480" s="199" t="s">
        <v>1658</v>
      </c>
      <c r="AQ480" s="197" t="s">
        <v>167</v>
      </c>
      <c r="AR480" s="196"/>
      <c r="AS480" s="196"/>
      <c r="AT480" s="196"/>
      <c r="AU480" s="205"/>
      <c r="AV480" s="196"/>
      <c r="AW480" s="4"/>
      <c r="AX480" s="4"/>
      <c r="AY480" s="4"/>
      <c r="AZ480" s="4"/>
      <c r="BA480" s="4"/>
      <c r="BB480" s="4"/>
      <c r="BC480" s="4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4"/>
      <c r="BW480" s="8"/>
      <c r="BX480" s="8"/>
      <c r="BY480" s="8"/>
      <c r="BZ480" s="4"/>
      <c r="CA480" s="4"/>
      <c r="CB480" s="4"/>
      <c r="CC480" s="4"/>
      <c r="CD480" s="27"/>
      <c r="CE480" s="27"/>
      <c r="CF480" s="207" t="str">
        <f t="shared" si="226"/>
        <v/>
      </c>
      <c r="CG480" s="208" t="str">
        <f t="shared" si="217"/>
        <v/>
      </c>
      <c r="CH480" s="209"/>
      <c r="CI480" s="210"/>
      <c r="CJ480" s="207">
        <f t="shared" si="218"/>
        <v>11.952</v>
      </c>
      <c r="CK480" s="208">
        <f t="shared" si="219"/>
        <v>12.048</v>
      </c>
      <c r="CL480" s="209"/>
      <c r="CM480" s="210"/>
      <c r="CN480" s="207" t="str">
        <f t="shared" si="220"/>
        <v/>
      </c>
      <c r="CO480" s="208" t="str">
        <f t="shared" si="221"/>
        <v/>
      </c>
      <c r="CP480" s="211"/>
      <c r="CQ480" s="212"/>
      <c r="CR480" s="213"/>
      <c r="CS480" s="213"/>
    </row>
    <row r="481" spans="1:97" ht="19.899999999999999" customHeight="1">
      <c r="A481" s="194">
        <v>480</v>
      </c>
      <c r="B481" s="195">
        <v>16</v>
      </c>
      <c r="C481" s="195"/>
      <c r="D481" s="196" t="str">
        <f>LEFT(K481,1)&amp;RIGHT(K481,2)&amp;"N"&amp;L481&amp;"S"&amp;M481&amp;N481</f>
        <v>F01N9S116</v>
      </c>
      <c r="E481" s="196" t="s">
        <v>1733</v>
      </c>
      <c r="F481" s="196" t="s">
        <v>1692</v>
      </c>
      <c r="G481" s="196"/>
      <c r="H481" s="196"/>
      <c r="I481" s="237" t="str">
        <f t="shared" si="204"/>
        <v/>
      </c>
      <c r="J481" s="237" t="str">
        <f t="shared" si="205"/>
        <v/>
      </c>
      <c r="K481" s="2" t="str">
        <f t="shared" si="227"/>
        <v>FCS0301</v>
      </c>
      <c r="L481" s="1">
        <f t="shared" si="228"/>
        <v>9</v>
      </c>
      <c r="M481" s="1">
        <f t="shared" si="229"/>
        <v>1</v>
      </c>
      <c r="N481" s="1">
        <v>16</v>
      </c>
      <c r="O481" s="57" t="str">
        <f t="shared" si="230"/>
        <v>AAI543</v>
      </c>
      <c r="P481" s="2" t="str">
        <f t="shared" si="231"/>
        <v>AO</v>
      </c>
      <c r="Q481" s="2" t="s">
        <v>161</v>
      </c>
      <c r="R481" s="57" t="s">
        <v>162</v>
      </c>
      <c r="S481" s="2"/>
      <c r="T481" s="2"/>
      <c r="U481" s="2"/>
      <c r="V481" s="2"/>
      <c r="W481" s="2"/>
      <c r="X481" s="2"/>
      <c r="Y481" s="3" t="str">
        <f t="shared" si="214"/>
        <v>%Z091116</v>
      </c>
      <c r="Z481" s="2" t="str">
        <f t="shared" si="215"/>
        <v>%%OF01N1S516</v>
      </c>
      <c r="AA481" s="2"/>
      <c r="AB481" s="2" t="str">
        <f t="shared" si="216"/>
        <v>SBAOR SPARE</v>
      </c>
      <c r="AC481" s="1" t="str">
        <f t="shared" si="206"/>
        <v/>
      </c>
      <c r="AD481" s="1" t="str">
        <f t="shared" si="207"/>
        <v/>
      </c>
      <c r="AE481" s="1" t="str">
        <f t="shared" si="208"/>
        <v/>
      </c>
      <c r="AF481" s="1"/>
      <c r="AG481" s="1"/>
      <c r="AH481" s="1"/>
      <c r="AI481" s="1"/>
      <c r="AJ481" s="1"/>
      <c r="AK481" s="58" t="s">
        <v>165</v>
      </c>
      <c r="AL481" s="4"/>
      <c r="AM481" s="4"/>
      <c r="AN481" s="5"/>
      <c r="AO481" s="195" t="s">
        <v>161</v>
      </c>
      <c r="AP481" s="199" t="s">
        <v>1658</v>
      </c>
      <c r="AQ481" s="197" t="s">
        <v>167</v>
      </c>
      <c r="AR481" s="196"/>
      <c r="AS481" s="196"/>
      <c r="AT481" s="196"/>
      <c r="AU481" s="205"/>
      <c r="AV481" s="196"/>
      <c r="AW481" s="4"/>
      <c r="AX481" s="4"/>
      <c r="AY481" s="4"/>
      <c r="AZ481" s="4"/>
      <c r="BA481" s="4"/>
      <c r="BB481" s="4"/>
      <c r="BC481" s="4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4"/>
      <c r="BW481" s="8"/>
      <c r="BX481" s="8"/>
      <c r="BY481" s="8"/>
      <c r="BZ481" s="4"/>
      <c r="CA481" s="4"/>
      <c r="CB481" s="4"/>
      <c r="CC481" s="4"/>
      <c r="CD481" s="27"/>
      <c r="CE481" s="27"/>
      <c r="CF481" s="207" t="str">
        <f t="shared" si="226"/>
        <v/>
      </c>
      <c r="CG481" s="208" t="str">
        <f t="shared" si="217"/>
        <v/>
      </c>
      <c r="CH481" s="209"/>
      <c r="CI481" s="210"/>
      <c r="CJ481" s="207">
        <f t="shared" si="218"/>
        <v>11.952</v>
      </c>
      <c r="CK481" s="208">
        <f t="shared" si="219"/>
        <v>12.048</v>
      </c>
      <c r="CL481" s="209"/>
      <c r="CM481" s="210"/>
      <c r="CN481" s="207" t="str">
        <f t="shared" si="220"/>
        <v/>
      </c>
      <c r="CO481" s="208" t="str">
        <f t="shared" si="221"/>
        <v/>
      </c>
      <c r="CP481" s="211"/>
      <c r="CQ481" s="212"/>
      <c r="CR481" s="213"/>
      <c r="CS481" s="213"/>
    </row>
    <row r="482" spans="1:97" ht="19.899999999999999" customHeight="1">
      <c r="A482" s="194">
        <v>481</v>
      </c>
      <c r="B482" s="195">
        <v>1</v>
      </c>
      <c r="C482" s="195"/>
      <c r="D482" s="196" t="s">
        <v>1734</v>
      </c>
      <c r="E482" s="196" t="s">
        <v>1735</v>
      </c>
      <c r="F482" s="196" t="s">
        <v>1736</v>
      </c>
      <c r="G482" s="196" t="s">
        <v>313</v>
      </c>
      <c r="H482" s="196" t="s">
        <v>314</v>
      </c>
      <c r="I482" s="237" t="str">
        <f t="shared" si="204"/>
        <v>0</v>
      </c>
      <c r="J482" s="237" t="str">
        <f t="shared" si="205"/>
        <v>100</v>
      </c>
      <c r="K482" s="2" t="s">
        <v>22</v>
      </c>
      <c r="L482" s="1">
        <v>2</v>
      </c>
      <c r="M482" s="1">
        <v>3</v>
      </c>
      <c r="N482" s="1">
        <v>1</v>
      </c>
      <c r="O482" s="57" t="s">
        <v>59</v>
      </c>
      <c r="P482" s="2" t="str">
        <f t="shared" si="231"/>
        <v>AO</v>
      </c>
      <c r="Q482" s="2" t="s">
        <v>161</v>
      </c>
      <c r="R482" s="57" t="s">
        <v>162</v>
      </c>
      <c r="S482" s="2"/>
      <c r="T482" s="2"/>
      <c r="U482" s="2">
        <v>23</v>
      </c>
      <c r="V482" s="2"/>
      <c r="W482" s="2" t="s">
        <v>293</v>
      </c>
      <c r="X482" s="2" t="s">
        <v>164</v>
      </c>
      <c r="Y482" s="3" t="str">
        <f t="shared" si="214"/>
        <v>%Z023101</v>
      </c>
      <c r="Z482" s="2" t="str">
        <f t="shared" si="215"/>
        <v>%%O08FV5130</v>
      </c>
      <c r="AA482" s="2"/>
      <c r="AB482" s="2" t="str">
        <f t="shared" si="216"/>
        <v>干粗EDC去HE513流量调节阀</v>
      </c>
      <c r="AC482" s="1" t="str">
        <f t="shared" si="206"/>
        <v>0</v>
      </c>
      <c r="AD482" s="1" t="str">
        <f t="shared" si="207"/>
        <v>100</v>
      </c>
      <c r="AE482" s="1" t="str">
        <f t="shared" si="208"/>
        <v>%</v>
      </c>
      <c r="AF482" s="1"/>
      <c r="AG482" s="59"/>
      <c r="AH482" s="1"/>
      <c r="AI482" s="1"/>
      <c r="AJ482" s="1"/>
      <c r="AK482" s="58" t="s">
        <v>165</v>
      </c>
      <c r="AL482" s="4"/>
      <c r="AM482" s="4"/>
      <c r="AN482" s="5"/>
      <c r="AO482" s="195" t="s">
        <v>161</v>
      </c>
      <c r="AP482" s="199" t="s">
        <v>1658</v>
      </c>
      <c r="AQ482" s="197" t="s">
        <v>167</v>
      </c>
      <c r="AR482" s="196"/>
      <c r="AS482" s="196"/>
      <c r="AT482" s="196"/>
      <c r="AU482" s="205" t="s">
        <v>1659</v>
      </c>
      <c r="AV482" s="196" t="s">
        <v>170</v>
      </c>
      <c r="AW482" s="4"/>
      <c r="AX482" s="4"/>
      <c r="AY482" s="4"/>
      <c r="AZ482" s="4"/>
      <c r="BA482" s="4"/>
      <c r="BB482" s="4"/>
      <c r="BC482" s="4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4"/>
      <c r="BW482" s="8"/>
      <c r="BX482" s="8"/>
      <c r="BY482" s="8"/>
      <c r="BZ482" s="4"/>
      <c r="CA482" s="4"/>
      <c r="CB482" s="4"/>
      <c r="CC482" s="4"/>
      <c r="CD482" s="27"/>
      <c r="CE482" s="27"/>
      <c r="CF482" s="207" t="str">
        <f t="shared" si="226"/>
        <v/>
      </c>
      <c r="CG482" s="208" t="str">
        <f t="shared" si="217"/>
        <v/>
      </c>
      <c r="CH482" s="209"/>
      <c r="CI482" s="210"/>
      <c r="CJ482" s="207">
        <f t="shared" si="218"/>
        <v>11.952</v>
      </c>
      <c r="CK482" s="208">
        <f t="shared" si="219"/>
        <v>12.048</v>
      </c>
      <c r="CL482" s="209"/>
      <c r="CM482" s="210"/>
      <c r="CN482" s="207" t="str">
        <f t="shared" si="220"/>
        <v/>
      </c>
      <c r="CO482" s="208" t="str">
        <f t="shared" si="221"/>
        <v/>
      </c>
      <c r="CP482" s="211"/>
      <c r="CQ482" s="212"/>
      <c r="CR482" s="213"/>
      <c r="CS482" s="213"/>
    </row>
    <row r="483" spans="1:97" ht="19.899999999999999" customHeight="1">
      <c r="A483" s="194">
        <v>482</v>
      </c>
      <c r="B483" s="195">
        <v>2</v>
      </c>
      <c r="C483" s="195"/>
      <c r="D483" s="196" t="s">
        <v>1737</v>
      </c>
      <c r="E483" s="196" t="s">
        <v>1738</v>
      </c>
      <c r="F483" s="196" t="s">
        <v>1739</v>
      </c>
      <c r="G483" s="196" t="s">
        <v>313</v>
      </c>
      <c r="H483" s="196" t="s">
        <v>314</v>
      </c>
      <c r="I483" s="237" t="str">
        <f t="shared" si="204"/>
        <v>0</v>
      </c>
      <c r="J483" s="237" t="str">
        <f t="shared" si="205"/>
        <v>100</v>
      </c>
      <c r="K483" s="2" t="str">
        <f t="shared" ref="K483:K497" si="232">K482</f>
        <v>FCS0301</v>
      </c>
      <c r="L483" s="1">
        <f t="shared" ref="L483:L497" si="233">L482</f>
        <v>2</v>
      </c>
      <c r="M483" s="1">
        <f t="shared" ref="M483:M497" si="234">M482</f>
        <v>3</v>
      </c>
      <c r="N483" s="1">
        <v>2</v>
      </c>
      <c r="O483" s="57" t="str">
        <f t="shared" ref="O483:O497" si="235">O482</f>
        <v>AAI543</v>
      </c>
      <c r="P483" s="2" t="str">
        <f t="shared" si="231"/>
        <v>AO</v>
      </c>
      <c r="Q483" s="2" t="s">
        <v>161</v>
      </c>
      <c r="R483" s="57" t="s">
        <v>162</v>
      </c>
      <c r="S483" s="2"/>
      <c r="T483" s="2"/>
      <c r="U483" s="2">
        <v>20</v>
      </c>
      <c r="V483" s="2"/>
      <c r="W483" s="2" t="s">
        <v>298</v>
      </c>
      <c r="X483" s="2" t="s">
        <v>164</v>
      </c>
      <c r="Y483" s="3" t="str">
        <f t="shared" si="214"/>
        <v>%Z023102</v>
      </c>
      <c r="Z483" s="2" t="str">
        <f t="shared" si="215"/>
        <v>%%O08FZV5175</v>
      </c>
      <c r="AA483" s="2"/>
      <c r="AB483" s="2" t="str">
        <f t="shared" si="216"/>
        <v>蒸汽去HE509流量调节阀</v>
      </c>
      <c r="AC483" s="1" t="str">
        <f t="shared" si="206"/>
        <v>0</v>
      </c>
      <c r="AD483" s="1" t="str">
        <f t="shared" si="207"/>
        <v>100</v>
      </c>
      <c r="AE483" s="1" t="str">
        <f t="shared" si="208"/>
        <v>%</v>
      </c>
      <c r="AF483" s="1"/>
      <c r="AG483" s="1"/>
      <c r="AH483" s="1"/>
      <c r="AI483" s="1"/>
      <c r="AJ483" s="1"/>
      <c r="AK483" s="58" t="s">
        <v>165</v>
      </c>
      <c r="AL483" s="4"/>
      <c r="AM483" s="4"/>
      <c r="AN483" s="5"/>
      <c r="AO483" s="195" t="s">
        <v>161</v>
      </c>
      <c r="AP483" s="199" t="s">
        <v>1658</v>
      </c>
      <c r="AQ483" s="197" t="s">
        <v>167</v>
      </c>
      <c r="AR483" s="196"/>
      <c r="AS483" s="196"/>
      <c r="AT483" s="196"/>
      <c r="AU483" s="205" t="s">
        <v>1659</v>
      </c>
      <c r="AV483" s="196" t="s">
        <v>170</v>
      </c>
      <c r="AW483" s="4"/>
      <c r="AX483" s="4"/>
      <c r="AY483" s="4"/>
      <c r="AZ483" s="4"/>
      <c r="BA483" s="4"/>
      <c r="BB483" s="4"/>
      <c r="BC483" s="4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4"/>
      <c r="BW483" s="8"/>
      <c r="BX483" s="8"/>
      <c r="BY483" s="8"/>
      <c r="BZ483" s="4"/>
      <c r="CA483" s="4"/>
      <c r="CB483" s="4"/>
      <c r="CC483" s="4"/>
      <c r="CD483" s="27"/>
      <c r="CE483" s="27"/>
      <c r="CF483" s="207" t="str">
        <f t="shared" ref="CF483:CF514" si="236">IF(OR(P483="AI",P483="PI"),AC483-(AD483-AC483)*0.001,IF(AND(P483="AO",S483="FC"),4-0.048,IF(AND(P483="AO",OR(S483="FO",S483="FLO")),20-0.048,"")))</f>
        <v/>
      </c>
      <c r="CG483" s="208" t="str">
        <f t="shared" si="217"/>
        <v/>
      </c>
      <c r="CH483" s="209"/>
      <c r="CI483" s="210"/>
      <c r="CJ483" s="207">
        <f t="shared" si="218"/>
        <v>11.952</v>
      </c>
      <c r="CK483" s="208">
        <f t="shared" si="219"/>
        <v>12.048</v>
      </c>
      <c r="CL483" s="209"/>
      <c r="CM483" s="210"/>
      <c r="CN483" s="207" t="str">
        <f t="shared" si="220"/>
        <v/>
      </c>
      <c r="CO483" s="208" t="str">
        <f t="shared" si="221"/>
        <v/>
      </c>
      <c r="CP483" s="211"/>
      <c r="CQ483" s="212"/>
      <c r="CR483" s="213"/>
      <c r="CS483" s="213"/>
    </row>
    <row r="484" spans="1:97" ht="19.899999999999999" customHeight="1">
      <c r="A484" s="194">
        <v>483</v>
      </c>
      <c r="B484" s="195">
        <v>3</v>
      </c>
      <c r="C484" s="195"/>
      <c r="D484" s="196" t="s">
        <v>1740</v>
      </c>
      <c r="E484" s="196" t="s">
        <v>1741</v>
      </c>
      <c r="F484" s="196" t="s">
        <v>1742</v>
      </c>
      <c r="G484" s="196" t="s">
        <v>313</v>
      </c>
      <c r="H484" s="196" t="s">
        <v>314</v>
      </c>
      <c r="I484" s="237" t="str">
        <f t="shared" si="204"/>
        <v>0</v>
      </c>
      <c r="J484" s="237" t="str">
        <f t="shared" si="205"/>
        <v>100</v>
      </c>
      <c r="K484" s="2" t="str">
        <f t="shared" si="232"/>
        <v>FCS0301</v>
      </c>
      <c r="L484" s="1">
        <f t="shared" si="233"/>
        <v>2</v>
      </c>
      <c r="M484" s="1">
        <f t="shared" si="234"/>
        <v>3</v>
      </c>
      <c r="N484" s="1">
        <v>3</v>
      </c>
      <c r="O484" s="57" t="str">
        <f t="shared" si="235"/>
        <v>AAI543</v>
      </c>
      <c r="P484" s="2" t="str">
        <f t="shared" si="231"/>
        <v>AO</v>
      </c>
      <c r="Q484" s="2" t="s">
        <v>161</v>
      </c>
      <c r="R484" s="57" t="s">
        <v>162</v>
      </c>
      <c r="S484" s="2"/>
      <c r="T484" s="2"/>
      <c r="U484" s="2">
        <v>24</v>
      </c>
      <c r="V484" s="2"/>
      <c r="W484" s="2" t="s">
        <v>303</v>
      </c>
      <c r="X484" s="2" t="s">
        <v>164</v>
      </c>
      <c r="Y484" s="3" t="str">
        <f t="shared" si="214"/>
        <v>%Z023103</v>
      </c>
      <c r="Z484" s="2" t="str">
        <f t="shared" si="215"/>
        <v>%%O08FZV5204</v>
      </c>
      <c r="AA484" s="2"/>
      <c r="AB484" s="2" t="str">
        <f t="shared" si="216"/>
        <v>蒸汽去HE0503流量调节阀</v>
      </c>
      <c r="AC484" s="1" t="str">
        <f t="shared" si="206"/>
        <v>0</v>
      </c>
      <c r="AD484" s="1" t="str">
        <f t="shared" si="207"/>
        <v>100</v>
      </c>
      <c r="AE484" s="1" t="str">
        <f t="shared" si="208"/>
        <v>%</v>
      </c>
      <c r="AF484" s="1"/>
      <c r="AG484" s="1"/>
      <c r="AH484" s="1"/>
      <c r="AI484" s="1"/>
      <c r="AJ484" s="1"/>
      <c r="AK484" s="58" t="s">
        <v>165</v>
      </c>
      <c r="AL484" s="4"/>
      <c r="AM484" s="4"/>
      <c r="AN484" s="5"/>
      <c r="AO484" s="195" t="s">
        <v>161</v>
      </c>
      <c r="AP484" s="199" t="s">
        <v>1658</v>
      </c>
      <c r="AQ484" s="197" t="s">
        <v>167</v>
      </c>
      <c r="AR484" s="196"/>
      <c r="AS484" s="196"/>
      <c r="AT484" s="196"/>
      <c r="AU484" s="205" t="s">
        <v>1659</v>
      </c>
      <c r="AV484" s="196" t="s">
        <v>170</v>
      </c>
      <c r="AW484" s="4"/>
      <c r="AX484" s="4"/>
      <c r="AY484" s="4"/>
      <c r="AZ484" s="4"/>
      <c r="BA484" s="4"/>
      <c r="BB484" s="4"/>
      <c r="BC484" s="4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4"/>
      <c r="BW484" s="8"/>
      <c r="BX484" s="8"/>
      <c r="BY484" s="8"/>
      <c r="BZ484" s="4"/>
      <c r="CA484" s="4"/>
      <c r="CB484" s="4"/>
      <c r="CC484" s="4"/>
      <c r="CD484" s="27"/>
      <c r="CE484" s="27"/>
      <c r="CF484" s="207" t="str">
        <f t="shared" si="236"/>
        <v/>
      </c>
      <c r="CG484" s="208" t="str">
        <f t="shared" si="217"/>
        <v/>
      </c>
      <c r="CH484" s="209"/>
      <c r="CI484" s="210"/>
      <c r="CJ484" s="207">
        <f t="shared" si="218"/>
        <v>11.952</v>
      </c>
      <c r="CK484" s="208">
        <f t="shared" si="219"/>
        <v>12.048</v>
      </c>
      <c r="CL484" s="209"/>
      <c r="CM484" s="210"/>
      <c r="CN484" s="207" t="str">
        <f t="shared" si="220"/>
        <v/>
      </c>
      <c r="CO484" s="208" t="str">
        <f t="shared" si="221"/>
        <v/>
      </c>
      <c r="CP484" s="211"/>
      <c r="CQ484" s="212"/>
      <c r="CR484" s="213"/>
      <c r="CS484" s="213"/>
    </row>
    <row r="485" spans="1:97" ht="19.899999999999999" customHeight="1">
      <c r="A485" s="194">
        <v>484</v>
      </c>
      <c r="B485" s="195">
        <v>4</v>
      </c>
      <c r="C485" s="195"/>
      <c r="D485" s="196" t="s">
        <v>1743</v>
      </c>
      <c r="E485" s="196" t="s">
        <v>1744</v>
      </c>
      <c r="F485" s="196" t="s">
        <v>1745</v>
      </c>
      <c r="G485" s="196" t="s">
        <v>313</v>
      </c>
      <c r="H485" s="196" t="s">
        <v>314</v>
      </c>
      <c r="I485" s="237" t="str">
        <f t="shared" si="204"/>
        <v>0</v>
      </c>
      <c r="J485" s="237" t="str">
        <f t="shared" si="205"/>
        <v>100</v>
      </c>
      <c r="K485" s="2" t="str">
        <f t="shared" si="232"/>
        <v>FCS0301</v>
      </c>
      <c r="L485" s="1">
        <f t="shared" si="233"/>
        <v>2</v>
      </c>
      <c r="M485" s="1">
        <f t="shared" si="234"/>
        <v>3</v>
      </c>
      <c r="N485" s="1">
        <v>4</v>
      </c>
      <c r="O485" s="57" t="str">
        <f t="shared" si="235"/>
        <v>AAI543</v>
      </c>
      <c r="P485" s="2" t="str">
        <f t="shared" si="231"/>
        <v>AO</v>
      </c>
      <c r="Q485" s="2" t="s">
        <v>161</v>
      </c>
      <c r="R485" s="57" t="s">
        <v>162</v>
      </c>
      <c r="S485" s="2"/>
      <c r="T485" s="2"/>
      <c r="U485" s="2">
        <v>22</v>
      </c>
      <c r="V485" s="2"/>
      <c r="W485" s="2" t="s">
        <v>307</v>
      </c>
      <c r="X485" s="2" t="s">
        <v>164</v>
      </c>
      <c r="Y485" s="3" t="str">
        <f t="shared" si="214"/>
        <v>%Z023104</v>
      </c>
      <c r="Z485" s="2" t="str">
        <f t="shared" si="215"/>
        <v>%%O08FV5298</v>
      </c>
      <c r="AA485" s="2"/>
      <c r="AB485" s="2" t="str">
        <f t="shared" si="216"/>
        <v>CL504回流流量调节阀</v>
      </c>
      <c r="AC485" s="1" t="str">
        <f t="shared" si="206"/>
        <v>0</v>
      </c>
      <c r="AD485" s="1" t="str">
        <f t="shared" si="207"/>
        <v>100</v>
      </c>
      <c r="AE485" s="1" t="str">
        <f t="shared" si="208"/>
        <v>%</v>
      </c>
      <c r="AF485" s="1"/>
      <c r="AG485" s="1"/>
      <c r="AH485" s="1"/>
      <c r="AI485" s="1"/>
      <c r="AJ485" s="1"/>
      <c r="AK485" s="58" t="s">
        <v>165</v>
      </c>
      <c r="AL485" s="4"/>
      <c r="AM485" s="4"/>
      <c r="AN485" s="5"/>
      <c r="AO485" s="195" t="s">
        <v>161</v>
      </c>
      <c r="AP485" s="199" t="s">
        <v>1658</v>
      </c>
      <c r="AQ485" s="197" t="s">
        <v>167</v>
      </c>
      <c r="AR485" s="196"/>
      <c r="AS485" s="196"/>
      <c r="AT485" s="196"/>
      <c r="AU485" s="205" t="s">
        <v>1659</v>
      </c>
      <c r="AV485" s="196" t="s">
        <v>170</v>
      </c>
      <c r="AW485" s="4"/>
      <c r="AX485" s="4"/>
      <c r="AY485" s="4"/>
      <c r="AZ485" s="4"/>
      <c r="BA485" s="4"/>
      <c r="BB485" s="4"/>
      <c r="BC485" s="4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4"/>
      <c r="BW485" s="8"/>
      <c r="BX485" s="8"/>
      <c r="BY485" s="8"/>
      <c r="BZ485" s="4"/>
      <c r="CA485" s="4"/>
      <c r="CB485" s="4"/>
      <c r="CC485" s="4"/>
      <c r="CD485" s="27"/>
      <c r="CE485" s="27"/>
      <c r="CF485" s="207" t="str">
        <f t="shared" si="236"/>
        <v/>
      </c>
      <c r="CG485" s="208" t="str">
        <f t="shared" si="217"/>
        <v/>
      </c>
      <c r="CH485" s="209"/>
      <c r="CI485" s="210"/>
      <c r="CJ485" s="207">
        <f t="shared" si="218"/>
        <v>11.952</v>
      </c>
      <c r="CK485" s="208">
        <f t="shared" si="219"/>
        <v>12.048</v>
      </c>
      <c r="CL485" s="209"/>
      <c r="CM485" s="210"/>
      <c r="CN485" s="207" t="str">
        <f t="shared" si="220"/>
        <v/>
      </c>
      <c r="CO485" s="208" t="str">
        <f t="shared" si="221"/>
        <v/>
      </c>
      <c r="CP485" s="211"/>
      <c r="CQ485" s="212"/>
      <c r="CR485" s="213"/>
      <c r="CS485" s="213"/>
    </row>
    <row r="486" spans="1:97" ht="19.899999999999999" customHeight="1">
      <c r="A486" s="194">
        <v>485</v>
      </c>
      <c r="B486" s="195">
        <v>5</v>
      </c>
      <c r="C486" s="195"/>
      <c r="D486" s="196" t="s">
        <v>1746</v>
      </c>
      <c r="E486" s="196" t="s">
        <v>1747</v>
      </c>
      <c r="F486" s="196" t="s">
        <v>1748</v>
      </c>
      <c r="G486" s="196" t="s">
        <v>313</v>
      </c>
      <c r="H486" s="196" t="s">
        <v>314</v>
      </c>
      <c r="I486" s="237" t="str">
        <f t="shared" si="204"/>
        <v>0</v>
      </c>
      <c r="J486" s="237" t="str">
        <f t="shared" si="205"/>
        <v>100</v>
      </c>
      <c r="K486" s="2" t="str">
        <f t="shared" si="232"/>
        <v>FCS0301</v>
      </c>
      <c r="L486" s="1">
        <f t="shared" si="233"/>
        <v>2</v>
      </c>
      <c r="M486" s="1">
        <f t="shared" si="234"/>
        <v>3</v>
      </c>
      <c r="N486" s="1">
        <v>5</v>
      </c>
      <c r="O486" s="57" t="str">
        <f t="shared" si="235"/>
        <v>AAI543</v>
      </c>
      <c r="P486" s="2" t="str">
        <f t="shared" si="231"/>
        <v>AO</v>
      </c>
      <c r="Q486" s="2" t="s">
        <v>161</v>
      </c>
      <c r="R486" s="57" t="s">
        <v>162</v>
      </c>
      <c r="S486" s="2"/>
      <c r="T486" s="2"/>
      <c r="U486" s="2">
        <v>31</v>
      </c>
      <c r="V486" s="2"/>
      <c r="W486" s="2" t="s">
        <v>1749</v>
      </c>
      <c r="X486" s="2" t="s">
        <v>1750</v>
      </c>
      <c r="Y486" s="3" t="str">
        <f t="shared" si="214"/>
        <v>%Z023105</v>
      </c>
      <c r="Z486" s="2" t="str">
        <f t="shared" si="215"/>
        <v>%%O08HV4223A</v>
      </c>
      <c r="AA486" s="2"/>
      <c r="AB486" s="2" t="str">
        <f t="shared" si="216"/>
        <v>CL401至HF401手动调节阀</v>
      </c>
      <c r="AC486" s="1" t="str">
        <f t="shared" si="206"/>
        <v>0</v>
      </c>
      <c r="AD486" s="1" t="str">
        <f t="shared" si="207"/>
        <v>100</v>
      </c>
      <c r="AE486" s="1" t="str">
        <f t="shared" si="208"/>
        <v>%</v>
      </c>
      <c r="AF486" s="1"/>
      <c r="AG486" s="1"/>
      <c r="AH486" s="1"/>
      <c r="AI486" s="1"/>
      <c r="AJ486" s="1"/>
      <c r="AK486" s="58" t="s">
        <v>165</v>
      </c>
      <c r="AL486" s="4"/>
      <c r="AM486" s="4"/>
      <c r="AN486" s="5"/>
      <c r="AO486" s="195" t="s">
        <v>161</v>
      </c>
      <c r="AP486" s="199" t="s">
        <v>1658</v>
      </c>
      <c r="AQ486" s="197" t="s">
        <v>167</v>
      </c>
      <c r="AR486" s="196"/>
      <c r="AS486" s="196"/>
      <c r="AT486" s="196"/>
      <c r="AU486" s="205" t="s">
        <v>1659</v>
      </c>
      <c r="AV486" s="196" t="s">
        <v>170</v>
      </c>
      <c r="AW486" s="4"/>
      <c r="AX486" s="4"/>
      <c r="AY486" s="4"/>
      <c r="AZ486" s="4"/>
      <c r="BA486" s="4"/>
      <c r="BB486" s="4"/>
      <c r="BC486" s="4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4"/>
      <c r="BW486" s="8"/>
      <c r="BX486" s="8"/>
      <c r="BY486" s="8"/>
      <c r="BZ486" s="4"/>
      <c r="CA486" s="4"/>
      <c r="CB486" s="4"/>
      <c r="CC486" s="4"/>
      <c r="CD486" s="27"/>
      <c r="CE486" s="27"/>
      <c r="CF486" s="207" t="str">
        <f t="shared" si="236"/>
        <v/>
      </c>
      <c r="CG486" s="208" t="str">
        <f t="shared" si="217"/>
        <v/>
      </c>
      <c r="CH486" s="209"/>
      <c r="CI486" s="210"/>
      <c r="CJ486" s="207">
        <f t="shared" si="218"/>
        <v>11.952</v>
      </c>
      <c r="CK486" s="208">
        <f t="shared" si="219"/>
        <v>12.048</v>
      </c>
      <c r="CL486" s="209"/>
      <c r="CM486" s="210"/>
      <c r="CN486" s="207" t="str">
        <f t="shared" si="220"/>
        <v/>
      </c>
      <c r="CO486" s="208" t="str">
        <f t="shared" si="221"/>
        <v/>
      </c>
      <c r="CP486" s="211"/>
      <c r="CQ486" s="212"/>
      <c r="CR486" s="213"/>
      <c r="CS486" s="213"/>
    </row>
    <row r="487" spans="1:97" ht="19.899999999999999" customHeight="1">
      <c r="A487" s="194">
        <v>486</v>
      </c>
      <c r="B487" s="195">
        <v>6</v>
      </c>
      <c r="C487" s="195"/>
      <c r="D487" s="196" t="s">
        <v>1751</v>
      </c>
      <c r="E487" s="196" t="s">
        <v>1752</v>
      </c>
      <c r="F487" s="196" t="s">
        <v>1753</v>
      </c>
      <c r="G487" s="196" t="s">
        <v>313</v>
      </c>
      <c r="H487" s="196" t="s">
        <v>314</v>
      </c>
      <c r="I487" s="237" t="str">
        <f t="shared" si="204"/>
        <v>0</v>
      </c>
      <c r="J487" s="237" t="str">
        <f t="shared" si="205"/>
        <v>100</v>
      </c>
      <c r="K487" s="2" t="str">
        <f t="shared" si="232"/>
        <v>FCS0301</v>
      </c>
      <c r="L487" s="1">
        <f t="shared" si="233"/>
        <v>2</v>
      </c>
      <c r="M487" s="1">
        <f t="shared" si="234"/>
        <v>3</v>
      </c>
      <c r="N487" s="1">
        <v>6</v>
      </c>
      <c r="O487" s="57" t="str">
        <f t="shared" si="235"/>
        <v>AAI543</v>
      </c>
      <c r="P487" s="2" t="str">
        <f t="shared" si="231"/>
        <v>AO</v>
      </c>
      <c r="Q487" s="2" t="s">
        <v>161</v>
      </c>
      <c r="R487" s="57" t="s">
        <v>162</v>
      </c>
      <c r="S487" s="2"/>
      <c r="T487" s="2"/>
      <c r="U487" s="2">
        <v>31</v>
      </c>
      <c r="V487" s="2"/>
      <c r="W487" s="2" t="s">
        <v>1754</v>
      </c>
      <c r="X487" s="2" t="s">
        <v>1750</v>
      </c>
      <c r="Y487" s="3" t="str">
        <f t="shared" si="214"/>
        <v>%Z023106</v>
      </c>
      <c r="Z487" s="2" t="str">
        <f t="shared" si="215"/>
        <v>%%O08HV5029</v>
      </c>
      <c r="AA487" s="2"/>
      <c r="AB487" s="2" t="str">
        <f t="shared" si="216"/>
        <v>HE504A/B去放空手动调节阀</v>
      </c>
      <c r="AC487" s="1" t="str">
        <f t="shared" si="206"/>
        <v>0</v>
      </c>
      <c r="AD487" s="1" t="str">
        <f t="shared" si="207"/>
        <v>100</v>
      </c>
      <c r="AE487" s="1" t="str">
        <f t="shared" si="208"/>
        <v>%</v>
      </c>
      <c r="AF487" s="1"/>
      <c r="AG487" s="1"/>
      <c r="AH487" s="1"/>
      <c r="AI487" s="1"/>
      <c r="AJ487" s="1"/>
      <c r="AK487" s="58" t="s">
        <v>165</v>
      </c>
      <c r="AL487" s="4"/>
      <c r="AM487" s="4"/>
      <c r="AN487" s="5"/>
      <c r="AO487" s="195" t="s">
        <v>161</v>
      </c>
      <c r="AP487" s="199" t="s">
        <v>1658</v>
      </c>
      <c r="AQ487" s="197" t="s">
        <v>167</v>
      </c>
      <c r="AR487" s="196"/>
      <c r="AS487" s="196"/>
      <c r="AT487" s="196"/>
      <c r="AU487" s="205" t="s">
        <v>1659</v>
      </c>
      <c r="AV487" s="196" t="s">
        <v>170</v>
      </c>
      <c r="AW487" s="4"/>
      <c r="AX487" s="4"/>
      <c r="AY487" s="4"/>
      <c r="AZ487" s="4"/>
      <c r="BA487" s="4"/>
      <c r="BB487" s="4"/>
      <c r="BC487" s="4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4"/>
      <c r="BW487" s="8"/>
      <c r="BX487" s="8"/>
      <c r="BY487" s="8"/>
      <c r="BZ487" s="4"/>
      <c r="CA487" s="4"/>
      <c r="CB487" s="4"/>
      <c r="CC487" s="4"/>
      <c r="CD487" s="27"/>
      <c r="CE487" s="27"/>
      <c r="CF487" s="207" t="str">
        <f t="shared" si="236"/>
        <v/>
      </c>
      <c r="CG487" s="208" t="str">
        <f t="shared" si="217"/>
        <v/>
      </c>
      <c r="CH487" s="209"/>
      <c r="CI487" s="210"/>
      <c r="CJ487" s="207">
        <f t="shared" si="218"/>
        <v>11.952</v>
      </c>
      <c r="CK487" s="208">
        <f t="shared" si="219"/>
        <v>12.048</v>
      </c>
      <c r="CL487" s="209"/>
      <c r="CM487" s="210"/>
      <c r="CN487" s="207" t="str">
        <f t="shared" si="220"/>
        <v/>
      </c>
      <c r="CO487" s="208" t="str">
        <f t="shared" si="221"/>
        <v/>
      </c>
      <c r="CP487" s="211"/>
      <c r="CQ487" s="212"/>
      <c r="CR487" s="213"/>
      <c r="CS487" s="213"/>
    </row>
    <row r="488" spans="1:97" ht="19.899999999999999" customHeight="1">
      <c r="A488" s="194">
        <v>487</v>
      </c>
      <c r="B488" s="195">
        <v>7</v>
      </c>
      <c r="C488" s="195"/>
      <c r="D488" s="196" t="s">
        <v>1755</v>
      </c>
      <c r="E488" s="196" t="s">
        <v>1756</v>
      </c>
      <c r="F488" s="196" t="s">
        <v>1757</v>
      </c>
      <c r="G488" s="196" t="s">
        <v>313</v>
      </c>
      <c r="H488" s="196" t="s">
        <v>314</v>
      </c>
      <c r="I488" s="237" t="str">
        <f t="shared" si="204"/>
        <v>0</v>
      </c>
      <c r="J488" s="237" t="str">
        <f t="shared" si="205"/>
        <v>100</v>
      </c>
      <c r="K488" s="2" t="str">
        <f t="shared" si="232"/>
        <v>FCS0301</v>
      </c>
      <c r="L488" s="1">
        <f t="shared" si="233"/>
        <v>2</v>
      </c>
      <c r="M488" s="1">
        <f t="shared" si="234"/>
        <v>3</v>
      </c>
      <c r="N488" s="1">
        <v>7</v>
      </c>
      <c r="O488" s="57" t="str">
        <f t="shared" si="235"/>
        <v>AAI543</v>
      </c>
      <c r="P488" s="2" t="str">
        <f t="shared" si="231"/>
        <v>AO</v>
      </c>
      <c r="Q488" s="2" t="s">
        <v>161</v>
      </c>
      <c r="R488" s="57" t="s">
        <v>162</v>
      </c>
      <c r="S488" s="2"/>
      <c r="T488" s="2"/>
      <c r="U488" s="2">
        <v>24</v>
      </c>
      <c r="V488" s="2"/>
      <c r="W488" s="2" t="s">
        <v>315</v>
      </c>
      <c r="X488" s="2" t="s">
        <v>164</v>
      </c>
      <c r="Y488" s="3" t="str">
        <f t="shared" si="214"/>
        <v>%Z023107</v>
      </c>
      <c r="Z488" s="2" t="str">
        <f t="shared" si="215"/>
        <v>%%O08LV3508</v>
      </c>
      <c r="AA488" s="2"/>
      <c r="AB488" s="2" t="str">
        <f t="shared" si="216"/>
        <v>VE306液位调节阀</v>
      </c>
      <c r="AC488" s="1" t="str">
        <f t="shared" si="206"/>
        <v>0</v>
      </c>
      <c r="AD488" s="1" t="str">
        <f t="shared" si="207"/>
        <v>100</v>
      </c>
      <c r="AE488" s="1" t="str">
        <f t="shared" si="208"/>
        <v>%</v>
      </c>
      <c r="AF488" s="59"/>
      <c r="AG488" s="59"/>
      <c r="AH488" s="1"/>
      <c r="AI488" s="1"/>
      <c r="AJ488" s="1"/>
      <c r="AK488" s="58" t="s">
        <v>165</v>
      </c>
      <c r="AL488" s="4"/>
      <c r="AM488" s="4"/>
      <c r="AN488" s="5"/>
      <c r="AO488" s="195" t="s">
        <v>161</v>
      </c>
      <c r="AP488" s="199" t="s">
        <v>1658</v>
      </c>
      <c r="AQ488" s="197" t="s">
        <v>167</v>
      </c>
      <c r="AR488" s="196"/>
      <c r="AS488" s="196"/>
      <c r="AT488" s="196"/>
      <c r="AU488" s="205" t="s">
        <v>1659</v>
      </c>
      <c r="AV488" s="196" t="s">
        <v>170</v>
      </c>
      <c r="AW488" s="4"/>
      <c r="AX488" s="4"/>
      <c r="AY488" s="4"/>
      <c r="AZ488" s="4"/>
      <c r="BA488" s="4"/>
      <c r="BB488" s="4"/>
      <c r="BC488" s="4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4"/>
      <c r="BW488" s="8"/>
      <c r="BX488" s="8"/>
      <c r="BY488" s="8"/>
      <c r="BZ488" s="4"/>
      <c r="CA488" s="4"/>
      <c r="CB488" s="4"/>
      <c r="CC488" s="4"/>
      <c r="CD488" s="27"/>
      <c r="CE488" s="27"/>
      <c r="CF488" s="207" t="str">
        <f t="shared" si="236"/>
        <v/>
      </c>
      <c r="CG488" s="208" t="str">
        <f t="shared" si="217"/>
        <v/>
      </c>
      <c r="CH488" s="209"/>
      <c r="CI488" s="210"/>
      <c r="CJ488" s="207">
        <f t="shared" si="218"/>
        <v>11.952</v>
      </c>
      <c r="CK488" s="208">
        <f t="shared" si="219"/>
        <v>12.048</v>
      </c>
      <c r="CL488" s="209"/>
      <c r="CM488" s="210"/>
      <c r="CN488" s="207" t="str">
        <f t="shared" si="220"/>
        <v/>
      </c>
      <c r="CO488" s="208" t="str">
        <f t="shared" si="221"/>
        <v/>
      </c>
      <c r="CP488" s="211"/>
      <c r="CQ488" s="212"/>
      <c r="CR488" s="213"/>
      <c r="CS488" s="213"/>
    </row>
    <row r="489" spans="1:97" ht="19.899999999999999" customHeight="1">
      <c r="A489" s="194">
        <v>488</v>
      </c>
      <c r="B489" s="195">
        <v>8</v>
      </c>
      <c r="C489" s="195"/>
      <c r="D489" s="196" t="s">
        <v>1758</v>
      </c>
      <c r="E489" s="196" t="s">
        <v>1759</v>
      </c>
      <c r="F489" s="196" t="s">
        <v>1760</v>
      </c>
      <c r="G489" s="196" t="s">
        <v>313</v>
      </c>
      <c r="H489" s="196" t="s">
        <v>314</v>
      </c>
      <c r="I489" s="237" t="str">
        <f t="shared" si="204"/>
        <v>0</v>
      </c>
      <c r="J489" s="237" t="str">
        <f t="shared" si="205"/>
        <v>100</v>
      </c>
      <c r="K489" s="2" t="str">
        <f t="shared" si="232"/>
        <v>FCS0301</v>
      </c>
      <c r="L489" s="1">
        <f t="shared" si="233"/>
        <v>2</v>
      </c>
      <c r="M489" s="1">
        <f t="shared" si="234"/>
        <v>3</v>
      </c>
      <c r="N489" s="1">
        <v>8</v>
      </c>
      <c r="O489" s="57" t="str">
        <f t="shared" si="235"/>
        <v>AAI543</v>
      </c>
      <c r="P489" s="2" t="str">
        <f t="shared" si="231"/>
        <v>AO</v>
      </c>
      <c r="Q489" s="2" t="s">
        <v>161</v>
      </c>
      <c r="R489" s="57" t="s">
        <v>162</v>
      </c>
      <c r="S489" s="2"/>
      <c r="T489" s="2"/>
      <c r="U489" s="2">
        <v>24</v>
      </c>
      <c r="V489" s="2"/>
      <c r="W489" s="2" t="s">
        <v>319</v>
      </c>
      <c r="X489" s="2" t="s">
        <v>164</v>
      </c>
      <c r="Y489" s="3" t="str">
        <f t="shared" si="214"/>
        <v>%Z023108</v>
      </c>
      <c r="Z489" s="2" t="str">
        <f t="shared" si="215"/>
        <v>%%O08LV3517</v>
      </c>
      <c r="AA489" s="2"/>
      <c r="AB489" s="2" t="str">
        <f t="shared" si="216"/>
        <v>VE304液位调节阀</v>
      </c>
      <c r="AC489" s="1" t="str">
        <f t="shared" ref="AC489:AC552" si="237">IF(I489&lt;&gt;"",I489,"")</f>
        <v>0</v>
      </c>
      <c r="AD489" s="1" t="str">
        <f t="shared" ref="AD489:AD552" si="238">IF(J489&lt;&gt;"",J489,"")</f>
        <v>100</v>
      </c>
      <c r="AE489" s="1" t="str">
        <f t="shared" ref="AE489:AE552" si="239">IF(H489&lt;&gt;"",H489,"")</f>
        <v>%</v>
      </c>
      <c r="AF489" s="1"/>
      <c r="AG489" s="1"/>
      <c r="AH489" s="1"/>
      <c r="AI489" s="1"/>
      <c r="AJ489" s="1"/>
      <c r="AK489" s="58" t="s">
        <v>165</v>
      </c>
      <c r="AL489" s="4"/>
      <c r="AM489" s="4"/>
      <c r="AN489" s="5"/>
      <c r="AO489" s="195" t="s">
        <v>161</v>
      </c>
      <c r="AP489" s="199" t="s">
        <v>1658</v>
      </c>
      <c r="AQ489" s="197" t="s">
        <v>167</v>
      </c>
      <c r="AR489" s="196"/>
      <c r="AS489" s="196"/>
      <c r="AT489" s="196"/>
      <c r="AU489" s="205" t="s">
        <v>1659</v>
      </c>
      <c r="AV489" s="196" t="s">
        <v>170</v>
      </c>
      <c r="AW489" s="4"/>
      <c r="AX489" s="4"/>
      <c r="AY489" s="4"/>
      <c r="AZ489" s="4"/>
      <c r="BA489" s="4"/>
      <c r="BB489" s="4"/>
      <c r="BC489" s="4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4"/>
      <c r="BW489" s="8"/>
      <c r="BX489" s="8"/>
      <c r="BY489" s="8"/>
      <c r="BZ489" s="4"/>
      <c r="CA489" s="4"/>
      <c r="CB489" s="4"/>
      <c r="CC489" s="4"/>
      <c r="CD489" s="27"/>
      <c r="CE489" s="27"/>
      <c r="CF489" s="207" t="str">
        <f t="shared" si="236"/>
        <v/>
      </c>
      <c r="CG489" s="208" t="str">
        <f t="shared" si="217"/>
        <v/>
      </c>
      <c r="CH489" s="209"/>
      <c r="CI489" s="210"/>
      <c r="CJ489" s="207">
        <f t="shared" si="218"/>
        <v>11.952</v>
      </c>
      <c r="CK489" s="208">
        <f t="shared" si="219"/>
        <v>12.048</v>
      </c>
      <c r="CL489" s="209"/>
      <c r="CM489" s="210"/>
      <c r="CN489" s="207" t="str">
        <f t="shared" si="220"/>
        <v/>
      </c>
      <c r="CO489" s="208" t="str">
        <f t="shared" si="221"/>
        <v/>
      </c>
      <c r="CP489" s="211"/>
      <c r="CQ489" s="212"/>
      <c r="CR489" s="213"/>
      <c r="CS489" s="213"/>
    </row>
    <row r="490" spans="1:97" ht="19.899999999999999" customHeight="1">
      <c r="A490" s="194">
        <v>489</v>
      </c>
      <c r="B490" s="195">
        <v>9</v>
      </c>
      <c r="C490" s="195"/>
      <c r="D490" s="196" t="s">
        <v>1761</v>
      </c>
      <c r="E490" s="196" t="s">
        <v>1762</v>
      </c>
      <c r="F490" s="196" t="s">
        <v>1763</v>
      </c>
      <c r="G490" s="196" t="s">
        <v>313</v>
      </c>
      <c r="H490" s="196" t="s">
        <v>314</v>
      </c>
      <c r="I490" s="237" t="str">
        <f t="shared" si="204"/>
        <v>0</v>
      </c>
      <c r="J490" s="237" t="str">
        <f t="shared" si="205"/>
        <v>100</v>
      </c>
      <c r="K490" s="2" t="str">
        <f t="shared" si="232"/>
        <v>FCS0301</v>
      </c>
      <c r="L490" s="1">
        <f t="shared" si="233"/>
        <v>2</v>
      </c>
      <c r="M490" s="1">
        <f t="shared" si="234"/>
        <v>3</v>
      </c>
      <c r="N490" s="1">
        <v>9</v>
      </c>
      <c r="O490" s="57" t="str">
        <f t="shared" si="235"/>
        <v>AAI543</v>
      </c>
      <c r="P490" s="2" t="str">
        <f t="shared" si="231"/>
        <v>AO</v>
      </c>
      <c r="Q490" s="2" t="s">
        <v>161</v>
      </c>
      <c r="R490" s="57" t="s">
        <v>162</v>
      </c>
      <c r="S490" s="2"/>
      <c r="T490" s="2"/>
      <c r="U490" s="2">
        <v>24</v>
      </c>
      <c r="V490" s="2"/>
      <c r="W490" s="2" t="s">
        <v>323</v>
      </c>
      <c r="X490" s="2" t="s">
        <v>164</v>
      </c>
      <c r="Y490" s="3" t="str">
        <f t="shared" si="214"/>
        <v>%Z023109</v>
      </c>
      <c r="Z490" s="2" t="str">
        <f t="shared" si="215"/>
        <v>%%O08LV3520</v>
      </c>
      <c r="AA490" s="2"/>
      <c r="AB490" s="2" t="str">
        <f t="shared" si="216"/>
        <v>调节HE312液位调节阀</v>
      </c>
      <c r="AC490" s="1" t="str">
        <f t="shared" si="237"/>
        <v>0</v>
      </c>
      <c r="AD490" s="1" t="str">
        <f t="shared" si="238"/>
        <v>100</v>
      </c>
      <c r="AE490" s="1" t="str">
        <f t="shared" si="239"/>
        <v>%</v>
      </c>
      <c r="AF490" s="1"/>
      <c r="AG490" s="1"/>
      <c r="AH490" s="1"/>
      <c r="AI490" s="1"/>
      <c r="AJ490" s="1"/>
      <c r="AK490" s="58" t="s">
        <v>165</v>
      </c>
      <c r="AL490" s="4"/>
      <c r="AM490" s="4"/>
      <c r="AN490" s="5"/>
      <c r="AO490" s="195" t="s">
        <v>161</v>
      </c>
      <c r="AP490" s="199" t="s">
        <v>1658</v>
      </c>
      <c r="AQ490" s="197" t="s">
        <v>167</v>
      </c>
      <c r="AR490" s="196"/>
      <c r="AS490" s="196"/>
      <c r="AT490" s="196"/>
      <c r="AU490" s="205" t="s">
        <v>1659</v>
      </c>
      <c r="AV490" s="196" t="s">
        <v>170</v>
      </c>
      <c r="AW490" s="4"/>
      <c r="AX490" s="4"/>
      <c r="AY490" s="4"/>
      <c r="AZ490" s="4"/>
      <c r="BA490" s="4"/>
      <c r="BB490" s="4"/>
      <c r="BC490" s="4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4"/>
      <c r="BW490" s="8"/>
      <c r="BX490" s="8"/>
      <c r="BY490" s="8"/>
      <c r="BZ490" s="4"/>
      <c r="CA490" s="4"/>
      <c r="CB490" s="4"/>
      <c r="CC490" s="4"/>
      <c r="CD490" s="27"/>
      <c r="CE490" s="27"/>
      <c r="CF490" s="207" t="str">
        <f t="shared" si="236"/>
        <v/>
      </c>
      <c r="CG490" s="208" t="str">
        <f t="shared" si="217"/>
        <v/>
      </c>
      <c r="CH490" s="209"/>
      <c r="CI490" s="210"/>
      <c r="CJ490" s="207">
        <f t="shared" si="218"/>
        <v>11.952</v>
      </c>
      <c r="CK490" s="208">
        <f t="shared" si="219"/>
        <v>12.048</v>
      </c>
      <c r="CL490" s="209"/>
      <c r="CM490" s="210"/>
      <c r="CN490" s="207" t="str">
        <f t="shared" si="220"/>
        <v/>
      </c>
      <c r="CO490" s="208" t="str">
        <f t="shared" si="221"/>
        <v/>
      </c>
      <c r="CP490" s="211"/>
      <c r="CQ490" s="212"/>
      <c r="CR490" s="213"/>
      <c r="CS490" s="213"/>
    </row>
    <row r="491" spans="1:97" ht="19.899999999999999" customHeight="1">
      <c r="A491" s="194">
        <v>490</v>
      </c>
      <c r="B491" s="195">
        <v>10</v>
      </c>
      <c r="C491" s="195"/>
      <c r="D491" s="196" t="s">
        <v>1764</v>
      </c>
      <c r="E491" s="196" t="s">
        <v>1765</v>
      </c>
      <c r="F491" s="196" t="s">
        <v>1766</v>
      </c>
      <c r="G491" s="196" t="s">
        <v>313</v>
      </c>
      <c r="H491" s="196" t="s">
        <v>314</v>
      </c>
      <c r="I491" s="237" t="str">
        <f t="shared" si="204"/>
        <v>0</v>
      </c>
      <c r="J491" s="237" t="str">
        <f t="shared" si="205"/>
        <v>100</v>
      </c>
      <c r="K491" s="2" t="str">
        <f t="shared" si="232"/>
        <v>FCS0301</v>
      </c>
      <c r="L491" s="1">
        <f t="shared" si="233"/>
        <v>2</v>
      </c>
      <c r="M491" s="1">
        <f t="shared" si="234"/>
        <v>3</v>
      </c>
      <c r="N491" s="1">
        <v>10</v>
      </c>
      <c r="O491" s="57" t="str">
        <f t="shared" si="235"/>
        <v>AAI543</v>
      </c>
      <c r="P491" s="2" t="str">
        <f t="shared" si="231"/>
        <v>AO</v>
      </c>
      <c r="Q491" s="2" t="s">
        <v>161</v>
      </c>
      <c r="R491" s="57" t="s">
        <v>162</v>
      </c>
      <c r="S491" s="2"/>
      <c r="T491" s="2"/>
      <c r="U491" s="2">
        <v>24</v>
      </c>
      <c r="V491" s="2"/>
      <c r="W491" s="2" t="s">
        <v>333</v>
      </c>
      <c r="X491" s="2" t="s">
        <v>164</v>
      </c>
      <c r="Y491" s="3" t="str">
        <f t="shared" si="214"/>
        <v>%Z023110</v>
      </c>
      <c r="Z491" s="2" t="str">
        <f t="shared" si="215"/>
        <v>%%O08LZV4039</v>
      </c>
      <c r="AA491" s="2"/>
      <c r="AB491" s="2" t="str">
        <f t="shared" si="216"/>
        <v>HE401液位调节阀</v>
      </c>
      <c r="AC491" s="1" t="str">
        <f t="shared" si="237"/>
        <v>0</v>
      </c>
      <c r="AD491" s="1" t="str">
        <f t="shared" si="238"/>
        <v>100</v>
      </c>
      <c r="AE491" s="1" t="str">
        <f t="shared" si="239"/>
        <v>%</v>
      </c>
      <c r="AF491" s="1"/>
      <c r="AG491" s="59"/>
      <c r="AH491" s="59"/>
      <c r="AI491" s="1"/>
      <c r="AJ491" s="1"/>
      <c r="AK491" s="58" t="s">
        <v>165</v>
      </c>
      <c r="AL491" s="4"/>
      <c r="AM491" s="4"/>
      <c r="AN491" s="5"/>
      <c r="AO491" s="195" t="s">
        <v>161</v>
      </c>
      <c r="AP491" s="199" t="s">
        <v>1658</v>
      </c>
      <c r="AQ491" s="197" t="s">
        <v>167</v>
      </c>
      <c r="AR491" s="196"/>
      <c r="AS491" s="196"/>
      <c r="AT491" s="196"/>
      <c r="AU491" s="205" t="s">
        <v>1659</v>
      </c>
      <c r="AV491" s="196" t="s">
        <v>170</v>
      </c>
      <c r="AW491" s="4"/>
      <c r="AX491" s="4"/>
      <c r="AY491" s="4"/>
      <c r="AZ491" s="4"/>
      <c r="BA491" s="4"/>
      <c r="BB491" s="4"/>
      <c r="BC491" s="4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4"/>
      <c r="BW491" s="8"/>
      <c r="BX491" s="8"/>
      <c r="BY491" s="8"/>
      <c r="BZ491" s="4"/>
      <c r="CA491" s="4"/>
      <c r="CB491" s="4"/>
      <c r="CC491" s="4"/>
      <c r="CD491" s="27"/>
      <c r="CE491" s="27"/>
      <c r="CF491" s="207" t="str">
        <f t="shared" si="236"/>
        <v/>
      </c>
      <c r="CG491" s="208" t="str">
        <f t="shared" si="217"/>
        <v/>
      </c>
      <c r="CH491" s="209"/>
      <c r="CI491" s="210"/>
      <c r="CJ491" s="207">
        <f t="shared" si="218"/>
        <v>11.952</v>
      </c>
      <c r="CK491" s="208">
        <f t="shared" si="219"/>
        <v>12.048</v>
      </c>
      <c r="CL491" s="209"/>
      <c r="CM491" s="210"/>
      <c r="CN491" s="207" t="str">
        <f t="shared" si="220"/>
        <v/>
      </c>
      <c r="CO491" s="208" t="str">
        <f t="shared" si="221"/>
        <v/>
      </c>
      <c r="CP491" s="211"/>
      <c r="CQ491" s="212"/>
      <c r="CR491" s="213"/>
      <c r="CS491" s="213"/>
    </row>
    <row r="492" spans="1:97" ht="19.899999999999999" customHeight="1">
      <c r="A492" s="194">
        <v>491</v>
      </c>
      <c r="B492" s="195">
        <v>11</v>
      </c>
      <c r="C492" s="195"/>
      <c r="D492" s="196" t="s">
        <v>1767</v>
      </c>
      <c r="E492" s="196" t="s">
        <v>1768</v>
      </c>
      <c r="F492" s="196" t="s">
        <v>1769</v>
      </c>
      <c r="G492" s="196" t="s">
        <v>313</v>
      </c>
      <c r="H492" s="196" t="s">
        <v>314</v>
      </c>
      <c r="I492" s="237" t="str">
        <f t="shared" si="204"/>
        <v>0</v>
      </c>
      <c r="J492" s="237" t="str">
        <f t="shared" si="205"/>
        <v>100</v>
      </c>
      <c r="K492" s="2" t="str">
        <f t="shared" si="232"/>
        <v>FCS0301</v>
      </c>
      <c r="L492" s="1">
        <f t="shared" si="233"/>
        <v>2</v>
      </c>
      <c r="M492" s="1">
        <f t="shared" si="234"/>
        <v>3</v>
      </c>
      <c r="N492" s="1">
        <v>11</v>
      </c>
      <c r="O492" s="57" t="str">
        <f t="shared" si="235"/>
        <v>AAI543</v>
      </c>
      <c r="P492" s="2" t="str">
        <f t="shared" si="231"/>
        <v>AO</v>
      </c>
      <c r="Q492" s="2" t="s">
        <v>161</v>
      </c>
      <c r="R492" s="57" t="s">
        <v>162</v>
      </c>
      <c r="S492" s="2"/>
      <c r="T492" s="2"/>
      <c r="U492" s="2">
        <v>24</v>
      </c>
      <c r="V492" s="2"/>
      <c r="W492" s="2" t="s">
        <v>337</v>
      </c>
      <c r="X492" s="2" t="s">
        <v>164</v>
      </c>
      <c r="Y492" s="3" t="str">
        <f t="shared" si="214"/>
        <v>%Z023111</v>
      </c>
      <c r="Z492" s="2" t="str">
        <f t="shared" si="215"/>
        <v>%%O08LV4208</v>
      </c>
      <c r="AA492" s="2"/>
      <c r="AB492" s="2" t="str">
        <f t="shared" si="216"/>
        <v>CL401底部液位调节阀</v>
      </c>
      <c r="AC492" s="1" t="str">
        <f t="shared" si="237"/>
        <v>0</v>
      </c>
      <c r="AD492" s="1" t="str">
        <f t="shared" si="238"/>
        <v>100</v>
      </c>
      <c r="AE492" s="1" t="str">
        <f t="shared" si="239"/>
        <v>%</v>
      </c>
      <c r="AF492" s="1"/>
      <c r="AG492" s="1"/>
      <c r="AH492" s="1"/>
      <c r="AI492" s="1"/>
      <c r="AJ492" s="1"/>
      <c r="AK492" s="58" t="s">
        <v>165</v>
      </c>
      <c r="AL492" s="4"/>
      <c r="AM492" s="4"/>
      <c r="AN492" s="5"/>
      <c r="AO492" s="195" t="s">
        <v>161</v>
      </c>
      <c r="AP492" s="199" t="s">
        <v>1658</v>
      </c>
      <c r="AQ492" s="197" t="s">
        <v>167</v>
      </c>
      <c r="AR492" s="196"/>
      <c r="AS492" s="196"/>
      <c r="AT492" s="196"/>
      <c r="AU492" s="205" t="s">
        <v>1659</v>
      </c>
      <c r="AV492" s="196" t="s">
        <v>170</v>
      </c>
      <c r="AW492" s="4"/>
      <c r="AX492" s="4"/>
      <c r="AY492" s="4"/>
      <c r="AZ492" s="4"/>
      <c r="BA492" s="4"/>
      <c r="BB492" s="4"/>
      <c r="BC492" s="4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4"/>
      <c r="BW492" s="8"/>
      <c r="BX492" s="8"/>
      <c r="BY492" s="8"/>
      <c r="BZ492" s="4"/>
      <c r="CA492" s="4"/>
      <c r="CB492" s="4"/>
      <c r="CC492" s="4"/>
      <c r="CD492" s="27"/>
      <c r="CE492" s="27"/>
      <c r="CF492" s="207" t="str">
        <f t="shared" si="236"/>
        <v/>
      </c>
      <c r="CG492" s="208" t="str">
        <f t="shared" si="217"/>
        <v/>
      </c>
      <c r="CH492" s="209"/>
      <c r="CI492" s="210"/>
      <c r="CJ492" s="207">
        <f t="shared" si="218"/>
        <v>11.952</v>
      </c>
      <c r="CK492" s="208">
        <f t="shared" si="219"/>
        <v>12.048</v>
      </c>
      <c r="CL492" s="209"/>
      <c r="CM492" s="210"/>
      <c r="CN492" s="207" t="str">
        <f t="shared" si="220"/>
        <v/>
      </c>
      <c r="CO492" s="208" t="str">
        <f t="shared" si="221"/>
        <v/>
      </c>
      <c r="CP492" s="211"/>
      <c r="CQ492" s="212"/>
      <c r="CR492" s="213"/>
      <c r="CS492" s="213"/>
    </row>
    <row r="493" spans="1:97" ht="19.899999999999999" customHeight="1">
      <c r="A493" s="194">
        <v>492</v>
      </c>
      <c r="B493" s="195">
        <v>12</v>
      </c>
      <c r="C493" s="195"/>
      <c r="D493" s="196" t="s">
        <v>1770</v>
      </c>
      <c r="E493" s="196" t="s">
        <v>1771</v>
      </c>
      <c r="F493" s="196" t="s">
        <v>1772</v>
      </c>
      <c r="G493" s="196" t="s">
        <v>313</v>
      </c>
      <c r="H493" s="196" t="s">
        <v>314</v>
      </c>
      <c r="I493" s="237" t="s">
        <v>1773</v>
      </c>
      <c r="J493" s="237" t="s">
        <v>1774</v>
      </c>
      <c r="K493" s="2" t="str">
        <f t="shared" si="232"/>
        <v>FCS0301</v>
      </c>
      <c r="L493" s="1">
        <f t="shared" si="233"/>
        <v>2</v>
      </c>
      <c r="M493" s="1">
        <f t="shared" si="234"/>
        <v>3</v>
      </c>
      <c r="N493" s="1">
        <v>12</v>
      </c>
      <c r="O493" s="57" t="str">
        <f t="shared" si="235"/>
        <v>AAI543</v>
      </c>
      <c r="P493" s="2" t="str">
        <f t="shared" si="231"/>
        <v>AO</v>
      </c>
      <c r="Q493" s="2" t="s">
        <v>161</v>
      </c>
      <c r="R493" s="57" t="s">
        <v>162</v>
      </c>
      <c r="S493" s="2"/>
      <c r="T493" s="2"/>
      <c r="U493" s="2">
        <v>24</v>
      </c>
      <c r="V493" s="2"/>
      <c r="W493" s="2" t="s">
        <v>341</v>
      </c>
      <c r="X493" s="2" t="s">
        <v>164</v>
      </c>
      <c r="Y493" s="3" t="str">
        <f t="shared" si="214"/>
        <v>%Z023112</v>
      </c>
      <c r="Z493" s="2" t="str">
        <f t="shared" si="215"/>
        <v>%%O08LZV4264</v>
      </c>
      <c r="AA493" s="2"/>
      <c r="AB493" s="2" t="str">
        <f t="shared" si="216"/>
        <v>CL402液位调节阀</v>
      </c>
      <c r="AC493" s="1" t="str">
        <f t="shared" si="237"/>
        <v>0</v>
      </c>
      <c r="AD493" s="1" t="str">
        <f t="shared" si="238"/>
        <v>100</v>
      </c>
      <c r="AE493" s="1" t="str">
        <f t="shared" si="239"/>
        <v>%</v>
      </c>
      <c r="AF493" s="1"/>
      <c r="AG493" s="1"/>
      <c r="AH493" s="1"/>
      <c r="AI493" s="1"/>
      <c r="AJ493" s="1"/>
      <c r="AK493" s="58" t="s">
        <v>165</v>
      </c>
      <c r="AL493" s="4"/>
      <c r="AM493" s="4"/>
      <c r="AN493" s="5"/>
      <c r="AO493" s="195" t="s">
        <v>161</v>
      </c>
      <c r="AP493" s="199" t="s">
        <v>1658</v>
      </c>
      <c r="AQ493" s="197" t="s">
        <v>167</v>
      </c>
      <c r="AR493" s="196"/>
      <c r="AS493" s="196"/>
      <c r="AT493" s="196"/>
      <c r="AU493" s="205" t="s">
        <v>1659</v>
      </c>
      <c r="AV493" s="196" t="s">
        <v>170</v>
      </c>
      <c r="AW493" s="4"/>
      <c r="AX493" s="4"/>
      <c r="AY493" s="4"/>
      <c r="AZ493" s="4"/>
      <c r="BA493" s="4"/>
      <c r="BB493" s="4"/>
      <c r="BC493" s="4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4"/>
      <c r="BW493" s="8"/>
      <c r="BX493" s="8"/>
      <c r="BY493" s="8"/>
      <c r="BZ493" s="4"/>
      <c r="CA493" s="4"/>
      <c r="CB493" s="4"/>
      <c r="CC493" s="4"/>
      <c r="CD493" s="27"/>
      <c r="CE493" s="27"/>
      <c r="CF493" s="207" t="str">
        <f t="shared" si="236"/>
        <v/>
      </c>
      <c r="CG493" s="208" t="str">
        <f t="shared" si="217"/>
        <v/>
      </c>
      <c r="CH493" s="209"/>
      <c r="CI493" s="210"/>
      <c r="CJ493" s="207">
        <f t="shared" si="218"/>
        <v>11.952</v>
      </c>
      <c r="CK493" s="208">
        <f t="shared" si="219"/>
        <v>12.048</v>
      </c>
      <c r="CL493" s="209"/>
      <c r="CM493" s="210"/>
      <c r="CN493" s="207" t="str">
        <f t="shared" si="220"/>
        <v/>
      </c>
      <c r="CO493" s="208" t="str">
        <f t="shared" si="221"/>
        <v/>
      </c>
      <c r="CP493" s="211"/>
      <c r="CQ493" s="212"/>
      <c r="CR493" s="213"/>
      <c r="CS493" s="213"/>
    </row>
    <row r="494" spans="1:97" ht="19.899999999999999" customHeight="1">
      <c r="A494" s="194">
        <v>493</v>
      </c>
      <c r="B494" s="195">
        <v>13</v>
      </c>
      <c r="C494" s="195"/>
      <c r="D494" s="196" t="str">
        <f>LEFT(K494,1)&amp;RIGHT(K494,2)&amp;"N"&amp;L494&amp;"S"&amp;M494&amp;N494</f>
        <v>F01N2S313</v>
      </c>
      <c r="E494" s="196" t="s">
        <v>1775</v>
      </c>
      <c r="F494" s="196" t="s">
        <v>1692</v>
      </c>
      <c r="G494" s="196"/>
      <c r="H494" s="196"/>
      <c r="I494" s="237" t="str">
        <f t="shared" ref="I494:I525" si="240">IF(G494&lt;&gt;"",LEFT(G494,FIND("~",G494,1)-1),"")</f>
        <v/>
      </c>
      <c r="J494" s="237" t="str">
        <f t="shared" ref="J494:J525" si="241">IF(G494&lt;&gt;"",MID(G494,FIND("~",G494,1)+1,10),"")</f>
        <v/>
      </c>
      <c r="K494" s="2" t="str">
        <f t="shared" si="232"/>
        <v>FCS0301</v>
      </c>
      <c r="L494" s="1">
        <f t="shared" si="233"/>
        <v>2</v>
      </c>
      <c r="M494" s="1">
        <f t="shared" si="234"/>
        <v>3</v>
      </c>
      <c r="N494" s="1">
        <v>13</v>
      </c>
      <c r="O494" s="57" t="str">
        <f t="shared" si="235"/>
        <v>AAI543</v>
      </c>
      <c r="P494" s="2" t="str">
        <f t="shared" si="231"/>
        <v>AO</v>
      </c>
      <c r="Q494" s="2" t="s">
        <v>161</v>
      </c>
      <c r="R494" s="57" t="s">
        <v>162</v>
      </c>
      <c r="S494" s="2"/>
      <c r="T494" s="2"/>
      <c r="U494" s="2"/>
      <c r="V494" s="2"/>
      <c r="W494" s="2"/>
      <c r="X494" s="2"/>
      <c r="Y494" s="3" t="str">
        <f t="shared" si="214"/>
        <v>%Z023113</v>
      </c>
      <c r="Z494" s="2" t="str">
        <f t="shared" si="215"/>
        <v>%%OF01N2S313</v>
      </c>
      <c r="AA494" s="2"/>
      <c r="AB494" s="2" t="str">
        <f t="shared" si="216"/>
        <v>SBAOR SPARE</v>
      </c>
      <c r="AC494" s="1" t="str">
        <f t="shared" si="237"/>
        <v/>
      </c>
      <c r="AD494" s="1" t="str">
        <f t="shared" si="238"/>
        <v/>
      </c>
      <c r="AE494" s="1" t="str">
        <f t="shared" si="239"/>
        <v/>
      </c>
      <c r="AF494" s="1"/>
      <c r="AG494" s="59"/>
      <c r="AH494" s="59"/>
      <c r="AI494" s="1"/>
      <c r="AJ494" s="1"/>
      <c r="AK494" s="58" t="s">
        <v>165</v>
      </c>
      <c r="AL494" s="4"/>
      <c r="AM494" s="4"/>
      <c r="AN494" s="5"/>
      <c r="AO494" s="195" t="s">
        <v>161</v>
      </c>
      <c r="AP494" s="199" t="s">
        <v>1658</v>
      </c>
      <c r="AQ494" s="197" t="s">
        <v>167</v>
      </c>
      <c r="AR494" s="196"/>
      <c r="AS494" s="196"/>
      <c r="AT494" s="196"/>
      <c r="AU494" s="205"/>
      <c r="AV494" s="196"/>
      <c r="AW494" s="4"/>
      <c r="AX494" s="4"/>
      <c r="AY494" s="4"/>
      <c r="AZ494" s="4"/>
      <c r="BA494" s="4"/>
      <c r="BB494" s="4"/>
      <c r="BC494" s="4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4"/>
      <c r="BW494" s="8"/>
      <c r="BX494" s="8"/>
      <c r="BY494" s="8"/>
      <c r="BZ494" s="4"/>
      <c r="CA494" s="4"/>
      <c r="CB494" s="4"/>
      <c r="CC494" s="4"/>
      <c r="CD494" s="27"/>
      <c r="CE494" s="27"/>
      <c r="CF494" s="207" t="str">
        <f t="shared" si="236"/>
        <v/>
      </c>
      <c r="CG494" s="208" t="str">
        <f t="shared" si="217"/>
        <v/>
      </c>
      <c r="CH494" s="209"/>
      <c r="CI494" s="210"/>
      <c r="CJ494" s="207">
        <f t="shared" si="218"/>
        <v>11.952</v>
      </c>
      <c r="CK494" s="208">
        <f t="shared" si="219"/>
        <v>12.048</v>
      </c>
      <c r="CL494" s="209"/>
      <c r="CM494" s="210"/>
      <c r="CN494" s="207" t="str">
        <f t="shared" si="220"/>
        <v/>
      </c>
      <c r="CO494" s="208" t="str">
        <f t="shared" si="221"/>
        <v/>
      </c>
      <c r="CP494" s="211"/>
      <c r="CQ494" s="212"/>
      <c r="CR494" s="213"/>
      <c r="CS494" s="213"/>
    </row>
    <row r="495" spans="1:97" ht="19.899999999999999" customHeight="1">
      <c r="A495" s="194">
        <v>494</v>
      </c>
      <c r="B495" s="195">
        <v>14</v>
      </c>
      <c r="C495" s="195"/>
      <c r="D495" s="196" t="str">
        <f>LEFT(K495,1)&amp;RIGHT(K495,2)&amp;"N"&amp;L495&amp;"S"&amp;M495&amp;N495</f>
        <v>F01N2S314</v>
      </c>
      <c r="E495" s="196" t="s">
        <v>1776</v>
      </c>
      <c r="F495" s="196" t="s">
        <v>1692</v>
      </c>
      <c r="G495" s="196"/>
      <c r="H495" s="196"/>
      <c r="I495" s="237" t="str">
        <f t="shared" si="240"/>
        <v/>
      </c>
      <c r="J495" s="237" t="str">
        <f t="shared" si="241"/>
        <v/>
      </c>
      <c r="K495" s="2" t="str">
        <f t="shared" si="232"/>
        <v>FCS0301</v>
      </c>
      <c r="L495" s="1">
        <f t="shared" si="233"/>
        <v>2</v>
      </c>
      <c r="M495" s="1">
        <f t="shared" si="234"/>
        <v>3</v>
      </c>
      <c r="N495" s="1">
        <v>14</v>
      </c>
      <c r="O495" s="57" t="str">
        <f t="shared" si="235"/>
        <v>AAI543</v>
      </c>
      <c r="P495" s="2" t="str">
        <f t="shared" si="231"/>
        <v>AO</v>
      </c>
      <c r="Q495" s="2" t="s">
        <v>161</v>
      </c>
      <c r="R495" s="57" t="s">
        <v>162</v>
      </c>
      <c r="S495" s="2"/>
      <c r="T495" s="2"/>
      <c r="U495" s="2"/>
      <c r="V495" s="2"/>
      <c r="W495" s="2"/>
      <c r="X495" s="2"/>
      <c r="Y495" s="3" t="str">
        <f t="shared" si="214"/>
        <v>%Z023114</v>
      </c>
      <c r="Z495" s="2" t="str">
        <f t="shared" si="215"/>
        <v>%%OF01N2S314</v>
      </c>
      <c r="AA495" s="2"/>
      <c r="AB495" s="2" t="str">
        <f t="shared" si="216"/>
        <v>SBAOR SPARE</v>
      </c>
      <c r="AC495" s="1" t="str">
        <f t="shared" si="237"/>
        <v/>
      </c>
      <c r="AD495" s="1" t="str">
        <f t="shared" si="238"/>
        <v/>
      </c>
      <c r="AE495" s="1" t="str">
        <f t="shared" si="239"/>
        <v/>
      </c>
      <c r="AF495" s="1"/>
      <c r="AG495" s="1"/>
      <c r="AH495" s="1"/>
      <c r="AI495" s="1"/>
      <c r="AJ495" s="1"/>
      <c r="AK495" s="58" t="s">
        <v>165</v>
      </c>
      <c r="AL495" s="4"/>
      <c r="AM495" s="4"/>
      <c r="AN495" s="5"/>
      <c r="AO495" s="195" t="s">
        <v>161</v>
      </c>
      <c r="AP495" s="199" t="s">
        <v>1658</v>
      </c>
      <c r="AQ495" s="197" t="s">
        <v>167</v>
      </c>
      <c r="AR495" s="196"/>
      <c r="AS495" s="196"/>
      <c r="AT495" s="196"/>
      <c r="AU495" s="205"/>
      <c r="AV495" s="196"/>
      <c r="AW495" s="4"/>
      <c r="AX495" s="4"/>
      <c r="AY495" s="4"/>
      <c r="AZ495" s="4"/>
      <c r="BA495" s="4"/>
      <c r="BB495" s="4"/>
      <c r="BC495" s="4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4"/>
      <c r="BW495" s="8"/>
      <c r="BX495" s="8"/>
      <c r="BY495" s="8"/>
      <c r="BZ495" s="4"/>
      <c r="CA495" s="4"/>
      <c r="CB495" s="4"/>
      <c r="CC495" s="4"/>
      <c r="CD495" s="27"/>
      <c r="CE495" s="27"/>
      <c r="CF495" s="207" t="str">
        <f t="shared" si="236"/>
        <v/>
      </c>
      <c r="CG495" s="208" t="str">
        <f t="shared" si="217"/>
        <v/>
      </c>
      <c r="CH495" s="209"/>
      <c r="CI495" s="210"/>
      <c r="CJ495" s="207">
        <f t="shared" si="218"/>
        <v>11.952</v>
      </c>
      <c r="CK495" s="208">
        <f t="shared" si="219"/>
        <v>12.048</v>
      </c>
      <c r="CL495" s="209"/>
      <c r="CM495" s="210"/>
      <c r="CN495" s="207" t="str">
        <f t="shared" si="220"/>
        <v/>
      </c>
      <c r="CO495" s="208" t="str">
        <f t="shared" si="221"/>
        <v/>
      </c>
      <c r="CP495" s="211"/>
      <c r="CQ495" s="212"/>
      <c r="CR495" s="213"/>
      <c r="CS495" s="213"/>
    </row>
    <row r="496" spans="1:97" ht="19.899999999999999" customHeight="1">
      <c r="A496" s="194">
        <v>495</v>
      </c>
      <c r="B496" s="195">
        <v>15</v>
      </c>
      <c r="C496" s="195"/>
      <c r="D496" s="196" t="str">
        <f>LEFT(K496,1)&amp;RIGHT(K496,2)&amp;"N"&amp;L496&amp;"S"&amp;M496&amp;N496</f>
        <v>F01N2S315</v>
      </c>
      <c r="E496" s="196" t="s">
        <v>1777</v>
      </c>
      <c r="F496" s="196" t="s">
        <v>1692</v>
      </c>
      <c r="G496" s="196"/>
      <c r="H496" s="196"/>
      <c r="I496" s="237" t="str">
        <f t="shared" si="240"/>
        <v/>
      </c>
      <c r="J496" s="237" t="str">
        <f t="shared" si="241"/>
        <v/>
      </c>
      <c r="K496" s="2" t="str">
        <f t="shared" si="232"/>
        <v>FCS0301</v>
      </c>
      <c r="L496" s="1">
        <f t="shared" si="233"/>
        <v>2</v>
      </c>
      <c r="M496" s="1">
        <f t="shared" si="234"/>
        <v>3</v>
      </c>
      <c r="N496" s="1">
        <v>15</v>
      </c>
      <c r="O496" s="57" t="str">
        <f t="shared" si="235"/>
        <v>AAI543</v>
      </c>
      <c r="P496" s="2" t="str">
        <f t="shared" si="231"/>
        <v>AO</v>
      </c>
      <c r="Q496" s="2" t="s">
        <v>161</v>
      </c>
      <c r="R496" s="57" t="s">
        <v>162</v>
      </c>
      <c r="S496" s="2"/>
      <c r="T496" s="2"/>
      <c r="U496" s="2"/>
      <c r="V496" s="2"/>
      <c r="W496" s="2"/>
      <c r="X496" s="2"/>
      <c r="Y496" s="3" t="str">
        <f t="shared" si="214"/>
        <v>%Z023115</v>
      </c>
      <c r="Z496" s="2" t="str">
        <f t="shared" si="215"/>
        <v>%%OF01N2S315</v>
      </c>
      <c r="AA496" s="2"/>
      <c r="AB496" s="2" t="str">
        <f t="shared" si="216"/>
        <v>SBAOR SPARE</v>
      </c>
      <c r="AC496" s="1" t="str">
        <f t="shared" si="237"/>
        <v/>
      </c>
      <c r="AD496" s="1" t="str">
        <f t="shared" si="238"/>
        <v/>
      </c>
      <c r="AE496" s="1" t="str">
        <f t="shared" si="239"/>
        <v/>
      </c>
      <c r="AF496" s="1"/>
      <c r="AG496" s="1"/>
      <c r="AH496" s="1"/>
      <c r="AI496" s="1"/>
      <c r="AJ496" s="1"/>
      <c r="AK496" s="58" t="s">
        <v>165</v>
      </c>
      <c r="AL496" s="4"/>
      <c r="AM496" s="4"/>
      <c r="AN496" s="5"/>
      <c r="AO496" s="195" t="s">
        <v>161</v>
      </c>
      <c r="AP496" s="199" t="s">
        <v>1658</v>
      </c>
      <c r="AQ496" s="197" t="s">
        <v>167</v>
      </c>
      <c r="AR496" s="196"/>
      <c r="AS496" s="196"/>
      <c r="AT496" s="196"/>
      <c r="AU496" s="205"/>
      <c r="AV496" s="196"/>
      <c r="AW496" s="4"/>
      <c r="AX496" s="4"/>
      <c r="AY496" s="4"/>
      <c r="AZ496" s="4"/>
      <c r="BA496" s="4"/>
      <c r="BB496" s="4"/>
      <c r="BC496" s="4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4"/>
      <c r="BW496" s="8"/>
      <c r="BX496" s="8"/>
      <c r="BY496" s="8"/>
      <c r="BZ496" s="4"/>
      <c r="CA496" s="4"/>
      <c r="CB496" s="4"/>
      <c r="CC496" s="4"/>
      <c r="CD496" s="27"/>
      <c r="CE496" s="27"/>
      <c r="CF496" s="207" t="str">
        <f t="shared" si="236"/>
        <v/>
      </c>
      <c r="CG496" s="208" t="str">
        <f t="shared" si="217"/>
        <v/>
      </c>
      <c r="CH496" s="209"/>
      <c r="CI496" s="210"/>
      <c r="CJ496" s="207">
        <f t="shared" si="218"/>
        <v>11.952</v>
      </c>
      <c r="CK496" s="208">
        <f t="shared" si="219"/>
        <v>12.048</v>
      </c>
      <c r="CL496" s="209"/>
      <c r="CM496" s="210"/>
      <c r="CN496" s="207" t="str">
        <f t="shared" si="220"/>
        <v/>
      </c>
      <c r="CO496" s="208" t="str">
        <f t="shared" si="221"/>
        <v/>
      </c>
      <c r="CP496" s="211"/>
      <c r="CQ496" s="212"/>
      <c r="CR496" s="213"/>
      <c r="CS496" s="213"/>
    </row>
    <row r="497" spans="1:97" ht="19.899999999999999" customHeight="1">
      <c r="A497" s="194">
        <v>496</v>
      </c>
      <c r="B497" s="195">
        <v>16</v>
      </c>
      <c r="C497" s="195"/>
      <c r="D497" s="196" t="str">
        <f>LEFT(K497,1)&amp;RIGHT(K497,2)&amp;"N"&amp;L497&amp;"S"&amp;M497&amp;N497</f>
        <v>F01N2S316</v>
      </c>
      <c r="E497" s="196" t="s">
        <v>1778</v>
      </c>
      <c r="F497" s="196" t="s">
        <v>1692</v>
      </c>
      <c r="G497" s="196"/>
      <c r="H497" s="196"/>
      <c r="I497" s="237" t="str">
        <f t="shared" si="240"/>
        <v/>
      </c>
      <c r="J497" s="237" t="str">
        <f t="shared" si="241"/>
        <v/>
      </c>
      <c r="K497" s="2" t="str">
        <f t="shared" si="232"/>
        <v>FCS0301</v>
      </c>
      <c r="L497" s="1">
        <f t="shared" si="233"/>
        <v>2</v>
      </c>
      <c r="M497" s="1">
        <f t="shared" si="234"/>
        <v>3</v>
      </c>
      <c r="N497" s="1">
        <v>16</v>
      </c>
      <c r="O497" s="57" t="str">
        <f t="shared" si="235"/>
        <v>AAI543</v>
      </c>
      <c r="P497" s="2" t="str">
        <f t="shared" si="231"/>
        <v>AO</v>
      </c>
      <c r="Q497" s="2" t="s">
        <v>161</v>
      </c>
      <c r="R497" s="57" t="s">
        <v>162</v>
      </c>
      <c r="S497" s="2"/>
      <c r="T497" s="2"/>
      <c r="U497" s="2"/>
      <c r="V497" s="2"/>
      <c r="W497" s="2"/>
      <c r="X497" s="2"/>
      <c r="Y497" s="3" t="str">
        <f t="shared" si="214"/>
        <v>%Z023116</v>
      </c>
      <c r="Z497" s="2" t="str">
        <f t="shared" si="215"/>
        <v>%%OF01N2S316</v>
      </c>
      <c r="AA497" s="2"/>
      <c r="AB497" s="2" t="str">
        <f t="shared" si="216"/>
        <v>SBAOR SPARE</v>
      </c>
      <c r="AC497" s="1" t="str">
        <f t="shared" si="237"/>
        <v/>
      </c>
      <c r="AD497" s="1" t="str">
        <f t="shared" si="238"/>
        <v/>
      </c>
      <c r="AE497" s="1" t="str">
        <f t="shared" si="239"/>
        <v/>
      </c>
      <c r="AF497" s="1"/>
      <c r="AG497" s="1"/>
      <c r="AH497" s="1"/>
      <c r="AI497" s="1"/>
      <c r="AJ497" s="1"/>
      <c r="AK497" s="58" t="s">
        <v>165</v>
      </c>
      <c r="AL497" s="4"/>
      <c r="AM497" s="4"/>
      <c r="AN497" s="5"/>
      <c r="AO497" s="195" t="s">
        <v>161</v>
      </c>
      <c r="AP497" s="199" t="s">
        <v>1658</v>
      </c>
      <c r="AQ497" s="197" t="s">
        <v>167</v>
      </c>
      <c r="AR497" s="196"/>
      <c r="AS497" s="196"/>
      <c r="AT497" s="196"/>
      <c r="AU497" s="205"/>
      <c r="AV497" s="196"/>
      <c r="AW497" s="4"/>
      <c r="AX497" s="4"/>
      <c r="AY497" s="4"/>
      <c r="AZ497" s="4"/>
      <c r="BA497" s="4"/>
      <c r="BB497" s="4"/>
      <c r="BC497" s="4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4"/>
      <c r="BW497" s="8"/>
      <c r="BX497" s="8"/>
      <c r="BY497" s="8"/>
      <c r="BZ497" s="4"/>
      <c r="CA497" s="4"/>
      <c r="CB497" s="4"/>
      <c r="CC497" s="4"/>
      <c r="CD497" s="27"/>
      <c r="CE497" s="27"/>
      <c r="CF497" s="207" t="str">
        <f t="shared" si="236"/>
        <v/>
      </c>
      <c r="CG497" s="208" t="str">
        <f t="shared" si="217"/>
        <v/>
      </c>
      <c r="CH497" s="209"/>
      <c r="CI497" s="210"/>
      <c r="CJ497" s="207">
        <f t="shared" si="218"/>
        <v>11.952</v>
      </c>
      <c r="CK497" s="208">
        <f t="shared" si="219"/>
        <v>12.048</v>
      </c>
      <c r="CL497" s="209"/>
      <c r="CM497" s="210"/>
      <c r="CN497" s="207" t="str">
        <f t="shared" si="220"/>
        <v/>
      </c>
      <c r="CO497" s="208" t="str">
        <f t="shared" si="221"/>
        <v/>
      </c>
      <c r="CP497" s="211"/>
      <c r="CQ497" s="212"/>
      <c r="CR497" s="213"/>
      <c r="CS497" s="213"/>
    </row>
    <row r="498" spans="1:97" ht="19.899999999999999" customHeight="1">
      <c r="A498" s="194">
        <v>497</v>
      </c>
      <c r="B498" s="195">
        <v>1</v>
      </c>
      <c r="C498" s="195"/>
      <c r="D498" s="196" t="s">
        <v>1779</v>
      </c>
      <c r="E498" s="196" t="s">
        <v>1780</v>
      </c>
      <c r="F498" s="196" t="s">
        <v>1781</v>
      </c>
      <c r="G498" s="196" t="s">
        <v>313</v>
      </c>
      <c r="H498" s="196" t="s">
        <v>314</v>
      </c>
      <c r="I498" s="237" t="str">
        <f t="shared" si="240"/>
        <v>0</v>
      </c>
      <c r="J498" s="237" t="str">
        <f t="shared" si="241"/>
        <v>100</v>
      </c>
      <c r="K498" s="2" t="s">
        <v>22</v>
      </c>
      <c r="L498" s="1">
        <v>3</v>
      </c>
      <c r="M498" s="1">
        <v>3</v>
      </c>
      <c r="N498" s="1">
        <v>1</v>
      </c>
      <c r="O498" s="57" t="s">
        <v>59</v>
      </c>
      <c r="P498" s="2" t="str">
        <f t="shared" si="231"/>
        <v>AO</v>
      </c>
      <c r="Q498" s="2" t="s">
        <v>161</v>
      </c>
      <c r="R498" s="57" t="s">
        <v>162</v>
      </c>
      <c r="S498" s="2"/>
      <c r="T498" s="2"/>
      <c r="U498" s="2">
        <v>25</v>
      </c>
      <c r="V498" s="2"/>
      <c r="W498" s="2" t="s">
        <v>345</v>
      </c>
      <c r="X498" s="2" t="s">
        <v>164</v>
      </c>
      <c r="Y498" s="3" t="str">
        <f t="shared" si="214"/>
        <v>%Z033101</v>
      </c>
      <c r="Z498" s="2" t="str">
        <f t="shared" si="215"/>
        <v>%%O08LV4383</v>
      </c>
      <c r="AA498" s="2"/>
      <c r="AB498" s="2" t="str">
        <f t="shared" si="216"/>
        <v>HE407液位调节阀</v>
      </c>
      <c r="AC498" s="1" t="str">
        <f t="shared" si="237"/>
        <v>0</v>
      </c>
      <c r="AD498" s="1" t="str">
        <f t="shared" si="238"/>
        <v>100</v>
      </c>
      <c r="AE498" s="1" t="str">
        <f t="shared" si="239"/>
        <v>%</v>
      </c>
      <c r="AF498" s="1"/>
      <c r="AG498" s="59"/>
      <c r="AH498" s="1"/>
      <c r="AI498" s="1"/>
      <c r="AJ498" s="1"/>
      <c r="AK498" s="58" t="s">
        <v>165</v>
      </c>
      <c r="AL498" s="4"/>
      <c r="AM498" s="4"/>
      <c r="AN498" s="5"/>
      <c r="AO498" s="195" t="s">
        <v>161</v>
      </c>
      <c r="AP498" s="199" t="s">
        <v>1658</v>
      </c>
      <c r="AQ498" s="197" t="s">
        <v>167</v>
      </c>
      <c r="AR498" s="196"/>
      <c r="AS498" s="196"/>
      <c r="AT498" s="196"/>
      <c r="AU498" s="205" t="s">
        <v>1659</v>
      </c>
      <c r="AV498" s="196" t="s">
        <v>170</v>
      </c>
      <c r="AW498" s="4"/>
      <c r="AX498" s="4"/>
      <c r="AY498" s="4"/>
      <c r="AZ498" s="4"/>
      <c r="BA498" s="4"/>
      <c r="BB498" s="4"/>
      <c r="BC498" s="4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4"/>
      <c r="BW498" s="8"/>
      <c r="BX498" s="8"/>
      <c r="BY498" s="8"/>
      <c r="BZ498" s="4"/>
      <c r="CA498" s="4"/>
      <c r="CB498" s="4"/>
      <c r="CC498" s="4"/>
      <c r="CD498" s="27"/>
      <c r="CE498" s="27"/>
      <c r="CF498" s="207" t="str">
        <f t="shared" si="236"/>
        <v/>
      </c>
      <c r="CG498" s="208" t="str">
        <f t="shared" si="217"/>
        <v/>
      </c>
      <c r="CH498" s="209"/>
      <c r="CI498" s="210"/>
      <c r="CJ498" s="207">
        <f t="shared" si="218"/>
        <v>11.952</v>
      </c>
      <c r="CK498" s="208">
        <f t="shared" si="219"/>
        <v>12.048</v>
      </c>
      <c r="CL498" s="209"/>
      <c r="CM498" s="210"/>
      <c r="CN498" s="207" t="str">
        <f t="shared" si="220"/>
        <v/>
      </c>
      <c r="CO498" s="208" t="str">
        <f t="shared" si="221"/>
        <v/>
      </c>
      <c r="CP498" s="211"/>
      <c r="CQ498" s="212"/>
      <c r="CR498" s="213"/>
      <c r="CS498" s="213"/>
    </row>
    <row r="499" spans="1:97" ht="19.899999999999999" customHeight="1">
      <c r="A499" s="194">
        <v>498</v>
      </c>
      <c r="B499" s="195">
        <v>2</v>
      </c>
      <c r="C499" s="195"/>
      <c r="D499" s="196" t="s">
        <v>1782</v>
      </c>
      <c r="E499" s="196" t="s">
        <v>1783</v>
      </c>
      <c r="F499" s="196" t="s">
        <v>1784</v>
      </c>
      <c r="G499" s="196" t="s">
        <v>313</v>
      </c>
      <c r="H499" s="196" t="s">
        <v>314</v>
      </c>
      <c r="I499" s="237" t="str">
        <f t="shared" si="240"/>
        <v>0</v>
      </c>
      <c r="J499" s="237" t="str">
        <f t="shared" si="241"/>
        <v>100</v>
      </c>
      <c r="K499" s="2" t="str">
        <f t="shared" ref="K499:K513" si="242">K498</f>
        <v>FCS0301</v>
      </c>
      <c r="L499" s="1">
        <f t="shared" ref="L499:L513" si="243">L498</f>
        <v>3</v>
      </c>
      <c r="M499" s="1">
        <f t="shared" ref="M499:M513" si="244">M498</f>
        <v>3</v>
      </c>
      <c r="N499" s="1">
        <v>2</v>
      </c>
      <c r="O499" s="57" t="str">
        <f t="shared" ref="O499:O513" si="245">O498</f>
        <v>AAI543</v>
      </c>
      <c r="P499" s="2" t="str">
        <f t="shared" si="231"/>
        <v>AO</v>
      </c>
      <c r="Q499" s="2" t="s">
        <v>161</v>
      </c>
      <c r="R499" s="57" t="s">
        <v>162</v>
      </c>
      <c r="S499" s="2"/>
      <c r="T499" s="2"/>
      <c r="U499" s="2">
        <v>25</v>
      </c>
      <c r="V499" s="2"/>
      <c r="W499" s="2" t="s">
        <v>349</v>
      </c>
      <c r="X499" s="2" t="s">
        <v>164</v>
      </c>
      <c r="Y499" s="3" t="str">
        <f t="shared" si="214"/>
        <v>%Z033102</v>
      </c>
      <c r="Z499" s="2" t="str">
        <f t="shared" si="215"/>
        <v>%%O08LV4385</v>
      </c>
      <c r="AA499" s="2"/>
      <c r="AB499" s="2" t="str">
        <f t="shared" si="216"/>
        <v>HE407冷凝罐液位调节阀</v>
      </c>
      <c r="AC499" s="1" t="str">
        <f t="shared" si="237"/>
        <v>0</v>
      </c>
      <c r="AD499" s="1" t="str">
        <f t="shared" si="238"/>
        <v>100</v>
      </c>
      <c r="AE499" s="1" t="str">
        <f t="shared" si="239"/>
        <v>%</v>
      </c>
      <c r="AF499" s="1"/>
      <c r="AG499" s="1"/>
      <c r="AH499" s="1"/>
      <c r="AI499" s="1"/>
      <c r="AJ499" s="1"/>
      <c r="AK499" s="58" t="s">
        <v>165</v>
      </c>
      <c r="AL499" s="4"/>
      <c r="AM499" s="4"/>
      <c r="AN499" s="5"/>
      <c r="AO499" s="195" t="s">
        <v>161</v>
      </c>
      <c r="AP499" s="199" t="s">
        <v>1658</v>
      </c>
      <c r="AQ499" s="197" t="s">
        <v>167</v>
      </c>
      <c r="AR499" s="196"/>
      <c r="AS499" s="196"/>
      <c r="AT499" s="196"/>
      <c r="AU499" s="205" t="s">
        <v>1659</v>
      </c>
      <c r="AV499" s="196" t="s">
        <v>170</v>
      </c>
      <c r="AW499" s="4"/>
      <c r="AX499" s="4"/>
      <c r="AY499" s="4"/>
      <c r="AZ499" s="4"/>
      <c r="BA499" s="4"/>
      <c r="BB499" s="4"/>
      <c r="BC499" s="4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4"/>
      <c r="BW499" s="8"/>
      <c r="BX499" s="8"/>
      <c r="BY499" s="8"/>
      <c r="BZ499" s="4"/>
      <c r="CA499" s="4"/>
      <c r="CB499" s="4"/>
      <c r="CC499" s="4"/>
      <c r="CD499" s="27"/>
      <c r="CE499" s="27"/>
      <c r="CF499" s="207" t="str">
        <f t="shared" si="236"/>
        <v/>
      </c>
      <c r="CG499" s="208" t="str">
        <f t="shared" si="217"/>
        <v/>
      </c>
      <c r="CH499" s="209"/>
      <c r="CI499" s="210"/>
      <c r="CJ499" s="207">
        <f t="shared" si="218"/>
        <v>11.952</v>
      </c>
      <c r="CK499" s="208">
        <f t="shared" si="219"/>
        <v>12.048</v>
      </c>
      <c r="CL499" s="209"/>
      <c r="CM499" s="210"/>
      <c r="CN499" s="207" t="str">
        <f t="shared" si="220"/>
        <v/>
      </c>
      <c r="CO499" s="208" t="str">
        <f t="shared" si="221"/>
        <v/>
      </c>
      <c r="CP499" s="211"/>
      <c r="CQ499" s="212"/>
      <c r="CR499" s="213"/>
      <c r="CS499" s="213"/>
    </row>
    <row r="500" spans="1:97" ht="19.899999999999999" customHeight="1">
      <c r="A500" s="194">
        <v>499</v>
      </c>
      <c r="B500" s="195">
        <v>3</v>
      </c>
      <c r="C500" s="195"/>
      <c r="D500" s="196" t="s">
        <v>1785</v>
      </c>
      <c r="E500" s="196" t="s">
        <v>1786</v>
      </c>
      <c r="F500" s="196" t="s">
        <v>1787</v>
      </c>
      <c r="G500" s="196" t="s">
        <v>313</v>
      </c>
      <c r="H500" s="196" t="s">
        <v>314</v>
      </c>
      <c r="I500" s="237" t="str">
        <f t="shared" si="240"/>
        <v>0</v>
      </c>
      <c r="J500" s="237" t="str">
        <f t="shared" si="241"/>
        <v>100</v>
      </c>
      <c r="K500" s="2" t="str">
        <f t="shared" si="242"/>
        <v>FCS0301</v>
      </c>
      <c r="L500" s="1">
        <f t="shared" si="243"/>
        <v>3</v>
      </c>
      <c r="M500" s="1">
        <f t="shared" si="244"/>
        <v>3</v>
      </c>
      <c r="N500" s="1">
        <v>3</v>
      </c>
      <c r="O500" s="57" t="str">
        <f t="shared" si="245"/>
        <v>AAI543</v>
      </c>
      <c r="P500" s="2" t="str">
        <f t="shared" si="231"/>
        <v>AO</v>
      </c>
      <c r="Q500" s="2" t="s">
        <v>161</v>
      </c>
      <c r="R500" s="57" t="s">
        <v>162</v>
      </c>
      <c r="S500" s="2"/>
      <c r="T500" s="2"/>
      <c r="U500" s="2">
        <v>24</v>
      </c>
      <c r="V500" s="2"/>
      <c r="W500" s="2" t="s">
        <v>358</v>
      </c>
      <c r="X500" s="2" t="s">
        <v>164</v>
      </c>
      <c r="Y500" s="3" t="str">
        <f t="shared" si="214"/>
        <v>%Z033103</v>
      </c>
      <c r="Z500" s="2" t="str">
        <f t="shared" si="215"/>
        <v>%%O08LV5024</v>
      </c>
      <c r="AA500" s="2"/>
      <c r="AB500" s="2" t="str">
        <f t="shared" si="216"/>
        <v>CL504液位调节阀</v>
      </c>
      <c r="AC500" s="1" t="str">
        <f t="shared" si="237"/>
        <v>0</v>
      </c>
      <c r="AD500" s="1" t="str">
        <f t="shared" si="238"/>
        <v>100</v>
      </c>
      <c r="AE500" s="1" t="str">
        <f t="shared" si="239"/>
        <v>%</v>
      </c>
      <c r="AF500" s="1"/>
      <c r="AG500" s="1"/>
      <c r="AH500" s="1"/>
      <c r="AI500" s="1"/>
      <c r="AJ500" s="1"/>
      <c r="AK500" s="58" t="s">
        <v>165</v>
      </c>
      <c r="AL500" s="4"/>
      <c r="AM500" s="4"/>
      <c r="AN500" s="5"/>
      <c r="AO500" s="195" t="s">
        <v>161</v>
      </c>
      <c r="AP500" s="199" t="s">
        <v>1658</v>
      </c>
      <c r="AQ500" s="197" t="s">
        <v>167</v>
      </c>
      <c r="AR500" s="196"/>
      <c r="AS500" s="196"/>
      <c r="AT500" s="196"/>
      <c r="AU500" s="205" t="s">
        <v>1659</v>
      </c>
      <c r="AV500" s="196" t="s">
        <v>170</v>
      </c>
      <c r="AW500" s="4"/>
      <c r="AX500" s="4"/>
      <c r="AY500" s="4"/>
      <c r="AZ500" s="4"/>
      <c r="BA500" s="4"/>
      <c r="BB500" s="4"/>
      <c r="BC500" s="4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4"/>
      <c r="BW500" s="8"/>
      <c r="BX500" s="8"/>
      <c r="BY500" s="8"/>
      <c r="BZ500" s="4"/>
      <c r="CA500" s="4"/>
      <c r="CB500" s="4"/>
      <c r="CC500" s="4"/>
      <c r="CD500" s="27"/>
      <c r="CE500" s="27"/>
      <c r="CF500" s="207" t="str">
        <f t="shared" si="236"/>
        <v/>
      </c>
      <c r="CG500" s="208" t="str">
        <f t="shared" si="217"/>
        <v/>
      </c>
      <c r="CH500" s="209"/>
      <c r="CI500" s="210"/>
      <c r="CJ500" s="207">
        <f t="shared" si="218"/>
        <v>11.952</v>
      </c>
      <c r="CK500" s="208">
        <f t="shared" si="219"/>
        <v>12.048</v>
      </c>
      <c r="CL500" s="209"/>
      <c r="CM500" s="210"/>
      <c r="CN500" s="207" t="str">
        <f t="shared" si="220"/>
        <v/>
      </c>
      <c r="CO500" s="208" t="str">
        <f t="shared" si="221"/>
        <v/>
      </c>
      <c r="CP500" s="211"/>
      <c r="CQ500" s="212"/>
      <c r="CR500" s="213"/>
      <c r="CS500" s="213"/>
    </row>
    <row r="501" spans="1:97" ht="19.899999999999999" customHeight="1">
      <c r="A501" s="194">
        <v>500</v>
      </c>
      <c r="B501" s="195">
        <v>4</v>
      </c>
      <c r="C501" s="195"/>
      <c r="D501" s="196" t="s">
        <v>1788</v>
      </c>
      <c r="E501" s="196" t="s">
        <v>1789</v>
      </c>
      <c r="F501" s="196" t="s">
        <v>1790</v>
      </c>
      <c r="G501" s="196" t="s">
        <v>313</v>
      </c>
      <c r="H501" s="196" t="s">
        <v>314</v>
      </c>
      <c r="I501" s="237" t="str">
        <f t="shared" si="240"/>
        <v>0</v>
      </c>
      <c r="J501" s="237" t="str">
        <f t="shared" si="241"/>
        <v>100</v>
      </c>
      <c r="K501" s="2" t="str">
        <f t="shared" si="242"/>
        <v>FCS0301</v>
      </c>
      <c r="L501" s="1">
        <f t="shared" si="243"/>
        <v>3</v>
      </c>
      <c r="M501" s="1">
        <f t="shared" si="244"/>
        <v>3</v>
      </c>
      <c r="N501" s="1">
        <v>4</v>
      </c>
      <c r="O501" s="57" t="str">
        <f t="shared" si="245"/>
        <v>AAI543</v>
      </c>
      <c r="P501" s="2" t="str">
        <f t="shared" si="231"/>
        <v>AO</v>
      </c>
      <c r="Q501" s="2" t="s">
        <v>161</v>
      </c>
      <c r="R501" s="57" t="s">
        <v>162</v>
      </c>
      <c r="S501" s="2"/>
      <c r="T501" s="2"/>
      <c r="U501" s="2">
        <v>25</v>
      </c>
      <c r="V501" s="2"/>
      <c r="W501" s="2" t="s">
        <v>362</v>
      </c>
      <c r="X501" s="2" t="s">
        <v>164</v>
      </c>
      <c r="Y501" s="3" t="str">
        <f t="shared" si="214"/>
        <v>%Z033104</v>
      </c>
      <c r="Z501" s="2" t="str">
        <f t="shared" si="215"/>
        <v>%%O08LV5044</v>
      </c>
      <c r="AA501" s="2"/>
      <c r="AB501" s="2" t="str">
        <f t="shared" si="216"/>
        <v>冷凝器HE502壳程液位调阀</v>
      </c>
      <c r="AC501" s="1" t="str">
        <f t="shared" si="237"/>
        <v>0</v>
      </c>
      <c r="AD501" s="1" t="str">
        <f t="shared" si="238"/>
        <v>100</v>
      </c>
      <c r="AE501" s="1" t="str">
        <f t="shared" si="239"/>
        <v>%</v>
      </c>
      <c r="AF501" s="1"/>
      <c r="AG501" s="1"/>
      <c r="AH501" s="1"/>
      <c r="AI501" s="1"/>
      <c r="AJ501" s="1"/>
      <c r="AK501" s="58" t="s">
        <v>165</v>
      </c>
      <c r="AL501" s="4"/>
      <c r="AM501" s="4"/>
      <c r="AN501" s="5"/>
      <c r="AO501" s="195" t="s">
        <v>161</v>
      </c>
      <c r="AP501" s="199" t="s">
        <v>1658</v>
      </c>
      <c r="AQ501" s="197" t="s">
        <v>167</v>
      </c>
      <c r="AR501" s="196"/>
      <c r="AS501" s="196"/>
      <c r="AT501" s="196"/>
      <c r="AU501" s="205" t="s">
        <v>1659</v>
      </c>
      <c r="AV501" s="196" t="s">
        <v>170</v>
      </c>
      <c r="AW501" s="4"/>
      <c r="AX501" s="4"/>
      <c r="AY501" s="4"/>
      <c r="AZ501" s="4"/>
      <c r="BA501" s="4"/>
      <c r="BB501" s="4"/>
      <c r="BC501" s="4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4"/>
      <c r="BW501" s="8"/>
      <c r="BX501" s="8"/>
      <c r="BY501" s="8"/>
      <c r="BZ501" s="4"/>
      <c r="CA501" s="4"/>
      <c r="CB501" s="4"/>
      <c r="CC501" s="4"/>
      <c r="CD501" s="27"/>
      <c r="CE501" s="27"/>
      <c r="CF501" s="207" t="str">
        <f t="shared" si="236"/>
        <v/>
      </c>
      <c r="CG501" s="208" t="str">
        <f t="shared" si="217"/>
        <v/>
      </c>
      <c r="CH501" s="209"/>
      <c r="CI501" s="210"/>
      <c r="CJ501" s="207">
        <f t="shared" si="218"/>
        <v>11.952</v>
      </c>
      <c r="CK501" s="208">
        <f t="shared" si="219"/>
        <v>12.048</v>
      </c>
      <c r="CL501" s="209"/>
      <c r="CM501" s="210"/>
      <c r="CN501" s="207" t="str">
        <f t="shared" si="220"/>
        <v/>
      </c>
      <c r="CO501" s="208" t="str">
        <f t="shared" si="221"/>
        <v/>
      </c>
      <c r="CP501" s="211"/>
      <c r="CQ501" s="212"/>
      <c r="CR501" s="213"/>
      <c r="CS501" s="213"/>
    </row>
    <row r="502" spans="1:97" ht="19.899999999999999" customHeight="1">
      <c r="A502" s="194">
        <v>501</v>
      </c>
      <c r="B502" s="195">
        <v>5</v>
      </c>
      <c r="C502" s="195"/>
      <c r="D502" s="196" t="s">
        <v>1791</v>
      </c>
      <c r="E502" s="196" t="s">
        <v>1792</v>
      </c>
      <c r="F502" s="196" t="s">
        <v>1793</v>
      </c>
      <c r="G502" s="196" t="s">
        <v>313</v>
      </c>
      <c r="H502" s="196" t="s">
        <v>314</v>
      </c>
      <c r="I502" s="237" t="str">
        <f t="shared" si="240"/>
        <v>0</v>
      </c>
      <c r="J502" s="237" t="str">
        <f t="shared" si="241"/>
        <v>100</v>
      </c>
      <c r="K502" s="2" t="str">
        <f t="shared" si="242"/>
        <v>FCS0301</v>
      </c>
      <c r="L502" s="1">
        <f t="shared" si="243"/>
        <v>3</v>
      </c>
      <c r="M502" s="1">
        <f t="shared" si="244"/>
        <v>3</v>
      </c>
      <c r="N502" s="1">
        <v>5</v>
      </c>
      <c r="O502" s="57" t="str">
        <f t="shared" si="245"/>
        <v>AAI543</v>
      </c>
      <c r="P502" s="2" t="str">
        <f t="shared" si="231"/>
        <v>AO</v>
      </c>
      <c r="Q502" s="2" t="s">
        <v>161</v>
      </c>
      <c r="R502" s="57" t="s">
        <v>162</v>
      </c>
      <c r="S502" s="2"/>
      <c r="T502" s="2"/>
      <c r="U502" s="2">
        <v>25</v>
      </c>
      <c r="V502" s="2"/>
      <c r="W502" s="2" t="s">
        <v>366</v>
      </c>
      <c r="X502" s="2" t="s">
        <v>164</v>
      </c>
      <c r="Y502" s="3" t="str">
        <f t="shared" si="214"/>
        <v>%Z033105</v>
      </c>
      <c r="Z502" s="2" t="str">
        <f t="shared" si="215"/>
        <v>%%O08LZV5127</v>
      </c>
      <c r="AA502" s="2"/>
      <c r="AB502" s="2" t="str">
        <f t="shared" si="216"/>
        <v>CL502塔底液位调节阀</v>
      </c>
      <c r="AC502" s="1" t="str">
        <f t="shared" si="237"/>
        <v>0</v>
      </c>
      <c r="AD502" s="1" t="str">
        <f t="shared" si="238"/>
        <v>100</v>
      </c>
      <c r="AE502" s="1" t="str">
        <f t="shared" si="239"/>
        <v>%</v>
      </c>
      <c r="AF502" s="1"/>
      <c r="AG502" s="1"/>
      <c r="AH502" s="1"/>
      <c r="AI502" s="1"/>
      <c r="AJ502" s="1"/>
      <c r="AK502" s="58" t="s">
        <v>165</v>
      </c>
      <c r="AL502" s="4"/>
      <c r="AM502" s="4"/>
      <c r="AN502" s="5"/>
      <c r="AO502" s="195" t="s">
        <v>161</v>
      </c>
      <c r="AP502" s="199" t="s">
        <v>1658</v>
      </c>
      <c r="AQ502" s="197" t="s">
        <v>167</v>
      </c>
      <c r="AR502" s="196"/>
      <c r="AS502" s="196"/>
      <c r="AT502" s="196"/>
      <c r="AU502" s="205" t="s">
        <v>1659</v>
      </c>
      <c r="AV502" s="196" t="s">
        <v>170</v>
      </c>
      <c r="AW502" s="4"/>
      <c r="AX502" s="4"/>
      <c r="AY502" s="4"/>
      <c r="AZ502" s="4"/>
      <c r="BA502" s="4"/>
      <c r="BB502" s="4"/>
      <c r="BC502" s="4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4"/>
      <c r="BW502" s="8"/>
      <c r="BX502" s="8"/>
      <c r="BY502" s="8"/>
      <c r="BZ502" s="4"/>
      <c r="CA502" s="4"/>
      <c r="CB502" s="4"/>
      <c r="CC502" s="4"/>
      <c r="CD502" s="27"/>
      <c r="CE502" s="27"/>
      <c r="CF502" s="207" t="str">
        <f t="shared" si="236"/>
        <v/>
      </c>
      <c r="CG502" s="208" t="str">
        <f t="shared" si="217"/>
        <v/>
      </c>
      <c r="CH502" s="209"/>
      <c r="CI502" s="210"/>
      <c r="CJ502" s="207">
        <f t="shared" si="218"/>
        <v>11.952</v>
      </c>
      <c r="CK502" s="208">
        <f t="shared" si="219"/>
        <v>12.048</v>
      </c>
      <c r="CL502" s="209"/>
      <c r="CM502" s="210"/>
      <c r="CN502" s="207" t="str">
        <f t="shared" si="220"/>
        <v/>
      </c>
      <c r="CO502" s="208" t="str">
        <f t="shared" si="221"/>
        <v/>
      </c>
      <c r="CP502" s="211"/>
      <c r="CQ502" s="212"/>
      <c r="CR502" s="213"/>
      <c r="CS502" s="213"/>
    </row>
    <row r="503" spans="1:97" ht="19.899999999999999" customHeight="1">
      <c r="A503" s="194">
        <v>502</v>
      </c>
      <c r="B503" s="195">
        <v>6</v>
      </c>
      <c r="C503" s="195"/>
      <c r="D503" s="196" t="s">
        <v>1794</v>
      </c>
      <c r="E503" s="196" t="s">
        <v>1795</v>
      </c>
      <c r="F503" s="196" t="s">
        <v>1796</v>
      </c>
      <c r="G503" s="196" t="s">
        <v>313</v>
      </c>
      <c r="H503" s="196" t="s">
        <v>314</v>
      </c>
      <c r="I503" s="237" t="str">
        <f t="shared" si="240"/>
        <v>0</v>
      </c>
      <c r="J503" s="237" t="str">
        <f t="shared" si="241"/>
        <v>100</v>
      </c>
      <c r="K503" s="2" t="str">
        <f t="shared" si="242"/>
        <v>FCS0301</v>
      </c>
      <c r="L503" s="1">
        <f t="shared" si="243"/>
        <v>3</v>
      </c>
      <c r="M503" s="1">
        <f t="shared" si="244"/>
        <v>3</v>
      </c>
      <c r="N503" s="1">
        <v>6</v>
      </c>
      <c r="O503" s="57" t="str">
        <f t="shared" si="245"/>
        <v>AAI543</v>
      </c>
      <c r="P503" s="2" t="str">
        <f t="shared" si="231"/>
        <v>AO</v>
      </c>
      <c r="Q503" s="2" t="s">
        <v>161</v>
      </c>
      <c r="R503" s="57" t="s">
        <v>162</v>
      </c>
      <c r="S503" s="2"/>
      <c r="T503" s="2"/>
      <c r="U503" s="2">
        <v>25</v>
      </c>
      <c r="V503" s="2"/>
      <c r="W503" s="2" t="s">
        <v>370</v>
      </c>
      <c r="X503" s="2" t="s">
        <v>164</v>
      </c>
      <c r="Y503" s="3" t="str">
        <f t="shared" si="214"/>
        <v>%Z033106</v>
      </c>
      <c r="Z503" s="2" t="str">
        <f t="shared" si="215"/>
        <v>%%O08LZV5162</v>
      </c>
      <c r="AA503" s="2"/>
      <c r="AB503" s="2" t="str">
        <f t="shared" si="216"/>
        <v>CL501液位调节阀</v>
      </c>
      <c r="AC503" s="1" t="str">
        <f t="shared" si="237"/>
        <v>0</v>
      </c>
      <c r="AD503" s="1" t="str">
        <f t="shared" si="238"/>
        <v>100</v>
      </c>
      <c r="AE503" s="1" t="str">
        <f t="shared" si="239"/>
        <v>%</v>
      </c>
      <c r="AF503" s="1"/>
      <c r="AG503" s="1"/>
      <c r="AH503" s="1"/>
      <c r="AI503" s="1"/>
      <c r="AJ503" s="1"/>
      <c r="AK503" s="58" t="s">
        <v>165</v>
      </c>
      <c r="AL503" s="4"/>
      <c r="AM503" s="4"/>
      <c r="AN503" s="5"/>
      <c r="AO503" s="195" t="s">
        <v>161</v>
      </c>
      <c r="AP503" s="199" t="s">
        <v>1658</v>
      </c>
      <c r="AQ503" s="197" t="s">
        <v>167</v>
      </c>
      <c r="AR503" s="196"/>
      <c r="AS503" s="196"/>
      <c r="AT503" s="196"/>
      <c r="AU503" s="205" t="s">
        <v>1659</v>
      </c>
      <c r="AV503" s="196" t="s">
        <v>170</v>
      </c>
      <c r="AW503" s="4"/>
      <c r="AX503" s="4"/>
      <c r="AY503" s="4"/>
      <c r="AZ503" s="4"/>
      <c r="BA503" s="4"/>
      <c r="BB503" s="4"/>
      <c r="BC503" s="4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4"/>
      <c r="BW503" s="8"/>
      <c r="BX503" s="8"/>
      <c r="BY503" s="8"/>
      <c r="BZ503" s="4"/>
      <c r="CA503" s="4"/>
      <c r="CB503" s="4"/>
      <c r="CC503" s="4"/>
      <c r="CD503" s="27"/>
      <c r="CE503" s="27"/>
      <c r="CF503" s="207" t="str">
        <f t="shared" si="236"/>
        <v/>
      </c>
      <c r="CG503" s="208" t="str">
        <f t="shared" si="217"/>
        <v/>
      </c>
      <c r="CH503" s="209"/>
      <c r="CI503" s="210"/>
      <c r="CJ503" s="207">
        <f t="shared" si="218"/>
        <v>11.952</v>
      </c>
      <c r="CK503" s="208">
        <f t="shared" si="219"/>
        <v>12.048</v>
      </c>
      <c r="CL503" s="209"/>
      <c r="CM503" s="210"/>
      <c r="CN503" s="207" t="str">
        <f t="shared" si="220"/>
        <v/>
      </c>
      <c r="CO503" s="208" t="str">
        <f t="shared" si="221"/>
        <v/>
      </c>
      <c r="CP503" s="211"/>
      <c r="CQ503" s="212"/>
      <c r="CR503" s="213"/>
      <c r="CS503" s="213"/>
    </row>
    <row r="504" spans="1:97" ht="19.899999999999999" customHeight="1">
      <c r="A504" s="194">
        <v>503</v>
      </c>
      <c r="B504" s="195">
        <v>7</v>
      </c>
      <c r="C504" s="195"/>
      <c r="D504" s="196" t="s">
        <v>1797</v>
      </c>
      <c r="E504" s="196" t="s">
        <v>1798</v>
      </c>
      <c r="F504" s="196" t="s">
        <v>1787</v>
      </c>
      <c r="G504" s="196" t="s">
        <v>313</v>
      </c>
      <c r="H504" s="196" t="s">
        <v>314</v>
      </c>
      <c r="I504" s="237" t="str">
        <f t="shared" si="240"/>
        <v>0</v>
      </c>
      <c r="J504" s="237" t="str">
        <f t="shared" si="241"/>
        <v>100</v>
      </c>
      <c r="K504" s="2" t="str">
        <f t="shared" si="242"/>
        <v>FCS0301</v>
      </c>
      <c r="L504" s="1">
        <f t="shared" si="243"/>
        <v>3</v>
      </c>
      <c r="M504" s="1">
        <f t="shared" si="244"/>
        <v>3</v>
      </c>
      <c r="N504" s="1">
        <v>7</v>
      </c>
      <c r="O504" s="57" t="str">
        <f t="shared" si="245"/>
        <v>AAI543</v>
      </c>
      <c r="P504" s="2" t="str">
        <f t="shared" si="231"/>
        <v>AO</v>
      </c>
      <c r="Q504" s="2" t="s">
        <v>161</v>
      </c>
      <c r="R504" s="57" t="s">
        <v>162</v>
      </c>
      <c r="S504" s="2"/>
      <c r="T504" s="2"/>
      <c r="U504" s="2">
        <v>25</v>
      </c>
      <c r="V504" s="2"/>
      <c r="W504" s="2" t="s">
        <v>380</v>
      </c>
      <c r="X504" s="2" t="s">
        <v>164</v>
      </c>
      <c r="Y504" s="3" t="str">
        <f t="shared" si="214"/>
        <v>%Z033107</v>
      </c>
      <c r="Z504" s="2" t="str">
        <f t="shared" si="215"/>
        <v>%%O08LZV5166</v>
      </c>
      <c r="AA504" s="2"/>
      <c r="AB504" s="2" t="str">
        <f t="shared" si="216"/>
        <v>CL504液位调节阀</v>
      </c>
      <c r="AC504" s="1" t="str">
        <f t="shared" si="237"/>
        <v>0</v>
      </c>
      <c r="AD504" s="1" t="str">
        <f t="shared" si="238"/>
        <v>100</v>
      </c>
      <c r="AE504" s="1" t="str">
        <f t="shared" si="239"/>
        <v>%</v>
      </c>
      <c r="AF504" s="59"/>
      <c r="AG504" s="59"/>
      <c r="AH504" s="1"/>
      <c r="AI504" s="1"/>
      <c r="AJ504" s="1"/>
      <c r="AK504" s="58" t="s">
        <v>165</v>
      </c>
      <c r="AL504" s="4"/>
      <c r="AM504" s="4"/>
      <c r="AN504" s="5"/>
      <c r="AO504" s="195" t="s">
        <v>161</v>
      </c>
      <c r="AP504" s="199" t="s">
        <v>1658</v>
      </c>
      <c r="AQ504" s="197" t="s">
        <v>167</v>
      </c>
      <c r="AR504" s="196"/>
      <c r="AS504" s="196"/>
      <c r="AT504" s="196"/>
      <c r="AU504" s="205" t="s">
        <v>1659</v>
      </c>
      <c r="AV504" s="196" t="s">
        <v>170</v>
      </c>
      <c r="AW504" s="4"/>
      <c r="AX504" s="4"/>
      <c r="AY504" s="4"/>
      <c r="AZ504" s="4"/>
      <c r="BA504" s="4"/>
      <c r="BB504" s="4"/>
      <c r="BC504" s="4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4"/>
      <c r="BW504" s="8"/>
      <c r="BX504" s="8"/>
      <c r="BY504" s="8"/>
      <c r="BZ504" s="4"/>
      <c r="CA504" s="4"/>
      <c r="CB504" s="4"/>
      <c r="CC504" s="4"/>
      <c r="CD504" s="27"/>
      <c r="CE504" s="27"/>
      <c r="CF504" s="207" t="str">
        <f t="shared" si="236"/>
        <v/>
      </c>
      <c r="CG504" s="208" t="str">
        <f t="shared" si="217"/>
        <v/>
      </c>
      <c r="CH504" s="209"/>
      <c r="CI504" s="210"/>
      <c r="CJ504" s="207">
        <f t="shared" si="218"/>
        <v>11.952</v>
      </c>
      <c r="CK504" s="208">
        <f t="shared" si="219"/>
        <v>12.048</v>
      </c>
      <c r="CL504" s="209"/>
      <c r="CM504" s="210"/>
      <c r="CN504" s="207" t="str">
        <f t="shared" si="220"/>
        <v/>
      </c>
      <c r="CO504" s="208" t="str">
        <f t="shared" si="221"/>
        <v/>
      </c>
      <c r="CP504" s="211"/>
      <c r="CQ504" s="212"/>
      <c r="CR504" s="213"/>
      <c r="CS504" s="213"/>
    </row>
    <row r="505" spans="1:97" ht="19.899999999999999" customHeight="1">
      <c r="A505" s="194">
        <v>504</v>
      </c>
      <c r="B505" s="195">
        <v>8</v>
      </c>
      <c r="C505" s="195"/>
      <c r="D505" s="196" t="s">
        <v>1799</v>
      </c>
      <c r="E505" s="196" t="s">
        <v>1800</v>
      </c>
      <c r="F505" s="196" t="s">
        <v>1801</v>
      </c>
      <c r="G505" s="196" t="s">
        <v>313</v>
      </c>
      <c r="H505" s="196" t="s">
        <v>314</v>
      </c>
      <c r="I505" s="237" t="str">
        <f t="shared" si="240"/>
        <v>0</v>
      </c>
      <c r="J505" s="237" t="str">
        <f t="shared" si="241"/>
        <v>100</v>
      </c>
      <c r="K505" s="2" t="str">
        <f t="shared" si="242"/>
        <v>FCS0301</v>
      </c>
      <c r="L505" s="1">
        <f t="shared" si="243"/>
        <v>3</v>
      </c>
      <c r="M505" s="1">
        <f t="shared" si="244"/>
        <v>3</v>
      </c>
      <c r="N505" s="1">
        <v>8</v>
      </c>
      <c r="O505" s="57" t="str">
        <f t="shared" si="245"/>
        <v>AAI543</v>
      </c>
      <c r="P505" s="2" t="str">
        <f t="shared" si="231"/>
        <v>AO</v>
      </c>
      <c r="Q505" s="2" t="s">
        <v>161</v>
      </c>
      <c r="R505" s="57" t="s">
        <v>162</v>
      </c>
      <c r="S505" s="2"/>
      <c r="T505" s="2"/>
      <c r="U505" s="2">
        <v>30</v>
      </c>
      <c r="V505" s="2"/>
      <c r="W505" s="2" t="s">
        <v>1800</v>
      </c>
      <c r="X505" s="2" t="s">
        <v>1750</v>
      </c>
      <c r="Y505" s="3" t="str">
        <f t="shared" si="214"/>
        <v>%Z033108</v>
      </c>
      <c r="Z505" s="2" t="str">
        <f t="shared" si="215"/>
        <v>%%O08PV3409A</v>
      </c>
      <c r="AA505" s="2"/>
      <c r="AB505" s="2" t="str">
        <f t="shared" si="216"/>
        <v>VE302压力调节阀</v>
      </c>
      <c r="AC505" s="1" t="str">
        <f t="shared" si="237"/>
        <v>0</v>
      </c>
      <c r="AD505" s="1" t="str">
        <f t="shared" si="238"/>
        <v>100</v>
      </c>
      <c r="AE505" s="1" t="str">
        <f t="shared" si="239"/>
        <v>%</v>
      </c>
      <c r="AF505" s="1"/>
      <c r="AG505" s="1"/>
      <c r="AH505" s="1"/>
      <c r="AI505" s="1"/>
      <c r="AJ505" s="1"/>
      <c r="AK505" s="58" t="s">
        <v>165</v>
      </c>
      <c r="AL505" s="4"/>
      <c r="AM505" s="4"/>
      <c r="AN505" s="5"/>
      <c r="AO505" s="195" t="s">
        <v>161</v>
      </c>
      <c r="AP505" s="199" t="s">
        <v>1658</v>
      </c>
      <c r="AQ505" s="197" t="s">
        <v>167</v>
      </c>
      <c r="AR505" s="196"/>
      <c r="AS505" s="196"/>
      <c r="AT505" s="196"/>
      <c r="AU505" s="205" t="s">
        <v>1659</v>
      </c>
      <c r="AV505" s="196" t="s">
        <v>170</v>
      </c>
      <c r="AW505" s="4"/>
      <c r="AX505" s="4"/>
      <c r="AY505" s="4"/>
      <c r="AZ505" s="4"/>
      <c r="BA505" s="4"/>
      <c r="BB505" s="4"/>
      <c r="BC505" s="4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4"/>
      <c r="BW505" s="8"/>
      <c r="BX505" s="8"/>
      <c r="BY505" s="8"/>
      <c r="BZ505" s="4"/>
      <c r="CA505" s="4"/>
      <c r="CB505" s="4"/>
      <c r="CC505" s="4"/>
      <c r="CD505" s="27"/>
      <c r="CE505" s="27"/>
      <c r="CF505" s="207" t="str">
        <f t="shared" si="236"/>
        <v/>
      </c>
      <c r="CG505" s="208" t="str">
        <f t="shared" si="217"/>
        <v/>
      </c>
      <c r="CH505" s="209"/>
      <c r="CI505" s="210"/>
      <c r="CJ505" s="207">
        <f t="shared" si="218"/>
        <v>11.952</v>
      </c>
      <c r="CK505" s="208">
        <f t="shared" si="219"/>
        <v>12.048</v>
      </c>
      <c r="CL505" s="209"/>
      <c r="CM505" s="210"/>
      <c r="CN505" s="207" t="str">
        <f t="shared" si="220"/>
        <v/>
      </c>
      <c r="CO505" s="208" t="str">
        <f t="shared" si="221"/>
        <v/>
      </c>
      <c r="CP505" s="211"/>
      <c r="CQ505" s="212"/>
      <c r="CR505" s="213"/>
      <c r="CS505" s="213"/>
    </row>
    <row r="506" spans="1:97" ht="19.899999999999999" customHeight="1">
      <c r="A506" s="194">
        <v>505</v>
      </c>
      <c r="B506" s="195">
        <v>9</v>
      </c>
      <c r="C506" s="195"/>
      <c r="D506" s="196" t="s">
        <v>1802</v>
      </c>
      <c r="E506" s="196" t="s">
        <v>1803</v>
      </c>
      <c r="F506" s="196" t="s">
        <v>1801</v>
      </c>
      <c r="G506" s="196" t="s">
        <v>313</v>
      </c>
      <c r="H506" s="196" t="s">
        <v>314</v>
      </c>
      <c r="I506" s="237" t="str">
        <f t="shared" si="240"/>
        <v>0</v>
      </c>
      <c r="J506" s="237" t="str">
        <f t="shared" si="241"/>
        <v>100</v>
      </c>
      <c r="K506" s="2" t="str">
        <f t="shared" si="242"/>
        <v>FCS0301</v>
      </c>
      <c r="L506" s="1">
        <f t="shared" si="243"/>
        <v>3</v>
      </c>
      <c r="M506" s="1">
        <f t="shared" si="244"/>
        <v>3</v>
      </c>
      <c r="N506" s="1">
        <v>9</v>
      </c>
      <c r="O506" s="57" t="str">
        <f t="shared" si="245"/>
        <v>AAI543</v>
      </c>
      <c r="P506" s="2" t="str">
        <f t="shared" si="231"/>
        <v>AO</v>
      </c>
      <c r="Q506" s="2" t="s">
        <v>161</v>
      </c>
      <c r="R506" s="57" t="s">
        <v>162</v>
      </c>
      <c r="S506" s="2"/>
      <c r="T506" s="2"/>
      <c r="U506" s="2">
        <v>30</v>
      </c>
      <c r="V506" s="2"/>
      <c r="W506" s="2" t="s">
        <v>1803</v>
      </c>
      <c r="X506" s="2" t="s">
        <v>1750</v>
      </c>
      <c r="Y506" s="3" t="str">
        <f t="shared" si="214"/>
        <v>%Z033109</v>
      </c>
      <c r="Z506" s="2" t="str">
        <f t="shared" si="215"/>
        <v>%%O08PV3409B</v>
      </c>
      <c r="AA506" s="2"/>
      <c r="AB506" s="2" t="str">
        <f t="shared" si="216"/>
        <v>VE302压力调节阀</v>
      </c>
      <c r="AC506" s="1" t="str">
        <f t="shared" si="237"/>
        <v>0</v>
      </c>
      <c r="AD506" s="1" t="str">
        <f t="shared" si="238"/>
        <v>100</v>
      </c>
      <c r="AE506" s="1" t="str">
        <f t="shared" si="239"/>
        <v>%</v>
      </c>
      <c r="AF506" s="1"/>
      <c r="AG506" s="1"/>
      <c r="AH506" s="1"/>
      <c r="AI506" s="1"/>
      <c r="AJ506" s="1"/>
      <c r="AK506" s="58" t="s">
        <v>165</v>
      </c>
      <c r="AL506" s="4"/>
      <c r="AM506" s="4"/>
      <c r="AN506" s="5"/>
      <c r="AO506" s="195" t="s">
        <v>161</v>
      </c>
      <c r="AP506" s="199" t="s">
        <v>1658</v>
      </c>
      <c r="AQ506" s="197" t="s">
        <v>167</v>
      </c>
      <c r="AR506" s="196"/>
      <c r="AS506" s="196"/>
      <c r="AT506" s="196"/>
      <c r="AU506" s="205" t="s">
        <v>1659</v>
      </c>
      <c r="AV506" s="196" t="s">
        <v>170</v>
      </c>
      <c r="AW506" s="4"/>
      <c r="AX506" s="4"/>
      <c r="AY506" s="4"/>
      <c r="AZ506" s="4"/>
      <c r="BA506" s="4"/>
      <c r="BB506" s="4"/>
      <c r="BC506" s="4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4"/>
      <c r="BW506" s="8"/>
      <c r="BX506" s="8"/>
      <c r="BY506" s="8"/>
      <c r="BZ506" s="4"/>
      <c r="CA506" s="4"/>
      <c r="CB506" s="4"/>
      <c r="CC506" s="4"/>
      <c r="CD506" s="27"/>
      <c r="CE506" s="27"/>
      <c r="CF506" s="207" t="str">
        <f t="shared" si="236"/>
        <v/>
      </c>
      <c r="CG506" s="208" t="str">
        <f t="shared" si="217"/>
        <v/>
      </c>
      <c r="CH506" s="209"/>
      <c r="CI506" s="210"/>
      <c r="CJ506" s="207">
        <f t="shared" si="218"/>
        <v>11.952</v>
      </c>
      <c r="CK506" s="208">
        <f t="shared" si="219"/>
        <v>12.048</v>
      </c>
      <c r="CL506" s="209"/>
      <c r="CM506" s="210"/>
      <c r="CN506" s="207" t="str">
        <f t="shared" si="220"/>
        <v/>
      </c>
      <c r="CO506" s="208" t="str">
        <f t="shared" si="221"/>
        <v/>
      </c>
      <c r="CP506" s="211"/>
      <c r="CQ506" s="212"/>
      <c r="CR506" s="213"/>
      <c r="CS506" s="213"/>
    </row>
    <row r="507" spans="1:97" ht="19.899999999999999" customHeight="1">
      <c r="A507" s="194">
        <v>506</v>
      </c>
      <c r="B507" s="195">
        <v>10</v>
      </c>
      <c r="C507" s="195"/>
      <c r="D507" s="196" t="s">
        <v>1804</v>
      </c>
      <c r="E507" s="196" t="s">
        <v>1805</v>
      </c>
      <c r="F507" s="196" t="s">
        <v>1806</v>
      </c>
      <c r="G507" s="196" t="s">
        <v>313</v>
      </c>
      <c r="H507" s="196" t="s">
        <v>314</v>
      </c>
      <c r="I507" s="237" t="str">
        <f t="shared" si="240"/>
        <v>0</v>
      </c>
      <c r="J507" s="237" t="str">
        <f t="shared" si="241"/>
        <v>100</v>
      </c>
      <c r="K507" s="2" t="str">
        <f t="shared" si="242"/>
        <v>FCS0301</v>
      </c>
      <c r="L507" s="1">
        <f t="shared" si="243"/>
        <v>3</v>
      </c>
      <c r="M507" s="1">
        <f t="shared" si="244"/>
        <v>3</v>
      </c>
      <c r="N507" s="1">
        <v>10</v>
      </c>
      <c r="O507" s="57" t="str">
        <f t="shared" si="245"/>
        <v>AAI543</v>
      </c>
      <c r="P507" s="2" t="str">
        <f t="shared" si="231"/>
        <v>AO</v>
      </c>
      <c r="Q507" s="2" t="s">
        <v>161</v>
      </c>
      <c r="R507" s="57" t="s">
        <v>162</v>
      </c>
      <c r="S507" s="2"/>
      <c r="T507" s="2"/>
      <c r="U507" s="2">
        <v>25</v>
      </c>
      <c r="V507" s="2"/>
      <c r="W507" s="2" t="s">
        <v>391</v>
      </c>
      <c r="X507" s="2" t="s">
        <v>164</v>
      </c>
      <c r="Y507" s="3" t="str">
        <f t="shared" si="214"/>
        <v>%Z033110</v>
      </c>
      <c r="Z507" s="2" t="str">
        <f t="shared" si="215"/>
        <v>%%O08PV3521</v>
      </c>
      <c r="AA507" s="2"/>
      <c r="AB507" s="2" t="str">
        <f t="shared" si="216"/>
        <v>HE312压力调节阀</v>
      </c>
      <c r="AC507" s="1" t="str">
        <f t="shared" si="237"/>
        <v>0</v>
      </c>
      <c r="AD507" s="1" t="str">
        <f t="shared" si="238"/>
        <v>100</v>
      </c>
      <c r="AE507" s="1" t="str">
        <f t="shared" si="239"/>
        <v>%</v>
      </c>
      <c r="AF507" s="1"/>
      <c r="AG507" s="59"/>
      <c r="AH507" s="59"/>
      <c r="AI507" s="1"/>
      <c r="AJ507" s="1"/>
      <c r="AK507" s="58" t="s">
        <v>165</v>
      </c>
      <c r="AL507" s="4"/>
      <c r="AM507" s="4"/>
      <c r="AN507" s="5"/>
      <c r="AO507" s="195" t="s">
        <v>161</v>
      </c>
      <c r="AP507" s="199" t="s">
        <v>1658</v>
      </c>
      <c r="AQ507" s="197" t="s">
        <v>167</v>
      </c>
      <c r="AR507" s="196"/>
      <c r="AS507" s="196"/>
      <c r="AT507" s="196"/>
      <c r="AU507" s="205" t="s">
        <v>1659</v>
      </c>
      <c r="AV507" s="196" t="s">
        <v>170</v>
      </c>
      <c r="AW507" s="4"/>
      <c r="AX507" s="4"/>
      <c r="AY507" s="4"/>
      <c r="AZ507" s="4"/>
      <c r="BA507" s="4"/>
      <c r="BB507" s="4"/>
      <c r="BC507" s="4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4"/>
      <c r="BW507" s="8"/>
      <c r="BX507" s="8"/>
      <c r="BY507" s="8"/>
      <c r="BZ507" s="4"/>
      <c r="CA507" s="4"/>
      <c r="CB507" s="4"/>
      <c r="CC507" s="4"/>
      <c r="CD507" s="27"/>
      <c r="CE507" s="27"/>
      <c r="CF507" s="207" t="str">
        <f t="shared" si="236"/>
        <v/>
      </c>
      <c r="CG507" s="208" t="str">
        <f t="shared" si="217"/>
        <v/>
      </c>
      <c r="CH507" s="209"/>
      <c r="CI507" s="210"/>
      <c r="CJ507" s="207">
        <f t="shared" si="218"/>
        <v>11.952</v>
      </c>
      <c r="CK507" s="208">
        <f t="shared" si="219"/>
        <v>12.048</v>
      </c>
      <c r="CL507" s="209"/>
      <c r="CM507" s="210"/>
      <c r="CN507" s="207" t="str">
        <f t="shared" si="220"/>
        <v/>
      </c>
      <c r="CO507" s="208" t="str">
        <f t="shared" si="221"/>
        <v/>
      </c>
      <c r="CP507" s="211"/>
      <c r="CQ507" s="212"/>
      <c r="CR507" s="213"/>
      <c r="CS507" s="213"/>
    </row>
    <row r="508" spans="1:97" ht="19.899999999999999" customHeight="1">
      <c r="A508" s="194">
        <v>507</v>
      </c>
      <c r="B508" s="195">
        <v>11</v>
      </c>
      <c r="C508" s="195"/>
      <c r="D508" s="196" t="s">
        <v>1807</v>
      </c>
      <c r="E508" s="196" t="s">
        <v>1808</v>
      </c>
      <c r="F508" s="196" t="s">
        <v>1809</v>
      </c>
      <c r="G508" s="196" t="s">
        <v>313</v>
      </c>
      <c r="H508" s="196" t="s">
        <v>314</v>
      </c>
      <c r="I508" s="237" t="str">
        <f t="shared" si="240"/>
        <v>0</v>
      </c>
      <c r="J508" s="237" t="str">
        <f t="shared" si="241"/>
        <v>100</v>
      </c>
      <c r="K508" s="2" t="str">
        <f t="shared" si="242"/>
        <v>FCS0301</v>
      </c>
      <c r="L508" s="1">
        <f t="shared" si="243"/>
        <v>3</v>
      </c>
      <c r="M508" s="1">
        <f t="shared" si="244"/>
        <v>3</v>
      </c>
      <c r="N508" s="1">
        <v>11</v>
      </c>
      <c r="O508" s="57" t="str">
        <f t="shared" si="245"/>
        <v>AAI543</v>
      </c>
      <c r="P508" s="2" t="str">
        <f t="shared" si="231"/>
        <v>AO</v>
      </c>
      <c r="Q508" s="2" t="s">
        <v>161</v>
      </c>
      <c r="R508" s="57" t="s">
        <v>162</v>
      </c>
      <c r="S508" s="2"/>
      <c r="T508" s="2"/>
      <c r="U508" s="2">
        <v>26</v>
      </c>
      <c r="V508" s="2"/>
      <c r="W508" s="2" t="s">
        <v>396</v>
      </c>
      <c r="X508" s="2" t="s">
        <v>164</v>
      </c>
      <c r="Y508" s="3" t="str">
        <f t="shared" si="214"/>
        <v>%Z033111</v>
      </c>
      <c r="Z508" s="2" t="str">
        <f t="shared" si="215"/>
        <v>%%O08PV3523</v>
      </c>
      <c r="AA508" s="2"/>
      <c r="AB508" s="2" t="str">
        <f t="shared" si="216"/>
        <v>VE304压力调节阀</v>
      </c>
      <c r="AC508" s="1" t="str">
        <f t="shared" si="237"/>
        <v>0</v>
      </c>
      <c r="AD508" s="1" t="str">
        <f t="shared" si="238"/>
        <v>100</v>
      </c>
      <c r="AE508" s="1" t="str">
        <f t="shared" si="239"/>
        <v>%</v>
      </c>
      <c r="AF508" s="1"/>
      <c r="AG508" s="1"/>
      <c r="AH508" s="1"/>
      <c r="AI508" s="1"/>
      <c r="AJ508" s="1"/>
      <c r="AK508" s="58" t="s">
        <v>165</v>
      </c>
      <c r="AL508" s="4"/>
      <c r="AM508" s="4"/>
      <c r="AN508" s="5"/>
      <c r="AO508" s="195" t="s">
        <v>161</v>
      </c>
      <c r="AP508" s="199" t="s">
        <v>1658</v>
      </c>
      <c r="AQ508" s="197" t="s">
        <v>167</v>
      </c>
      <c r="AR508" s="196"/>
      <c r="AS508" s="196"/>
      <c r="AT508" s="196"/>
      <c r="AU508" s="205" t="s">
        <v>1659</v>
      </c>
      <c r="AV508" s="196" t="s">
        <v>170</v>
      </c>
      <c r="AW508" s="4"/>
      <c r="AX508" s="4"/>
      <c r="AY508" s="4"/>
      <c r="AZ508" s="4"/>
      <c r="BA508" s="4"/>
      <c r="BB508" s="4"/>
      <c r="BC508" s="4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4"/>
      <c r="BW508" s="8"/>
      <c r="BX508" s="8"/>
      <c r="BY508" s="8"/>
      <c r="BZ508" s="4"/>
      <c r="CA508" s="4"/>
      <c r="CB508" s="4"/>
      <c r="CC508" s="4"/>
      <c r="CD508" s="27"/>
      <c r="CE508" s="27"/>
      <c r="CF508" s="207" t="str">
        <f t="shared" si="236"/>
        <v/>
      </c>
      <c r="CG508" s="208" t="str">
        <f t="shared" si="217"/>
        <v/>
      </c>
      <c r="CH508" s="209"/>
      <c r="CI508" s="210"/>
      <c r="CJ508" s="207">
        <f t="shared" si="218"/>
        <v>11.952</v>
      </c>
      <c r="CK508" s="208">
        <f t="shared" si="219"/>
        <v>12.048</v>
      </c>
      <c r="CL508" s="209"/>
      <c r="CM508" s="210"/>
      <c r="CN508" s="207" t="str">
        <f t="shared" si="220"/>
        <v/>
      </c>
      <c r="CO508" s="208" t="str">
        <f t="shared" si="221"/>
        <v/>
      </c>
      <c r="CP508" s="211"/>
      <c r="CQ508" s="212"/>
      <c r="CR508" s="213"/>
      <c r="CS508" s="213"/>
    </row>
    <row r="509" spans="1:97" ht="19.899999999999999" customHeight="1">
      <c r="A509" s="194">
        <v>508</v>
      </c>
      <c r="B509" s="195">
        <v>12</v>
      </c>
      <c r="C509" s="195"/>
      <c r="D509" s="196" t="s">
        <v>1810</v>
      </c>
      <c r="E509" s="196" t="s">
        <v>1811</v>
      </c>
      <c r="F509" s="196" t="s">
        <v>1812</v>
      </c>
      <c r="G509" s="196" t="s">
        <v>313</v>
      </c>
      <c r="H509" s="196" t="s">
        <v>314</v>
      </c>
      <c r="I509" s="237" t="str">
        <f t="shared" si="240"/>
        <v>0</v>
      </c>
      <c r="J509" s="237" t="str">
        <f t="shared" si="241"/>
        <v>100</v>
      </c>
      <c r="K509" s="2" t="str">
        <f t="shared" si="242"/>
        <v>FCS0301</v>
      </c>
      <c r="L509" s="1">
        <f t="shared" si="243"/>
        <v>3</v>
      </c>
      <c r="M509" s="1">
        <f t="shared" si="244"/>
        <v>3</v>
      </c>
      <c r="N509" s="1">
        <v>12</v>
      </c>
      <c r="O509" s="57" t="str">
        <f t="shared" si="245"/>
        <v>AAI543</v>
      </c>
      <c r="P509" s="2" t="str">
        <f t="shared" si="231"/>
        <v>AO</v>
      </c>
      <c r="Q509" s="2" t="s">
        <v>161</v>
      </c>
      <c r="R509" s="57" t="s">
        <v>162</v>
      </c>
      <c r="S509" s="2"/>
      <c r="T509" s="2"/>
      <c r="U509" s="2">
        <v>30</v>
      </c>
      <c r="V509" s="2"/>
      <c r="W509" s="2" t="s">
        <v>1811</v>
      </c>
      <c r="X509" s="2" t="s">
        <v>1750</v>
      </c>
      <c r="Y509" s="3" t="str">
        <f t="shared" si="214"/>
        <v>%Z033112</v>
      </c>
      <c r="Z509" s="2" t="str">
        <f t="shared" si="215"/>
        <v>%%O08PV3525A</v>
      </c>
      <c r="AA509" s="2"/>
      <c r="AB509" s="2" t="str">
        <f t="shared" si="216"/>
        <v>干放空总管压力调节阀</v>
      </c>
      <c r="AC509" s="1" t="str">
        <f t="shared" si="237"/>
        <v>0</v>
      </c>
      <c r="AD509" s="1" t="str">
        <f t="shared" si="238"/>
        <v>100</v>
      </c>
      <c r="AE509" s="1" t="str">
        <f t="shared" si="239"/>
        <v>%</v>
      </c>
      <c r="AF509" s="1"/>
      <c r="AG509" s="1"/>
      <c r="AH509" s="1"/>
      <c r="AI509" s="1"/>
      <c r="AJ509" s="1"/>
      <c r="AK509" s="58" t="s">
        <v>165</v>
      </c>
      <c r="AL509" s="4"/>
      <c r="AM509" s="4"/>
      <c r="AN509" s="5"/>
      <c r="AO509" s="195" t="s">
        <v>161</v>
      </c>
      <c r="AP509" s="199" t="s">
        <v>1658</v>
      </c>
      <c r="AQ509" s="197" t="s">
        <v>167</v>
      </c>
      <c r="AR509" s="196"/>
      <c r="AS509" s="196"/>
      <c r="AT509" s="196"/>
      <c r="AU509" s="205" t="s">
        <v>1659</v>
      </c>
      <c r="AV509" s="196" t="s">
        <v>170</v>
      </c>
      <c r="AW509" s="4"/>
      <c r="AX509" s="4"/>
      <c r="AY509" s="4"/>
      <c r="AZ509" s="4"/>
      <c r="BA509" s="4"/>
      <c r="BB509" s="4"/>
      <c r="BC509" s="4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4"/>
      <c r="BW509" s="8"/>
      <c r="BX509" s="8"/>
      <c r="BY509" s="8"/>
      <c r="BZ509" s="4"/>
      <c r="CA509" s="4"/>
      <c r="CB509" s="4"/>
      <c r="CC509" s="4"/>
      <c r="CD509" s="27"/>
      <c r="CE509" s="27"/>
      <c r="CF509" s="207" t="str">
        <f t="shared" si="236"/>
        <v/>
      </c>
      <c r="CG509" s="208" t="str">
        <f t="shared" si="217"/>
        <v/>
      </c>
      <c r="CH509" s="209"/>
      <c r="CI509" s="210"/>
      <c r="CJ509" s="207">
        <f t="shared" si="218"/>
        <v>11.952</v>
      </c>
      <c r="CK509" s="208">
        <f t="shared" si="219"/>
        <v>12.048</v>
      </c>
      <c r="CL509" s="209"/>
      <c r="CM509" s="210"/>
      <c r="CN509" s="207" t="str">
        <f t="shared" si="220"/>
        <v/>
      </c>
      <c r="CO509" s="208" t="str">
        <f t="shared" si="221"/>
        <v/>
      </c>
      <c r="CP509" s="211"/>
      <c r="CQ509" s="212"/>
      <c r="CR509" s="213"/>
      <c r="CS509" s="213"/>
    </row>
    <row r="510" spans="1:97" ht="19.899999999999999" customHeight="1">
      <c r="A510" s="194">
        <v>509</v>
      </c>
      <c r="B510" s="195">
        <v>13</v>
      </c>
      <c r="C510" s="195"/>
      <c r="D510" s="196" t="str">
        <f>LEFT(K510,1)&amp;RIGHT(K510,2)&amp;"N"&amp;L510&amp;"S"&amp;M510&amp;N510</f>
        <v>F01N3S313</v>
      </c>
      <c r="E510" s="196" t="s">
        <v>1813</v>
      </c>
      <c r="F510" s="196" t="s">
        <v>1692</v>
      </c>
      <c r="G510" s="196"/>
      <c r="H510" s="196"/>
      <c r="I510" s="237" t="str">
        <f t="shared" si="240"/>
        <v/>
      </c>
      <c r="J510" s="237" t="str">
        <f t="shared" si="241"/>
        <v/>
      </c>
      <c r="K510" s="2" t="str">
        <f t="shared" si="242"/>
        <v>FCS0301</v>
      </c>
      <c r="L510" s="1">
        <f t="shared" si="243"/>
        <v>3</v>
      </c>
      <c r="M510" s="1">
        <f t="shared" si="244"/>
        <v>3</v>
      </c>
      <c r="N510" s="1">
        <v>13</v>
      </c>
      <c r="O510" s="57" t="str">
        <f t="shared" si="245"/>
        <v>AAI543</v>
      </c>
      <c r="P510" s="2" t="str">
        <f t="shared" si="231"/>
        <v>AO</v>
      </c>
      <c r="Q510" s="2" t="s">
        <v>161</v>
      </c>
      <c r="R510" s="57" t="s">
        <v>162</v>
      </c>
      <c r="S510" s="2"/>
      <c r="T510" s="2"/>
      <c r="U510" s="2"/>
      <c r="V510" s="2"/>
      <c r="W510" s="2"/>
      <c r="X510" s="2"/>
      <c r="Y510" s="3" t="str">
        <f t="shared" si="214"/>
        <v>%Z033113</v>
      </c>
      <c r="Z510" s="2" t="str">
        <f t="shared" si="215"/>
        <v>%%OF01N3S313</v>
      </c>
      <c r="AA510" s="2"/>
      <c r="AB510" s="2" t="str">
        <f t="shared" si="216"/>
        <v>SBAOR SPARE</v>
      </c>
      <c r="AC510" s="1" t="str">
        <f t="shared" si="237"/>
        <v/>
      </c>
      <c r="AD510" s="1" t="str">
        <f t="shared" si="238"/>
        <v/>
      </c>
      <c r="AE510" s="1" t="str">
        <f t="shared" si="239"/>
        <v/>
      </c>
      <c r="AF510" s="1"/>
      <c r="AG510" s="59"/>
      <c r="AH510" s="59"/>
      <c r="AI510" s="1"/>
      <c r="AJ510" s="1"/>
      <c r="AK510" s="58" t="s">
        <v>165</v>
      </c>
      <c r="AL510" s="4"/>
      <c r="AM510" s="4"/>
      <c r="AN510" s="5"/>
      <c r="AO510" s="195" t="s">
        <v>161</v>
      </c>
      <c r="AP510" s="199" t="s">
        <v>1658</v>
      </c>
      <c r="AQ510" s="197" t="s">
        <v>167</v>
      </c>
      <c r="AR510" s="196"/>
      <c r="AS510" s="196"/>
      <c r="AT510" s="196"/>
      <c r="AU510" s="205"/>
      <c r="AV510" s="196"/>
      <c r="AW510" s="4"/>
      <c r="AX510" s="4"/>
      <c r="AY510" s="4"/>
      <c r="AZ510" s="4"/>
      <c r="BA510" s="4"/>
      <c r="BB510" s="4"/>
      <c r="BC510" s="4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4"/>
      <c r="BW510" s="8"/>
      <c r="BX510" s="8"/>
      <c r="BY510" s="8"/>
      <c r="BZ510" s="4"/>
      <c r="CA510" s="4"/>
      <c r="CB510" s="4"/>
      <c r="CC510" s="4"/>
      <c r="CD510" s="27"/>
      <c r="CE510" s="27"/>
      <c r="CF510" s="124" t="str">
        <f t="shared" si="236"/>
        <v/>
      </c>
      <c r="CG510" s="208" t="str">
        <f t="shared" si="217"/>
        <v/>
      </c>
      <c r="CH510" s="209"/>
      <c r="CI510" s="210"/>
      <c r="CJ510" s="207">
        <f t="shared" si="218"/>
        <v>11.952</v>
      </c>
      <c r="CK510" s="208">
        <f t="shared" si="219"/>
        <v>12.048</v>
      </c>
      <c r="CL510" s="209"/>
      <c r="CM510" s="210"/>
      <c r="CN510" s="207" t="str">
        <f t="shared" si="220"/>
        <v/>
      </c>
      <c r="CO510" s="208" t="str">
        <f t="shared" si="221"/>
        <v/>
      </c>
      <c r="CP510" s="211"/>
      <c r="CQ510" s="212"/>
      <c r="CR510" s="213"/>
      <c r="CS510" s="213"/>
    </row>
    <row r="511" spans="1:97" ht="19.899999999999999" customHeight="1">
      <c r="A511" s="194">
        <v>510</v>
      </c>
      <c r="B511" s="195">
        <v>14</v>
      </c>
      <c r="C511" s="195"/>
      <c r="D511" s="196" t="str">
        <f>LEFT(K511,1)&amp;RIGHT(K511,2)&amp;"N"&amp;L511&amp;"S"&amp;M511&amp;N511</f>
        <v>F01N3S314</v>
      </c>
      <c r="E511" s="196" t="s">
        <v>1814</v>
      </c>
      <c r="F511" s="196" t="s">
        <v>1692</v>
      </c>
      <c r="G511" s="196"/>
      <c r="H511" s="196"/>
      <c r="I511" s="237" t="str">
        <f t="shared" si="240"/>
        <v/>
      </c>
      <c r="J511" s="237" t="str">
        <f t="shared" si="241"/>
        <v/>
      </c>
      <c r="K511" s="2" t="str">
        <f t="shared" si="242"/>
        <v>FCS0301</v>
      </c>
      <c r="L511" s="1">
        <f t="shared" si="243"/>
        <v>3</v>
      </c>
      <c r="M511" s="1">
        <f t="shared" si="244"/>
        <v>3</v>
      </c>
      <c r="N511" s="1">
        <v>14</v>
      </c>
      <c r="O511" s="57" t="str">
        <f t="shared" si="245"/>
        <v>AAI543</v>
      </c>
      <c r="P511" s="2" t="str">
        <f t="shared" si="231"/>
        <v>AO</v>
      </c>
      <c r="Q511" s="2" t="s">
        <v>161</v>
      </c>
      <c r="R511" s="57" t="s">
        <v>162</v>
      </c>
      <c r="S511" s="2"/>
      <c r="T511" s="2"/>
      <c r="U511" s="2"/>
      <c r="V511" s="2"/>
      <c r="W511" s="2"/>
      <c r="X511" s="2"/>
      <c r="Y511" s="3" t="str">
        <f t="shared" si="214"/>
        <v>%Z033114</v>
      </c>
      <c r="Z511" s="2" t="str">
        <f t="shared" si="215"/>
        <v>%%OF01N3S314</v>
      </c>
      <c r="AA511" s="2"/>
      <c r="AB511" s="2" t="str">
        <f t="shared" si="216"/>
        <v>SBAOR SPARE</v>
      </c>
      <c r="AC511" s="1" t="str">
        <f t="shared" si="237"/>
        <v/>
      </c>
      <c r="AD511" s="1" t="str">
        <f t="shared" si="238"/>
        <v/>
      </c>
      <c r="AE511" s="1" t="str">
        <f t="shared" si="239"/>
        <v/>
      </c>
      <c r="AF511" s="1"/>
      <c r="AG511" s="1"/>
      <c r="AH511" s="1"/>
      <c r="AI511" s="1"/>
      <c r="AJ511" s="1"/>
      <c r="AK511" s="58" t="s">
        <v>165</v>
      </c>
      <c r="AL511" s="4"/>
      <c r="AM511" s="4"/>
      <c r="AN511" s="5"/>
      <c r="AO511" s="195" t="s">
        <v>161</v>
      </c>
      <c r="AP511" s="199" t="s">
        <v>1658</v>
      </c>
      <c r="AQ511" s="197" t="s">
        <v>167</v>
      </c>
      <c r="AR511" s="196"/>
      <c r="AS511" s="196"/>
      <c r="AT511" s="196"/>
      <c r="AU511" s="205"/>
      <c r="AV511" s="196"/>
      <c r="AW511" s="4"/>
      <c r="AX511" s="4"/>
      <c r="AY511" s="4"/>
      <c r="AZ511" s="4"/>
      <c r="BA511" s="4"/>
      <c r="BB511" s="4"/>
      <c r="BC511" s="4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4"/>
      <c r="BW511" s="8"/>
      <c r="BX511" s="8"/>
      <c r="BY511" s="8"/>
      <c r="BZ511" s="4"/>
      <c r="CA511" s="4"/>
      <c r="CB511" s="4"/>
      <c r="CC511" s="4"/>
      <c r="CD511" s="27"/>
      <c r="CE511" s="27"/>
      <c r="CF511" s="124" t="str">
        <f t="shared" si="236"/>
        <v/>
      </c>
      <c r="CG511" s="208" t="str">
        <f t="shared" si="217"/>
        <v/>
      </c>
      <c r="CH511" s="209"/>
      <c r="CI511" s="210"/>
      <c r="CJ511" s="207">
        <f t="shared" si="218"/>
        <v>11.952</v>
      </c>
      <c r="CK511" s="208">
        <f t="shared" si="219"/>
        <v>12.048</v>
      </c>
      <c r="CL511" s="209"/>
      <c r="CM511" s="210"/>
      <c r="CN511" s="207" t="str">
        <f t="shared" si="220"/>
        <v/>
      </c>
      <c r="CO511" s="208" t="str">
        <f t="shared" si="221"/>
        <v/>
      </c>
      <c r="CP511" s="211"/>
      <c r="CQ511" s="212"/>
      <c r="CR511" s="213"/>
      <c r="CS511" s="213"/>
    </row>
    <row r="512" spans="1:97" ht="19.899999999999999" customHeight="1">
      <c r="A512" s="194">
        <v>511</v>
      </c>
      <c r="B512" s="195">
        <v>15</v>
      </c>
      <c r="C512" s="195"/>
      <c r="D512" s="196" t="str">
        <f>LEFT(K512,1)&amp;RIGHT(K512,2)&amp;"N"&amp;L512&amp;"S"&amp;M512&amp;N512</f>
        <v>F01N3S315</v>
      </c>
      <c r="E512" s="196" t="s">
        <v>1815</v>
      </c>
      <c r="F512" s="196" t="s">
        <v>1692</v>
      </c>
      <c r="G512" s="196"/>
      <c r="H512" s="196"/>
      <c r="I512" s="237" t="str">
        <f t="shared" si="240"/>
        <v/>
      </c>
      <c r="J512" s="237" t="str">
        <f t="shared" si="241"/>
        <v/>
      </c>
      <c r="K512" s="2" t="str">
        <f t="shared" si="242"/>
        <v>FCS0301</v>
      </c>
      <c r="L512" s="1">
        <f t="shared" si="243"/>
        <v>3</v>
      </c>
      <c r="M512" s="1">
        <f t="shared" si="244"/>
        <v>3</v>
      </c>
      <c r="N512" s="1">
        <v>15</v>
      </c>
      <c r="O512" s="57" t="str">
        <f t="shared" si="245"/>
        <v>AAI543</v>
      </c>
      <c r="P512" s="2" t="str">
        <f t="shared" si="231"/>
        <v>AO</v>
      </c>
      <c r="Q512" s="2" t="s">
        <v>161</v>
      </c>
      <c r="R512" s="57" t="s">
        <v>162</v>
      </c>
      <c r="S512" s="2"/>
      <c r="T512" s="2"/>
      <c r="U512" s="2"/>
      <c r="V512" s="2"/>
      <c r="W512" s="2"/>
      <c r="X512" s="2"/>
      <c r="Y512" s="3" t="str">
        <f t="shared" si="214"/>
        <v>%Z033115</v>
      </c>
      <c r="Z512" s="2" t="str">
        <f t="shared" si="215"/>
        <v>%%OF01N3S315</v>
      </c>
      <c r="AA512" s="2"/>
      <c r="AB512" s="2" t="str">
        <f t="shared" si="216"/>
        <v>SBAOR SPARE</v>
      </c>
      <c r="AC512" s="1" t="str">
        <f t="shared" si="237"/>
        <v/>
      </c>
      <c r="AD512" s="1" t="str">
        <f t="shared" si="238"/>
        <v/>
      </c>
      <c r="AE512" s="1" t="str">
        <f t="shared" si="239"/>
        <v/>
      </c>
      <c r="AF512" s="1"/>
      <c r="AG512" s="1"/>
      <c r="AH512" s="1"/>
      <c r="AI512" s="1"/>
      <c r="AJ512" s="1"/>
      <c r="AK512" s="58" t="s">
        <v>165</v>
      </c>
      <c r="AL512" s="4"/>
      <c r="AM512" s="4"/>
      <c r="AN512" s="5"/>
      <c r="AO512" s="195" t="s">
        <v>161</v>
      </c>
      <c r="AP512" s="199" t="s">
        <v>1658</v>
      </c>
      <c r="AQ512" s="197" t="s">
        <v>167</v>
      </c>
      <c r="AR512" s="196"/>
      <c r="AS512" s="196"/>
      <c r="AT512" s="196"/>
      <c r="AU512" s="205"/>
      <c r="AV512" s="196"/>
      <c r="AW512" s="4"/>
      <c r="AX512" s="4"/>
      <c r="AY512" s="4"/>
      <c r="AZ512" s="4"/>
      <c r="BA512" s="4"/>
      <c r="BB512" s="4"/>
      <c r="BC512" s="4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4"/>
      <c r="BW512" s="8"/>
      <c r="BX512" s="8"/>
      <c r="BY512" s="8"/>
      <c r="BZ512" s="4"/>
      <c r="CA512" s="4"/>
      <c r="CB512" s="4"/>
      <c r="CC512" s="4"/>
      <c r="CD512" s="27"/>
      <c r="CE512" s="27"/>
      <c r="CF512" s="124" t="str">
        <f t="shared" si="236"/>
        <v/>
      </c>
      <c r="CG512" s="208" t="str">
        <f t="shared" si="217"/>
        <v/>
      </c>
      <c r="CH512" s="209"/>
      <c r="CI512" s="210"/>
      <c r="CJ512" s="207">
        <f t="shared" si="218"/>
        <v>11.952</v>
      </c>
      <c r="CK512" s="208">
        <f t="shared" si="219"/>
        <v>12.048</v>
      </c>
      <c r="CL512" s="209"/>
      <c r="CM512" s="210"/>
      <c r="CN512" s="207" t="str">
        <f t="shared" si="220"/>
        <v/>
      </c>
      <c r="CO512" s="208" t="str">
        <f t="shared" si="221"/>
        <v/>
      </c>
      <c r="CP512" s="211"/>
      <c r="CQ512" s="212"/>
      <c r="CR512" s="213"/>
      <c r="CS512" s="213"/>
    </row>
    <row r="513" spans="1:97" ht="19.899999999999999" customHeight="1">
      <c r="A513" s="194">
        <v>512</v>
      </c>
      <c r="B513" s="195">
        <v>16</v>
      </c>
      <c r="C513" s="195"/>
      <c r="D513" s="196" t="str">
        <f>LEFT(K513,1)&amp;RIGHT(K513,2)&amp;"N"&amp;L513&amp;"S"&amp;M513&amp;N513</f>
        <v>F01N3S316</v>
      </c>
      <c r="E513" s="196" t="s">
        <v>1816</v>
      </c>
      <c r="F513" s="196" t="s">
        <v>1692</v>
      </c>
      <c r="G513" s="196"/>
      <c r="H513" s="196"/>
      <c r="I513" s="237" t="str">
        <f t="shared" si="240"/>
        <v/>
      </c>
      <c r="J513" s="237" t="str">
        <f t="shared" si="241"/>
        <v/>
      </c>
      <c r="K513" s="2" t="str">
        <f t="shared" si="242"/>
        <v>FCS0301</v>
      </c>
      <c r="L513" s="1">
        <f t="shared" si="243"/>
        <v>3</v>
      </c>
      <c r="M513" s="1">
        <f t="shared" si="244"/>
        <v>3</v>
      </c>
      <c r="N513" s="1">
        <v>16</v>
      </c>
      <c r="O513" s="57" t="str">
        <f t="shared" si="245"/>
        <v>AAI543</v>
      </c>
      <c r="P513" s="2" t="str">
        <f t="shared" si="231"/>
        <v>AO</v>
      </c>
      <c r="Q513" s="2" t="s">
        <v>161</v>
      </c>
      <c r="R513" s="57" t="s">
        <v>162</v>
      </c>
      <c r="S513" s="2"/>
      <c r="T513" s="2"/>
      <c r="U513" s="2"/>
      <c r="V513" s="2"/>
      <c r="W513" s="2"/>
      <c r="X513" s="2"/>
      <c r="Y513" s="3" t="str">
        <f t="shared" si="214"/>
        <v>%Z033116</v>
      </c>
      <c r="Z513" s="2" t="str">
        <f t="shared" si="215"/>
        <v>%%OF01N3S316</v>
      </c>
      <c r="AA513" s="2"/>
      <c r="AB513" s="2" t="str">
        <f t="shared" si="216"/>
        <v>SBAOR SPARE</v>
      </c>
      <c r="AC513" s="1" t="str">
        <f t="shared" si="237"/>
        <v/>
      </c>
      <c r="AD513" s="1" t="str">
        <f t="shared" si="238"/>
        <v/>
      </c>
      <c r="AE513" s="1" t="str">
        <f t="shared" si="239"/>
        <v/>
      </c>
      <c r="AF513" s="1"/>
      <c r="AG513" s="1"/>
      <c r="AH513" s="1"/>
      <c r="AI513" s="1"/>
      <c r="AJ513" s="1"/>
      <c r="AK513" s="58" t="s">
        <v>165</v>
      </c>
      <c r="AL513" s="4"/>
      <c r="AM513" s="4"/>
      <c r="AN513" s="5"/>
      <c r="AO513" s="195" t="s">
        <v>161</v>
      </c>
      <c r="AP513" s="199" t="s">
        <v>1658</v>
      </c>
      <c r="AQ513" s="197" t="s">
        <v>167</v>
      </c>
      <c r="AR513" s="196"/>
      <c r="AS513" s="196"/>
      <c r="AT513" s="196"/>
      <c r="AU513" s="205"/>
      <c r="AV513" s="196"/>
      <c r="AW513" s="4"/>
      <c r="AX513" s="4"/>
      <c r="AY513" s="4"/>
      <c r="AZ513" s="4"/>
      <c r="BA513" s="4"/>
      <c r="BB513" s="4"/>
      <c r="BC513" s="4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4"/>
      <c r="BW513" s="8"/>
      <c r="BX513" s="8"/>
      <c r="BY513" s="8"/>
      <c r="BZ513" s="4"/>
      <c r="CA513" s="4"/>
      <c r="CB513" s="4"/>
      <c r="CC513" s="4"/>
      <c r="CD513" s="27"/>
      <c r="CE513" s="27"/>
      <c r="CF513" s="124" t="str">
        <f t="shared" si="236"/>
        <v/>
      </c>
      <c r="CG513" s="208" t="str">
        <f t="shared" si="217"/>
        <v/>
      </c>
      <c r="CH513" s="209"/>
      <c r="CI513" s="210"/>
      <c r="CJ513" s="207">
        <f t="shared" si="218"/>
        <v>11.952</v>
      </c>
      <c r="CK513" s="208">
        <f t="shared" si="219"/>
        <v>12.048</v>
      </c>
      <c r="CL513" s="209"/>
      <c r="CM513" s="210"/>
      <c r="CN513" s="207" t="str">
        <f t="shared" si="220"/>
        <v/>
      </c>
      <c r="CO513" s="208" t="str">
        <f t="shared" si="221"/>
        <v/>
      </c>
      <c r="CP513" s="211"/>
      <c r="CQ513" s="212"/>
      <c r="CR513" s="213"/>
      <c r="CS513" s="213"/>
    </row>
    <row r="514" spans="1:97" ht="19.899999999999999" customHeight="1">
      <c r="A514" s="194">
        <v>513</v>
      </c>
      <c r="B514" s="195">
        <v>1</v>
      </c>
      <c r="C514" s="10"/>
      <c r="D514" s="11" t="s">
        <v>1817</v>
      </c>
      <c r="E514" s="196" t="s">
        <v>1818</v>
      </c>
      <c r="F514" s="196" t="s">
        <v>1812</v>
      </c>
      <c r="G514" s="196" t="s">
        <v>313</v>
      </c>
      <c r="H514" s="196" t="s">
        <v>314</v>
      </c>
      <c r="I514" s="237" t="str">
        <f t="shared" si="240"/>
        <v>0</v>
      </c>
      <c r="J514" s="237" t="str">
        <f t="shared" si="241"/>
        <v>100</v>
      </c>
      <c r="K514" s="2" t="s">
        <v>22</v>
      </c>
      <c r="L514" s="1">
        <v>4</v>
      </c>
      <c r="M514" s="1">
        <v>3</v>
      </c>
      <c r="N514" s="1">
        <v>1</v>
      </c>
      <c r="O514" s="57" t="s">
        <v>59</v>
      </c>
      <c r="P514" s="2" t="str">
        <f t="shared" si="231"/>
        <v>AO</v>
      </c>
      <c r="Q514" s="2" t="s">
        <v>161</v>
      </c>
      <c r="R514" s="57" t="s">
        <v>162</v>
      </c>
      <c r="S514" s="2"/>
      <c r="T514" s="2"/>
      <c r="U514" s="2">
        <v>30</v>
      </c>
      <c r="V514" s="2"/>
      <c r="W514" s="2" t="s">
        <v>1818</v>
      </c>
      <c r="X514" s="2" t="s">
        <v>1750</v>
      </c>
      <c r="Y514" s="3" t="str">
        <f t="shared" ref="Y514:Y577" si="246">"%Z"&amp;TEXT(L514,"00")&amp;TEXT(M514,"0")&amp;"1"&amp;TEXT(N514,"00")</f>
        <v>%Z043101</v>
      </c>
      <c r="Z514" s="2" t="str">
        <f t="shared" ref="Z514:Z577" si="247">IF(D514="","",IF(P514="AI",CONCATENATE("%%I",E514),IF(P514="AO",CONCATENATE("%%O",E514),E514)))</f>
        <v>%%O08PV3525B</v>
      </c>
      <c r="AA514" s="2"/>
      <c r="AB514" s="2" t="str">
        <f t="shared" ref="AB514:AB577" si="248">IF(F514&lt;&gt;"",F514,"")</f>
        <v>干放空总管压力调节阀</v>
      </c>
      <c r="AC514" s="1" t="str">
        <f t="shared" si="237"/>
        <v>0</v>
      </c>
      <c r="AD514" s="1" t="str">
        <f t="shared" si="238"/>
        <v>100</v>
      </c>
      <c r="AE514" s="1" t="str">
        <f t="shared" si="239"/>
        <v>%</v>
      </c>
      <c r="AF514" s="1"/>
      <c r="AG514" s="1"/>
      <c r="AH514" s="1"/>
      <c r="AI514" s="1"/>
      <c r="AJ514" s="1"/>
      <c r="AK514" s="58" t="s">
        <v>165</v>
      </c>
      <c r="AL514" s="4"/>
      <c r="AM514" s="4"/>
      <c r="AN514" s="5"/>
      <c r="AO514" s="195" t="s">
        <v>161</v>
      </c>
      <c r="AP514" s="199" t="s">
        <v>1658</v>
      </c>
      <c r="AQ514" s="197" t="s">
        <v>167</v>
      </c>
      <c r="AR514" s="196"/>
      <c r="AS514" s="196"/>
      <c r="AT514" s="196"/>
      <c r="AU514" s="205" t="s">
        <v>1659</v>
      </c>
      <c r="AV514" s="196" t="s">
        <v>170</v>
      </c>
      <c r="AW514" s="4"/>
      <c r="AX514" s="4"/>
      <c r="AY514" s="4"/>
      <c r="AZ514" s="4"/>
      <c r="BA514" s="4"/>
      <c r="BB514" s="4"/>
      <c r="BC514" s="4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4"/>
      <c r="BW514" s="8"/>
      <c r="BX514" s="8"/>
      <c r="BY514" s="8"/>
      <c r="BZ514" s="4"/>
      <c r="CA514" s="4"/>
      <c r="CB514" s="4"/>
      <c r="CC514" s="4"/>
      <c r="CD514" s="27"/>
      <c r="CE514" s="27"/>
      <c r="CF514" s="207" t="str">
        <f t="shared" si="236"/>
        <v/>
      </c>
      <c r="CG514" s="208" t="str">
        <f t="shared" ref="CG514:CG577" si="249">IF(OR(P514="AI",P514="PI"),AC514+(AD514-AC514)*0.001,IF(AND(P514="AO",S514="FC"),4+0.048,IF(AND(P514="AO",OR(S514="FO",S514="FLO")),20+0.048,"")))</f>
        <v/>
      </c>
      <c r="CH514" s="209"/>
      <c r="CI514" s="210"/>
      <c r="CJ514" s="207">
        <f t="shared" ref="CJ514:CJ577" si="250">IF(OR(P514="AI",P514="PI"),(AD514+AC514)/2-(AD514-AC514)*0.001,IF(P514="AO",12-0.048,""))</f>
        <v>11.952</v>
      </c>
      <c r="CK514" s="208">
        <f t="shared" ref="CK514:CK577" si="251">IF(OR(P514="AI",P514="PI"),(AD514+AC514)/2+(AD514-AC514)*0.001,IF(P514="AO",12+0.048,""))</f>
        <v>12.048</v>
      </c>
      <c r="CL514" s="209"/>
      <c r="CM514" s="210"/>
      <c r="CN514" s="207" t="str">
        <f t="shared" ref="CN514:CN577" si="252">IF(OR(P514="AI",P514="PI"),AD514-(AD514-AC514)*0.001,IF(AND(P514="AO",S514="FC"),20-0.048,IF(AND(P514="AO",OR(S514="FO",S514="FLO")),4-0.048,"")))</f>
        <v/>
      </c>
      <c r="CO514" s="208" t="str">
        <f t="shared" ref="CO514:CO577" si="253">IF(OR(P514="AI",P514="PI"),AD514+(AD514-AC514)*0.001,IF(AND(P514="AO",S514="FC"),20+0.048,IF(AND(P514="AO",OR(S514="FO",S514="FLO")),4+0.048,"")))</f>
        <v/>
      </c>
      <c r="CP514" s="211"/>
      <c r="CQ514" s="212"/>
      <c r="CR514" s="213"/>
      <c r="CS514" s="213"/>
    </row>
    <row r="515" spans="1:97" ht="19.899999999999999" customHeight="1">
      <c r="A515" s="194">
        <v>514</v>
      </c>
      <c r="B515" s="195">
        <v>2</v>
      </c>
      <c r="C515" s="195"/>
      <c r="D515" s="196" t="s">
        <v>1819</v>
      </c>
      <c r="E515" s="196" t="s">
        <v>1820</v>
      </c>
      <c r="F515" s="196" t="s">
        <v>1821</v>
      </c>
      <c r="G515" s="196" t="s">
        <v>313</v>
      </c>
      <c r="H515" s="196" t="s">
        <v>314</v>
      </c>
      <c r="I515" s="237" t="str">
        <f t="shared" si="240"/>
        <v>0</v>
      </c>
      <c r="J515" s="237" t="str">
        <f t="shared" si="241"/>
        <v>100</v>
      </c>
      <c r="K515" s="2" t="str">
        <f t="shared" ref="K515:K529" si="254">K514</f>
        <v>FCS0301</v>
      </c>
      <c r="L515" s="1">
        <f t="shared" ref="L515:L529" si="255">L514</f>
        <v>4</v>
      </c>
      <c r="M515" s="1">
        <f t="shared" ref="M515:M529" si="256">M514</f>
        <v>3</v>
      </c>
      <c r="N515" s="1">
        <v>2</v>
      </c>
      <c r="O515" s="57" t="str">
        <f t="shared" ref="O515:O529" si="257">O514</f>
        <v>AAI543</v>
      </c>
      <c r="P515" s="2" t="str">
        <f t="shared" si="231"/>
        <v>AO</v>
      </c>
      <c r="Q515" s="2" t="s">
        <v>161</v>
      </c>
      <c r="R515" s="57" t="s">
        <v>162</v>
      </c>
      <c r="S515" s="2"/>
      <c r="T515" s="2"/>
      <c r="U515" s="2">
        <v>30</v>
      </c>
      <c r="V515" s="2"/>
      <c r="W515" s="2" t="s">
        <v>1820</v>
      </c>
      <c r="X515" s="2" t="s">
        <v>1750</v>
      </c>
      <c r="Y515" s="3" t="str">
        <f t="shared" si="246"/>
        <v>%Z043102</v>
      </c>
      <c r="Z515" s="2" t="str">
        <f t="shared" si="247"/>
        <v>%%O08PZV4028A</v>
      </c>
      <c r="AA515" s="2"/>
      <c r="AB515" s="2" t="str">
        <f t="shared" si="248"/>
        <v>汽包VE411压力调节阀</v>
      </c>
      <c r="AC515" s="1" t="str">
        <f t="shared" si="237"/>
        <v>0</v>
      </c>
      <c r="AD515" s="1" t="str">
        <f t="shared" si="238"/>
        <v>100</v>
      </c>
      <c r="AE515" s="1" t="str">
        <f t="shared" si="239"/>
        <v>%</v>
      </c>
      <c r="AF515" s="1"/>
      <c r="AG515" s="1"/>
      <c r="AH515" s="1"/>
      <c r="AI515" s="1"/>
      <c r="AJ515" s="1"/>
      <c r="AK515" s="58" t="s">
        <v>165</v>
      </c>
      <c r="AL515" s="4"/>
      <c r="AM515" s="4"/>
      <c r="AN515" s="5"/>
      <c r="AO515" s="195" t="s">
        <v>161</v>
      </c>
      <c r="AP515" s="199" t="s">
        <v>1658</v>
      </c>
      <c r="AQ515" s="197" t="s">
        <v>167</v>
      </c>
      <c r="AR515" s="196"/>
      <c r="AS515" s="196"/>
      <c r="AT515" s="196"/>
      <c r="AU515" s="205" t="s">
        <v>1659</v>
      </c>
      <c r="AV515" s="196" t="s">
        <v>170</v>
      </c>
      <c r="AW515" s="4"/>
      <c r="AX515" s="4"/>
      <c r="AY515" s="4"/>
      <c r="AZ515" s="4"/>
      <c r="BA515" s="4"/>
      <c r="BB515" s="4"/>
      <c r="BC515" s="4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4"/>
      <c r="BW515" s="8"/>
      <c r="BX515" s="8"/>
      <c r="BY515" s="8"/>
      <c r="BZ515" s="4"/>
      <c r="CA515" s="4"/>
      <c r="CB515" s="4"/>
      <c r="CC515" s="4"/>
      <c r="CD515" s="27"/>
      <c r="CE515" s="27"/>
      <c r="CF515" s="207" t="str">
        <f t="shared" ref="CF515:CF546" si="258">IF(OR(P515="AI",P515="PI"),AC515-(AD515-AC515)*0.001,IF(AND(P515="AO",S515="FC"),4-0.048,IF(AND(P515="AO",OR(S515="FO",S515="FLO")),20-0.048,"")))</f>
        <v/>
      </c>
      <c r="CG515" s="208" t="str">
        <f t="shared" si="249"/>
        <v/>
      </c>
      <c r="CH515" s="209"/>
      <c r="CI515" s="210"/>
      <c r="CJ515" s="207">
        <f t="shared" si="250"/>
        <v>11.952</v>
      </c>
      <c r="CK515" s="208">
        <f t="shared" si="251"/>
        <v>12.048</v>
      </c>
      <c r="CL515" s="209"/>
      <c r="CM515" s="210"/>
      <c r="CN515" s="207" t="str">
        <f t="shared" si="252"/>
        <v/>
      </c>
      <c r="CO515" s="208" t="str">
        <f t="shared" si="253"/>
        <v/>
      </c>
      <c r="CP515" s="211"/>
      <c r="CQ515" s="212"/>
      <c r="CR515" s="213"/>
      <c r="CS515" s="213"/>
    </row>
    <row r="516" spans="1:97" ht="19.899999999999999" customHeight="1">
      <c r="A516" s="194">
        <v>515</v>
      </c>
      <c r="B516" s="195">
        <v>3</v>
      </c>
      <c r="C516" s="195"/>
      <c r="D516" s="196" t="s">
        <v>1822</v>
      </c>
      <c r="E516" s="196" t="s">
        <v>1823</v>
      </c>
      <c r="F516" s="196" t="s">
        <v>1821</v>
      </c>
      <c r="G516" s="196" t="s">
        <v>313</v>
      </c>
      <c r="H516" s="196" t="s">
        <v>314</v>
      </c>
      <c r="I516" s="237" t="str">
        <f t="shared" si="240"/>
        <v>0</v>
      </c>
      <c r="J516" s="237" t="str">
        <f t="shared" si="241"/>
        <v>100</v>
      </c>
      <c r="K516" s="2" t="str">
        <f t="shared" si="254"/>
        <v>FCS0301</v>
      </c>
      <c r="L516" s="1">
        <f t="shared" si="255"/>
        <v>4</v>
      </c>
      <c r="M516" s="1">
        <f t="shared" si="256"/>
        <v>3</v>
      </c>
      <c r="N516" s="1">
        <v>3</v>
      </c>
      <c r="O516" s="57" t="str">
        <f t="shared" si="257"/>
        <v>AAI543</v>
      </c>
      <c r="P516" s="2" t="str">
        <f t="shared" si="231"/>
        <v>AO</v>
      </c>
      <c r="Q516" s="2" t="s">
        <v>161</v>
      </c>
      <c r="R516" s="57" t="s">
        <v>162</v>
      </c>
      <c r="S516" s="2"/>
      <c r="T516" s="2"/>
      <c r="U516" s="2">
        <v>30</v>
      </c>
      <c r="V516" s="2"/>
      <c r="W516" s="2" t="s">
        <v>1823</v>
      </c>
      <c r="X516" s="2" t="s">
        <v>1750</v>
      </c>
      <c r="Y516" s="3" t="str">
        <f t="shared" si="246"/>
        <v>%Z043103</v>
      </c>
      <c r="Z516" s="2" t="str">
        <f t="shared" si="247"/>
        <v>%%O08PZV4028B</v>
      </c>
      <c r="AA516" s="2"/>
      <c r="AB516" s="2" t="str">
        <f t="shared" si="248"/>
        <v>汽包VE411压力调节阀</v>
      </c>
      <c r="AC516" s="1" t="str">
        <f t="shared" si="237"/>
        <v>0</v>
      </c>
      <c r="AD516" s="1" t="str">
        <f t="shared" si="238"/>
        <v>100</v>
      </c>
      <c r="AE516" s="1" t="str">
        <f t="shared" si="239"/>
        <v>%</v>
      </c>
      <c r="AF516" s="1"/>
      <c r="AG516" s="1"/>
      <c r="AH516" s="1"/>
      <c r="AI516" s="1"/>
      <c r="AJ516" s="1"/>
      <c r="AK516" s="58" t="s">
        <v>165</v>
      </c>
      <c r="AL516" s="4"/>
      <c r="AM516" s="4"/>
      <c r="AN516" s="5"/>
      <c r="AO516" s="195" t="s">
        <v>161</v>
      </c>
      <c r="AP516" s="199" t="s">
        <v>1658</v>
      </c>
      <c r="AQ516" s="197" t="s">
        <v>167</v>
      </c>
      <c r="AR516" s="196"/>
      <c r="AS516" s="196"/>
      <c r="AT516" s="196"/>
      <c r="AU516" s="205" t="s">
        <v>1659</v>
      </c>
      <c r="AV516" s="196" t="s">
        <v>170</v>
      </c>
      <c r="AW516" s="4"/>
      <c r="AX516" s="4"/>
      <c r="AY516" s="4"/>
      <c r="AZ516" s="4"/>
      <c r="BA516" s="4"/>
      <c r="BB516" s="4"/>
      <c r="BC516" s="4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4"/>
      <c r="BW516" s="8"/>
      <c r="BX516" s="8"/>
      <c r="BY516" s="8"/>
      <c r="BZ516" s="4"/>
      <c r="CA516" s="4"/>
      <c r="CB516" s="4"/>
      <c r="CC516" s="4"/>
      <c r="CD516" s="27"/>
      <c r="CE516" s="27"/>
      <c r="CF516" s="207" t="str">
        <f t="shared" si="258"/>
        <v/>
      </c>
      <c r="CG516" s="208" t="str">
        <f t="shared" si="249"/>
        <v/>
      </c>
      <c r="CH516" s="209"/>
      <c r="CI516" s="210"/>
      <c r="CJ516" s="207">
        <f t="shared" si="250"/>
        <v>11.952</v>
      </c>
      <c r="CK516" s="208">
        <f t="shared" si="251"/>
        <v>12.048</v>
      </c>
      <c r="CL516" s="209"/>
      <c r="CM516" s="210"/>
      <c r="CN516" s="207" t="str">
        <f t="shared" si="252"/>
        <v/>
      </c>
      <c r="CO516" s="208" t="str">
        <f t="shared" si="253"/>
        <v/>
      </c>
      <c r="CP516" s="211"/>
      <c r="CQ516" s="212"/>
      <c r="CR516" s="213"/>
      <c r="CS516" s="213"/>
    </row>
    <row r="517" spans="1:97" ht="19.899999999999999" customHeight="1">
      <c r="A517" s="194">
        <v>516</v>
      </c>
      <c r="B517" s="195">
        <v>4</v>
      </c>
      <c r="C517" s="195"/>
      <c r="D517" s="196" t="s">
        <v>1824</v>
      </c>
      <c r="E517" s="196" t="s">
        <v>1825</v>
      </c>
      <c r="F517" s="196" t="s">
        <v>1826</v>
      </c>
      <c r="G517" s="196" t="s">
        <v>313</v>
      </c>
      <c r="H517" s="196" t="s">
        <v>314</v>
      </c>
      <c r="I517" s="237" t="str">
        <f t="shared" si="240"/>
        <v>0</v>
      </c>
      <c r="J517" s="237" t="str">
        <f t="shared" si="241"/>
        <v>100</v>
      </c>
      <c r="K517" s="2" t="str">
        <f t="shared" si="254"/>
        <v>FCS0301</v>
      </c>
      <c r="L517" s="1">
        <f t="shared" si="255"/>
        <v>4</v>
      </c>
      <c r="M517" s="1">
        <f t="shared" si="256"/>
        <v>3</v>
      </c>
      <c r="N517" s="1">
        <v>4</v>
      </c>
      <c r="O517" s="57" t="str">
        <f t="shared" si="257"/>
        <v>AAI543</v>
      </c>
      <c r="P517" s="2" t="str">
        <f t="shared" si="231"/>
        <v>AO</v>
      </c>
      <c r="Q517" s="2" t="s">
        <v>161</v>
      </c>
      <c r="R517" s="57" t="s">
        <v>162</v>
      </c>
      <c r="S517" s="2"/>
      <c r="T517" s="2"/>
      <c r="U517" s="2">
        <v>26</v>
      </c>
      <c r="V517" s="2"/>
      <c r="W517" s="2" t="s">
        <v>411</v>
      </c>
      <c r="X517" s="2" t="s">
        <v>164</v>
      </c>
      <c r="Y517" s="3" t="str">
        <f t="shared" si="246"/>
        <v>%Z043104</v>
      </c>
      <c r="Z517" s="2" t="str">
        <f t="shared" si="247"/>
        <v>%%O08PV4302</v>
      </c>
      <c r="AA517" s="2"/>
      <c r="AB517" s="2" t="str">
        <f t="shared" si="248"/>
        <v>HF401进料DES压力调节阀</v>
      </c>
      <c r="AC517" s="1" t="str">
        <f t="shared" si="237"/>
        <v>0</v>
      </c>
      <c r="AD517" s="1" t="str">
        <f t="shared" si="238"/>
        <v>100</v>
      </c>
      <c r="AE517" s="1" t="str">
        <f t="shared" si="239"/>
        <v>%</v>
      </c>
      <c r="AF517" s="1"/>
      <c r="AG517" s="1"/>
      <c r="AH517" s="1"/>
      <c r="AI517" s="1"/>
      <c r="AJ517" s="1"/>
      <c r="AK517" s="58" t="s">
        <v>165</v>
      </c>
      <c r="AL517" s="4"/>
      <c r="AM517" s="4"/>
      <c r="AN517" s="5"/>
      <c r="AO517" s="195" t="s">
        <v>161</v>
      </c>
      <c r="AP517" s="199" t="s">
        <v>1658</v>
      </c>
      <c r="AQ517" s="197" t="s">
        <v>167</v>
      </c>
      <c r="AR517" s="196"/>
      <c r="AS517" s="196"/>
      <c r="AT517" s="196"/>
      <c r="AU517" s="205" t="s">
        <v>1659</v>
      </c>
      <c r="AV517" s="196" t="s">
        <v>170</v>
      </c>
      <c r="AW517" s="4"/>
      <c r="AX517" s="4"/>
      <c r="AY517" s="4"/>
      <c r="AZ517" s="4"/>
      <c r="BA517" s="4"/>
      <c r="BB517" s="4"/>
      <c r="BC517" s="4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4"/>
      <c r="BW517" s="8"/>
      <c r="BX517" s="8"/>
      <c r="BY517" s="8"/>
      <c r="BZ517" s="4"/>
      <c r="CA517" s="4"/>
      <c r="CB517" s="4"/>
      <c r="CC517" s="4"/>
      <c r="CD517" s="27"/>
      <c r="CE517" s="27"/>
      <c r="CF517" s="207" t="str">
        <f t="shared" si="258"/>
        <v/>
      </c>
      <c r="CG517" s="208" t="str">
        <f t="shared" si="249"/>
        <v/>
      </c>
      <c r="CH517" s="209"/>
      <c r="CI517" s="210"/>
      <c r="CJ517" s="207">
        <f t="shared" si="250"/>
        <v>11.952</v>
      </c>
      <c r="CK517" s="208">
        <f t="shared" si="251"/>
        <v>12.048</v>
      </c>
      <c r="CL517" s="209"/>
      <c r="CM517" s="210"/>
      <c r="CN517" s="207" t="str">
        <f t="shared" si="252"/>
        <v/>
      </c>
      <c r="CO517" s="208" t="str">
        <f t="shared" si="253"/>
        <v/>
      </c>
      <c r="CP517" s="211"/>
      <c r="CQ517" s="212"/>
      <c r="CR517" s="213"/>
      <c r="CS517" s="213"/>
    </row>
    <row r="518" spans="1:97" ht="19.899999999999999" customHeight="1">
      <c r="A518" s="194">
        <v>517</v>
      </c>
      <c r="B518" s="195">
        <v>5</v>
      </c>
      <c r="C518" s="195"/>
      <c r="D518" s="196" t="s">
        <v>1827</v>
      </c>
      <c r="E518" s="196" t="s">
        <v>1828</v>
      </c>
      <c r="F518" s="196" t="s">
        <v>1829</v>
      </c>
      <c r="G518" s="196" t="s">
        <v>313</v>
      </c>
      <c r="H518" s="196" t="s">
        <v>314</v>
      </c>
      <c r="I518" s="237" t="str">
        <f t="shared" si="240"/>
        <v>0</v>
      </c>
      <c r="J518" s="237" t="str">
        <f t="shared" si="241"/>
        <v>100</v>
      </c>
      <c r="K518" s="2" t="str">
        <f t="shared" si="254"/>
        <v>FCS0301</v>
      </c>
      <c r="L518" s="1">
        <f t="shared" si="255"/>
        <v>4</v>
      </c>
      <c r="M518" s="1">
        <f t="shared" si="256"/>
        <v>3</v>
      </c>
      <c r="N518" s="1">
        <v>5</v>
      </c>
      <c r="O518" s="57" t="str">
        <f t="shared" si="257"/>
        <v>AAI543</v>
      </c>
      <c r="P518" s="2" t="str">
        <f t="shared" si="231"/>
        <v>AO</v>
      </c>
      <c r="Q518" s="2" t="s">
        <v>161</v>
      </c>
      <c r="R518" s="57" t="s">
        <v>162</v>
      </c>
      <c r="S518" s="2"/>
      <c r="T518" s="2"/>
      <c r="U518" s="2">
        <v>26</v>
      </c>
      <c r="V518" s="2"/>
      <c r="W518" s="2" t="s">
        <v>415</v>
      </c>
      <c r="X518" s="2" t="s">
        <v>164</v>
      </c>
      <c r="Y518" s="3" t="str">
        <f t="shared" si="246"/>
        <v>%Z043105</v>
      </c>
      <c r="Z518" s="2" t="str">
        <f t="shared" si="247"/>
        <v>%%O08PV4382</v>
      </c>
      <c r="AA518" s="2"/>
      <c r="AB518" s="2" t="str">
        <f t="shared" si="248"/>
        <v>HE407压力调节阀</v>
      </c>
      <c r="AC518" s="1" t="str">
        <f t="shared" si="237"/>
        <v>0</v>
      </c>
      <c r="AD518" s="1" t="str">
        <f t="shared" si="238"/>
        <v>100</v>
      </c>
      <c r="AE518" s="1" t="str">
        <f t="shared" si="239"/>
        <v>%</v>
      </c>
      <c r="AF518" s="1"/>
      <c r="AG518" s="1"/>
      <c r="AH518" s="1"/>
      <c r="AI518" s="1"/>
      <c r="AJ518" s="1"/>
      <c r="AK518" s="58" t="s">
        <v>165</v>
      </c>
      <c r="AL518" s="4"/>
      <c r="AM518" s="4"/>
      <c r="AN518" s="5"/>
      <c r="AO518" s="195" t="s">
        <v>161</v>
      </c>
      <c r="AP518" s="199" t="s">
        <v>1658</v>
      </c>
      <c r="AQ518" s="197" t="s">
        <v>167</v>
      </c>
      <c r="AR518" s="196"/>
      <c r="AS518" s="196"/>
      <c r="AT518" s="196"/>
      <c r="AU518" s="205" t="s">
        <v>1659</v>
      </c>
      <c r="AV518" s="196" t="s">
        <v>170</v>
      </c>
      <c r="AW518" s="4"/>
      <c r="AX518" s="4"/>
      <c r="AY518" s="4"/>
      <c r="AZ518" s="4"/>
      <c r="BA518" s="4"/>
      <c r="BB518" s="4"/>
      <c r="BC518" s="4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4"/>
      <c r="BW518" s="8"/>
      <c r="BX518" s="8"/>
      <c r="BY518" s="8"/>
      <c r="BZ518" s="4"/>
      <c r="CA518" s="4"/>
      <c r="CB518" s="4"/>
      <c r="CC518" s="4"/>
      <c r="CD518" s="27"/>
      <c r="CE518" s="27"/>
      <c r="CF518" s="207" t="str">
        <f t="shared" si="258"/>
        <v/>
      </c>
      <c r="CG518" s="208" t="str">
        <f t="shared" si="249"/>
        <v/>
      </c>
      <c r="CH518" s="209"/>
      <c r="CI518" s="210"/>
      <c r="CJ518" s="207">
        <f t="shared" si="250"/>
        <v>11.952</v>
      </c>
      <c r="CK518" s="208">
        <f t="shared" si="251"/>
        <v>12.048</v>
      </c>
      <c r="CL518" s="209"/>
      <c r="CM518" s="210"/>
      <c r="CN518" s="207" t="str">
        <f t="shared" si="252"/>
        <v/>
      </c>
      <c r="CO518" s="208" t="str">
        <f t="shared" si="253"/>
        <v/>
      </c>
      <c r="CP518" s="211"/>
      <c r="CQ518" s="212"/>
      <c r="CR518" s="213"/>
      <c r="CS518" s="213"/>
    </row>
    <row r="519" spans="1:97" ht="19.899999999999999" customHeight="1">
      <c r="A519" s="194">
        <v>518</v>
      </c>
      <c r="B519" s="195">
        <v>6</v>
      </c>
      <c r="C519" s="195"/>
      <c r="D519" s="196" t="s">
        <v>1830</v>
      </c>
      <c r="E519" s="196" t="s">
        <v>1831</v>
      </c>
      <c r="F519" s="196" t="s">
        <v>1832</v>
      </c>
      <c r="G519" s="196" t="s">
        <v>313</v>
      </c>
      <c r="H519" s="196" t="s">
        <v>314</v>
      </c>
      <c r="I519" s="237" t="str">
        <f t="shared" si="240"/>
        <v>0</v>
      </c>
      <c r="J519" s="237" t="str">
        <f t="shared" si="241"/>
        <v>100</v>
      </c>
      <c r="K519" s="2" t="str">
        <f t="shared" si="254"/>
        <v>FCS0301</v>
      </c>
      <c r="L519" s="1">
        <f t="shared" si="255"/>
        <v>4</v>
      </c>
      <c r="M519" s="1">
        <f t="shared" si="256"/>
        <v>3</v>
      </c>
      <c r="N519" s="1">
        <v>6</v>
      </c>
      <c r="O519" s="57" t="str">
        <f t="shared" si="257"/>
        <v>AAI543</v>
      </c>
      <c r="P519" s="2" t="str">
        <f t="shared" si="231"/>
        <v>AO</v>
      </c>
      <c r="Q519" s="2" t="s">
        <v>161</v>
      </c>
      <c r="R519" s="57" t="s">
        <v>162</v>
      </c>
      <c r="S519" s="2"/>
      <c r="T519" s="2"/>
      <c r="U519" s="2">
        <v>25</v>
      </c>
      <c r="V519" s="2"/>
      <c r="W519" s="2" t="s">
        <v>420</v>
      </c>
      <c r="X519" s="2" t="s">
        <v>164</v>
      </c>
      <c r="Y519" s="3" t="str">
        <f t="shared" si="246"/>
        <v>%Z043106</v>
      </c>
      <c r="Z519" s="2" t="str">
        <f t="shared" si="247"/>
        <v>%%O08PV4627</v>
      </c>
      <c r="AA519" s="2"/>
      <c r="AB519" s="2" t="str">
        <f t="shared" si="248"/>
        <v>HF401进料罐压力调节阀</v>
      </c>
      <c r="AC519" s="1" t="str">
        <f t="shared" si="237"/>
        <v>0</v>
      </c>
      <c r="AD519" s="1" t="str">
        <f t="shared" si="238"/>
        <v>100</v>
      </c>
      <c r="AE519" s="1" t="str">
        <f t="shared" si="239"/>
        <v>%</v>
      </c>
      <c r="AF519" s="1"/>
      <c r="AG519" s="1"/>
      <c r="AH519" s="1"/>
      <c r="AI519" s="1"/>
      <c r="AJ519" s="1"/>
      <c r="AK519" s="58" t="s">
        <v>165</v>
      </c>
      <c r="AL519" s="4"/>
      <c r="AM519" s="4"/>
      <c r="AN519" s="5"/>
      <c r="AO519" s="195" t="s">
        <v>161</v>
      </c>
      <c r="AP519" s="199" t="s">
        <v>1658</v>
      </c>
      <c r="AQ519" s="197" t="s">
        <v>167</v>
      </c>
      <c r="AR519" s="196"/>
      <c r="AS519" s="196"/>
      <c r="AT519" s="196"/>
      <c r="AU519" s="205" t="s">
        <v>1659</v>
      </c>
      <c r="AV519" s="196" t="s">
        <v>170</v>
      </c>
      <c r="AW519" s="4"/>
      <c r="AX519" s="4"/>
      <c r="AY519" s="4"/>
      <c r="AZ519" s="4"/>
      <c r="BA519" s="4"/>
      <c r="BB519" s="4"/>
      <c r="BC519" s="4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4"/>
      <c r="BW519" s="8"/>
      <c r="BX519" s="8"/>
      <c r="BY519" s="8"/>
      <c r="BZ519" s="4"/>
      <c r="CA519" s="4"/>
      <c r="CB519" s="4"/>
      <c r="CC519" s="4"/>
      <c r="CD519" s="27"/>
      <c r="CE519" s="27"/>
      <c r="CF519" s="207" t="str">
        <f t="shared" si="258"/>
        <v/>
      </c>
      <c r="CG519" s="208" t="str">
        <f t="shared" si="249"/>
        <v/>
      </c>
      <c r="CH519" s="209"/>
      <c r="CI519" s="210"/>
      <c r="CJ519" s="207">
        <f t="shared" si="250"/>
        <v>11.952</v>
      </c>
      <c r="CK519" s="208">
        <f t="shared" si="251"/>
        <v>12.048</v>
      </c>
      <c r="CL519" s="209"/>
      <c r="CM519" s="210"/>
      <c r="CN519" s="207" t="str">
        <f t="shared" si="252"/>
        <v/>
      </c>
      <c r="CO519" s="208" t="str">
        <f t="shared" si="253"/>
        <v/>
      </c>
      <c r="CP519" s="211"/>
      <c r="CQ519" s="212"/>
      <c r="CR519" s="213"/>
      <c r="CS519" s="213"/>
    </row>
    <row r="520" spans="1:97" ht="19.899999999999999" customHeight="1">
      <c r="A520" s="194">
        <v>519</v>
      </c>
      <c r="B520" s="195">
        <v>7</v>
      </c>
      <c r="C520" s="195"/>
      <c r="D520" s="196" t="s">
        <v>1833</v>
      </c>
      <c r="E520" s="196" t="s">
        <v>1834</v>
      </c>
      <c r="F520" s="196" t="s">
        <v>1835</v>
      </c>
      <c r="G520" s="196" t="s">
        <v>313</v>
      </c>
      <c r="H520" s="196" t="s">
        <v>314</v>
      </c>
      <c r="I520" s="237" t="str">
        <f t="shared" si="240"/>
        <v>0</v>
      </c>
      <c r="J520" s="237" t="str">
        <f t="shared" si="241"/>
        <v>100</v>
      </c>
      <c r="K520" s="2" t="str">
        <f t="shared" si="254"/>
        <v>FCS0301</v>
      </c>
      <c r="L520" s="1">
        <f t="shared" si="255"/>
        <v>4</v>
      </c>
      <c r="M520" s="1">
        <f t="shared" si="256"/>
        <v>3</v>
      </c>
      <c r="N520" s="1">
        <v>7</v>
      </c>
      <c r="O520" s="57" t="str">
        <f t="shared" si="257"/>
        <v>AAI543</v>
      </c>
      <c r="P520" s="2" t="str">
        <f t="shared" si="231"/>
        <v>AO</v>
      </c>
      <c r="Q520" s="2" t="s">
        <v>161</v>
      </c>
      <c r="R520" s="57" t="s">
        <v>162</v>
      </c>
      <c r="S520" s="2"/>
      <c r="T520" s="2"/>
      <c r="U520" s="2">
        <v>26</v>
      </c>
      <c r="V520" s="2"/>
      <c r="W520" s="2" t="s">
        <v>425</v>
      </c>
      <c r="X520" s="2" t="s">
        <v>164</v>
      </c>
      <c r="Y520" s="3" t="str">
        <f t="shared" si="246"/>
        <v>%Z043107</v>
      </c>
      <c r="Z520" s="2" t="str">
        <f t="shared" si="247"/>
        <v>%%O08PV4650</v>
      </c>
      <c r="AA520" s="2"/>
      <c r="AB520" s="2" t="str">
        <f t="shared" si="248"/>
        <v>燃料气界区入口压力调节阀</v>
      </c>
      <c r="AC520" s="1" t="str">
        <f t="shared" si="237"/>
        <v>0</v>
      </c>
      <c r="AD520" s="1" t="str">
        <f t="shared" si="238"/>
        <v>100</v>
      </c>
      <c r="AE520" s="1" t="str">
        <f t="shared" si="239"/>
        <v>%</v>
      </c>
      <c r="AF520" s="59"/>
      <c r="AG520" s="59"/>
      <c r="AH520" s="1"/>
      <c r="AI520" s="1"/>
      <c r="AJ520" s="1"/>
      <c r="AK520" s="58" t="s">
        <v>165</v>
      </c>
      <c r="AL520" s="4"/>
      <c r="AM520" s="4"/>
      <c r="AN520" s="5"/>
      <c r="AO520" s="195" t="s">
        <v>161</v>
      </c>
      <c r="AP520" s="199" t="s">
        <v>1658</v>
      </c>
      <c r="AQ520" s="197" t="s">
        <v>167</v>
      </c>
      <c r="AR520" s="196"/>
      <c r="AS520" s="196"/>
      <c r="AT520" s="196"/>
      <c r="AU520" s="205" t="s">
        <v>1659</v>
      </c>
      <c r="AV520" s="196" t="s">
        <v>170</v>
      </c>
      <c r="AW520" s="4"/>
      <c r="AX520" s="4"/>
      <c r="AY520" s="4"/>
      <c r="AZ520" s="4"/>
      <c r="BA520" s="4"/>
      <c r="BB520" s="4"/>
      <c r="BC520" s="4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4"/>
      <c r="BW520" s="8"/>
      <c r="BX520" s="8"/>
      <c r="BY520" s="8"/>
      <c r="BZ520" s="4"/>
      <c r="CA520" s="4"/>
      <c r="CB520" s="4"/>
      <c r="CC520" s="4"/>
      <c r="CD520" s="27"/>
      <c r="CE520" s="27"/>
      <c r="CF520" s="207" t="str">
        <f t="shared" si="258"/>
        <v/>
      </c>
      <c r="CG520" s="208" t="str">
        <f t="shared" si="249"/>
        <v/>
      </c>
      <c r="CH520" s="209"/>
      <c r="CI520" s="210"/>
      <c r="CJ520" s="207">
        <f t="shared" si="250"/>
        <v>11.952</v>
      </c>
      <c r="CK520" s="208">
        <f t="shared" si="251"/>
        <v>12.048</v>
      </c>
      <c r="CL520" s="209"/>
      <c r="CM520" s="210"/>
      <c r="CN520" s="207" t="str">
        <f t="shared" si="252"/>
        <v/>
      </c>
      <c r="CO520" s="208" t="str">
        <f t="shared" si="253"/>
        <v/>
      </c>
      <c r="CP520" s="211"/>
      <c r="CQ520" s="212"/>
      <c r="CR520" s="213"/>
      <c r="CS520" s="213"/>
    </row>
    <row r="521" spans="1:97" ht="19.899999999999999" customHeight="1">
      <c r="A521" s="194">
        <v>520</v>
      </c>
      <c r="B521" s="195">
        <v>8</v>
      </c>
      <c r="C521" s="195"/>
      <c r="D521" s="196" t="s">
        <v>1836</v>
      </c>
      <c r="E521" s="196" t="s">
        <v>1837</v>
      </c>
      <c r="F521" s="196" t="s">
        <v>1838</v>
      </c>
      <c r="G521" s="196" t="s">
        <v>313</v>
      </c>
      <c r="H521" s="196" t="s">
        <v>314</v>
      </c>
      <c r="I521" s="237" t="str">
        <f t="shared" si="240"/>
        <v>0</v>
      </c>
      <c r="J521" s="237" t="str">
        <f t="shared" si="241"/>
        <v>100</v>
      </c>
      <c r="K521" s="2" t="str">
        <f t="shared" si="254"/>
        <v>FCS0301</v>
      </c>
      <c r="L521" s="1">
        <f t="shared" si="255"/>
        <v>4</v>
      </c>
      <c r="M521" s="1">
        <f t="shared" si="256"/>
        <v>3</v>
      </c>
      <c r="N521" s="1">
        <v>8</v>
      </c>
      <c r="O521" s="57" t="str">
        <f t="shared" si="257"/>
        <v>AAI543</v>
      </c>
      <c r="P521" s="2" t="str">
        <f t="shared" si="231"/>
        <v>AO</v>
      </c>
      <c r="Q521" s="2" t="s">
        <v>161</v>
      </c>
      <c r="R521" s="57" t="s">
        <v>162</v>
      </c>
      <c r="S521" s="2"/>
      <c r="T521" s="2"/>
      <c r="U521" s="2">
        <v>26</v>
      </c>
      <c r="V521" s="2"/>
      <c r="W521" s="2" t="s">
        <v>438</v>
      </c>
      <c r="X521" s="2" t="s">
        <v>164</v>
      </c>
      <c r="Y521" s="3" t="str">
        <f t="shared" si="246"/>
        <v>%Z043108</v>
      </c>
      <c r="Z521" s="2" t="str">
        <f t="shared" si="247"/>
        <v>%%O08PZV4657</v>
      </c>
      <c r="AA521" s="2"/>
      <c r="AB521" s="2" t="str">
        <f t="shared" si="248"/>
        <v>HF401燃气CH1压力调节阀</v>
      </c>
      <c r="AC521" s="1" t="str">
        <f t="shared" si="237"/>
        <v>0</v>
      </c>
      <c r="AD521" s="1" t="str">
        <f t="shared" si="238"/>
        <v>100</v>
      </c>
      <c r="AE521" s="1" t="str">
        <f t="shared" si="239"/>
        <v>%</v>
      </c>
      <c r="AF521" s="1"/>
      <c r="AG521" s="1"/>
      <c r="AH521" s="1"/>
      <c r="AI521" s="1"/>
      <c r="AJ521" s="1"/>
      <c r="AK521" s="58" t="s">
        <v>165</v>
      </c>
      <c r="AL521" s="4"/>
      <c r="AM521" s="4"/>
      <c r="AN521" s="5"/>
      <c r="AO521" s="195" t="s">
        <v>161</v>
      </c>
      <c r="AP521" s="199" t="s">
        <v>1658</v>
      </c>
      <c r="AQ521" s="197" t="s">
        <v>167</v>
      </c>
      <c r="AR521" s="196"/>
      <c r="AS521" s="196"/>
      <c r="AT521" s="196"/>
      <c r="AU521" s="205" t="s">
        <v>1659</v>
      </c>
      <c r="AV521" s="196" t="s">
        <v>170</v>
      </c>
      <c r="AW521" s="4"/>
      <c r="AX521" s="4"/>
      <c r="AY521" s="4"/>
      <c r="AZ521" s="4"/>
      <c r="BA521" s="4"/>
      <c r="BB521" s="4"/>
      <c r="BC521" s="4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4"/>
      <c r="BW521" s="8"/>
      <c r="BX521" s="8"/>
      <c r="BY521" s="8"/>
      <c r="BZ521" s="4"/>
      <c r="CA521" s="4"/>
      <c r="CB521" s="4"/>
      <c r="CC521" s="4"/>
      <c r="CD521" s="27"/>
      <c r="CE521" s="27"/>
      <c r="CF521" s="207" t="str">
        <f t="shared" si="258"/>
        <v/>
      </c>
      <c r="CG521" s="208" t="str">
        <f t="shared" si="249"/>
        <v/>
      </c>
      <c r="CH521" s="209"/>
      <c r="CI521" s="210"/>
      <c r="CJ521" s="207">
        <f t="shared" si="250"/>
        <v>11.952</v>
      </c>
      <c r="CK521" s="208">
        <f t="shared" si="251"/>
        <v>12.048</v>
      </c>
      <c r="CL521" s="209"/>
      <c r="CM521" s="210"/>
      <c r="CN521" s="207" t="str">
        <f t="shared" si="252"/>
        <v/>
      </c>
      <c r="CO521" s="208" t="str">
        <f t="shared" si="253"/>
        <v/>
      </c>
      <c r="CP521" s="211"/>
      <c r="CQ521" s="212"/>
      <c r="CR521" s="213"/>
      <c r="CS521" s="213"/>
    </row>
    <row r="522" spans="1:97" ht="19.899999999999999" customHeight="1">
      <c r="A522" s="194">
        <v>521</v>
      </c>
      <c r="B522" s="195">
        <v>9</v>
      </c>
      <c r="C522" s="195"/>
      <c r="D522" s="196" t="s">
        <v>1839</v>
      </c>
      <c r="E522" s="196" t="s">
        <v>1840</v>
      </c>
      <c r="F522" s="196" t="s">
        <v>1841</v>
      </c>
      <c r="G522" s="196" t="s">
        <v>313</v>
      </c>
      <c r="H522" s="196" t="s">
        <v>314</v>
      </c>
      <c r="I522" s="237" t="str">
        <f t="shared" si="240"/>
        <v>0</v>
      </c>
      <c r="J522" s="237" t="str">
        <f t="shared" si="241"/>
        <v>100</v>
      </c>
      <c r="K522" s="2" t="str">
        <f t="shared" si="254"/>
        <v>FCS0301</v>
      </c>
      <c r="L522" s="1">
        <f t="shared" si="255"/>
        <v>4</v>
      </c>
      <c r="M522" s="1">
        <f t="shared" si="256"/>
        <v>3</v>
      </c>
      <c r="N522" s="1">
        <v>9</v>
      </c>
      <c r="O522" s="57" t="str">
        <f t="shared" si="257"/>
        <v>AAI543</v>
      </c>
      <c r="P522" s="2" t="str">
        <f t="shared" si="231"/>
        <v>AO</v>
      </c>
      <c r="Q522" s="2" t="s">
        <v>161</v>
      </c>
      <c r="R522" s="57" t="s">
        <v>162</v>
      </c>
      <c r="S522" s="2"/>
      <c r="T522" s="2"/>
      <c r="U522" s="2">
        <v>26</v>
      </c>
      <c r="V522" s="2"/>
      <c r="W522" s="2" t="s">
        <v>442</v>
      </c>
      <c r="X522" s="2" t="s">
        <v>164</v>
      </c>
      <c r="Y522" s="3" t="str">
        <f t="shared" si="246"/>
        <v>%Z043109</v>
      </c>
      <c r="Z522" s="2" t="str">
        <f t="shared" si="247"/>
        <v>%%O08PZV4687</v>
      </c>
      <c r="AA522" s="2"/>
      <c r="AB522" s="2" t="str">
        <f t="shared" si="248"/>
        <v>HF401燃气CH2压力调节阀</v>
      </c>
      <c r="AC522" s="1" t="str">
        <f t="shared" si="237"/>
        <v>0</v>
      </c>
      <c r="AD522" s="1" t="str">
        <f t="shared" si="238"/>
        <v>100</v>
      </c>
      <c r="AE522" s="1" t="str">
        <f t="shared" si="239"/>
        <v>%</v>
      </c>
      <c r="AF522" s="1"/>
      <c r="AG522" s="1"/>
      <c r="AH522" s="1"/>
      <c r="AI522" s="1"/>
      <c r="AJ522" s="1"/>
      <c r="AK522" s="58" t="s">
        <v>165</v>
      </c>
      <c r="AL522" s="4"/>
      <c r="AM522" s="4"/>
      <c r="AN522" s="5"/>
      <c r="AO522" s="195" t="s">
        <v>161</v>
      </c>
      <c r="AP522" s="199" t="s">
        <v>1658</v>
      </c>
      <c r="AQ522" s="197" t="s">
        <v>167</v>
      </c>
      <c r="AR522" s="196"/>
      <c r="AS522" s="196"/>
      <c r="AT522" s="196"/>
      <c r="AU522" s="205" t="s">
        <v>1659</v>
      </c>
      <c r="AV522" s="196" t="s">
        <v>170</v>
      </c>
      <c r="AW522" s="4"/>
      <c r="AX522" s="4"/>
      <c r="AY522" s="4"/>
      <c r="AZ522" s="4"/>
      <c r="BA522" s="4"/>
      <c r="BB522" s="4"/>
      <c r="BC522" s="4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4"/>
      <c r="BW522" s="8"/>
      <c r="BX522" s="8"/>
      <c r="BY522" s="8"/>
      <c r="BZ522" s="4"/>
      <c r="CA522" s="4"/>
      <c r="CB522" s="4"/>
      <c r="CC522" s="4"/>
      <c r="CD522" s="27"/>
      <c r="CE522" s="27"/>
      <c r="CF522" s="207" t="str">
        <f t="shared" si="258"/>
        <v/>
      </c>
      <c r="CG522" s="208" t="str">
        <f t="shared" si="249"/>
        <v/>
      </c>
      <c r="CH522" s="209"/>
      <c r="CI522" s="210"/>
      <c r="CJ522" s="207">
        <f t="shared" si="250"/>
        <v>11.952</v>
      </c>
      <c r="CK522" s="208">
        <f t="shared" si="251"/>
        <v>12.048</v>
      </c>
      <c r="CL522" s="209"/>
      <c r="CM522" s="210"/>
      <c r="CN522" s="207" t="str">
        <f t="shared" si="252"/>
        <v/>
      </c>
      <c r="CO522" s="208" t="str">
        <f t="shared" si="253"/>
        <v/>
      </c>
      <c r="CP522" s="211"/>
      <c r="CQ522" s="212"/>
      <c r="CR522" s="213"/>
      <c r="CS522" s="213"/>
    </row>
    <row r="523" spans="1:97" ht="19.899999999999999" customHeight="1">
      <c r="A523" s="194">
        <v>522</v>
      </c>
      <c r="B523" s="195">
        <v>10</v>
      </c>
      <c r="C523" s="195"/>
      <c r="D523" s="196" t="s">
        <v>1842</v>
      </c>
      <c r="E523" s="196" t="s">
        <v>1843</v>
      </c>
      <c r="F523" s="196" t="s">
        <v>1844</v>
      </c>
      <c r="G523" s="196" t="s">
        <v>313</v>
      </c>
      <c r="H523" s="196" t="s">
        <v>314</v>
      </c>
      <c r="I523" s="237" t="str">
        <f t="shared" si="240"/>
        <v>0</v>
      </c>
      <c r="J523" s="237" t="str">
        <f t="shared" si="241"/>
        <v>100</v>
      </c>
      <c r="K523" s="2" t="str">
        <f t="shared" si="254"/>
        <v>FCS0301</v>
      </c>
      <c r="L523" s="1">
        <f t="shared" si="255"/>
        <v>4</v>
      </c>
      <c r="M523" s="1">
        <f t="shared" si="256"/>
        <v>3</v>
      </c>
      <c r="N523" s="1">
        <v>10</v>
      </c>
      <c r="O523" s="57" t="str">
        <f t="shared" si="257"/>
        <v>AAI543</v>
      </c>
      <c r="P523" s="2" t="str">
        <f t="shared" si="231"/>
        <v>AO</v>
      </c>
      <c r="Q523" s="2" t="s">
        <v>161</v>
      </c>
      <c r="R523" s="57" t="s">
        <v>162</v>
      </c>
      <c r="S523" s="2"/>
      <c r="T523" s="2"/>
      <c r="U523" s="2">
        <v>30</v>
      </c>
      <c r="V523" s="2"/>
      <c r="W523" s="2" t="s">
        <v>1843</v>
      </c>
      <c r="X523" s="2" t="s">
        <v>1750</v>
      </c>
      <c r="Y523" s="3" t="str">
        <f t="shared" si="246"/>
        <v>%Z043110</v>
      </c>
      <c r="Z523" s="2" t="str">
        <f t="shared" si="247"/>
        <v>%%O08PV5009A</v>
      </c>
      <c r="AA523" s="2"/>
      <c r="AB523" s="2" t="str">
        <f t="shared" si="248"/>
        <v>CL504顶去HE508压力调节阀</v>
      </c>
      <c r="AC523" s="1" t="str">
        <f t="shared" si="237"/>
        <v>0</v>
      </c>
      <c r="AD523" s="1" t="str">
        <f t="shared" si="238"/>
        <v>100</v>
      </c>
      <c r="AE523" s="1" t="str">
        <f t="shared" si="239"/>
        <v>%</v>
      </c>
      <c r="AF523" s="1"/>
      <c r="AG523" s="59"/>
      <c r="AH523" s="59"/>
      <c r="AI523" s="1"/>
      <c r="AJ523" s="1"/>
      <c r="AK523" s="58" t="s">
        <v>165</v>
      </c>
      <c r="AL523" s="4"/>
      <c r="AM523" s="4"/>
      <c r="AN523" s="5"/>
      <c r="AO523" s="195" t="s">
        <v>161</v>
      </c>
      <c r="AP523" s="199" t="s">
        <v>1658</v>
      </c>
      <c r="AQ523" s="197" t="s">
        <v>167</v>
      </c>
      <c r="AR523" s="196"/>
      <c r="AS523" s="196"/>
      <c r="AT523" s="196"/>
      <c r="AU523" s="205" t="s">
        <v>1659</v>
      </c>
      <c r="AV523" s="196" t="s">
        <v>170</v>
      </c>
      <c r="AW523" s="4"/>
      <c r="AX523" s="4"/>
      <c r="AY523" s="4"/>
      <c r="AZ523" s="4"/>
      <c r="BA523" s="4"/>
      <c r="BB523" s="4"/>
      <c r="BC523" s="4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4"/>
      <c r="BW523" s="8"/>
      <c r="BX523" s="8"/>
      <c r="BY523" s="8"/>
      <c r="BZ523" s="4"/>
      <c r="CA523" s="4"/>
      <c r="CB523" s="4"/>
      <c r="CC523" s="4"/>
      <c r="CD523" s="27"/>
      <c r="CE523" s="27"/>
      <c r="CF523" s="207" t="str">
        <f t="shared" si="258"/>
        <v/>
      </c>
      <c r="CG523" s="208" t="str">
        <f t="shared" si="249"/>
        <v/>
      </c>
      <c r="CH523" s="209"/>
      <c r="CI523" s="210"/>
      <c r="CJ523" s="207">
        <f t="shared" si="250"/>
        <v>11.952</v>
      </c>
      <c r="CK523" s="208">
        <f t="shared" si="251"/>
        <v>12.048</v>
      </c>
      <c r="CL523" s="209"/>
      <c r="CM523" s="210"/>
      <c r="CN523" s="207" t="str">
        <f t="shared" si="252"/>
        <v/>
      </c>
      <c r="CO523" s="208" t="str">
        <f t="shared" si="253"/>
        <v/>
      </c>
      <c r="CP523" s="211"/>
      <c r="CQ523" s="212"/>
      <c r="CR523" s="213"/>
      <c r="CS523" s="213"/>
    </row>
    <row r="524" spans="1:97" ht="19.899999999999999" customHeight="1">
      <c r="A524" s="194">
        <v>523</v>
      </c>
      <c r="B524" s="195">
        <v>11</v>
      </c>
      <c r="C524" s="195"/>
      <c r="D524" s="196" t="s">
        <v>1845</v>
      </c>
      <c r="E524" s="196" t="s">
        <v>1846</v>
      </c>
      <c r="F524" s="196" t="s">
        <v>1844</v>
      </c>
      <c r="G524" s="196" t="s">
        <v>313</v>
      </c>
      <c r="H524" s="196" t="s">
        <v>314</v>
      </c>
      <c r="I524" s="237" t="str">
        <f t="shared" si="240"/>
        <v>0</v>
      </c>
      <c r="J524" s="237" t="str">
        <f t="shared" si="241"/>
        <v>100</v>
      </c>
      <c r="K524" s="2" t="str">
        <f t="shared" si="254"/>
        <v>FCS0301</v>
      </c>
      <c r="L524" s="1">
        <f t="shared" si="255"/>
        <v>4</v>
      </c>
      <c r="M524" s="1">
        <f t="shared" si="256"/>
        <v>3</v>
      </c>
      <c r="N524" s="1">
        <v>11</v>
      </c>
      <c r="O524" s="57" t="str">
        <f t="shared" si="257"/>
        <v>AAI543</v>
      </c>
      <c r="P524" s="2" t="str">
        <f t="shared" si="231"/>
        <v>AO</v>
      </c>
      <c r="Q524" s="2" t="s">
        <v>161</v>
      </c>
      <c r="R524" s="57" t="s">
        <v>162</v>
      </c>
      <c r="S524" s="2"/>
      <c r="T524" s="2"/>
      <c r="U524" s="2">
        <v>30</v>
      </c>
      <c r="V524" s="2"/>
      <c r="W524" s="2" t="s">
        <v>1846</v>
      </c>
      <c r="X524" s="2" t="s">
        <v>1750</v>
      </c>
      <c r="Y524" s="3" t="str">
        <f t="shared" si="246"/>
        <v>%Z043111</v>
      </c>
      <c r="Z524" s="2" t="str">
        <f t="shared" si="247"/>
        <v>%%O08PV5009B</v>
      </c>
      <c r="AA524" s="2"/>
      <c r="AB524" s="2" t="str">
        <f t="shared" si="248"/>
        <v>CL504顶去HE508压力调节阀</v>
      </c>
      <c r="AC524" s="1" t="str">
        <f t="shared" si="237"/>
        <v>0</v>
      </c>
      <c r="AD524" s="1" t="str">
        <f t="shared" si="238"/>
        <v>100</v>
      </c>
      <c r="AE524" s="1" t="str">
        <f t="shared" si="239"/>
        <v>%</v>
      </c>
      <c r="AF524" s="1"/>
      <c r="AG524" s="1"/>
      <c r="AH524" s="1"/>
      <c r="AI524" s="1"/>
      <c r="AJ524" s="1"/>
      <c r="AK524" s="58" t="s">
        <v>165</v>
      </c>
      <c r="AL524" s="4"/>
      <c r="AM524" s="4"/>
      <c r="AN524" s="5"/>
      <c r="AO524" s="195" t="s">
        <v>161</v>
      </c>
      <c r="AP524" s="199" t="s">
        <v>1658</v>
      </c>
      <c r="AQ524" s="197" t="s">
        <v>167</v>
      </c>
      <c r="AR524" s="196"/>
      <c r="AS524" s="196"/>
      <c r="AT524" s="196"/>
      <c r="AU524" s="205" t="s">
        <v>1659</v>
      </c>
      <c r="AV524" s="196" t="s">
        <v>170</v>
      </c>
      <c r="AW524" s="4"/>
      <c r="AX524" s="4"/>
      <c r="AY524" s="4"/>
      <c r="AZ524" s="4"/>
      <c r="BA524" s="4"/>
      <c r="BB524" s="4"/>
      <c r="BC524" s="4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4"/>
      <c r="BW524" s="8"/>
      <c r="BX524" s="8"/>
      <c r="BY524" s="8"/>
      <c r="BZ524" s="4"/>
      <c r="CA524" s="4"/>
      <c r="CB524" s="4"/>
      <c r="CC524" s="4"/>
      <c r="CD524" s="27"/>
      <c r="CE524" s="27"/>
      <c r="CF524" s="207" t="str">
        <f t="shared" si="258"/>
        <v/>
      </c>
      <c r="CG524" s="208" t="str">
        <f t="shared" si="249"/>
        <v/>
      </c>
      <c r="CH524" s="209"/>
      <c r="CI524" s="210"/>
      <c r="CJ524" s="207">
        <f t="shared" si="250"/>
        <v>11.952</v>
      </c>
      <c r="CK524" s="208">
        <f t="shared" si="251"/>
        <v>12.048</v>
      </c>
      <c r="CL524" s="209"/>
      <c r="CM524" s="210"/>
      <c r="CN524" s="207" t="str">
        <f t="shared" si="252"/>
        <v/>
      </c>
      <c r="CO524" s="208" t="str">
        <f t="shared" si="253"/>
        <v/>
      </c>
      <c r="CP524" s="211"/>
      <c r="CQ524" s="212"/>
      <c r="CR524" s="213"/>
      <c r="CS524" s="213"/>
    </row>
    <row r="525" spans="1:97" ht="19.899999999999999" customHeight="1">
      <c r="A525" s="194">
        <v>524</v>
      </c>
      <c r="B525" s="195">
        <v>12</v>
      </c>
      <c r="C525" s="195"/>
      <c r="D525" s="196" t="s">
        <v>1847</v>
      </c>
      <c r="E525" s="196" t="s">
        <v>1848</v>
      </c>
      <c r="F525" s="196" t="s">
        <v>1849</v>
      </c>
      <c r="G525" s="196" t="s">
        <v>313</v>
      </c>
      <c r="H525" s="196" t="s">
        <v>314</v>
      </c>
      <c r="I525" s="237" t="str">
        <f t="shared" si="240"/>
        <v>0</v>
      </c>
      <c r="J525" s="237" t="str">
        <f t="shared" si="241"/>
        <v>100</v>
      </c>
      <c r="K525" s="2" t="str">
        <f t="shared" si="254"/>
        <v>FCS0301</v>
      </c>
      <c r="L525" s="1">
        <f t="shared" si="255"/>
        <v>4</v>
      </c>
      <c r="M525" s="1">
        <f t="shared" si="256"/>
        <v>3</v>
      </c>
      <c r="N525" s="1">
        <v>12</v>
      </c>
      <c r="O525" s="57" t="str">
        <f t="shared" si="257"/>
        <v>AAI543</v>
      </c>
      <c r="P525" s="2" t="str">
        <f t="shared" si="231"/>
        <v>AO</v>
      </c>
      <c r="Q525" s="2" t="s">
        <v>161</v>
      </c>
      <c r="R525" s="57" t="s">
        <v>162</v>
      </c>
      <c r="S525" s="2"/>
      <c r="T525" s="2"/>
      <c r="U525" s="2">
        <v>26</v>
      </c>
      <c r="V525" s="2"/>
      <c r="W525" s="2" t="s">
        <v>451</v>
      </c>
      <c r="X525" s="2" t="s">
        <v>164</v>
      </c>
      <c r="Y525" s="3" t="str">
        <f t="shared" si="246"/>
        <v>%Z043112</v>
      </c>
      <c r="Z525" s="2" t="str">
        <f t="shared" si="247"/>
        <v>%%O08PV5047</v>
      </c>
      <c r="AA525" s="2"/>
      <c r="AB525" s="2" t="str">
        <f t="shared" si="248"/>
        <v>HE502冷冻剂出压力调节阀</v>
      </c>
      <c r="AC525" s="1" t="str">
        <f t="shared" si="237"/>
        <v>0</v>
      </c>
      <c r="AD525" s="1" t="str">
        <f t="shared" si="238"/>
        <v>100</v>
      </c>
      <c r="AE525" s="1" t="str">
        <f t="shared" si="239"/>
        <v>%</v>
      </c>
      <c r="AF525" s="1"/>
      <c r="AG525" s="1"/>
      <c r="AH525" s="1"/>
      <c r="AI525" s="1"/>
      <c r="AJ525" s="1"/>
      <c r="AK525" s="58" t="s">
        <v>165</v>
      </c>
      <c r="AL525" s="4"/>
      <c r="AM525" s="4"/>
      <c r="AN525" s="5"/>
      <c r="AO525" s="195" t="s">
        <v>161</v>
      </c>
      <c r="AP525" s="199" t="s">
        <v>1658</v>
      </c>
      <c r="AQ525" s="197" t="s">
        <v>167</v>
      </c>
      <c r="AR525" s="196"/>
      <c r="AS525" s="196"/>
      <c r="AT525" s="196"/>
      <c r="AU525" s="205" t="s">
        <v>1659</v>
      </c>
      <c r="AV525" s="196" t="s">
        <v>170</v>
      </c>
      <c r="AW525" s="4"/>
      <c r="AX525" s="4"/>
      <c r="AY525" s="4"/>
      <c r="AZ525" s="4"/>
      <c r="BA525" s="4"/>
      <c r="BB525" s="4"/>
      <c r="BC525" s="4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4"/>
      <c r="BW525" s="8"/>
      <c r="BX525" s="8"/>
      <c r="BY525" s="8"/>
      <c r="BZ525" s="4"/>
      <c r="CA525" s="4"/>
      <c r="CB525" s="4"/>
      <c r="CC525" s="4"/>
      <c r="CD525" s="27"/>
      <c r="CE525" s="27"/>
      <c r="CF525" s="207" t="str">
        <f t="shared" si="258"/>
        <v/>
      </c>
      <c r="CG525" s="208" t="str">
        <f t="shared" si="249"/>
        <v/>
      </c>
      <c r="CH525" s="209"/>
      <c r="CI525" s="210"/>
      <c r="CJ525" s="207">
        <f t="shared" si="250"/>
        <v>11.952</v>
      </c>
      <c r="CK525" s="208">
        <f t="shared" si="251"/>
        <v>12.048</v>
      </c>
      <c r="CL525" s="209"/>
      <c r="CM525" s="210"/>
      <c r="CN525" s="207" t="str">
        <f t="shared" si="252"/>
        <v/>
      </c>
      <c r="CO525" s="208" t="str">
        <f t="shared" si="253"/>
        <v/>
      </c>
      <c r="CP525" s="211"/>
      <c r="CQ525" s="212"/>
      <c r="CR525" s="213"/>
      <c r="CS525" s="213"/>
    </row>
    <row r="526" spans="1:97" ht="19.899999999999999" customHeight="1">
      <c r="A526" s="194">
        <v>525</v>
      </c>
      <c r="B526" s="195">
        <v>13</v>
      </c>
      <c r="C526" s="195"/>
      <c r="D526" s="196" t="str">
        <f>LEFT(K526,1)&amp;RIGHT(K526,2)&amp;"N"&amp;L526&amp;"S"&amp;M526&amp;N526</f>
        <v>F01N4S313</v>
      </c>
      <c r="E526" s="196" t="s">
        <v>1850</v>
      </c>
      <c r="F526" s="196" t="s">
        <v>1692</v>
      </c>
      <c r="G526" s="196"/>
      <c r="H526" s="196"/>
      <c r="I526" s="237" t="str">
        <f t="shared" ref="I526:I557" si="259">IF(G526&lt;&gt;"",LEFT(G526,FIND("~",G526,1)-1),"")</f>
        <v/>
      </c>
      <c r="J526" s="237" t="str">
        <f t="shared" ref="J526:J557" si="260">IF(G526&lt;&gt;"",MID(G526,FIND("~",G526,1)+1,10),"")</f>
        <v/>
      </c>
      <c r="K526" s="2" t="str">
        <f t="shared" si="254"/>
        <v>FCS0301</v>
      </c>
      <c r="L526" s="1">
        <f t="shared" si="255"/>
        <v>4</v>
      </c>
      <c r="M526" s="1">
        <f t="shared" si="256"/>
        <v>3</v>
      </c>
      <c r="N526" s="1">
        <v>13</v>
      </c>
      <c r="O526" s="57" t="str">
        <f t="shared" si="257"/>
        <v>AAI543</v>
      </c>
      <c r="P526" s="2" t="str">
        <f t="shared" si="231"/>
        <v>AO</v>
      </c>
      <c r="Q526" s="2" t="s">
        <v>161</v>
      </c>
      <c r="R526" s="57" t="s">
        <v>162</v>
      </c>
      <c r="S526" s="2"/>
      <c r="T526" s="2"/>
      <c r="U526" s="2"/>
      <c r="V526" s="2"/>
      <c r="W526" s="2"/>
      <c r="X526" s="2"/>
      <c r="Y526" s="3" t="str">
        <f t="shared" si="246"/>
        <v>%Z043113</v>
      </c>
      <c r="Z526" s="2" t="str">
        <f t="shared" si="247"/>
        <v>%%OF01N4S313</v>
      </c>
      <c r="AA526" s="2"/>
      <c r="AB526" s="2" t="str">
        <f t="shared" si="248"/>
        <v>SBAOR SPARE</v>
      </c>
      <c r="AC526" s="1" t="str">
        <f t="shared" si="237"/>
        <v/>
      </c>
      <c r="AD526" s="1" t="str">
        <f t="shared" si="238"/>
        <v/>
      </c>
      <c r="AE526" s="1" t="str">
        <f t="shared" si="239"/>
        <v/>
      </c>
      <c r="AF526" s="1"/>
      <c r="AG526" s="59"/>
      <c r="AH526" s="59"/>
      <c r="AI526" s="1"/>
      <c r="AJ526" s="1"/>
      <c r="AK526" s="58" t="s">
        <v>165</v>
      </c>
      <c r="AL526" s="4"/>
      <c r="AM526" s="4"/>
      <c r="AN526" s="5"/>
      <c r="AO526" s="195" t="s">
        <v>161</v>
      </c>
      <c r="AP526" s="199" t="s">
        <v>1658</v>
      </c>
      <c r="AQ526" s="197" t="s">
        <v>167</v>
      </c>
      <c r="AR526" s="196"/>
      <c r="AS526" s="196"/>
      <c r="AT526" s="196"/>
      <c r="AU526" s="205"/>
      <c r="AV526" s="196"/>
      <c r="AW526" s="4"/>
      <c r="AX526" s="4"/>
      <c r="AY526" s="4"/>
      <c r="AZ526" s="4"/>
      <c r="BA526" s="4"/>
      <c r="BB526" s="4"/>
      <c r="BC526" s="4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4"/>
      <c r="BW526" s="8"/>
      <c r="BX526" s="8"/>
      <c r="BY526" s="8"/>
      <c r="BZ526" s="4"/>
      <c r="CA526" s="4"/>
      <c r="CB526" s="4"/>
      <c r="CC526" s="4"/>
      <c r="CD526" s="27"/>
      <c r="CE526" s="27"/>
      <c r="CF526" s="124" t="str">
        <f t="shared" si="258"/>
        <v/>
      </c>
      <c r="CG526" s="208" t="str">
        <f t="shared" si="249"/>
        <v/>
      </c>
      <c r="CH526" s="209"/>
      <c r="CI526" s="210"/>
      <c r="CJ526" s="207">
        <f t="shared" si="250"/>
        <v>11.952</v>
      </c>
      <c r="CK526" s="208">
        <f t="shared" si="251"/>
        <v>12.048</v>
      </c>
      <c r="CL526" s="209"/>
      <c r="CM526" s="210"/>
      <c r="CN526" s="207" t="str">
        <f t="shared" si="252"/>
        <v/>
      </c>
      <c r="CO526" s="208" t="str">
        <f t="shared" si="253"/>
        <v/>
      </c>
      <c r="CP526" s="211"/>
      <c r="CQ526" s="212"/>
      <c r="CR526" s="213"/>
      <c r="CS526" s="213"/>
    </row>
    <row r="527" spans="1:97" ht="19.899999999999999" customHeight="1">
      <c r="A527" s="194">
        <v>526</v>
      </c>
      <c r="B527" s="195">
        <v>14</v>
      </c>
      <c r="C527" s="195"/>
      <c r="D527" s="196" t="str">
        <f>LEFT(K527,1)&amp;RIGHT(K527,2)&amp;"N"&amp;L527&amp;"S"&amp;M527&amp;N527</f>
        <v>F01N4S314</v>
      </c>
      <c r="E527" s="196" t="s">
        <v>1851</v>
      </c>
      <c r="F527" s="196" t="s">
        <v>1692</v>
      </c>
      <c r="G527" s="196"/>
      <c r="H527" s="196"/>
      <c r="I527" s="237" t="str">
        <f t="shared" si="259"/>
        <v/>
      </c>
      <c r="J527" s="237" t="str">
        <f t="shared" si="260"/>
        <v/>
      </c>
      <c r="K527" s="2" t="str">
        <f t="shared" si="254"/>
        <v>FCS0301</v>
      </c>
      <c r="L527" s="1">
        <f t="shared" si="255"/>
        <v>4</v>
      </c>
      <c r="M527" s="1">
        <f t="shared" si="256"/>
        <v>3</v>
      </c>
      <c r="N527" s="1">
        <v>14</v>
      </c>
      <c r="O527" s="57" t="str">
        <f t="shared" si="257"/>
        <v>AAI543</v>
      </c>
      <c r="P527" s="2" t="str">
        <f t="shared" si="231"/>
        <v>AO</v>
      </c>
      <c r="Q527" s="2" t="s">
        <v>161</v>
      </c>
      <c r="R527" s="57" t="s">
        <v>162</v>
      </c>
      <c r="S527" s="2"/>
      <c r="T527" s="2"/>
      <c r="U527" s="2"/>
      <c r="V527" s="2"/>
      <c r="W527" s="2"/>
      <c r="X527" s="2"/>
      <c r="Y527" s="3" t="str">
        <f t="shared" si="246"/>
        <v>%Z043114</v>
      </c>
      <c r="Z527" s="2" t="str">
        <f t="shared" si="247"/>
        <v>%%OF01N4S314</v>
      </c>
      <c r="AA527" s="2"/>
      <c r="AB527" s="2" t="str">
        <f t="shared" si="248"/>
        <v>SBAOR SPARE</v>
      </c>
      <c r="AC527" s="1" t="str">
        <f t="shared" si="237"/>
        <v/>
      </c>
      <c r="AD527" s="1" t="str">
        <f t="shared" si="238"/>
        <v/>
      </c>
      <c r="AE527" s="1" t="str">
        <f t="shared" si="239"/>
        <v/>
      </c>
      <c r="AF527" s="1"/>
      <c r="AG527" s="1"/>
      <c r="AH527" s="1"/>
      <c r="AI527" s="1"/>
      <c r="AJ527" s="1"/>
      <c r="AK527" s="58" t="s">
        <v>165</v>
      </c>
      <c r="AL527" s="4"/>
      <c r="AM527" s="4"/>
      <c r="AN527" s="5"/>
      <c r="AO527" s="195" t="s">
        <v>161</v>
      </c>
      <c r="AP527" s="199" t="s">
        <v>1658</v>
      </c>
      <c r="AQ527" s="197" t="s">
        <v>167</v>
      </c>
      <c r="AR527" s="196"/>
      <c r="AS527" s="196"/>
      <c r="AT527" s="196"/>
      <c r="AU527" s="205"/>
      <c r="AV527" s="196"/>
      <c r="AW527" s="4"/>
      <c r="AX527" s="4"/>
      <c r="AY527" s="4"/>
      <c r="AZ527" s="4"/>
      <c r="BA527" s="4"/>
      <c r="BB527" s="4"/>
      <c r="BC527" s="4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4"/>
      <c r="BW527" s="8"/>
      <c r="BX527" s="8"/>
      <c r="BY527" s="8"/>
      <c r="BZ527" s="4"/>
      <c r="CA527" s="4"/>
      <c r="CB527" s="4"/>
      <c r="CC527" s="4"/>
      <c r="CD527" s="27"/>
      <c r="CE527" s="27"/>
      <c r="CF527" s="124" t="str">
        <f t="shared" si="258"/>
        <v/>
      </c>
      <c r="CG527" s="208" t="str">
        <f t="shared" si="249"/>
        <v/>
      </c>
      <c r="CH527" s="209"/>
      <c r="CI527" s="210"/>
      <c r="CJ527" s="207">
        <f t="shared" si="250"/>
        <v>11.952</v>
      </c>
      <c r="CK527" s="208">
        <f t="shared" si="251"/>
        <v>12.048</v>
      </c>
      <c r="CL527" s="209"/>
      <c r="CM527" s="210"/>
      <c r="CN527" s="207" t="str">
        <f t="shared" si="252"/>
        <v/>
      </c>
      <c r="CO527" s="208" t="str">
        <f t="shared" si="253"/>
        <v/>
      </c>
      <c r="CP527" s="211"/>
      <c r="CQ527" s="212"/>
      <c r="CR527" s="213"/>
      <c r="CS527" s="213"/>
    </row>
    <row r="528" spans="1:97" ht="19.899999999999999" customHeight="1">
      <c r="A528" s="194">
        <v>527</v>
      </c>
      <c r="B528" s="195">
        <v>15</v>
      </c>
      <c r="C528" s="195"/>
      <c r="D528" s="196" t="str">
        <f>LEFT(K528,1)&amp;RIGHT(K528,2)&amp;"N"&amp;L528&amp;"S"&amp;M528&amp;N528</f>
        <v>F01N4S315</v>
      </c>
      <c r="E528" s="196" t="s">
        <v>1852</v>
      </c>
      <c r="F528" s="196" t="s">
        <v>1692</v>
      </c>
      <c r="G528" s="196"/>
      <c r="H528" s="196"/>
      <c r="I528" s="237" t="str">
        <f t="shared" si="259"/>
        <v/>
      </c>
      <c r="J528" s="237" t="str">
        <f t="shared" si="260"/>
        <v/>
      </c>
      <c r="K528" s="2" t="str">
        <f t="shared" si="254"/>
        <v>FCS0301</v>
      </c>
      <c r="L528" s="1">
        <f t="shared" si="255"/>
        <v>4</v>
      </c>
      <c r="M528" s="1">
        <f t="shared" si="256"/>
        <v>3</v>
      </c>
      <c r="N528" s="1">
        <v>15</v>
      </c>
      <c r="O528" s="57" t="str">
        <f t="shared" si="257"/>
        <v>AAI543</v>
      </c>
      <c r="P528" s="2" t="str">
        <f t="shared" si="231"/>
        <v>AO</v>
      </c>
      <c r="Q528" s="2" t="s">
        <v>161</v>
      </c>
      <c r="R528" s="57" t="s">
        <v>162</v>
      </c>
      <c r="S528" s="2"/>
      <c r="T528" s="2"/>
      <c r="U528" s="2"/>
      <c r="V528" s="2"/>
      <c r="W528" s="2"/>
      <c r="X528" s="2"/>
      <c r="Y528" s="3" t="str">
        <f t="shared" si="246"/>
        <v>%Z043115</v>
      </c>
      <c r="Z528" s="2" t="str">
        <f t="shared" si="247"/>
        <v>%%OF01N4S315</v>
      </c>
      <c r="AA528" s="2"/>
      <c r="AB528" s="2" t="str">
        <f t="shared" si="248"/>
        <v>SBAOR SPARE</v>
      </c>
      <c r="AC528" s="1" t="str">
        <f t="shared" si="237"/>
        <v/>
      </c>
      <c r="AD528" s="1" t="str">
        <f t="shared" si="238"/>
        <v/>
      </c>
      <c r="AE528" s="1" t="str">
        <f t="shared" si="239"/>
        <v/>
      </c>
      <c r="AF528" s="1"/>
      <c r="AG528" s="1"/>
      <c r="AH528" s="1"/>
      <c r="AI528" s="1"/>
      <c r="AJ528" s="1"/>
      <c r="AK528" s="58" t="s">
        <v>165</v>
      </c>
      <c r="AL528" s="4"/>
      <c r="AM528" s="4"/>
      <c r="AN528" s="5"/>
      <c r="AO528" s="195" t="s">
        <v>161</v>
      </c>
      <c r="AP528" s="199" t="s">
        <v>1658</v>
      </c>
      <c r="AQ528" s="197" t="s">
        <v>167</v>
      </c>
      <c r="AR528" s="196"/>
      <c r="AS528" s="196"/>
      <c r="AT528" s="196"/>
      <c r="AU528" s="205"/>
      <c r="AV528" s="196"/>
      <c r="AW528" s="4"/>
      <c r="AX528" s="4"/>
      <c r="AY528" s="4"/>
      <c r="AZ528" s="4"/>
      <c r="BA528" s="4"/>
      <c r="BB528" s="4"/>
      <c r="BC528" s="4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4"/>
      <c r="BW528" s="8"/>
      <c r="BX528" s="8"/>
      <c r="BY528" s="8"/>
      <c r="BZ528" s="4"/>
      <c r="CA528" s="4"/>
      <c r="CB528" s="4"/>
      <c r="CC528" s="4"/>
      <c r="CD528" s="27"/>
      <c r="CE528" s="27"/>
      <c r="CF528" s="124" t="str">
        <f t="shared" si="258"/>
        <v/>
      </c>
      <c r="CG528" s="208" t="str">
        <f t="shared" si="249"/>
        <v/>
      </c>
      <c r="CH528" s="209"/>
      <c r="CI528" s="210"/>
      <c r="CJ528" s="207">
        <f t="shared" si="250"/>
        <v>11.952</v>
      </c>
      <c r="CK528" s="208">
        <f t="shared" si="251"/>
        <v>12.048</v>
      </c>
      <c r="CL528" s="209"/>
      <c r="CM528" s="210"/>
      <c r="CN528" s="207" t="str">
        <f t="shared" si="252"/>
        <v/>
      </c>
      <c r="CO528" s="208" t="str">
        <f t="shared" si="253"/>
        <v/>
      </c>
      <c r="CP528" s="211"/>
      <c r="CQ528" s="212"/>
      <c r="CR528" s="213"/>
      <c r="CS528" s="213"/>
    </row>
    <row r="529" spans="1:97" ht="19.899999999999999" customHeight="1">
      <c r="A529" s="194">
        <v>528</v>
      </c>
      <c r="B529" s="195">
        <v>16</v>
      </c>
      <c r="C529" s="195"/>
      <c r="D529" s="196" t="str">
        <f>LEFT(K529,1)&amp;RIGHT(K529,2)&amp;"N"&amp;L529&amp;"S"&amp;M529&amp;N529</f>
        <v>F01N4S316</v>
      </c>
      <c r="E529" s="196" t="s">
        <v>1853</v>
      </c>
      <c r="F529" s="196" t="s">
        <v>1692</v>
      </c>
      <c r="G529" s="196"/>
      <c r="H529" s="196"/>
      <c r="I529" s="237" t="str">
        <f t="shared" si="259"/>
        <v/>
      </c>
      <c r="J529" s="237" t="str">
        <f t="shared" si="260"/>
        <v/>
      </c>
      <c r="K529" s="2" t="str">
        <f t="shared" si="254"/>
        <v>FCS0301</v>
      </c>
      <c r="L529" s="1">
        <f t="shared" si="255"/>
        <v>4</v>
      </c>
      <c r="M529" s="1">
        <f t="shared" si="256"/>
        <v>3</v>
      </c>
      <c r="N529" s="1">
        <v>16</v>
      </c>
      <c r="O529" s="57" t="str">
        <f t="shared" si="257"/>
        <v>AAI543</v>
      </c>
      <c r="P529" s="2" t="str">
        <f t="shared" si="231"/>
        <v>AO</v>
      </c>
      <c r="Q529" s="2" t="s">
        <v>161</v>
      </c>
      <c r="R529" s="57" t="s">
        <v>162</v>
      </c>
      <c r="S529" s="2"/>
      <c r="T529" s="2"/>
      <c r="U529" s="2"/>
      <c r="V529" s="2"/>
      <c r="W529" s="2"/>
      <c r="X529" s="2"/>
      <c r="Y529" s="3" t="str">
        <f t="shared" si="246"/>
        <v>%Z043116</v>
      </c>
      <c r="Z529" s="2" t="str">
        <f t="shared" si="247"/>
        <v>%%OF01N4S316</v>
      </c>
      <c r="AA529" s="2"/>
      <c r="AB529" s="2" t="str">
        <f t="shared" si="248"/>
        <v>SBAOR SPARE</v>
      </c>
      <c r="AC529" s="1" t="str">
        <f t="shared" si="237"/>
        <v/>
      </c>
      <c r="AD529" s="1" t="str">
        <f t="shared" si="238"/>
        <v/>
      </c>
      <c r="AE529" s="1" t="str">
        <f t="shared" si="239"/>
        <v/>
      </c>
      <c r="AF529" s="1"/>
      <c r="AG529" s="1"/>
      <c r="AH529" s="1"/>
      <c r="AI529" s="1"/>
      <c r="AJ529" s="1"/>
      <c r="AK529" s="58" t="s">
        <v>165</v>
      </c>
      <c r="AL529" s="4"/>
      <c r="AM529" s="4"/>
      <c r="AN529" s="5"/>
      <c r="AO529" s="195" t="s">
        <v>161</v>
      </c>
      <c r="AP529" s="199" t="s">
        <v>1658</v>
      </c>
      <c r="AQ529" s="197" t="s">
        <v>167</v>
      </c>
      <c r="AR529" s="196"/>
      <c r="AS529" s="196"/>
      <c r="AT529" s="196"/>
      <c r="AU529" s="205"/>
      <c r="AV529" s="196"/>
      <c r="AW529" s="4"/>
      <c r="AX529" s="4"/>
      <c r="AY529" s="4"/>
      <c r="AZ529" s="4"/>
      <c r="BA529" s="4"/>
      <c r="BB529" s="4"/>
      <c r="BC529" s="4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4"/>
      <c r="BW529" s="8"/>
      <c r="BX529" s="8"/>
      <c r="BY529" s="8"/>
      <c r="BZ529" s="4"/>
      <c r="CA529" s="4"/>
      <c r="CB529" s="4"/>
      <c r="CC529" s="4"/>
      <c r="CD529" s="27"/>
      <c r="CE529" s="27"/>
      <c r="CF529" s="124" t="str">
        <f t="shared" si="258"/>
        <v/>
      </c>
      <c r="CG529" s="208" t="str">
        <f t="shared" si="249"/>
        <v/>
      </c>
      <c r="CH529" s="209"/>
      <c r="CI529" s="210"/>
      <c r="CJ529" s="207">
        <f t="shared" si="250"/>
        <v>11.952</v>
      </c>
      <c r="CK529" s="208">
        <f t="shared" si="251"/>
        <v>12.048</v>
      </c>
      <c r="CL529" s="209"/>
      <c r="CM529" s="210"/>
      <c r="CN529" s="207" t="str">
        <f t="shared" si="252"/>
        <v/>
      </c>
      <c r="CO529" s="208" t="str">
        <f t="shared" si="253"/>
        <v/>
      </c>
      <c r="CP529" s="211"/>
      <c r="CQ529" s="212"/>
      <c r="CR529" s="213"/>
      <c r="CS529" s="213"/>
    </row>
    <row r="530" spans="1:97" ht="19.899999999999999" customHeight="1">
      <c r="A530" s="194">
        <v>529</v>
      </c>
      <c r="B530" s="195">
        <v>1</v>
      </c>
      <c r="C530" s="10"/>
      <c r="D530" s="11" t="s">
        <v>1854</v>
      </c>
      <c r="E530" s="196" t="s">
        <v>1855</v>
      </c>
      <c r="F530" s="196" t="s">
        <v>1856</v>
      </c>
      <c r="G530" s="196" t="s">
        <v>313</v>
      </c>
      <c r="H530" s="196" t="s">
        <v>314</v>
      </c>
      <c r="I530" s="237" t="str">
        <f t="shared" si="259"/>
        <v>0</v>
      </c>
      <c r="J530" s="237" t="str">
        <f t="shared" si="260"/>
        <v>100</v>
      </c>
      <c r="K530" s="2" t="s">
        <v>22</v>
      </c>
      <c r="L530" s="1">
        <v>5</v>
      </c>
      <c r="M530" s="1">
        <v>3</v>
      </c>
      <c r="N530" s="1">
        <v>1</v>
      </c>
      <c r="O530" s="57" t="s">
        <v>59</v>
      </c>
      <c r="P530" s="2" t="str">
        <f t="shared" si="231"/>
        <v>AO</v>
      </c>
      <c r="Q530" s="2" t="s">
        <v>161</v>
      </c>
      <c r="R530" s="57" t="s">
        <v>162</v>
      </c>
      <c r="S530" s="2"/>
      <c r="T530" s="2"/>
      <c r="U530" s="2">
        <v>30</v>
      </c>
      <c r="V530" s="2"/>
      <c r="W530" s="2" t="s">
        <v>1855</v>
      </c>
      <c r="X530" s="2" t="s">
        <v>1750</v>
      </c>
      <c r="Y530" s="3" t="str">
        <f t="shared" si="246"/>
        <v>%Z053101</v>
      </c>
      <c r="Z530" s="2" t="str">
        <f t="shared" si="247"/>
        <v>%%O08PV5136A</v>
      </c>
      <c r="AA530" s="2"/>
      <c r="AB530" s="2" t="str">
        <f t="shared" si="248"/>
        <v>VE507压力调节阀</v>
      </c>
      <c r="AC530" s="1" t="str">
        <f t="shared" si="237"/>
        <v>0</v>
      </c>
      <c r="AD530" s="1" t="str">
        <f t="shared" si="238"/>
        <v>100</v>
      </c>
      <c r="AE530" s="1" t="str">
        <f t="shared" si="239"/>
        <v>%</v>
      </c>
      <c r="AF530" s="1"/>
      <c r="AG530" s="1"/>
      <c r="AH530" s="1"/>
      <c r="AI530" s="1"/>
      <c r="AJ530" s="1"/>
      <c r="AK530" s="58" t="s">
        <v>165</v>
      </c>
      <c r="AL530" s="4"/>
      <c r="AM530" s="4"/>
      <c r="AN530" s="5"/>
      <c r="AO530" s="195" t="s">
        <v>161</v>
      </c>
      <c r="AP530" s="199" t="s">
        <v>1658</v>
      </c>
      <c r="AQ530" s="197" t="s">
        <v>167</v>
      </c>
      <c r="AR530" s="196"/>
      <c r="AS530" s="196"/>
      <c r="AT530" s="196"/>
      <c r="AU530" s="205" t="s">
        <v>1659</v>
      </c>
      <c r="AV530" s="196" t="s">
        <v>170</v>
      </c>
      <c r="AW530" s="4"/>
      <c r="AX530" s="4"/>
      <c r="AY530" s="4"/>
      <c r="AZ530" s="4"/>
      <c r="BA530" s="4"/>
      <c r="BB530" s="4"/>
      <c r="BC530" s="4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4"/>
      <c r="BW530" s="8"/>
      <c r="BX530" s="8"/>
      <c r="BY530" s="8"/>
      <c r="BZ530" s="4"/>
      <c r="CA530" s="4"/>
      <c r="CB530" s="4"/>
      <c r="CC530" s="4"/>
      <c r="CD530" s="27"/>
      <c r="CE530" s="27"/>
      <c r="CF530" s="207" t="str">
        <f t="shared" si="258"/>
        <v/>
      </c>
      <c r="CG530" s="208" t="str">
        <f t="shared" si="249"/>
        <v/>
      </c>
      <c r="CH530" s="209"/>
      <c r="CI530" s="210"/>
      <c r="CJ530" s="207">
        <f t="shared" si="250"/>
        <v>11.952</v>
      </c>
      <c r="CK530" s="208">
        <f t="shared" si="251"/>
        <v>12.048</v>
      </c>
      <c r="CL530" s="209"/>
      <c r="CM530" s="210"/>
      <c r="CN530" s="207" t="str">
        <f t="shared" si="252"/>
        <v/>
      </c>
      <c r="CO530" s="208" t="str">
        <f t="shared" si="253"/>
        <v/>
      </c>
      <c r="CP530" s="211"/>
      <c r="CQ530" s="212"/>
      <c r="CR530" s="213"/>
      <c r="CS530" s="213"/>
    </row>
    <row r="531" spans="1:97" ht="19.899999999999999" customHeight="1">
      <c r="A531" s="194">
        <v>530</v>
      </c>
      <c r="B531" s="195">
        <v>2</v>
      </c>
      <c r="C531" s="195"/>
      <c r="D531" s="196" t="s">
        <v>1857</v>
      </c>
      <c r="E531" s="196" t="s">
        <v>1858</v>
      </c>
      <c r="F531" s="196" t="s">
        <v>1856</v>
      </c>
      <c r="G531" s="196" t="s">
        <v>313</v>
      </c>
      <c r="H531" s="196" t="s">
        <v>314</v>
      </c>
      <c r="I531" s="237" t="str">
        <f t="shared" si="259"/>
        <v>0</v>
      </c>
      <c r="J531" s="237" t="str">
        <f t="shared" si="260"/>
        <v>100</v>
      </c>
      <c r="K531" s="2" t="str">
        <f t="shared" ref="K531:K545" si="261">K530</f>
        <v>FCS0301</v>
      </c>
      <c r="L531" s="1">
        <f t="shared" ref="L531:L545" si="262">L530</f>
        <v>5</v>
      </c>
      <c r="M531" s="1">
        <f t="shared" ref="M531:M545" si="263">M530</f>
        <v>3</v>
      </c>
      <c r="N531" s="1">
        <v>2</v>
      </c>
      <c r="O531" s="57" t="str">
        <f t="shared" ref="O531:O545" si="264">O530</f>
        <v>AAI543</v>
      </c>
      <c r="P531" s="2" t="str">
        <f t="shared" si="231"/>
        <v>AO</v>
      </c>
      <c r="Q531" s="2" t="s">
        <v>161</v>
      </c>
      <c r="R531" s="57" t="s">
        <v>162</v>
      </c>
      <c r="S531" s="2"/>
      <c r="T531" s="2"/>
      <c r="U531" s="2">
        <v>30</v>
      </c>
      <c r="V531" s="2"/>
      <c r="W531" s="2" t="s">
        <v>1858</v>
      </c>
      <c r="X531" s="2" t="s">
        <v>1750</v>
      </c>
      <c r="Y531" s="3" t="str">
        <f t="shared" si="246"/>
        <v>%Z053102</v>
      </c>
      <c r="Z531" s="2" t="str">
        <f t="shared" si="247"/>
        <v>%%O08PV5136B</v>
      </c>
      <c r="AA531" s="2"/>
      <c r="AB531" s="2" t="str">
        <f t="shared" si="248"/>
        <v>VE507压力调节阀</v>
      </c>
      <c r="AC531" s="1" t="str">
        <f t="shared" si="237"/>
        <v>0</v>
      </c>
      <c r="AD531" s="1" t="str">
        <f t="shared" si="238"/>
        <v>100</v>
      </c>
      <c r="AE531" s="1" t="str">
        <f t="shared" si="239"/>
        <v>%</v>
      </c>
      <c r="AF531" s="1"/>
      <c r="AG531" s="1"/>
      <c r="AH531" s="1"/>
      <c r="AI531" s="1"/>
      <c r="AJ531" s="1"/>
      <c r="AK531" s="58" t="s">
        <v>165</v>
      </c>
      <c r="AL531" s="4"/>
      <c r="AM531" s="4"/>
      <c r="AN531" s="5"/>
      <c r="AO531" s="195" t="s">
        <v>161</v>
      </c>
      <c r="AP531" s="199" t="s">
        <v>1658</v>
      </c>
      <c r="AQ531" s="197" t="s">
        <v>167</v>
      </c>
      <c r="AR531" s="196"/>
      <c r="AS531" s="196"/>
      <c r="AT531" s="196"/>
      <c r="AU531" s="205" t="s">
        <v>1659</v>
      </c>
      <c r="AV531" s="196" t="s">
        <v>170</v>
      </c>
      <c r="AW531" s="4"/>
      <c r="AX531" s="4"/>
      <c r="AY531" s="4"/>
      <c r="AZ531" s="4"/>
      <c r="BA531" s="4"/>
      <c r="BB531" s="4"/>
      <c r="BC531" s="4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4"/>
      <c r="BW531" s="8"/>
      <c r="BX531" s="8"/>
      <c r="BY531" s="8"/>
      <c r="BZ531" s="4"/>
      <c r="CA531" s="4"/>
      <c r="CB531" s="4"/>
      <c r="CC531" s="4"/>
      <c r="CD531" s="27"/>
      <c r="CE531" s="27"/>
      <c r="CF531" s="207" t="str">
        <f t="shared" si="258"/>
        <v/>
      </c>
      <c r="CG531" s="208" t="str">
        <f t="shared" si="249"/>
        <v/>
      </c>
      <c r="CH531" s="209"/>
      <c r="CI531" s="210"/>
      <c r="CJ531" s="207">
        <f t="shared" si="250"/>
        <v>11.952</v>
      </c>
      <c r="CK531" s="208">
        <f t="shared" si="251"/>
        <v>12.048</v>
      </c>
      <c r="CL531" s="209"/>
      <c r="CM531" s="210"/>
      <c r="CN531" s="207" t="str">
        <f t="shared" si="252"/>
        <v/>
      </c>
      <c r="CO531" s="208" t="str">
        <f t="shared" si="253"/>
        <v/>
      </c>
      <c r="CP531" s="211"/>
      <c r="CQ531" s="212"/>
      <c r="CR531" s="213"/>
      <c r="CS531" s="213"/>
    </row>
    <row r="532" spans="1:97" ht="19.899999999999999" customHeight="1">
      <c r="A532" s="194">
        <v>531</v>
      </c>
      <c r="B532" s="195">
        <v>3</v>
      </c>
      <c r="C532" s="195"/>
      <c r="D532" s="196" t="s">
        <v>1859</v>
      </c>
      <c r="E532" s="196" t="s">
        <v>1860</v>
      </c>
      <c r="F532" s="196" t="s">
        <v>1861</v>
      </c>
      <c r="G532" s="196" t="s">
        <v>313</v>
      </c>
      <c r="H532" s="196" t="s">
        <v>314</v>
      </c>
      <c r="I532" s="237" t="str">
        <f t="shared" si="259"/>
        <v>0</v>
      </c>
      <c r="J532" s="237" t="str">
        <f t="shared" si="260"/>
        <v>100</v>
      </c>
      <c r="K532" s="2" t="str">
        <f t="shared" si="261"/>
        <v>FCS0301</v>
      </c>
      <c r="L532" s="1">
        <f t="shared" si="262"/>
        <v>5</v>
      </c>
      <c r="M532" s="1">
        <f t="shared" si="263"/>
        <v>3</v>
      </c>
      <c r="N532" s="1">
        <v>3</v>
      </c>
      <c r="O532" s="57" t="str">
        <f t="shared" si="264"/>
        <v>AAI543</v>
      </c>
      <c r="P532" s="2" t="str">
        <f t="shared" ref="P532:P595" si="265">IF(MID(O532,4,3)="543","AO","AI")</f>
        <v>AO</v>
      </c>
      <c r="Q532" s="2" t="s">
        <v>161</v>
      </c>
      <c r="R532" s="57" t="s">
        <v>162</v>
      </c>
      <c r="S532" s="2"/>
      <c r="T532" s="2"/>
      <c r="U532" s="2">
        <v>26</v>
      </c>
      <c r="V532" s="2"/>
      <c r="W532" s="2" t="s">
        <v>462</v>
      </c>
      <c r="X532" s="2" t="s">
        <v>164</v>
      </c>
      <c r="Y532" s="3" t="str">
        <f t="shared" si="246"/>
        <v>%Z053103</v>
      </c>
      <c r="Z532" s="2" t="str">
        <f t="shared" si="247"/>
        <v>%%O08TV3407</v>
      </c>
      <c r="AA532" s="2"/>
      <c r="AB532" s="2" t="str">
        <f t="shared" si="248"/>
        <v>HE305至VE302温度调节阀</v>
      </c>
      <c r="AC532" s="1" t="str">
        <f t="shared" si="237"/>
        <v>0</v>
      </c>
      <c r="AD532" s="1" t="str">
        <f t="shared" si="238"/>
        <v>100</v>
      </c>
      <c r="AE532" s="1" t="str">
        <f t="shared" si="239"/>
        <v>%</v>
      </c>
      <c r="AF532" s="1"/>
      <c r="AG532" s="1"/>
      <c r="AH532" s="1"/>
      <c r="AI532" s="1"/>
      <c r="AJ532" s="1"/>
      <c r="AK532" s="58" t="s">
        <v>165</v>
      </c>
      <c r="AL532" s="4"/>
      <c r="AM532" s="4"/>
      <c r="AN532" s="5"/>
      <c r="AO532" s="195" t="s">
        <v>161</v>
      </c>
      <c r="AP532" s="199" t="s">
        <v>1658</v>
      </c>
      <c r="AQ532" s="197" t="s">
        <v>167</v>
      </c>
      <c r="AR532" s="196"/>
      <c r="AS532" s="196"/>
      <c r="AT532" s="196"/>
      <c r="AU532" s="205" t="s">
        <v>1659</v>
      </c>
      <c r="AV532" s="196" t="s">
        <v>170</v>
      </c>
      <c r="AW532" s="4"/>
      <c r="AX532" s="4"/>
      <c r="AY532" s="4"/>
      <c r="AZ532" s="4"/>
      <c r="BA532" s="4"/>
      <c r="BB532" s="4"/>
      <c r="BC532" s="4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4"/>
      <c r="BW532" s="8"/>
      <c r="BX532" s="8"/>
      <c r="BY532" s="8"/>
      <c r="BZ532" s="4"/>
      <c r="CA532" s="4"/>
      <c r="CB532" s="4"/>
      <c r="CC532" s="4"/>
      <c r="CD532" s="27"/>
      <c r="CE532" s="27"/>
      <c r="CF532" s="207" t="str">
        <f t="shared" si="258"/>
        <v/>
      </c>
      <c r="CG532" s="208" t="str">
        <f t="shared" si="249"/>
        <v/>
      </c>
      <c r="CH532" s="209"/>
      <c r="CI532" s="210"/>
      <c r="CJ532" s="207">
        <f t="shared" si="250"/>
        <v>11.952</v>
      </c>
      <c r="CK532" s="208">
        <f t="shared" si="251"/>
        <v>12.048</v>
      </c>
      <c r="CL532" s="209"/>
      <c r="CM532" s="210"/>
      <c r="CN532" s="207" t="str">
        <f t="shared" si="252"/>
        <v/>
      </c>
      <c r="CO532" s="208" t="str">
        <f t="shared" si="253"/>
        <v/>
      </c>
      <c r="CP532" s="211"/>
      <c r="CQ532" s="212"/>
      <c r="CR532" s="213"/>
      <c r="CS532" s="213"/>
    </row>
    <row r="533" spans="1:97" ht="19.899999999999999" customHeight="1">
      <c r="A533" s="194">
        <v>532</v>
      </c>
      <c r="B533" s="195">
        <v>4</v>
      </c>
      <c r="C533" s="195"/>
      <c r="D533" s="196" t="s">
        <v>1862</v>
      </c>
      <c r="E533" s="196" t="s">
        <v>1863</v>
      </c>
      <c r="F533" s="196" t="s">
        <v>1864</v>
      </c>
      <c r="G533" s="196" t="s">
        <v>313</v>
      </c>
      <c r="H533" s="196" t="s">
        <v>314</v>
      </c>
      <c r="I533" s="237" t="str">
        <f t="shared" si="259"/>
        <v>0</v>
      </c>
      <c r="J533" s="237" t="str">
        <f t="shared" si="260"/>
        <v>100</v>
      </c>
      <c r="K533" s="2" t="str">
        <f t="shared" si="261"/>
        <v>FCS0301</v>
      </c>
      <c r="L533" s="1">
        <f t="shared" si="262"/>
        <v>5</v>
      </c>
      <c r="M533" s="1">
        <f t="shared" si="263"/>
        <v>3</v>
      </c>
      <c r="N533" s="1">
        <v>4</v>
      </c>
      <c r="O533" s="57" t="str">
        <f t="shared" si="264"/>
        <v>AAI543</v>
      </c>
      <c r="P533" s="2" t="str">
        <f t="shared" si="265"/>
        <v>AO</v>
      </c>
      <c r="Q533" s="2" t="s">
        <v>161</v>
      </c>
      <c r="R533" s="57" t="s">
        <v>162</v>
      </c>
      <c r="S533" s="2"/>
      <c r="T533" s="2"/>
      <c r="U533" s="2">
        <v>27</v>
      </c>
      <c r="V533" s="2"/>
      <c r="W533" s="2" t="s">
        <v>467</v>
      </c>
      <c r="X533" s="2" t="s">
        <v>164</v>
      </c>
      <c r="Y533" s="3" t="str">
        <f t="shared" si="246"/>
        <v>%Z053104</v>
      </c>
      <c r="Z533" s="2" t="str">
        <f t="shared" si="247"/>
        <v>%%O08TZV4223B</v>
      </c>
      <c r="AA533" s="2"/>
      <c r="AB533" s="2" t="str">
        <f t="shared" si="248"/>
        <v>HE402出口温度调节阀</v>
      </c>
      <c r="AC533" s="1" t="str">
        <f t="shared" si="237"/>
        <v>0</v>
      </c>
      <c r="AD533" s="1" t="str">
        <f t="shared" si="238"/>
        <v>100</v>
      </c>
      <c r="AE533" s="1" t="str">
        <f t="shared" si="239"/>
        <v>%</v>
      </c>
      <c r="AF533" s="1"/>
      <c r="AG533" s="1"/>
      <c r="AH533" s="1"/>
      <c r="AI533" s="1"/>
      <c r="AJ533" s="1"/>
      <c r="AK533" s="58" t="s">
        <v>165</v>
      </c>
      <c r="AL533" s="4"/>
      <c r="AM533" s="4"/>
      <c r="AN533" s="5"/>
      <c r="AO533" s="195" t="s">
        <v>161</v>
      </c>
      <c r="AP533" s="199" t="s">
        <v>1658</v>
      </c>
      <c r="AQ533" s="197" t="s">
        <v>167</v>
      </c>
      <c r="AR533" s="196"/>
      <c r="AS533" s="196"/>
      <c r="AT533" s="196"/>
      <c r="AU533" s="205" t="s">
        <v>1659</v>
      </c>
      <c r="AV533" s="196" t="s">
        <v>170</v>
      </c>
      <c r="AW533" s="4"/>
      <c r="AX533" s="4"/>
      <c r="AY533" s="4"/>
      <c r="AZ533" s="4"/>
      <c r="BA533" s="4"/>
      <c r="BB533" s="4"/>
      <c r="BC533" s="4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4"/>
      <c r="BW533" s="8"/>
      <c r="BX533" s="8"/>
      <c r="BY533" s="8"/>
      <c r="BZ533" s="4"/>
      <c r="CA533" s="4"/>
      <c r="CB533" s="4"/>
      <c r="CC533" s="4"/>
      <c r="CD533" s="27"/>
      <c r="CE533" s="27"/>
      <c r="CF533" s="207" t="str">
        <f t="shared" si="258"/>
        <v/>
      </c>
      <c r="CG533" s="208" t="str">
        <f t="shared" si="249"/>
        <v/>
      </c>
      <c r="CH533" s="209"/>
      <c r="CI533" s="210"/>
      <c r="CJ533" s="207">
        <f t="shared" si="250"/>
        <v>11.952</v>
      </c>
      <c r="CK533" s="208">
        <f t="shared" si="251"/>
        <v>12.048</v>
      </c>
      <c r="CL533" s="209"/>
      <c r="CM533" s="210"/>
      <c r="CN533" s="207" t="str">
        <f t="shared" si="252"/>
        <v/>
      </c>
      <c r="CO533" s="208" t="str">
        <f t="shared" si="253"/>
        <v/>
      </c>
      <c r="CP533" s="211"/>
      <c r="CQ533" s="212"/>
      <c r="CR533" s="213"/>
      <c r="CS533" s="213"/>
    </row>
    <row r="534" spans="1:97" ht="19.899999999999999" customHeight="1">
      <c r="A534" s="194">
        <v>533</v>
      </c>
      <c r="B534" s="195">
        <v>5</v>
      </c>
      <c r="C534" s="195"/>
      <c r="D534" s="196" t="s">
        <v>1865</v>
      </c>
      <c r="E534" s="196" t="s">
        <v>1866</v>
      </c>
      <c r="F534" s="196" t="s">
        <v>1867</v>
      </c>
      <c r="G534" s="196" t="s">
        <v>313</v>
      </c>
      <c r="H534" s="196" t="s">
        <v>314</v>
      </c>
      <c r="I534" s="237" t="str">
        <f t="shared" si="259"/>
        <v>0</v>
      </c>
      <c r="J534" s="237" t="str">
        <f t="shared" si="260"/>
        <v>100</v>
      </c>
      <c r="K534" s="2" t="str">
        <f t="shared" si="261"/>
        <v>FCS0301</v>
      </c>
      <c r="L534" s="1">
        <f t="shared" si="262"/>
        <v>5</v>
      </c>
      <c r="M534" s="1">
        <f t="shared" si="263"/>
        <v>3</v>
      </c>
      <c r="N534" s="1">
        <v>5</v>
      </c>
      <c r="O534" s="57" t="str">
        <f t="shared" si="264"/>
        <v>AAI543</v>
      </c>
      <c r="P534" s="2" t="str">
        <f t="shared" si="265"/>
        <v>AO</v>
      </c>
      <c r="Q534" s="2" t="s">
        <v>161</v>
      </c>
      <c r="R534" s="57" t="s">
        <v>162</v>
      </c>
      <c r="S534" s="2"/>
      <c r="T534" s="2"/>
      <c r="U534" s="2">
        <v>30</v>
      </c>
      <c r="V534" s="2"/>
      <c r="W534" s="2" t="s">
        <v>1866</v>
      </c>
      <c r="X534" s="2" t="s">
        <v>1750</v>
      </c>
      <c r="Y534" s="3" t="str">
        <f t="shared" si="246"/>
        <v>%Z053105</v>
      </c>
      <c r="Z534" s="2" t="str">
        <f t="shared" si="247"/>
        <v>%%O08TV4784A</v>
      </c>
      <c r="AA534" s="2"/>
      <c r="AB534" s="2" t="str">
        <f t="shared" si="248"/>
        <v>EDC去HF401温度调节阀</v>
      </c>
      <c r="AC534" s="1" t="str">
        <f t="shared" si="237"/>
        <v>0</v>
      </c>
      <c r="AD534" s="1" t="str">
        <f t="shared" si="238"/>
        <v>100</v>
      </c>
      <c r="AE534" s="1" t="str">
        <f t="shared" si="239"/>
        <v>%</v>
      </c>
      <c r="AF534" s="1"/>
      <c r="AG534" s="1"/>
      <c r="AH534" s="1"/>
      <c r="AI534" s="1"/>
      <c r="AJ534" s="1"/>
      <c r="AK534" s="58" t="s">
        <v>165</v>
      </c>
      <c r="AL534" s="4"/>
      <c r="AM534" s="4"/>
      <c r="AN534" s="5"/>
      <c r="AO534" s="195" t="s">
        <v>161</v>
      </c>
      <c r="AP534" s="199" t="s">
        <v>1658</v>
      </c>
      <c r="AQ534" s="197" t="s">
        <v>167</v>
      </c>
      <c r="AR534" s="196"/>
      <c r="AS534" s="196"/>
      <c r="AT534" s="196"/>
      <c r="AU534" s="205" t="s">
        <v>1659</v>
      </c>
      <c r="AV534" s="196" t="s">
        <v>170</v>
      </c>
      <c r="AW534" s="4"/>
      <c r="AX534" s="4"/>
      <c r="AY534" s="4"/>
      <c r="AZ534" s="4"/>
      <c r="BA534" s="4"/>
      <c r="BB534" s="4"/>
      <c r="BC534" s="4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4"/>
      <c r="BW534" s="8"/>
      <c r="BX534" s="8"/>
      <c r="BY534" s="8"/>
      <c r="BZ534" s="4"/>
      <c r="CA534" s="4"/>
      <c r="CB534" s="4"/>
      <c r="CC534" s="4"/>
      <c r="CD534" s="27"/>
      <c r="CE534" s="27"/>
      <c r="CF534" s="207" t="str">
        <f t="shared" si="258"/>
        <v/>
      </c>
      <c r="CG534" s="208" t="str">
        <f t="shared" si="249"/>
        <v/>
      </c>
      <c r="CH534" s="209"/>
      <c r="CI534" s="210"/>
      <c r="CJ534" s="207">
        <f t="shared" si="250"/>
        <v>11.952</v>
      </c>
      <c r="CK534" s="208">
        <f t="shared" si="251"/>
        <v>12.048</v>
      </c>
      <c r="CL534" s="209"/>
      <c r="CM534" s="210"/>
      <c r="CN534" s="207" t="str">
        <f t="shared" si="252"/>
        <v/>
      </c>
      <c r="CO534" s="208" t="str">
        <f t="shared" si="253"/>
        <v/>
      </c>
      <c r="CP534" s="211"/>
      <c r="CQ534" s="212"/>
      <c r="CR534" s="213"/>
      <c r="CS534" s="213"/>
    </row>
    <row r="535" spans="1:97" ht="19.899999999999999" customHeight="1">
      <c r="A535" s="194">
        <v>534</v>
      </c>
      <c r="B535" s="195">
        <v>6</v>
      </c>
      <c r="C535" s="195"/>
      <c r="D535" s="196" t="s">
        <v>1868</v>
      </c>
      <c r="E535" s="196" t="s">
        <v>1869</v>
      </c>
      <c r="F535" s="196" t="s">
        <v>1867</v>
      </c>
      <c r="G535" s="196" t="s">
        <v>313</v>
      </c>
      <c r="H535" s="196" t="s">
        <v>314</v>
      </c>
      <c r="I535" s="237" t="str">
        <f t="shared" si="259"/>
        <v>0</v>
      </c>
      <c r="J535" s="237" t="str">
        <f t="shared" si="260"/>
        <v>100</v>
      </c>
      <c r="K535" s="2" t="str">
        <f t="shared" si="261"/>
        <v>FCS0301</v>
      </c>
      <c r="L535" s="1">
        <f t="shared" si="262"/>
        <v>5</v>
      </c>
      <c r="M535" s="1">
        <f t="shared" si="263"/>
        <v>3</v>
      </c>
      <c r="N535" s="1">
        <v>6</v>
      </c>
      <c r="O535" s="57" t="str">
        <f t="shared" si="264"/>
        <v>AAI543</v>
      </c>
      <c r="P535" s="2" t="str">
        <f t="shared" si="265"/>
        <v>AO</v>
      </c>
      <c r="Q535" s="2" t="s">
        <v>161</v>
      </c>
      <c r="R535" s="57" t="s">
        <v>162</v>
      </c>
      <c r="S535" s="2"/>
      <c r="T535" s="2"/>
      <c r="U535" s="2">
        <v>30</v>
      </c>
      <c r="V535" s="2"/>
      <c r="W535" s="2" t="s">
        <v>1869</v>
      </c>
      <c r="X535" s="2" t="s">
        <v>1750</v>
      </c>
      <c r="Y535" s="3" t="str">
        <f t="shared" si="246"/>
        <v>%Z053106</v>
      </c>
      <c r="Z535" s="2" t="str">
        <f t="shared" si="247"/>
        <v>%%O08TV4784B</v>
      </c>
      <c r="AA535" s="2"/>
      <c r="AB535" s="2" t="str">
        <f t="shared" si="248"/>
        <v>EDC去HF401温度调节阀</v>
      </c>
      <c r="AC535" s="1" t="str">
        <f t="shared" si="237"/>
        <v>0</v>
      </c>
      <c r="AD535" s="1" t="str">
        <f t="shared" si="238"/>
        <v>100</v>
      </c>
      <c r="AE535" s="1" t="str">
        <f t="shared" si="239"/>
        <v>%</v>
      </c>
      <c r="AF535" s="1"/>
      <c r="AG535" s="1"/>
      <c r="AH535" s="1"/>
      <c r="AI535" s="1"/>
      <c r="AJ535" s="1"/>
      <c r="AK535" s="58" t="s">
        <v>165</v>
      </c>
      <c r="AL535" s="4"/>
      <c r="AM535" s="4"/>
      <c r="AN535" s="5"/>
      <c r="AO535" s="195" t="s">
        <v>161</v>
      </c>
      <c r="AP535" s="199" t="s">
        <v>1658</v>
      </c>
      <c r="AQ535" s="197" t="s">
        <v>167</v>
      </c>
      <c r="AR535" s="196"/>
      <c r="AS535" s="196"/>
      <c r="AT535" s="196"/>
      <c r="AU535" s="205" t="s">
        <v>1659</v>
      </c>
      <c r="AV535" s="196" t="s">
        <v>170</v>
      </c>
      <c r="AW535" s="4"/>
      <c r="AX535" s="4"/>
      <c r="AY535" s="4"/>
      <c r="AZ535" s="4"/>
      <c r="BA535" s="4"/>
      <c r="BB535" s="4"/>
      <c r="BC535" s="4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4"/>
      <c r="BW535" s="8"/>
      <c r="BX535" s="8"/>
      <c r="BY535" s="8"/>
      <c r="BZ535" s="4"/>
      <c r="CA535" s="4"/>
      <c r="CB535" s="4"/>
      <c r="CC535" s="4"/>
      <c r="CD535" s="27"/>
      <c r="CE535" s="27"/>
      <c r="CF535" s="207" t="str">
        <f t="shared" si="258"/>
        <v/>
      </c>
      <c r="CG535" s="208" t="str">
        <f t="shared" si="249"/>
        <v/>
      </c>
      <c r="CH535" s="209"/>
      <c r="CI535" s="210"/>
      <c r="CJ535" s="207">
        <f t="shared" si="250"/>
        <v>11.952</v>
      </c>
      <c r="CK535" s="208">
        <f t="shared" si="251"/>
        <v>12.048</v>
      </c>
      <c r="CL535" s="209"/>
      <c r="CM535" s="210"/>
      <c r="CN535" s="207" t="str">
        <f t="shared" si="252"/>
        <v/>
      </c>
      <c r="CO535" s="208" t="str">
        <f t="shared" si="253"/>
        <v/>
      </c>
      <c r="CP535" s="211"/>
      <c r="CQ535" s="212"/>
      <c r="CR535" s="213"/>
      <c r="CS535" s="213"/>
    </row>
    <row r="536" spans="1:97" ht="19.899999999999999" customHeight="1">
      <c r="A536" s="194">
        <v>535</v>
      </c>
      <c r="B536" s="195">
        <v>7</v>
      </c>
      <c r="C536" s="195"/>
      <c r="D536" s="196" t="s">
        <v>1870</v>
      </c>
      <c r="E536" s="196" t="s">
        <v>1871</v>
      </c>
      <c r="F536" s="196" t="s">
        <v>1872</v>
      </c>
      <c r="G536" s="196" t="s">
        <v>313</v>
      </c>
      <c r="H536" s="196" t="s">
        <v>314</v>
      </c>
      <c r="I536" s="237" t="str">
        <f t="shared" si="259"/>
        <v>0</v>
      </c>
      <c r="J536" s="237" t="str">
        <f t="shared" si="260"/>
        <v>100</v>
      </c>
      <c r="K536" s="2" t="str">
        <f t="shared" si="261"/>
        <v>FCS0301</v>
      </c>
      <c r="L536" s="1">
        <f t="shared" si="262"/>
        <v>5</v>
      </c>
      <c r="M536" s="1">
        <f t="shared" si="263"/>
        <v>3</v>
      </c>
      <c r="N536" s="1">
        <v>7</v>
      </c>
      <c r="O536" s="57" t="str">
        <f t="shared" si="264"/>
        <v>AAI543</v>
      </c>
      <c r="P536" s="2" t="str">
        <f t="shared" si="265"/>
        <v>AO</v>
      </c>
      <c r="Q536" s="2" t="s">
        <v>161</v>
      </c>
      <c r="R536" s="57" t="s">
        <v>162</v>
      </c>
      <c r="S536" s="2"/>
      <c r="T536" s="2"/>
      <c r="U536" s="2">
        <v>27</v>
      </c>
      <c r="V536" s="2"/>
      <c r="W536" s="2" t="s">
        <v>476</v>
      </c>
      <c r="X536" s="2" t="s">
        <v>164</v>
      </c>
      <c r="Y536" s="3" t="str">
        <f t="shared" si="246"/>
        <v>%Z053107</v>
      </c>
      <c r="Z536" s="2" t="str">
        <f t="shared" si="247"/>
        <v>%%O08TV5106</v>
      </c>
      <c r="AA536" s="2"/>
      <c r="AB536" s="2" t="str">
        <f t="shared" si="248"/>
        <v>HE512去MX508温度调节阀</v>
      </c>
      <c r="AC536" s="1" t="str">
        <f t="shared" si="237"/>
        <v>0</v>
      </c>
      <c r="AD536" s="1" t="str">
        <f t="shared" si="238"/>
        <v>100</v>
      </c>
      <c r="AE536" s="1" t="str">
        <f t="shared" si="239"/>
        <v>%</v>
      </c>
      <c r="AF536" s="59"/>
      <c r="AG536" s="59"/>
      <c r="AH536" s="1"/>
      <c r="AI536" s="1"/>
      <c r="AJ536" s="1"/>
      <c r="AK536" s="58" t="s">
        <v>165</v>
      </c>
      <c r="AL536" s="4"/>
      <c r="AM536" s="4"/>
      <c r="AN536" s="5"/>
      <c r="AO536" s="195" t="s">
        <v>161</v>
      </c>
      <c r="AP536" s="199" t="s">
        <v>1658</v>
      </c>
      <c r="AQ536" s="197" t="s">
        <v>167</v>
      </c>
      <c r="AR536" s="196"/>
      <c r="AS536" s="196"/>
      <c r="AT536" s="196"/>
      <c r="AU536" s="205" t="s">
        <v>1659</v>
      </c>
      <c r="AV536" s="196" t="s">
        <v>170</v>
      </c>
      <c r="AW536" s="4"/>
      <c r="AX536" s="4"/>
      <c r="AY536" s="4"/>
      <c r="AZ536" s="4"/>
      <c r="BA536" s="4"/>
      <c r="BB536" s="4"/>
      <c r="BC536" s="4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4"/>
      <c r="BW536" s="8"/>
      <c r="BX536" s="8"/>
      <c r="BY536" s="8"/>
      <c r="BZ536" s="4"/>
      <c r="CA536" s="4"/>
      <c r="CB536" s="4"/>
      <c r="CC536" s="4"/>
      <c r="CD536" s="27"/>
      <c r="CE536" s="27"/>
      <c r="CF536" s="207" t="str">
        <f t="shared" si="258"/>
        <v/>
      </c>
      <c r="CG536" s="208" t="str">
        <f t="shared" si="249"/>
        <v/>
      </c>
      <c r="CH536" s="209"/>
      <c r="CI536" s="210"/>
      <c r="CJ536" s="207">
        <f t="shared" si="250"/>
        <v>11.952</v>
      </c>
      <c r="CK536" s="208">
        <f t="shared" si="251"/>
        <v>12.048</v>
      </c>
      <c r="CL536" s="209"/>
      <c r="CM536" s="210"/>
      <c r="CN536" s="207" t="str">
        <f t="shared" si="252"/>
        <v/>
      </c>
      <c r="CO536" s="208" t="str">
        <f t="shared" si="253"/>
        <v/>
      </c>
      <c r="CP536" s="211"/>
      <c r="CQ536" s="212"/>
      <c r="CR536" s="213"/>
      <c r="CS536" s="213"/>
    </row>
    <row r="537" spans="1:97" ht="19.899999999999999" customHeight="1">
      <c r="A537" s="194">
        <v>536</v>
      </c>
      <c r="B537" s="195">
        <v>8</v>
      </c>
      <c r="C537" s="195" t="s">
        <v>949</v>
      </c>
      <c r="D537" s="196" t="s">
        <v>1873</v>
      </c>
      <c r="E537" s="196" t="s">
        <v>1874</v>
      </c>
      <c r="F537" s="196" t="s">
        <v>1875</v>
      </c>
      <c r="G537" s="196" t="s">
        <v>313</v>
      </c>
      <c r="H537" s="196" t="s">
        <v>314</v>
      </c>
      <c r="I537" s="237" t="str">
        <f t="shared" si="259"/>
        <v>0</v>
      </c>
      <c r="J537" s="237" t="str">
        <f t="shared" si="260"/>
        <v>100</v>
      </c>
      <c r="K537" s="2" t="str">
        <f t="shared" si="261"/>
        <v>FCS0301</v>
      </c>
      <c r="L537" s="1">
        <f t="shared" si="262"/>
        <v>5</v>
      </c>
      <c r="M537" s="1">
        <f t="shared" si="263"/>
        <v>3</v>
      </c>
      <c r="N537" s="1">
        <v>8</v>
      </c>
      <c r="O537" s="57" t="str">
        <f t="shared" si="264"/>
        <v>AAI543</v>
      </c>
      <c r="P537" s="2" t="str">
        <f t="shared" si="265"/>
        <v>AO</v>
      </c>
      <c r="Q537" s="2" t="s">
        <v>161</v>
      </c>
      <c r="R537" s="57" t="s">
        <v>162</v>
      </c>
      <c r="S537" s="2"/>
      <c r="T537" s="2"/>
      <c r="U537" s="2">
        <v>31</v>
      </c>
      <c r="V537" s="2"/>
      <c r="W537" s="2" t="s">
        <v>1876</v>
      </c>
      <c r="X537" s="2" t="s">
        <v>1750</v>
      </c>
      <c r="Y537" s="3" t="str">
        <f t="shared" si="246"/>
        <v>%Z053108</v>
      </c>
      <c r="Z537" s="2" t="str">
        <f t="shared" si="247"/>
        <v>%%O08HV4605</v>
      </c>
      <c r="AA537" s="2"/>
      <c r="AB537" s="2" t="str">
        <f t="shared" si="248"/>
        <v>裂解炉顶放空阀手动控制阀</v>
      </c>
      <c r="AC537" s="1" t="str">
        <f t="shared" si="237"/>
        <v>0</v>
      </c>
      <c r="AD537" s="1" t="str">
        <f t="shared" si="238"/>
        <v>100</v>
      </c>
      <c r="AE537" s="1" t="str">
        <f t="shared" si="239"/>
        <v>%</v>
      </c>
      <c r="AF537" s="1"/>
      <c r="AG537" s="1"/>
      <c r="AH537" s="1"/>
      <c r="AI537" s="1"/>
      <c r="AJ537" s="1"/>
      <c r="AK537" s="58" t="s">
        <v>165</v>
      </c>
      <c r="AL537" s="4"/>
      <c r="AM537" s="4"/>
      <c r="AN537" s="5"/>
      <c r="AO537" s="195" t="s">
        <v>161</v>
      </c>
      <c r="AP537" s="199" t="s">
        <v>1658</v>
      </c>
      <c r="AQ537" s="197" t="s">
        <v>167</v>
      </c>
      <c r="AR537" s="196"/>
      <c r="AS537" s="196"/>
      <c r="AT537" s="196"/>
      <c r="AU537" s="205" t="s">
        <v>1659</v>
      </c>
      <c r="AV537" s="196" t="s">
        <v>170</v>
      </c>
      <c r="AW537" s="4"/>
      <c r="AX537" s="4"/>
      <c r="AY537" s="4"/>
      <c r="AZ537" s="4"/>
      <c r="BA537" s="4"/>
      <c r="BB537" s="4"/>
      <c r="BC537" s="4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4"/>
      <c r="BW537" s="8"/>
      <c r="BX537" s="8"/>
      <c r="BY537" s="8"/>
      <c r="BZ537" s="4"/>
      <c r="CA537" s="4"/>
      <c r="CB537" s="4"/>
      <c r="CC537" s="4"/>
      <c r="CD537" s="27"/>
      <c r="CE537" s="27"/>
      <c r="CF537" s="207" t="str">
        <f t="shared" si="258"/>
        <v/>
      </c>
      <c r="CG537" s="208" t="str">
        <f t="shared" si="249"/>
        <v/>
      </c>
      <c r="CH537" s="209"/>
      <c r="CI537" s="210"/>
      <c r="CJ537" s="207">
        <f t="shared" si="250"/>
        <v>11.952</v>
      </c>
      <c r="CK537" s="208">
        <f t="shared" si="251"/>
        <v>12.048</v>
      </c>
      <c r="CL537" s="209"/>
      <c r="CM537" s="210"/>
      <c r="CN537" s="207" t="str">
        <f t="shared" si="252"/>
        <v/>
      </c>
      <c r="CO537" s="208" t="str">
        <f t="shared" si="253"/>
        <v/>
      </c>
      <c r="CP537" s="211"/>
      <c r="CQ537" s="212"/>
      <c r="CR537" s="213"/>
      <c r="CS537" s="213"/>
    </row>
    <row r="538" spans="1:97" ht="19.899999999999999" customHeight="1">
      <c r="A538" s="194">
        <v>537</v>
      </c>
      <c r="B538" s="195">
        <v>9</v>
      </c>
      <c r="C538" s="195"/>
      <c r="D538" s="196" t="s">
        <v>1877</v>
      </c>
      <c r="E538" s="196" t="s">
        <v>1878</v>
      </c>
      <c r="F538" s="196" t="s">
        <v>1879</v>
      </c>
      <c r="G538" s="196" t="s">
        <v>644</v>
      </c>
      <c r="H538" s="196" t="s">
        <v>160</v>
      </c>
      <c r="I538" s="237" t="str">
        <f t="shared" si="259"/>
        <v>0</v>
      </c>
      <c r="J538" s="237" t="str">
        <f t="shared" si="260"/>
        <v>1000</v>
      </c>
      <c r="K538" s="2" t="str">
        <f t="shared" si="261"/>
        <v>FCS0301</v>
      </c>
      <c r="L538" s="1">
        <f t="shared" si="262"/>
        <v>5</v>
      </c>
      <c r="M538" s="1">
        <f t="shared" si="263"/>
        <v>3</v>
      </c>
      <c r="N538" s="1">
        <v>9</v>
      </c>
      <c r="O538" s="57" t="str">
        <f t="shared" si="264"/>
        <v>AAI543</v>
      </c>
      <c r="P538" s="2" t="str">
        <f t="shared" si="265"/>
        <v>AO</v>
      </c>
      <c r="Q538" s="2" t="s">
        <v>161</v>
      </c>
      <c r="R538" s="57" t="s">
        <v>162</v>
      </c>
      <c r="S538" s="2"/>
      <c r="T538" s="2"/>
      <c r="U538" s="2"/>
      <c r="V538" s="2"/>
      <c r="W538" s="2" t="s">
        <v>645</v>
      </c>
      <c r="X538" s="2" t="s">
        <v>1880</v>
      </c>
      <c r="Y538" s="3" t="str">
        <f t="shared" si="246"/>
        <v>%Z053109</v>
      </c>
      <c r="Z538" s="2" t="str">
        <f t="shared" si="247"/>
        <v>%%O08FI3569A</v>
      </c>
      <c r="AA538" s="2"/>
      <c r="AB538" s="2" t="str">
        <f t="shared" si="248"/>
        <v>真空塔喷射补EDC流量指示</v>
      </c>
      <c r="AC538" s="1" t="str">
        <f t="shared" si="237"/>
        <v>0</v>
      </c>
      <c r="AD538" s="1" t="str">
        <f t="shared" si="238"/>
        <v>1000</v>
      </c>
      <c r="AE538" s="1" t="str">
        <f t="shared" si="239"/>
        <v>kg/h</v>
      </c>
      <c r="AF538" s="1"/>
      <c r="AG538" s="1"/>
      <c r="AH538" s="1"/>
      <c r="AI538" s="1"/>
      <c r="AJ538" s="1"/>
      <c r="AK538" s="58" t="s">
        <v>165</v>
      </c>
      <c r="AL538" s="4"/>
      <c r="AM538" s="4"/>
      <c r="AN538" s="5"/>
      <c r="AO538" s="195" t="s">
        <v>161</v>
      </c>
      <c r="AP538" s="199" t="s">
        <v>1658</v>
      </c>
      <c r="AQ538" s="197" t="s">
        <v>167</v>
      </c>
      <c r="AR538" s="196"/>
      <c r="AS538" s="196"/>
      <c r="AT538" s="196"/>
      <c r="AU538" s="205" t="s">
        <v>1659</v>
      </c>
      <c r="AV538" s="196" t="s">
        <v>170</v>
      </c>
      <c r="AW538" s="4"/>
      <c r="AX538" s="4"/>
      <c r="AY538" s="4"/>
      <c r="AZ538" s="4"/>
      <c r="BA538" s="4"/>
      <c r="BB538" s="4"/>
      <c r="BC538" s="4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4"/>
      <c r="BW538" s="8"/>
      <c r="BX538" s="8"/>
      <c r="BY538" s="8"/>
      <c r="BZ538" s="4"/>
      <c r="CA538" s="4"/>
      <c r="CB538" s="4"/>
      <c r="CC538" s="4"/>
      <c r="CD538" s="27"/>
      <c r="CE538" s="27"/>
      <c r="CF538" s="207" t="str">
        <f t="shared" si="258"/>
        <v/>
      </c>
      <c r="CG538" s="208" t="str">
        <f t="shared" si="249"/>
        <v/>
      </c>
      <c r="CH538" s="209"/>
      <c r="CI538" s="210"/>
      <c r="CJ538" s="207">
        <f t="shared" si="250"/>
        <v>11.952</v>
      </c>
      <c r="CK538" s="208">
        <f t="shared" si="251"/>
        <v>12.048</v>
      </c>
      <c r="CL538" s="209"/>
      <c r="CM538" s="210"/>
      <c r="CN538" s="207" t="str">
        <f t="shared" si="252"/>
        <v/>
      </c>
      <c r="CO538" s="208" t="str">
        <f t="shared" si="253"/>
        <v/>
      </c>
      <c r="CP538" s="211"/>
      <c r="CQ538" s="212"/>
      <c r="CR538" s="213"/>
      <c r="CS538" s="213"/>
    </row>
    <row r="539" spans="1:97" ht="19.899999999999999" customHeight="1">
      <c r="A539" s="194">
        <v>538</v>
      </c>
      <c r="B539" s="195">
        <v>10</v>
      </c>
      <c r="C539" s="195"/>
      <c r="D539" s="196" t="s">
        <v>1881</v>
      </c>
      <c r="E539" s="196" t="s">
        <v>1882</v>
      </c>
      <c r="F539" s="196" t="s">
        <v>1883</v>
      </c>
      <c r="G539" s="196" t="s">
        <v>649</v>
      </c>
      <c r="H539" s="196" t="s">
        <v>160</v>
      </c>
      <c r="I539" s="237" t="str">
        <f t="shared" si="259"/>
        <v>0</v>
      </c>
      <c r="J539" s="237" t="str">
        <f t="shared" si="260"/>
        <v>680</v>
      </c>
      <c r="K539" s="2" t="str">
        <f t="shared" si="261"/>
        <v>FCS0301</v>
      </c>
      <c r="L539" s="1">
        <f t="shared" si="262"/>
        <v>5</v>
      </c>
      <c r="M539" s="1">
        <f t="shared" si="263"/>
        <v>3</v>
      </c>
      <c r="N539" s="1">
        <v>10</v>
      </c>
      <c r="O539" s="57" t="str">
        <f t="shared" si="264"/>
        <v>AAI543</v>
      </c>
      <c r="P539" s="2" t="str">
        <f t="shared" si="265"/>
        <v>AO</v>
      </c>
      <c r="Q539" s="2" t="s">
        <v>161</v>
      </c>
      <c r="R539" s="57" t="s">
        <v>162</v>
      </c>
      <c r="S539" s="2"/>
      <c r="T539" s="2"/>
      <c r="U539" s="2"/>
      <c r="V539" s="2"/>
      <c r="W539" s="2" t="s">
        <v>650</v>
      </c>
      <c r="X539" s="2" t="s">
        <v>1880</v>
      </c>
      <c r="Y539" s="3" t="str">
        <f t="shared" si="246"/>
        <v>%Z053110</v>
      </c>
      <c r="Z539" s="2" t="str">
        <f t="shared" si="247"/>
        <v>%%O08FI4022A</v>
      </c>
      <c r="AA539" s="2"/>
      <c r="AB539" s="2" t="str">
        <f t="shared" si="248"/>
        <v>VE411排污水流量指示</v>
      </c>
      <c r="AC539" s="1" t="str">
        <f t="shared" si="237"/>
        <v>0</v>
      </c>
      <c r="AD539" s="1" t="str">
        <f t="shared" si="238"/>
        <v>680</v>
      </c>
      <c r="AE539" s="1" t="str">
        <f t="shared" si="239"/>
        <v>kg/h</v>
      </c>
      <c r="AF539" s="1"/>
      <c r="AG539" s="59"/>
      <c r="AH539" s="59"/>
      <c r="AI539" s="1"/>
      <c r="AJ539" s="1"/>
      <c r="AK539" s="58" t="s">
        <v>165</v>
      </c>
      <c r="AL539" s="4"/>
      <c r="AM539" s="4"/>
      <c r="AN539" s="5"/>
      <c r="AO539" s="195" t="s">
        <v>161</v>
      </c>
      <c r="AP539" s="199" t="s">
        <v>1658</v>
      </c>
      <c r="AQ539" s="197" t="s">
        <v>167</v>
      </c>
      <c r="AR539" s="196"/>
      <c r="AS539" s="196"/>
      <c r="AT539" s="196"/>
      <c r="AU539" s="205" t="s">
        <v>1659</v>
      </c>
      <c r="AV539" s="196" t="s">
        <v>170</v>
      </c>
      <c r="AW539" s="4"/>
      <c r="AX539" s="4"/>
      <c r="AY539" s="4"/>
      <c r="AZ539" s="4"/>
      <c r="BA539" s="4"/>
      <c r="BB539" s="4"/>
      <c r="BC539" s="4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4"/>
      <c r="BW539" s="8"/>
      <c r="BX539" s="8"/>
      <c r="BY539" s="8"/>
      <c r="BZ539" s="4"/>
      <c r="CA539" s="4"/>
      <c r="CB539" s="4"/>
      <c r="CC539" s="4"/>
      <c r="CD539" s="27"/>
      <c r="CE539" s="27"/>
      <c r="CF539" s="207" t="str">
        <f t="shared" si="258"/>
        <v/>
      </c>
      <c r="CG539" s="208" t="str">
        <f t="shared" si="249"/>
        <v/>
      </c>
      <c r="CH539" s="209"/>
      <c r="CI539" s="210"/>
      <c r="CJ539" s="207">
        <f t="shared" si="250"/>
        <v>11.952</v>
      </c>
      <c r="CK539" s="208">
        <f t="shared" si="251"/>
        <v>12.048</v>
      </c>
      <c r="CL539" s="209"/>
      <c r="CM539" s="210"/>
      <c r="CN539" s="207" t="str">
        <f t="shared" si="252"/>
        <v/>
      </c>
      <c r="CO539" s="208" t="str">
        <f t="shared" si="253"/>
        <v/>
      </c>
      <c r="CP539" s="211"/>
      <c r="CQ539" s="212"/>
      <c r="CR539" s="213"/>
      <c r="CS539" s="213"/>
    </row>
    <row r="540" spans="1:97" ht="19.899999999999999" customHeight="1">
      <c r="A540" s="194">
        <v>539</v>
      </c>
      <c r="B540" s="195">
        <v>11</v>
      </c>
      <c r="C540" s="195"/>
      <c r="D540" s="196" t="s">
        <v>1884</v>
      </c>
      <c r="E540" s="196" t="s">
        <v>1885</v>
      </c>
      <c r="F540" s="196" t="s">
        <v>1886</v>
      </c>
      <c r="G540" s="196" t="s">
        <v>658</v>
      </c>
      <c r="H540" s="196" t="s">
        <v>160</v>
      </c>
      <c r="I540" s="237" t="str">
        <f t="shared" si="259"/>
        <v>0</v>
      </c>
      <c r="J540" s="237" t="str">
        <f t="shared" si="260"/>
        <v>1100</v>
      </c>
      <c r="K540" s="2" t="str">
        <f t="shared" si="261"/>
        <v>FCS0301</v>
      </c>
      <c r="L540" s="1">
        <f t="shared" si="262"/>
        <v>5</v>
      </c>
      <c r="M540" s="1">
        <f t="shared" si="263"/>
        <v>3</v>
      </c>
      <c r="N540" s="1">
        <v>11</v>
      </c>
      <c r="O540" s="57" t="str">
        <f t="shared" si="264"/>
        <v>AAI543</v>
      </c>
      <c r="P540" s="2" t="str">
        <f t="shared" si="265"/>
        <v>AO</v>
      </c>
      <c r="Q540" s="2" t="s">
        <v>161</v>
      </c>
      <c r="R540" s="57" t="s">
        <v>162</v>
      </c>
      <c r="S540" s="2"/>
      <c r="T540" s="2"/>
      <c r="U540" s="2"/>
      <c r="V540" s="2"/>
      <c r="W540" s="2" t="s">
        <v>659</v>
      </c>
      <c r="X540" s="2" t="s">
        <v>1880</v>
      </c>
      <c r="Y540" s="3" t="str">
        <f t="shared" si="246"/>
        <v>%Z053111</v>
      </c>
      <c r="Z540" s="2" t="str">
        <f t="shared" si="247"/>
        <v>%%O08FI4040A</v>
      </c>
      <c r="AA540" s="2"/>
      <c r="AB540" s="2" t="str">
        <f t="shared" si="248"/>
        <v>VE411开车管线流量指示</v>
      </c>
      <c r="AC540" s="1" t="str">
        <f t="shared" si="237"/>
        <v>0</v>
      </c>
      <c r="AD540" s="1" t="str">
        <f t="shared" si="238"/>
        <v>1100</v>
      </c>
      <c r="AE540" s="1" t="str">
        <f t="shared" si="239"/>
        <v>kg/h</v>
      </c>
      <c r="AF540" s="1"/>
      <c r="AG540" s="1"/>
      <c r="AH540" s="1"/>
      <c r="AI540" s="1"/>
      <c r="AJ540" s="1"/>
      <c r="AK540" s="58" t="s">
        <v>165</v>
      </c>
      <c r="AL540" s="4"/>
      <c r="AM540" s="4"/>
      <c r="AN540" s="5"/>
      <c r="AO540" s="195" t="s">
        <v>161</v>
      </c>
      <c r="AP540" s="199" t="s">
        <v>1658</v>
      </c>
      <c r="AQ540" s="197" t="s">
        <v>167</v>
      </c>
      <c r="AR540" s="196"/>
      <c r="AS540" s="196"/>
      <c r="AT540" s="196"/>
      <c r="AU540" s="205" t="s">
        <v>1659</v>
      </c>
      <c r="AV540" s="196" t="s">
        <v>170</v>
      </c>
      <c r="AW540" s="4"/>
      <c r="AX540" s="4"/>
      <c r="AY540" s="4"/>
      <c r="AZ540" s="4"/>
      <c r="BA540" s="4"/>
      <c r="BB540" s="4"/>
      <c r="BC540" s="4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4"/>
      <c r="BW540" s="8"/>
      <c r="BX540" s="8"/>
      <c r="BY540" s="8"/>
      <c r="BZ540" s="4"/>
      <c r="CA540" s="4"/>
      <c r="CB540" s="4"/>
      <c r="CC540" s="4"/>
      <c r="CD540" s="27"/>
      <c r="CE540" s="27"/>
      <c r="CF540" s="207" t="str">
        <f t="shared" si="258"/>
        <v/>
      </c>
      <c r="CG540" s="208" t="str">
        <f t="shared" si="249"/>
        <v/>
      </c>
      <c r="CH540" s="209"/>
      <c r="CI540" s="210"/>
      <c r="CJ540" s="207">
        <f t="shared" si="250"/>
        <v>11.952</v>
      </c>
      <c r="CK540" s="208">
        <f t="shared" si="251"/>
        <v>12.048</v>
      </c>
      <c r="CL540" s="209"/>
      <c r="CM540" s="210"/>
      <c r="CN540" s="207" t="str">
        <f t="shared" si="252"/>
        <v/>
      </c>
      <c r="CO540" s="208" t="str">
        <f t="shared" si="253"/>
        <v/>
      </c>
      <c r="CP540" s="211"/>
      <c r="CQ540" s="212"/>
      <c r="CR540" s="213"/>
      <c r="CS540" s="213"/>
    </row>
    <row r="541" spans="1:97" ht="19.899999999999999" customHeight="1">
      <c r="A541" s="194">
        <v>540</v>
      </c>
      <c r="B541" s="195">
        <v>12</v>
      </c>
      <c r="C541" s="195"/>
      <c r="D541" s="196" t="s">
        <v>1887</v>
      </c>
      <c r="E541" s="196" t="s">
        <v>1888</v>
      </c>
      <c r="F541" s="196" t="s">
        <v>1889</v>
      </c>
      <c r="G541" s="196" t="s">
        <v>695</v>
      </c>
      <c r="H541" s="196" t="s">
        <v>160</v>
      </c>
      <c r="I541" s="237" t="str">
        <f t="shared" si="259"/>
        <v>0</v>
      </c>
      <c r="J541" s="237" t="str">
        <f t="shared" si="260"/>
        <v>40000</v>
      </c>
      <c r="K541" s="2" t="str">
        <f t="shared" si="261"/>
        <v>FCS0301</v>
      </c>
      <c r="L541" s="1">
        <f t="shared" si="262"/>
        <v>5</v>
      </c>
      <c r="M541" s="1">
        <f t="shared" si="263"/>
        <v>3</v>
      </c>
      <c r="N541" s="1">
        <v>12</v>
      </c>
      <c r="O541" s="57" t="str">
        <f t="shared" si="264"/>
        <v>AAI543</v>
      </c>
      <c r="P541" s="2" t="str">
        <f t="shared" si="265"/>
        <v>AO</v>
      </c>
      <c r="Q541" s="2" t="s">
        <v>161</v>
      </c>
      <c r="R541" s="57" t="s">
        <v>162</v>
      </c>
      <c r="S541" s="2"/>
      <c r="T541" s="2"/>
      <c r="U541" s="2"/>
      <c r="V541" s="2"/>
      <c r="W541" s="2" t="s">
        <v>696</v>
      </c>
      <c r="X541" s="2" t="s">
        <v>1880</v>
      </c>
      <c r="Y541" s="3" t="str">
        <f t="shared" si="246"/>
        <v>%Z053112</v>
      </c>
      <c r="Z541" s="2" t="str">
        <f t="shared" si="247"/>
        <v>%%O08FI4376A</v>
      </c>
      <c r="AA541" s="2"/>
      <c r="AB541" s="2" t="str">
        <f t="shared" si="248"/>
        <v>CL402循环流量指示</v>
      </c>
      <c r="AC541" s="1" t="str">
        <f t="shared" si="237"/>
        <v>0</v>
      </c>
      <c r="AD541" s="1" t="str">
        <f t="shared" si="238"/>
        <v>40000</v>
      </c>
      <c r="AE541" s="1" t="str">
        <f t="shared" si="239"/>
        <v>kg/h</v>
      </c>
      <c r="AF541" s="1"/>
      <c r="AG541" s="1"/>
      <c r="AH541" s="1"/>
      <c r="AI541" s="1"/>
      <c r="AJ541" s="1"/>
      <c r="AK541" s="58" t="s">
        <v>165</v>
      </c>
      <c r="AL541" s="4"/>
      <c r="AM541" s="4"/>
      <c r="AN541" s="5"/>
      <c r="AO541" s="195" t="s">
        <v>161</v>
      </c>
      <c r="AP541" s="199" t="s">
        <v>1658</v>
      </c>
      <c r="AQ541" s="197" t="s">
        <v>167</v>
      </c>
      <c r="AR541" s="196"/>
      <c r="AS541" s="196"/>
      <c r="AT541" s="196"/>
      <c r="AU541" s="205" t="s">
        <v>1659</v>
      </c>
      <c r="AV541" s="196" t="s">
        <v>170</v>
      </c>
      <c r="AW541" s="4"/>
      <c r="AX541" s="4"/>
      <c r="AY541" s="4"/>
      <c r="AZ541" s="4"/>
      <c r="BA541" s="4"/>
      <c r="BB541" s="4"/>
      <c r="BC541" s="4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4"/>
      <c r="BW541" s="8"/>
      <c r="BX541" s="8"/>
      <c r="BY541" s="8"/>
      <c r="BZ541" s="4"/>
      <c r="CA541" s="4"/>
      <c r="CB541" s="4"/>
      <c r="CC541" s="4"/>
      <c r="CD541" s="27"/>
      <c r="CE541" s="27"/>
      <c r="CF541" s="207" t="str">
        <f t="shared" si="258"/>
        <v/>
      </c>
      <c r="CG541" s="208" t="str">
        <f t="shared" si="249"/>
        <v/>
      </c>
      <c r="CH541" s="209"/>
      <c r="CI541" s="210"/>
      <c r="CJ541" s="207">
        <f t="shared" si="250"/>
        <v>11.952</v>
      </c>
      <c r="CK541" s="208">
        <f t="shared" si="251"/>
        <v>12.048</v>
      </c>
      <c r="CL541" s="209"/>
      <c r="CM541" s="210"/>
      <c r="CN541" s="207" t="str">
        <f t="shared" si="252"/>
        <v/>
      </c>
      <c r="CO541" s="208" t="str">
        <f t="shared" si="253"/>
        <v/>
      </c>
      <c r="CP541" s="211"/>
      <c r="CQ541" s="212"/>
      <c r="CR541" s="213"/>
      <c r="CS541" s="213"/>
    </row>
    <row r="542" spans="1:97" ht="19.899999999999999" customHeight="1">
      <c r="A542" s="194">
        <v>541</v>
      </c>
      <c r="B542" s="195">
        <v>13</v>
      </c>
      <c r="C542" s="195"/>
      <c r="D542" s="196" t="str">
        <f>LEFT(K542,1)&amp;RIGHT(K542,2)&amp;"N"&amp;L542&amp;"S"&amp;M542&amp;N542</f>
        <v>F01N5S313</v>
      </c>
      <c r="E542" s="196" t="s">
        <v>1890</v>
      </c>
      <c r="F542" s="196" t="s">
        <v>1692</v>
      </c>
      <c r="G542" s="196"/>
      <c r="H542" s="196"/>
      <c r="I542" s="237" t="str">
        <f t="shared" si="259"/>
        <v/>
      </c>
      <c r="J542" s="237" t="str">
        <f t="shared" si="260"/>
        <v/>
      </c>
      <c r="K542" s="2" t="str">
        <f t="shared" si="261"/>
        <v>FCS0301</v>
      </c>
      <c r="L542" s="1">
        <f t="shared" si="262"/>
        <v>5</v>
      </c>
      <c r="M542" s="1">
        <f t="shared" si="263"/>
        <v>3</v>
      </c>
      <c r="N542" s="1">
        <v>13</v>
      </c>
      <c r="O542" s="57" t="str">
        <f t="shared" si="264"/>
        <v>AAI543</v>
      </c>
      <c r="P542" s="2" t="str">
        <f t="shared" si="265"/>
        <v>AO</v>
      </c>
      <c r="Q542" s="2" t="s">
        <v>161</v>
      </c>
      <c r="R542" s="57" t="s">
        <v>162</v>
      </c>
      <c r="S542" s="2"/>
      <c r="T542" s="2"/>
      <c r="U542" s="2"/>
      <c r="V542" s="2"/>
      <c r="W542" s="2"/>
      <c r="X542" s="2"/>
      <c r="Y542" s="3" t="str">
        <f t="shared" si="246"/>
        <v>%Z053113</v>
      </c>
      <c r="Z542" s="2" t="str">
        <f t="shared" si="247"/>
        <v>%%OF01N5S313</v>
      </c>
      <c r="AA542" s="2"/>
      <c r="AB542" s="2" t="str">
        <f t="shared" si="248"/>
        <v>SBAOR SPARE</v>
      </c>
      <c r="AC542" s="1" t="str">
        <f t="shared" si="237"/>
        <v/>
      </c>
      <c r="AD542" s="1" t="str">
        <f t="shared" si="238"/>
        <v/>
      </c>
      <c r="AE542" s="1" t="str">
        <f t="shared" si="239"/>
        <v/>
      </c>
      <c r="AF542" s="1"/>
      <c r="AG542" s="59"/>
      <c r="AH542" s="59"/>
      <c r="AI542" s="1"/>
      <c r="AJ542" s="1"/>
      <c r="AK542" s="58" t="s">
        <v>165</v>
      </c>
      <c r="AL542" s="4"/>
      <c r="AM542" s="4"/>
      <c r="AN542" s="5"/>
      <c r="AO542" s="195" t="s">
        <v>161</v>
      </c>
      <c r="AP542" s="199" t="s">
        <v>1658</v>
      </c>
      <c r="AQ542" s="197" t="s">
        <v>167</v>
      </c>
      <c r="AR542" s="196"/>
      <c r="AS542" s="196"/>
      <c r="AT542" s="196"/>
      <c r="AU542" s="205"/>
      <c r="AV542" s="196"/>
      <c r="AW542" s="4"/>
      <c r="AX542" s="4"/>
      <c r="AY542" s="4"/>
      <c r="AZ542" s="4"/>
      <c r="BA542" s="4"/>
      <c r="BB542" s="4"/>
      <c r="BC542" s="4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4"/>
      <c r="BW542" s="8"/>
      <c r="BX542" s="8"/>
      <c r="BY542" s="8"/>
      <c r="BZ542" s="4"/>
      <c r="CA542" s="4"/>
      <c r="CB542" s="4"/>
      <c r="CC542" s="4"/>
      <c r="CD542" s="27"/>
      <c r="CE542" s="27"/>
      <c r="CF542" s="124" t="str">
        <f t="shared" si="258"/>
        <v/>
      </c>
      <c r="CG542" s="208" t="str">
        <f t="shared" si="249"/>
        <v/>
      </c>
      <c r="CH542" s="209"/>
      <c r="CI542" s="210"/>
      <c r="CJ542" s="207">
        <f t="shared" si="250"/>
        <v>11.952</v>
      </c>
      <c r="CK542" s="208">
        <f t="shared" si="251"/>
        <v>12.048</v>
      </c>
      <c r="CL542" s="209"/>
      <c r="CM542" s="210"/>
      <c r="CN542" s="207" t="str">
        <f t="shared" si="252"/>
        <v/>
      </c>
      <c r="CO542" s="208" t="str">
        <f t="shared" si="253"/>
        <v/>
      </c>
      <c r="CP542" s="211"/>
      <c r="CQ542" s="212"/>
      <c r="CR542" s="213"/>
      <c r="CS542" s="213"/>
    </row>
    <row r="543" spans="1:97" ht="19.899999999999999" customHeight="1">
      <c r="A543" s="194">
        <v>542</v>
      </c>
      <c r="B543" s="195">
        <v>14</v>
      </c>
      <c r="C543" s="195"/>
      <c r="D543" s="196" t="str">
        <f>LEFT(K543,1)&amp;RIGHT(K543,2)&amp;"N"&amp;L543&amp;"S"&amp;M543&amp;N543</f>
        <v>F01N5S314</v>
      </c>
      <c r="E543" s="196" t="s">
        <v>1891</v>
      </c>
      <c r="F543" s="196" t="s">
        <v>1692</v>
      </c>
      <c r="G543" s="196"/>
      <c r="H543" s="196"/>
      <c r="I543" s="237" t="str">
        <f t="shared" si="259"/>
        <v/>
      </c>
      <c r="J543" s="237" t="str">
        <f t="shared" si="260"/>
        <v/>
      </c>
      <c r="K543" s="2" t="str">
        <f t="shared" si="261"/>
        <v>FCS0301</v>
      </c>
      <c r="L543" s="1">
        <f t="shared" si="262"/>
        <v>5</v>
      </c>
      <c r="M543" s="1">
        <f t="shared" si="263"/>
        <v>3</v>
      </c>
      <c r="N543" s="1">
        <v>14</v>
      </c>
      <c r="O543" s="57" t="str">
        <f t="shared" si="264"/>
        <v>AAI543</v>
      </c>
      <c r="P543" s="2" t="str">
        <f t="shared" si="265"/>
        <v>AO</v>
      </c>
      <c r="Q543" s="2" t="s">
        <v>161</v>
      </c>
      <c r="R543" s="57" t="s">
        <v>162</v>
      </c>
      <c r="S543" s="2"/>
      <c r="T543" s="2"/>
      <c r="U543" s="2"/>
      <c r="V543" s="2"/>
      <c r="W543" s="2"/>
      <c r="X543" s="2"/>
      <c r="Y543" s="3" t="str">
        <f t="shared" si="246"/>
        <v>%Z053114</v>
      </c>
      <c r="Z543" s="2" t="str">
        <f t="shared" si="247"/>
        <v>%%OF01N5S314</v>
      </c>
      <c r="AA543" s="2"/>
      <c r="AB543" s="2" t="str">
        <f t="shared" si="248"/>
        <v>SBAOR SPARE</v>
      </c>
      <c r="AC543" s="1" t="str">
        <f t="shared" si="237"/>
        <v/>
      </c>
      <c r="AD543" s="1" t="str">
        <f t="shared" si="238"/>
        <v/>
      </c>
      <c r="AE543" s="1" t="str">
        <f t="shared" si="239"/>
        <v/>
      </c>
      <c r="AF543" s="1"/>
      <c r="AG543" s="1"/>
      <c r="AH543" s="1"/>
      <c r="AI543" s="1"/>
      <c r="AJ543" s="1"/>
      <c r="AK543" s="58" t="s">
        <v>165</v>
      </c>
      <c r="AL543" s="4"/>
      <c r="AM543" s="4"/>
      <c r="AN543" s="5"/>
      <c r="AO543" s="195" t="s">
        <v>161</v>
      </c>
      <c r="AP543" s="199" t="s">
        <v>1658</v>
      </c>
      <c r="AQ543" s="197" t="s">
        <v>167</v>
      </c>
      <c r="AR543" s="196"/>
      <c r="AS543" s="196"/>
      <c r="AT543" s="196"/>
      <c r="AU543" s="205"/>
      <c r="AV543" s="196"/>
      <c r="AW543" s="4"/>
      <c r="AX543" s="4"/>
      <c r="AY543" s="4"/>
      <c r="AZ543" s="4"/>
      <c r="BA543" s="4"/>
      <c r="BB543" s="4"/>
      <c r="BC543" s="4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4"/>
      <c r="BW543" s="8"/>
      <c r="BX543" s="8"/>
      <c r="BY543" s="8"/>
      <c r="BZ543" s="4"/>
      <c r="CA543" s="4"/>
      <c r="CB543" s="4"/>
      <c r="CC543" s="4"/>
      <c r="CD543" s="27"/>
      <c r="CE543" s="27"/>
      <c r="CF543" s="124" t="str">
        <f t="shared" si="258"/>
        <v/>
      </c>
      <c r="CG543" s="208" t="str">
        <f t="shared" si="249"/>
        <v/>
      </c>
      <c r="CH543" s="209"/>
      <c r="CI543" s="210"/>
      <c r="CJ543" s="207">
        <f t="shared" si="250"/>
        <v>11.952</v>
      </c>
      <c r="CK543" s="208">
        <f t="shared" si="251"/>
        <v>12.048</v>
      </c>
      <c r="CL543" s="209"/>
      <c r="CM543" s="210"/>
      <c r="CN543" s="207" t="str">
        <f t="shared" si="252"/>
        <v/>
      </c>
      <c r="CO543" s="208" t="str">
        <f t="shared" si="253"/>
        <v/>
      </c>
      <c r="CP543" s="211"/>
      <c r="CQ543" s="212"/>
      <c r="CR543" s="213"/>
      <c r="CS543" s="213"/>
    </row>
    <row r="544" spans="1:97" ht="19.899999999999999" customHeight="1">
      <c r="A544" s="194">
        <v>543</v>
      </c>
      <c r="B544" s="195">
        <v>15</v>
      </c>
      <c r="C544" s="195"/>
      <c r="D544" s="196" t="str">
        <f>LEFT(K544,1)&amp;RIGHT(K544,2)&amp;"N"&amp;L544&amp;"S"&amp;M544&amp;N544</f>
        <v>F01N5S315</v>
      </c>
      <c r="E544" s="196" t="s">
        <v>1892</v>
      </c>
      <c r="F544" s="196" t="s">
        <v>1692</v>
      </c>
      <c r="G544" s="196"/>
      <c r="H544" s="196"/>
      <c r="I544" s="237" t="str">
        <f t="shared" si="259"/>
        <v/>
      </c>
      <c r="J544" s="237" t="str">
        <f t="shared" si="260"/>
        <v/>
      </c>
      <c r="K544" s="2" t="str">
        <f t="shared" si="261"/>
        <v>FCS0301</v>
      </c>
      <c r="L544" s="1">
        <f t="shared" si="262"/>
        <v>5</v>
      </c>
      <c r="M544" s="1">
        <f t="shared" si="263"/>
        <v>3</v>
      </c>
      <c r="N544" s="1">
        <v>15</v>
      </c>
      <c r="O544" s="57" t="str">
        <f t="shared" si="264"/>
        <v>AAI543</v>
      </c>
      <c r="P544" s="2" t="str">
        <f t="shared" si="265"/>
        <v>AO</v>
      </c>
      <c r="Q544" s="2" t="s">
        <v>161</v>
      </c>
      <c r="R544" s="57" t="s">
        <v>162</v>
      </c>
      <c r="S544" s="2"/>
      <c r="T544" s="2"/>
      <c r="U544" s="2"/>
      <c r="V544" s="2"/>
      <c r="W544" s="2"/>
      <c r="X544" s="2"/>
      <c r="Y544" s="3" t="str">
        <f t="shared" si="246"/>
        <v>%Z053115</v>
      </c>
      <c r="Z544" s="2" t="str">
        <f t="shared" si="247"/>
        <v>%%OF01N5S315</v>
      </c>
      <c r="AA544" s="2"/>
      <c r="AB544" s="2" t="str">
        <f t="shared" si="248"/>
        <v>SBAOR SPARE</v>
      </c>
      <c r="AC544" s="1" t="str">
        <f t="shared" si="237"/>
        <v/>
      </c>
      <c r="AD544" s="1" t="str">
        <f t="shared" si="238"/>
        <v/>
      </c>
      <c r="AE544" s="1" t="str">
        <f t="shared" si="239"/>
        <v/>
      </c>
      <c r="AF544" s="1"/>
      <c r="AG544" s="1"/>
      <c r="AH544" s="1"/>
      <c r="AI544" s="1"/>
      <c r="AJ544" s="1"/>
      <c r="AK544" s="58" t="s">
        <v>165</v>
      </c>
      <c r="AL544" s="4"/>
      <c r="AM544" s="4"/>
      <c r="AN544" s="5"/>
      <c r="AO544" s="195" t="s">
        <v>161</v>
      </c>
      <c r="AP544" s="199" t="s">
        <v>1658</v>
      </c>
      <c r="AQ544" s="197" t="s">
        <v>167</v>
      </c>
      <c r="AR544" s="196"/>
      <c r="AS544" s="196"/>
      <c r="AT544" s="196"/>
      <c r="AU544" s="205"/>
      <c r="AV544" s="196"/>
      <c r="AW544" s="4"/>
      <c r="AX544" s="4"/>
      <c r="AY544" s="4"/>
      <c r="AZ544" s="4"/>
      <c r="BA544" s="4"/>
      <c r="BB544" s="4"/>
      <c r="BC544" s="4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4"/>
      <c r="BW544" s="8"/>
      <c r="BX544" s="8"/>
      <c r="BY544" s="8"/>
      <c r="BZ544" s="4"/>
      <c r="CA544" s="4"/>
      <c r="CB544" s="4"/>
      <c r="CC544" s="4"/>
      <c r="CD544" s="27"/>
      <c r="CE544" s="27"/>
      <c r="CF544" s="124" t="str">
        <f t="shared" si="258"/>
        <v/>
      </c>
      <c r="CG544" s="208" t="str">
        <f t="shared" si="249"/>
        <v/>
      </c>
      <c r="CH544" s="209"/>
      <c r="CI544" s="210"/>
      <c r="CJ544" s="207">
        <f t="shared" si="250"/>
        <v>11.952</v>
      </c>
      <c r="CK544" s="208">
        <f t="shared" si="251"/>
        <v>12.048</v>
      </c>
      <c r="CL544" s="209"/>
      <c r="CM544" s="210"/>
      <c r="CN544" s="207" t="str">
        <f t="shared" si="252"/>
        <v/>
      </c>
      <c r="CO544" s="208" t="str">
        <f t="shared" si="253"/>
        <v/>
      </c>
      <c r="CP544" s="211"/>
      <c r="CQ544" s="212"/>
      <c r="CR544" s="213"/>
      <c r="CS544" s="213"/>
    </row>
    <row r="545" spans="1:97" ht="19.899999999999999" customHeight="1">
      <c r="A545" s="194">
        <v>544</v>
      </c>
      <c r="B545" s="195">
        <v>16</v>
      </c>
      <c r="C545" s="195"/>
      <c r="D545" s="196" t="str">
        <f>LEFT(K545,1)&amp;RIGHT(K545,2)&amp;"N"&amp;L545&amp;"S"&amp;M545&amp;N545</f>
        <v>F01N5S316</v>
      </c>
      <c r="E545" s="196" t="s">
        <v>1893</v>
      </c>
      <c r="F545" s="196" t="s">
        <v>1692</v>
      </c>
      <c r="G545" s="196"/>
      <c r="H545" s="196"/>
      <c r="I545" s="237" t="str">
        <f t="shared" si="259"/>
        <v/>
      </c>
      <c r="J545" s="237" t="str">
        <f t="shared" si="260"/>
        <v/>
      </c>
      <c r="K545" s="2" t="str">
        <f t="shared" si="261"/>
        <v>FCS0301</v>
      </c>
      <c r="L545" s="1">
        <f t="shared" si="262"/>
        <v>5</v>
      </c>
      <c r="M545" s="1">
        <f t="shared" si="263"/>
        <v>3</v>
      </c>
      <c r="N545" s="1">
        <v>16</v>
      </c>
      <c r="O545" s="57" t="str">
        <f t="shared" si="264"/>
        <v>AAI543</v>
      </c>
      <c r="P545" s="2" t="str">
        <f t="shared" si="265"/>
        <v>AO</v>
      </c>
      <c r="Q545" s="2" t="s">
        <v>161</v>
      </c>
      <c r="R545" s="57" t="s">
        <v>162</v>
      </c>
      <c r="S545" s="2"/>
      <c r="T545" s="2"/>
      <c r="U545" s="2"/>
      <c r="V545" s="2"/>
      <c r="W545" s="2"/>
      <c r="X545" s="2"/>
      <c r="Y545" s="3" t="str">
        <f t="shared" si="246"/>
        <v>%Z053116</v>
      </c>
      <c r="Z545" s="2" t="str">
        <f t="shared" si="247"/>
        <v>%%OF01N5S316</v>
      </c>
      <c r="AA545" s="2"/>
      <c r="AB545" s="2" t="str">
        <f t="shared" si="248"/>
        <v>SBAOR SPARE</v>
      </c>
      <c r="AC545" s="1" t="str">
        <f t="shared" si="237"/>
        <v/>
      </c>
      <c r="AD545" s="1" t="str">
        <f t="shared" si="238"/>
        <v/>
      </c>
      <c r="AE545" s="1" t="str">
        <f t="shared" si="239"/>
        <v/>
      </c>
      <c r="AF545" s="1"/>
      <c r="AG545" s="1"/>
      <c r="AH545" s="1"/>
      <c r="AI545" s="1"/>
      <c r="AJ545" s="1"/>
      <c r="AK545" s="58" t="s">
        <v>165</v>
      </c>
      <c r="AL545" s="4"/>
      <c r="AM545" s="4"/>
      <c r="AN545" s="5"/>
      <c r="AO545" s="195" t="s">
        <v>161</v>
      </c>
      <c r="AP545" s="199" t="s">
        <v>1658</v>
      </c>
      <c r="AQ545" s="197" t="s">
        <v>167</v>
      </c>
      <c r="AR545" s="196"/>
      <c r="AS545" s="196"/>
      <c r="AT545" s="196"/>
      <c r="AU545" s="205"/>
      <c r="AV545" s="196"/>
      <c r="AW545" s="4"/>
      <c r="AX545" s="4"/>
      <c r="AY545" s="4"/>
      <c r="AZ545" s="4"/>
      <c r="BA545" s="4"/>
      <c r="BB545" s="4"/>
      <c r="BC545" s="4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4"/>
      <c r="BW545" s="8"/>
      <c r="BX545" s="8"/>
      <c r="BY545" s="8"/>
      <c r="BZ545" s="4"/>
      <c r="CA545" s="4"/>
      <c r="CB545" s="4"/>
      <c r="CC545" s="4"/>
      <c r="CD545" s="27"/>
      <c r="CE545" s="27"/>
      <c r="CF545" s="124" t="str">
        <f t="shared" si="258"/>
        <v/>
      </c>
      <c r="CG545" s="208" t="str">
        <f t="shared" si="249"/>
        <v/>
      </c>
      <c r="CH545" s="209"/>
      <c r="CI545" s="210"/>
      <c r="CJ545" s="207">
        <f t="shared" si="250"/>
        <v>11.952</v>
      </c>
      <c r="CK545" s="208">
        <f t="shared" si="251"/>
        <v>12.048</v>
      </c>
      <c r="CL545" s="209"/>
      <c r="CM545" s="210"/>
      <c r="CN545" s="207" t="str">
        <f t="shared" si="252"/>
        <v/>
      </c>
      <c r="CO545" s="208" t="str">
        <f t="shared" si="253"/>
        <v/>
      </c>
      <c r="CP545" s="211"/>
      <c r="CQ545" s="212"/>
      <c r="CR545" s="213"/>
      <c r="CS545" s="213"/>
    </row>
    <row r="546" spans="1:97" ht="19.899999999999999" customHeight="1">
      <c r="A546" s="194">
        <v>545</v>
      </c>
      <c r="B546" s="195">
        <v>1</v>
      </c>
      <c r="C546" s="10"/>
      <c r="D546" s="11" t="s">
        <v>1894</v>
      </c>
      <c r="E546" s="196" t="s">
        <v>1895</v>
      </c>
      <c r="F546" s="196" t="s">
        <v>1896</v>
      </c>
      <c r="G546" s="196" t="s">
        <v>705</v>
      </c>
      <c r="H546" s="196" t="s">
        <v>160</v>
      </c>
      <c r="I546" s="237" t="str">
        <f t="shared" si="259"/>
        <v>0</v>
      </c>
      <c r="J546" s="237" t="str">
        <f t="shared" si="260"/>
        <v>48000</v>
      </c>
      <c r="K546" s="2" t="s">
        <v>22</v>
      </c>
      <c r="L546" s="1">
        <v>6</v>
      </c>
      <c r="M546" s="1">
        <v>3</v>
      </c>
      <c r="N546" s="1">
        <v>1</v>
      </c>
      <c r="O546" s="57" t="s">
        <v>59</v>
      </c>
      <c r="P546" s="2" t="str">
        <f t="shared" si="265"/>
        <v>AO</v>
      </c>
      <c r="Q546" s="2" t="s">
        <v>161</v>
      </c>
      <c r="R546" s="57" t="s">
        <v>162</v>
      </c>
      <c r="S546" s="2"/>
      <c r="T546" s="2"/>
      <c r="U546" s="2"/>
      <c r="V546" s="2"/>
      <c r="W546" s="2" t="s">
        <v>706</v>
      </c>
      <c r="X546" s="2" t="s">
        <v>1880</v>
      </c>
      <c r="Y546" s="3" t="str">
        <f t="shared" si="246"/>
        <v>%Z063101</v>
      </c>
      <c r="Z546" s="2" t="str">
        <f t="shared" si="247"/>
        <v>%%O08FI4629A</v>
      </c>
      <c r="AA546" s="2"/>
      <c r="AB546" s="2" t="str">
        <f t="shared" si="248"/>
        <v>EDC去HF401通道1流量指示</v>
      </c>
      <c r="AC546" s="1" t="str">
        <f t="shared" si="237"/>
        <v>0</v>
      </c>
      <c r="AD546" s="1" t="str">
        <f t="shared" si="238"/>
        <v>48000</v>
      </c>
      <c r="AE546" s="1" t="str">
        <f t="shared" si="239"/>
        <v>kg/h</v>
      </c>
      <c r="AF546" s="1"/>
      <c r="AG546" s="1"/>
      <c r="AH546" s="1"/>
      <c r="AI546" s="1"/>
      <c r="AJ546" s="1"/>
      <c r="AK546" s="58" t="s">
        <v>165</v>
      </c>
      <c r="AL546" s="4"/>
      <c r="AM546" s="4"/>
      <c r="AN546" s="5"/>
      <c r="AO546" s="195" t="s">
        <v>161</v>
      </c>
      <c r="AP546" s="199" t="s">
        <v>1658</v>
      </c>
      <c r="AQ546" s="197" t="s">
        <v>167</v>
      </c>
      <c r="AR546" s="196"/>
      <c r="AS546" s="196"/>
      <c r="AT546" s="196"/>
      <c r="AU546" s="205" t="s">
        <v>1659</v>
      </c>
      <c r="AV546" s="196" t="s">
        <v>170</v>
      </c>
      <c r="AW546" s="4"/>
      <c r="AX546" s="4"/>
      <c r="AY546" s="4"/>
      <c r="AZ546" s="4"/>
      <c r="BA546" s="4"/>
      <c r="BB546" s="4"/>
      <c r="BC546" s="4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4"/>
      <c r="BW546" s="8"/>
      <c r="BX546" s="8"/>
      <c r="BY546" s="8"/>
      <c r="BZ546" s="4"/>
      <c r="CA546" s="4"/>
      <c r="CB546" s="4"/>
      <c r="CC546" s="4"/>
      <c r="CD546" s="27"/>
      <c r="CE546" s="27"/>
      <c r="CF546" s="207" t="str">
        <f t="shared" si="258"/>
        <v/>
      </c>
      <c r="CG546" s="208" t="str">
        <f t="shared" si="249"/>
        <v/>
      </c>
      <c r="CH546" s="209"/>
      <c r="CI546" s="210"/>
      <c r="CJ546" s="207">
        <f t="shared" si="250"/>
        <v>11.952</v>
      </c>
      <c r="CK546" s="208">
        <f t="shared" si="251"/>
        <v>12.048</v>
      </c>
      <c r="CL546" s="209"/>
      <c r="CM546" s="210"/>
      <c r="CN546" s="207" t="str">
        <f t="shared" si="252"/>
        <v/>
      </c>
      <c r="CO546" s="208" t="str">
        <f t="shared" si="253"/>
        <v/>
      </c>
      <c r="CP546" s="211"/>
      <c r="CQ546" s="212"/>
      <c r="CR546" s="213"/>
      <c r="CS546" s="213"/>
    </row>
    <row r="547" spans="1:97" ht="19.899999999999999" customHeight="1">
      <c r="A547" s="194">
        <v>546</v>
      </c>
      <c r="B547" s="195">
        <v>2</v>
      </c>
      <c r="C547" s="195"/>
      <c r="D547" s="196" t="s">
        <v>1897</v>
      </c>
      <c r="E547" s="196" t="s">
        <v>1898</v>
      </c>
      <c r="F547" s="196" t="s">
        <v>1899</v>
      </c>
      <c r="G547" s="196" t="s">
        <v>705</v>
      </c>
      <c r="H547" s="196" t="s">
        <v>160</v>
      </c>
      <c r="I547" s="237" t="str">
        <f t="shared" si="259"/>
        <v>0</v>
      </c>
      <c r="J547" s="237" t="str">
        <f t="shared" si="260"/>
        <v>48000</v>
      </c>
      <c r="K547" s="2" t="str">
        <f t="shared" ref="K547:K561" si="266">K546</f>
        <v>FCS0301</v>
      </c>
      <c r="L547" s="1">
        <f t="shared" ref="L547:L561" si="267">L546</f>
        <v>6</v>
      </c>
      <c r="M547" s="1">
        <f t="shared" ref="M547:M561" si="268">M546</f>
        <v>3</v>
      </c>
      <c r="N547" s="1">
        <v>2</v>
      </c>
      <c r="O547" s="57" t="str">
        <f t="shared" ref="O547:O561" si="269">O546</f>
        <v>AAI543</v>
      </c>
      <c r="P547" s="2" t="str">
        <f t="shared" si="265"/>
        <v>AO</v>
      </c>
      <c r="Q547" s="2" t="s">
        <v>161</v>
      </c>
      <c r="R547" s="57" t="s">
        <v>162</v>
      </c>
      <c r="S547" s="2"/>
      <c r="T547" s="2"/>
      <c r="U547" s="2"/>
      <c r="V547" s="2"/>
      <c r="W547" s="2" t="s">
        <v>710</v>
      </c>
      <c r="X547" s="2" t="s">
        <v>1880</v>
      </c>
      <c r="Y547" s="3" t="str">
        <f t="shared" si="246"/>
        <v>%Z063102</v>
      </c>
      <c r="Z547" s="2" t="str">
        <f t="shared" si="247"/>
        <v>%%O08FI4630A</v>
      </c>
      <c r="AA547" s="2"/>
      <c r="AB547" s="2" t="str">
        <f t="shared" si="248"/>
        <v>EDC去HF401通道2流量指示</v>
      </c>
      <c r="AC547" s="1" t="str">
        <f t="shared" si="237"/>
        <v>0</v>
      </c>
      <c r="AD547" s="1" t="str">
        <f t="shared" si="238"/>
        <v>48000</v>
      </c>
      <c r="AE547" s="1" t="str">
        <f t="shared" si="239"/>
        <v>kg/h</v>
      </c>
      <c r="AF547" s="1"/>
      <c r="AG547" s="1"/>
      <c r="AH547" s="1"/>
      <c r="AI547" s="1"/>
      <c r="AJ547" s="1"/>
      <c r="AK547" s="58" t="s">
        <v>165</v>
      </c>
      <c r="AL547" s="4"/>
      <c r="AM547" s="4"/>
      <c r="AN547" s="5"/>
      <c r="AO547" s="195" t="s">
        <v>161</v>
      </c>
      <c r="AP547" s="199" t="s">
        <v>1658</v>
      </c>
      <c r="AQ547" s="197" t="s">
        <v>167</v>
      </c>
      <c r="AR547" s="196"/>
      <c r="AS547" s="196"/>
      <c r="AT547" s="196"/>
      <c r="AU547" s="205" t="s">
        <v>1659</v>
      </c>
      <c r="AV547" s="196" t="s">
        <v>170</v>
      </c>
      <c r="AW547" s="4"/>
      <c r="AX547" s="4"/>
      <c r="AY547" s="4"/>
      <c r="AZ547" s="4"/>
      <c r="BA547" s="4"/>
      <c r="BB547" s="4"/>
      <c r="BC547" s="4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4"/>
      <c r="BW547" s="8"/>
      <c r="BX547" s="8"/>
      <c r="BY547" s="8"/>
      <c r="BZ547" s="4"/>
      <c r="CA547" s="4"/>
      <c r="CB547" s="4"/>
      <c r="CC547" s="4"/>
      <c r="CD547" s="27"/>
      <c r="CE547" s="27"/>
      <c r="CF547" s="207" t="str">
        <f t="shared" ref="CF547:CF578" si="270">IF(OR(P547="AI",P547="PI"),AC547-(AD547-AC547)*0.001,IF(AND(P547="AO",S547="FC"),4-0.048,IF(AND(P547="AO",OR(S547="FO",S547="FLO")),20-0.048,"")))</f>
        <v/>
      </c>
      <c r="CG547" s="208" t="str">
        <f t="shared" si="249"/>
        <v/>
      </c>
      <c r="CH547" s="209"/>
      <c r="CI547" s="210"/>
      <c r="CJ547" s="207">
        <f t="shared" si="250"/>
        <v>11.952</v>
      </c>
      <c r="CK547" s="208">
        <f t="shared" si="251"/>
        <v>12.048</v>
      </c>
      <c r="CL547" s="209"/>
      <c r="CM547" s="210"/>
      <c r="CN547" s="207" t="str">
        <f t="shared" si="252"/>
        <v/>
      </c>
      <c r="CO547" s="208" t="str">
        <f t="shared" si="253"/>
        <v/>
      </c>
      <c r="CP547" s="211"/>
      <c r="CQ547" s="212"/>
      <c r="CR547" s="213"/>
      <c r="CS547" s="213"/>
    </row>
    <row r="548" spans="1:97" ht="19.899999999999999" customHeight="1">
      <c r="A548" s="194">
        <v>547</v>
      </c>
      <c r="B548" s="195">
        <v>3</v>
      </c>
      <c r="C548" s="195"/>
      <c r="D548" s="196" t="s">
        <v>1900</v>
      </c>
      <c r="E548" s="196" t="s">
        <v>1901</v>
      </c>
      <c r="F548" s="196" t="s">
        <v>1902</v>
      </c>
      <c r="G548" s="196" t="s">
        <v>714</v>
      </c>
      <c r="H548" s="196" t="s">
        <v>160</v>
      </c>
      <c r="I548" s="237" t="str">
        <f t="shared" si="259"/>
        <v>0</v>
      </c>
      <c r="J548" s="237" t="str">
        <f t="shared" si="260"/>
        <v>45000</v>
      </c>
      <c r="K548" s="2" t="str">
        <f t="shared" si="266"/>
        <v>FCS0301</v>
      </c>
      <c r="L548" s="1">
        <f t="shared" si="267"/>
        <v>6</v>
      </c>
      <c r="M548" s="1">
        <f t="shared" si="268"/>
        <v>3</v>
      </c>
      <c r="N548" s="1">
        <v>3</v>
      </c>
      <c r="O548" s="57" t="str">
        <f t="shared" si="269"/>
        <v>AAI543</v>
      </c>
      <c r="P548" s="2" t="str">
        <f t="shared" si="265"/>
        <v>AO</v>
      </c>
      <c r="Q548" s="2" t="s">
        <v>161</v>
      </c>
      <c r="R548" s="57" t="s">
        <v>162</v>
      </c>
      <c r="S548" s="2"/>
      <c r="T548" s="2"/>
      <c r="U548" s="2"/>
      <c r="V548" s="2"/>
      <c r="W548" s="2" t="s">
        <v>715</v>
      </c>
      <c r="X548" s="2" t="s">
        <v>1880</v>
      </c>
      <c r="Y548" s="3" t="str">
        <f t="shared" si="246"/>
        <v>%Z063103</v>
      </c>
      <c r="Z548" s="2" t="str">
        <f t="shared" si="247"/>
        <v>%%O08FI4640A</v>
      </c>
      <c r="AA548" s="2"/>
      <c r="AB548" s="2" t="str">
        <f t="shared" si="248"/>
        <v>HF401EDC去通道2流量指示</v>
      </c>
      <c r="AC548" s="1" t="str">
        <f t="shared" si="237"/>
        <v>0</v>
      </c>
      <c r="AD548" s="1" t="str">
        <f t="shared" si="238"/>
        <v>45000</v>
      </c>
      <c r="AE548" s="1" t="str">
        <f t="shared" si="239"/>
        <v>kg/h</v>
      </c>
      <c r="AF548" s="1"/>
      <c r="AG548" s="1"/>
      <c r="AH548" s="1"/>
      <c r="AI548" s="1"/>
      <c r="AJ548" s="1"/>
      <c r="AK548" s="58" t="s">
        <v>165</v>
      </c>
      <c r="AL548" s="4"/>
      <c r="AM548" s="4"/>
      <c r="AN548" s="5"/>
      <c r="AO548" s="195" t="s">
        <v>161</v>
      </c>
      <c r="AP548" s="199" t="s">
        <v>1658</v>
      </c>
      <c r="AQ548" s="197" t="s">
        <v>167</v>
      </c>
      <c r="AR548" s="196"/>
      <c r="AS548" s="196"/>
      <c r="AT548" s="196"/>
      <c r="AU548" s="205" t="s">
        <v>1659</v>
      </c>
      <c r="AV548" s="196" t="s">
        <v>170</v>
      </c>
      <c r="AW548" s="4"/>
      <c r="AX548" s="4"/>
      <c r="AY548" s="4"/>
      <c r="AZ548" s="4"/>
      <c r="BA548" s="4"/>
      <c r="BB548" s="4"/>
      <c r="BC548" s="4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4"/>
      <c r="BW548" s="8"/>
      <c r="BX548" s="8"/>
      <c r="BY548" s="8"/>
      <c r="BZ548" s="4"/>
      <c r="CA548" s="4"/>
      <c r="CB548" s="4"/>
      <c r="CC548" s="4"/>
      <c r="CD548" s="27"/>
      <c r="CE548" s="27"/>
      <c r="CF548" s="207" t="str">
        <f t="shared" si="270"/>
        <v/>
      </c>
      <c r="CG548" s="208" t="str">
        <f t="shared" si="249"/>
        <v/>
      </c>
      <c r="CH548" s="209"/>
      <c r="CI548" s="210"/>
      <c r="CJ548" s="207">
        <f t="shared" si="250"/>
        <v>11.952</v>
      </c>
      <c r="CK548" s="208">
        <f t="shared" si="251"/>
        <v>12.048</v>
      </c>
      <c r="CL548" s="209"/>
      <c r="CM548" s="210"/>
      <c r="CN548" s="207" t="str">
        <f t="shared" si="252"/>
        <v/>
      </c>
      <c r="CO548" s="208" t="str">
        <f t="shared" si="253"/>
        <v/>
      </c>
      <c r="CP548" s="211"/>
      <c r="CQ548" s="212"/>
      <c r="CR548" s="213"/>
      <c r="CS548" s="213"/>
    </row>
    <row r="549" spans="1:97" ht="19.899999999999999" customHeight="1">
      <c r="A549" s="194">
        <v>548</v>
      </c>
      <c r="B549" s="195">
        <v>4</v>
      </c>
      <c r="C549" s="195"/>
      <c r="D549" s="196" t="s">
        <v>1903</v>
      </c>
      <c r="E549" s="196" t="s">
        <v>1904</v>
      </c>
      <c r="F549" s="196" t="s">
        <v>1905</v>
      </c>
      <c r="G549" s="196" t="s">
        <v>714</v>
      </c>
      <c r="H549" s="196" t="s">
        <v>160</v>
      </c>
      <c r="I549" s="237" t="str">
        <f t="shared" si="259"/>
        <v>0</v>
      </c>
      <c r="J549" s="237" t="str">
        <f t="shared" si="260"/>
        <v>45000</v>
      </c>
      <c r="K549" s="2" t="str">
        <f t="shared" si="266"/>
        <v>FCS0301</v>
      </c>
      <c r="L549" s="1">
        <f t="shared" si="267"/>
        <v>6</v>
      </c>
      <c r="M549" s="1">
        <f t="shared" si="268"/>
        <v>3</v>
      </c>
      <c r="N549" s="1">
        <v>4</v>
      </c>
      <c r="O549" s="57" t="str">
        <f t="shared" si="269"/>
        <v>AAI543</v>
      </c>
      <c r="P549" s="2" t="str">
        <f t="shared" si="265"/>
        <v>AO</v>
      </c>
      <c r="Q549" s="2" t="s">
        <v>161</v>
      </c>
      <c r="R549" s="57" t="s">
        <v>162</v>
      </c>
      <c r="S549" s="2"/>
      <c r="T549" s="2"/>
      <c r="U549" s="2"/>
      <c r="V549" s="2"/>
      <c r="W549" s="2" t="s">
        <v>719</v>
      </c>
      <c r="X549" s="2" t="s">
        <v>1880</v>
      </c>
      <c r="Y549" s="3" t="str">
        <f t="shared" si="246"/>
        <v>%Z063104</v>
      </c>
      <c r="Z549" s="2" t="str">
        <f t="shared" si="247"/>
        <v>%%O08FI4642A</v>
      </c>
      <c r="AA549" s="2"/>
      <c r="AB549" s="2" t="str">
        <f t="shared" si="248"/>
        <v>HF401EDC去通道1流量指示</v>
      </c>
      <c r="AC549" s="1" t="str">
        <f t="shared" si="237"/>
        <v>0</v>
      </c>
      <c r="AD549" s="1" t="str">
        <f t="shared" si="238"/>
        <v>45000</v>
      </c>
      <c r="AE549" s="1" t="str">
        <f t="shared" si="239"/>
        <v>kg/h</v>
      </c>
      <c r="AF549" s="1"/>
      <c r="AG549" s="1"/>
      <c r="AH549" s="1"/>
      <c r="AI549" s="1"/>
      <c r="AJ549" s="1"/>
      <c r="AK549" s="58" t="s">
        <v>165</v>
      </c>
      <c r="AL549" s="4"/>
      <c r="AM549" s="4"/>
      <c r="AN549" s="5"/>
      <c r="AO549" s="195" t="s">
        <v>161</v>
      </c>
      <c r="AP549" s="199" t="s">
        <v>1658</v>
      </c>
      <c r="AQ549" s="197" t="s">
        <v>167</v>
      </c>
      <c r="AR549" s="196"/>
      <c r="AS549" s="196"/>
      <c r="AT549" s="196"/>
      <c r="AU549" s="205" t="s">
        <v>1659</v>
      </c>
      <c r="AV549" s="196" t="s">
        <v>170</v>
      </c>
      <c r="AW549" s="4"/>
      <c r="AX549" s="4"/>
      <c r="AY549" s="4"/>
      <c r="AZ549" s="4"/>
      <c r="BA549" s="4"/>
      <c r="BB549" s="4"/>
      <c r="BC549" s="4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4"/>
      <c r="BW549" s="8"/>
      <c r="BX549" s="8"/>
      <c r="BY549" s="8"/>
      <c r="BZ549" s="4"/>
      <c r="CA549" s="4"/>
      <c r="CB549" s="4"/>
      <c r="CC549" s="4"/>
      <c r="CD549" s="27"/>
      <c r="CE549" s="27"/>
      <c r="CF549" s="207" t="str">
        <f t="shared" si="270"/>
        <v/>
      </c>
      <c r="CG549" s="208" t="str">
        <f t="shared" si="249"/>
        <v/>
      </c>
      <c r="CH549" s="209"/>
      <c r="CI549" s="210"/>
      <c r="CJ549" s="207">
        <f t="shared" si="250"/>
        <v>11.952</v>
      </c>
      <c r="CK549" s="208">
        <f t="shared" si="251"/>
        <v>12.048</v>
      </c>
      <c r="CL549" s="209"/>
      <c r="CM549" s="210"/>
      <c r="CN549" s="207" t="str">
        <f t="shared" si="252"/>
        <v/>
      </c>
      <c r="CO549" s="208" t="str">
        <f t="shared" si="253"/>
        <v/>
      </c>
      <c r="CP549" s="211"/>
      <c r="CQ549" s="212"/>
      <c r="CR549" s="213"/>
      <c r="CS549" s="213"/>
    </row>
    <row r="550" spans="1:97" ht="19.899999999999999" customHeight="1">
      <c r="A550" s="194">
        <v>549</v>
      </c>
      <c r="B550" s="195">
        <v>5</v>
      </c>
      <c r="C550" s="195"/>
      <c r="D550" s="196" t="s">
        <v>1906</v>
      </c>
      <c r="E550" s="196" t="s">
        <v>1907</v>
      </c>
      <c r="F550" s="196" t="s">
        <v>1908</v>
      </c>
      <c r="G550" s="196" t="s">
        <v>727</v>
      </c>
      <c r="H550" s="196" t="s">
        <v>160</v>
      </c>
      <c r="I550" s="237" t="str">
        <f t="shared" si="259"/>
        <v>0</v>
      </c>
      <c r="J550" s="237" t="str">
        <f t="shared" si="260"/>
        <v>1600</v>
      </c>
      <c r="K550" s="2" t="str">
        <f t="shared" si="266"/>
        <v>FCS0301</v>
      </c>
      <c r="L550" s="1">
        <f t="shared" si="267"/>
        <v>6</v>
      </c>
      <c r="M550" s="1">
        <f t="shared" si="268"/>
        <v>3</v>
      </c>
      <c r="N550" s="1">
        <v>5</v>
      </c>
      <c r="O550" s="57" t="str">
        <f t="shared" si="269"/>
        <v>AAI543</v>
      </c>
      <c r="P550" s="2" t="str">
        <f t="shared" si="265"/>
        <v>AO</v>
      </c>
      <c r="Q550" s="2" t="s">
        <v>161</v>
      </c>
      <c r="R550" s="57" t="s">
        <v>162</v>
      </c>
      <c r="S550" s="2"/>
      <c r="T550" s="2"/>
      <c r="U550" s="2"/>
      <c r="V550" s="2"/>
      <c r="W550" s="2" t="s">
        <v>728</v>
      </c>
      <c r="X550" s="2" t="s">
        <v>1880</v>
      </c>
      <c r="Y550" s="3" t="str">
        <f t="shared" si="246"/>
        <v>%Z063105</v>
      </c>
      <c r="Z550" s="2" t="str">
        <f t="shared" si="247"/>
        <v>%%O08FI4723AA</v>
      </c>
      <c r="AA550" s="2"/>
      <c r="AB550" s="2" t="str">
        <f t="shared" si="248"/>
        <v>空气去HF401通道1流量指示</v>
      </c>
      <c r="AC550" s="1" t="str">
        <f t="shared" si="237"/>
        <v>0</v>
      </c>
      <c r="AD550" s="1" t="str">
        <f t="shared" si="238"/>
        <v>1600</v>
      </c>
      <c r="AE550" s="1" t="str">
        <f t="shared" si="239"/>
        <v>kg/h</v>
      </c>
      <c r="AF550" s="1"/>
      <c r="AG550" s="1"/>
      <c r="AH550" s="1"/>
      <c r="AI550" s="1"/>
      <c r="AJ550" s="1"/>
      <c r="AK550" s="58" t="s">
        <v>165</v>
      </c>
      <c r="AL550" s="4"/>
      <c r="AM550" s="4"/>
      <c r="AN550" s="5"/>
      <c r="AO550" s="195" t="s">
        <v>161</v>
      </c>
      <c r="AP550" s="199" t="s">
        <v>1658</v>
      </c>
      <c r="AQ550" s="197" t="s">
        <v>167</v>
      </c>
      <c r="AR550" s="196"/>
      <c r="AS550" s="196"/>
      <c r="AT550" s="196"/>
      <c r="AU550" s="205" t="s">
        <v>1659</v>
      </c>
      <c r="AV550" s="196" t="s">
        <v>170</v>
      </c>
      <c r="AW550" s="4"/>
      <c r="AX550" s="4"/>
      <c r="AY550" s="4"/>
      <c r="AZ550" s="4"/>
      <c r="BA550" s="4"/>
      <c r="BB550" s="4"/>
      <c r="BC550" s="4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4"/>
      <c r="BW550" s="8"/>
      <c r="BX550" s="8"/>
      <c r="BY550" s="8"/>
      <c r="BZ550" s="4"/>
      <c r="CA550" s="4"/>
      <c r="CB550" s="4"/>
      <c r="CC550" s="4"/>
      <c r="CD550" s="27"/>
      <c r="CE550" s="27"/>
      <c r="CF550" s="207" t="str">
        <f t="shared" si="270"/>
        <v/>
      </c>
      <c r="CG550" s="208" t="str">
        <f t="shared" si="249"/>
        <v/>
      </c>
      <c r="CH550" s="209"/>
      <c r="CI550" s="210"/>
      <c r="CJ550" s="207">
        <f t="shared" si="250"/>
        <v>11.952</v>
      </c>
      <c r="CK550" s="208">
        <f t="shared" si="251"/>
        <v>12.048</v>
      </c>
      <c r="CL550" s="209"/>
      <c r="CM550" s="210"/>
      <c r="CN550" s="207" t="str">
        <f t="shared" si="252"/>
        <v/>
      </c>
      <c r="CO550" s="208" t="str">
        <f t="shared" si="253"/>
        <v/>
      </c>
      <c r="CP550" s="211"/>
      <c r="CQ550" s="212"/>
      <c r="CR550" s="213"/>
      <c r="CS550" s="213"/>
    </row>
    <row r="551" spans="1:97" ht="19.899999999999999" customHeight="1">
      <c r="A551" s="194">
        <v>550</v>
      </c>
      <c r="B551" s="195">
        <v>6</v>
      </c>
      <c r="C551" s="195"/>
      <c r="D551" s="196" t="s">
        <v>1909</v>
      </c>
      <c r="E551" s="196" t="s">
        <v>1910</v>
      </c>
      <c r="F551" s="196" t="s">
        <v>1911</v>
      </c>
      <c r="G551" s="196" t="s">
        <v>727</v>
      </c>
      <c r="H551" s="196" t="s">
        <v>160</v>
      </c>
      <c r="I551" s="237" t="str">
        <f t="shared" si="259"/>
        <v>0</v>
      </c>
      <c r="J551" s="237" t="str">
        <f t="shared" si="260"/>
        <v>1600</v>
      </c>
      <c r="K551" s="2" t="str">
        <f t="shared" si="266"/>
        <v>FCS0301</v>
      </c>
      <c r="L551" s="1">
        <f t="shared" si="267"/>
        <v>6</v>
      </c>
      <c r="M551" s="1">
        <f t="shared" si="268"/>
        <v>3</v>
      </c>
      <c r="N551" s="1">
        <v>6</v>
      </c>
      <c r="O551" s="57" t="str">
        <f t="shared" si="269"/>
        <v>AAI543</v>
      </c>
      <c r="P551" s="2" t="str">
        <f t="shared" si="265"/>
        <v>AO</v>
      </c>
      <c r="Q551" s="2" t="s">
        <v>161</v>
      </c>
      <c r="R551" s="57" t="s">
        <v>162</v>
      </c>
      <c r="S551" s="2"/>
      <c r="T551" s="2"/>
      <c r="U551" s="2"/>
      <c r="V551" s="2"/>
      <c r="W551" s="2" t="s">
        <v>732</v>
      </c>
      <c r="X551" s="2" t="s">
        <v>1880</v>
      </c>
      <c r="Y551" s="3" t="str">
        <f t="shared" si="246"/>
        <v>%Z063106</v>
      </c>
      <c r="Z551" s="2" t="str">
        <f t="shared" si="247"/>
        <v>%%O08FI4723BA</v>
      </c>
      <c r="AA551" s="2"/>
      <c r="AB551" s="2" t="str">
        <f t="shared" si="248"/>
        <v>空气去HF401通道2流量指示</v>
      </c>
      <c r="AC551" s="1" t="str">
        <f t="shared" si="237"/>
        <v>0</v>
      </c>
      <c r="AD551" s="1" t="str">
        <f t="shared" si="238"/>
        <v>1600</v>
      </c>
      <c r="AE551" s="1" t="str">
        <f t="shared" si="239"/>
        <v>kg/h</v>
      </c>
      <c r="AF551" s="1"/>
      <c r="AG551" s="1"/>
      <c r="AH551" s="1"/>
      <c r="AI551" s="1"/>
      <c r="AJ551" s="1"/>
      <c r="AK551" s="58" t="s">
        <v>165</v>
      </c>
      <c r="AL551" s="4"/>
      <c r="AM551" s="4"/>
      <c r="AN551" s="5"/>
      <c r="AO551" s="195" t="s">
        <v>161</v>
      </c>
      <c r="AP551" s="199" t="s">
        <v>1658</v>
      </c>
      <c r="AQ551" s="197" t="s">
        <v>167</v>
      </c>
      <c r="AR551" s="196"/>
      <c r="AS551" s="196"/>
      <c r="AT551" s="196"/>
      <c r="AU551" s="205" t="s">
        <v>1659</v>
      </c>
      <c r="AV551" s="196" t="s">
        <v>170</v>
      </c>
      <c r="AW551" s="4"/>
      <c r="AX551" s="4"/>
      <c r="AY551" s="4"/>
      <c r="AZ551" s="4"/>
      <c r="BA551" s="4"/>
      <c r="BB551" s="4"/>
      <c r="BC551" s="4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4"/>
      <c r="BW551" s="8"/>
      <c r="BX551" s="8"/>
      <c r="BY551" s="8"/>
      <c r="BZ551" s="4"/>
      <c r="CA551" s="4"/>
      <c r="CB551" s="4"/>
      <c r="CC551" s="4"/>
      <c r="CD551" s="27"/>
      <c r="CE551" s="27"/>
      <c r="CF551" s="207" t="str">
        <f t="shared" si="270"/>
        <v/>
      </c>
      <c r="CG551" s="208" t="str">
        <f t="shared" si="249"/>
        <v/>
      </c>
      <c r="CH551" s="209"/>
      <c r="CI551" s="210"/>
      <c r="CJ551" s="207">
        <f t="shared" si="250"/>
        <v>11.952</v>
      </c>
      <c r="CK551" s="208">
        <f t="shared" si="251"/>
        <v>12.048</v>
      </c>
      <c r="CL551" s="209"/>
      <c r="CM551" s="210"/>
      <c r="CN551" s="207" t="str">
        <f t="shared" si="252"/>
        <v/>
      </c>
      <c r="CO551" s="208" t="str">
        <f t="shared" si="253"/>
        <v/>
      </c>
      <c r="CP551" s="211"/>
      <c r="CQ551" s="212"/>
      <c r="CR551" s="213"/>
      <c r="CS551" s="213"/>
    </row>
    <row r="552" spans="1:97" ht="19.899999999999999" customHeight="1">
      <c r="A552" s="194">
        <v>551</v>
      </c>
      <c r="B552" s="195">
        <v>7</v>
      </c>
      <c r="C552" s="195"/>
      <c r="D552" s="196" t="s">
        <v>1912</v>
      </c>
      <c r="E552" s="196" t="s">
        <v>1913</v>
      </c>
      <c r="F552" s="196" t="s">
        <v>1914</v>
      </c>
      <c r="G552" s="196" t="s">
        <v>736</v>
      </c>
      <c r="H552" s="196" t="s">
        <v>160</v>
      </c>
      <c r="I552" s="237" t="str">
        <f t="shared" si="259"/>
        <v>0</v>
      </c>
      <c r="J552" s="237" t="str">
        <f t="shared" si="260"/>
        <v>4000</v>
      </c>
      <c r="K552" s="2" t="str">
        <f t="shared" si="266"/>
        <v>FCS0301</v>
      </c>
      <c r="L552" s="1">
        <f t="shared" si="267"/>
        <v>6</v>
      </c>
      <c r="M552" s="1">
        <f t="shared" si="268"/>
        <v>3</v>
      </c>
      <c r="N552" s="1">
        <v>7</v>
      </c>
      <c r="O552" s="57" t="str">
        <f t="shared" si="269"/>
        <v>AAI543</v>
      </c>
      <c r="P552" s="2" t="str">
        <f t="shared" si="265"/>
        <v>AO</v>
      </c>
      <c r="Q552" s="2" t="s">
        <v>161</v>
      </c>
      <c r="R552" s="57" t="s">
        <v>162</v>
      </c>
      <c r="S552" s="2"/>
      <c r="T552" s="2"/>
      <c r="U552" s="2"/>
      <c r="V552" s="2"/>
      <c r="W552" s="2" t="s">
        <v>737</v>
      </c>
      <c r="X552" s="2" t="s">
        <v>1880</v>
      </c>
      <c r="Y552" s="3" t="str">
        <f t="shared" si="246"/>
        <v>%Z063107</v>
      </c>
      <c r="Z552" s="2" t="str">
        <f t="shared" si="247"/>
        <v>%%O08FI4724AA</v>
      </c>
      <c r="AA552" s="2"/>
      <c r="AB552" s="2" t="str">
        <f t="shared" si="248"/>
        <v>蒸汽去HF401通道1流量指示</v>
      </c>
      <c r="AC552" s="1" t="str">
        <f t="shared" si="237"/>
        <v>0</v>
      </c>
      <c r="AD552" s="1" t="str">
        <f t="shared" si="238"/>
        <v>4000</v>
      </c>
      <c r="AE552" s="1" t="str">
        <f t="shared" si="239"/>
        <v>kg/h</v>
      </c>
      <c r="AF552" s="59"/>
      <c r="AG552" s="59"/>
      <c r="AH552" s="1"/>
      <c r="AI552" s="1"/>
      <c r="AJ552" s="1"/>
      <c r="AK552" s="58" t="s">
        <v>165</v>
      </c>
      <c r="AL552" s="4"/>
      <c r="AM552" s="4"/>
      <c r="AN552" s="5"/>
      <c r="AO552" s="195" t="s">
        <v>161</v>
      </c>
      <c r="AP552" s="199" t="s">
        <v>1658</v>
      </c>
      <c r="AQ552" s="197" t="s">
        <v>167</v>
      </c>
      <c r="AR552" s="196"/>
      <c r="AS552" s="196"/>
      <c r="AT552" s="196"/>
      <c r="AU552" s="205" t="s">
        <v>1659</v>
      </c>
      <c r="AV552" s="196" t="s">
        <v>170</v>
      </c>
      <c r="AW552" s="4"/>
      <c r="AX552" s="4"/>
      <c r="AY552" s="4"/>
      <c r="AZ552" s="4"/>
      <c r="BA552" s="4"/>
      <c r="BB552" s="4"/>
      <c r="BC552" s="4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4"/>
      <c r="BW552" s="8"/>
      <c r="BX552" s="8"/>
      <c r="BY552" s="8"/>
      <c r="BZ552" s="4"/>
      <c r="CA552" s="4"/>
      <c r="CB552" s="4"/>
      <c r="CC552" s="4"/>
      <c r="CD552" s="27"/>
      <c r="CE552" s="27"/>
      <c r="CF552" s="207" t="str">
        <f t="shared" si="270"/>
        <v/>
      </c>
      <c r="CG552" s="208" t="str">
        <f t="shared" si="249"/>
        <v/>
      </c>
      <c r="CH552" s="209"/>
      <c r="CI552" s="210"/>
      <c r="CJ552" s="207">
        <f t="shared" si="250"/>
        <v>11.952</v>
      </c>
      <c r="CK552" s="208">
        <f t="shared" si="251"/>
        <v>12.048</v>
      </c>
      <c r="CL552" s="209"/>
      <c r="CM552" s="210"/>
      <c r="CN552" s="207" t="str">
        <f t="shared" si="252"/>
        <v/>
      </c>
      <c r="CO552" s="208" t="str">
        <f t="shared" si="253"/>
        <v/>
      </c>
      <c r="CP552" s="211"/>
      <c r="CQ552" s="212"/>
      <c r="CR552" s="213"/>
      <c r="CS552" s="213"/>
    </row>
    <row r="553" spans="1:97" ht="19.899999999999999" customHeight="1">
      <c r="A553" s="194">
        <v>552</v>
      </c>
      <c r="B553" s="195">
        <v>8</v>
      </c>
      <c r="C553" s="195"/>
      <c r="D553" s="196" t="s">
        <v>1915</v>
      </c>
      <c r="E553" s="196" t="s">
        <v>1916</v>
      </c>
      <c r="F553" s="196" t="s">
        <v>1917</v>
      </c>
      <c r="G553" s="196" t="s">
        <v>736</v>
      </c>
      <c r="H553" s="196" t="s">
        <v>160</v>
      </c>
      <c r="I553" s="237" t="str">
        <f t="shared" si="259"/>
        <v>0</v>
      </c>
      <c r="J553" s="237" t="str">
        <f t="shared" si="260"/>
        <v>4000</v>
      </c>
      <c r="K553" s="2" t="str">
        <f t="shared" si="266"/>
        <v>FCS0301</v>
      </c>
      <c r="L553" s="1">
        <f t="shared" si="267"/>
        <v>6</v>
      </c>
      <c r="M553" s="1">
        <f t="shared" si="268"/>
        <v>3</v>
      </c>
      <c r="N553" s="1">
        <v>8</v>
      </c>
      <c r="O553" s="57" t="str">
        <f t="shared" si="269"/>
        <v>AAI543</v>
      </c>
      <c r="P553" s="2" t="str">
        <f t="shared" si="265"/>
        <v>AO</v>
      </c>
      <c r="Q553" s="2" t="s">
        <v>161</v>
      </c>
      <c r="R553" s="57" t="s">
        <v>162</v>
      </c>
      <c r="S553" s="2"/>
      <c r="T553" s="2"/>
      <c r="U553" s="2"/>
      <c r="V553" s="2"/>
      <c r="W553" s="2" t="s">
        <v>741</v>
      </c>
      <c r="X553" s="2" t="s">
        <v>1880</v>
      </c>
      <c r="Y553" s="3" t="str">
        <f t="shared" si="246"/>
        <v>%Z063108</v>
      </c>
      <c r="Z553" s="2" t="str">
        <f t="shared" si="247"/>
        <v>%%O08FI4724BA</v>
      </c>
      <c r="AA553" s="2"/>
      <c r="AB553" s="2" t="str">
        <f t="shared" si="248"/>
        <v>蒸汽去HF401通道2流量指示</v>
      </c>
      <c r="AC553" s="1" t="str">
        <f t="shared" ref="AC553:AC593" si="271">IF(I553&lt;&gt;"",I553,"")</f>
        <v>0</v>
      </c>
      <c r="AD553" s="1" t="str">
        <f t="shared" ref="AD553:AD593" si="272">IF(J553&lt;&gt;"",J553,"")</f>
        <v>4000</v>
      </c>
      <c r="AE553" s="1" t="str">
        <f t="shared" ref="AE553:AE588" si="273">IF(H553&lt;&gt;"",H553,"")</f>
        <v>kg/h</v>
      </c>
      <c r="AF553" s="1"/>
      <c r="AG553" s="1"/>
      <c r="AH553" s="1"/>
      <c r="AI553" s="1"/>
      <c r="AJ553" s="1"/>
      <c r="AK553" s="58" t="s">
        <v>165</v>
      </c>
      <c r="AL553" s="4"/>
      <c r="AM553" s="4"/>
      <c r="AN553" s="5"/>
      <c r="AO553" s="195" t="s">
        <v>161</v>
      </c>
      <c r="AP553" s="199" t="s">
        <v>1658</v>
      </c>
      <c r="AQ553" s="197" t="s">
        <v>167</v>
      </c>
      <c r="AR553" s="196"/>
      <c r="AS553" s="196"/>
      <c r="AT553" s="196"/>
      <c r="AU553" s="205" t="s">
        <v>1659</v>
      </c>
      <c r="AV553" s="196" t="s">
        <v>170</v>
      </c>
      <c r="AW553" s="4"/>
      <c r="AX553" s="4"/>
      <c r="AY553" s="4"/>
      <c r="AZ553" s="4"/>
      <c r="BA553" s="4"/>
      <c r="BB553" s="4"/>
      <c r="BC553" s="4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4"/>
      <c r="BW553" s="8"/>
      <c r="BX553" s="8"/>
      <c r="BY553" s="8"/>
      <c r="BZ553" s="4"/>
      <c r="CA553" s="4"/>
      <c r="CB553" s="4"/>
      <c r="CC553" s="4"/>
      <c r="CD553" s="27"/>
      <c r="CE553" s="27"/>
      <c r="CF553" s="207" t="str">
        <f t="shared" si="270"/>
        <v/>
      </c>
      <c r="CG553" s="208" t="str">
        <f t="shared" si="249"/>
        <v/>
      </c>
      <c r="CH553" s="209"/>
      <c r="CI553" s="210"/>
      <c r="CJ553" s="207">
        <f t="shared" si="250"/>
        <v>11.952</v>
      </c>
      <c r="CK553" s="208">
        <f t="shared" si="251"/>
        <v>12.048</v>
      </c>
      <c r="CL553" s="209"/>
      <c r="CM553" s="210"/>
      <c r="CN553" s="207" t="str">
        <f t="shared" si="252"/>
        <v/>
      </c>
      <c r="CO553" s="208" t="str">
        <f t="shared" si="253"/>
        <v/>
      </c>
      <c r="CP553" s="211"/>
      <c r="CQ553" s="212"/>
      <c r="CR553" s="213"/>
      <c r="CS553" s="213"/>
    </row>
    <row r="554" spans="1:97" ht="19.899999999999999" customHeight="1">
      <c r="A554" s="194">
        <v>553</v>
      </c>
      <c r="B554" s="195">
        <v>9</v>
      </c>
      <c r="C554" s="195"/>
      <c r="D554" s="196" t="s">
        <v>1918</v>
      </c>
      <c r="E554" s="196" t="s">
        <v>1919</v>
      </c>
      <c r="F554" s="196" t="s">
        <v>1920</v>
      </c>
      <c r="G554" s="196" t="s">
        <v>764</v>
      </c>
      <c r="H554" s="196" t="s">
        <v>160</v>
      </c>
      <c r="I554" s="237" t="str">
        <f t="shared" si="259"/>
        <v>0</v>
      </c>
      <c r="J554" s="237" t="str">
        <f t="shared" si="260"/>
        <v>5500</v>
      </c>
      <c r="K554" s="2" t="str">
        <f t="shared" si="266"/>
        <v>FCS0301</v>
      </c>
      <c r="L554" s="1">
        <f t="shared" si="267"/>
        <v>6</v>
      </c>
      <c r="M554" s="1">
        <f t="shared" si="268"/>
        <v>3</v>
      </c>
      <c r="N554" s="1">
        <v>9</v>
      </c>
      <c r="O554" s="57" t="str">
        <f t="shared" si="269"/>
        <v>AAI543</v>
      </c>
      <c r="P554" s="2" t="str">
        <f t="shared" si="265"/>
        <v>AO</v>
      </c>
      <c r="Q554" s="2" t="s">
        <v>161</v>
      </c>
      <c r="R554" s="57" t="s">
        <v>162</v>
      </c>
      <c r="S554" s="2"/>
      <c r="T554" s="2"/>
      <c r="U554" s="2"/>
      <c r="V554" s="2"/>
      <c r="W554" s="2" t="s">
        <v>765</v>
      </c>
      <c r="X554" s="2" t="s">
        <v>1880</v>
      </c>
      <c r="Y554" s="3" t="str">
        <f t="shared" si="246"/>
        <v>%Z063109</v>
      </c>
      <c r="Z554" s="2" t="str">
        <f t="shared" si="247"/>
        <v>%%O08FI5040A</v>
      </c>
      <c r="AA554" s="2"/>
      <c r="AB554" s="2" t="str">
        <f t="shared" si="248"/>
        <v>PU501A/S去HE502流量指示</v>
      </c>
      <c r="AC554" s="1" t="str">
        <f t="shared" si="271"/>
        <v>0</v>
      </c>
      <c r="AD554" s="1" t="str">
        <f t="shared" si="272"/>
        <v>5500</v>
      </c>
      <c r="AE554" s="1" t="str">
        <f t="shared" si="273"/>
        <v>kg/h</v>
      </c>
      <c r="AF554" s="1"/>
      <c r="AG554" s="1"/>
      <c r="AH554" s="1"/>
      <c r="AI554" s="1"/>
      <c r="AJ554" s="1"/>
      <c r="AK554" s="58" t="s">
        <v>165</v>
      </c>
      <c r="AL554" s="4"/>
      <c r="AM554" s="4"/>
      <c r="AN554" s="5"/>
      <c r="AO554" s="195" t="s">
        <v>161</v>
      </c>
      <c r="AP554" s="199" t="s">
        <v>1658</v>
      </c>
      <c r="AQ554" s="197" t="s">
        <v>167</v>
      </c>
      <c r="AR554" s="196"/>
      <c r="AS554" s="196"/>
      <c r="AT554" s="196"/>
      <c r="AU554" s="205" t="s">
        <v>1659</v>
      </c>
      <c r="AV554" s="196" t="s">
        <v>170</v>
      </c>
      <c r="AW554" s="4"/>
      <c r="AX554" s="4"/>
      <c r="AY554" s="4"/>
      <c r="AZ554" s="4"/>
      <c r="BA554" s="4"/>
      <c r="BB554" s="4"/>
      <c r="BC554" s="4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4"/>
      <c r="BW554" s="8"/>
      <c r="BX554" s="8"/>
      <c r="BY554" s="8"/>
      <c r="BZ554" s="4"/>
      <c r="CA554" s="4"/>
      <c r="CB554" s="4"/>
      <c r="CC554" s="4"/>
      <c r="CD554" s="27"/>
      <c r="CE554" s="27"/>
      <c r="CF554" s="207" t="str">
        <f t="shared" si="270"/>
        <v/>
      </c>
      <c r="CG554" s="208" t="str">
        <f t="shared" si="249"/>
        <v/>
      </c>
      <c r="CH554" s="209"/>
      <c r="CI554" s="210"/>
      <c r="CJ554" s="207">
        <f t="shared" si="250"/>
        <v>11.952</v>
      </c>
      <c r="CK554" s="208">
        <f t="shared" si="251"/>
        <v>12.048</v>
      </c>
      <c r="CL554" s="209"/>
      <c r="CM554" s="210"/>
      <c r="CN554" s="207" t="str">
        <f t="shared" si="252"/>
        <v/>
      </c>
      <c r="CO554" s="208" t="str">
        <f t="shared" si="253"/>
        <v/>
      </c>
      <c r="CP554" s="211"/>
      <c r="CQ554" s="212"/>
      <c r="CR554" s="213"/>
      <c r="CS554" s="213"/>
    </row>
    <row r="555" spans="1:97" ht="19.899999999999999" customHeight="1">
      <c r="A555" s="194">
        <v>554</v>
      </c>
      <c r="B555" s="195">
        <v>10</v>
      </c>
      <c r="C555" s="195"/>
      <c r="D555" s="196" t="s">
        <v>1921</v>
      </c>
      <c r="E555" s="196" t="s">
        <v>1922</v>
      </c>
      <c r="F555" s="196" t="s">
        <v>1923</v>
      </c>
      <c r="G555" s="196"/>
      <c r="H555" s="196"/>
      <c r="I555" s="237" t="str">
        <f t="shared" si="259"/>
        <v/>
      </c>
      <c r="J555" s="237" t="str">
        <f t="shared" si="260"/>
        <v/>
      </c>
      <c r="K555" s="2" t="str">
        <f t="shared" si="266"/>
        <v>FCS0301</v>
      </c>
      <c r="L555" s="1">
        <f t="shared" si="267"/>
        <v>6</v>
      </c>
      <c r="M555" s="1">
        <f t="shared" si="268"/>
        <v>3</v>
      </c>
      <c r="N555" s="1">
        <v>10</v>
      </c>
      <c r="O555" s="57" t="str">
        <f t="shared" si="269"/>
        <v>AAI543</v>
      </c>
      <c r="P555" s="2" t="str">
        <f t="shared" si="265"/>
        <v>AO</v>
      </c>
      <c r="Q555" s="2" t="s">
        <v>161</v>
      </c>
      <c r="R555" s="57" t="s">
        <v>162</v>
      </c>
      <c r="S555" s="2"/>
      <c r="T555" s="2"/>
      <c r="U555" s="2"/>
      <c r="V555" s="2"/>
      <c r="W555" s="2" t="s">
        <v>456</v>
      </c>
      <c r="X555" s="2" t="s">
        <v>1880</v>
      </c>
      <c r="Y555" s="3" t="str">
        <f t="shared" si="246"/>
        <v>%Z063110</v>
      </c>
      <c r="Z555" s="2" t="str">
        <f t="shared" si="247"/>
        <v>%%O08PI5136A</v>
      </c>
      <c r="AA555" s="2"/>
      <c r="AB555" s="2" t="str">
        <f t="shared" si="248"/>
        <v>VE507压力指示</v>
      </c>
      <c r="AC555" s="1" t="str">
        <f t="shared" si="271"/>
        <v/>
      </c>
      <c r="AD555" s="1" t="str">
        <f t="shared" si="272"/>
        <v/>
      </c>
      <c r="AE555" s="1" t="str">
        <f t="shared" si="273"/>
        <v/>
      </c>
      <c r="AF555" s="1"/>
      <c r="AG555" s="59"/>
      <c r="AH555" s="59"/>
      <c r="AI555" s="1"/>
      <c r="AJ555" s="1"/>
      <c r="AK555" s="58" t="s">
        <v>165</v>
      </c>
      <c r="AL555" s="4"/>
      <c r="AM555" s="4"/>
      <c r="AN555" s="5"/>
      <c r="AO555" s="195" t="s">
        <v>161</v>
      </c>
      <c r="AP555" s="199" t="s">
        <v>1658</v>
      </c>
      <c r="AQ555" s="197" t="s">
        <v>167</v>
      </c>
      <c r="AR555" s="196"/>
      <c r="AS555" s="196"/>
      <c r="AT555" s="196"/>
      <c r="AU555" s="205" t="s">
        <v>1659</v>
      </c>
      <c r="AV555" s="196" t="s">
        <v>170</v>
      </c>
      <c r="AW555" s="4"/>
      <c r="AX555" s="4"/>
      <c r="AY555" s="4"/>
      <c r="AZ555" s="4"/>
      <c r="BA555" s="4"/>
      <c r="BB555" s="4"/>
      <c r="BC555" s="4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4"/>
      <c r="BW555" s="8"/>
      <c r="BX555" s="8"/>
      <c r="BY555" s="8"/>
      <c r="BZ555" s="4"/>
      <c r="CA555" s="4"/>
      <c r="CB555" s="4"/>
      <c r="CC555" s="4"/>
      <c r="CD555" s="27"/>
      <c r="CE555" s="27"/>
      <c r="CF555" s="207" t="str">
        <f t="shared" si="270"/>
        <v/>
      </c>
      <c r="CG555" s="208" t="str">
        <f t="shared" si="249"/>
        <v/>
      </c>
      <c r="CH555" s="209"/>
      <c r="CI555" s="210"/>
      <c r="CJ555" s="207">
        <f t="shared" si="250"/>
        <v>11.952</v>
      </c>
      <c r="CK555" s="208">
        <f t="shared" si="251"/>
        <v>12.048</v>
      </c>
      <c r="CL555" s="209"/>
      <c r="CM555" s="210"/>
      <c r="CN555" s="207" t="str">
        <f t="shared" si="252"/>
        <v/>
      </c>
      <c r="CO555" s="208" t="str">
        <f t="shared" si="253"/>
        <v/>
      </c>
      <c r="CP555" s="211"/>
      <c r="CQ555" s="212"/>
      <c r="CR555" s="213"/>
      <c r="CS555" s="213"/>
    </row>
    <row r="556" spans="1:97" ht="19.899999999999999" customHeight="1">
      <c r="A556" s="194">
        <v>555</v>
      </c>
      <c r="B556" s="195">
        <v>11</v>
      </c>
      <c r="C556" s="195"/>
      <c r="D556" s="196" t="str">
        <f t="shared" ref="D556:D561" si="274">LEFT(K556,1)&amp;RIGHT(K556,2)&amp;"N"&amp;L556&amp;"S"&amp;M556&amp;N556</f>
        <v>F01N6S311</v>
      </c>
      <c r="E556" s="196" t="s">
        <v>1921</v>
      </c>
      <c r="F556" s="196" t="s">
        <v>1924</v>
      </c>
      <c r="G556" s="196"/>
      <c r="H556" s="196"/>
      <c r="I556" s="237" t="str">
        <f t="shared" si="259"/>
        <v/>
      </c>
      <c r="J556" s="237" t="str">
        <f t="shared" si="260"/>
        <v/>
      </c>
      <c r="K556" s="2" t="str">
        <f t="shared" si="266"/>
        <v>FCS0301</v>
      </c>
      <c r="L556" s="1">
        <f t="shared" si="267"/>
        <v>6</v>
      </c>
      <c r="M556" s="1">
        <f t="shared" si="268"/>
        <v>3</v>
      </c>
      <c r="N556" s="1">
        <v>11</v>
      </c>
      <c r="O556" s="57" t="str">
        <f t="shared" si="269"/>
        <v>AAI543</v>
      </c>
      <c r="P556" s="2" t="str">
        <f t="shared" si="265"/>
        <v>AO</v>
      </c>
      <c r="Q556" s="2" t="s">
        <v>161</v>
      </c>
      <c r="R556" s="57" t="s">
        <v>162</v>
      </c>
      <c r="S556" s="2"/>
      <c r="T556" s="2"/>
      <c r="U556" s="2"/>
      <c r="V556" s="2"/>
      <c r="W556" s="2"/>
      <c r="X556" s="2"/>
      <c r="Y556" s="3" t="str">
        <f t="shared" si="246"/>
        <v>%Z063111</v>
      </c>
      <c r="Z556" s="2" t="str">
        <f t="shared" si="247"/>
        <v>%%O08PI-5136A</v>
      </c>
      <c r="AA556" s="2"/>
      <c r="AB556" s="2" t="str">
        <f t="shared" si="248"/>
        <v>spare</v>
      </c>
      <c r="AC556" s="1" t="str">
        <f t="shared" si="271"/>
        <v/>
      </c>
      <c r="AD556" s="1" t="str">
        <f t="shared" si="272"/>
        <v/>
      </c>
      <c r="AE556" s="1" t="str">
        <f t="shared" si="273"/>
        <v/>
      </c>
      <c r="AF556" s="1"/>
      <c r="AG556" s="1"/>
      <c r="AH556" s="1"/>
      <c r="AI556" s="1"/>
      <c r="AJ556" s="1"/>
      <c r="AK556" s="58" t="s">
        <v>165</v>
      </c>
      <c r="AL556" s="4"/>
      <c r="AM556" s="4"/>
      <c r="AN556" s="5"/>
      <c r="AO556" s="195" t="s">
        <v>161</v>
      </c>
      <c r="AP556" s="199" t="s">
        <v>1658</v>
      </c>
      <c r="AQ556" s="197" t="s">
        <v>167</v>
      </c>
      <c r="AR556" s="196"/>
      <c r="AS556" s="196"/>
      <c r="AT556" s="196"/>
      <c r="AU556" s="205"/>
      <c r="AV556" s="196"/>
      <c r="AW556" s="4"/>
      <c r="AX556" s="4"/>
      <c r="AY556" s="4"/>
      <c r="AZ556" s="4"/>
      <c r="BA556" s="4"/>
      <c r="BB556" s="4"/>
      <c r="BC556" s="4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4"/>
      <c r="BW556" s="8"/>
      <c r="BX556" s="8"/>
      <c r="BY556" s="8"/>
      <c r="BZ556" s="4"/>
      <c r="CA556" s="4"/>
      <c r="CB556" s="4"/>
      <c r="CC556" s="4"/>
      <c r="CD556" s="27"/>
      <c r="CE556" s="27"/>
      <c r="CF556" s="207" t="str">
        <f t="shared" si="270"/>
        <v/>
      </c>
      <c r="CG556" s="208" t="str">
        <f t="shared" si="249"/>
        <v/>
      </c>
      <c r="CH556" s="209"/>
      <c r="CI556" s="210"/>
      <c r="CJ556" s="207">
        <f t="shared" si="250"/>
        <v>11.952</v>
      </c>
      <c r="CK556" s="208">
        <f t="shared" si="251"/>
        <v>12.048</v>
      </c>
      <c r="CL556" s="209"/>
      <c r="CM556" s="210"/>
      <c r="CN556" s="207" t="str">
        <f t="shared" si="252"/>
        <v/>
      </c>
      <c r="CO556" s="208" t="str">
        <f t="shared" si="253"/>
        <v/>
      </c>
      <c r="CP556" s="211"/>
      <c r="CQ556" s="212"/>
      <c r="CR556" s="213"/>
      <c r="CS556" s="213"/>
    </row>
    <row r="557" spans="1:97" ht="19.899999999999999" customHeight="1">
      <c r="A557" s="194">
        <v>556</v>
      </c>
      <c r="B557" s="195">
        <v>12</v>
      </c>
      <c r="C557" s="195"/>
      <c r="D557" s="196" t="str">
        <f t="shared" si="274"/>
        <v>F01N6S312</v>
      </c>
      <c r="E557" s="196" t="s">
        <v>1925</v>
      </c>
      <c r="F557" s="196" t="s">
        <v>1692</v>
      </c>
      <c r="G557" s="196"/>
      <c r="H557" s="196"/>
      <c r="I557" s="237" t="str">
        <f t="shared" si="259"/>
        <v/>
      </c>
      <c r="J557" s="237" t="str">
        <f t="shared" si="260"/>
        <v/>
      </c>
      <c r="K557" s="2" t="str">
        <f t="shared" si="266"/>
        <v>FCS0301</v>
      </c>
      <c r="L557" s="1">
        <f t="shared" si="267"/>
        <v>6</v>
      </c>
      <c r="M557" s="1">
        <f t="shared" si="268"/>
        <v>3</v>
      </c>
      <c r="N557" s="1">
        <v>12</v>
      </c>
      <c r="O557" s="57" t="str">
        <f t="shared" si="269"/>
        <v>AAI543</v>
      </c>
      <c r="P557" s="2" t="str">
        <f t="shared" si="265"/>
        <v>AO</v>
      </c>
      <c r="Q557" s="2" t="s">
        <v>161</v>
      </c>
      <c r="R557" s="57" t="s">
        <v>162</v>
      </c>
      <c r="S557" s="2"/>
      <c r="T557" s="2"/>
      <c r="U557" s="2"/>
      <c r="V557" s="2"/>
      <c r="W557" s="2"/>
      <c r="X557" s="2"/>
      <c r="Y557" s="3" t="str">
        <f t="shared" si="246"/>
        <v>%Z063112</v>
      </c>
      <c r="Z557" s="2" t="str">
        <f t="shared" si="247"/>
        <v>%%OF01N6S312</v>
      </c>
      <c r="AA557" s="2"/>
      <c r="AB557" s="2" t="str">
        <f t="shared" si="248"/>
        <v>SBAOR SPARE</v>
      </c>
      <c r="AC557" s="1" t="str">
        <f t="shared" si="271"/>
        <v/>
      </c>
      <c r="AD557" s="1" t="str">
        <f t="shared" si="272"/>
        <v/>
      </c>
      <c r="AE557" s="1" t="str">
        <f t="shared" si="273"/>
        <v/>
      </c>
      <c r="AF557" s="1"/>
      <c r="AG557" s="1"/>
      <c r="AH557" s="1"/>
      <c r="AI557" s="1"/>
      <c r="AJ557" s="1"/>
      <c r="AK557" s="58" t="s">
        <v>165</v>
      </c>
      <c r="AL557" s="4"/>
      <c r="AM557" s="4"/>
      <c r="AN557" s="5"/>
      <c r="AO557" s="195" t="s">
        <v>161</v>
      </c>
      <c r="AP557" s="199" t="s">
        <v>1658</v>
      </c>
      <c r="AQ557" s="197" t="s">
        <v>167</v>
      </c>
      <c r="AR557" s="196"/>
      <c r="AS557" s="196"/>
      <c r="AT557" s="196"/>
      <c r="AU557" s="205"/>
      <c r="AV557" s="196"/>
      <c r="AW557" s="4"/>
      <c r="AX557" s="4"/>
      <c r="AY557" s="4"/>
      <c r="AZ557" s="4"/>
      <c r="BA557" s="4"/>
      <c r="BB557" s="4"/>
      <c r="BC557" s="4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4"/>
      <c r="BW557" s="8"/>
      <c r="BX557" s="8"/>
      <c r="BY557" s="8"/>
      <c r="BZ557" s="4"/>
      <c r="CA557" s="4"/>
      <c r="CB557" s="4"/>
      <c r="CC557" s="4"/>
      <c r="CD557" s="27"/>
      <c r="CE557" s="27"/>
      <c r="CF557" s="124" t="str">
        <f t="shared" si="270"/>
        <v/>
      </c>
      <c r="CG557" s="208" t="str">
        <f t="shared" si="249"/>
        <v/>
      </c>
      <c r="CH557" s="209"/>
      <c r="CI557" s="210"/>
      <c r="CJ557" s="207">
        <f t="shared" si="250"/>
        <v>11.952</v>
      </c>
      <c r="CK557" s="208">
        <f t="shared" si="251"/>
        <v>12.048</v>
      </c>
      <c r="CL557" s="209"/>
      <c r="CM557" s="210"/>
      <c r="CN557" s="207" t="str">
        <f t="shared" si="252"/>
        <v/>
      </c>
      <c r="CO557" s="208" t="str">
        <f t="shared" si="253"/>
        <v/>
      </c>
      <c r="CP557" s="211"/>
      <c r="CQ557" s="212"/>
      <c r="CR557" s="213"/>
      <c r="CS557" s="213"/>
    </row>
    <row r="558" spans="1:97" ht="19.899999999999999" customHeight="1">
      <c r="A558" s="194">
        <v>557</v>
      </c>
      <c r="B558" s="195">
        <v>13</v>
      </c>
      <c r="C558" s="195"/>
      <c r="D558" s="196" t="str">
        <f t="shared" si="274"/>
        <v>F01N6S313</v>
      </c>
      <c r="E558" s="196" t="s">
        <v>1926</v>
      </c>
      <c r="F558" s="196" t="s">
        <v>1692</v>
      </c>
      <c r="G558" s="196"/>
      <c r="H558" s="196"/>
      <c r="I558" s="237" t="str">
        <f t="shared" ref="I558:I593" si="275">IF(G558&lt;&gt;"",LEFT(G558,FIND("~",G558,1)-1),"")</f>
        <v/>
      </c>
      <c r="J558" s="237" t="str">
        <f t="shared" ref="J558:J593" si="276">IF(G558&lt;&gt;"",MID(G558,FIND("~",G558,1)+1,10),"")</f>
        <v/>
      </c>
      <c r="K558" s="2" t="str">
        <f t="shared" si="266"/>
        <v>FCS0301</v>
      </c>
      <c r="L558" s="1">
        <f t="shared" si="267"/>
        <v>6</v>
      </c>
      <c r="M558" s="1">
        <f t="shared" si="268"/>
        <v>3</v>
      </c>
      <c r="N558" s="1">
        <v>13</v>
      </c>
      <c r="O558" s="57" t="str">
        <f t="shared" si="269"/>
        <v>AAI543</v>
      </c>
      <c r="P558" s="2" t="str">
        <f t="shared" si="265"/>
        <v>AO</v>
      </c>
      <c r="Q558" s="2" t="s">
        <v>161</v>
      </c>
      <c r="R558" s="57" t="s">
        <v>162</v>
      </c>
      <c r="S558" s="2"/>
      <c r="T558" s="2"/>
      <c r="U558" s="2"/>
      <c r="V558" s="2"/>
      <c r="W558" s="2"/>
      <c r="X558" s="2"/>
      <c r="Y558" s="3" t="str">
        <f t="shared" si="246"/>
        <v>%Z063113</v>
      </c>
      <c r="Z558" s="2" t="str">
        <f t="shared" si="247"/>
        <v>%%OF01N6S313</v>
      </c>
      <c r="AA558" s="2"/>
      <c r="AB558" s="2" t="str">
        <f t="shared" si="248"/>
        <v>SBAOR SPARE</v>
      </c>
      <c r="AC558" s="1" t="str">
        <f t="shared" si="271"/>
        <v/>
      </c>
      <c r="AD558" s="1" t="str">
        <f t="shared" si="272"/>
        <v/>
      </c>
      <c r="AE558" s="1" t="str">
        <f t="shared" si="273"/>
        <v/>
      </c>
      <c r="AF558" s="1"/>
      <c r="AG558" s="59"/>
      <c r="AH558" s="59"/>
      <c r="AI558" s="1"/>
      <c r="AJ558" s="1"/>
      <c r="AK558" s="58" t="s">
        <v>165</v>
      </c>
      <c r="AL558" s="4"/>
      <c r="AM558" s="4"/>
      <c r="AN558" s="5"/>
      <c r="AO558" s="195" t="s">
        <v>161</v>
      </c>
      <c r="AP558" s="199" t="s">
        <v>1658</v>
      </c>
      <c r="AQ558" s="197" t="s">
        <v>167</v>
      </c>
      <c r="AR558" s="196"/>
      <c r="AS558" s="196"/>
      <c r="AT558" s="196"/>
      <c r="AU558" s="205"/>
      <c r="AV558" s="196"/>
      <c r="AW558" s="4"/>
      <c r="AX558" s="4"/>
      <c r="AY558" s="4"/>
      <c r="AZ558" s="4"/>
      <c r="BA558" s="4"/>
      <c r="BB558" s="4"/>
      <c r="BC558" s="4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4"/>
      <c r="BW558" s="8"/>
      <c r="BX558" s="8"/>
      <c r="BY558" s="8"/>
      <c r="BZ558" s="4"/>
      <c r="CA558" s="4"/>
      <c r="CB558" s="4"/>
      <c r="CC558" s="4"/>
      <c r="CD558" s="27"/>
      <c r="CE558" s="27"/>
      <c r="CF558" s="124" t="str">
        <f t="shared" si="270"/>
        <v/>
      </c>
      <c r="CG558" s="208" t="str">
        <f t="shared" si="249"/>
        <v/>
      </c>
      <c r="CH558" s="209"/>
      <c r="CI558" s="210"/>
      <c r="CJ558" s="207">
        <f t="shared" si="250"/>
        <v>11.952</v>
      </c>
      <c r="CK558" s="208">
        <f t="shared" si="251"/>
        <v>12.048</v>
      </c>
      <c r="CL558" s="209"/>
      <c r="CM558" s="210"/>
      <c r="CN558" s="207" t="str">
        <f t="shared" si="252"/>
        <v/>
      </c>
      <c r="CO558" s="208" t="str">
        <f t="shared" si="253"/>
        <v/>
      </c>
      <c r="CP558" s="211"/>
      <c r="CQ558" s="212"/>
      <c r="CR558" s="213"/>
      <c r="CS558" s="213"/>
    </row>
    <row r="559" spans="1:97" ht="19.899999999999999" customHeight="1">
      <c r="A559" s="194">
        <v>558</v>
      </c>
      <c r="B559" s="195">
        <v>14</v>
      </c>
      <c r="C559" s="195"/>
      <c r="D559" s="196" t="str">
        <f t="shared" si="274"/>
        <v>F01N6S314</v>
      </c>
      <c r="E559" s="196" t="s">
        <v>1927</v>
      </c>
      <c r="F559" s="196" t="s">
        <v>1692</v>
      </c>
      <c r="G559" s="196"/>
      <c r="H559" s="196"/>
      <c r="I559" s="237" t="str">
        <f t="shared" si="275"/>
        <v/>
      </c>
      <c r="J559" s="237" t="str">
        <f t="shared" si="276"/>
        <v/>
      </c>
      <c r="K559" s="2" t="str">
        <f t="shared" si="266"/>
        <v>FCS0301</v>
      </c>
      <c r="L559" s="1">
        <f t="shared" si="267"/>
        <v>6</v>
      </c>
      <c r="M559" s="1">
        <f t="shared" si="268"/>
        <v>3</v>
      </c>
      <c r="N559" s="1">
        <v>14</v>
      </c>
      <c r="O559" s="57" t="str">
        <f t="shared" si="269"/>
        <v>AAI543</v>
      </c>
      <c r="P559" s="2" t="str">
        <f t="shared" si="265"/>
        <v>AO</v>
      </c>
      <c r="Q559" s="2" t="s">
        <v>161</v>
      </c>
      <c r="R559" s="57" t="s">
        <v>162</v>
      </c>
      <c r="S559" s="2"/>
      <c r="T559" s="2"/>
      <c r="U559" s="2"/>
      <c r="V559" s="2"/>
      <c r="W559" s="2"/>
      <c r="X559" s="2"/>
      <c r="Y559" s="3" t="str">
        <f t="shared" si="246"/>
        <v>%Z063114</v>
      </c>
      <c r="Z559" s="2" t="str">
        <f t="shared" si="247"/>
        <v>%%OF01N6S314</v>
      </c>
      <c r="AA559" s="2"/>
      <c r="AB559" s="2" t="str">
        <f t="shared" si="248"/>
        <v>SBAOR SPARE</v>
      </c>
      <c r="AC559" s="1" t="str">
        <f t="shared" si="271"/>
        <v/>
      </c>
      <c r="AD559" s="1" t="str">
        <f t="shared" si="272"/>
        <v/>
      </c>
      <c r="AE559" s="1" t="str">
        <f t="shared" si="273"/>
        <v/>
      </c>
      <c r="AF559" s="1"/>
      <c r="AG559" s="1"/>
      <c r="AH559" s="1"/>
      <c r="AI559" s="1"/>
      <c r="AJ559" s="1"/>
      <c r="AK559" s="58" t="s">
        <v>165</v>
      </c>
      <c r="AL559" s="4"/>
      <c r="AM559" s="4"/>
      <c r="AN559" s="5"/>
      <c r="AO559" s="195" t="s">
        <v>161</v>
      </c>
      <c r="AP559" s="199" t="s">
        <v>1658</v>
      </c>
      <c r="AQ559" s="197" t="s">
        <v>167</v>
      </c>
      <c r="AR559" s="196"/>
      <c r="AS559" s="196"/>
      <c r="AT559" s="196"/>
      <c r="AU559" s="205"/>
      <c r="AV559" s="196"/>
      <c r="AW559" s="4"/>
      <c r="AX559" s="4"/>
      <c r="AY559" s="4"/>
      <c r="AZ559" s="4"/>
      <c r="BA559" s="4"/>
      <c r="BB559" s="4"/>
      <c r="BC559" s="4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4"/>
      <c r="BW559" s="8"/>
      <c r="BX559" s="8"/>
      <c r="BY559" s="8"/>
      <c r="BZ559" s="4"/>
      <c r="CA559" s="4"/>
      <c r="CB559" s="4"/>
      <c r="CC559" s="4"/>
      <c r="CD559" s="27"/>
      <c r="CE559" s="27"/>
      <c r="CF559" s="124" t="str">
        <f t="shared" si="270"/>
        <v/>
      </c>
      <c r="CG559" s="208" t="str">
        <f t="shared" si="249"/>
        <v/>
      </c>
      <c r="CH559" s="209"/>
      <c r="CI559" s="210"/>
      <c r="CJ559" s="207">
        <f t="shared" si="250"/>
        <v>11.952</v>
      </c>
      <c r="CK559" s="208">
        <f t="shared" si="251"/>
        <v>12.048</v>
      </c>
      <c r="CL559" s="209"/>
      <c r="CM559" s="210"/>
      <c r="CN559" s="207" t="str">
        <f t="shared" si="252"/>
        <v/>
      </c>
      <c r="CO559" s="208" t="str">
        <f t="shared" si="253"/>
        <v/>
      </c>
      <c r="CP559" s="211"/>
      <c r="CQ559" s="212"/>
      <c r="CR559" s="213"/>
      <c r="CS559" s="213"/>
    </row>
    <row r="560" spans="1:97" ht="19.899999999999999" customHeight="1">
      <c r="A560" s="194">
        <v>559</v>
      </c>
      <c r="B560" s="195">
        <v>15</v>
      </c>
      <c r="C560" s="195"/>
      <c r="D560" s="196" t="str">
        <f t="shared" si="274"/>
        <v>F01N6S315</v>
      </c>
      <c r="E560" s="196" t="s">
        <v>1928</v>
      </c>
      <c r="F560" s="196" t="s">
        <v>1692</v>
      </c>
      <c r="G560" s="196"/>
      <c r="H560" s="196"/>
      <c r="I560" s="237" t="str">
        <f t="shared" si="275"/>
        <v/>
      </c>
      <c r="J560" s="237" t="str">
        <f t="shared" si="276"/>
        <v/>
      </c>
      <c r="K560" s="2" t="str">
        <f t="shared" si="266"/>
        <v>FCS0301</v>
      </c>
      <c r="L560" s="1">
        <f t="shared" si="267"/>
        <v>6</v>
      </c>
      <c r="M560" s="1">
        <f t="shared" si="268"/>
        <v>3</v>
      </c>
      <c r="N560" s="1">
        <v>15</v>
      </c>
      <c r="O560" s="57" t="str">
        <f t="shared" si="269"/>
        <v>AAI543</v>
      </c>
      <c r="P560" s="2" t="str">
        <f t="shared" si="265"/>
        <v>AO</v>
      </c>
      <c r="Q560" s="2" t="s">
        <v>161</v>
      </c>
      <c r="R560" s="57" t="s">
        <v>162</v>
      </c>
      <c r="S560" s="2"/>
      <c r="T560" s="2"/>
      <c r="U560" s="2"/>
      <c r="V560" s="2"/>
      <c r="W560" s="2"/>
      <c r="X560" s="2"/>
      <c r="Y560" s="3" t="str">
        <f t="shared" si="246"/>
        <v>%Z063115</v>
      </c>
      <c r="Z560" s="2" t="str">
        <f t="shared" si="247"/>
        <v>%%OF01N6S315</v>
      </c>
      <c r="AA560" s="2"/>
      <c r="AB560" s="2" t="str">
        <f t="shared" si="248"/>
        <v>SBAOR SPARE</v>
      </c>
      <c r="AC560" s="1" t="str">
        <f t="shared" si="271"/>
        <v/>
      </c>
      <c r="AD560" s="1" t="str">
        <f t="shared" si="272"/>
        <v/>
      </c>
      <c r="AE560" s="1" t="str">
        <f t="shared" si="273"/>
        <v/>
      </c>
      <c r="AF560" s="1"/>
      <c r="AG560" s="1"/>
      <c r="AH560" s="1"/>
      <c r="AI560" s="1"/>
      <c r="AJ560" s="1"/>
      <c r="AK560" s="58" t="s">
        <v>165</v>
      </c>
      <c r="AL560" s="4"/>
      <c r="AM560" s="4"/>
      <c r="AN560" s="5"/>
      <c r="AO560" s="195" t="s">
        <v>161</v>
      </c>
      <c r="AP560" s="199" t="s">
        <v>1658</v>
      </c>
      <c r="AQ560" s="197" t="s">
        <v>167</v>
      </c>
      <c r="AR560" s="196"/>
      <c r="AS560" s="196"/>
      <c r="AT560" s="196"/>
      <c r="AU560" s="205"/>
      <c r="AV560" s="196"/>
      <c r="AW560" s="4"/>
      <c r="AX560" s="4"/>
      <c r="AY560" s="4"/>
      <c r="AZ560" s="4"/>
      <c r="BA560" s="4"/>
      <c r="BB560" s="4"/>
      <c r="BC560" s="4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4"/>
      <c r="BW560" s="8"/>
      <c r="BX560" s="8"/>
      <c r="BY560" s="8"/>
      <c r="BZ560" s="4"/>
      <c r="CA560" s="4"/>
      <c r="CB560" s="4"/>
      <c r="CC560" s="4"/>
      <c r="CD560" s="27"/>
      <c r="CE560" s="27"/>
      <c r="CF560" s="124" t="str">
        <f t="shared" si="270"/>
        <v/>
      </c>
      <c r="CG560" s="208" t="str">
        <f t="shared" si="249"/>
        <v/>
      </c>
      <c r="CH560" s="209"/>
      <c r="CI560" s="210"/>
      <c r="CJ560" s="207">
        <f t="shared" si="250"/>
        <v>11.952</v>
      </c>
      <c r="CK560" s="208">
        <f t="shared" si="251"/>
        <v>12.048</v>
      </c>
      <c r="CL560" s="209"/>
      <c r="CM560" s="210"/>
      <c r="CN560" s="207" t="str">
        <f t="shared" si="252"/>
        <v/>
      </c>
      <c r="CO560" s="208" t="str">
        <f t="shared" si="253"/>
        <v/>
      </c>
      <c r="CP560" s="211"/>
      <c r="CQ560" s="212"/>
      <c r="CR560" s="213"/>
      <c r="CS560" s="213"/>
    </row>
    <row r="561" spans="1:97" ht="19.899999999999999" customHeight="1">
      <c r="A561" s="194">
        <v>560</v>
      </c>
      <c r="B561" s="195">
        <v>16</v>
      </c>
      <c r="C561" s="195"/>
      <c r="D561" s="196" t="str">
        <f t="shared" si="274"/>
        <v>F01N6S316</v>
      </c>
      <c r="E561" s="196" t="s">
        <v>1929</v>
      </c>
      <c r="F561" s="196" t="s">
        <v>1692</v>
      </c>
      <c r="G561" s="196"/>
      <c r="H561" s="196"/>
      <c r="I561" s="237" t="str">
        <f t="shared" si="275"/>
        <v/>
      </c>
      <c r="J561" s="237" t="str">
        <f t="shared" si="276"/>
        <v/>
      </c>
      <c r="K561" s="2" t="str">
        <f t="shared" si="266"/>
        <v>FCS0301</v>
      </c>
      <c r="L561" s="1">
        <f t="shared" si="267"/>
        <v>6</v>
      </c>
      <c r="M561" s="1">
        <f t="shared" si="268"/>
        <v>3</v>
      </c>
      <c r="N561" s="1">
        <v>16</v>
      </c>
      <c r="O561" s="57" t="str">
        <f t="shared" si="269"/>
        <v>AAI543</v>
      </c>
      <c r="P561" s="2" t="str">
        <f t="shared" si="265"/>
        <v>AO</v>
      </c>
      <c r="Q561" s="2" t="s">
        <v>161</v>
      </c>
      <c r="R561" s="57" t="s">
        <v>162</v>
      </c>
      <c r="S561" s="2"/>
      <c r="T561" s="2"/>
      <c r="U561" s="2"/>
      <c r="V561" s="2"/>
      <c r="W561" s="2"/>
      <c r="X561" s="2"/>
      <c r="Y561" s="3" t="str">
        <f t="shared" si="246"/>
        <v>%Z063116</v>
      </c>
      <c r="Z561" s="2" t="str">
        <f t="shared" si="247"/>
        <v>%%OF01N6S316</v>
      </c>
      <c r="AA561" s="2"/>
      <c r="AB561" s="2" t="str">
        <f t="shared" si="248"/>
        <v>SBAOR SPARE</v>
      </c>
      <c r="AC561" s="1" t="str">
        <f t="shared" si="271"/>
        <v/>
      </c>
      <c r="AD561" s="1" t="str">
        <f t="shared" si="272"/>
        <v/>
      </c>
      <c r="AE561" s="1" t="str">
        <f t="shared" si="273"/>
        <v/>
      </c>
      <c r="AF561" s="1"/>
      <c r="AG561" s="1"/>
      <c r="AH561" s="1"/>
      <c r="AI561" s="1"/>
      <c r="AJ561" s="1"/>
      <c r="AK561" s="58" t="s">
        <v>165</v>
      </c>
      <c r="AL561" s="4"/>
      <c r="AM561" s="4"/>
      <c r="AN561" s="5"/>
      <c r="AO561" s="195" t="s">
        <v>161</v>
      </c>
      <c r="AP561" s="199" t="s">
        <v>1658</v>
      </c>
      <c r="AQ561" s="197" t="s">
        <v>167</v>
      </c>
      <c r="AR561" s="196"/>
      <c r="AS561" s="196"/>
      <c r="AT561" s="196"/>
      <c r="AU561" s="205"/>
      <c r="AV561" s="196"/>
      <c r="AW561" s="4"/>
      <c r="AX561" s="4"/>
      <c r="AY561" s="4"/>
      <c r="AZ561" s="4"/>
      <c r="BA561" s="4"/>
      <c r="BB561" s="4"/>
      <c r="BC561" s="4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4"/>
      <c r="BW561" s="8"/>
      <c r="BX561" s="8"/>
      <c r="BY561" s="8"/>
      <c r="BZ561" s="4"/>
      <c r="CA561" s="4"/>
      <c r="CB561" s="4"/>
      <c r="CC561" s="4"/>
      <c r="CD561" s="27"/>
      <c r="CE561" s="27"/>
      <c r="CF561" s="124" t="str">
        <f t="shared" si="270"/>
        <v/>
      </c>
      <c r="CG561" s="208" t="str">
        <f t="shared" si="249"/>
        <v/>
      </c>
      <c r="CH561" s="209"/>
      <c r="CI561" s="210"/>
      <c r="CJ561" s="207">
        <f t="shared" si="250"/>
        <v>11.952</v>
      </c>
      <c r="CK561" s="208">
        <f t="shared" si="251"/>
        <v>12.048</v>
      </c>
      <c r="CL561" s="209"/>
      <c r="CM561" s="210"/>
      <c r="CN561" s="207" t="str">
        <f t="shared" si="252"/>
        <v/>
      </c>
      <c r="CO561" s="208" t="str">
        <f t="shared" si="253"/>
        <v/>
      </c>
      <c r="CP561" s="211"/>
      <c r="CQ561" s="212"/>
      <c r="CR561" s="213"/>
      <c r="CS561" s="213"/>
    </row>
    <row r="562" spans="1:97" ht="19.899999999999999" customHeight="1">
      <c r="A562" s="194">
        <v>561</v>
      </c>
      <c r="B562" s="195">
        <v>1</v>
      </c>
      <c r="C562" s="10"/>
      <c r="D562" s="11" t="s">
        <v>1930</v>
      </c>
      <c r="E562" s="196" t="s">
        <v>1931</v>
      </c>
      <c r="F562" s="196" t="s">
        <v>1419</v>
      </c>
      <c r="G562" s="196" t="s">
        <v>313</v>
      </c>
      <c r="H562" s="196" t="s">
        <v>314</v>
      </c>
      <c r="I562" s="237" t="str">
        <f t="shared" si="275"/>
        <v>0</v>
      </c>
      <c r="J562" s="237" t="str">
        <f t="shared" si="276"/>
        <v>100</v>
      </c>
      <c r="K562" s="2" t="s">
        <v>22</v>
      </c>
      <c r="L562" s="1">
        <v>7</v>
      </c>
      <c r="M562" s="1">
        <v>3</v>
      </c>
      <c r="N562" s="1">
        <v>1</v>
      </c>
      <c r="O562" s="57" t="s">
        <v>59</v>
      </c>
      <c r="P562" s="2" t="str">
        <f t="shared" si="265"/>
        <v>AO</v>
      </c>
      <c r="Q562" s="2" t="s">
        <v>161</v>
      </c>
      <c r="R562" s="57" t="s">
        <v>162</v>
      </c>
      <c r="S562" s="2"/>
      <c r="T562" s="2"/>
      <c r="U562" s="2">
        <v>22</v>
      </c>
      <c r="V562" s="2"/>
      <c r="W562" s="2" t="s">
        <v>1420</v>
      </c>
      <c r="X562" s="2" t="s">
        <v>164</v>
      </c>
      <c r="Y562" s="3" t="str">
        <f t="shared" si="246"/>
        <v>%Z073101</v>
      </c>
      <c r="Z562" s="2" t="str">
        <f t="shared" si="247"/>
        <v>%%O08FV9301</v>
      </c>
      <c r="AA562" s="2"/>
      <c r="AB562" s="2" t="str">
        <f t="shared" si="248"/>
        <v>焚烧炉主火炬天然气流量</v>
      </c>
      <c r="AC562" s="1" t="str">
        <f t="shared" si="271"/>
        <v>0</v>
      </c>
      <c r="AD562" s="1" t="str">
        <f t="shared" si="272"/>
        <v>100</v>
      </c>
      <c r="AE562" s="1" t="str">
        <f t="shared" si="273"/>
        <v>%</v>
      </c>
      <c r="AF562" s="1"/>
      <c r="AG562" s="1"/>
      <c r="AH562" s="1"/>
      <c r="AI562" s="1"/>
      <c r="AJ562" s="1"/>
      <c r="AK562" s="58" t="s">
        <v>165</v>
      </c>
      <c r="AL562" s="4"/>
      <c r="AM562" s="4"/>
      <c r="AN562" s="5"/>
      <c r="AO562" s="195" t="s">
        <v>161</v>
      </c>
      <c r="AP562" s="199" t="s">
        <v>1658</v>
      </c>
      <c r="AQ562" s="197" t="s">
        <v>167</v>
      </c>
      <c r="AR562" s="196"/>
      <c r="AS562" s="196"/>
      <c r="AT562" s="196"/>
      <c r="AU562" s="205" t="s">
        <v>1659</v>
      </c>
      <c r="AV562" s="196" t="s">
        <v>170</v>
      </c>
      <c r="AW562" s="4"/>
      <c r="AX562" s="4"/>
      <c r="AY562" s="4"/>
      <c r="AZ562" s="4"/>
      <c r="BA562" s="4"/>
      <c r="BB562" s="4"/>
      <c r="BC562" s="4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4"/>
      <c r="BW562" s="8"/>
      <c r="BX562" s="8"/>
      <c r="BY562" s="8"/>
      <c r="BZ562" s="4"/>
      <c r="CA562" s="4"/>
      <c r="CB562" s="4"/>
      <c r="CC562" s="4"/>
      <c r="CD562" s="27"/>
      <c r="CE562" s="27"/>
      <c r="CF562" s="207" t="str">
        <f t="shared" si="270"/>
        <v/>
      </c>
      <c r="CG562" s="208" t="str">
        <f t="shared" si="249"/>
        <v/>
      </c>
      <c r="CH562" s="209"/>
      <c r="CI562" s="210"/>
      <c r="CJ562" s="207">
        <f t="shared" si="250"/>
        <v>11.952</v>
      </c>
      <c r="CK562" s="208">
        <f t="shared" si="251"/>
        <v>12.048</v>
      </c>
      <c r="CL562" s="209"/>
      <c r="CM562" s="210"/>
      <c r="CN562" s="207" t="str">
        <f t="shared" si="252"/>
        <v/>
      </c>
      <c r="CO562" s="208" t="str">
        <f t="shared" si="253"/>
        <v/>
      </c>
      <c r="CP562" s="211"/>
      <c r="CQ562" s="212"/>
      <c r="CR562" s="213"/>
      <c r="CS562" s="213"/>
    </row>
    <row r="563" spans="1:97" ht="19.899999999999999" customHeight="1">
      <c r="A563" s="194">
        <v>562</v>
      </c>
      <c r="B563" s="195">
        <v>2</v>
      </c>
      <c r="C563" s="195"/>
      <c r="D563" s="196" t="s">
        <v>1932</v>
      </c>
      <c r="E563" s="196" t="s">
        <v>1933</v>
      </c>
      <c r="F563" s="196" t="s">
        <v>1431</v>
      </c>
      <c r="G563" s="196" t="s">
        <v>313</v>
      </c>
      <c r="H563" s="196" t="s">
        <v>314</v>
      </c>
      <c r="I563" s="237" t="str">
        <f t="shared" si="275"/>
        <v>0</v>
      </c>
      <c r="J563" s="237" t="str">
        <f t="shared" si="276"/>
        <v>100</v>
      </c>
      <c r="K563" s="2" t="str">
        <f t="shared" ref="K563:K577" si="277">K562</f>
        <v>FCS0301</v>
      </c>
      <c r="L563" s="1">
        <f t="shared" ref="L563:L577" si="278">L562</f>
        <v>7</v>
      </c>
      <c r="M563" s="1">
        <f t="shared" ref="M563:M577" si="279">M562</f>
        <v>3</v>
      </c>
      <c r="N563" s="1">
        <v>2</v>
      </c>
      <c r="O563" s="57" t="str">
        <f t="shared" ref="O563:O577" si="280">O562</f>
        <v>AAI543</v>
      </c>
      <c r="P563" s="2" t="str">
        <f t="shared" si="265"/>
        <v>AO</v>
      </c>
      <c r="Q563" s="2" t="s">
        <v>161</v>
      </c>
      <c r="R563" s="57" t="s">
        <v>162</v>
      </c>
      <c r="S563" s="2"/>
      <c r="T563" s="2"/>
      <c r="U563" s="2">
        <v>27</v>
      </c>
      <c r="V563" s="2"/>
      <c r="W563" s="2" t="s">
        <v>1433</v>
      </c>
      <c r="X563" s="2" t="s">
        <v>164</v>
      </c>
      <c r="Y563" s="3" t="str">
        <f t="shared" si="246"/>
        <v>%Z073102</v>
      </c>
      <c r="Z563" s="2" t="str">
        <f t="shared" si="247"/>
        <v>%%O08TV9323B</v>
      </c>
      <c r="AA563" s="2"/>
      <c r="AB563" s="2" t="str">
        <f t="shared" si="248"/>
        <v>焚烧炉出口温度</v>
      </c>
      <c r="AC563" s="1" t="str">
        <f t="shared" si="271"/>
        <v>0</v>
      </c>
      <c r="AD563" s="1" t="str">
        <f t="shared" si="272"/>
        <v>100</v>
      </c>
      <c r="AE563" s="1" t="str">
        <f t="shared" si="273"/>
        <v>%</v>
      </c>
      <c r="AF563" s="1"/>
      <c r="AG563" s="1"/>
      <c r="AH563" s="1"/>
      <c r="AI563" s="1"/>
      <c r="AJ563" s="1"/>
      <c r="AK563" s="58" t="s">
        <v>165</v>
      </c>
      <c r="AL563" s="4"/>
      <c r="AM563" s="4"/>
      <c r="AN563" s="5"/>
      <c r="AO563" s="195" t="s">
        <v>161</v>
      </c>
      <c r="AP563" s="199" t="s">
        <v>1658</v>
      </c>
      <c r="AQ563" s="197" t="s">
        <v>167</v>
      </c>
      <c r="AR563" s="196"/>
      <c r="AS563" s="196"/>
      <c r="AT563" s="196"/>
      <c r="AU563" s="205" t="s">
        <v>1659</v>
      </c>
      <c r="AV563" s="196" t="s">
        <v>170</v>
      </c>
      <c r="AW563" s="4"/>
      <c r="AX563" s="4"/>
      <c r="AY563" s="4"/>
      <c r="AZ563" s="4"/>
      <c r="BA563" s="4"/>
      <c r="BB563" s="4"/>
      <c r="BC563" s="4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4"/>
      <c r="BW563" s="8"/>
      <c r="BX563" s="8"/>
      <c r="BY563" s="8"/>
      <c r="BZ563" s="4"/>
      <c r="CA563" s="4"/>
      <c r="CB563" s="4"/>
      <c r="CC563" s="4"/>
      <c r="CD563" s="27"/>
      <c r="CE563" s="27"/>
      <c r="CF563" s="207" t="str">
        <f t="shared" si="270"/>
        <v/>
      </c>
      <c r="CG563" s="208" t="str">
        <f t="shared" si="249"/>
        <v/>
      </c>
      <c r="CH563" s="209"/>
      <c r="CI563" s="210"/>
      <c r="CJ563" s="207">
        <f t="shared" si="250"/>
        <v>11.952</v>
      </c>
      <c r="CK563" s="208">
        <f t="shared" si="251"/>
        <v>12.048</v>
      </c>
      <c r="CL563" s="209"/>
      <c r="CM563" s="210"/>
      <c r="CN563" s="207" t="str">
        <f t="shared" si="252"/>
        <v/>
      </c>
      <c r="CO563" s="208" t="str">
        <f t="shared" si="253"/>
        <v/>
      </c>
      <c r="CP563" s="211"/>
      <c r="CQ563" s="212"/>
      <c r="CR563" s="213"/>
      <c r="CS563" s="213"/>
    </row>
    <row r="564" spans="1:97" ht="19.899999999999999" customHeight="1">
      <c r="A564" s="194">
        <v>563</v>
      </c>
      <c r="B564" s="195">
        <v>3</v>
      </c>
      <c r="C564" s="195"/>
      <c r="D564" s="196" t="s">
        <v>1934</v>
      </c>
      <c r="E564" s="196" t="s">
        <v>1935</v>
      </c>
      <c r="F564" s="196" t="s">
        <v>1936</v>
      </c>
      <c r="G564" s="196" t="s">
        <v>313</v>
      </c>
      <c r="H564" s="196" t="s">
        <v>314</v>
      </c>
      <c r="I564" s="237" t="str">
        <f t="shared" si="275"/>
        <v>0</v>
      </c>
      <c r="J564" s="237" t="str">
        <f t="shared" si="276"/>
        <v>100</v>
      </c>
      <c r="K564" s="2" t="str">
        <f t="shared" si="277"/>
        <v>FCS0301</v>
      </c>
      <c r="L564" s="1">
        <f t="shared" si="278"/>
        <v>7</v>
      </c>
      <c r="M564" s="1">
        <f t="shared" si="279"/>
        <v>3</v>
      </c>
      <c r="N564" s="1">
        <v>3</v>
      </c>
      <c r="O564" s="57" t="str">
        <f t="shared" si="280"/>
        <v>AAI543</v>
      </c>
      <c r="P564" s="2" t="str">
        <f t="shared" si="265"/>
        <v>AO</v>
      </c>
      <c r="Q564" s="2" t="s">
        <v>161</v>
      </c>
      <c r="R564" s="57" t="s">
        <v>162</v>
      </c>
      <c r="S564" s="2"/>
      <c r="T564" s="2"/>
      <c r="U564" s="2">
        <v>27</v>
      </c>
      <c r="V564" s="2"/>
      <c r="W564" s="2" t="s">
        <v>1440</v>
      </c>
      <c r="X564" s="2" t="s">
        <v>164</v>
      </c>
      <c r="Y564" s="3" t="str">
        <f t="shared" si="246"/>
        <v>%Z073103</v>
      </c>
      <c r="Z564" s="2" t="str">
        <f t="shared" si="247"/>
        <v>%%O08TV9321</v>
      </c>
      <c r="AA564" s="2"/>
      <c r="AB564" s="2" t="str">
        <f t="shared" si="248"/>
        <v>焚烧炉温度</v>
      </c>
      <c r="AC564" s="1" t="str">
        <f t="shared" si="271"/>
        <v>0</v>
      </c>
      <c r="AD564" s="1" t="str">
        <f t="shared" si="272"/>
        <v>100</v>
      </c>
      <c r="AE564" s="1" t="str">
        <f t="shared" si="273"/>
        <v>%</v>
      </c>
      <c r="AF564" s="1"/>
      <c r="AG564" s="1"/>
      <c r="AH564" s="1"/>
      <c r="AI564" s="1"/>
      <c r="AJ564" s="1"/>
      <c r="AK564" s="58" t="s">
        <v>165</v>
      </c>
      <c r="AL564" s="4"/>
      <c r="AM564" s="4"/>
      <c r="AN564" s="5"/>
      <c r="AO564" s="195" t="s">
        <v>161</v>
      </c>
      <c r="AP564" s="199" t="s">
        <v>1658</v>
      </c>
      <c r="AQ564" s="197" t="s">
        <v>167</v>
      </c>
      <c r="AR564" s="196"/>
      <c r="AS564" s="196"/>
      <c r="AT564" s="196"/>
      <c r="AU564" s="205" t="s">
        <v>1659</v>
      </c>
      <c r="AV564" s="196" t="s">
        <v>170</v>
      </c>
      <c r="AW564" s="4"/>
      <c r="AX564" s="4"/>
      <c r="AY564" s="4"/>
      <c r="AZ564" s="4"/>
      <c r="BA564" s="4"/>
      <c r="BB564" s="4"/>
      <c r="BC564" s="4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4"/>
      <c r="BW564" s="8"/>
      <c r="BX564" s="8"/>
      <c r="BY564" s="8"/>
      <c r="BZ564" s="4"/>
      <c r="CA564" s="4"/>
      <c r="CB564" s="4"/>
      <c r="CC564" s="4"/>
      <c r="CD564" s="27"/>
      <c r="CE564" s="27"/>
      <c r="CF564" s="207" t="str">
        <f t="shared" si="270"/>
        <v/>
      </c>
      <c r="CG564" s="208" t="str">
        <f t="shared" si="249"/>
        <v/>
      </c>
      <c r="CH564" s="209"/>
      <c r="CI564" s="210"/>
      <c r="CJ564" s="207">
        <f t="shared" si="250"/>
        <v>11.952</v>
      </c>
      <c r="CK564" s="208">
        <f t="shared" si="251"/>
        <v>12.048</v>
      </c>
      <c r="CL564" s="209"/>
      <c r="CM564" s="210"/>
      <c r="CN564" s="207" t="str">
        <f t="shared" si="252"/>
        <v/>
      </c>
      <c r="CO564" s="208" t="str">
        <f t="shared" si="253"/>
        <v/>
      </c>
      <c r="CP564" s="211"/>
      <c r="CQ564" s="212"/>
      <c r="CR564" s="213"/>
      <c r="CS564" s="213"/>
    </row>
    <row r="565" spans="1:97" ht="19.899999999999999" customHeight="1">
      <c r="A565" s="194">
        <v>564</v>
      </c>
      <c r="B565" s="195">
        <v>4</v>
      </c>
      <c r="C565" s="195"/>
      <c r="D565" s="196" t="s">
        <v>1937</v>
      </c>
      <c r="E565" s="196" t="s">
        <v>1938</v>
      </c>
      <c r="F565" s="196" t="s">
        <v>1427</v>
      </c>
      <c r="G565" s="196" t="s">
        <v>313</v>
      </c>
      <c r="H565" s="196" t="s">
        <v>314</v>
      </c>
      <c r="I565" s="237" t="str">
        <f t="shared" si="275"/>
        <v>0</v>
      </c>
      <c r="J565" s="237" t="str">
        <f t="shared" si="276"/>
        <v>100</v>
      </c>
      <c r="K565" s="2" t="str">
        <f t="shared" si="277"/>
        <v>FCS0301</v>
      </c>
      <c r="L565" s="1">
        <f t="shared" si="278"/>
        <v>7</v>
      </c>
      <c r="M565" s="1">
        <f t="shared" si="279"/>
        <v>3</v>
      </c>
      <c r="N565" s="1">
        <v>4</v>
      </c>
      <c r="O565" s="57" t="str">
        <f t="shared" si="280"/>
        <v>AAI543</v>
      </c>
      <c r="P565" s="2" t="str">
        <f t="shared" si="265"/>
        <v>AO</v>
      </c>
      <c r="Q565" s="2" t="s">
        <v>161</v>
      </c>
      <c r="R565" s="57" t="s">
        <v>162</v>
      </c>
      <c r="S565" s="2"/>
      <c r="T565" s="2"/>
      <c r="U565" s="2">
        <v>22</v>
      </c>
      <c r="V565" s="2"/>
      <c r="W565" s="2" t="s">
        <v>1939</v>
      </c>
      <c r="X565" s="2" t="s">
        <v>164</v>
      </c>
      <c r="Y565" s="3" t="str">
        <f t="shared" si="246"/>
        <v>%Z073104</v>
      </c>
      <c r="Z565" s="2" t="str">
        <f t="shared" si="247"/>
        <v>%%O08FV9340</v>
      </c>
      <c r="AA565" s="2"/>
      <c r="AB565" s="2" t="str">
        <f t="shared" si="248"/>
        <v>再热炉主火炬天然气流量</v>
      </c>
      <c r="AC565" s="1" t="str">
        <f t="shared" si="271"/>
        <v>0</v>
      </c>
      <c r="AD565" s="1" t="str">
        <f t="shared" si="272"/>
        <v>100</v>
      </c>
      <c r="AE565" s="1" t="str">
        <f t="shared" si="273"/>
        <v>%</v>
      </c>
      <c r="AF565" s="1"/>
      <c r="AG565" s="1"/>
      <c r="AH565" s="1"/>
      <c r="AI565" s="1"/>
      <c r="AJ565" s="1"/>
      <c r="AK565" s="58" t="s">
        <v>165</v>
      </c>
      <c r="AL565" s="4"/>
      <c r="AM565" s="4"/>
      <c r="AN565" s="5"/>
      <c r="AO565" s="195" t="s">
        <v>161</v>
      </c>
      <c r="AP565" s="199" t="s">
        <v>1658</v>
      </c>
      <c r="AQ565" s="197" t="s">
        <v>167</v>
      </c>
      <c r="AR565" s="196"/>
      <c r="AS565" s="196"/>
      <c r="AT565" s="196"/>
      <c r="AU565" s="205" t="s">
        <v>1659</v>
      </c>
      <c r="AV565" s="196" t="s">
        <v>170</v>
      </c>
      <c r="AW565" s="4"/>
      <c r="AX565" s="4"/>
      <c r="AY565" s="4"/>
      <c r="AZ565" s="4"/>
      <c r="BA565" s="4"/>
      <c r="BB565" s="4"/>
      <c r="BC565" s="4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4"/>
      <c r="BW565" s="8"/>
      <c r="BX565" s="8"/>
      <c r="BY565" s="8"/>
      <c r="BZ565" s="4"/>
      <c r="CA565" s="4"/>
      <c r="CB565" s="4"/>
      <c r="CC565" s="4"/>
      <c r="CD565" s="27"/>
      <c r="CE565" s="27"/>
      <c r="CF565" s="207" t="str">
        <f t="shared" si="270"/>
        <v/>
      </c>
      <c r="CG565" s="208" t="str">
        <f t="shared" si="249"/>
        <v/>
      </c>
      <c r="CH565" s="209"/>
      <c r="CI565" s="210"/>
      <c r="CJ565" s="207">
        <f t="shared" si="250"/>
        <v>11.952</v>
      </c>
      <c r="CK565" s="208">
        <f t="shared" si="251"/>
        <v>12.048</v>
      </c>
      <c r="CL565" s="209"/>
      <c r="CM565" s="210"/>
      <c r="CN565" s="207" t="str">
        <f t="shared" si="252"/>
        <v/>
      </c>
      <c r="CO565" s="208" t="str">
        <f t="shared" si="253"/>
        <v/>
      </c>
      <c r="CP565" s="211"/>
      <c r="CQ565" s="212"/>
      <c r="CR565" s="213"/>
      <c r="CS565" s="213"/>
    </row>
    <row r="566" spans="1:97" ht="19.899999999999999" customHeight="1">
      <c r="A566" s="194">
        <v>565</v>
      </c>
      <c r="B566" s="195">
        <v>5</v>
      </c>
      <c r="C566" s="195"/>
      <c r="D566" s="196" t="s">
        <v>1940</v>
      </c>
      <c r="E566" s="196" t="s">
        <v>1941</v>
      </c>
      <c r="F566" s="196" t="s">
        <v>1942</v>
      </c>
      <c r="G566" s="196" t="s">
        <v>530</v>
      </c>
      <c r="H566" s="196" t="s">
        <v>1943</v>
      </c>
      <c r="I566" s="237" t="str">
        <f t="shared" si="275"/>
        <v>0</v>
      </c>
      <c r="J566" s="237" t="str">
        <f t="shared" si="276"/>
        <v>50</v>
      </c>
      <c r="K566" s="2" t="str">
        <f t="shared" si="277"/>
        <v>FCS0301</v>
      </c>
      <c r="L566" s="1">
        <f t="shared" si="278"/>
        <v>7</v>
      </c>
      <c r="M566" s="1">
        <f t="shared" si="279"/>
        <v>3</v>
      </c>
      <c r="N566" s="1">
        <v>5</v>
      </c>
      <c r="O566" s="57" t="str">
        <f t="shared" si="280"/>
        <v>AAI543</v>
      </c>
      <c r="P566" s="2" t="str">
        <f t="shared" si="265"/>
        <v>AO</v>
      </c>
      <c r="Q566" s="2" t="s">
        <v>161</v>
      </c>
      <c r="R566" s="57" t="s">
        <v>162</v>
      </c>
      <c r="S566" s="2"/>
      <c r="T566" s="2"/>
      <c r="U566" s="2">
        <v>22</v>
      </c>
      <c r="V566" s="2"/>
      <c r="W566" s="2" t="s">
        <v>1457</v>
      </c>
      <c r="X566" s="2" t="s">
        <v>164</v>
      </c>
      <c r="Y566" s="3" t="str">
        <f t="shared" si="246"/>
        <v>%Z073105</v>
      </c>
      <c r="Z566" s="2" t="str">
        <f t="shared" si="247"/>
        <v>%%O08VFD9301</v>
      </c>
      <c r="AA566" s="2"/>
      <c r="AB566" s="2" t="str">
        <f t="shared" si="248"/>
        <v>焚烧炉主风机变频器调速</v>
      </c>
      <c r="AC566" s="1" t="str">
        <f t="shared" si="271"/>
        <v>0</v>
      </c>
      <c r="AD566" s="1" t="str">
        <f t="shared" si="272"/>
        <v>50</v>
      </c>
      <c r="AE566" s="1" t="str">
        <f t="shared" si="273"/>
        <v>Hz</v>
      </c>
      <c r="AF566" s="1"/>
      <c r="AG566" s="1"/>
      <c r="AH566" s="1"/>
      <c r="AI566" s="1"/>
      <c r="AJ566" s="1"/>
      <c r="AK566" s="58" t="s">
        <v>165</v>
      </c>
      <c r="AL566" s="4"/>
      <c r="AM566" s="4"/>
      <c r="AN566" s="5"/>
      <c r="AO566" s="195" t="s">
        <v>161</v>
      </c>
      <c r="AP566" s="199" t="s">
        <v>1658</v>
      </c>
      <c r="AQ566" s="197" t="s">
        <v>167</v>
      </c>
      <c r="AR566" s="196"/>
      <c r="AS566" s="196"/>
      <c r="AT566" s="196"/>
      <c r="AU566" s="205" t="s">
        <v>1659</v>
      </c>
      <c r="AV566" s="196" t="s">
        <v>170</v>
      </c>
      <c r="AW566" s="4"/>
      <c r="AX566" s="4"/>
      <c r="AY566" s="4"/>
      <c r="AZ566" s="4"/>
      <c r="BA566" s="4"/>
      <c r="BB566" s="4"/>
      <c r="BC566" s="4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4"/>
      <c r="BW566" s="8"/>
      <c r="BX566" s="8"/>
      <c r="BY566" s="8"/>
      <c r="BZ566" s="4"/>
      <c r="CA566" s="4"/>
      <c r="CB566" s="4"/>
      <c r="CC566" s="4"/>
      <c r="CD566" s="27"/>
      <c r="CE566" s="27"/>
      <c r="CF566" s="207" t="str">
        <f t="shared" si="270"/>
        <v/>
      </c>
      <c r="CG566" s="208" t="str">
        <f t="shared" si="249"/>
        <v/>
      </c>
      <c r="CH566" s="209"/>
      <c r="CI566" s="210"/>
      <c r="CJ566" s="207">
        <f t="shared" si="250"/>
        <v>11.952</v>
      </c>
      <c r="CK566" s="208">
        <f t="shared" si="251"/>
        <v>12.048</v>
      </c>
      <c r="CL566" s="209"/>
      <c r="CM566" s="210"/>
      <c r="CN566" s="207" t="str">
        <f t="shared" si="252"/>
        <v/>
      </c>
      <c r="CO566" s="208" t="str">
        <f t="shared" si="253"/>
        <v/>
      </c>
      <c r="CP566" s="211"/>
      <c r="CQ566" s="212"/>
      <c r="CR566" s="213"/>
      <c r="CS566" s="213"/>
    </row>
    <row r="567" spans="1:97" ht="19.899999999999999" customHeight="1">
      <c r="A567" s="194">
        <v>566</v>
      </c>
      <c r="B567" s="195">
        <v>6</v>
      </c>
      <c r="C567" s="195"/>
      <c r="D567" s="196" t="s">
        <v>1944</v>
      </c>
      <c r="E567" s="196" t="s">
        <v>1945</v>
      </c>
      <c r="F567" s="196" t="s">
        <v>1946</v>
      </c>
      <c r="G567" s="196" t="s">
        <v>530</v>
      </c>
      <c r="H567" s="196" t="s">
        <v>1943</v>
      </c>
      <c r="I567" s="237" t="str">
        <f t="shared" si="275"/>
        <v>0</v>
      </c>
      <c r="J567" s="237" t="str">
        <f t="shared" si="276"/>
        <v>50</v>
      </c>
      <c r="K567" s="2" t="str">
        <f t="shared" si="277"/>
        <v>FCS0301</v>
      </c>
      <c r="L567" s="1">
        <f t="shared" si="278"/>
        <v>7</v>
      </c>
      <c r="M567" s="1">
        <f t="shared" si="279"/>
        <v>3</v>
      </c>
      <c r="N567" s="1">
        <v>6</v>
      </c>
      <c r="O567" s="57" t="str">
        <f t="shared" si="280"/>
        <v>AAI543</v>
      </c>
      <c r="P567" s="2" t="str">
        <f t="shared" si="265"/>
        <v>AO</v>
      </c>
      <c r="Q567" s="2" t="s">
        <v>161</v>
      </c>
      <c r="R567" s="57" t="s">
        <v>162</v>
      </c>
      <c r="S567" s="2"/>
      <c r="T567" s="2"/>
      <c r="U567" s="2">
        <v>22</v>
      </c>
      <c r="V567" s="2"/>
      <c r="W567" s="2" t="s">
        <v>1457</v>
      </c>
      <c r="X567" s="2" t="s">
        <v>164</v>
      </c>
      <c r="Y567" s="3" t="str">
        <f t="shared" si="246"/>
        <v>%Z073106</v>
      </c>
      <c r="Z567" s="2" t="str">
        <f t="shared" si="247"/>
        <v>%%O08VFD9302</v>
      </c>
      <c r="AA567" s="2"/>
      <c r="AB567" s="2" t="str">
        <f t="shared" si="248"/>
        <v>焚烧炉备风机变频器调速</v>
      </c>
      <c r="AC567" s="1" t="str">
        <f t="shared" si="271"/>
        <v>0</v>
      </c>
      <c r="AD567" s="1" t="str">
        <f t="shared" si="272"/>
        <v>50</v>
      </c>
      <c r="AE567" s="1" t="str">
        <f t="shared" si="273"/>
        <v>Hz</v>
      </c>
      <c r="AF567" s="1"/>
      <c r="AG567" s="1"/>
      <c r="AH567" s="1"/>
      <c r="AI567" s="1"/>
      <c r="AJ567" s="1"/>
      <c r="AK567" s="58" t="s">
        <v>165</v>
      </c>
      <c r="AL567" s="4"/>
      <c r="AM567" s="4"/>
      <c r="AN567" s="5"/>
      <c r="AO567" s="195" t="s">
        <v>161</v>
      </c>
      <c r="AP567" s="199" t="s">
        <v>1658</v>
      </c>
      <c r="AQ567" s="197" t="s">
        <v>167</v>
      </c>
      <c r="AR567" s="196"/>
      <c r="AS567" s="196"/>
      <c r="AT567" s="196"/>
      <c r="AU567" s="205" t="s">
        <v>1659</v>
      </c>
      <c r="AV567" s="196" t="s">
        <v>170</v>
      </c>
      <c r="AW567" s="4"/>
      <c r="AX567" s="4"/>
      <c r="AY567" s="4"/>
      <c r="AZ567" s="4"/>
      <c r="BA567" s="4"/>
      <c r="BB567" s="4"/>
      <c r="BC567" s="4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4"/>
      <c r="BW567" s="8"/>
      <c r="BX567" s="8"/>
      <c r="BY567" s="8"/>
      <c r="BZ567" s="4"/>
      <c r="CA567" s="4"/>
      <c r="CB567" s="4"/>
      <c r="CC567" s="4"/>
      <c r="CD567" s="27"/>
      <c r="CE567" s="27"/>
      <c r="CF567" s="207" t="str">
        <f t="shared" si="270"/>
        <v/>
      </c>
      <c r="CG567" s="208" t="str">
        <f t="shared" si="249"/>
        <v/>
      </c>
      <c r="CH567" s="209"/>
      <c r="CI567" s="210"/>
      <c r="CJ567" s="207">
        <f t="shared" si="250"/>
        <v>11.952</v>
      </c>
      <c r="CK567" s="208">
        <f t="shared" si="251"/>
        <v>12.048</v>
      </c>
      <c r="CL567" s="209"/>
      <c r="CM567" s="210"/>
      <c r="CN567" s="207" t="str">
        <f t="shared" si="252"/>
        <v/>
      </c>
      <c r="CO567" s="208" t="str">
        <f t="shared" si="253"/>
        <v/>
      </c>
      <c r="CP567" s="211"/>
      <c r="CQ567" s="212"/>
      <c r="CR567" s="213"/>
      <c r="CS567" s="213"/>
    </row>
    <row r="568" spans="1:97" ht="19.899999999999999" customHeight="1">
      <c r="A568" s="194">
        <v>567</v>
      </c>
      <c r="B568" s="195">
        <v>7</v>
      </c>
      <c r="C568" s="195"/>
      <c r="D568" s="196" t="s">
        <v>1947</v>
      </c>
      <c r="E568" s="196" t="s">
        <v>1948</v>
      </c>
      <c r="F568" s="196" t="s">
        <v>1949</v>
      </c>
      <c r="G568" s="196" t="s">
        <v>530</v>
      </c>
      <c r="H568" s="196" t="s">
        <v>1943</v>
      </c>
      <c r="I568" s="237" t="str">
        <f t="shared" si="275"/>
        <v>0</v>
      </c>
      <c r="J568" s="237" t="str">
        <f t="shared" si="276"/>
        <v>50</v>
      </c>
      <c r="K568" s="2" t="str">
        <f t="shared" si="277"/>
        <v>FCS0301</v>
      </c>
      <c r="L568" s="1">
        <f t="shared" si="278"/>
        <v>7</v>
      </c>
      <c r="M568" s="1">
        <f t="shared" si="279"/>
        <v>3</v>
      </c>
      <c r="N568" s="1">
        <v>7</v>
      </c>
      <c r="O568" s="57" t="str">
        <f t="shared" si="280"/>
        <v>AAI543</v>
      </c>
      <c r="P568" s="2" t="str">
        <f t="shared" si="265"/>
        <v>AO</v>
      </c>
      <c r="Q568" s="2" t="s">
        <v>161</v>
      </c>
      <c r="R568" s="57" t="s">
        <v>162</v>
      </c>
      <c r="S568" s="2"/>
      <c r="T568" s="2"/>
      <c r="U568" s="2">
        <v>31</v>
      </c>
      <c r="V568" s="2"/>
      <c r="W568" s="2" t="s">
        <v>1948</v>
      </c>
      <c r="X568" s="2" t="s">
        <v>1750</v>
      </c>
      <c r="Y568" s="3" t="str">
        <f t="shared" si="246"/>
        <v>%Z073107</v>
      </c>
      <c r="Z568" s="2" t="str">
        <f t="shared" si="247"/>
        <v>%%O08VFD9340</v>
      </c>
      <c r="AA568" s="2"/>
      <c r="AB568" s="2" t="str">
        <f t="shared" si="248"/>
        <v>急冷泵变频器速度调整</v>
      </c>
      <c r="AC568" s="1" t="str">
        <f t="shared" si="271"/>
        <v>0</v>
      </c>
      <c r="AD568" s="1" t="str">
        <f t="shared" si="272"/>
        <v>50</v>
      </c>
      <c r="AE568" s="1" t="str">
        <f t="shared" si="273"/>
        <v>Hz</v>
      </c>
      <c r="AF568" s="59"/>
      <c r="AG568" s="59"/>
      <c r="AH568" s="1"/>
      <c r="AI568" s="1"/>
      <c r="AJ568" s="1"/>
      <c r="AK568" s="58" t="s">
        <v>165</v>
      </c>
      <c r="AL568" s="4"/>
      <c r="AM568" s="4"/>
      <c r="AN568" s="5"/>
      <c r="AO568" s="195" t="s">
        <v>161</v>
      </c>
      <c r="AP568" s="199" t="s">
        <v>1658</v>
      </c>
      <c r="AQ568" s="197" t="s">
        <v>167</v>
      </c>
      <c r="AR568" s="196"/>
      <c r="AS568" s="196"/>
      <c r="AT568" s="196"/>
      <c r="AU568" s="205" t="s">
        <v>1659</v>
      </c>
      <c r="AV568" s="196" t="s">
        <v>170</v>
      </c>
      <c r="AW568" s="4"/>
      <c r="AX568" s="4"/>
      <c r="AY568" s="4"/>
      <c r="AZ568" s="4"/>
      <c r="BA568" s="4"/>
      <c r="BB568" s="4"/>
      <c r="BC568" s="4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4"/>
      <c r="BW568" s="8"/>
      <c r="BX568" s="8"/>
      <c r="BY568" s="8"/>
      <c r="BZ568" s="4"/>
      <c r="CA568" s="4"/>
      <c r="CB568" s="4"/>
      <c r="CC568" s="4"/>
      <c r="CD568" s="27"/>
      <c r="CE568" s="27"/>
      <c r="CF568" s="207" t="str">
        <f t="shared" si="270"/>
        <v/>
      </c>
      <c r="CG568" s="208" t="str">
        <f t="shared" si="249"/>
        <v/>
      </c>
      <c r="CH568" s="209"/>
      <c r="CI568" s="210"/>
      <c r="CJ568" s="207">
        <f t="shared" si="250"/>
        <v>11.952</v>
      </c>
      <c r="CK568" s="208">
        <f t="shared" si="251"/>
        <v>12.048</v>
      </c>
      <c r="CL568" s="209"/>
      <c r="CM568" s="210"/>
      <c r="CN568" s="207" t="str">
        <f t="shared" si="252"/>
        <v/>
      </c>
      <c r="CO568" s="208" t="str">
        <f t="shared" si="253"/>
        <v/>
      </c>
      <c r="CP568" s="211"/>
      <c r="CQ568" s="212"/>
      <c r="CR568" s="213"/>
      <c r="CS568" s="213"/>
    </row>
    <row r="569" spans="1:97" ht="19.899999999999999" customHeight="1">
      <c r="A569" s="194">
        <v>568</v>
      </c>
      <c r="B569" s="195">
        <v>8</v>
      </c>
      <c r="C569" s="195"/>
      <c r="D569" s="196" t="s">
        <v>1950</v>
      </c>
      <c r="E569" s="196" t="s">
        <v>1951</v>
      </c>
      <c r="F569" s="196" t="s">
        <v>1949</v>
      </c>
      <c r="G569" s="196" t="s">
        <v>530</v>
      </c>
      <c r="H569" s="196" t="s">
        <v>1943</v>
      </c>
      <c r="I569" s="237" t="str">
        <f t="shared" si="275"/>
        <v>0</v>
      </c>
      <c r="J569" s="237" t="str">
        <f t="shared" si="276"/>
        <v>50</v>
      </c>
      <c r="K569" s="2" t="str">
        <f t="shared" si="277"/>
        <v>FCS0301</v>
      </c>
      <c r="L569" s="1">
        <f t="shared" si="278"/>
        <v>7</v>
      </c>
      <c r="M569" s="1">
        <f t="shared" si="279"/>
        <v>3</v>
      </c>
      <c r="N569" s="1">
        <v>8</v>
      </c>
      <c r="O569" s="57" t="str">
        <f t="shared" si="280"/>
        <v>AAI543</v>
      </c>
      <c r="P569" s="2" t="str">
        <f t="shared" si="265"/>
        <v>AO</v>
      </c>
      <c r="Q569" s="2" t="s">
        <v>161</v>
      </c>
      <c r="R569" s="57" t="s">
        <v>162</v>
      </c>
      <c r="S569" s="2"/>
      <c r="T569" s="2"/>
      <c r="U569" s="2">
        <v>31</v>
      </c>
      <c r="V569" s="2"/>
      <c r="W569" s="2" t="s">
        <v>1951</v>
      </c>
      <c r="X569" s="2" t="s">
        <v>1750</v>
      </c>
      <c r="Y569" s="3" t="str">
        <f t="shared" si="246"/>
        <v>%Z073108</v>
      </c>
      <c r="Z569" s="2" t="str">
        <f t="shared" si="247"/>
        <v>%%O08VFD9341</v>
      </c>
      <c r="AA569" s="2"/>
      <c r="AB569" s="2" t="str">
        <f t="shared" si="248"/>
        <v>急冷泵变频器速度调整</v>
      </c>
      <c r="AC569" s="1" t="str">
        <f t="shared" si="271"/>
        <v>0</v>
      </c>
      <c r="AD569" s="1" t="str">
        <f t="shared" si="272"/>
        <v>50</v>
      </c>
      <c r="AE569" s="1" t="str">
        <f t="shared" si="273"/>
        <v>Hz</v>
      </c>
      <c r="AF569" s="1"/>
      <c r="AG569" s="1"/>
      <c r="AH569" s="1"/>
      <c r="AI569" s="1"/>
      <c r="AJ569" s="1"/>
      <c r="AK569" s="58" t="s">
        <v>165</v>
      </c>
      <c r="AL569" s="4"/>
      <c r="AM569" s="4"/>
      <c r="AN569" s="5"/>
      <c r="AO569" s="195" t="s">
        <v>161</v>
      </c>
      <c r="AP569" s="199" t="s">
        <v>1658</v>
      </c>
      <c r="AQ569" s="197" t="s">
        <v>167</v>
      </c>
      <c r="AR569" s="196"/>
      <c r="AS569" s="196"/>
      <c r="AT569" s="196"/>
      <c r="AU569" s="205" t="s">
        <v>1659</v>
      </c>
      <c r="AV569" s="196" t="s">
        <v>170</v>
      </c>
      <c r="AW569" s="4"/>
      <c r="AX569" s="4"/>
      <c r="AY569" s="4"/>
      <c r="AZ569" s="4"/>
      <c r="BA569" s="4"/>
      <c r="BB569" s="4"/>
      <c r="BC569" s="4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4"/>
      <c r="BW569" s="8"/>
      <c r="BX569" s="8"/>
      <c r="BY569" s="8"/>
      <c r="BZ569" s="4"/>
      <c r="CA569" s="4"/>
      <c r="CB569" s="4"/>
      <c r="CC569" s="4"/>
      <c r="CD569" s="27"/>
      <c r="CE569" s="27"/>
      <c r="CF569" s="207" t="str">
        <f t="shared" si="270"/>
        <v/>
      </c>
      <c r="CG569" s="208" t="str">
        <f t="shared" si="249"/>
        <v/>
      </c>
      <c r="CH569" s="209"/>
      <c r="CI569" s="210"/>
      <c r="CJ569" s="207">
        <f t="shared" si="250"/>
        <v>11.952</v>
      </c>
      <c r="CK569" s="208">
        <f t="shared" si="251"/>
        <v>12.048</v>
      </c>
      <c r="CL569" s="209"/>
      <c r="CM569" s="210"/>
      <c r="CN569" s="207" t="str">
        <f t="shared" si="252"/>
        <v/>
      </c>
      <c r="CO569" s="208" t="str">
        <f t="shared" si="253"/>
        <v/>
      </c>
      <c r="CP569" s="211"/>
      <c r="CQ569" s="212"/>
      <c r="CR569" s="213"/>
      <c r="CS569" s="213"/>
    </row>
    <row r="570" spans="1:97" ht="19.899999999999999" customHeight="1">
      <c r="A570" s="194">
        <v>569</v>
      </c>
      <c r="B570" s="195">
        <v>9</v>
      </c>
      <c r="C570" s="195"/>
      <c r="D570" s="196" t="s">
        <v>1952</v>
      </c>
      <c r="E570" s="196" t="s">
        <v>1953</v>
      </c>
      <c r="F570" s="196" t="s">
        <v>1954</v>
      </c>
      <c r="G570" s="196" t="s">
        <v>530</v>
      </c>
      <c r="H570" s="196" t="s">
        <v>1943</v>
      </c>
      <c r="I570" s="237" t="str">
        <f t="shared" si="275"/>
        <v>0</v>
      </c>
      <c r="J570" s="237" t="str">
        <f t="shared" si="276"/>
        <v>50</v>
      </c>
      <c r="K570" s="2" t="str">
        <f t="shared" si="277"/>
        <v>FCS0301</v>
      </c>
      <c r="L570" s="1">
        <f t="shared" si="278"/>
        <v>7</v>
      </c>
      <c r="M570" s="1">
        <f t="shared" si="279"/>
        <v>3</v>
      </c>
      <c r="N570" s="1">
        <v>9</v>
      </c>
      <c r="O570" s="57" t="str">
        <f t="shared" si="280"/>
        <v>AAI543</v>
      </c>
      <c r="P570" s="2" t="str">
        <f t="shared" si="265"/>
        <v>AO</v>
      </c>
      <c r="Q570" s="2" t="s">
        <v>161</v>
      </c>
      <c r="R570" s="57" t="s">
        <v>162</v>
      </c>
      <c r="S570" s="2"/>
      <c r="T570" s="2"/>
      <c r="U570" s="2">
        <v>22</v>
      </c>
      <c r="V570" s="2"/>
      <c r="W570" s="2" t="s">
        <v>1939</v>
      </c>
      <c r="X570" s="2" t="s">
        <v>164</v>
      </c>
      <c r="Y570" s="3" t="str">
        <f t="shared" si="246"/>
        <v>%Z073109</v>
      </c>
      <c r="Z570" s="2" t="str">
        <f t="shared" si="247"/>
        <v>%%O08VFD9303</v>
      </c>
      <c r="AA570" s="2"/>
      <c r="AB570" s="2" t="str">
        <f t="shared" si="248"/>
        <v>再热炉风机变频器速度调整</v>
      </c>
      <c r="AC570" s="1" t="str">
        <f t="shared" si="271"/>
        <v>0</v>
      </c>
      <c r="AD570" s="1" t="str">
        <f t="shared" si="272"/>
        <v>50</v>
      </c>
      <c r="AE570" s="1" t="str">
        <f t="shared" si="273"/>
        <v>Hz</v>
      </c>
      <c r="AF570" s="1"/>
      <c r="AG570" s="1"/>
      <c r="AH570" s="1"/>
      <c r="AI570" s="1"/>
      <c r="AJ570" s="1"/>
      <c r="AK570" s="58" t="s">
        <v>165</v>
      </c>
      <c r="AL570" s="4"/>
      <c r="AM570" s="4"/>
      <c r="AN570" s="5"/>
      <c r="AO570" s="195" t="s">
        <v>161</v>
      </c>
      <c r="AP570" s="199" t="s">
        <v>1658</v>
      </c>
      <c r="AQ570" s="197" t="s">
        <v>167</v>
      </c>
      <c r="AR570" s="196"/>
      <c r="AS570" s="196"/>
      <c r="AT570" s="196"/>
      <c r="AU570" s="205" t="s">
        <v>1659</v>
      </c>
      <c r="AV570" s="196" t="s">
        <v>170</v>
      </c>
      <c r="AW570" s="4"/>
      <c r="AX570" s="4"/>
      <c r="AY570" s="4"/>
      <c r="AZ570" s="4"/>
      <c r="BA570" s="4"/>
      <c r="BB570" s="4"/>
      <c r="BC570" s="4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4"/>
      <c r="BW570" s="8"/>
      <c r="BX570" s="8"/>
      <c r="BY570" s="8"/>
      <c r="BZ570" s="4"/>
      <c r="CA570" s="4"/>
      <c r="CB570" s="4"/>
      <c r="CC570" s="4"/>
      <c r="CD570" s="27"/>
      <c r="CE570" s="27"/>
      <c r="CF570" s="207" t="str">
        <f t="shared" si="270"/>
        <v/>
      </c>
      <c r="CG570" s="208" t="str">
        <f t="shared" si="249"/>
        <v/>
      </c>
      <c r="CH570" s="209"/>
      <c r="CI570" s="210"/>
      <c r="CJ570" s="207">
        <f t="shared" si="250"/>
        <v>11.952</v>
      </c>
      <c r="CK570" s="208">
        <f t="shared" si="251"/>
        <v>12.048</v>
      </c>
      <c r="CL570" s="209"/>
      <c r="CM570" s="210"/>
      <c r="CN570" s="207" t="str">
        <f t="shared" si="252"/>
        <v/>
      </c>
      <c r="CO570" s="208" t="str">
        <f t="shared" si="253"/>
        <v/>
      </c>
      <c r="CP570" s="211"/>
      <c r="CQ570" s="212"/>
      <c r="CR570" s="213"/>
      <c r="CS570" s="213"/>
    </row>
    <row r="571" spans="1:97" ht="19.899999999999999" customHeight="1">
      <c r="A571" s="194">
        <v>570</v>
      </c>
      <c r="B571" s="195">
        <v>10</v>
      </c>
      <c r="C571" s="195"/>
      <c r="D571" s="196" t="s">
        <v>1955</v>
      </c>
      <c r="E571" s="196" t="s">
        <v>1956</v>
      </c>
      <c r="F571" s="196" t="s">
        <v>1957</v>
      </c>
      <c r="G571" s="196" t="s">
        <v>530</v>
      </c>
      <c r="H571" s="196" t="s">
        <v>1943</v>
      </c>
      <c r="I571" s="237" t="str">
        <f t="shared" si="275"/>
        <v>0</v>
      </c>
      <c r="J571" s="237" t="str">
        <f t="shared" si="276"/>
        <v>50</v>
      </c>
      <c r="K571" s="2" t="str">
        <f t="shared" si="277"/>
        <v>FCS0301</v>
      </c>
      <c r="L571" s="1">
        <f t="shared" si="278"/>
        <v>7</v>
      </c>
      <c r="M571" s="1">
        <f t="shared" si="279"/>
        <v>3</v>
      </c>
      <c r="N571" s="1">
        <v>10</v>
      </c>
      <c r="O571" s="57" t="str">
        <f t="shared" si="280"/>
        <v>AAI543</v>
      </c>
      <c r="P571" s="2" t="str">
        <f t="shared" si="265"/>
        <v>AO</v>
      </c>
      <c r="Q571" s="2" t="s">
        <v>161</v>
      </c>
      <c r="R571" s="57" t="s">
        <v>162</v>
      </c>
      <c r="S571" s="2"/>
      <c r="T571" s="2"/>
      <c r="U571" s="2">
        <v>30</v>
      </c>
      <c r="V571" s="2"/>
      <c r="W571" s="2" t="s">
        <v>1956</v>
      </c>
      <c r="X571" s="2" t="s">
        <v>1750</v>
      </c>
      <c r="Y571" s="3" t="str">
        <f t="shared" si="246"/>
        <v>%Z073110</v>
      </c>
      <c r="Z571" s="2" t="str">
        <f t="shared" si="247"/>
        <v>%%O08VFD9304</v>
      </c>
      <c r="AA571" s="2"/>
      <c r="AB571" s="2" t="str">
        <f t="shared" si="248"/>
        <v>引风机变频器速度调整</v>
      </c>
      <c r="AC571" s="1" t="str">
        <f t="shared" si="271"/>
        <v>0</v>
      </c>
      <c r="AD571" s="1" t="str">
        <f t="shared" si="272"/>
        <v>50</v>
      </c>
      <c r="AE571" s="1" t="str">
        <f t="shared" si="273"/>
        <v>Hz</v>
      </c>
      <c r="AF571" s="1"/>
      <c r="AG571" s="59"/>
      <c r="AH571" s="59"/>
      <c r="AI571" s="1"/>
      <c r="AJ571" s="1"/>
      <c r="AK571" s="58" t="s">
        <v>165</v>
      </c>
      <c r="AL571" s="4"/>
      <c r="AM571" s="4"/>
      <c r="AN571" s="5"/>
      <c r="AO571" s="195" t="s">
        <v>161</v>
      </c>
      <c r="AP571" s="199" t="s">
        <v>1658</v>
      </c>
      <c r="AQ571" s="197" t="s">
        <v>167</v>
      </c>
      <c r="AR571" s="196"/>
      <c r="AS571" s="196"/>
      <c r="AT571" s="196"/>
      <c r="AU571" s="205" t="s">
        <v>1659</v>
      </c>
      <c r="AV571" s="196" t="s">
        <v>170</v>
      </c>
      <c r="AW571" s="4"/>
      <c r="AX571" s="4"/>
      <c r="AY571" s="4"/>
      <c r="AZ571" s="4"/>
      <c r="BA571" s="4"/>
      <c r="BB571" s="4"/>
      <c r="BC571" s="4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4"/>
      <c r="BW571" s="8"/>
      <c r="BX571" s="8"/>
      <c r="BY571" s="8"/>
      <c r="BZ571" s="4"/>
      <c r="CA571" s="4"/>
      <c r="CB571" s="4"/>
      <c r="CC571" s="4"/>
      <c r="CD571" s="27"/>
      <c r="CE571" s="27"/>
      <c r="CF571" s="207" t="str">
        <f t="shared" si="270"/>
        <v/>
      </c>
      <c r="CG571" s="208" t="str">
        <f t="shared" si="249"/>
        <v/>
      </c>
      <c r="CH571" s="209"/>
      <c r="CI571" s="210"/>
      <c r="CJ571" s="207">
        <f t="shared" si="250"/>
        <v>11.952</v>
      </c>
      <c r="CK571" s="208">
        <f t="shared" si="251"/>
        <v>12.048</v>
      </c>
      <c r="CL571" s="209"/>
      <c r="CM571" s="210"/>
      <c r="CN571" s="207" t="str">
        <f t="shared" si="252"/>
        <v/>
      </c>
      <c r="CO571" s="208" t="str">
        <f t="shared" si="253"/>
        <v/>
      </c>
      <c r="CP571" s="211"/>
      <c r="CQ571" s="212"/>
      <c r="CR571" s="213"/>
      <c r="CS571" s="213"/>
    </row>
    <row r="572" spans="1:97" ht="19.899999999999999" customHeight="1">
      <c r="A572" s="194">
        <v>571</v>
      </c>
      <c r="B572" s="195">
        <v>11</v>
      </c>
      <c r="C572" s="195"/>
      <c r="D572" s="196" t="str">
        <f t="shared" ref="D572:D577" si="281">LEFT(K572,1)&amp;RIGHT(K572,2)&amp;"N"&amp;L572&amp;"S"&amp;M572&amp;N572</f>
        <v>F01N7S311</v>
      </c>
      <c r="E572" s="196" t="s">
        <v>1958</v>
      </c>
      <c r="F572" s="196" t="s">
        <v>1692</v>
      </c>
      <c r="G572" s="196"/>
      <c r="H572" s="196"/>
      <c r="I572" s="237" t="str">
        <f t="shared" si="275"/>
        <v/>
      </c>
      <c r="J572" s="237" t="str">
        <f t="shared" si="276"/>
        <v/>
      </c>
      <c r="K572" s="2" t="str">
        <f t="shared" si="277"/>
        <v>FCS0301</v>
      </c>
      <c r="L572" s="1">
        <f t="shared" si="278"/>
        <v>7</v>
      </c>
      <c r="M572" s="1">
        <f t="shared" si="279"/>
        <v>3</v>
      </c>
      <c r="N572" s="1">
        <v>11</v>
      </c>
      <c r="O572" s="57" t="str">
        <f t="shared" si="280"/>
        <v>AAI543</v>
      </c>
      <c r="P572" s="2" t="str">
        <f t="shared" si="265"/>
        <v>AO</v>
      </c>
      <c r="Q572" s="2" t="s">
        <v>161</v>
      </c>
      <c r="R572" s="57" t="s">
        <v>162</v>
      </c>
      <c r="S572" s="2"/>
      <c r="T572" s="2"/>
      <c r="U572" s="2"/>
      <c r="V572" s="2"/>
      <c r="W572" s="2"/>
      <c r="X572" s="2"/>
      <c r="Y572" s="3" t="str">
        <f t="shared" si="246"/>
        <v>%Z073111</v>
      </c>
      <c r="Z572" s="2" t="str">
        <f t="shared" si="247"/>
        <v>%%OF01N7S311</v>
      </c>
      <c r="AA572" s="2"/>
      <c r="AB572" s="2" t="str">
        <f t="shared" si="248"/>
        <v>SBAOR SPARE</v>
      </c>
      <c r="AC572" s="1" t="str">
        <f t="shared" si="271"/>
        <v/>
      </c>
      <c r="AD572" s="1" t="str">
        <f t="shared" si="272"/>
        <v/>
      </c>
      <c r="AE572" s="1" t="str">
        <f t="shared" si="273"/>
        <v/>
      </c>
      <c r="AF572" s="1"/>
      <c r="AG572" s="1"/>
      <c r="AH572" s="1"/>
      <c r="AI572" s="1"/>
      <c r="AJ572" s="1"/>
      <c r="AK572" s="58" t="s">
        <v>165</v>
      </c>
      <c r="AL572" s="4"/>
      <c r="AM572" s="4"/>
      <c r="AN572" s="5"/>
      <c r="AO572" s="195" t="s">
        <v>161</v>
      </c>
      <c r="AP572" s="199" t="s">
        <v>1658</v>
      </c>
      <c r="AQ572" s="197" t="s">
        <v>167</v>
      </c>
      <c r="AR572" s="196"/>
      <c r="AS572" s="196"/>
      <c r="AT572" s="196"/>
      <c r="AU572" s="205"/>
      <c r="AV572" s="196"/>
      <c r="AW572" s="4"/>
      <c r="AX572" s="4"/>
      <c r="AY572" s="4"/>
      <c r="AZ572" s="4"/>
      <c r="BA572" s="4"/>
      <c r="BB572" s="4"/>
      <c r="BC572" s="4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4"/>
      <c r="BW572" s="8"/>
      <c r="BX572" s="8"/>
      <c r="BY572" s="8"/>
      <c r="BZ572" s="4"/>
      <c r="CA572" s="4"/>
      <c r="CB572" s="4"/>
      <c r="CC572" s="4"/>
      <c r="CD572" s="27"/>
      <c r="CE572" s="27"/>
      <c r="CF572" s="207" t="str">
        <f t="shared" si="270"/>
        <v/>
      </c>
      <c r="CG572" s="208" t="str">
        <f t="shared" si="249"/>
        <v/>
      </c>
      <c r="CH572" s="209"/>
      <c r="CI572" s="210"/>
      <c r="CJ572" s="207">
        <f t="shared" si="250"/>
        <v>11.952</v>
      </c>
      <c r="CK572" s="208">
        <f t="shared" si="251"/>
        <v>12.048</v>
      </c>
      <c r="CL572" s="209"/>
      <c r="CM572" s="210"/>
      <c r="CN572" s="207" t="str">
        <f t="shared" si="252"/>
        <v/>
      </c>
      <c r="CO572" s="208" t="str">
        <f t="shared" si="253"/>
        <v/>
      </c>
      <c r="CP572" s="211"/>
      <c r="CQ572" s="212"/>
      <c r="CR572" s="213"/>
      <c r="CS572" s="213"/>
    </row>
    <row r="573" spans="1:97" ht="19.899999999999999" customHeight="1">
      <c r="A573" s="194">
        <v>572</v>
      </c>
      <c r="B573" s="195">
        <v>12</v>
      </c>
      <c r="C573" s="195"/>
      <c r="D573" s="196" t="str">
        <f t="shared" si="281"/>
        <v>F01N7S312</v>
      </c>
      <c r="E573" s="196" t="s">
        <v>1959</v>
      </c>
      <c r="F573" s="196" t="s">
        <v>1692</v>
      </c>
      <c r="G573" s="196"/>
      <c r="H573" s="196"/>
      <c r="I573" s="237" t="str">
        <f t="shared" si="275"/>
        <v/>
      </c>
      <c r="J573" s="237" t="str">
        <f t="shared" si="276"/>
        <v/>
      </c>
      <c r="K573" s="2" t="str">
        <f t="shared" si="277"/>
        <v>FCS0301</v>
      </c>
      <c r="L573" s="1">
        <f t="shared" si="278"/>
        <v>7</v>
      </c>
      <c r="M573" s="1">
        <f t="shared" si="279"/>
        <v>3</v>
      </c>
      <c r="N573" s="1">
        <v>12</v>
      </c>
      <c r="O573" s="57" t="str">
        <f t="shared" si="280"/>
        <v>AAI543</v>
      </c>
      <c r="P573" s="2" t="str">
        <f t="shared" si="265"/>
        <v>AO</v>
      </c>
      <c r="Q573" s="2" t="s">
        <v>161</v>
      </c>
      <c r="R573" s="57" t="s">
        <v>162</v>
      </c>
      <c r="S573" s="2"/>
      <c r="T573" s="2"/>
      <c r="U573" s="2"/>
      <c r="V573" s="2"/>
      <c r="W573" s="2"/>
      <c r="X573" s="2"/>
      <c r="Y573" s="3" t="str">
        <f t="shared" si="246"/>
        <v>%Z073112</v>
      </c>
      <c r="Z573" s="2" t="str">
        <f t="shared" si="247"/>
        <v>%%OF01N7S312</v>
      </c>
      <c r="AA573" s="2"/>
      <c r="AB573" s="2" t="str">
        <f t="shared" si="248"/>
        <v>SBAOR SPARE</v>
      </c>
      <c r="AC573" s="1" t="str">
        <f t="shared" si="271"/>
        <v/>
      </c>
      <c r="AD573" s="1" t="str">
        <f t="shared" si="272"/>
        <v/>
      </c>
      <c r="AE573" s="1" t="str">
        <f t="shared" si="273"/>
        <v/>
      </c>
      <c r="AF573" s="1"/>
      <c r="AG573" s="1"/>
      <c r="AH573" s="1"/>
      <c r="AI573" s="1"/>
      <c r="AJ573" s="1"/>
      <c r="AK573" s="58" t="s">
        <v>165</v>
      </c>
      <c r="AL573" s="4"/>
      <c r="AM573" s="4"/>
      <c r="AN573" s="5"/>
      <c r="AO573" s="195" t="s">
        <v>161</v>
      </c>
      <c r="AP573" s="199" t="s">
        <v>1658</v>
      </c>
      <c r="AQ573" s="197" t="s">
        <v>167</v>
      </c>
      <c r="AR573" s="196"/>
      <c r="AS573" s="196"/>
      <c r="AT573" s="196"/>
      <c r="AU573" s="205"/>
      <c r="AV573" s="196"/>
      <c r="AW573" s="4"/>
      <c r="AX573" s="4"/>
      <c r="AY573" s="4"/>
      <c r="AZ573" s="4"/>
      <c r="BA573" s="4"/>
      <c r="BB573" s="4"/>
      <c r="BC573" s="4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4"/>
      <c r="BW573" s="8"/>
      <c r="BX573" s="8"/>
      <c r="BY573" s="8"/>
      <c r="BZ573" s="4"/>
      <c r="CA573" s="4"/>
      <c r="CB573" s="4"/>
      <c r="CC573" s="4"/>
      <c r="CD573" s="27"/>
      <c r="CE573" s="27"/>
      <c r="CF573" s="124" t="str">
        <f t="shared" si="270"/>
        <v/>
      </c>
      <c r="CG573" s="208" t="str">
        <f t="shared" si="249"/>
        <v/>
      </c>
      <c r="CH573" s="209"/>
      <c r="CI573" s="210"/>
      <c r="CJ573" s="207">
        <f t="shared" si="250"/>
        <v>11.952</v>
      </c>
      <c r="CK573" s="208">
        <f t="shared" si="251"/>
        <v>12.048</v>
      </c>
      <c r="CL573" s="209"/>
      <c r="CM573" s="210"/>
      <c r="CN573" s="207" t="str">
        <f t="shared" si="252"/>
        <v/>
      </c>
      <c r="CO573" s="208" t="str">
        <f t="shared" si="253"/>
        <v/>
      </c>
      <c r="CP573" s="211"/>
      <c r="CQ573" s="212"/>
      <c r="CR573" s="213"/>
      <c r="CS573" s="213"/>
    </row>
    <row r="574" spans="1:97" ht="19.899999999999999" customHeight="1">
      <c r="A574" s="194">
        <v>573</v>
      </c>
      <c r="B574" s="195">
        <v>13</v>
      </c>
      <c r="C574" s="195"/>
      <c r="D574" s="196" t="str">
        <f t="shared" si="281"/>
        <v>F01N7S313</v>
      </c>
      <c r="E574" s="196" t="s">
        <v>1960</v>
      </c>
      <c r="F574" s="196" t="s">
        <v>1692</v>
      </c>
      <c r="G574" s="196"/>
      <c r="H574" s="196"/>
      <c r="I574" s="237" t="str">
        <f t="shared" si="275"/>
        <v/>
      </c>
      <c r="J574" s="237" t="str">
        <f t="shared" si="276"/>
        <v/>
      </c>
      <c r="K574" s="2" t="str">
        <f t="shared" si="277"/>
        <v>FCS0301</v>
      </c>
      <c r="L574" s="1">
        <f t="shared" si="278"/>
        <v>7</v>
      </c>
      <c r="M574" s="1">
        <f t="shared" si="279"/>
        <v>3</v>
      </c>
      <c r="N574" s="1">
        <v>13</v>
      </c>
      <c r="O574" s="57" t="str">
        <f t="shared" si="280"/>
        <v>AAI543</v>
      </c>
      <c r="P574" s="2" t="str">
        <f t="shared" si="265"/>
        <v>AO</v>
      </c>
      <c r="Q574" s="2" t="s">
        <v>161</v>
      </c>
      <c r="R574" s="57" t="s">
        <v>162</v>
      </c>
      <c r="S574" s="2"/>
      <c r="T574" s="2"/>
      <c r="U574" s="2"/>
      <c r="V574" s="2"/>
      <c r="W574" s="2"/>
      <c r="X574" s="2"/>
      <c r="Y574" s="3" t="str">
        <f t="shared" si="246"/>
        <v>%Z073113</v>
      </c>
      <c r="Z574" s="2" t="str">
        <f t="shared" si="247"/>
        <v>%%OF01N7S313</v>
      </c>
      <c r="AA574" s="2"/>
      <c r="AB574" s="2" t="str">
        <f t="shared" si="248"/>
        <v>SBAOR SPARE</v>
      </c>
      <c r="AC574" s="1" t="str">
        <f t="shared" si="271"/>
        <v/>
      </c>
      <c r="AD574" s="1" t="str">
        <f t="shared" si="272"/>
        <v/>
      </c>
      <c r="AE574" s="1" t="str">
        <f t="shared" si="273"/>
        <v/>
      </c>
      <c r="AF574" s="1"/>
      <c r="AG574" s="59"/>
      <c r="AH574" s="59"/>
      <c r="AI574" s="1"/>
      <c r="AJ574" s="1"/>
      <c r="AK574" s="58" t="s">
        <v>165</v>
      </c>
      <c r="AL574" s="4"/>
      <c r="AM574" s="4"/>
      <c r="AN574" s="5"/>
      <c r="AO574" s="195" t="s">
        <v>161</v>
      </c>
      <c r="AP574" s="199" t="s">
        <v>1658</v>
      </c>
      <c r="AQ574" s="197" t="s">
        <v>167</v>
      </c>
      <c r="AR574" s="196"/>
      <c r="AS574" s="196"/>
      <c r="AT574" s="196"/>
      <c r="AU574" s="205"/>
      <c r="AV574" s="196"/>
      <c r="AW574" s="4"/>
      <c r="AX574" s="4"/>
      <c r="AY574" s="4"/>
      <c r="AZ574" s="4"/>
      <c r="BA574" s="4"/>
      <c r="BB574" s="4"/>
      <c r="BC574" s="4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4"/>
      <c r="BW574" s="8"/>
      <c r="BX574" s="8"/>
      <c r="BY574" s="8"/>
      <c r="BZ574" s="4"/>
      <c r="CA574" s="4"/>
      <c r="CB574" s="4"/>
      <c r="CC574" s="4"/>
      <c r="CD574" s="27"/>
      <c r="CE574" s="27"/>
      <c r="CF574" s="124" t="str">
        <f t="shared" si="270"/>
        <v/>
      </c>
      <c r="CG574" s="208" t="str">
        <f t="shared" si="249"/>
        <v/>
      </c>
      <c r="CH574" s="209"/>
      <c r="CI574" s="210"/>
      <c r="CJ574" s="207">
        <f t="shared" si="250"/>
        <v>11.952</v>
      </c>
      <c r="CK574" s="208">
        <f t="shared" si="251"/>
        <v>12.048</v>
      </c>
      <c r="CL574" s="209"/>
      <c r="CM574" s="210"/>
      <c r="CN574" s="207" t="str">
        <f t="shared" si="252"/>
        <v/>
      </c>
      <c r="CO574" s="208" t="str">
        <f t="shared" si="253"/>
        <v/>
      </c>
      <c r="CP574" s="211"/>
      <c r="CQ574" s="212"/>
      <c r="CR574" s="213"/>
      <c r="CS574" s="213"/>
    </row>
    <row r="575" spans="1:97" ht="19.899999999999999" customHeight="1">
      <c r="A575" s="194">
        <v>574</v>
      </c>
      <c r="B575" s="195">
        <v>14</v>
      </c>
      <c r="C575" s="195"/>
      <c r="D575" s="196" t="str">
        <f t="shared" si="281"/>
        <v>F01N7S314</v>
      </c>
      <c r="E575" s="196" t="s">
        <v>1961</v>
      </c>
      <c r="F575" s="196" t="s">
        <v>1692</v>
      </c>
      <c r="G575" s="196"/>
      <c r="H575" s="196"/>
      <c r="I575" s="237" t="str">
        <f t="shared" si="275"/>
        <v/>
      </c>
      <c r="J575" s="237" t="str">
        <f t="shared" si="276"/>
        <v/>
      </c>
      <c r="K575" s="2" t="str">
        <f t="shared" si="277"/>
        <v>FCS0301</v>
      </c>
      <c r="L575" s="1">
        <f t="shared" si="278"/>
        <v>7</v>
      </c>
      <c r="M575" s="1">
        <f t="shared" si="279"/>
        <v>3</v>
      </c>
      <c r="N575" s="1">
        <v>14</v>
      </c>
      <c r="O575" s="57" t="str">
        <f t="shared" si="280"/>
        <v>AAI543</v>
      </c>
      <c r="P575" s="2" t="str">
        <f t="shared" si="265"/>
        <v>AO</v>
      </c>
      <c r="Q575" s="2" t="s">
        <v>161</v>
      </c>
      <c r="R575" s="57" t="s">
        <v>162</v>
      </c>
      <c r="S575" s="2"/>
      <c r="T575" s="2"/>
      <c r="U575" s="2"/>
      <c r="V575" s="2"/>
      <c r="W575" s="2"/>
      <c r="X575" s="2"/>
      <c r="Y575" s="3" t="str">
        <f t="shared" si="246"/>
        <v>%Z073114</v>
      </c>
      <c r="Z575" s="2" t="str">
        <f t="shared" si="247"/>
        <v>%%OF01N7S314</v>
      </c>
      <c r="AA575" s="2"/>
      <c r="AB575" s="2" t="str">
        <f t="shared" si="248"/>
        <v>SBAOR SPARE</v>
      </c>
      <c r="AC575" s="1" t="str">
        <f t="shared" si="271"/>
        <v/>
      </c>
      <c r="AD575" s="1" t="str">
        <f t="shared" si="272"/>
        <v/>
      </c>
      <c r="AE575" s="1" t="str">
        <f t="shared" si="273"/>
        <v/>
      </c>
      <c r="AF575" s="1"/>
      <c r="AG575" s="1"/>
      <c r="AH575" s="1"/>
      <c r="AI575" s="1"/>
      <c r="AJ575" s="1"/>
      <c r="AK575" s="58" t="s">
        <v>165</v>
      </c>
      <c r="AL575" s="4"/>
      <c r="AM575" s="4"/>
      <c r="AN575" s="5"/>
      <c r="AO575" s="195" t="s">
        <v>161</v>
      </c>
      <c r="AP575" s="199" t="s">
        <v>1658</v>
      </c>
      <c r="AQ575" s="197" t="s">
        <v>167</v>
      </c>
      <c r="AR575" s="196"/>
      <c r="AS575" s="196"/>
      <c r="AT575" s="196"/>
      <c r="AU575" s="205"/>
      <c r="AV575" s="196"/>
      <c r="AW575" s="4"/>
      <c r="AX575" s="4"/>
      <c r="AY575" s="4"/>
      <c r="AZ575" s="4"/>
      <c r="BA575" s="4"/>
      <c r="BB575" s="4"/>
      <c r="BC575" s="4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4"/>
      <c r="BW575" s="8"/>
      <c r="BX575" s="8"/>
      <c r="BY575" s="8"/>
      <c r="BZ575" s="4"/>
      <c r="CA575" s="4"/>
      <c r="CB575" s="4"/>
      <c r="CC575" s="4"/>
      <c r="CD575" s="27"/>
      <c r="CE575" s="27"/>
      <c r="CF575" s="124" t="str">
        <f t="shared" si="270"/>
        <v/>
      </c>
      <c r="CG575" s="208" t="str">
        <f t="shared" si="249"/>
        <v/>
      </c>
      <c r="CH575" s="209"/>
      <c r="CI575" s="210"/>
      <c r="CJ575" s="207">
        <f t="shared" si="250"/>
        <v>11.952</v>
      </c>
      <c r="CK575" s="208">
        <f t="shared" si="251"/>
        <v>12.048</v>
      </c>
      <c r="CL575" s="209"/>
      <c r="CM575" s="210"/>
      <c r="CN575" s="207" t="str">
        <f t="shared" si="252"/>
        <v/>
      </c>
      <c r="CO575" s="208" t="str">
        <f t="shared" si="253"/>
        <v/>
      </c>
      <c r="CP575" s="211"/>
      <c r="CQ575" s="212"/>
      <c r="CR575" s="213"/>
      <c r="CS575" s="213"/>
    </row>
    <row r="576" spans="1:97" ht="19.899999999999999" customHeight="1">
      <c r="A576" s="194">
        <v>575</v>
      </c>
      <c r="B576" s="195">
        <v>15</v>
      </c>
      <c r="C576" s="195"/>
      <c r="D576" s="196" t="str">
        <f t="shared" si="281"/>
        <v>F01N7S315</v>
      </c>
      <c r="E576" s="196" t="s">
        <v>1962</v>
      </c>
      <c r="F576" s="196" t="s">
        <v>1692</v>
      </c>
      <c r="G576" s="196"/>
      <c r="H576" s="196"/>
      <c r="I576" s="237" t="str">
        <f t="shared" si="275"/>
        <v/>
      </c>
      <c r="J576" s="237" t="str">
        <f t="shared" si="276"/>
        <v/>
      </c>
      <c r="K576" s="2" t="str">
        <f t="shared" si="277"/>
        <v>FCS0301</v>
      </c>
      <c r="L576" s="1">
        <f t="shared" si="278"/>
        <v>7</v>
      </c>
      <c r="M576" s="1">
        <f t="shared" si="279"/>
        <v>3</v>
      </c>
      <c r="N576" s="1">
        <v>15</v>
      </c>
      <c r="O576" s="57" t="str">
        <f t="shared" si="280"/>
        <v>AAI543</v>
      </c>
      <c r="P576" s="2" t="str">
        <f t="shared" si="265"/>
        <v>AO</v>
      </c>
      <c r="Q576" s="2" t="s">
        <v>161</v>
      </c>
      <c r="R576" s="57" t="s">
        <v>162</v>
      </c>
      <c r="S576" s="2"/>
      <c r="T576" s="2"/>
      <c r="U576" s="2"/>
      <c r="V576" s="2"/>
      <c r="W576" s="2"/>
      <c r="X576" s="2"/>
      <c r="Y576" s="3" t="str">
        <f t="shared" si="246"/>
        <v>%Z073115</v>
      </c>
      <c r="Z576" s="2" t="str">
        <f t="shared" si="247"/>
        <v>%%OF01N7S315</v>
      </c>
      <c r="AA576" s="2"/>
      <c r="AB576" s="2" t="str">
        <f t="shared" si="248"/>
        <v>SBAOR SPARE</v>
      </c>
      <c r="AC576" s="1" t="str">
        <f t="shared" si="271"/>
        <v/>
      </c>
      <c r="AD576" s="1" t="str">
        <f t="shared" si="272"/>
        <v/>
      </c>
      <c r="AE576" s="1" t="str">
        <f t="shared" si="273"/>
        <v/>
      </c>
      <c r="AF576" s="1"/>
      <c r="AG576" s="1"/>
      <c r="AH576" s="1"/>
      <c r="AI576" s="1"/>
      <c r="AJ576" s="1"/>
      <c r="AK576" s="58" t="s">
        <v>165</v>
      </c>
      <c r="AL576" s="4"/>
      <c r="AM576" s="4"/>
      <c r="AN576" s="5"/>
      <c r="AO576" s="195" t="s">
        <v>161</v>
      </c>
      <c r="AP576" s="199" t="s">
        <v>1658</v>
      </c>
      <c r="AQ576" s="197" t="s">
        <v>167</v>
      </c>
      <c r="AR576" s="196"/>
      <c r="AS576" s="196"/>
      <c r="AT576" s="196"/>
      <c r="AU576" s="205"/>
      <c r="AV576" s="196"/>
      <c r="AW576" s="4"/>
      <c r="AX576" s="4"/>
      <c r="AY576" s="4"/>
      <c r="AZ576" s="4"/>
      <c r="BA576" s="4"/>
      <c r="BB576" s="4"/>
      <c r="BC576" s="4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4"/>
      <c r="BW576" s="8"/>
      <c r="BX576" s="8"/>
      <c r="BY576" s="8"/>
      <c r="BZ576" s="4"/>
      <c r="CA576" s="4"/>
      <c r="CB576" s="4"/>
      <c r="CC576" s="4"/>
      <c r="CD576" s="27"/>
      <c r="CE576" s="27"/>
      <c r="CF576" s="124" t="str">
        <f t="shared" si="270"/>
        <v/>
      </c>
      <c r="CG576" s="208" t="str">
        <f t="shared" si="249"/>
        <v/>
      </c>
      <c r="CH576" s="209"/>
      <c r="CI576" s="210"/>
      <c r="CJ576" s="207">
        <f t="shared" si="250"/>
        <v>11.952</v>
      </c>
      <c r="CK576" s="208">
        <f t="shared" si="251"/>
        <v>12.048</v>
      </c>
      <c r="CL576" s="209"/>
      <c r="CM576" s="210"/>
      <c r="CN576" s="207" t="str">
        <f t="shared" si="252"/>
        <v/>
      </c>
      <c r="CO576" s="208" t="str">
        <f t="shared" si="253"/>
        <v/>
      </c>
      <c r="CP576" s="211"/>
      <c r="CQ576" s="212"/>
      <c r="CR576" s="213"/>
      <c r="CS576" s="213"/>
    </row>
    <row r="577" spans="1:97" ht="19.899999999999999" customHeight="1">
      <c r="A577" s="194">
        <v>576</v>
      </c>
      <c r="B577" s="195">
        <v>16</v>
      </c>
      <c r="C577" s="195"/>
      <c r="D577" s="196" t="str">
        <f t="shared" si="281"/>
        <v>F01N7S316</v>
      </c>
      <c r="E577" s="196" t="s">
        <v>1963</v>
      </c>
      <c r="F577" s="196" t="s">
        <v>1692</v>
      </c>
      <c r="G577" s="196"/>
      <c r="H577" s="196"/>
      <c r="I577" s="237" t="str">
        <f t="shared" si="275"/>
        <v/>
      </c>
      <c r="J577" s="237" t="str">
        <f t="shared" si="276"/>
        <v/>
      </c>
      <c r="K577" s="2" t="str">
        <f t="shared" si="277"/>
        <v>FCS0301</v>
      </c>
      <c r="L577" s="1">
        <f t="shared" si="278"/>
        <v>7</v>
      </c>
      <c r="M577" s="1">
        <f t="shared" si="279"/>
        <v>3</v>
      </c>
      <c r="N577" s="1">
        <v>16</v>
      </c>
      <c r="O577" s="57" t="str">
        <f t="shared" si="280"/>
        <v>AAI543</v>
      </c>
      <c r="P577" s="2" t="str">
        <f t="shared" si="265"/>
        <v>AO</v>
      </c>
      <c r="Q577" s="2" t="s">
        <v>161</v>
      </c>
      <c r="R577" s="57" t="s">
        <v>162</v>
      </c>
      <c r="S577" s="2"/>
      <c r="T577" s="2"/>
      <c r="U577" s="2"/>
      <c r="V577" s="2"/>
      <c r="W577" s="2"/>
      <c r="X577" s="2"/>
      <c r="Y577" s="3" t="str">
        <f t="shared" si="246"/>
        <v>%Z073116</v>
      </c>
      <c r="Z577" s="2" t="str">
        <f t="shared" si="247"/>
        <v>%%OF01N7S316</v>
      </c>
      <c r="AA577" s="2"/>
      <c r="AB577" s="2" t="str">
        <f t="shared" si="248"/>
        <v>SBAOR SPARE</v>
      </c>
      <c r="AC577" s="1" t="str">
        <f t="shared" si="271"/>
        <v/>
      </c>
      <c r="AD577" s="1" t="str">
        <f t="shared" si="272"/>
        <v/>
      </c>
      <c r="AE577" s="1" t="str">
        <f t="shared" si="273"/>
        <v/>
      </c>
      <c r="AF577" s="1"/>
      <c r="AG577" s="1"/>
      <c r="AH577" s="1"/>
      <c r="AI577" s="1"/>
      <c r="AJ577" s="1"/>
      <c r="AK577" s="58" t="s">
        <v>165</v>
      </c>
      <c r="AL577" s="4"/>
      <c r="AM577" s="4"/>
      <c r="AN577" s="5"/>
      <c r="AO577" s="195" t="s">
        <v>161</v>
      </c>
      <c r="AP577" s="199" t="s">
        <v>1658</v>
      </c>
      <c r="AQ577" s="197" t="s">
        <v>167</v>
      </c>
      <c r="AR577" s="196"/>
      <c r="AS577" s="196"/>
      <c r="AT577" s="196"/>
      <c r="AU577" s="205"/>
      <c r="AV577" s="196"/>
      <c r="AW577" s="4"/>
      <c r="AX577" s="4"/>
      <c r="AY577" s="4"/>
      <c r="AZ577" s="4"/>
      <c r="BA577" s="4"/>
      <c r="BB577" s="4"/>
      <c r="BC577" s="4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4"/>
      <c r="BW577" s="8"/>
      <c r="BX577" s="8"/>
      <c r="BY577" s="8"/>
      <c r="BZ577" s="4"/>
      <c r="CA577" s="4"/>
      <c r="CB577" s="4"/>
      <c r="CC577" s="4"/>
      <c r="CD577" s="27"/>
      <c r="CE577" s="27"/>
      <c r="CF577" s="124" t="str">
        <f t="shared" si="270"/>
        <v/>
      </c>
      <c r="CG577" s="208" t="str">
        <f t="shared" si="249"/>
        <v/>
      </c>
      <c r="CH577" s="209"/>
      <c r="CI577" s="210"/>
      <c r="CJ577" s="207">
        <f t="shared" si="250"/>
        <v>11.952</v>
      </c>
      <c r="CK577" s="208">
        <f t="shared" si="251"/>
        <v>12.048</v>
      </c>
      <c r="CL577" s="209"/>
      <c r="CM577" s="210"/>
      <c r="CN577" s="207" t="str">
        <f t="shared" si="252"/>
        <v/>
      </c>
      <c r="CO577" s="208" t="str">
        <f t="shared" si="253"/>
        <v/>
      </c>
      <c r="CP577" s="211"/>
      <c r="CQ577" s="212"/>
      <c r="CR577" s="213"/>
      <c r="CS577" s="213"/>
    </row>
    <row r="578" spans="1:97" ht="19.899999999999999" customHeight="1">
      <c r="A578" s="194">
        <v>577</v>
      </c>
      <c r="B578" s="195">
        <v>1</v>
      </c>
      <c r="C578" s="10"/>
      <c r="D578" s="11" t="s">
        <v>1964</v>
      </c>
      <c r="E578" s="196" t="s">
        <v>1965</v>
      </c>
      <c r="F578" s="196" t="s">
        <v>1966</v>
      </c>
      <c r="G578" s="196" t="s">
        <v>313</v>
      </c>
      <c r="H578" s="196" t="s">
        <v>314</v>
      </c>
      <c r="I578" s="237" t="str">
        <f t="shared" si="275"/>
        <v>0</v>
      </c>
      <c r="J578" s="237" t="str">
        <f t="shared" si="276"/>
        <v>100</v>
      </c>
      <c r="K578" s="2" t="s">
        <v>22</v>
      </c>
      <c r="L578" s="1">
        <v>8</v>
      </c>
      <c r="M578" s="1">
        <v>3</v>
      </c>
      <c r="N578" s="1">
        <v>1</v>
      </c>
      <c r="O578" s="57" t="s">
        <v>59</v>
      </c>
      <c r="P578" s="2" t="str">
        <f t="shared" si="265"/>
        <v>AO</v>
      </c>
      <c r="Q578" s="2" t="s">
        <v>161</v>
      </c>
      <c r="R578" s="57" t="s">
        <v>162</v>
      </c>
      <c r="S578" s="2"/>
      <c r="T578" s="2"/>
      <c r="U578" s="2">
        <v>30</v>
      </c>
      <c r="V578" s="2"/>
      <c r="W578" s="2" t="s">
        <v>1965</v>
      </c>
      <c r="X578" s="2" t="s">
        <v>1750</v>
      </c>
      <c r="Y578" s="3" t="str">
        <f t="shared" ref="Y578:Y593" si="282">"%Z"&amp;TEXT(L578,"00")&amp;TEXT(M578,"0")&amp;"1"&amp;TEXT(N578,"00")</f>
        <v>%Z083101</v>
      </c>
      <c r="Z578" s="2" t="str">
        <f t="shared" ref="Z578:Z593" si="283">IF(D578="","",IF(P578="AI",CONCATENATE("%%I",E578),IF(P578="AO",CONCATENATE("%%O",E578),E578)))</f>
        <v>%%O08PV9333A</v>
      </c>
      <c r="AA578" s="2"/>
      <c r="AB578" s="2" t="str">
        <f t="shared" ref="AB578:AB593" si="284">IF(F578&lt;&gt;"",F578,"")</f>
        <v>锅炉压力</v>
      </c>
      <c r="AC578" s="1" t="str">
        <f t="shared" si="271"/>
        <v>0</v>
      </c>
      <c r="AD578" s="1" t="str">
        <f t="shared" si="272"/>
        <v>100</v>
      </c>
      <c r="AE578" s="1" t="str">
        <f t="shared" si="273"/>
        <v>%</v>
      </c>
      <c r="AF578" s="1"/>
      <c r="AG578" s="1"/>
      <c r="AH578" s="1"/>
      <c r="AI578" s="1"/>
      <c r="AJ578" s="1"/>
      <c r="AK578" s="58" t="s">
        <v>165</v>
      </c>
      <c r="AL578" s="4"/>
      <c r="AM578" s="4"/>
      <c r="AN578" s="5"/>
      <c r="AO578" s="195" t="s">
        <v>161</v>
      </c>
      <c r="AP578" s="199" t="s">
        <v>1658</v>
      </c>
      <c r="AQ578" s="197" t="s">
        <v>167</v>
      </c>
      <c r="AR578" s="196"/>
      <c r="AS578" s="196"/>
      <c r="AT578" s="196"/>
      <c r="AU578" s="205" t="s">
        <v>1659</v>
      </c>
      <c r="AV578" s="196" t="s">
        <v>170</v>
      </c>
      <c r="AW578" s="4"/>
      <c r="AX578" s="4"/>
      <c r="AY578" s="4"/>
      <c r="AZ578" s="4"/>
      <c r="BA578" s="4"/>
      <c r="BB578" s="4"/>
      <c r="BC578" s="4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4"/>
      <c r="BW578" s="8"/>
      <c r="BX578" s="8"/>
      <c r="BY578" s="8"/>
      <c r="BZ578" s="4"/>
      <c r="CA578" s="4"/>
      <c r="CB578" s="4"/>
      <c r="CC578" s="4"/>
      <c r="CD578" s="27"/>
      <c r="CE578" s="27"/>
      <c r="CF578" s="207" t="str">
        <f t="shared" si="270"/>
        <v/>
      </c>
      <c r="CG578" s="208" t="str">
        <f t="shared" ref="CG578:CG593" si="285">IF(OR(P578="AI",P578="PI"),AC578+(AD578-AC578)*0.001,IF(AND(P578="AO",S578="FC"),4+0.048,IF(AND(P578="AO",OR(S578="FO",S578="FLO")),20+0.048,"")))</f>
        <v/>
      </c>
      <c r="CH578" s="209"/>
      <c r="CI578" s="210"/>
      <c r="CJ578" s="207">
        <f t="shared" ref="CJ578:CJ593" si="286">IF(OR(P578="AI",P578="PI"),(AD578+AC578)/2-(AD578-AC578)*0.001,IF(P578="AO",12-0.048,""))</f>
        <v>11.952</v>
      </c>
      <c r="CK578" s="208">
        <f t="shared" ref="CK578:CK593" si="287">IF(OR(P578="AI",P578="PI"),(AD578+AC578)/2+(AD578-AC578)*0.001,IF(P578="AO",12+0.048,""))</f>
        <v>12.048</v>
      </c>
      <c r="CL578" s="209"/>
      <c r="CM578" s="210"/>
      <c r="CN578" s="207" t="str">
        <f t="shared" ref="CN578:CN593" si="288">IF(OR(P578="AI",P578="PI"),AD578-(AD578-AC578)*0.001,IF(AND(P578="AO",S578="FC"),20-0.048,IF(AND(P578="AO",OR(S578="FO",S578="FLO")),4-0.048,"")))</f>
        <v/>
      </c>
      <c r="CO578" s="208" t="str">
        <f t="shared" ref="CO578:CO593" si="289">IF(OR(P578="AI",P578="PI"),AD578+(AD578-AC578)*0.001,IF(AND(P578="AO",S578="FC"),20+0.048,IF(AND(P578="AO",OR(S578="FO",S578="FLO")),4+0.048,"")))</f>
        <v/>
      </c>
      <c r="CP578" s="211"/>
      <c r="CQ578" s="212"/>
      <c r="CR578" s="213"/>
      <c r="CS578" s="213"/>
    </row>
    <row r="579" spans="1:97" ht="19.899999999999999" customHeight="1">
      <c r="A579" s="194">
        <v>578</v>
      </c>
      <c r="B579" s="195">
        <v>2</v>
      </c>
      <c r="C579" s="195"/>
      <c r="D579" s="196" t="s">
        <v>1967</v>
      </c>
      <c r="E579" s="196" t="s">
        <v>1968</v>
      </c>
      <c r="F579" s="196" t="s">
        <v>1471</v>
      </c>
      <c r="G579" s="196" t="s">
        <v>313</v>
      </c>
      <c r="H579" s="196" t="s">
        <v>314</v>
      </c>
      <c r="I579" s="237" t="str">
        <f t="shared" si="275"/>
        <v>0</v>
      </c>
      <c r="J579" s="237" t="str">
        <f t="shared" si="276"/>
        <v>100</v>
      </c>
      <c r="K579" s="2" t="str">
        <f t="shared" ref="K579:K593" si="290">K578</f>
        <v>FCS0301</v>
      </c>
      <c r="L579" s="1">
        <f t="shared" ref="L579:L593" si="291">L578</f>
        <v>8</v>
      </c>
      <c r="M579" s="1">
        <f t="shared" ref="M579:M593" si="292">M578</f>
        <v>3</v>
      </c>
      <c r="N579" s="1">
        <v>2</v>
      </c>
      <c r="O579" s="57" t="str">
        <f t="shared" ref="O579:O593" si="293">O578</f>
        <v>AAI543</v>
      </c>
      <c r="P579" s="2" t="str">
        <f t="shared" si="265"/>
        <v>AO</v>
      </c>
      <c r="Q579" s="2" t="s">
        <v>161</v>
      </c>
      <c r="R579" s="57" t="s">
        <v>162</v>
      </c>
      <c r="S579" s="2"/>
      <c r="T579" s="2"/>
      <c r="U579" s="2">
        <v>22</v>
      </c>
      <c r="V579" s="2"/>
      <c r="W579" s="2" t="s">
        <v>1473</v>
      </c>
      <c r="X579" s="2" t="s">
        <v>164</v>
      </c>
      <c r="Y579" s="3" t="str">
        <f t="shared" si="282"/>
        <v>%Z083102</v>
      </c>
      <c r="Z579" s="2" t="str">
        <f t="shared" si="283"/>
        <v>%%O08FV9331</v>
      </c>
      <c r="AA579" s="2"/>
      <c r="AB579" s="2" t="str">
        <f t="shared" si="284"/>
        <v>锅炉水流量</v>
      </c>
      <c r="AC579" s="1" t="str">
        <f t="shared" si="271"/>
        <v>0</v>
      </c>
      <c r="AD579" s="1" t="str">
        <f t="shared" si="272"/>
        <v>100</v>
      </c>
      <c r="AE579" s="1" t="str">
        <f t="shared" si="273"/>
        <v>%</v>
      </c>
      <c r="AF579" s="1"/>
      <c r="AG579" s="1"/>
      <c r="AH579" s="1"/>
      <c r="AI579" s="1"/>
      <c r="AJ579" s="1"/>
      <c r="AK579" s="58" t="s">
        <v>165</v>
      </c>
      <c r="AL579" s="4"/>
      <c r="AM579" s="4"/>
      <c r="AN579" s="5"/>
      <c r="AO579" s="195" t="s">
        <v>161</v>
      </c>
      <c r="AP579" s="199" t="s">
        <v>1658</v>
      </c>
      <c r="AQ579" s="197" t="s">
        <v>167</v>
      </c>
      <c r="AR579" s="196"/>
      <c r="AS579" s="196"/>
      <c r="AT579" s="196"/>
      <c r="AU579" s="205" t="s">
        <v>1659</v>
      </c>
      <c r="AV579" s="196" t="s">
        <v>170</v>
      </c>
      <c r="AW579" s="4"/>
      <c r="AX579" s="4"/>
      <c r="AY579" s="4"/>
      <c r="AZ579" s="4"/>
      <c r="BA579" s="4"/>
      <c r="BB579" s="4"/>
      <c r="BC579" s="4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4"/>
      <c r="BW579" s="8"/>
      <c r="BX579" s="8"/>
      <c r="BY579" s="8"/>
      <c r="BZ579" s="4"/>
      <c r="CA579" s="4"/>
      <c r="CB579" s="4"/>
      <c r="CC579" s="4"/>
      <c r="CD579" s="27"/>
      <c r="CE579" s="27"/>
      <c r="CF579" s="207" t="str">
        <f t="shared" ref="CF579:CF593" si="294">IF(OR(P579="AI",P579="PI"),AC579-(AD579-AC579)*0.001,IF(AND(P579="AO",S579="FC"),4-0.048,IF(AND(P579="AO",OR(S579="FO",S579="FLO")),20-0.048,"")))</f>
        <v/>
      </c>
      <c r="CG579" s="208" t="str">
        <f t="shared" si="285"/>
        <v/>
      </c>
      <c r="CH579" s="209"/>
      <c r="CI579" s="210"/>
      <c r="CJ579" s="207">
        <f t="shared" si="286"/>
        <v>11.952</v>
      </c>
      <c r="CK579" s="208">
        <f t="shared" si="287"/>
        <v>12.048</v>
      </c>
      <c r="CL579" s="209"/>
      <c r="CM579" s="210"/>
      <c r="CN579" s="207" t="str">
        <f t="shared" si="288"/>
        <v/>
      </c>
      <c r="CO579" s="208" t="str">
        <f t="shared" si="289"/>
        <v/>
      </c>
      <c r="CP579" s="211"/>
      <c r="CQ579" s="212"/>
      <c r="CR579" s="213"/>
      <c r="CS579" s="213"/>
    </row>
    <row r="580" spans="1:97" ht="19.899999999999999" customHeight="1">
      <c r="A580" s="194">
        <v>579</v>
      </c>
      <c r="B580" s="195">
        <v>3</v>
      </c>
      <c r="C580" s="195"/>
      <c r="D580" s="196" t="s">
        <v>1969</v>
      </c>
      <c r="E580" s="196" t="s">
        <v>1970</v>
      </c>
      <c r="F580" s="196" t="s">
        <v>1483</v>
      </c>
      <c r="G580" s="196" t="s">
        <v>313</v>
      </c>
      <c r="H580" s="196" t="s">
        <v>314</v>
      </c>
      <c r="I580" s="237" t="str">
        <f t="shared" si="275"/>
        <v>0</v>
      </c>
      <c r="J580" s="237" t="str">
        <f t="shared" si="276"/>
        <v>100</v>
      </c>
      <c r="K580" s="2" t="str">
        <f t="shared" si="290"/>
        <v>FCS0301</v>
      </c>
      <c r="L580" s="1">
        <f t="shared" si="291"/>
        <v>8</v>
      </c>
      <c r="M580" s="1">
        <f t="shared" si="292"/>
        <v>3</v>
      </c>
      <c r="N580" s="1">
        <v>3</v>
      </c>
      <c r="O580" s="57" t="str">
        <f t="shared" si="293"/>
        <v>AAI543</v>
      </c>
      <c r="P580" s="2" t="str">
        <f t="shared" si="265"/>
        <v>AO</v>
      </c>
      <c r="Q580" s="2" t="s">
        <v>161</v>
      </c>
      <c r="R580" s="57" t="s">
        <v>162</v>
      </c>
      <c r="S580" s="2"/>
      <c r="T580" s="2"/>
      <c r="U580" s="2">
        <v>30</v>
      </c>
      <c r="V580" s="2"/>
      <c r="W580" s="2" t="s">
        <v>1970</v>
      </c>
      <c r="X580" s="2" t="s">
        <v>1750</v>
      </c>
      <c r="Y580" s="3" t="str">
        <f t="shared" si="282"/>
        <v>%Z083103</v>
      </c>
      <c r="Z580" s="2" t="str">
        <f t="shared" si="283"/>
        <v>%%O08LV9341A</v>
      </c>
      <c r="AA580" s="2"/>
      <c r="AB580" s="2" t="str">
        <f t="shared" si="284"/>
        <v>急冷塔液位</v>
      </c>
      <c r="AC580" s="1" t="str">
        <f t="shared" si="271"/>
        <v>0</v>
      </c>
      <c r="AD580" s="1" t="str">
        <f t="shared" si="272"/>
        <v>100</v>
      </c>
      <c r="AE580" s="1" t="str">
        <f t="shared" si="273"/>
        <v>%</v>
      </c>
      <c r="AF580" s="1"/>
      <c r="AG580" s="1"/>
      <c r="AH580" s="1"/>
      <c r="AI580" s="1"/>
      <c r="AJ580" s="1"/>
      <c r="AK580" s="58" t="s">
        <v>165</v>
      </c>
      <c r="AL580" s="4"/>
      <c r="AM580" s="4"/>
      <c r="AN580" s="5"/>
      <c r="AO580" s="195" t="s">
        <v>161</v>
      </c>
      <c r="AP580" s="199" t="s">
        <v>1658</v>
      </c>
      <c r="AQ580" s="197" t="s">
        <v>167</v>
      </c>
      <c r="AR580" s="196"/>
      <c r="AS580" s="196"/>
      <c r="AT580" s="196"/>
      <c r="AU580" s="205" t="s">
        <v>1659</v>
      </c>
      <c r="AV580" s="196" t="s">
        <v>170</v>
      </c>
      <c r="AW580" s="4"/>
      <c r="AX580" s="4"/>
      <c r="AY580" s="4"/>
      <c r="AZ580" s="4"/>
      <c r="BA580" s="4"/>
      <c r="BB580" s="4"/>
      <c r="BC580" s="4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4"/>
      <c r="BW580" s="8"/>
      <c r="BX580" s="8"/>
      <c r="BY580" s="8"/>
      <c r="BZ580" s="4"/>
      <c r="CA580" s="4"/>
      <c r="CB580" s="4"/>
      <c r="CC580" s="4"/>
      <c r="CD580" s="27"/>
      <c r="CE580" s="27"/>
      <c r="CF580" s="207" t="str">
        <f t="shared" si="294"/>
        <v/>
      </c>
      <c r="CG580" s="208" t="str">
        <f t="shared" si="285"/>
        <v/>
      </c>
      <c r="CH580" s="209"/>
      <c r="CI580" s="210"/>
      <c r="CJ580" s="207">
        <f t="shared" si="286"/>
        <v>11.952</v>
      </c>
      <c r="CK580" s="208">
        <f t="shared" si="287"/>
        <v>12.048</v>
      </c>
      <c r="CL580" s="209"/>
      <c r="CM580" s="210"/>
      <c r="CN580" s="207" t="str">
        <f t="shared" si="288"/>
        <v/>
      </c>
      <c r="CO580" s="208" t="str">
        <f t="shared" si="289"/>
        <v/>
      </c>
      <c r="CP580" s="211"/>
      <c r="CQ580" s="212"/>
      <c r="CR580" s="213"/>
      <c r="CS580" s="213"/>
    </row>
    <row r="581" spans="1:97" ht="19.899999999999999" customHeight="1">
      <c r="A581" s="194">
        <v>580</v>
      </c>
      <c r="B581" s="195">
        <v>4</v>
      </c>
      <c r="C581" s="195"/>
      <c r="D581" s="196" t="s">
        <v>1971</v>
      </c>
      <c r="E581" s="196" t="s">
        <v>1972</v>
      </c>
      <c r="F581" s="196" t="s">
        <v>1483</v>
      </c>
      <c r="G581" s="196" t="s">
        <v>313</v>
      </c>
      <c r="H581" s="196" t="s">
        <v>314</v>
      </c>
      <c r="I581" s="237" t="str">
        <f t="shared" si="275"/>
        <v>0</v>
      </c>
      <c r="J581" s="237" t="str">
        <f t="shared" si="276"/>
        <v>100</v>
      </c>
      <c r="K581" s="2" t="str">
        <f t="shared" si="290"/>
        <v>FCS0301</v>
      </c>
      <c r="L581" s="1">
        <f t="shared" si="291"/>
        <v>8</v>
      </c>
      <c r="M581" s="1">
        <f t="shared" si="292"/>
        <v>3</v>
      </c>
      <c r="N581" s="1">
        <v>4</v>
      </c>
      <c r="O581" s="57" t="str">
        <f t="shared" si="293"/>
        <v>AAI543</v>
      </c>
      <c r="P581" s="2" t="str">
        <f t="shared" si="265"/>
        <v>AO</v>
      </c>
      <c r="Q581" s="2" t="s">
        <v>161</v>
      </c>
      <c r="R581" s="57" t="s">
        <v>162</v>
      </c>
      <c r="S581" s="2"/>
      <c r="T581" s="2"/>
      <c r="U581" s="2">
        <v>30</v>
      </c>
      <c r="V581" s="2"/>
      <c r="W581" s="2" t="s">
        <v>1972</v>
      </c>
      <c r="X581" s="2" t="s">
        <v>1750</v>
      </c>
      <c r="Y581" s="3" t="str">
        <f t="shared" si="282"/>
        <v>%Z083104</v>
      </c>
      <c r="Z581" s="2" t="str">
        <f t="shared" si="283"/>
        <v>%%O08LV9341B</v>
      </c>
      <c r="AA581" s="2"/>
      <c r="AB581" s="2" t="str">
        <f t="shared" si="284"/>
        <v>急冷塔液位</v>
      </c>
      <c r="AC581" s="1" t="str">
        <f t="shared" si="271"/>
        <v>0</v>
      </c>
      <c r="AD581" s="1" t="str">
        <f t="shared" si="272"/>
        <v>100</v>
      </c>
      <c r="AE581" s="1" t="str">
        <f t="shared" si="273"/>
        <v>%</v>
      </c>
      <c r="AF581" s="1"/>
      <c r="AG581" s="1"/>
      <c r="AH581" s="1"/>
      <c r="AI581" s="1"/>
      <c r="AJ581" s="1"/>
      <c r="AK581" s="58" t="s">
        <v>165</v>
      </c>
      <c r="AL581" s="4"/>
      <c r="AM581" s="4"/>
      <c r="AN581" s="5"/>
      <c r="AO581" s="195" t="s">
        <v>161</v>
      </c>
      <c r="AP581" s="199" t="s">
        <v>1658</v>
      </c>
      <c r="AQ581" s="197" t="s">
        <v>167</v>
      </c>
      <c r="AR581" s="196"/>
      <c r="AS581" s="196"/>
      <c r="AT581" s="196"/>
      <c r="AU581" s="205" t="s">
        <v>1659</v>
      </c>
      <c r="AV581" s="196" t="s">
        <v>170</v>
      </c>
      <c r="AW581" s="4"/>
      <c r="AX581" s="4"/>
      <c r="AY581" s="4"/>
      <c r="AZ581" s="4"/>
      <c r="BA581" s="4"/>
      <c r="BB581" s="4"/>
      <c r="BC581" s="4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4"/>
      <c r="BW581" s="8"/>
      <c r="BX581" s="8"/>
      <c r="BY581" s="8"/>
      <c r="BZ581" s="4"/>
      <c r="CA581" s="4"/>
      <c r="CB581" s="4"/>
      <c r="CC581" s="4"/>
      <c r="CD581" s="27"/>
      <c r="CE581" s="27"/>
      <c r="CF581" s="207" t="str">
        <f t="shared" si="294"/>
        <v/>
      </c>
      <c r="CG581" s="208" t="str">
        <f t="shared" si="285"/>
        <v/>
      </c>
      <c r="CH581" s="209"/>
      <c r="CI581" s="210"/>
      <c r="CJ581" s="207">
        <f t="shared" si="286"/>
        <v>11.952</v>
      </c>
      <c r="CK581" s="208">
        <f t="shared" si="287"/>
        <v>12.048</v>
      </c>
      <c r="CL581" s="209"/>
      <c r="CM581" s="210"/>
      <c r="CN581" s="207" t="str">
        <f t="shared" si="288"/>
        <v/>
      </c>
      <c r="CO581" s="208" t="str">
        <f t="shared" si="289"/>
        <v/>
      </c>
      <c r="CP581" s="211"/>
      <c r="CQ581" s="212"/>
      <c r="CR581" s="213"/>
      <c r="CS581" s="213"/>
    </row>
    <row r="582" spans="1:97" ht="19.899999999999999" customHeight="1">
      <c r="A582" s="194">
        <v>581</v>
      </c>
      <c r="B582" s="195">
        <v>5</v>
      </c>
      <c r="C582" s="195"/>
      <c r="D582" s="196" t="s">
        <v>1973</v>
      </c>
      <c r="E582" s="196" t="s">
        <v>1974</v>
      </c>
      <c r="F582" s="196" t="s">
        <v>1510</v>
      </c>
      <c r="G582" s="196" t="s">
        <v>313</v>
      </c>
      <c r="H582" s="196" t="s">
        <v>314</v>
      </c>
      <c r="I582" s="237" t="str">
        <f t="shared" si="275"/>
        <v>0</v>
      </c>
      <c r="J582" s="237" t="str">
        <f t="shared" si="276"/>
        <v>100</v>
      </c>
      <c r="K582" s="2" t="str">
        <f t="shared" si="290"/>
        <v>FCS0301</v>
      </c>
      <c r="L582" s="1">
        <f t="shared" si="291"/>
        <v>8</v>
      </c>
      <c r="M582" s="1">
        <f t="shared" si="292"/>
        <v>3</v>
      </c>
      <c r="N582" s="1">
        <v>5</v>
      </c>
      <c r="O582" s="57" t="str">
        <f t="shared" si="293"/>
        <v>AAI543</v>
      </c>
      <c r="P582" s="2" t="str">
        <f t="shared" si="265"/>
        <v>AO</v>
      </c>
      <c r="Q582" s="2" t="s">
        <v>161</v>
      </c>
      <c r="R582" s="57" t="s">
        <v>162</v>
      </c>
      <c r="S582" s="2"/>
      <c r="T582" s="2"/>
      <c r="U582" s="2">
        <v>21</v>
      </c>
      <c r="V582" s="2"/>
      <c r="W582" s="2" t="s">
        <v>1512</v>
      </c>
      <c r="X582" s="2" t="s">
        <v>164</v>
      </c>
      <c r="Y582" s="3" t="str">
        <f t="shared" si="282"/>
        <v>%Z083105</v>
      </c>
      <c r="Z582" s="2" t="str">
        <f t="shared" si="283"/>
        <v>%%O08LV9343</v>
      </c>
      <c r="AA582" s="2"/>
      <c r="AB582" s="2" t="str">
        <f t="shared" si="284"/>
        <v>吸收塔液位</v>
      </c>
      <c r="AC582" s="1" t="str">
        <f t="shared" si="271"/>
        <v>0</v>
      </c>
      <c r="AD582" s="1" t="str">
        <f t="shared" si="272"/>
        <v>100</v>
      </c>
      <c r="AE582" s="1" t="str">
        <f t="shared" si="273"/>
        <v>%</v>
      </c>
      <c r="AF582" s="1"/>
      <c r="AG582" s="1"/>
      <c r="AH582" s="1"/>
      <c r="AI582" s="1"/>
      <c r="AJ582" s="1"/>
      <c r="AK582" s="58" t="s">
        <v>165</v>
      </c>
      <c r="AL582" s="4"/>
      <c r="AM582" s="4"/>
      <c r="AN582" s="5"/>
      <c r="AO582" s="195" t="s">
        <v>161</v>
      </c>
      <c r="AP582" s="199" t="s">
        <v>1658</v>
      </c>
      <c r="AQ582" s="197" t="s">
        <v>167</v>
      </c>
      <c r="AR582" s="196"/>
      <c r="AS582" s="196"/>
      <c r="AT582" s="196"/>
      <c r="AU582" s="205" t="s">
        <v>1659</v>
      </c>
      <c r="AV582" s="196" t="s">
        <v>170</v>
      </c>
      <c r="AW582" s="4"/>
      <c r="AX582" s="4"/>
      <c r="AY582" s="4"/>
      <c r="AZ582" s="4"/>
      <c r="BA582" s="4"/>
      <c r="BB582" s="4"/>
      <c r="BC582" s="4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4"/>
      <c r="BW582" s="8"/>
      <c r="BX582" s="8"/>
      <c r="BY582" s="8"/>
      <c r="BZ582" s="4"/>
      <c r="CA582" s="4"/>
      <c r="CB582" s="4"/>
      <c r="CC582" s="4"/>
      <c r="CD582" s="27"/>
      <c r="CE582" s="27"/>
      <c r="CF582" s="207" t="str">
        <f t="shared" si="294"/>
        <v/>
      </c>
      <c r="CG582" s="208" t="str">
        <f t="shared" si="285"/>
        <v/>
      </c>
      <c r="CH582" s="209"/>
      <c r="CI582" s="210"/>
      <c r="CJ582" s="207">
        <f t="shared" si="286"/>
        <v>11.952</v>
      </c>
      <c r="CK582" s="208">
        <f t="shared" si="287"/>
        <v>12.048</v>
      </c>
      <c r="CL582" s="209"/>
      <c r="CM582" s="210"/>
      <c r="CN582" s="207" t="str">
        <f t="shared" si="288"/>
        <v/>
      </c>
      <c r="CO582" s="208" t="str">
        <f t="shared" si="289"/>
        <v/>
      </c>
      <c r="CP582" s="211"/>
      <c r="CQ582" s="212"/>
      <c r="CR582" s="213"/>
      <c r="CS582" s="213"/>
    </row>
    <row r="583" spans="1:97" ht="19.899999999999999" customHeight="1">
      <c r="A583" s="194">
        <v>582</v>
      </c>
      <c r="B583" s="195">
        <v>6</v>
      </c>
      <c r="C583" s="195"/>
      <c r="D583" s="196" t="s">
        <v>1975</v>
      </c>
      <c r="E583" s="196" t="s">
        <v>1976</v>
      </c>
      <c r="F583" s="196" t="s">
        <v>1977</v>
      </c>
      <c r="G583" s="196" t="s">
        <v>313</v>
      </c>
      <c r="H583" s="196" t="s">
        <v>314</v>
      </c>
      <c r="I583" s="237" t="str">
        <f t="shared" si="275"/>
        <v>0</v>
      </c>
      <c r="J583" s="237" t="str">
        <f t="shared" si="276"/>
        <v>100</v>
      </c>
      <c r="K583" s="2" t="str">
        <f t="shared" si="290"/>
        <v>FCS0301</v>
      </c>
      <c r="L583" s="1">
        <f t="shared" si="291"/>
        <v>8</v>
      </c>
      <c r="M583" s="1">
        <f t="shared" si="292"/>
        <v>3</v>
      </c>
      <c r="N583" s="1">
        <v>6</v>
      </c>
      <c r="O583" s="57" t="str">
        <f t="shared" si="293"/>
        <v>AAI543</v>
      </c>
      <c r="P583" s="2" t="str">
        <f t="shared" si="265"/>
        <v>AO</v>
      </c>
      <c r="Q583" s="2" t="s">
        <v>161</v>
      </c>
      <c r="R583" s="57" t="s">
        <v>162</v>
      </c>
      <c r="S583" s="2"/>
      <c r="T583" s="2"/>
      <c r="U583" s="2">
        <v>20</v>
      </c>
      <c r="V583" s="2"/>
      <c r="W583" s="2" t="s">
        <v>1507</v>
      </c>
      <c r="X583" s="2" t="s">
        <v>164</v>
      </c>
      <c r="Y583" s="3" t="str">
        <f t="shared" si="282"/>
        <v>%Z083106</v>
      </c>
      <c r="Z583" s="2" t="str">
        <f t="shared" si="283"/>
        <v>%%O08AV9343</v>
      </c>
      <c r="AA583" s="2"/>
      <c r="AB583" s="2" t="str">
        <f t="shared" si="284"/>
        <v>盐酸浓度</v>
      </c>
      <c r="AC583" s="1" t="str">
        <f t="shared" si="271"/>
        <v>0</v>
      </c>
      <c r="AD583" s="1" t="str">
        <f t="shared" si="272"/>
        <v>100</v>
      </c>
      <c r="AE583" s="1" t="str">
        <f t="shared" si="273"/>
        <v>%</v>
      </c>
      <c r="AF583" s="1"/>
      <c r="AG583" s="1"/>
      <c r="AH583" s="1"/>
      <c r="AI583" s="1"/>
      <c r="AJ583" s="1"/>
      <c r="AK583" s="58" t="s">
        <v>165</v>
      </c>
      <c r="AL583" s="4"/>
      <c r="AM583" s="4"/>
      <c r="AN583" s="5"/>
      <c r="AO583" s="195" t="s">
        <v>161</v>
      </c>
      <c r="AP583" s="199" t="s">
        <v>1658</v>
      </c>
      <c r="AQ583" s="197" t="s">
        <v>167</v>
      </c>
      <c r="AR583" s="196"/>
      <c r="AS583" s="196"/>
      <c r="AT583" s="196"/>
      <c r="AU583" s="205" t="s">
        <v>1659</v>
      </c>
      <c r="AV583" s="196" t="s">
        <v>170</v>
      </c>
      <c r="AW583" s="4"/>
      <c r="AX583" s="4"/>
      <c r="AY583" s="4"/>
      <c r="AZ583" s="4"/>
      <c r="BA583" s="4"/>
      <c r="BB583" s="4"/>
      <c r="BC583" s="4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4"/>
      <c r="BW583" s="8"/>
      <c r="BX583" s="8"/>
      <c r="BY583" s="8"/>
      <c r="BZ583" s="4"/>
      <c r="CA583" s="4"/>
      <c r="CB583" s="4"/>
      <c r="CC583" s="4"/>
      <c r="CD583" s="27"/>
      <c r="CE583" s="27"/>
      <c r="CF583" s="207" t="str">
        <f t="shared" si="294"/>
        <v/>
      </c>
      <c r="CG583" s="208" t="str">
        <f t="shared" si="285"/>
        <v/>
      </c>
      <c r="CH583" s="209"/>
      <c r="CI583" s="210"/>
      <c r="CJ583" s="207">
        <f t="shared" si="286"/>
        <v>11.952</v>
      </c>
      <c r="CK583" s="208">
        <f t="shared" si="287"/>
        <v>12.048</v>
      </c>
      <c r="CL583" s="209"/>
      <c r="CM583" s="210"/>
      <c r="CN583" s="207" t="str">
        <f t="shared" si="288"/>
        <v/>
      </c>
      <c r="CO583" s="208" t="str">
        <f t="shared" si="289"/>
        <v/>
      </c>
      <c r="CP583" s="211"/>
      <c r="CQ583" s="212"/>
      <c r="CR583" s="213"/>
      <c r="CS583" s="213"/>
    </row>
    <row r="584" spans="1:97" ht="19.899999999999999" customHeight="1">
      <c r="A584" s="194">
        <v>583</v>
      </c>
      <c r="B584" s="195">
        <v>7</v>
      </c>
      <c r="C584" s="195"/>
      <c r="D584" s="196" t="s">
        <v>1978</v>
      </c>
      <c r="E584" s="196" t="s">
        <v>1979</v>
      </c>
      <c r="F584" s="196" t="s">
        <v>1534</v>
      </c>
      <c r="G584" s="196" t="s">
        <v>313</v>
      </c>
      <c r="H584" s="196" t="s">
        <v>314</v>
      </c>
      <c r="I584" s="237" t="str">
        <f t="shared" si="275"/>
        <v>0</v>
      </c>
      <c r="J584" s="237" t="str">
        <f t="shared" si="276"/>
        <v>100</v>
      </c>
      <c r="K584" s="2" t="str">
        <f t="shared" si="290"/>
        <v>FCS0301</v>
      </c>
      <c r="L584" s="1">
        <f t="shared" si="291"/>
        <v>8</v>
      </c>
      <c r="M584" s="1">
        <f t="shared" si="292"/>
        <v>3</v>
      </c>
      <c r="N584" s="1">
        <v>7</v>
      </c>
      <c r="O584" s="57" t="str">
        <f t="shared" si="293"/>
        <v>AAI543</v>
      </c>
      <c r="P584" s="2" t="str">
        <f t="shared" si="265"/>
        <v>AO</v>
      </c>
      <c r="Q584" s="2" t="s">
        <v>161</v>
      </c>
      <c r="R584" s="57" t="s">
        <v>162</v>
      </c>
      <c r="S584" s="2"/>
      <c r="T584" s="2"/>
      <c r="U584" s="2">
        <v>20</v>
      </c>
      <c r="V584" s="2"/>
      <c r="W584" s="2" t="s">
        <v>1535</v>
      </c>
      <c r="X584" s="2" t="s">
        <v>164</v>
      </c>
      <c r="Y584" s="3" t="str">
        <f t="shared" si="282"/>
        <v>%Z083107</v>
      </c>
      <c r="Z584" s="2" t="str">
        <f t="shared" si="283"/>
        <v>%%O08AV9342A</v>
      </c>
      <c r="AA584" s="2"/>
      <c r="AB584" s="2" t="str">
        <f t="shared" si="284"/>
        <v>洗涤塔pH值</v>
      </c>
      <c r="AC584" s="1" t="str">
        <f t="shared" si="271"/>
        <v>0</v>
      </c>
      <c r="AD584" s="1" t="str">
        <f t="shared" si="272"/>
        <v>100</v>
      </c>
      <c r="AE584" s="1" t="str">
        <f t="shared" si="273"/>
        <v>%</v>
      </c>
      <c r="AF584" s="59"/>
      <c r="AG584" s="59"/>
      <c r="AH584" s="1"/>
      <c r="AI584" s="1"/>
      <c r="AJ584" s="1"/>
      <c r="AK584" s="58" t="s">
        <v>165</v>
      </c>
      <c r="AL584" s="4"/>
      <c r="AM584" s="4"/>
      <c r="AN584" s="5"/>
      <c r="AO584" s="195" t="s">
        <v>161</v>
      </c>
      <c r="AP584" s="199" t="s">
        <v>1658</v>
      </c>
      <c r="AQ584" s="197" t="s">
        <v>167</v>
      </c>
      <c r="AR584" s="196"/>
      <c r="AS584" s="196"/>
      <c r="AT584" s="196"/>
      <c r="AU584" s="205" t="s">
        <v>1659</v>
      </c>
      <c r="AV584" s="196" t="s">
        <v>170</v>
      </c>
      <c r="AW584" s="4"/>
      <c r="AX584" s="4"/>
      <c r="AY584" s="4"/>
      <c r="AZ584" s="4"/>
      <c r="BA584" s="4"/>
      <c r="BB584" s="4"/>
      <c r="BC584" s="4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4"/>
      <c r="BW584" s="8"/>
      <c r="BX584" s="8"/>
      <c r="BY584" s="8"/>
      <c r="BZ584" s="4"/>
      <c r="CA584" s="4"/>
      <c r="CB584" s="4"/>
      <c r="CC584" s="4"/>
      <c r="CD584" s="27"/>
      <c r="CE584" s="27"/>
      <c r="CF584" s="207" t="str">
        <f t="shared" si="294"/>
        <v/>
      </c>
      <c r="CG584" s="208" t="str">
        <f t="shared" si="285"/>
        <v/>
      </c>
      <c r="CH584" s="209"/>
      <c r="CI584" s="210"/>
      <c r="CJ584" s="207">
        <f t="shared" si="286"/>
        <v>11.952</v>
      </c>
      <c r="CK584" s="208">
        <f t="shared" si="287"/>
        <v>12.048</v>
      </c>
      <c r="CL584" s="209"/>
      <c r="CM584" s="210"/>
      <c r="CN584" s="207" t="str">
        <f t="shared" si="288"/>
        <v/>
      </c>
      <c r="CO584" s="208" t="str">
        <f t="shared" si="289"/>
        <v/>
      </c>
      <c r="CP584" s="211"/>
      <c r="CQ584" s="212"/>
      <c r="CR584" s="213"/>
      <c r="CS584" s="213"/>
    </row>
    <row r="585" spans="1:97" ht="19.899999999999999" customHeight="1">
      <c r="A585" s="194">
        <v>584</v>
      </c>
      <c r="B585" s="195">
        <v>8</v>
      </c>
      <c r="C585" s="195"/>
      <c r="D585" s="196" t="s">
        <v>1980</v>
      </c>
      <c r="E585" s="196" t="s">
        <v>1981</v>
      </c>
      <c r="F585" s="196" t="s">
        <v>1982</v>
      </c>
      <c r="G585" s="196" t="s">
        <v>313</v>
      </c>
      <c r="H585" s="196" t="s">
        <v>314</v>
      </c>
      <c r="I585" s="237" t="str">
        <f t="shared" si="275"/>
        <v>0</v>
      </c>
      <c r="J585" s="237" t="str">
        <f t="shared" si="276"/>
        <v>100</v>
      </c>
      <c r="K585" s="2" t="str">
        <f t="shared" si="290"/>
        <v>FCS0301</v>
      </c>
      <c r="L585" s="1">
        <f t="shared" si="291"/>
        <v>8</v>
      </c>
      <c r="M585" s="1">
        <f t="shared" si="292"/>
        <v>3</v>
      </c>
      <c r="N585" s="1">
        <v>8</v>
      </c>
      <c r="O585" s="57" t="str">
        <f t="shared" si="293"/>
        <v>AAI543</v>
      </c>
      <c r="P585" s="2" t="str">
        <f t="shared" si="265"/>
        <v>AO</v>
      </c>
      <c r="Q585" s="2" t="s">
        <v>161</v>
      </c>
      <c r="R585" s="57" t="s">
        <v>162</v>
      </c>
      <c r="S585" s="2"/>
      <c r="T585" s="2"/>
      <c r="U585" s="2">
        <v>20</v>
      </c>
      <c r="V585" s="2"/>
      <c r="W585" s="2" t="s">
        <v>1531</v>
      </c>
      <c r="X585" s="2" t="s">
        <v>164</v>
      </c>
      <c r="Y585" s="3" t="str">
        <f t="shared" si="282"/>
        <v>%Z083108</v>
      </c>
      <c r="Z585" s="2" t="str">
        <f t="shared" si="283"/>
        <v>%%O08AV9342B</v>
      </c>
      <c r="AA585" s="2"/>
      <c r="AB585" s="2" t="str">
        <f t="shared" si="284"/>
        <v>NaCL浓度</v>
      </c>
      <c r="AC585" s="1" t="str">
        <f t="shared" si="271"/>
        <v>0</v>
      </c>
      <c r="AD585" s="1" t="str">
        <f t="shared" si="272"/>
        <v>100</v>
      </c>
      <c r="AE585" s="1" t="str">
        <f t="shared" si="273"/>
        <v>%</v>
      </c>
      <c r="AF585" s="1"/>
      <c r="AG585" s="1"/>
      <c r="AH585" s="1"/>
      <c r="AI585" s="1"/>
      <c r="AJ585" s="1"/>
      <c r="AK585" s="58" t="s">
        <v>165</v>
      </c>
      <c r="AL585" s="4"/>
      <c r="AM585" s="4"/>
      <c r="AN585" s="5"/>
      <c r="AO585" s="195" t="s">
        <v>161</v>
      </c>
      <c r="AP585" s="199" t="s">
        <v>1658</v>
      </c>
      <c r="AQ585" s="197" t="s">
        <v>167</v>
      </c>
      <c r="AR585" s="196"/>
      <c r="AS585" s="196"/>
      <c r="AT585" s="196"/>
      <c r="AU585" s="205" t="s">
        <v>1659</v>
      </c>
      <c r="AV585" s="196" t="s">
        <v>170</v>
      </c>
      <c r="AW585" s="4"/>
      <c r="AX585" s="4"/>
      <c r="AY585" s="4"/>
      <c r="AZ585" s="4"/>
      <c r="BA585" s="4"/>
      <c r="BB585" s="4"/>
      <c r="BC585" s="4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4"/>
      <c r="BW585" s="8"/>
      <c r="BX585" s="8"/>
      <c r="BY585" s="8"/>
      <c r="BZ585" s="4"/>
      <c r="CA585" s="4"/>
      <c r="CB585" s="4"/>
      <c r="CC585" s="4"/>
      <c r="CD585" s="27"/>
      <c r="CE585" s="27"/>
      <c r="CF585" s="207" t="str">
        <f t="shared" si="294"/>
        <v/>
      </c>
      <c r="CG585" s="208" t="str">
        <f t="shared" si="285"/>
        <v/>
      </c>
      <c r="CH585" s="209"/>
      <c r="CI585" s="210"/>
      <c r="CJ585" s="207">
        <f t="shared" si="286"/>
        <v>11.952</v>
      </c>
      <c r="CK585" s="208">
        <f t="shared" si="287"/>
        <v>12.048</v>
      </c>
      <c r="CL585" s="209"/>
      <c r="CM585" s="210"/>
      <c r="CN585" s="207" t="str">
        <f t="shared" si="288"/>
        <v/>
      </c>
      <c r="CO585" s="208" t="str">
        <f t="shared" si="289"/>
        <v/>
      </c>
      <c r="CP585" s="211"/>
      <c r="CQ585" s="212"/>
      <c r="CR585" s="213"/>
      <c r="CS585" s="213"/>
    </row>
    <row r="586" spans="1:97" ht="19.899999999999999" customHeight="1">
      <c r="A586" s="194">
        <v>585</v>
      </c>
      <c r="B586" s="195">
        <v>9</v>
      </c>
      <c r="C586" s="195"/>
      <c r="D586" s="196" t="s">
        <v>1983</v>
      </c>
      <c r="E586" s="196" t="s">
        <v>1984</v>
      </c>
      <c r="F586" s="196" t="s">
        <v>1525</v>
      </c>
      <c r="G586" s="196" t="s">
        <v>313</v>
      </c>
      <c r="H586" s="196" t="s">
        <v>314</v>
      </c>
      <c r="I586" s="237" t="str">
        <f t="shared" si="275"/>
        <v>0</v>
      </c>
      <c r="J586" s="237" t="str">
        <f t="shared" si="276"/>
        <v>100</v>
      </c>
      <c r="K586" s="2" t="str">
        <f t="shared" si="290"/>
        <v>FCS0301</v>
      </c>
      <c r="L586" s="1">
        <f t="shared" si="291"/>
        <v>8</v>
      </c>
      <c r="M586" s="1">
        <f t="shared" si="292"/>
        <v>3</v>
      </c>
      <c r="N586" s="1">
        <v>9</v>
      </c>
      <c r="O586" s="57" t="str">
        <f t="shared" si="293"/>
        <v>AAI543</v>
      </c>
      <c r="P586" s="2" t="str">
        <f t="shared" si="265"/>
        <v>AO</v>
      </c>
      <c r="Q586" s="2" t="s">
        <v>161</v>
      </c>
      <c r="R586" s="57" t="s">
        <v>162</v>
      </c>
      <c r="S586" s="2"/>
      <c r="T586" s="2"/>
      <c r="U586" s="2">
        <v>20</v>
      </c>
      <c r="V586" s="2"/>
      <c r="W586" s="2" t="s">
        <v>1526</v>
      </c>
      <c r="X586" s="2" t="s">
        <v>164</v>
      </c>
      <c r="Y586" s="3" t="str">
        <f t="shared" si="282"/>
        <v>%Z083109</v>
      </c>
      <c r="Z586" s="2" t="str">
        <f t="shared" si="283"/>
        <v>%%O08LV9347</v>
      </c>
      <c r="AA586" s="2"/>
      <c r="AB586" s="2" t="str">
        <f t="shared" si="284"/>
        <v>洗涤塔液位</v>
      </c>
      <c r="AC586" s="1" t="str">
        <f t="shared" si="271"/>
        <v>0</v>
      </c>
      <c r="AD586" s="1" t="str">
        <f t="shared" si="272"/>
        <v>100</v>
      </c>
      <c r="AE586" s="1" t="str">
        <f t="shared" si="273"/>
        <v>%</v>
      </c>
      <c r="AF586" s="1"/>
      <c r="AG586" s="1"/>
      <c r="AH586" s="1"/>
      <c r="AI586" s="1"/>
      <c r="AJ586" s="1"/>
      <c r="AK586" s="58" t="s">
        <v>165</v>
      </c>
      <c r="AL586" s="4"/>
      <c r="AM586" s="4"/>
      <c r="AN586" s="5"/>
      <c r="AO586" s="195" t="s">
        <v>161</v>
      </c>
      <c r="AP586" s="199" t="s">
        <v>1658</v>
      </c>
      <c r="AQ586" s="197" t="s">
        <v>167</v>
      </c>
      <c r="AR586" s="196"/>
      <c r="AS586" s="196"/>
      <c r="AT586" s="196"/>
      <c r="AU586" s="205" t="s">
        <v>1659</v>
      </c>
      <c r="AV586" s="196" t="s">
        <v>170</v>
      </c>
      <c r="AW586" s="4"/>
      <c r="AX586" s="4"/>
      <c r="AY586" s="4"/>
      <c r="AZ586" s="4"/>
      <c r="BA586" s="4"/>
      <c r="BB586" s="4"/>
      <c r="BC586" s="4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4"/>
      <c r="BW586" s="8"/>
      <c r="BX586" s="8"/>
      <c r="BY586" s="8"/>
      <c r="BZ586" s="4"/>
      <c r="CA586" s="4"/>
      <c r="CB586" s="4"/>
      <c r="CC586" s="4"/>
      <c r="CD586" s="27"/>
      <c r="CE586" s="27"/>
      <c r="CF586" s="207" t="str">
        <f t="shared" si="294"/>
        <v/>
      </c>
      <c r="CG586" s="208" t="str">
        <f t="shared" si="285"/>
        <v/>
      </c>
      <c r="CH586" s="209"/>
      <c r="CI586" s="210"/>
      <c r="CJ586" s="207">
        <f t="shared" si="286"/>
        <v>11.952</v>
      </c>
      <c r="CK586" s="208">
        <f t="shared" si="287"/>
        <v>12.048</v>
      </c>
      <c r="CL586" s="209"/>
      <c r="CM586" s="210"/>
      <c r="CN586" s="207" t="str">
        <f t="shared" si="288"/>
        <v/>
      </c>
      <c r="CO586" s="208" t="str">
        <f t="shared" si="289"/>
        <v/>
      </c>
      <c r="CP586" s="211"/>
      <c r="CQ586" s="212"/>
      <c r="CR586" s="213"/>
      <c r="CS586" s="213"/>
    </row>
    <row r="587" spans="1:97" ht="19.899999999999999" customHeight="1">
      <c r="A587" s="194">
        <v>586</v>
      </c>
      <c r="B587" s="195">
        <v>10</v>
      </c>
      <c r="C587" s="195"/>
      <c r="D587" s="196" t="s">
        <v>1985</v>
      </c>
      <c r="E587" s="196" t="s">
        <v>1986</v>
      </c>
      <c r="F587" s="196" t="s">
        <v>1987</v>
      </c>
      <c r="G587" s="196" t="s">
        <v>313</v>
      </c>
      <c r="H587" s="196" t="s">
        <v>314</v>
      </c>
      <c r="I587" s="237" t="str">
        <f t="shared" si="275"/>
        <v>0</v>
      </c>
      <c r="J587" s="237" t="str">
        <f t="shared" si="276"/>
        <v>100</v>
      </c>
      <c r="K587" s="2" t="str">
        <f t="shared" si="290"/>
        <v>FCS0301</v>
      </c>
      <c r="L587" s="1">
        <f t="shared" si="291"/>
        <v>8</v>
      </c>
      <c r="M587" s="1">
        <f t="shared" si="292"/>
        <v>3</v>
      </c>
      <c r="N587" s="1">
        <v>10</v>
      </c>
      <c r="O587" s="57" t="str">
        <f t="shared" si="293"/>
        <v>AAI543</v>
      </c>
      <c r="P587" s="2" t="str">
        <f t="shared" si="265"/>
        <v>AO</v>
      </c>
      <c r="Q587" s="2" t="s">
        <v>161</v>
      </c>
      <c r="R587" s="57" t="s">
        <v>162</v>
      </c>
      <c r="S587" s="2"/>
      <c r="T587" s="2"/>
      <c r="U587" s="2">
        <v>20</v>
      </c>
      <c r="V587" s="2"/>
      <c r="W587" s="2" t="s">
        <v>1555</v>
      </c>
      <c r="X587" s="2" t="s">
        <v>164</v>
      </c>
      <c r="Y587" s="3" t="str">
        <f t="shared" si="282"/>
        <v>%Z083110</v>
      </c>
      <c r="Z587" s="2" t="str">
        <f t="shared" si="283"/>
        <v>%%O08FV9343</v>
      </c>
      <c r="AA587" s="2"/>
      <c r="AB587" s="2" t="str">
        <f t="shared" si="284"/>
        <v>HCL泵出口流量</v>
      </c>
      <c r="AC587" s="1" t="str">
        <f t="shared" si="271"/>
        <v>0</v>
      </c>
      <c r="AD587" s="1" t="str">
        <f t="shared" si="272"/>
        <v>100</v>
      </c>
      <c r="AE587" s="1" t="str">
        <f t="shared" si="273"/>
        <v>%</v>
      </c>
      <c r="AF587" s="1"/>
      <c r="AG587" s="59"/>
      <c r="AH587" s="59"/>
      <c r="AI587" s="1"/>
      <c r="AJ587" s="1"/>
      <c r="AK587" s="58" t="s">
        <v>165</v>
      </c>
      <c r="AL587" s="4"/>
      <c r="AM587" s="4"/>
      <c r="AN587" s="5"/>
      <c r="AO587" s="195" t="s">
        <v>161</v>
      </c>
      <c r="AP587" s="199" t="s">
        <v>1658</v>
      </c>
      <c r="AQ587" s="197" t="s">
        <v>167</v>
      </c>
      <c r="AR587" s="196"/>
      <c r="AS587" s="196"/>
      <c r="AT587" s="196"/>
      <c r="AU587" s="205" t="s">
        <v>1659</v>
      </c>
      <c r="AV587" s="196" t="s">
        <v>170</v>
      </c>
      <c r="AW587" s="4"/>
      <c r="AX587" s="4"/>
      <c r="AY587" s="4"/>
      <c r="AZ587" s="4"/>
      <c r="BA587" s="4"/>
      <c r="BB587" s="4"/>
      <c r="BC587" s="4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4"/>
      <c r="BW587" s="8"/>
      <c r="BX587" s="8"/>
      <c r="BY587" s="8"/>
      <c r="BZ587" s="4"/>
      <c r="CA587" s="4"/>
      <c r="CB587" s="4"/>
      <c r="CC587" s="4"/>
      <c r="CD587" s="27"/>
      <c r="CE587" s="27"/>
      <c r="CF587" s="207" t="str">
        <f t="shared" si="294"/>
        <v/>
      </c>
      <c r="CG587" s="208" t="str">
        <f t="shared" si="285"/>
        <v/>
      </c>
      <c r="CH587" s="209"/>
      <c r="CI587" s="210"/>
      <c r="CJ587" s="207">
        <f t="shared" si="286"/>
        <v>11.952</v>
      </c>
      <c r="CK587" s="208">
        <f t="shared" si="287"/>
        <v>12.048</v>
      </c>
      <c r="CL587" s="209"/>
      <c r="CM587" s="210"/>
      <c r="CN587" s="207" t="str">
        <f t="shared" si="288"/>
        <v/>
      </c>
      <c r="CO587" s="208" t="str">
        <f t="shared" si="289"/>
        <v/>
      </c>
      <c r="CP587" s="211"/>
      <c r="CQ587" s="212"/>
      <c r="CR587" s="213"/>
      <c r="CS587" s="213"/>
    </row>
    <row r="588" spans="1:97" ht="19.899999999999999" customHeight="1">
      <c r="A588" s="194">
        <v>587</v>
      </c>
      <c r="B588" s="195">
        <v>11</v>
      </c>
      <c r="C588" s="195"/>
      <c r="D588" s="196" t="s">
        <v>1988</v>
      </c>
      <c r="E588" s="196" t="s">
        <v>1989</v>
      </c>
      <c r="F588" s="196" t="s">
        <v>1600</v>
      </c>
      <c r="G588" s="196" t="s">
        <v>513</v>
      </c>
      <c r="H588" s="196" t="s">
        <v>314</v>
      </c>
      <c r="I588" s="237" t="str">
        <f t="shared" si="275"/>
        <v>0</v>
      </c>
      <c r="J588" s="237" t="str">
        <f t="shared" si="276"/>
        <v>101</v>
      </c>
      <c r="K588" s="2" t="str">
        <f t="shared" si="290"/>
        <v>FCS0301</v>
      </c>
      <c r="L588" s="1">
        <f t="shared" si="291"/>
        <v>8</v>
      </c>
      <c r="M588" s="1">
        <f t="shared" si="292"/>
        <v>3</v>
      </c>
      <c r="N588" s="1">
        <v>11</v>
      </c>
      <c r="O588" s="57" t="str">
        <f t="shared" si="293"/>
        <v>AAI543</v>
      </c>
      <c r="P588" s="2" t="str">
        <f t="shared" si="265"/>
        <v>AO</v>
      </c>
      <c r="Q588" s="2" t="s">
        <v>161</v>
      </c>
      <c r="R588" s="57" t="s">
        <v>162</v>
      </c>
      <c r="S588" s="2"/>
      <c r="T588" s="2"/>
      <c r="U588" s="2">
        <v>27</v>
      </c>
      <c r="V588" s="2"/>
      <c r="W588" s="2" t="s">
        <v>1601</v>
      </c>
      <c r="X588" s="2" t="s">
        <v>164</v>
      </c>
      <c r="Y588" s="3" t="str">
        <f t="shared" si="282"/>
        <v>%Z083111</v>
      </c>
      <c r="Z588" s="2" t="str">
        <f t="shared" si="283"/>
        <v>%%O08TV9421</v>
      </c>
      <c r="AA588" s="2"/>
      <c r="AB588" s="2" t="str">
        <f t="shared" si="284"/>
        <v>氨溶解罐温度</v>
      </c>
      <c r="AC588" s="1" t="str">
        <f t="shared" si="271"/>
        <v>0</v>
      </c>
      <c r="AD588" s="1" t="str">
        <f t="shared" si="272"/>
        <v>101</v>
      </c>
      <c r="AE588" s="1" t="str">
        <f t="shared" si="273"/>
        <v>%</v>
      </c>
      <c r="AF588" s="1"/>
      <c r="AG588" s="1"/>
      <c r="AH588" s="1"/>
      <c r="AI588" s="1"/>
      <c r="AJ588" s="1"/>
      <c r="AK588" s="58" t="s">
        <v>165</v>
      </c>
      <c r="AL588" s="4"/>
      <c r="AM588" s="4"/>
      <c r="AN588" s="5"/>
      <c r="AO588" s="195" t="s">
        <v>161</v>
      </c>
      <c r="AP588" s="199" t="s">
        <v>1658</v>
      </c>
      <c r="AQ588" s="197" t="s">
        <v>167</v>
      </c>
      <c r="AR588" s="196"/>
      <c r="AS588" s="196"/>
      <c r="AT588" s="196"/>
      <c r="AU588" s="205" t="s">
        <v>1659</v>
      </c>
      <c r="AV588" s="196" t="s">
        <v>170</v>
      </c>
      <c r="AW588" s="4"/>
      <c r="AX588" s="4"/>
      <c r="AY588" s="4"/>
      <c r="AZ588" s="4"/>
      <c r="BA588" s="4"/>
      <c r="BB588" s="4"/>
      <c r="BC588" s="4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4"/>
      <c r="BW588" s="8"/>
      <c r="BX588" s="8"/>
      <c r="BY588" s="8"/>
      <c r="BZ588" s="4"/>
      <c r="CA588" s="4"/>
      <c r="CB588" s="4"/>
      <c r="CC588" s="4"/>
      <c r="CD588" s="27"/>
      <c r="CE588" s="27"/>
      <c r="CF588" s="207" t="str">
        <f t="shared" si="294"/>
        <v/>
      </c>
      <c r="CG588" s="208" t="str">
        <f t="shared" si="285"/>
        <v/>
      </c>
      <c r="CH588" s="209"/>
      <c r="CI588" s="210"/>
      <c r="CJ588" s="207">
        <f t="shared" si="286"/>
        <v>11.952</v>
      </c>
      <c r="CK588" s="208">
        <f t="shared" si="287"/>
        <v>12.048</v>
      </c>
      <c r="CL588" s="209"/>
      <c r="CM588" s="210"/>
      <c r="CN588" s="207" t="str">
        <f t="shared" si="288"/>
        <v/>
      </c>
      <c r="CO588" s="208" t="str">
        <f t="shared" si="289"/>
        <v/>
      </c>
      <c r="CP588" s="211"/>
      <c r="CQ588" s="212"/>
      <c r="CR588" s="213"/>
      <c r="CS588" s="213"/>
    </row>
    <row r="589" spans="1:97" ht="19.899999999999999" customHeight="1">
      <c r="A589" s="194">
        <v>588</v>
      </c>
      <c r="B589" s="195">
        <v>12</v>
      </c>
      <c r="C589" s="195"/>
      <c r="D589" s="196" t="s">
        <v>1990</v>
      </c>
      <c r="E589" s="196" t="s">
        <v>1991</v>
      </c>
      <c r="F589" s="196" t="s">
        <v>1604</v>
      </c>
      <c r="G589" s="196" t="s">
        <v>513</v>
      </c>
      <c r="H589" s="196" t="s">
        <v>461</v>
      </c>
      <c r="I589" s="237" t="str">
        <f t="shared" si="275"/>
        <v>0</v>
      </c>
      <c r="J589" s="237" t="str">
        <f t="shared" si="276"/>
        <v>101</v>
      </c>
      <c r="K589" s="2" t="str">
        <f t="shared" si="290"/>
        <v>FCS0301</v>
      </c>
      <c r="L589" s="1">
        <f t="shared" si="291"/>
        <v>8</v>
      </c>
      <c r="M589" s="1">
        <f t="shared" si="292"/>
        <v>3</v>
      </c>
      <c r="N589" s="1">
        <v>12</v>
      </c>
      <c r="O589" s="57" t="str">
        <f t="shared" si="293"/>
        <v>AAI543</v>
      </c>
      <c r="P589" s="2" t="str">
        <f t="shared" si="265"/>
        <v>AO</v>
      </c>
      <c r="Q589" s="2" t="s">
        <v>161</v>
      </c>
      <c r="R589" s="57" t="s">
        <v>162</v>
      </c>
      <c r="S589" s="2"/>
      <c r="T589" s="2"/>
      <c r="U589" s="2">
        <v>27</v>
      </c>
      <c r="V589" s="2"/>
      <c r="W589" s="2" t="s">
        <v>1605</v>
      </c>
      <c r="X589" s="2" t="s">
        <v>164</v>
      </c>
      <c r="Y589" s="3" t="str">
        <f t="shared" si="282"/>
        <v>%Z083112</v>
      </c>
      <c r="Z589" s="2" t="str">
        <f t="shared" si="283"/>
        <v>%%O08TV9422</v>
      </c>
      <c r="AA589" s="2"/>
      <c r="AB589" s="2" t="str">
        <f t="shared" si="284"/>
        <v>氨储罐温度</v>
      </c>
      <c r="AC589" s="1" t="str">
        <f t="shared" si="271"/>
        <v>0</v>
      </c>
      <c r="AD589" s="1" t="str">
        <f t="shared" si="272"/>
        <v>101</v>
      </c>
      <c r="AE589" s="1" t="s">
        <v>314</v>
      </c>
      <c r="AF589" s="1"/>
      <c r="AG589" s="1"/>
      <c r="AH589" s="1"/>
      <c r="AI589" s="1"/>
      <c r="AJ589" s="1"/>
      <c r="AK589" s="58" t="s">
        <v>165</v>
      </c>
      <c r="AL589" s="4"/>
      <c r="AM589" s="4"/>
      <c r="AN589" s="5"/>
      <c r="AO589" s="195" t="s">
        <v>161</v>
      </c>
      <c r="AP589" s="199" t="s">
        <v>1658</v>
      </c>
      <c r="AQ589" s="197" t="s">
        <v>167</v>
      </c>
      <c r="AR589" s="196"/>
      <c r="AS589" s="196"/>
      <c r="AT589" s="196"/>
      <c r="AU589" s="205" t="s">
        <v>1659</v>
      </c>
      <c r="AV589" s="196" t="s">
        <v>170</v>
      </c>
      <c r="AW589" s="4"/>
      <c r="AX589" s="4"/>
      <c r="AY589" s="4"/>
      <c r="AZ589" s="4"/>
      <c r="BA589" s="4"/>
      <c r="BB589" s="4"/>
      <c r="BC589" s="4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4"/>
      <c r="BW589" s="8"/>
      <c r="BX589" s="8"/>
      <c r="BY589" s="8"/>
      <c r="BZ589" s="4"/>
      <c r="CA589" s="4"/>
      <c r="CB589" s="4"/>
      <c r="CC589" s="4"/>
      <c r="CD589" s="27"/>
      <c r="CE589" s="27"/>
      <c r="CF589" s="207" t="str">
        <f t="shared" si="294"/>
        <v/>
      </c>
      <c r="CG589" s="208" t="str">
        <f t="shared" si="285"/>
        <v/>
      </c>
      <c r="CH589" s="209"/>
      <c r="CI589" s="210"/>
      <c r="CJ589" s="207">
        <f t="shared" si="286"/>
        <v>11.952</v>
      </c>
      <c r="CK589" s="208">
        <f t="shared" si="287"/>
        <v>12.048</v>
      </c>
      <c r="CL589" s="209"/>
      <c r="CM589" s="210"/>
      <c r="CN589" s="207" t="str">
        <f t="shared" si="288"/>
        <v/>
      </c>
      <c r="CO589" s="208" t="str">
        <f t="shared" si="289"/>
        <v/>
      </c>
      <c r="CP589" s="211"/>
      <c r="CQ589" s="212"/>
      <c r="CR589" s="213"/>
      <c r="CS589" s="213"/>
    </row>
    <row r="590" spans="1:97" ht="19.899999999999999" customHeight="1">
      <c r="A590" s="194">
        <v>589</v>
      </c>
      <c r="B590" s="195">
        <v>13</v>
      </c>
      <c r="C590" s="195"/>
      <c r="D590" s="196" t="str">
        <f>LEFT(K590,1)&amp;RIGHT(K590,2)&amp;"N"&amp;L590&amp;"S"&amp;M590&amp;N590</f>
        <v>F01N8S313</v>
      </c>
      <c r="E590" s="196" t="s">
        <v>1992</v>
      </c>
      <c r="F590" s="196" t="s">
        <v>1692</v>
      </c>
      <c r="G590" s="196"/>
      <c r="H590" s="196"/>
      <c r="I590" s="237" t="str">
        <f t="shared" si="275"/>
        <v/>
      </c>
      <c r="J590" s="237" t="str">
        <f t="shared" si="276"/>
        <v/>
      </c>
      <c r="K590" s="2" t="str">
        <f t="shared" si="290"/>
        <v>FCS0301</v>
      </c>
      <c r="L590" s="1">
        <f t="shared" si="291"/>
        <v>8</v>
      </c>
      <c r="M590" s="1">
        <f t="shared" si="292"/>
        <v>3</v>
      </c>
      <c r="N590" s="1">
        <v>13</v>
      </c>
      <c r="O590" s="57" t="str">
        <f t="shared" si="293"/>
        <v>AAI543</v>
      </c>
      <c r="P590" s="2" t="str">
        <f t="shared" si="265"/>
        <v>AO</v>
      </c>
      <c r="Q590" s="2" t="s">
        <v>161</v>
      </c>
      <c r="R590" s="57" t="s">
        <v>162</v>
      </c>
      <c r="S590" s="2"/>
      <c r="T590" s="2"/>
      <c r="U590" s="2"/>
      <c r="V590" s="2"/>
      <c r="W590" s="2"/>
      <c r="X590" s="2"/>
      <c r="Y590" s="3" t="str">
        <f t="shared" si="282"/>
        <v>%Z083113</v>
      </c>
      <c r="Z590" s="2" t="str">
        <f t="shared" si="283"/>
        <v>%%OF01N8S313</v>
      </c>
      <c r="AA590" s="2"/>
      <c r="AB590" s="2" t="str">
        <f t="shared" si="284"/>
        <v>SBAOR SPARE</v>
      </c>
      <c r="AC590" s="1" t="str">
        <f t="shared" si="271"/>
        <v/>
      </c>
      <c r="AD590" s="1" t="str">
        <f t="shared" si="272"/>
        <v/>
      </c>
      <c r="AE590" s="1" t="str">
        <f>IF(H590&lt;&gt;"",H590,"")</f>
        <v/>
      </c>
      <c r="AF590" s="1"/>
      <c r="AG590" s="59"/>
      <c r="AH590" s="59"/>
      <c r="AI590" s="1"/>
      <c r="AJ590" s="1"/>
      <c r="AK590" s="58" t="s">
        <v>165</v>
      </c>
      <c r="AL590" s="4"/>
      <c r="AM590" s="4"/>
      <c r="AN590" s="5"/>
      <c r="AO590" s="195" t="s">
        <v>161</v>
      </c>
      <c r="AP590" s="199" t="s">
        <v>1658</v>
      </c>
      <c r="AQ590" s="197" t="s">
        <v>167</v>
      </c>
      <c r="AR590" s="196"/>
      <c r="AS590" s="196"/>
      <c r="AT590" s="196"/>
      <c r="AU590" s="205"/>
      <c r="AV590" s="196"/>
      <c r="AW590" s="4"/>
      <c r="AX590" s="4"/>
      <c r="AY590" s="4"/>
      <c r="AZ590" s="4"/>
      <c r="BA590" s="4"/>
      <c r="BB590" s="4"/>
      <c r="BC590" s="4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4"/>
      <c r="BW590" s="8"/>
      <c r="BX590" s="8"/>
      <c r="BY590" s="8"/>
      <c r="BZ590" s="4"/>
      <c r="CA590" s="4"/>
      <c r="CB590" s="4"/>
      <c r="CC590" s="4"/>
      <c r="CD590" s="27"/>
      <c r="CE590" s="27"/>
      <c r="CF590" s="124" t="str">
        <f t="shared" si="294"/>
        <v/>
      </c>
      <c r="CG590" s="208" t="str">
        <f t="shared" si="285"/>
        <v/>
      </c>
      <c r="CH590" s="209"/>
      <c r="CI590" s="210"/>
      <c r="CJ590" s="207">
        <f t="shared" si="286"/>
        <v>11.952</v>
      </c>
      <c r="CK590" s="208">
        <f t="shared" si="287"/>
        <v>12.048</v>
      </c>
      <c r="CL590" s="209"/>
      <c r="CM590" s="210"/>
      <c r="CN590" s="207" t="str">
        <f t="shared" si="288"/>
        <v/>
      </c>
      <c r="CO590" s="208" t="str">
        <f t="shared" si="289"/>
        <v/>
      </c>
      <c r="CP590" s="211"/>
      <c r="CQ590" s="212"/>
      <c r="CR590" s="213"/>
      <c r="CS590" s="213"/>
    </row>
    <row r="591" spans="1:97" ht="19.899999999999999" customHeight="1">
      <c r="A591" s="194">
        <v>590</v>
      </c>
      <c r="B591" s="195">
        <v>14</v>
      </c>
      <c r="C591" s="195"/>
      <c r="D591" s="196" t="str">
        <f>LEFT(K591,1)&amp;RIGHT(K591,2)&amp;"N"&amp;L591&amp;"S"&amp;M591&amp;N591</f>
        <v>F01N8S314</v>
      </c>
      <c r="E591" s="196" t="s">
        <v>1993</v>
      </c>
      <c r="F591" s="196" t="s">
        <v>1692</v>
      </c>
      <c r="G591" s="196"/>
      <c r="H591" s="196"/>
      <c r="I591" s="237" t="str">
        <f t="shared" si="275"/>
        <v/>
      </c>
      <c r="J591" s="237" t="str">
        <f t="shared" si="276"/>
        <v/>
      </c>
      <c r="K591" s="2" t="str">
        <f t="shared" si="290"/>
        <v>FCS0301</v>
      </c>
      <c r="L591" s="1">
        <f t="shared" si="291"/>
        <v>8</v>
      </c>
      <c r="M591" s="1">
        <f t="shared" si="292"/>
        <v>3</v>
      </c>
      <c r="N591" s="1">
        <v>14</v>
      </c>
      <c r="O591" s="57" t="str">
        <f t="shared" si="293"/>
        <v>AAI543</v>
      </c>
      <c r="P591" s="2" t="str">
        <f t="shared" si="265"/>
        <v>AO</v>
      </c>
      <c r="Q591" s="2" t="s">
        <v>161</v>
      </c>
      <c r="R591" s="57" t="s">
        <v>162</v>
      </c>
      <c r="S591" s="2"/>
      <c r="T591" s="2"/>
      <c r="U591" s="2"/>
      <c r="V591" s="2"/>
      <c r="W591" s="2"/>
      <c r="X591" s="2"/>
      <c r="Y591" s="3" t="str">
        <f t="shared" si="282"/>
        <v>%Z083114</v>
      </c>
      <c r="Z591" s="2" t="str">
        <f t="shared" si="283"/>
        <v>%%OF01N8S314</v>
      </c>
      <c r="AA591" s="2"/>
      <c r="AB591" s="2" t="str">
        <f t="shared" si="284"/>
        <v>SBAOR SPARE</v>
      </c>
      <c r="AC591" s="1" t="str">
        <f t="shared" si="271"/>
        <v/>
      </c>
      <c r="AD591" s="1" t="str">
        <f t="shared" si="272"/>
        <v/>
      </c>
      <c r="AE591" s="1" t="str">
        <f>IF(H591&lt;&gt;"",H591,"")</f>
        <v/>
      </c>
      <c r="AF591" s="1"/>
      <c r="AG591" s="1"/>
      <c r="AH591" s="1"/>
      <c r="AI591" s="1"/>
      <c r="AJ591" s="1"/>
      <c r="AK591" s="58" t="s">
        <v>165</v>
      </c>
      <c r="AL591" s="4"/>
      <c r="AM591" s="4"/>
      <c r="AN591" s="5"/>
      <c r="AO591" s="195" t="s">
        <v>161</v>
      </c>
      <c r="AP591" s="199" t="s">
        <v>1658</v>
      </c>
      <c r="AQ591" s="197" t="s">
        <v>167</v>
      </c>
      <c r="AR591" s="196"/>
      <c r="AS591" s="196"/>
      <c r="AT591" s="196"/>
      <c r="AU591" s="205"/>
      <c r="AV591" s="196"/>
      <c r="AW591" s="4"/>
      <c r="AX591" s="4"/>
      <c r="AY591" s="4"/>
      <c r="AZ591" s="4"/>
      <c r="BA591" s="4"/>
      <c r="BB591" s="4"/>
      <c r="BC591" s="4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4"/>
      <c r="BW591" s="8"/>
      <c r="BX591" s="8"/>
      <c r="BY591" s="8"/>
      <c r="BZ591" s="4"/>
      <c r="CA591" s="4"/>
      <c r="CB591" s="4"/>
      <c r="CC591" s="4"/>
      <c r="CD591" s="27"/>
      <c r="CE591" s="27"/>
      <c r="CF591" s="124" t="str">
        <f t="shared" si="294"/>
        <v/>
      </c>
      <c r="CG591" s="208" t="str">
        <f t="shared" si="285"/>
        <v/>
      </c>
      <c r="CH591" s="209"/>
      <c r="CI591" s="210"/>
      <c r="CJ591" s="207">
        <f t="shared" si="286"/>
        <v>11.952</v>
      </c>
      <c r="CK591" s="208">
        <f t="shared" si="287"/>
        <v>12.048</v>
      </c>
      <c r="CL591" s="209"/>
      <c r="CM591" s="210"/>
      <c r="CN591" s="207" t="str">
        <f t="shared" si="288"/>
        <v/>
      </c>
      <c r="CO591" s="208" t="str">
        <f t="shared" si="289"/>
        <v/>
      </c>
      <c r="CP591" s="211"/>
      <c r="CQ591" s="212"/>
      <c r="CR591" s="213"/>
      <c r="CS591" s="213"/>
    </row>
    <row r="592" spans="1:97" ht="19.899999999999999" customHeight="1">
      <c r="A592" s="194">
        <v>591</v>
      </c>
      <c r="B592" s="195">
        <v>15</v>
      </c>
      <c r="C592" s="195"/>
      <c r="D592" s="196" t="str">
        <f>LEFT(K592,1)&amp;RIGHT(K592,2)&amp;"N"&amp;L592&amp;"S"&amp;M592&amp;N592</f>
        <v>F01N8S315</v>
      </c>
      <c r="E592" s="196" t="s">
        <v>1994</v>
      </c>
      <c r="F592" s="196" t="s">
        <v>1692</v>
      </c>
      <c r="G592" s="196"/>
      <c r="H592" s="196"/>
      <c r="I592" s="237" t="str">
        <f t="shared" si="275"/>
        <v/>
      </c>
      <c r="J592" s="237" t="str">
        <f t="shared" si="276"/>
        <v/>
      </c>
      <c r="K592" s="2" t="str">
        <f t="shared" si="290"/>
        <v>FCS0301</v>
      </c>
      <c r="L592" s="1">
        <f t="shared" si="291"/>
        <v>8</v>
      </c>
      <c r="M592" s="1">
        <f t="shared" si="292"/>
        <v>3</v>
      </c>
      <c r="N592" s="1">
        <v>15</v>
      </c>
      <c r="O592" s="57" t="str">
        <f t="shared" si="293"/>
        <v>AAI543</v>
      </c>
      <c r="P592" s="2" t="str">
        <f t="shared" si="265"/>
        <v>AO</v>
      </c>
      <c r="Q592" s="2" t="s">
        <v>161</v>
      </c>
      <c r="R592" s="57" t="s">
        <v>162</v>
      </c>
      <c r="S592" s="2"/>
      <c r="T592" s="2"/>
      <c r="U592" s="2"/>
      <c r="V592" s="2"/>
      <c r="W592" s="2"/>
      <c r="X592" s="2"/>
      <c r="Y592" s="3" t="str">
        <f t="shared" si="282"/>
        <v>%Z083115</v>
      </c>
      <c r="Z592" s="2" t="str">
        <f t="shared" si="283"/>
        <v>%%OF01N8S315</v>
      </c>
      <c r="AA592" s="2"/>
      <c r="AB592" s="2" t="str">
        <f t="shared" si="284"/>
        <v>SBAOR SPARE</v>
      </c>
      <c r="AC592" s="1" t="str">
        <f t="shared" si="271"/>
        <v/>
      </c>
      <c r="AD592" s="1" t="str">
        <f t="shared" si="272"/>
        <v/>
      </c>
      <c r="AE592" s="1" t="str">
        <f>IF(H592&lt;&gt;"",H592,"")</f>
        <v/>
      </c>
      <c r="AF592" s="1"/>
      <c r="AG592" s="1"/>
      <c r="AH592" s="1"/>
      <c r="AI592" s="1"/>
      <c r="AJ592" s="1"/>
      <c r="AK592" s="58" t="s">
        <v>165</v>
      </c>
      <c r="AL592" s="4"/>
      <c r="AM592" s="4"/>
      <c r="AN592" s="5"/>
      <c r="AO592" s="195" t="s">
        <v>161</v>
      </c>
      <c r="AP592" s="199" t="s">
        <v>1658</v>
      </c>
      <c r="AQ592" s="197" t="s">
        <v>167</v>
      </c>
      <c r="AR592" s="196"/>
      <c r="AS592" s="196"/>
      <c r="AT592" s="196"/>
      <c r="AU592" s="205"/>
      <c r="AV592" s="196"/>
      <c r="AW592" s="4"/>
      <c r="AX592" s="4"/>
      <c r="AY592" s="4"/>
      <c r="AZ592" s="4"/>
      <c r="BA592" s="4"/>
      <c r="BB592" s="4"/>
      <c r="BC592" s="4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4"/>
      <c r="BW592" s="8"/>
      <c r="BX592" s="8"/>
      <c r="BY592" s="8"/>
      <c r="BZ592" s="4"/>
      <c r="CA592" s="4"/>
      <c r="CB592" s="4"/>
      <c r="CC592" s="4"/>
      <c r="CD592" s="27"/>
      <c r="CE592" s="27"/>
      <c r="CF592" s="124" t="str">
        <f t="shared" si="294"/>
        <v/>
      </c>
      <c r="CG592" s="208" t="str">
        <f t="shared" si="285"/>
        <v/>
      </c>
      <c r="CH592" s="209"/>
      <c r="CI592" s="210"/>
      <c r="CJ592" s="207">
        <f t="shared" si="286"/>
        <v>11.952</v>
      </c>
      <c r="CK592" s="208">
        <f t="shared" si="287"/>
        <v>12.048</v>
      </c>
      <c r="CL592" s="209"/>
      <c r="CM592" s="210"/>
      <c r="CN592" s="207" t="str">
        <f t="shared" si="288"/>
        <v/>
      </c>
      <c r="CO592" s="208" t="str">
        <f t="shared" si="289"/>
        <v/>
      </c>
      <c r="CP592" s="211"/>
      <c r="CQ592" s="212"/>
      <c r="CR592" s="213"/>
      <c r="CS592" s="213"/>
    </row>
    <row r="593" spans="1:97" ht="19.899999999999999" customHeight="1">
      <c r="A593" s="194">
        <v>592</v>
      </c>
      <c r="B593" s="195">
        <v>16</v>
      </c>
      <c r="C593" s="195"/>
      <c r="D593" s="196" t="str">
        <f>LEFT(K593,1)&amp;RIGHT(K593,2)&amp;"N"&amp;L593&amp;"S"&amp;M593&amp;N593</f>
        <v>F01N8S316</v>
      </c>
      <c r="E593" s="196" t="s">
        <v>1995</v>
      </c>
      <c r="F593" s="196" t="s">
        <v>1692</v>
      </c>
      <c r="G593" s="196"/>
      <c r="H593" s="196"/>
      <c r="I593" s="237" t="str">
        <f t="shared" si="275"/>
        <v/>
      </c>
      <c r="J593" s="237" t="str">
        <f t="shared" si="276"/>
        <v/>
      </c>
      <c r="K593" s="2" t="str">
        <f t="shared" si="290"/>
        <v>FCS0301</v>
      </c>
      <c r="L593" s="1">
        <f t="shared" si="291"/>
        <v>8</v>
      </c>
      <c r="M593" s="1">
        <f t="shared" si="292"/>
        <v>3</v>
      </c>
      <c r="N593" s="1">
        <v>16</v>
      </c>
      <c r="O593" s="57" t="str">
        <f t="shared" si="293"/>
        <v>AAI543</v>
      </c>
      <c r="P593" s="2" t="str">
        <f t="shared" si="265"/>
        <v>AO</v>
      </c>
      <c r="Q593" s="2" t="s">
        <v>161</v>
      </c>
      <c r="R593" s="57" t="s">
        <v>162</v>
      </c>
      <c r="S593" s="2"/>
      <c r="T593" s="2"/>
      <c r="U593" s="2"/>
      <c r="V593" s="2"/>
      <c r="W593" s="2"/>
      <c r="X593" s="2"/>
      <c r="Y593" s="3" t="str">
        <f t="shared" si="282"/>
        <v>%Z083116</v>
      </c>
      <c r="Z593" s="2" t="str">
        <f t="shared" si="283"/>
        <v>%%OF01N8S316</v>
      </c>
      <c r="AA593" s="2"/>
      <c r="AB593" s="2" t="str">
        <f t="shared" si="284"/>
        <v>SBAOR SPARE</v>
      </c>
      <c r="AC593" s="1" t="str">
        <f t="shared" si="271"/>
        <v/>
      </c>
      <c r="AD593" s="1" t="str">
        <f t="shared" si="272"/>
        <v/>
      </c>
      <c r="AE593" s="1" t="str">
        <f>IF(H593&lt;&gt;"",H593,"")</f>
        <v/>
      </c>
      <c r="AF593" s="1"/>
      <c r="AG593" s="1"/>
      <c r="AH593" s="1"/>
      <c r="AI593" s="1"/>
      <c r="AJ593" s="1"/>
      <c r="AK593" s="58" t="s">
        <v>165</v>
      </c>
      <c r="AL593" s="4"/>
      <c r="AM593" s="4"/>
      <c r="AN593" s="5"/>
      <c r="AO593" s="195" t="s">
        <v>161</v>
      </c>
      <c r="AP593" s="199" t="s">
        <v>1658</v>
      </c>
      <c r="AQ593" s="197" t="s">
        <v>167</v>
      </c>
      <c r="AR593" s="196"/>
      <c r="AS593" s="196"/>
      <c r="AT593" s="196"/>
      <c r="AU593" s="205"/>
      <c r="AV593" s="196"/>
      <c r="AW593" s="4"/>
      <c r="AX593" s="4"/>
      <c r="AY593" s="4"/>
      <c r="AZ593" s="4"/>
      <c r="BA593" s="4"/>
      <c r="BB593" s="4"/>
      <c r="BC593" s="4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4"/>
      <c r="BW593" s="8"/>
      <c r="BX593" s="8"/>
      <c r="BY593" s="8"/>
      <c r="BZ593" s="4"/>
      <c r="CA593" s="4"/>
      <c r="CB593" s="4"/>
      <c r="CC593" s="4"/>
      <c r="CD593" s="27"/>
      <c r="CE593" s="27"/>
      <c r="CF593" s="124" t="str">
        <f t="shared" si="294"/>
        <v/>
      </c>
      <c r="CG593" s="208" t="str">
        <f t="shared" si="285"/>
        <v/>
      </c>
      <c r="CH593" s="209"/>
      <c r="CI593" s="210"/>
      <c r="CJ593" s="207">
        <f t="shared" si="286"/>
        <v>11.952</v>
      </c>
      <c r="CK593" s="208">
        <f t="shared" si="287"/>
        <v>12.048</v>
      </c>
      <c r="CL593" s="209"/>
      <c r="CM593" s="210"/>
      <c r="CN593" s="207" t="str">
        <f t="shared" si="288"/>
        <v/>
      </c>
      <c r="CO593" s="208" t="str">
        <f t="shared" si="289"/>
        <v/>
      </c>
      <c r="CP593" s="211"/>
      <c r="CQ593" s="212"/>
      <c r="CR593" s="213"/>
      <c r="CS593" s="213"/>
    </row>
  </sheetData>
  <autoFilter ref="A1:CT596"/>
  <phoneticPr fontId="86" type="noConversion"/>
  <conditionalFormatting sqref="F1:H1">
    <cfRule type="duplicateValues" dxfId="774" priority="270" stopIfTrue="1"/>
    <cfRule type="duplicateValues" dxfId="773" priority="271" stopIfTrue="1"/>
  </conditionalFormatting>
  <conditionalFormatting sqref="E33">
    <cfRule type="duplicateValues" dxfId="772" priority="180"/>
  </conditionalFormatting>
  <conditionalFormatting sqref="AB33">
    <cfRule type="expression" dxfId="771" priority="181">
      <formula>LENB($AB33)&gt;24</formula>
    </cfRule>
  </conditionalFormatting>
  <conditionalFormatting sqref="E49">
    <cfRule type="duplicateValues" dxfId="770" priority="179"/>
  </conditionalFormatting>
  <conditionalFormatting sqref="E81">
    <cfRule type="duplicateValues" dxfId="769" priority="175"/>
  </conditionalFormatting>
  <conditionalFormatting sqref="AB81">
    <cfRule type="expression" dxfId="768" priority="176">
      <formula>LENB($AB81)&gt;24</formula>
    </cfRule>
  </conditionalFormatting>
  <conditionalFormatting sqref="D142">
    <cfRule type="duplicateValues" dxfId="767" priority="169"/>
  </conditionalFormatting>
  <conditionalFormatting sqref="E142">
    <cfRule type="duplicateValues" dxfId="766" priority="167"/>
  </conditionalFormatting>
  <conditionalFormatting sqref="D292">
    <cfRule type="duplicateValues" dxfId="765" priority="193"/>
  </conditionalFormatting>
  <conditionalFormatting sqref="E292">
    <cfRule type="duplicateValues" dxfId="764" priority="192"/>
  </conditionalFormatting>
  <conditionalFormatting sqref="D293">
    <cfRule type="duplicateValues" dxfId="763" priority="191"/>
  </conditionalFormatting>
  <conditionalFormatting sqref="E293">
    <cfRule type="duplicateValues" dxfId="762" priority="190"/>
  </conditionalFormatting>
  <conditionalFormatting sqref="D294">
    <cfRule type="duplicateValues" dxfId="761" priority="189"/>
  </conditionalFormatting>
  <conditionalFormatting sqref="E294">
    <cfRule type="duplicateValues" dxfId="760" priority="188"/>
  </conditionalFormatting>
  <conditionalFormatting sqref="D303">
    <cfRule type="duplicateValues" dxfId="759" priority="187"/>
  </conditionalFormatting>
  <conditionalFormatting sqref="E303">
    <cfRule type="duplicateValues" dxfId="758" priority="186"/>
  </conditionalFormatting>
  <conditionalFormatting sqref="E304">
    <cfRule type="duplicateValues" dxfId="757" priority="185"/>
  </conditionalFormatting>
  <conditionalFormatting sqref="E305">
    <cfRule type="duplicateValues" dxfId="756" priority="184"/>
  </conditionalFormatting>
  <conditionalFormatting sqref="E333">
    <cfRule type="duplicateValues" dxfId="755" priority="197"/>
  </conditionalFormatting>
  <conditionalFormatting sqref="E364">
    <cfRule type="duplicateValues" dxfId="754" priority="201"/>
  </conditionalFormatting>
  <conditionalFormatting sqref="E365">
    <cfRule type="duplicateValues" dxfId="753" priority="200"/>
  </conditionalFormatting>
  <conditionalFormatting sqref="E367">
    <cfRule type="duplicateValues" dxfId="752" priority="198"/>
  </conditionalFormatting>
  <conditionalFormatting sqref="E384">
    <cfRule type="duplicateValues" dxfId="751" priority="203"/>
  </conditionalFormatting>
  <conditionalFormatting sqref="E385">
    <cfRule type="duplicateValues" dxfId="750" priority="202"/>
  </conditionalFormatting>
  <conditionalFormatting sqref="D50:D59">
    <cfRule type="duplicateValues" dxfId="749" priority="265"/>
  </conditionalFormatting>
  <conditionalFormatting sqref="D58:D59">
    <cfRule type="duplicateValues" dxfId="748" priority="209"/>
  </conditionalFormatting>
  <conditionalFormatting sqref="D66:D75">
    <cfRule type="duplicateValues" dxfId="747" priority="259"/>
  </conditionalFormatting>
  <conditionalFormatting sqref="D89:D90">
    <cfRule type="duplicateValues" dxfId="746" priority="211"/>
  </conditionalFormatting>
  <conditionalFormatting sqref="D98:D104">
    <cfRule type="duplicateValues" dxfId="745" priority="254"/>
  </conditionalFormatting>
  <conditionalFormatting sqref="D98:D100">
    <cfRule type="duplicateValues" dxfId="744" priority="215"/>
  </conditionalFormatting>
  <conditionalFormatting sqref="D114:D122">
    <cfRule type="duplicateValues" dxfId="743" priority="252"/>
  </conditionalFormatting>
  <conditionalFormatting sqref="D130:D131">
    <cfRule type="duplicateValues" dxfId="742" priority="217"/>
  </conditionalFormatting>
  <conditionalFormatting sqref="D133:D141">
    <cfRule type="duplicateValues" dxfId="741" priority="248"/>
  </conditionalFormatting>
  <conditionalFormatting sqref="D143">
    <cfRule type="duplicateValues" dxfId="740" priority="166"/>
  </conditionalFormatting>
  <conditionalFormatting sqref="D146:D158">
    <cfRule type="duplicateValues" dxfId="739" priority="246"/>
  </conditionalFormatting>
  <conditionalFormatting sqref="D159">
    <cfRule type="duplicateValues" dxfId="738" priority="164"/>
  </conditionalFormatting>
  <conditionalFormatting sqref="D162:D173">
    <cfRule type="duplicateValues" dxfId="737" priority="243"/>
  </conditionalFormatting>
  <conditionalFormatting sqref="D174:D175">
    <cfRule type="duplicateValues" dxfId="736" priority="162"/>
  </conditionalFormatting>
  <conditionalFormatting sqref="D178:D187">
    <cfRule type="duplicateValues" dxfId="735" priority="241"/>
  </conditionalFormatting>
  <conditionalFormatting sqref="D188:D190">
    <cfRule type="duplicateValues" dxfId="734" priority="159"/>
  </conditionalFormatting>
  <conditionalFormatting sqref="D191">
    <cfRule type="duplicateValues" dxfId="733" priority="157"/>
  </conditionalFormatting>
  <conditionalFormatting sqref="D194:D207">
    <cfRule type="duplicateValues" dxfId="732" priority="155"/>
  </conditionalFormatting>
  <conditionalFormatting sqref="D210:D219">
    <cfRule type="duplicateValues" dxfId="731" priority="152"/>
  </conditionalFormatting>
  <conditionalFormatting sqref="D226:D229">
    <cfRule type="duplicateValues" dxfId="730" priority="238"/>
  </conditionalFormatting>
  <conditionalFormatting sqref="D230:D239">
    <cfRule type="duplicateValues" dxfId="729" priority="149"/>
  </conditionalFormatting>
  <conditionalFormatting sqref="D242:D254">
    <cfRule type="duplicateValues" dxfId="728" priority="236"/>
  </conditionalFormatting>
  <conditionalFormatting sqref="D255">
    <cfRule type="duplicateValues" dxfId="727" priority="147"/>
  </conditionalFormatting>
  <conditionalFormatting sqref="D258:D269">
    <cfRule type="duplicateValues" dxfId="726" priority="234"/>
  </conditionalFormatting>
  <conditionalFormatting sqref="D283:D284">
    <cfRule type="duplicateValues" dxfId="725" priority="141"/>
  </conditionalFormatting>
  <conditionalFormatting sqref="D285:D287">
    <cfRule type="duplicateValues" dxfId="724" priority="143"/>
  </conditionalFormatting>
  <conditionalFormatting sqref="D290:D291">
    <cfRule type="duplicateValues" dxfId="723" priority="195"/>
  </conditionalFormatting>
  <conditionalFormatting sqref="D295:D302">
    <cfRule type="duplicateValues" dxfId="722" priority="232"/>
  </conditionalFormatting>
  <conditionalFormatting sqref="D306:D318">
    <cfRule type="duplicateValues" dxfId="721" priority="230"/>
  </conditionalFormatting>
  <conditionalFormatting sqref="D319">
    <cfRule type="duplicateValues" dxfId="720" priority="139"/>
  </conditionalFormatting>
  <conditionalFormatting sqref="D322:D324">
    <cfRule type="duplicateValues" dxfId="719" priority="227"/>
  </conditionalFormatting>
  <conditionalFormatting sqref="D338:D347">
    <cfRule type="duplicateValues" dxfId="718" priority="224"/>
  </conditionalFormatting>
  <conditionalFormatting sqref="D348:D351">
    <cfRule type="duplicateValues" dxfId="717" priority="206"/>
  </conditionalFormatting>
  <conditionalFormatting sqref="D370:D381">
    <cfRule type="duplicateValues" dxfId="716" priority="219"/>
  </conditionalFormatting>
  <conditionalFormatting sqref="E15:E17">
    <cfRule type="duplicateValues" dxfId="715" priority="182"/>
  </conditionalFormatting>
  <conditionalFormatting sqref="E29:E32">
    <cfRule type="duplicateValues" dxfId="714" priority="212"/>
  </conditionalFormatting>
  <conditionalFormatting sqref="E47:E48">
    <cfRule type="duplicateValues" dxfId="713" priority="134"/>
  </conditionalFormatting>
  <conditionalFormatting sqref="E50:E59">
    <cfRule type="duplicateValues" dxfId="712" priority="260"/>
  </conditionalFormatting>
  <conditionalFormatting sqref="E58:E59">
    <cfRule type="duplicateValues" dxfId="711" priority="208"/>
  </conditionalFormatting>
  <conditionalFormatting sqref="E60:E62">
    <cfRule type="duplicateValues" dxfId="710" priority="207"/>
  </conditionalFormatting>
  <conditionalFormatting sqref="E63:E65">
    <cfRule type="duplicateValues" dxfId="709" priority="177"/>
  </conditionalFormatting>
  <conditionalFormatting sqref="E66:E80">
    <cfRule type="duplicateValues" dxfId="708" priority="256"/>
  </conditionalFormatting>
  <conditionalFormatting sqref="E89:E93">
    <cfRule type="duplicateValues" dxfId="707" priority="210"/>
  </conditionalFormatting>
  <conditionalFormatting sqref="E96:E97">
    <cfRule type="duplicateValues" dxfId="706" priority="174"/>
  </conditionalFormatting>
  <conditionalFormatting sqref="E98:E104">
    <cfRule type="duplicateValues" dxfId="705" priority="250"/>
  </conditionalFormatting>
  <conditionalFormatting sqref="E98:E100">
    <cfRule type="duplicateValues" dxfId="704" priority="214"/>
  </conditionalFormatting>
  <conditionalFormatting sqref="E112:E113">
    <cfRule type="duplicateValues" dxfId="703" priority="172"/>
  </conditionalFormatting>
  <conditionalFormatting sqref="E114:E126">
    <cfRule type="duplicateValues" dxfId="702" priority="249"/>
  </conditionalFormatting>
  <conditionalFormatting sqref="E127:E129">
    <cfRule type="duplicateValues" dxfId="701" priority="170"/>
  </conditionalFormatting>
  <conditionalFormatting sqref="E130:E132">
    <cfRule type="duplicateValues" dxfId="700" priority="216"/>
  </conditionalFormatting>
  <conditionalFormatting sqref="E133:E141">
    <cfRule type="duplicateValues" dxfId="699" priority="245"/>
  </conditionalFormatting>
  <conditionalFormatting sqref="E143:E145">
    <cfRule type="duplicateValues" dxfId="698" priority="165"/>
  </conditionalFormatting>
  <conditionalFormatting sqref="E146:E158">
    <cfRule type="duplicateValues" dxfId="697" priority="244"/>
  </conditionalFormatting>
  <conditionalFormatting sqref="E159:E161">
    <cfRule type="duplicateValues" dxfId="696" priority="163"/>
  </conditionalFormatting>
  <conditionalFormatting sqref="E162:E173">
    <cfRule type="duplicateValues" dxfId="695" priority="240"/>
  </conditionalFormatting>
  <conditionalFormatting sqref="E174:E177">
    <cfRule type="duplicateValues" dxfId="694" priority="160"/>
  </conditionalFormatting>
  <conditionalFormatting sqref="E178:E187">
    <cfRule type="duplicateValues" dxfId="693" priority="239"/>
  </conditionalFormatting>
  <conditionalFormatting sqref="E188:E190">
    <cfRule type="duplicateValues" dxfId="692" priority="158"/>
  </conditionalFormatting>
  <conditionalFormatting sqref="E191:E193">
    <cfRule type="duplicateValues" dxfId="691" priority="156"/>
  </conditionalFormatting>
  <conditionalFormatting sqref="E194:E209">
    <cfRule type="duplicateValues" dxfId="690" priority="153"/>
  </conditionalFormatting>
  <conditionalFormatting sqref="E210:E225">
    <cfRule type="duplicateValues" dxfId="689" priority="150"/>
  </conditionalFormatting>
  <conditionalFormatting sqref="E226:E229">
    <cfRule type="duplicateValues" dxfId="688" priority="237"/>
  </conditionalFormatting>
  <conditionalFormatting sqref="E230:E241">
    <cfRule type="duplicateValues" dxfId="687" priority="148"/>
  </conditionalFormatting>
  <conditionalFormatting sqref="E242:E254">
    <cfRule type="duplicateValues" dxfId="686" priority="235"/>
  </conditionalFormatting>
  <conditionalFormatting sqref="E255:E257">
    <cfRule type="duplicateValues" dxfId="685" priority="146"/>
  </conditionalFormatting>
  <conditionalFormatting sqref="E258:E269">
    <cfRule type="duplicateValues" dxfId="684" priority="233"/>
  </conditionalFormatting>
  <conditionalFormatting sqref="E273">
    <cfRule type="duplicateValues" dxfId="683" priority="145"/>
  </conditionalFormatting>
  <conditionalFormatting sqref="E283:E284">
    <cfRule type="duplicateValues" dxfId="682" priority="140"/>
  </conditionalFormatting>
  <conditionalFormatting sqref="E285:E289">
    <cfRule type="duplicateValues" dxfId="681" priority="144"/>
  </conditionalFormatting>
  <conditionalFormatting sqref="E290:E291">
    <cfRule type="duplicateValues" dxfId="680" priority="194"/>
  </conditionalFormatting>
  <conditionalFormatting sqref="E295:E302">
    <cfRule type="duplicateValues" dxfId="679" priority="231"/>
  </conditionalFormatting>
  <conditionalFormatting sqref="E306:E318">
    <cfRule type="duplicateValues" dxfId="678" priority="228"/>
  </conditionalFormatting>
  <conditionalFormatting sqref="E319:E321">
    <cfRule type="duplicateValues" dxfId="677" priority="137"/>
  </conditionalFormatting>
  <conditionalFormatting sqref="E322:E332">
    <cfRule type="duplicateValues" dxfId="676" priority="225"/>
  </conditionalFormatting>
  <conditionalFormatting sqref="E334:E335">
    <cfRule type="duplicateValues" dxfId="675" priority="196"/>
  </conditionalFormatting>
  <conditionalFormatting sqref="E336:E337">
    <cfRule type="duplicateValues" dxfId="674" priority="135"/>
  </conditionalFormatting>
  <conditionalFormatting sqref="E338:E347">
    <cfRule type="duplicateValues" dxfId="673" priority="222"/>
  </conditionalFormatting>
  <conditionalFormatting sqref="E348:E353">
    <cfRule type="duplicateValues" dxfId="672" priority="205"/>
  </conditionalFormatting>
  <conditionalFormatting sqref="E362:E363">
    <cfRule type="duplicateValues" dxfId="671" priority="204"/>
  </conditionalFormatting>
  <conditionalFormatting sqref="E370:E371 E378:E380 E382:E383">
    <cfRule type="duplicateValues" dxfId="670" priority="218"/>
  </conditionalFormatting>
  <conditionalFormatting sqref="AB15:AB17">
    <cfRule type="expression" dxfId="669" priority="183">
      <formula>LENB($AB15)&gt;24</formula>
    </cfRule>
  </conditionalFormatting>
  <conditionalFormatting sqref="AB50:AB62">
    <cfRule type="expression" dxfId="668" priority="264">
      <formula>LENB($AB50)&gt;24</formula>
    </cfRule>
  </conditionalFormatting>
  <conditionalFormatting sqref="AB63:AB65">
    <cfRule type="expression" dxfId="667" priority="178">
      <formula>LENB($AB63)&gt;24</formula>
    </cfRule>
  </conditionalFormatting>
  <conditionalFormatting sqref="AB66:AB80">
    <cfRule type="expression" dxfId="666" priority="258">
      <formula>LENB($AB66)&gt;24</formula>
    </cfRule>
  </conditionalFormatting>
  <conditionalFormatting sqref="AB98:AB110">
    <cfRule type="expression" dxfId="665" priority="253">
      <formula>LENB($AB98)&gt;24</formula>
    </cfRule>
  </conditionalFormatting>
  <conditionalFormatting sqref="AB111:AB113">
    <cfRule type="expression" dxfId="664" priority="173">
      <formula>LENB($AB111)&gt;24</formula>
    </cfRule>
  </conditionalFormatting>
  <conditionalFormatting sqref="AB130:AB141">
    <cfRule type="expression" dxfId="663" priority="247">
      <formula>LENB($AB130)&gt;24</formula>
    </cfRule>
  </conditionalFormatting>
  <conditionalFormatting sqref="AB142:AB145">
    <cfRule type="expression" dxfId="662" priority="168">
      <formula>LENB($AB142)&gt;24</formula>
    </cfRule>
  </conditionalFormatting>
  <conditionalFormatting sqref="AB162:AB173">
    <cfRule type="expression" dxfId="661" priority="242">
      <formula>LENB($AB162)&gt;24</formula>
    </cfRule>
  </conditionalFormatting>
  <conditionalFormatting sqref="AB174:AB177">
    <cfRule type="expression" dxfId="660" priority="161">
      <formula>LENB($AB174)&gt;24</formula>
    </cfRule>
  </conditionalFormatting>
  <conditionalFormatting sqref="AB194:AB209">
    <cfRule type="expression" dxfId="659" priority="154">
      <formula>LENB($AB194)&gt;24</formula>
    </cfRule>
  </conditionalFormatting>
  <conditionalFormatting sqref="AB210:AB225">
    <cfRule type="expression" dxfId="658" priority="151">
      <formula>LENB($AB210)&gt;24</formula>
    </cfRule>
  </conditionalFormatting>
  <conditionalFormatting sqref="AB283:AB289">
    <cfRule type="expression" dxfId="657" priority="142">
      <formula>LENB($AB283)&gt;24</formula>
    </cfRule>
  </conditionalFormatting>
  <conditionalFormatting sqref="AB306:AB318">
    <cfRule type="expression" dxfId="656" priority="229">
      <formula>LENB($AB306)&gt;24</formula>
    </cfRule>
  </conditionalFormatting>
  <conditionalFormatting sqref="AB319:AB321">
    <cfRule type="expression" dxfId="655" priority="138">
      <formula>LENB($AB319)&gt;24</formula>
    </cfRule>
  </conditionalFormatting>
  <conditionalFormatting sqref="AB322:AB335">
    <cfRule type="expression" dxfId="654" priority="226">
      <formula>LENB($AB322)&gt;24</formula>
    </cfRule>
  </conditionalFormatting>
  <conditionalFormatting sqref="AB336:AB337">
    <cfRule type="expression" dxfId="653" priority="136">
      <formula>LENB($AB336)&gt;24</formula>
    </cfRule>
  </conditionalFormatting>
  <conditionalFormatting sqref="AB338:AB353">
    <cfRule type="expression" dxfId="652" priority="223">
      <formula>LENB($AB338)&gt;24</formula>
    </cfRule>
  </conditionalFormatting>
  <conditionalFormatting sqref="D594:D1048576 D1:D12 D18:D27 D34:D43">
    <cfRule type="duplicateValues" dxfId="651" priority="267"/>
  </conditionalFormatting>
  <conditionalFormatting sqref="E594:E1048576 E1:E14 E18:E28 E34:E46">
    <cfRule type="duplicateValues" dxfId="650" priority="261"/>
  </conditionalFormatting>
  <conditionalFormatting sqref="D594:D62410 D1">
    <cfRule type="duplicateValues" dxfId="649" priority="268" stopIfTrue="1"/>
    <cfRule type="duplicateValues" dxfId="648" priority="269" stopIfTrue="1"/>
  </conditionalFormatting>
  <conditionalFormatting sqref="E594:E62410 E1">
    <cfRule type="duplicateValues" dxfId="647" priority="262" stopIfTrue="1"/>
    <cfRule type="duplicateValues" dxfId="646" priority="263" stopIfTrue="1"/>
  </conditionalFormatting>
  <conditionalFormatting sqref="AB2:AB14 AB18:AB32 AB274:AB282">
    <cfRule type="expression" dxfId="645" priority="266">
      <formula>LENB($AB2)&gt;24</formula>
    </cfRule>
  </conditionalFormatting>
  <conditionalFormatting sqref="D82:D88">
    <cfRule type="duplicateValues" dxfId="644" priority="257"/>
  </conditionalFormatting>
  <conditionalFormatting sqref="E82:E88 E94:E95">
    <cfRule type="duplicateValues" dxfId="643" priority="255"/>
  </conditionalFormatting>
  <conditionalFormatting sqref="D274:D282 D270:D271">
    <cfRule type="duplicateValues" dxfId="642" priority="272"/>
  </conditionalFormatting>
  <conditionalFormatting sqref="E274:E282 E270:E271">
    <cfRule type="duplicateValues" dxfId="641" priority="273"/>
  </conditionalFormatting>
  <conditionalFormatting sqref="D354:D355">
    <cfRule type="duplicateValues" dxfId="640" priority="221"/>
  </conditionalFormatting>
  <conditionalFormatting sqref="E354:E361 E369">
    <cfRule type="duplicateValues" dxfId="639" priority="220"/>
  </conditionalFormatting>
  <conditionalFormatting sqref="E366 E368">
    <cfRule type="duplicateValues" dxfId="638" priority="199"/>
  </conditionalFormatting>
  <conditionalFormatting sqref="AB546:AB558">
    <cfRule type="expression" dxfId="637" priority="126">
      <formula>LENB($AB546)&gt;24</formula>
    </cfRule>
  </conditionalFormatting>
  <conditionalFormatting sqref="AB543:AB545">
    <cfRule type="expression" dxfId="636" priority="128">
      <formula>LENB($AB543)&gt;24</formula>
    </cfRule>
  </conditionalFormatting>
  <conditionalFormatting sqref="AB562:AB574">
    <cfRule type="expression" dxfId="635" priority="123">
      <formula>LENB($AB562)&gt;24</formula>
    </cfRule>
  </conditionalFormatting>
  <conditionalFormatting sqref="AB559:AB561">
    <cfRule type="expression" dxfId="634" priority="125">
      <formula>LENB($AB559)&gt;24</formula>
    </cfRule>
  </conditionalFormatting>
  <conditionalFormatting sqref="AB578:AB590">
    <cfRule type="expression" dxfId="633" priority="120">
      <formula>LENB($AB578)&gt;24</formula>
    </cfRule>
  </conditionalFormatting>
  <conditionalFormatting sqref="AB575:AB577">
    <cfRule type="expression" dxfId="632" priority="122">
      <formula>LENB($AB575)&gt;24</formula>
    </cfRule>
  </conditionalFormatting>
  <conditionalFormatting sqref="AB591:AB593">
    <cfRule type="expression" dxfId="631" priority="119">
      <formula>LENB($AB591)&gt;24</formula>
    </cfRule>
  </conditionalFormatting>
  <conditionalFormatting sqref="AB527:AB529">
    <cfRule type="expression" dxfId="630" priority="131">
      <formula>LENB($AB527)&gt;24</formula>
    </cfRule>
  </conditionalFormatting>
  <conditionalFormatting sqref="D514:D525">
    <cfRule type="duplicateValues" dxfId="629" priority="133"/>
  </conditionalFormatting>
  <conditionalFormatting sqref="AB514:AB526">
    <cfRule type="expression" dxfId="628" priority="132">
      <formula>LENB($AB514)&gt;24</formula>
    </cfRule>
  </conditionalFormatting>
  <conditionalFormatting sqref="D530:D541">
    <cfRule type="duplicateValues" dxfId="627" priority="130"/>
  </conditionalFormatting>
  <conditionalFormatting sqref="AB530:AB542">
    <cfRule type="expression" dxfId="626" priority="129">
      <formula>LENB($AB530)&gt;24</formula>
    </cfRule>
  </conditionalFormatting>
  <conditionalFormatting sqref="D546:D555">
    <cfRule type="duplicateValues" dxfId="625" priority="127"/>
  </conditionalFormatting>
  <conditionalFormatting sqref="D562:D571">
    <cfRule type="duplicateValues" dxfId="624" priority="124"/>
  </conditionalFormatting>
  <conditionalFormatting sqref="E591:E593">
    <cfRule type="duplicateValues" dxfId="623" priority="118"/>
  </conditionalFormatting>
  <conditionalFormatting sqref="D578:D589">
    <cfRule type="duplicateValues" dxfId="622" priority="121"/>
  </conditionalFormatting>
  <conditionalFormatting sqref="D13:D17">
    <cfRule type="duplicateValues" dxfId="621" priority="117"/>
  </conditionalFormatting>
  <conditionalFormatting sqref="D28:D33">
    <cfRule type="duplicateValues" dxfId="620" priority="116"/>
  </conditionalFormatting>
  <conditionalFormatting sqref="D112:D113">
    <cfRule type="duplicateValues" dxfId="619" priority="115"/>
  </conditionalFormatting>
  <conditionalFormatting sqref="D123:D129">
    <cfRule type="duplicateValues" dxfId="618" priority="114"/>
  </conditionalFormatting>
  <conditionalFormatting sqref="D44:D49">
    <cfRule type="duplicateValues" dxfId="617" priority="113"/>
  </conditionalFormatting>
  <conditionalFormatting sqref="D144:D145">
    <cfRule type="duplicateValues" dxfId="616" priority="112"/>
  </conditionalFormatting>
  <conditionalFormatting sqref="D160:D161">
    <cfRule type="duplicateValues" dxfId="615" priority="111"/>
  </conditionalFormatting>
  <conditionalFormatting sqref="D65">
    <cfRule type="duplicateValues" dxfId="614" priority="110"/>
  </conditionalFormatting>
  <conditionalFormatting sqref="D60:D64">
    <cfRule type="duplicateValues" dxfId="613" priority="109"/>
  </conditionalFormatting>
  <conditionalFormatting sqref="D176:D177">
    <cfRule type="duplicateValues" dxfId="612" priority="108"/>
  </conditionalFormatting>
  <conditionalFormatting sqref="D192:D193">
    <cfRule type="duplicateValues" dxfId="611" priority="107"/>
  </conditionalFormatting>
  <conditionalFormatting sqref="D208:D209">
    <cfRule type="duplicateValues" dxfId="610" priority="106"/>
  </conditionalFormatting>
  <conditionalFormatting sqref="D526:D529">
    <cfRule type="duplicateValues" dxfId="609" priority="105"/>
  </conditionalFormatting>
  <conditionalFormatting sqref="D76:D81">
    <cfRule type="duplicateValues" dxfId="608" priority="104"/>
  </conditionalFormatting>
  <conditionalFormatting sqref="D220:D225">
    <cfRule type="duplicateValues" dxfId="607" priority="103"/>
  </conditionalFormatting>
  <conditionalFormatting sqref="D240:D241">
    <cfRule type="duplicateValues" dxfId="606" priority="102"/>
  </conditionalFormatting>
  <conditionalFormatting sqref="D256:D257">
    <cfRule type="duplicateValues" dxfId="605" priority="101"/>
  </conditionalFormatting>
  <conditionalFormatting sqref="D542:D545">
    <cfRule type="duplicateValues" dxfId="604" priority="100"/>
  </conditionalFormatting>
  <conditionalFormatting sqref="D273">
    <cfRule type="duplicateValues" dxfId="603" priority="99"/>
  </conditionalFormatting>
  <conditionalFormatting sqref="D288:D289">
    <cfRule type="duplicateValues" dxfId="602" priority="98"/>
  </conditionalFormatting>
  <conditionalFormatting sqref="D304:D305">
    <cfRule type="duplicateValues" dxfId="601" priority="97"/>
  </conditionalFormatting>
  <conditionalFormatting sqref="D556:D561">
    <cfRule type="duplicateValues" dxfId="600" priority="96"/>
  </conditionalFormatting>
  <conditionalFormatting sqref="D91:D97">
    <cfRule type="duplicateValues" dxfId="599" priority="95"/>
  </conditionalFormatting>
  <conditionalFormatting sqref="D321">
    <cfRule type="duplicateValues" dxfId="598" priority="94"/>
  </conditionalFormatting>
  <conditionalFormatting sqref="D320">
    <cfRule type="duplicateValues" dxfId="597" priority="93"/>
  </conditionalFormatting>
  <conditionalFormatting sqref="D325:D328 D330:D337">
    <cfRule type="duplicateValues" dxfId="596" priority="92"/>
  </conditionalFormatting>
  <conditionalFormatting sqref="D352:D353">
    <cfRule type="duplicateValues" dxfId="595" priority="91"/>
  </conditionalFormatting>
  <conditionalFormatting sqref="D356:D369">
    <cfRule type="duplicateValues" dxfId="594" priority="90"/>
  </conditionalFormatting>
  <conditionalFormatting sqref="D382:D385">
    <cfRule type="duplicateValues" dxfId="593" priority="89"/>
  </conditionalFormatting>
  <conditionalFormatting sqref="D572:D577">
    <cfRule type="duplicateValues" dxfId="592" priority="88"/>
  </conditionalFormatting>
  <conditionalFormatting sqref="E413">
    <cfRule type="duplicateValues" dxfId="591" priority="70"/>
  </conditionalFormatting>
  <conditionalFormatting sqref="E444">
    <cfRule type="duplicateValues" dxfId="590" priority="74"/>
  </conditionalFormatting>
  <conditionalFormatting sqref="E445">
    <cfRule type="duplicateValues" dxfId="589" priority="73"/>
  </conditionalFormatting>
  <conditionalFormatting sqref="E447">
    <cfRule type="duplicateValues" dxfId="588" priority="71"/>
  </conditionalFormatting>
  <conditionalFormatting sqref="D386:D398">
    <cfRule type="duplicateValues" dxfId="587" priority="87"/>
  </conditionalFormatting>
  <conditionalFormatting sqref="D399">
    <cfRule type="duplicateValues" dxfId="586" priority="68"/>
  </conditionalFormatting>
  <conditionalFormatting sqref="D402:D404">
    <cfRule type="duplicateValues" dxfId="585" priority="84"/>
  </conditionalFormatting>
  <conditionalFormatting sqref="D418:D427">
    <cfRule type="duplicateValues" dxfId="584" priority="81"/>
  </conditionalFormatting>
  <conditionalFormatting sqref="D428:D430">
    <cfRule type="duplicateValues" dxfId="583" priority="77"/>
  </conditionalFormatting>
  <conditionalFormatting sqref="E386:E398">
    <cfRule type="duplicateValues" dxfId="582" priority="85"/>
  </conditionalFormatting>
  <conditionalFormatting sqref="E399:E401">
    <cfRule type="duplicateValues" dxfId="581" priority="66"/>
  </conditionalFormatting>
  <conditionalFormatting sqref="E402:E412">
    <cfRule type="duplicateValues" dxfId="580" priority="82"/>
  </conditionalFormatting>
  <conditionalFormatting sqref="E414:E415">
    <cfRule type="duplicateValues" dxfId="579" priority="69"/>
  </conditionalFormatting>
  <conditionalFormatting sqref="E416:E417">
    <cfRule type="duplicateValues" dxfId="578" priority="64"/>
  </conditionalFormatting>
  <conditionalFormatting sqref="E418:E427">
    <cfRule type="duplicateValues" dxfId="577" priority="79"/>
  </conditionalFormatting>
  <conditionalFormatting sqref="E428:E433">
    <cfRule type="duplicateValues" dxfId="576" priority="76"/>
  </conditionalFormatting>
  <conditionalFormatting sqref="E442:E443">
    <cfRule type="duplicateValues" dxfId="575" priority="75"/>
  </conditionalFormatting>
  <conditionalFormatting sqref="AB386:AB398">
    <cfRule type="expression" dxfId="574" priority="86">
      <formula>LENB($AB386)&gt;24</formula>
    </cfRule>
  </conditionalFormatting>
  <conditionalFormatting sqref="AB399:AB401">
    <cfRule type="expression" dxfId="573" priority="67">
      <formula>LENB($AB399)&gt;24</formula>
    </cfRule>
  </conditionalFormatting>
  <conditionalFormatting sqref="AB402:AB415">
    <cfRule type="expression" dxfId="572" priority="83">
      <formula>LENB($AB402)&gt;24</formula>
    </cfRule>
  </conditionalFormatting>
  <conditionalFormatting sqref="AB416:AB417">
    <cfRule type="expression" dxfId="571" priority="65">
      <formula>LENB($AB416)&gt;24</formula>
    </cfRule>
  </conditionalFormatting>
  <conditionalFormatting sqref="AB418:AB433">
    <cfRule type="expression" dxfId="570" priority="80">
      <formula>LENB($AB418)&gt;24</formula>
    </cfRule>
  </conditionalFormatting>
  <conditionalFormatting sqref="D434:D435">
    <cfRule type="duplicateValues" dxfId="569" priority="78"/>
  </conditionalFormatting>
  <conditionalFormatting sqref="E446 E448">
    <cfRule type="duplicateValues" dxfId="568" priority="72"/>
  </conditionalFormatting>
  <conditionalFormatting sqref="D401">
    <cfRule type="duplicateValues" dxfId="567" priority="63"/>
  </conditionalFormatting>
  <conditionalFormatting sqref="D400">
    <cfRule type="duplicateValues" dxfId="566" priority="62"/>
  </conditionalFormatting>
  <conditionalFormatting sqref="D405:D417">
    <cfRule type="duplicateValues" dxfId="565" priority="61"/>
  </conditionalFormatting>
  <conditionalFormatting sqref="D432:D433">
    <cfRule type="duplicateValues" dxfId="564" priority="60"/>
  </conditionalFormatting>
  <conditionalFormatting sqref="D431">
    <cfRule type="duplicateValues" dxfId="563" priority="59"/>
  </conditionalFormatting>
  <conditionalFormatting sqref="D590:D593">
    <cfRule type="duplicateValues" dxfId="562" priority="58"/>
  </conditionalFormatting>
  <conditionalFormatting sqref="AB463:AB465">
    <cfRule type="expression" dxfId="561" priority="55">
      <formula>LENB($AB463)&gt;24</formula>
    </cfRule>
  </conditionalFormatting>
  <conditionalFormatting sqref="D451:D455 D457:D461">
    <cfRule type="duplicateValues" dxfId="560" priority="57"/>
  </conditionalFormatting>
  <conditionalFormatting sqref="AB451:AB462">
    <cfRule type="expression" dxfId="559" priority="56">
      <formula>LENB($AB451)&gt;24</formula>
    </cfRule>
  </conditionalFormatting>
  <conditionalFormatting sqref="D462:D465">
    <cfRule type="duplicateValues" dxfId="558" priority="54"/>
  </conditionalFormatting>
  <conditionalFormatting sqref="AB479:AB481">
    <cfRule type="expression" dxfId="557" priority="51">
      <formula>LENB($AB479)&gt;24</formula>
    </cfRule>
  </conditionalFormatting>
  <conditionalFormatting sqref="D467:D476">
    <cfRule type="duplicateValues" dxfId="556" priority="53"/>
  </conditionalFormatting>
  <conditionalFormatting sqref="AB467:AB478">
    <cfRule type="expression" dxfId="555" priority="52">
      <formula>LENB($AB467)&gt;24</formula>
    </cfRule>
  </conditionalFormatting>
  <conditionalFormatting sqref="D478:D481">
    <cfRule type="duplicateValues" dxfId="554" priority="50"/>
  </conditionalFormatting>
  <conditionalFormatting sqref="D477">
    <cfRule type="duplicateValues" dxfId="553" priority="49"/>
  </conditionalFormatting>
  <conditionalFormatting sqref="AB495:AB497">
    <cfRule type="expression" dxfId="552" priority="46">
      <formula>LENB($AB495)&gt;24</formula>
    </cfRule>
  </conditionalFormatting>
  <conditionalFormatting sqref="D483:D492">
    <cfRule type="duplicateValues" dxfId="551" priority="48"/>
  </conditionalFormatting>
  <conditionalFormatting sqref="AB483:AB494">
    <cfRule type="expression" dxfId="550" priority="47">
      <formula>LENB($AB483)&gt;24</formula>
    </cfRule>
  </conditionalFormatting>
  <conditionalFormatting sqref="D494:D497">
    <cfRule type="duplicateValues" dxfId="549" priority="45"/>
  </conditionalFormatting>
  <conditionalFormatting sqref="D493">
    <cfRule type="duplicateValues" dxfId="548" priority="44"/>
  </conditionalFormatting>
  <conditionalFormatting sqref="AB511:AB513">
    <cfRule type="expression" dxfId="547" priority="41">
      <formula>LENB($AB511)&gt;24</formula>
    </cfRule>
  </conditionalFormatting>
  <conditionalFormatting sqref="D499:D508">
    <cfRule type="duplicateValues" dxfId="546" priority="43"/>
  </conditionalFormatting>
  <conditionalFormatting sqref="AB499:AB510">
    <cfRule type="expression" dxfId="545" priority="42">
      <formula>LENB($AB499)&gt;24</formula>
    </cfRule>
  </conditionalFormatting>
  <conditionalFormatting sqref="D510:D513">
    <cfRule type="duplicateValues" dxfId="544" priority="40"/>
  </conditionalFormatting>
  <conditionalFormatting sqref="D509">
    <cfRule type="duplicateValues" dxfId="543" priority="39"/>
  </conditionalFormatting>
  <conditionalFormatting sqref="E434:E441 E449">
    <cfRule type="duplicateValues" dxfId="542" priority="274"/>
  </conditionalFormatting>
  <conditionalFormatting sqref="D436:D449">
    <cfRule type="duplicateValues" dxfId="541" priority="275"/>
  </conditionalFormatting>
  <conditionalFormatting sqref="AB450">
    <cfRule type="expression" dxfId="540" priority="37">
      <formula>LENB($AB450)&gt;24</formula>
    </cfRule>
  </conditionalFormatting>
  <conditionalFormatting sqref="D450">
    <cfRule type="duplicateValues" dxfId="539" priority="38"/>
  </conditionalFormatting>
  <conditionalFormatting sqref="AB466">
    <cfRule type="expression" dxfId="538" priority="35">
      <formula>LENB($AB466)&gt;24</formula>
    </cfRule>
  </conditionalFormatting>
  <conditionalFormatting sqref="D466">
    <cfRule type="duplicateValues" dxfId="537" priority="36"/>
  </conditionalFormatting>
  <conditionalFormatting sqref="AB482">
    <cfRule type="expression" dxfId="536" priority="33">
      <formula>LENB($AB482)&gt;24</formula>
    </cfRule>
  </conditionalFormatting>
  <conditionalFormatting sqref="D482">
    <cfRule type="duplicateValues" dxfId="535" priority="34"/>
  </conditionalFormatting>
  <conditionalFormatting sqref="AB498">
    <cfRule type="expression" dxfId="534" priority="31">
      <formula>LENB($AB498)&gt;24</formula>
    </cfRule>
  </conditionalFormatting>
  <conditionalFormatting sqref="D498">
    <cfRule type="duplicateValues" dxfId="533" priority="32"/>
  </conditionalFormatting>
  <conditionalFormatting sqref="E372:E377">
    <cfRule type="duplicateValues" dxfId="532" priority="30"/>
  </conditionalFormatting>
  <conditionalFormatting sqref="E381">
    <cfRule type="duplicateValues" dxfId="531" priority="29"/>
  </conditionalFormatting>
  <conditionalFormatting sqref="D456">
    <cfRule type="duplicateValues" dxfId="530" priority="28"/>
  </conditionalFormatting>
  <conditionalFormatting sqref="AB434:AB449">
    <cfRule type="expression" dxfId="529" priority="27">
      <formula>LENB($AB434)&gt;24</formula>
    </cfRule>
  </conditionalFormatting>
  <conditionalFormatting sqref="AB370:AB385">
    <cfRule type="expression" dxfId="528" priority="26">
      <formula>LENB($AB370)&gt;24</formula>
    </cfRule>
  </conditionalFormatting>
  <conditionalFormatting sqref="AB354:AB369">
    <cfRule type="expression" dxfId="527" priority="25">
      <formula>LENB($AB354)&gt;24</formula>
    </cfRule>
  </conditionalFormatting>
  <conditionalFormatting sqref="AB290:AB305">
    <cfRule type="expression" dxfId="526" priority="24">
      <formula>LENB($AB290)&gt;24</formula>
    </cfRule>
  </conditionalFormatting>
  <conditionalFormatting sqref="AB258:AB273">
    <cfRule type="expression" dxfId="525" priority="23">
      <formula>LENB($AB258)&gt;24</formula>
    </cfRule>
  </conditionalFormatting>
  <conditionalFormatting sqref="AB242:AB257">
    <cfRule type="expression" dxfId="524" priority="22">
      <formula>LENB($AB242)&gt;24</formula>
    </cfRule>
  </conditionalFormatting>
  <conditionalFormatting sqref="AB226:AB241">
    <cfRule type="expression" dxfId="523" priority="21">
      <formula>LENB($AB226)&gt;24</formula>
    </cfRule>
  </conditionalFormatting>
  <conditionalFormatting sqref="AB178:AB193">
    <cfRule type="expression" dxfId="522" priority="20">
      <formula>LENB($AB178)&gt;24</formula>
    </cfRule>
  </conditionalFormatting>
  <conditionalFormatting sqref="AB146:AB161">
    <cfRule type="expression" dxfId="521" priority="19">
      <formula>LENB($AB146)&gt;24</formula>
    </cfRule>
  </conditionalFormatting>
  <conditionalFormatting sqref="AB34:AB39 AB41:AB49">
    <cfRule type="expression" dxfId="520" priority="18">
      <formula>LENB($AB34)&gt;24</formula>
    </cfRule>
  </conditionalFormatting>
  <conditionalFormatting sqref="AB82:AB97">
    <cfRule type="expression" dxfId="519" priority="17">
      <formula>LENB($AB82)&gt;24</formula>
    </cfRule>
  </conditionalFormatting>
  <conditionalFormatting sqref="D40">
    <cfRule type="duplicateValues" dxfId="518" priority="16"/>
  </conditionalFormatting>
  <conditionalFormatting sqref="AB40">
    <cfRule type="expression" dxfId="517" priority="15">
      <formula>LENB($AB40)&gt;24</formula>
    </cfRule>
  </conditionalFormatting>
  <conditionalFormatting sqref="E450:E590">
    <cfRule type="duplicateValues" dxfId="516" priority="13"/>
  </conditionalFormatting>
  <conditionalFormatting sqref="E272">
    <cfRule type="duplicateValues" dxfId="515" priority="12"/>
  </conditionalFormatting>
  <conditionalFormatting sqref="D272">
    <cfRule type="duplicateValues" dxfId="514" priority="11"/>
  </conditionalFormatting>
  <conditionalFormatting sqref="D105:D110">
    <cfRule type="duplicateValues" dxfId="513" priority="10"/>
  </conditionalFormatting>
  <conditionalFormatting sqref="E105:E110">
    <cfRule type="duplicateValues" dxfId="512" priority="9"/>
  </conditionalFormatting>
  <conditionalFormatting sqref="AB114:AB129">
    <cfRule type="expression" dxfId="511" priority="8">
      <formula>LENB($AB114)&gt;24</formula>
    </cfRule>
  </conditionalFormatting>
  <conditionalFormatting sqref="E111">
    <cfRule type="duplicateValues" dxfId="510" priority="6"/>
  </conditionalFormatting>
  <conditionalFormatting sqref="D132">
    <cfRule type="duplicateValues" dxfId="509" priority="5"/>
  </conditionalFormatting>
  <conditionalFormatting sqref="D111">
    <cfRule type="duplicateValues" dxfId="508" priority="4"/>
  </conditionalFormatting>
  <conditionalFormatting sqref="H40">
    <cfRule type="duplicateValues" dxfId="507" priority="3"/>
  </conditionalFormatting>
  <conditionalFormatting sqref="I40">
    <cfRule type="duplicateValues" dxfId="506" priority="2"/>
  </conditionalFormatting>
  <conditionalFormatting sqref="D329">
    <cfRule type="duplicateValues" dxfId="505" priority="1"/>
  </conditionalFormatting>
  <pageMargins left="0.70866141732283472" right="0.70866141732283472" top="0.74803149606299213" bottom="0.74803149606299213" header="0.31496062992125978" footer="0.31496062992125978"/>
  <pageSetup paperSize="8" scale="23" orientation="landscape" r:id="rId1"/>
  <rowBreaks count="37" manualBreakCount="37">
    <brk id="17" max="95" man="1"/>
    <brk id="33" max="95" man="1"/>
    <brk id="49" max="95" man="1"/>
    <brk id="65" max="16383" man="1"/>
    <brk id="81" max="95" man="1"/>
    <brk id="97" max="16383" man="1"/>
    <brk id="113" max="16383" man="1"/>
    <brk id="129" max="16383" man="1"/>
    <brk id="145" max="16383" man="1"/>
    <brk id="161" max="16383" man="1"/>
    <brk id="177" max="16383" man="1"/>
    <brk id="193" max="16383" man="1"/>
    <brk id="209" max="16383" man="1"/>
    <brk id="225" max="16383" man="1"/>
    <brk id="241" max="16383" man="1"/>
    <brk id="257" max="16383" man="1"/>
    <brk id="273" max="95" man="1"/>
    <brk id="289" max="16383" man="1"/>
    <brk id="305" max="16383" man="1"/>
    <brk id="321" max="16383" man="1"/>
    <brk id="337" max="16383" man="1"/>
    <brk id="353" max="16383" man="1"/>
    <brk id="369" max="16383" man="1"/>
    <brk id="385" max="95" man="1"/>
    <brk id="401" max="95" man="1"/>
    <brk id="417" max="95" man="1"/>
    <brk id="433" max="95" man="1"/>
    <brk id="449" max="16383" man="1"/>
    <brk id="465" max="16383" man="1"/>
    <brk id="481" max="16383" man="1"/>
    <brk id="497" max="16383" man="1"/>
    <brk id="513" max="16383" man="1"/>
    <brk id="529" max="95" man="1"/>
    <brk id="545" max="95" man="1"/>
    <brk id="561" max="95" man="1"/>
    <brk id="577" max="95" man="1"/>
    <brk id="593" max="95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2"/>
  <sheetViews>
    <sheetView workbookViewId="0">
      <selection activeCell="I7" sqref="I7"/>
    </sheetView>
  </sheetViews>
  <sheetFormatPr defaultRowHeight="13.5"/>
  <cols>
    <col min="1" max="1" width="10.5" style="176" bestFit="1" customWidth="1"/>
    <col min="2" max="2" width="9.5" style="176" bestFit="1" customWidth="1"/>
  </cols>
  <sheetData>
    <row r="1" spans="1:3">
      <c r="A1" s="118" t="s">
        <v>79</v>
      </c>
      <c r="B1" s="118" t="s">
        <v>80</v>
      </c>
      <c r="C1" s="118" t="s">
        <v>1996</v>
      </c>
    </row>
    <row r="2" spans="1:3">
      <c r="A2" s="11" t="s">
        <v>156</v>
      </c>
      <c r="B2" s="11" t="s">
        <v>157</v>
      </c>
      <c r="C2" s="178">
        <v>1</v>
      </c>
    </row>
  </sheetData>
  <phoneticPr fontId="86" type="noConversion"/>
  <conditionalFormatting sqref="A1:A2">
    <cfRule type="duplicateValues" dxfId="504" priority="7"/>
  </conditionalFormatting>
  <conditionalFormatting sqref="B1:B2">
    <cfRule type="duplicateValues" dxfId="503" priority="4"/>
  </conditionalFormatting>
  <conditionalFormatting sqref="A1">
    <cfRule type="duplicateValues" dxfId="502" priority="8" stopIfTrue="1"/>
    <cfRule type="duplicateValues" dxfId="501" priority="9" stopIfTrue="1"/>
  </conditionalFormatting>
  <conditionalFormatting sqref="B1">
    <cfRule type="duplicateValues" dxfId="500" priority="5" stopIfTrue="1"/>
    <cfRule type="duplicateValues" dxfId="499" priority="6" stopIfTrue="1"/>
  </conditionalFormatting>
  <conditionalFormatting sqref="C1">
    <cfRule type="duplicateValues" dxfId="498" priority="1"/>
    <cfRule type="duplicateValues" dxfId="497" priority="2" stopIfTrue="1"/>
    <cfRule type="duplicateValues" dxfId="496" priority="3" stopIfTrue="1"/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/>
  </sheetPr>
  <dimension ref="A1:BX321"/>
  <sheetViews>
    <sheetView view="pageBreakPreview" zoomScale="70" zoomScaleNormal="85" zoomScaleSheetLayoutView="70" workbookViewId="0">
      <pane xSplit="4" ySplit="1" topLeftCell="E119" activePane="bottomRight" state="frozen"/>
      <selection pane="topRight"/>
      <selection pane="bottomLeft"/>
      <selection pane="bottomRight" activeCell="K138" sqref="K138"/>
    </sheetView>
  </sheetViews>
  <sheetFormatPr defaultColWidth="9.75" defaultRowHeight="13.5" outlineLevelCol="1"/>
  <cols>
    <col min="1" max="1" width="3.625" style="194" customWidth="1"/>
    <col min="2" max="2" width="4.625" style="194" customWidth="1"/>
    <col min="3" max="3" width="13.375" style="194" bestFit="1" customWidth="1"/>
    <col min="4" max="4" width="16.5" style="120" customWidth="1"/>
    <col min="5" max="5" width="29.25" style="121" bestFit="1" customWidth="1"/>
    <col min="6" max="6" width="11.5" style="194" customWidth="1"/>
    <col min="7" max="8" width="8.375" style="194" customWidth="1"/>
    <col min="9" max="9" width="9.875" style="194" customWidth="1"/>
    <col min="10" max="10" width="12.5" style="194" customWidth="1"/>
    <col min="11" max="13" width="9.5" style="194" customWidth="1"/>
    <col min="14" max="14" width="10.5" style="194" customWidth="1"/>
    <col min="15" max="16" width="7.5" style="194" customWidth="1"/>
    <col min="17" max="17" width="12.75" style="194" bestFit="1" customWidth="1"/>
    <col min="18" max="18" width="9.375" style="194" bestFit="1" customWidth="1"/>
    <col min="19" max="19" width="11" style="194" customWidth="1"/>
    <col min="20" max="21" width="15.625" style="194" customWidth="1"/>
    <col min="22" max="23" width="25" style="194" customWidth="1"/>
    <col min="24" max="24" width="18.5" style="194" bestFit="1" customWidth="1"/>
    <col min="25" max="25" width="15.25" style="194" customWidth="1"/>
    <col min="26" max="26" width="7.875" style="194" hidden="1" customWidth="1" outlineLevel="1"/>
    <col min="27" max="27" width="19.25" style="194" hidden="1" customWidth="1" outlineLevel="1"/>
    <col min="28" max="28" width="8.125" style="194" hidden="1" customWidth="1" outlineLevel="1"/>
    <col min="29" max="29" width="21.25" style="194" hidden="1" customWidth="1" outlineLevel="1"/>
    <col min="30" max="30" width="13.5" style="120" hidden="1" customWidth="1" outlineLevel="1"/>
    <col min="31" max="31" width="18.25" style="194" hidden="1" customWidth="1" outlineLevel="1"/>
    <col min="32" max="32" width="8.125" style="194" hidden="1" customWidth="1" outlineLevel="1"/>
    <col min="33" max="33" width="5.625" style="194" hidden="1" customWidth="1" outlineLevel="1"/>
    <col min="34" max="34" width="5" style="194" hidden="1" customWidth="1" outlineLevel="1"/>
    <col min="35" max="35" width="17" style="194" hidden="1" customWidth="1" outlineLevel="1"/>
    <col min="36" max="36" width="19.5" style="194" hidden="1" customWidth="1" outlineLevel="1"/>
    <col min="37" max="37" width="5.5" style="194" hidden="1" customWidth="1" outlineLevel="1"/>
    <col min="38" max="38" width="16.875" style="194" customWidth="1" collapsed="1"/>
    <col min="39" max="39" width="17.375" style="194" customWidth="1"/>
    <col min="40" max="40" width="6.5" style="194" hidden="1" customWidth="1" outlineLevel="1"/>
    <col min="41" max="41" width="8.375" style="194" hidden="1" customWidth="1" outlineLevel="1"/>
    <col min="42" max="42" width="17" style="194" hidden="1" customWidth="1" outlineLevel="1"/>
    <col min="43" max="43" width="19.25" style="194" hidden="1" customWidth="1" outlineLevel="1"/>
    <col min="44" max="44" width="12.5" style="194" hidden="1" customWidth="1" outlineLevel="1"/>
    <col min="45" max="45" width="5" style="120" hidden="1" customWidth="1" outlineLevel="1"/>
    <col min="46" max="46" width="6.125" style="120" hidden="1" customWidth="1" outlineLevel="1"/>
    <col min="47" max="48" width="4.75" style="120" hidden="1" customWidth="1" outlineLevel="1"/>
    <col min="49" max="49" width="5" style="120" hidden="1" customWidth="1" outlineLevel="1"/>
    <col min="50" max="50" width="5.75" style="120" hidden="1" customWidth="1" outlineLevel="1"/>
    <col min="51" max="51" width="5.625" style="120" hidden="1" customWidth="1" outlineLevel="1"/>
    <col min="52" max="52" width="7.5" style="120" hidden="1" customWidth="1" outlineLevel="1"/>
    <col min="53" max="61" width="4.625" style="120" hidden="1" customWidth="1" outlineLevel="1"/>
    <col min="62" max="62" width="9.75" style="120" hidden="1" customWidth="1" outlineLevel="1"/>
    <col min="63" max="63" width="28.5" style="194" hidden="1" customWidth="1" outlineLevel="1"/>
    <col min="64" max="64" width="8" style="120" hidden="1" customWidth="1" outlineLevel="1"/>
    <col min="65" max="65" width="7.5" style="120" hidden="1" customWidth="1" outlineLevel="1"/>
    <col min="66" max="66" width="7.625" style="120" hidden="1" customWidth="1" outlineLevel="1"/>
    <col min="67" max="67" width="9.25" style="194" hidden="1" customWidth="1" outlineLevel="1"/>
    <col min="68" max="68" width="13.25" style="194" hidden="1" customWidth="1" outlineLevel="1"/>
    <col min="69" max="69" width="17" style="194" hidden="1" customWidth="1" outlineLevel="1"/>
    <col min="70" max="70" width="10.5" style="194" hidden="1" customWidth="1" outlineLevel="1"/>
    <col min="71" max="71" width="31.5" style="232" hidden="1" customWidth="1" outlineLevel="1"/>
    <col min="72" max="72" width="10.625" style="232" hidden="1" customWidth="1" outlineLevel="1"/>
    <col min="73" max="74" width="10.625" style="9" hidden="1" customWidth="1" outlineLevel="1"/>
    <col min="75" max="75" width="15.5" style="232" hidden="1" customWidth="1" outlineLevel="1"/>
    <col min="76" max="76" width="9.75" style="194" customWidth="1" collapsed="1"/>
    <col min="77" max="115" width="9.75" style="194" customWidth="1"/>
    <col min="116" max="16384" width="9.75" style="194"/>
  </cols>
  <sheetData>
    <row r="1" spans="1:75" s="117" customFormat="1" ht="29.45" customHeight="1">
      <c r="A1" s="117" t="s">
        <v>76</v>
      </c>
      <c r="B1" s="118" t="s">
        <v>77</v>
      </c>
      <c r="C1" s="118" t="s">
        <v>78</v>
      </c>
      <c r="D1" s="118" t="s">
        <v>79</v>
      </c>
      <c r="E1" s="118" t="s">
        <v>81</v>
      </c>
      <c r="F1" s="23" t="s">
        <v>86</v>
      </c>
      <c r="G1" s="23" t="s">
        <v>87</v>
      </c>
      <c r="H1" s="23" t="s">
        <v>88</v>
      </c>
      <c r="I1" s="23" t="s">
        <v>89</v>
      </c>
      <c r="J1" s="23" t="s">
        <v>90</v>
      </c>
      <c r="K1" s="23" t="s">
        <v>91</v>
      </c>
      <c r="L1" s="12" t="s">
        <v>1997</v>
      </c>
      <c r="M1" s="12" t="s">
        <v>1998</v>
      </c>
      <c r="N1" s="23" t="s">
        <v>92</v>
      </c>
      <c r="O1" s="23" t="s">
        <v>96</v>
      </c>
      <c r="P1" s="23" t="s">
        <v>97</v>
      </c>
      <c r="Q1" s="23" t="s">
        <v>98</v>
      </c>
      <c r="R1" s="23" t="s">
        <v>99</v>
      </c>
      <c r="S1" s="23" t="s">
        <v>100</v>
      </c>
      <c r="T1" s="23" t="s">
        <v>101</v>
      </c>
      <c r="U1" s="23" t="s">
        <v>102</v>
      </c>
      <c r="V1" s="23" t="s">
        <v>103</v>
      </c>
      <c r="W1" s="113" t="s">
        <v>1999</v>
      </c>
      <c r="X1" s="23" t="s">
        <v>108</v>
      </c>
      <c r="Y1" s="113" t="s">
        <v>2000</v>
      </c>
      <c r="Z1" s="13" t="s">
        <v>109</v>
      </c>
      <c r="AA1" s="13" t="s">
        <v>110</v>
      </c>
      <c r="AB1" s="13" t="s">
        <v>111</v>
      </c>
      <c r="AC1" s="13" t="s">
        <v>112</v>
      </c>
      <c r="AD1" s="13" t="s">
        <v>113</v>
      </c>
      <c r="AE1" s="13" t="s">
        <v>114</v>
      </c>
      <c r="AF1" s="13" t="s">
        <v>95</v>
      </c>
      <c r="AG1" s="13" t="s">
        <v>2001</v>
      </c>
      <c r="AH1" s="13" t="s">
        <v>115</v>
      </c>
      <c r="AI1" s="13" t="s">
        <v>116</v>
      </c>
      <c r="AJ1" s="14" t="s">
        <v>117</v>
      </c>
      <c r="AK1" s="14" t="s">
        <v>1997</v>
      </c>
      <c r="AL1" s="14" t="s">
        <v>121</v>
      </c>
      <c r="AM1" s="15" t="s">
        <v>122</v>
      </c>
      <c r="AN1" s="14" t="s">
        <v>123</v>
      </c>
      <c r="AO1" s="14" t="s">
        <v>124</v>
      </c>
      <c r="AP1" s="14" t="s">
        <v>125</v>
      </c>
      <c r="AQ1" s="14" t="s">
        <v>126</v>
      </c>
      <c r="AR1" s="14" t="s">
        <v>127</v>
      </c>
      <c r="AS1" s="14" t="s">
        <v>128</v>
      </c>
      <c r="AT1" s="14" t="s">
        <v>129</v>
      </c>
      <c r="AU1" s="14" t="s">
        <v>130</v>
      </c>
      <c r="AV1" s="14" t="s">
        <v>131</v>
      </c>
      <c r="AW1" s="14" t="s">
        <v>132</v>
      </c>
      <c r="AX1" s="14" t="s">
        <v>133</v>
      </c>
      <c r="AY1" s="14" t="s">
        <v>134</v>
      </c>
      <c r="AZ1" s="14" t="s">
        <v>135</v>
      </c>
      <c r="BA1" s="14" t="s">
        <v>136</v>
      </c>
      <c r="BB1" s="14" t="s">
        <v>137</v>
      </c>
      <c r="BC1" s="14" t="s">
        <v>138</v>
      </c>
      <c r="BD1" s="14" t="s">
        <v>139</v>
      </c>
      <c r="BE1" s="14" t="s">
        <v>140</v>
      </c>
      <c r="BF1" s="14" t="s">
        <v>141</v>
      </c>
      <c r="BG1" s="14" t="s">
        <v>142</v>
      </c>
      <c r="BH1" s="14" t="s">
        <v>143</v>
      </c>
      <c r="BI1" s="14" t="s">
        <v>144</v>
      </c>
      <c r="BJ1" s="14" t="s">
        <v>145</v>
      </c>
      <c r="BK1" s="14" t="s">
        <v>146</v>
      </c>
      <c r="BL1" s="14" t="s">
        <v>147</v>
      </c>
      <c r="BM1" s="14" t="s">
        <v>148</v>
      </c>
      <c r="BN1" s="14" t="s">
        <v>149</v>
      </c>
      <c r="BO1" s="14" t="s">
        <v>150</v>
      </c>
      <c r="BP1" s="15" t="s">
        <v>151</v>
      </c>
      <c r="BQ1" s="15" t="s">
        <v>152</v>
      </c>
      <c r="BR1" s="15" t="s">
        <v>108</v>
      </c>
      <c r="BS1" s="16"/>
      <c r="BT1" s="17"/>
      <c r="BU1" s="16"/>
      <c r="BV1" s="17"/>
      <c r="BW1" s="20"/>
    </row>
    <row r="2" spans="1:75" ht="19.899999999999999" customHeight="1">
      <c r="A2" s="194">
        <v>1</v>
      </c>
      <c r="B2" s="195">
        <v>1</v>
      </c>
      <c r="C2" s="10"/>
      <c r="D2" s="11" t="s">
        <v>2002</v>
      </c>
      <c r="E2" s="196" t="s">
        <v>2003</v>
      </c>
      <c r="F2" s="2" t="s">
        <v>22</v>
      </c>
      <c r="G2" s="1">
        <v>2</v>
      </c>
      <c r="H2" s="1">
        <v>7</v>
      </c>
      <c r="I2" s="1">
        <v>1</v>
      </c>
      <c r="J2" s="60" t="s">
        <v>2004</v>
      </c>
      <c r="K2" s="2" t="str">
        <f t="shared" ref="K2:K65" si="0">IF(MID(J2,4,3)="551","DO","DI")</f>
        <v>DI</v>
      </c>
      <c r="L2" s="2"/>
      <c r="M2" s="2" t="s">
        <v>2005</v>
      </c>
      <c r="N2" s="2" t="s">
        <v>489</v>
      </c>
      <c r="O2" s="2"/>
      <c r="P2" s="2"/>
      <c r="Q2" s="2" t="s">
        <v>2006</v>
      </c>
      <c r="R2" s="2" t="s">
        <v>2007</v>
      </c>
      <c r="S2" s="3" t="str">
        <f t="shared" ref="S2:S65" si="1">"%Z"&amp;TEXT(G2,"00")&amp;TEXT(H2,"0")&amp;"1"&amp;TEXT(I2,"00")</f>
        <v>%Z027101</v>
      </c>
      <c r="T2" s="2" t="str">
        <f t="shared" ref="T2:T65" si="2">IF(D2&lt;&gt;"",D2,"")</f>
        <v>08PSH-3316A</v>
      </c>
      <c r="U2" s="2" t="s">
        <v>2008</v>
      </c>
      <c r="V2" s="2" t="str">
        <f t="shared" ref="V2:V65" si="3">IF(E2&lt;&gt;"",E2,"")</f>
        <v>PSE3387/PSV3321压力开关</v>
      </c>
      <c r="W2" s="114" t="s">
        <v>2009</v>
      </c>
      <c r="X2" s="2" t="s">
        <v>2010</v>
      </c>
      <c r="Y2" s="114"/>
      <c r="Z2" s="58" t="s">
        <v>165</v>
      </c>
      <c r="AA2" s="4"/>
      <c r="AB2" s="4"/>
      <c r="AC2" s="5"/>
      <c r="AD2" s="6" t="s">
        <v>161</v>
      </c>
      <c r="AE2" s="6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4"/>
      <c r="BL2" s="8"/>
      <c r="BM2" s="8"/>
      <c r="BN2" s="8"/>
      <c r="BO2" s="4"/>
      <c r="BP2" s="4"/>
      <c r="BQ2" s="4"/>
      <c r="BR2" s="4"/>
      <c r="BS2" s="18"/>
      <c r="BT2" s="19"/>
      <c r="BU2" s="18"/>
      <c r="BV2" s="19"/>
      <c r="BW2" s="21"/>
    </row>
    <row r="3" spans="1:75" ht="19.899999999999999" customHeight="1">
      <c r="A3" s="194">
        <v>2</v>
      </c>
      <c r="B3" s="195">
        <v>2</v>
      </c>
      <c r="C3" s="195"/>
      <c r="D3" s="196" t="s">
        <v>2011</v>
      </c>
      <c r="E3" s="196" t="s">
        <v>2012</v>
      </c>
      <c r="F3" s="2" t="str">
        <f t="shared" ref="F3:F33" si="4">F2</f>
        <v>FCS0301</v>
      </c>
      <c r="G3" s="1">
        <f t="shared" ref="G3:G33" si="5">G2</f>
        <v>2</v>
      </c>
      <c r="H3" s="1">
        <f t="shared" ref="H3:H33" si="6">H2</f>
        <v>7</v>
      </c>
      <c r="I3" s="1">
        <v>2</v>
      </c>
      <c r="J3" s="60" t="str">
        <f t="shared" ref="J3:J33" si="7">J2</f>
        <v>ADV151-P</v>
      </c>
      <c r="K3" s="2" t="str">
        <f t="shared" si="0"/>
        <v>DI</v>
      </c>
      <c r="L3" s="2"/>
      <c r="M3" s="2" t="s">
        <v>2005</v>
      </c>
      <c r="N3" s="2" t="s">
        <v>489</v>
      </c>
      <c r="O3" s="2"/>
      <c r="P3" s="2"/>
      <c r="Q3" s="2" t="s">
        <v>2013</v>
      </c>
      <c r="R3" s="2" t="s">
        <v>2007</v>
      </c>
      <c r="S3" s="3" t="str">
        <f t="shared" si="1"/>
        <v>%Z027102</v>
      </c>
      <c r="T3" s="2" t="str">
        <f t="shared" si="2"/>
        <v>08PSH-3316B</v>
      </c>
      <c r="U3" s="2" t="s">
        <v>2014</v>
      </c>
      <c r="V3" s="2" t="str">
        <f t="shared" si="3"/>
        <v>PSE3387B/PSV3321B压开关</v>
      </c>
      <c r="W3" s="114" t="s">
        <v>2009</v>
      </c>
      <c r="X3" s="2" t="s">
        <v>2010</v>
      </c>
      <c r="Y3" s="114"/>
      <c r="Z3" s="58" t="s">
        <v>165</v>
      </c>
      <c r="AA3" s="4"/>
      <c r="AB3" s="4"/>
      <c r="AC3" s="5"/>
      <c r="AD3" s="6" t="s">
        <v>161</v>
      </c>
      <c r="AE3" s="6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4"/>
      <c r="BL3" s="8"/>
      <c r="BM3" s="8"/>
      <c r="BN3" s="8"/>
      <c r="BO3" s="4"/>
      <c r="BP3" s="4"/>
      <c r="BQ3" s="4"/>
      <c r="BR3" s="4"/>
      <c r="BS3" s="18"/>
      <c r="BT3" s="19"/>
      <c r="BU3" s="18"/>
      <c r="BV3" s="19"/>
      <c r="BW3" s="21"/>
    </row>
    <row r="4" spans="1:75" ht="19.899999999999999" customHeight="1">
      <c r="A4" s="194">
        <v>3</v>
      </c>
      <c r="B4" s="195">
        <v>3</v>
      </c>
      <c r="C4" s="195"/>
      <c r="D4" s="196" t="s">
        <v>2015</v>
      </c>
      <c r="E4" s="196" t="s">
        <v>2016</v>
      </c>
      <c r="F4" s="2" t="str">
        <f t="shared" si="4"/>
        <v>FCS0301</v>
      </c>
      <c r="G4" s="1">
        <f t="shared" si="5"/>
        <v>2</v>
      </c>
      <c r="H4" s="1">
        <f t="shared" si="6"/>
        <v>7</v>
      </c>
      <c r="I4" s="1">
        <v>3</v>
      </c>
      <c r="J4" s="60" t="str">
        <f t="shared" si="7"/>
        <v>ADV151-P</v>
      </c>
      <c r="K4" s="2" t="str">
        <f t="shared" si="0"/>
        <v>DI</v>
      </c>
      <c r="L4" s="2"/>
      <c r="M4" s="2" t="s">
        <v>2005</v>
      </c>
      <c r="N4" s="2" t="s">
        <v>489</v>
      </c>
      <c r="O4" s="2"/>
      <c r="P4" s="2"/>
      <c r="Q4" s="2" t="s">
        <v>2017</v>
      </c>
      <c r="R4" s="2" t="s">
        <v>2007</v>
      </c>
      <c r="S4" s="3" t="str">
        <f t="shared" si="1"/>
        <v>%Z027103</v>
      </c>
      <c r="T4" s="2" t="str">
        <f t="shared" si="2"/>
        <v>08PSH-3331</v>
      </c>
      <c r="U4" s="2" t="s">
        <v>2018</v>
      </c>
      <c r="V4" s="2" t="str">
        <f t="shared" si="3"/>
        <v>PSE3388/PSV3389压力开关</v>
      </c>
      <c r="W4" s="114" t="s">
        <v>2009</v>
      </c>
      <c r="X4" s="2" t="s">
        <v>2010</v>
      </c>
      <c r="Y4" s="114"/>
      <c r="Z4" s="58" t="s">
        <v>165</v>
      </c>
      <c r="AA4" s="4"/>
      <c r="AB4" s="4"/>
      <c r="AC4" s="5"/>
      <c r="AD4" s="6" t="s">
        <v>161</v>
      </c>
      <c r="AE4" s="6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4"/>
      <c r="BL4" s="8"/>
      <c r="BM4" s="8"/>
      <c r="BN4" s="8"/>
      <c r="BO4" s="4"/>
      <c r="BP4" s="4"/>
      <c r="BQ4" s="4"/>
      <c r="BR4" s="4"/>
      <c r="BS4" s="18"/>
      <c r="BT4" s="19"/>
      <c r="BU4" s="18"/>
      <c r="BV4" s="19"/>
      <c r="BW4" s="21"/>
    </row>
    <row r="5" spans="1:75" ht="19.899999999999999" customHeight="1">
      <c r="A5" s="194">
        <v>4</v>
      </c>
      <c r="B5" s="195">
        <v>4</v>
      </c>
      <c r="C5" s="195"/>
      <c r="D5" s="196" t="s">
        <v>2019</v>
      </c>
      <c r="E5" s="196" t="s">
        <v>2020</v>
      </c>
      <c r="F5" s="2" t="str">
        <f t="shared" si="4"/>
        <v>FCS0301</v>
      </c>
      <c r="G5" s="1">
        <f t="shared" si="5"/>
        <v>2</v>
      </c>
      <c r="H5" s="1">
        <f t="shared" si="6"/>
        <v>7</v>
      </c>
      <c r="I5" s="1">
        <v>4</v>
      </c>
      <c r="J5" s="60" t="str">
        <f t="shared" si="7"/>
        <v>ADV151-P</v>
      </c>
      <c r="K5" s="2" t="str">
        <f t="shared" si="0"/>
        <v>DI</v>
      </c>
      <c r="L5" s="2"/>
      <c r="M5" s="2" t="s">
        <v>2005</v>
      </c>
      <c r="N5" s="2" t="s">
        <v>489</v>
      </c>
      <c r="O5" s="2"/>
      <c r="P5" s="2"/>
      <c r="Q5" s="2" t="s">
        <v>2021</v>
      </c>
      <c r="R5" s="2" t="s">
        <v>2007</v>
      </c>
      <c r="S5" s="3" t="str">
        <f t="shared" si="1"/>
        <v>%Z027104</v>
      </c>
      <c r="T5" s="2" t="str">
        <f t="shared" si="2"/>
        <v>08PSH-3338</v>
      </c>
      <c r="U5" s="2" t="s">
        <v>2022</v>
      </c>
      <c r="V5" s="2" t="str">
        <f t="shared" si="3"/>
        <v>PSE3595/PSV3490压力开关</v>
      </c>
      <c r="W5" s="114" t="s">
        <v>2009</v>
      </c>
      <c r="X5" s="2" t="s">
        <v>2010</v>
      </c>
      <c r="Y5" s="114"/>
      <c r="Z5" s="58" t="s">
        <v>165</v>
      </c>
      <c r="AA5" s="4"/>
      <c r="AB5" s="4"/>
      <c r="AC5" s="5"/>
      <c r="AD5" s="6" t="s">
        <v>161</v>
      </c>
      <c r="AE5" s="6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4"/>
      <c r="BL5" s="8"/>
      <c r="BM5" s="8"/>
      <c r="BN5" s="8"/>
      <c r="BO5" s="4"/>
      <c r="BP5" s="4"/>
      <c r="BQ5" s="4"/>
      <c r="BR5" s="4"/>
      <c r="BS5" s="18"/>
      <c r="BT5" s="19"/>
      <c r="BU5" s="18"/>
      <c r="BV5" s="19"/>
      <c r="BW5" s="21"/>
    </row>
    <row r="6" spans="1:75" ht="19.899999999999999" customHeight="1">
      <c r="A6" s="194">
        <v>5</v>
      </c>
      <c r="B6" s="195">
        <v>5</v>
      </c>
      <c r="C6" s="195"/>
      <c r="D6" s="196" t="s">
        <v>2023</v>
      </c>
      <c r="E6" s="196" t="s">
        <v>2024</v>
      </c>
      <c r="F6" s="2" t="str">
        <f t="shared" si="4"/>
        <v>FCS0301</v>
      </c>
      <c r="G6" s="1">
        <f t="shared" si="5"/>
        <v>2</v>
      </c>
      <c r="H6" s="1">
        <f t="shared" si="6"/>
        <v>7</v>
      </c>
      <c r="I6" s="1">
        <v>5</v>
      </c>
      <c r="J6" s="60" t="str">
        <f t="shared" si="7"/>
        <v>ADV151-P</v>
      </c>
      <c r="K6" s="2" t="str">
        <f t="shared" si="0"/>
        <v>DI</v>
      </c>
      <c r="L6" s="2"/>
      <c r="M6" s="2" t="s">
        <v>2005</v>
      </c>
      <c r="N6" s="2" t="s">
        <v>489</v>
      </c>
      <c r="O6" s="2"/>
      <c r="P6" s="2"/>
      <c r="Q6" s="2" t="s">
        <v>2025</v>
      </c>
      <c r="R6" s="2" t="s">
        <v>2007</v>
      </c>
      <c r="S6" s="3" t="str">
        <f t="shared" si="1"/>
        <v>%Z027105</v>
      </c>
      <c r="T6" s="2" t="str">
        <f t="shared" si="2"/>
        <v>08PSH-3339</v>
      </c>
      <c r="U6" s="2" t="s">
        <v>2026</v>
      </c>
      <c r="V6" s="2" t="str">
        <f t="shared" si="3"/>
        <v>PSE3493/PSV3494压力开关</v>
      </c>
      <c r="W6" s="114" t="s">
        <v>2009</v>
      </c>
      <c r="X6" s="2" t="s">
        <v>2010</v>
      </c>
      <c r="Y6" s="114"/>
      <c r="Z6" s="58" t="s">
        <v>165</v>
      </c>
      <c r="AA6" s="4"/>
      <c r="AB6" s="4"/>
      <c r="AC6" s="5"/>
      <c r="AD6" s="6" t="s">
        <v>161</v>
      </c>
      <c r="AE6" s="6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4"/>
      <c r="BL6" s="8"/>
      <c r="BM6" s="8"/>
      <c r="BN6" s="8"/>
      <c r="BO6" s="4"/>
      <c r="BP6" s="4"/>
      <c r="BQ6" s="4"/>
      <c r="BR6" s="4"/>
      <c r="BS6" s="18"/>
      <c r="BT6" s="19"/>
      <c r="BU6" s="18"/>
      <c r="BV6" s="19"/>
      <c r="BW6" s="21"/>
    </row>
    <row r="7" spans="1:75" ht="19.899999999999999" customHeight="1">
      <c r="A7" s="194">
        <v>6</v>
      </c>
      <c r="B7" s="195">
        <v>6</v>
      </c>
      <c r="C7" s="195"/>
      <c r="D7" s="196" t="s">
        <v>2027</v>
      </c>
      <c r="E7" s="196" t="s">
        <v>2028</v>
      </c>
      <c r="F7" s="2" t="str">
        <f t="shared" si="4"/>
        <v>FCS0301</v>
      </c>
      <c r="G7" s="1">
        <f t="shared" si="5"/>
        <v>2</v>
      </c>
      <c r="H7" s="1">
        <f t="shared" si="6"/>
        <v>7</v>
      </c>
      <c r="I7" s="1">
        <v>6</v>
      </c>
      <c r="J7" s="60" t="str">
        <f t="shared" si="7"/>
        <v>ADV151-P</v>
      </c>
      <c r="K7" s="2" t="str">
        <f t="shared" si="0"/>
        <v>DI</v>
      </c>
      <c r="L7" s="2"/>
      <c r="M7" s="2" t="s">
        <v>2005</v>
      </c>
      <c r="N7" s="2" t="s">
        <v>489</v>
      </c>
      <c r="O7" s="2"/>
      <c r="P7" s="2"/>
      <c r="Q7" s="2" t="s">
        <v>2029</v>
      </c>
      <c r="R7" s="2" t="s">
        <v>2007</v>
      </c>
      <c r="S7" s="3" t="str">
        <f t="shared" si="1"/>
        <v>%Z027106</v>
      </c>
      <c r="T7" s="2" t="str">
        <f t="shared" si="2"/>
        <v>08PSH-3340</v>
      </c>
      <c r="U7" s="2" t="s">
        <v>2030</v>
      </c>
      <c r="V7" s="2" t="str">
        <f t="shared" si="3"/>
        <v>PSE3491/PSV3492压力开关</v>
      </c>
      <c r="W7" s="114" t="s">
        <v>2009</v>
      </c>
      <c r="X7" s="2" t="s">
        <v>2010</v>
      </c>
      <c r="Y7" s="114"/>
      <c r="Z7" s="58" t="s">
        <v>165</v>
      </c>
      <c r="AA7" s="4"/>
      <c r="AB7" s="4"/>
      <c r="AC7" s="5"/>
      <c r="AD7" s="6" t="s">
        <v>161</v>
      </c>
      <c r="AE7" s="6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4"/>
      <c r="BL7" s="8"/>
      <c r="BM7" s="8"/>
      <c r="BN7" s="8"/>
      <c r="BO7" s="4"/>
      <c r="BP7" s="4"/>
      <c r="BQ7" s="4"/>
      <c r="BR7" s="4"/>
      <c r="BS7" s="18"/>
      <c r="BT7" s="19"/>
      <c r="BU7" s="18"/>
      <c r="BV7" s="19"/>
      <c r="BW7" s="21"/>
    </row>
    <row r="8" spans="1:75" ht="19.899999999999999" customHeight="1">
      <c r="A8" s="194">
        <v>7</v>
      </c>
      <c r="B8" s="195">
        <v>7</v>
      </c>
      <c r="C8" s="195"/>
      <c r="D8" s="196" t="s">
        <v>2031</v>
      </c>
      <c r="E8" s="196" t="s">
        <v>2032</v>
      </c>
      <c r="F8" s="2" t="str">
        <f t="shared" si="4"/>
        <v>FCS0301</v>
      </c>
      <c r="G8" s="1">
        <f t="shared" si="5"/>
        <v>2</v>
      </c>
      <c r="H8" s="1">
        <f t="shared" si="6"/>
        <v>7</v>
      </c>
      <c r="I8" s="1">
        <v>7</v>
      </c>
      <c r="J8" s="60" t="str">
        <f t="shared" si="7"/>
        <v>ADV151-P</v>
      </c>
      <c r="K8" s="2" t="str">
        <f t="shared" si="0"/>
        <v>DI</v>
      </c>
      <c r="L8" s="2"/>
      <c r="M8" s="2" t="s">
        <v>2005</v>
      </c>
      <c r="N8" s="2" t="s">
        <v>489</v>
      </c>
      <c r="O8" s="2"/>
      <c r="P8" s="2"/>
      <c r="Q8" s="2" t="s">
        <v>2033</v>
      </c>
      <c r="R8" s="2" t="s">
        <v>2007</v>
      </c>
      <c r="S8" s="3" t="str">
        <f t="shared" si="1"/>
        <v>%Z027107</v>
      </c>
      <c r="T8" s="2" t="str">
        <f t="shared" si="2"/>
        <v>08PSH-3341</v>
      </c>
      <c r="U8" s="2" t="s">
        <v>2034</v>
      </c>
      <c r="V8" s="2" t="str">
        <f t="shared" si="3"/>
        <v>PSE3502/PSV3503压力开关</v>
      </c>
      <c r="W8" s="114" t="s">
        <v>2009</v>
      </c>
      <c r="X8" s="2" t="s">
        <v>2010</v>
      </c>
      <c r="Y8" s="114"/>
      <c r="Z8" s="58" t="s">
        <v>165</v>
      </c>
      <c r="AA8" s="4"/>
      <c r="AB8" s="4"/>
      <c r="AC8" s="5"/>
      <c r="AD8" s="6" t="s">
        <v>161</v>
      </c>
      <c r="AE8" s="6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4"/>
      <c r="BL8" s="8"/>
      <c r="BM8" s="8"/>
      <c r="BN8" s="8"/>
      <c r="BO8" s="4"/>
      <c r="BP8" s="4"/>
      <c r="BQ8" s="4"/>
      <c r="BR8" s="4"/>
      <c r="BS8" s="18"/>
      <c r="BT8" s="19"/>
      <c r="BU8" s="18"/>
      <c r="BV8" s="19"/>
      <c r="BW8" s="21"/>
    </row>
    <row r="9" spans="1:75" ht="19.899999999999999" customHeight="1">
      <c r="A9" s="194">
        <v>8</v>
      </c>
      <c r="B9" s="195">
        <v>8</v>
      </c>
      <c r="C9" s="195"/>
      <c r="D9" s="196" t="s">
        <v>2035</v>
      </c>
      <c r="E9" s="196" t="s">
        <v>2036</v>
      </c>
      <c r="F9" s="2" t="str">
        <f t="shared" si="4"/>
        <v>FCS0301</v>
      </c>
      <c r="G9" s="1">
        <f t="shared" si="5"/>
        <v>2</v>
      </c>
      <c r="H9" s="1">
        <f t="shared" si="6"/>
        <v>7</v>
      </c>
      <c r="I9" s="1">
        <v>8</v>
      </c>
      <c r="J9" s="60" t="str">
        <f t="shared" si="7"/>
        <v>ADV151-P</v>
      </c>
      <c r="K9" s="2" t="str">
        <f t="shared" si="0"/>
        <v>DI</v>
      </c>
      <c r="L9" s="2"/>
      <c r="M9" s="2" t="s">
        <v>2005</v>
      </c>
      <c r="N9" s="2" t="s">
        <v>489</v>
      </c>
      <c r="O9" s="2"/>
      <c r="P9" s="2"/>
      <c r="Q9" s="2" t="s">
        <v>2037</v>
      </c>
      <c r="R9" s="2" t="s">
        <v>2007</v>
      </c>
      <c r="S9" s="3" t="str">
        <f t="shared" si="1"/>
        <v>%Z027108</v>
      </c>
      <c r="T9" s="2" t="str">
        <f t="shared" si="2"/>
        <v>08PSH-3342</v>
      </c>
      <c r="U9" s="2" t="s">
        <v>2038</v>
      </c>
      <c r="V9" s="2" t="str">
        <f t="shared" si="3"/>
        <v>PSE3513/PSV3514压力开关</v>
      </c>
      <c r="W9" s="114" t="s">
        <v>2009</v>
      </c>
      <c r="X9" s="2" t="s">
        <v>2010</v>
      </c>
      <c r="Y9" s="114"/>
      <c r="Z9" s="58" t="s">
        <v>165</v>
      </c>
      <c r="AA9" s="4"/>
      <c r="AB9" s="4"/>
      <c r="AC9" s="5"/>
      <c r="AD9" s="6" t="s">
        <v>161</v>
      </c>
      <c r="AE9" s="6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4"/>
      <c r="BL9" s="8"/>
      <c r="BM9" s="8"/>
      <c r="BN9" s="8"/>
      <c r="BO9" s="4"/>
      <c r="BP9" s="4"/>
      <c r="BQ9" s="4"/>
      <c r="BR9" s="4"/>
      <c r="BS9" s="18"/>
      <c r="BT9" s="19"/>
      <c r="BU9" s="18"/>
      <c r="BV9" s="19"/>
      <c r="BW9" s="21"/>
    </row>
    <row r="10" spans="1:75" ht="19.899999999999999" customHeight="1">
      <c r="A10" s="194">
        <v>9</v>
      </c>
      <c r="B10" s="195">
        <v>9</v>
      </c>
      <c r="C10" s="195"/>
      <c r="D10" s="196" t="s">
        <v>2039</v>
      </c>
      <c r="E10" s="196" t="s">
        <v>2040</v>
      </c>
      <c r="F10" s="2" t="str">
        <f t="shared" si="4"/>
        <v>FCS0301</v>
      </c>
      <c r="G10" s="1">
        <f t="shared" si="5"/>
        <v>2</v>
      </c>
      <c r="H10" s="1">
        <f t="shared" si="6"/>
        <v>7</v>
      </c>
      <c r="I10" s="1">
        <v>9</v>
      </c>
      <c r="J10" s="60" t="str">
        <f t="shared" si="7"/>
        <v>ADV151-P</v>
      </c>
      <c r="K10" s="2" t="str">
        <f t="shared" si="0"/>
        <v>DI</v>
      </c>
      <c r="L10" s="2"/>
      <c r="M10" s="2" t="s">
        <v>2005</v>
      </c>
      <c r="N10" s="2" t="s">
        <v>489</v>
      </c>
      <c r="O10" s="2"/>
      <c r="P10" s="2"/>
      <c r="Q10" s="2" t="s">
        <v>2041</v>
      </c>
      <c r="R10" s="2" t="s">
        <v>2007</v>
      </c>
      <c r="S10" s="3" t="str">
        <f t="shared" si="1"/>
        <v>%Z027109</v>
      </c>
      <c r="T10" s="2" t="str">
        <f t="shared" si="2"/>
        <v>08PSH-3343</v>
      </c>
      <c r="U10" s="2" t="s">
        <v>2042</v>
      </c>
      <c r="V10" s="2" t="str">
        <f t="shared" si="3"/>
        <v>PSE3511/PSV3512压力开关</v>
      </c>
      <c r="W10" s="114" t="s">
        <v>2009</v>
      </c>
      <c r="X10" s="2" t="s">
        <v>2010</v>
      </c>
      <c r="Y10" s="114"/>
      <c r="Z10" s="58" t="s">
        <v>165</v>
      </c>
      <c r="AA10" s="4"/>
      <c r="AB10" s="4"/>
      <c r="AC10" s="5"/>
      <c r="AD10" s="6" t="s">
        <v>161</v>
      </c>
      <c r="AE10" s="6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4"/>
      <c r="BL10" s="8"/>
      <c r="BM10" s="8"/>
      <c r="BN10" s="8"/>
      <c r="BO10" s="4"/>
      <c r="BP10" s="4"/>
      <c r="BQ10" s="4"/>
      <c r="BR10" s="4"/>
      <c r="BS10" s="18"/>
      <c r="BT10" s="19"/>
      <c r="BU10" s="18"/>
      <c r="BV10" s="19"/>
      <c r="BW10" s="21"/>
    </row>
    <row r="11" spans="1:75" ht="19.899999999999999" customHeight="1">
      <c r="A11" s="194">
        <v>10</v>
      </c>
      <c r="B11" s="195">
        <v>10</v>
      </c>
      <c r="C11" s="195"/>
      <c r="D11" s="196" t="s">
        <v>2043</v>
      </c>
      <c r="E11" s="196" t="s">
        <v>2044</v>
      </c>
      <c r="F11" s="2" t="str">
        <f t="shared" si="4"/>
        <v>FCS0301</v>
      </c>
      <c r="G11" s="1">
        <f t="shared" si="5"/>
        <v>2</v>
      </c>
      <c r="H11" s="1">
        <f t="shared" si="6"/>
        <v>7</v>
      </c>
      <c r="I11" s="1">
        <v>10</v>
      </c>
      <c r="J11" s="60" t="str">
        <f t="shared" si="7"/>
        <v>ADV151-P</v>
      </c>
      <c r="K11" s="2" t="str">
        <f t="shared" si="0"/>
        <v>DI</v>
      </c>
      <c r="L11" s="2"/>
      <c r="M11" s="2" t="s">
        <v>2005</v>
      </c>
      <c r="N11" s="2" t="s">
        <v>489</v>
      </c>
      <c r="O11" s="2"/>
      <c r="P11" s="2"/>
      <c r="Q11" s="2" t="s">
        <v>2045</v>
      </c>
      <c r="R11" s="2" t="s">
        <v>2007</v>
      </c>
      <c r="S11" s="3" t="str">
        <f t="shared" si="1"/>
        <v>%Z027110</v>
      </c>
      <c r="T11" s="2" t="str">
        <f t="shared" si="2"/>
        <v>08PSH-3357</v>
      </c>
      <c r="U11" s="2" t="s">
        <v>2046</v>
      </c>
      <c r="V11" s="2" t="str">
        <f t="shared" si="3"/>
        <v>PSE3365/PSV3366压力开关</v>
      </c>
      <c r="W11" s="114" t="s">
        <v>2009</v>
      </c>
      <c r="X11" s="2" t="s">
        <v>2010</v>
      </c>
      <c r="Y11" s="114"/>
      <c r="Z11" s="58" t="s">
        <v>165</v>
      </c>
      <c r="AA11" s="4"/>
      <c r="AB11" s="4"/>
      <c r="AC11" s="5"/>
      <c r="AD11" s="6" t="s">
        <v>161</v>
      </c>
      <c r="AE11" s="6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4"/>
      <c r="BL11" s="8"/>
      <c r="BM11" s="8"/>
      <c r="BN11" s="8"/>
      <c r="BO11" s="4"/>
      <c r="BP11" s="4"/>
      <c r="BQ11" s="4"/>
      <c r="BR11" s="4"/>
      <c r="BS11" s="18"/>
      <c r="BT11" s="19"/>
      <c r="BU11" s="18"/>
      <c r="BV11" s="19"/>
      <c r="BW11" s="21"/>
    </row>
    <row r="12" spans="1:75" ht="19.899999999999999" customHeight="1">
      <c r="A12" s="194">
        <v>11</v>
      </c>
      <c r="B12" s="195">
        <v>11</v>
      </c>
      <c r="C12" s="195"/>
      <c r="D12" s="196" t="s">
        <v>2047</v>
      </c>
      <c r="E12" s="196" t="s">
        <v>2048</v>
      </c>
      <c r="F12" s="2" t="str">
        <f t="shared" si="4"/>
        <v>FCS0301</v>
      </c>
      <c r="G12" s="1">
        <f t="shared" si="5"/>
        <v>2</v>
      </c>
      <c r="H12" s="1">
        <f t="shared" si="6"/>
        <v>7</v>
      </c>
      <c r="I12" s="1">
        <v>11</v>
      </c>
      <c r="J12" s="60" t="str">
        <f t="shared" si="7"/>
        <v>ADV151-P</v>
      </c>
      <c r="K12" s="2" t="str">
        <f t="shared" si="0"/>
        <v>DI</v>
      </c>
      <c r="L12" s="2"/>
      <c r="M12" s="2" t="s">
        <v>2005</v>
      </c>
      <c r="N12" s="2" t="s">
        <v>489</v>
      </c>
      <c r="O12" s="2"/>
      <c r="P12" s="2"/>
      <c r="Q12" s="2" t="s">
        <v>2049</v>
      </c>
      <c r="R12" s="2" t="s">
        <v>2007</v>
      </c>
      <c r="S12" s="3" t="str">
        <f t="shared" si="1"/>
        <v>%Z027111</v>
      </c>
      <c r="T12" s="2" t="str">
        <f t="shared" si="2"/>
        <v>08PSH-3367</v>
      </c>
      <c r="U12" s="2" t="s">
        <v>2050</v>
      </c>
      <c r="V12" s="2" t="str">
        <f t="shared" si="3"/>
        <v>PSE3355/PSV3356压力开关</v>
      </c>
      <c r="W12" s="114" t="s">
        <v>2009</v>
      </c>
      <c r="X12" s="2" t="s">
        <v>2010</v>
      </c>
      <c r="Y12" s="114"/>
      <c r="Z12" s="58" t="s">
        <v>165</v>
      </c>
      <c r="AA12" s="4"/>
      <c r="AB12" s="4"/>
      <c r="AC12" s="5"/>
      <c r="AD12" s="6" t="s">
        <v>161</v>
      </c>
      <c r="AE12" s="6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4"/>
      <c r="BL12" s="8"/>
      <c r="BM12" s="8"/>
      <c r="BN12" s="8"/>
      <c r="BO12" s="4"/>
      <c r="BP12" s="4"/>
      <c r="BQ12" s="4"/>
      <c r="BR12" s="4"/>
      <c r="BS12" s="18"/>
      <c r="BT12" s="19"/>
      <c r="BU12" s="18"/>
      <c r="BV12" s="19"/>
      <c r="BW12" s="21"/>
    </row>
    <row r="13" spans="1:75" ht="19.899999999999999" customHeight="1">
      <c r="A13" s="194">
        <v>12</v>
      </c>
      <c r="B13" s="195">
        <v>12</v>
      </c>
      <c r="C13" s="195"/>
      <c r="D13" s="196" t="s">
        <v>2051</v>
      </c>
      <c r="E13" s="196" t="s">
        <v>2052</v>
      </c>
      <c r="F13" s="2" t="str">
        <f t="shared" si="4"/>
        <v>FCS0301</v>
      </c>
      <c r="G13" s="1">
        <f t="shared" si="5"/>
        <v>2</v>
      </c>
      <c r="H13" s="1">
        <f t="shared" si="6"/>
        <v>7</v>
      </c>
      <c r="I13" s="1">
        <v>12</v>
      </c>
      <c r="J13" s="60" t="str">
        <f t="shared" si="7"/>
        <v>ADV151-P</v>
      </c>
      <c r="K13" s="2" t="str">
        <f t="shared" si="0"/>
        <v>DI</v>
      </c>
      <c r="L13" s="2"/>
      <c r="M13" s="2" t="s">
        <v>2005</v>
      </c>
      <c r="N13" s="2" t="s">
        <v>489</v>
      </c>
      <c r="O13" s="2"/>
      <c r="P13" s="2"/>
      <c r="Q13" s="2" t="s">
        <v>2053</v>
      </c>
      <c r="R13" s="2" t="s">
        <v>2007</v>
      </c>
      <c r="S13" s="3" t="str">
        <f t="shared" si="1"/>
        <v>%Z027112</v>
      </c>
      <c r="T13" s="2" t="str">
        <f t="shared" si="2"/>
        <v>08PSH-3568</v>
      </c>
      <c r="U13" s="2" t="s">
        <v>2054</v>
      </c>
      <c r="V13" s="2" t="str">
        <f t="shared" si="3"/>
        <v>PSE3403/PSV3404压力开关</v>
      </c>
      <c r="W13" s="114" t="s">
        <v>2009</v>
      </c>
      <c r="X13" s="2" t="s">
        <v>2010</v>
      </c>
      <c r="Y13" s="114"/>
      <c r="Z13" s="58" t="s">
        <v>165</v>
      </c>
      <c r="AA13" s="4"/>
      <c r="AB13" s="4"/>
      <c r="AC13" s="5"/>
      <c r="AD13" s="6" t="s">
        <v>161</v>
      </c>
      <c r="AE13" s="6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4"/>
      <c r="BL13" s="8"/>
      <c r="BM13" s="8"/>
      <c r="BN13" s="8"/>
      <c r="BO13" s="4"/>
      <c r="BP13" s="4"/>
      <c r="BQ13" s="4"/>
      <c r="BR13" s="4"/>
      <c r="BS13" s="18"/>
      <c r="BT13" s="19"/>
      <c r="BU13" s="18"/>
      <c r="BV13" s="19"/>
      <c r="BW13" s="21"/>
    </row>
    <row r="14" spans="1:75" ht="19.899999999999999" customHeight="1">
      <c r="A14" s="194">
        <v>13</v>
      </c>
      <c r="B14" s="195">
        <v>13</v>
      </c>
      <c r="C14" s="195"/>
      <c r="D14" s="196" t="s">
        <v>2055</v>
      </c>
      <c r="E14" s="196" t="s">
        <v>2056</v>
      </c>
      <c r="F14" s="2" t="str">
        <f t="shared" si="4"/>
        <v>FCS0301</v>
      </c>
      <c r="G14" s="1">
        <f t="shared" si="5"/>
        <v>2</v>
      </c>
      <c r="H14" s="1">
        <f t="shared" si="6"/>
        <v>7</v>
      </c>
      <c r="I14" s="1">
        <v>13</v>
      </c>
      <c r="J14" s="60" t="str">
        <f t="shared" si="7"/>
        <v>ADV151-P</v>
      </c>
      <c r="K14" s="2" t="str">
        <f t="shared" si="0"/>
        <v>DI</v>
      </c>
      <c r="L14" s="2"/>
      <c r="M14" s="2" t="s">
        <v>2005</v>
      </c>
      <c r="N14" s="2" t="s">
        <v>489</v>
      </c>
      <c r="O14" s="2"/>
      <c r="P14" s="2"/>
      <c r="Q14" s="2" t="s">
        <v>2057</v>
      </c>
      <c r="R14" s="2" t="s">
        <v>2007</v>
      </c>
      <c r="S14" s="3" t="str">
        <f t="shared" si="1"/>
        <v>%Z027113</v>
      </c>
      <c r="T14" s="2" t="str">
        <f t="shared" si="2"/>
        <v>08PSH-3569</v>
      </c>
      <c r="U14" s="2" t="s">
        <v>2058</v>
      </c>
      <c r="V14" s="2" t="str">
        <f t="shared" si="3"/>
        <v>PSE3405/PSV3406压力开关</v>
      </c>
      <c r="W14" s="114" t="s">
        <v>2009</v>
      </c>
      <c r="X14" s="2" t="s">
        <v>2010</v>
      </c>
      <c r="Y14" s="114"/>
      <c r="Z14" s="58" t="s">
        <v>165</v>
      </c>
      <c r="AA14" s="4"/>
      <c r="AB14" s="4"/>
      <c r="AC14" s="5"/>
      <c r="AD14" s="6" t="s">
        <v>161</v>
      </c>
      <c r="AE14" s="6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4"/>
      <c r="BL14" s="8"/>
      <c r="BM14" s="8"/>
      <c r="BN14" s="8"/>
      <c r="BO14" s="4"/>
      <c r="BP14" s="4"/>
      <c r="BQ14" s="4"/>
      <c r="BR14" s="4"/>
      <c r="BS14" s="18"/>
      <c r="BT14" s="19"/>
      <c r="BU14" s="18"/>
      <c r="BV14" s="19"/>
      <c r="BW14" s="21"/>
    </row>
    <row r="15" spans="1:75" ht="19.899999999999999" customHeight="1">
      <c r="A15" s="194">
        <v>14</v>
      </c>
      <c r="B15" s="195">
        <v>14</v>
      </c>
      <c r="C15" s="195"/>
      <c r="D15" s="196" t="s">
        <v>2059</v>
      </c>
      <c r="E15" s="196" t="s">
        <v>2060</v>
      </c>
      <c r="F15" s="2" t="str">
        <f t="shared" si="4"/>
        <v>FCS0301</v>
      </c>
      <c r="G15" s="1">
        <f t="shared" si="5"/>
        <v>2</v>
      </c>
      <c r="H15" s="1">
        <f t="shared" si="6"/>
        <v>7</v>
      </c>
      <c r="I15" s="1">
        <v>14</v>
      </c>
      <c r="J15" s="60" t="str">
        <f t="shared" si="7"/>
        <v>ADV151-P</v>
      </c>
      <c r="K15" s="2" t="str">
        <f t="shared" si="0"/>
        <v>DI</v>
      </c>
      <c r="L15" s="2"/>
      <c r="M15" s="2" t="s">
        <v>2005</v>
      </c>
      <c r="N15" s="2" t="s">
        <v>489</v>
      </c>
      <c r="O15" s="2"/>
      <c r="P15" s="2"/>
      <c r="Q15" s="2" t="s">
        <v>2061</v>
      </c>
      <c r="R15" s="2" t="s">
        <v>2007</v>
      </c>
      <c r="S15" s="3" t="str">
        <f t="shared" si="1"/>
        <v>%Z027114</v>
      </c>
      <c r="T15" s="2" t="str">
        <f t="shared" si="2"/>
        <v>08PSH-4048</v>
      </c>
      <c r="U15" s="2" t="s">
        <v>2062</v>
      </c>
      <c r="V15" s="2" t="str">
        <f t="shared" si="3"/>
        <v>PSE4046/PSV4047压力开关</v>
      </c>
      <c r="W15" s="114" t="s">
        <v>2009</v>
      </c>
      <c r="X15" s="2" t="s">
        <v>2010</v>
      </c>
      <c r="Y15" s="114"/>
      <c r="Z15" s="58" t="s">
        <v>165</v>
      </c>
      <c r="AA15" s="4"/>
      <c r="AB15" s="4"/>
      <c r="AC15" s="5"/>
      <c r="AD15" s="6" t="s">
        <v>161</v>
      </c>
      <c r="AE15" s="6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4"/>
      <c r="BL15" s="8"/>
      <c r="BM15" s="8"/>
      <c r="BN15" s="8"/>
      <c r="BO15" s="4"/>
      <c r="BP15" s="4"/>
      <c r="BQ15" s="4"/>
      <c r="BR15" s="4"/>
      <c r="BS15" s="18"/>
      <c r="BT15" s="19"/>
      <c r="BU15" s="18"/>
      <c r="BV15" s="19"/>
      <c r="BW15" s="21"/>
    </row>
    <row r="16" spans="1:75" ht="19.899999999999999" customHeight="1">
      <c r="A16" s="194">
        <v>15</v>
      </c>
      <c r="B16" s="195">
        <v>15</v>
      </c>
      <c r="C16" s="195"/>
      <c r="D16" s="196" t="s">
        <v>2063</v>
      </c>
      <c r="E16" s="196" t="s">
        <v>2064</v>
      </c>
      <c r="F16" s="2" t="str">
        <f t="shared" si="4"/>
        <v>FCS0301</v>
      </c>
      <c r="G16" s="1">
        <f t="shared" si="5"/>
        <v>2</v>
      </c>
      <c r="H16" s="1">
        <f t="shared" si="6"/>
        <v>7</v>
      </c>
      <c r="I16" s="1">
        <v>15</v>
      </c>
      <c r="J16" s="60" t="str">
        <f t="shared" si="7"/>
        <v>ADV151-P</v>
      </c>
      <c r="K16" s="2" t="str">
        <f t="shared" si="0"/>
        <v>DI</v>
      </c>
      <c r="L16" s="2"/>
      <c r="M16" s="2" t="s">
        <v>2005</v>
      </c>
      <c r="N16" s="2" t="s">
        <v>489</v>
      </c>
      <c r="O16" s="2"/>
      <c r="P16" s="2"/>
      <c r="Q16" s="2" t="s">
        <v>2065</v>
      </c>
      <c r="R16" s="2" t="s">
        <v>2007</v>
      </c>
      <c r="S16" s="3" t="str">
        <f t="shared" si="1"/>
        <v>%Z027115</v>
      </c>
      <c r="T16" s="2" t="str">
        <f t="shared" si="2"/>
        <v>08PSH-4057</v>
      </c>
      <c r="U16" s="2" t="s">
        <v>2066</v>
      </c>
      <c r="V16" s="2" t="str">
        <f t="shared" si="3"/>
        <v>PSE4112/PSV4114压力开关</v>
      </c>
      <c r="W16" s="114" t="s">
        <v>2009</v>
      </c>
      <c r="X16" s="2" t="s">
        <v>2010</v>
      </c>
      <c r="Y16" s="114"/>
      <c r="Z16" s="58" t="s">
        <v>165</v>
      </c>
      <c r="AA16" s="4"/>
      <c r="AB16" s="4"/>
      <c r="AC16" s="5"/>
      <c r="AD16" s="6" t="s">
        <v>161</v>
      </c>
      <c r="AE16" s="6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4"/>
      <c r="BL16" s="8"/>
      <c r="BM16" s="8"/>
      <c r="BN16" s="8"/>
      <c r="BO16" s="4"/>
      <c r="BP16" s="4"/>
      <c r="BQ16" s="4"/>
      <c r="BR16" s="4"/>
      <c r="BS16" s="18"/>
      <c r="BT16" s="19"/>
      <c r="BU16" s="18"/>
      <c r="BV16" s="19"/>
      <c r="BW16" s="21"/>
    </row>
    <row r="17" spans="1:75" ht="19.899999999999999" customHeight="1">
      <c r="A17" s="194">
        <v>16</v>
      </c>
      <c r="B17" s="195">
        <v>16</v>
      </c>
      <c r="C17" s="195"/>
      <c r="D17" s="196" t="s">
        <v>2067</v>
      </c>
      <c r="E17" s="196" t="s">
        <v>2068</v>
      </c>
      <c r="F17" s="2" t="str">
        <f t="shared" si="4"/>
        <v>FCS0301</v>
      </c>
      <c r="G17" s="1">
        <f t="shared" si="5"/>
        <v>2</v>
      </c>
      <c r="H17" s="1">
        <f t="shared" si="6"/>
        <v>7</v>
      </c>
      <c r="I17" s="1">
        <v>16</v>
      </c>
      <c r="J17" s="60" t="str">
        <f t="shared" si="7"/>
        <v>ADV151-P</v>
      </c>
      <c r="K17" s="2" t="str">
        <f t="shared" si="0"/>
        <v>DI</v>
      </c>
      <c r="L17" s="2"/>
      <c r="M17" s="2" t="s">
        <v>2005</v>
      </c>
      <c r="N17" s="2" t="s">
        <v>489</v>
      </c>
      <c r="O17" s="2"/>
      <c r="P17" s="2"/>
      <c r="Q17" s="2" t="s">
        <v>2069</v>
      </c>
      <c r="R17" s="2" t="s">
        <v>2007</v>
      </c>
      <c r="S17" s="3" t="str">
        <f t="shared" si="1"/>
        <v>%Z027116</v>
      </c>
      <c r="T17" s="2" t="str">
        <f t="shared" si="2"/>
        <v>08PSH-4205</v>
      </c>
      <c r="U17" s="2" t="s">
        <v>2070</v>
      </c>
      <c r="V17" s="2" t="str">
        <f t="shared" si="3"/>
        <v>PSE4202/PSV4203压力开关</v>
      </c>
      <c r="W17" s="114" t="s">
        <v>2009</v>
      </c>
      <c r="X17" s="2" t="s">
        <v>2010</v>
      </c>
      <c r="Y17" s="114"/>
      <c r="Z17" s="58" t="s">
        <v>165</v>
      </c>
      <c r="AA17" s="4"/>
      <c r="AB17" s="4"/>
      <c r="AC17" s="5"/>
      <c r="AD17" s="6" t="s">
        <v>161</v>
      </c>
      <c r="AE17" s="6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4"/>
      <c r="BL17" s="8"/>
      <c r="BM17" s="8"/>
      <c r="BN17" s="8"/>
      <c r="BO17" s="4"/>
      <c r="BP17" s="4"/>
      <c r="BQ17" s="4"/>
      <c r="BR17" s="4"/>
      <c r="BS17" s="18"/>
      <c r="BT17" s="19"/>
      <c r="BU17" s="18"/>
      <c r="BV17" s="19"/>
      <c r="BW17" s="21"/>
    </row>
    <row r="18" spans="1:75" ht="19.899999999999999" customHeight="1">
      <c r="A18" s="194">
        <v>17</v>
      </c>
      <c r="B18" s="195">
        <v>17</v>
      </c>
      <c r="C18" s="195"/>
      <c r="D18" s="196" t="s">
        <v>2071</v>
      </c>
      <c r="E18" s="196" t="s">
        <v>2072</v>
      </c>
      <c r="F18" s="2" t="str">
        <f t="shared" si="4"/>
        <v>FCS0301</v>
      </c>
      <c r="G18" s="1">
        <f t="shared" si="5"/>
        <v>2</v>
      </c>
      <c r="H18" s="1">
        <f t="shared" si="6"/>
        <v>7</v>
      </c>
      <c r="I18" s="1">
        <v>17</v>
      </c>
      <c r="J18" s="60" t="str">
        <f t="shared" si="7"/>
        <v>ADV151-P</v>
      </c>
      <c r="K18" s="2" t="str">
        <f t="shared" si="0"/>
        <v>DI</v>
      </c>
      <c r="L18" s="2"/>
      <c r="M18" s="2" t="s">
        <v>2005</v>
      </c>
      <c r="N18" s="2" t="s">
        <v>489</v>
      </c>
      <c r="O18" s="2"/>
      <c r="P18" s="2"/>
      <c r="Q18" s="2" t="s">
        <v>2073</v>
      </c>
      <c r="R18" s="2" t="s">
        <v>2007</v>
      </c>
      <c r="S18" s="3" t="str">
        <f t="shared" si="1"/>
        <v>%Z027117</v>
      </c>
      <c r="T18" s="2" t="str">
        <f t="shared" si="2"/>
        <v>08PSH-4207</v>
      </c>
      <c r="U18" s="2" t="s">
        <v>2074</v>
      </c>
      <c r="V18" s="2" t="str">
        <f t="shared" si="3"/>
        <v>PSE4210/PSV4206压力开关</v>
      </c>
      <c r="W18" s="114" t="s">
        <v>2009</v>
      </c>
      <c r="X18" s="2" t="s">
        <v>2010</v>
      </c>
      <c r="Y18" s="114"/>
      <c r="Z18" s="58" t="s">
        <v>165</v>
      </c>
      <c r="AA18" s="4"/>
      <c r="AB18" s="4"/>
      <c r="AC18" s="5"/>
      <c r="AD18" s="6" t="s">
        <v>161</v>
      </c>
      <c r="AE18" s="6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4"/>
      <c r="BL18" s="8"/>
      <c r="BM18" s="8"/>
      <c r="BN18" s="8"/>
      <c r="BO18" s="4"/>
      <c r="BP18" s="4"/>
      <c r="BQ18" s="4"/>
      <c r="BR18" s="4"/>
      <c r="BS18" s="18"/>
      <c r="BT18" s="19"/>
      <c r="BU18" s="18"/>
      <c r="BV18" s="19"/>
      <c r="BW18" s="21"/>
    </row>
    <row r="19" spans="1:75" ht="19.899999999999999" customHeight="1">
      <c r="A19" s="194">
        <v>18</v>
      </c>
      <c r="B19" s="195">
        <v>18</v>
      </c>
      <c r="C19" s="195"/>
      <c r="D19" s="196" t="s">
        <v>2075</v>
      </c>
      <c r="E19" s="196" t="s">
        <v>2076</v>
      </c>
      <c r="F19" s="2" t="str">
        <f t="shared" si="4"/>
        <v>FCS0301</v>
      </c>
      <c r="G19" s="1">
        <f t="shared" si="5"/>
        <v>2</v>
      </c>
      <c r="H19" s="1">
        <f t="shared" si="6"/>
        <v>7</v>
      </c>
      <c r="I19" s="1">
        <v>18</v>
      </c>
      <c r="J19" s="60" t="str">
        <f t="shared" si="7"/>
        <v>ADV151-P</v>
      </c>
      <c r="K19" s="2" t="str">
        <f t="shared" si="0"/>
        <v>DI</v>
      </c>
      <c r="L19" s="2"/>
      <c r="M19" s="2" t="s">
        <v>2005</v>
      </c>
      <c r="N19" s="2" t="s">
        <v>489</v>
      </c>
      <c r="O19" s="2"/>
      <c r="P19" s="2"/>
      <c r="Q19" s="2" t="s">
        <v>2077</v>
      </c>
      <c r="R19" s="2" t="s">
        <v>2007</v>
      </c>
      <c r="S19" s="3" t="str">
        <f t="shared" si="1"/>
        <v>%Z027118</v>
      </c>
      <c r="T19" s="2" t="str">
        <f t="shared" si="2"/>
        <v>08PSH-4272</v>
      </c>
      <c r="U19" s="2" t="s">
        <v>2078</v>
      </c>
      <c r="V19" s="2" t="str">
        <f t="shared" si="3"/>
        <v>PSE4274/PSV4273压力开关</v>
      </c>
      <c r="W19" s="114" t="s">
        <v>2009</v>
      </c>
      <c r="X19" s="2" t="s">
        <v>2010</v>
      </c>
      <c r="Y19" s="114"/>
      <c r="Z19" s="58" t="s">
        <v>165</v>
      </c>
      <c r="AA19" s="4"/>
      <c r="AB19" s="4"/>
      <c r="AC19" s="5"/>
      <c r="AD19" s="6" t="s">
        <v>161</v>
      </c>
      <c r="AE19" s="6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4"/>
      <c r="BL19" s="8"/>
      <c r="BM19" s="8"/>
      <c r="BN19" s="8"/>
      <c r="BO19" s="4"/>
      <c r="BP19" s="4"/>
      <c r="BQ19" s="4"/>
      <c r="BR19" s="4"/>
      <c r="BS19" s="18"/>
      <c r="BT19" s="19"/>
      <c r="BU19" s="18"/>
      <c r="BV19" s="19"/>
      <c r="BW19" s="21"/>
    </row>
    <row r="20" spans="1:75" ht="19.899999999999999" customHeight="1">
      <c r="A20" s="194">
        <v>19</v>
      </c>
      <c r="B20" s="195">
        <v>19</v>
      </c>
      <c r="C20" s="195"/>
      <c r="D20" s="196" t="s">
        <v>2079</v>
      </c>
      <c r="E20" s="196" t="s">
        <v>2080</v>
      </c>
      <c r="F20" s="2" t="str">
        <f t="shared" si="4"/>
        <v>FCS0301</v>
      </c>
      <c r="G20" s="1">
        <f t="shared" si="5"/>
        <v>2</v>
      </c>
      <c r="H20" s="1">
        <f t="shared" si="6"/>
        <v>7</v>
      </c>
      <c r="I20" s="1">
        <v>19</v>
      </c>
      <c r="J20" s="60" t="str">
        <f t="shared" si="7"/>
        <v>ADV151-P</v>
      </c>
      <c r="K20" s="2" t="str">
        <f t="shared" si="0"/>
        <v>DI</v>
      </c>
      <c r="L20" s="2"/>
      <c r="M20" s="2" t="s">
        <v>2005</v>
      </c>
      <c r="N20" s="2" t="s">
        <v>489</v>
      </c>
      <c r="O20" s="2"/>
      <c r="P20" s="2"/>
      <c r="Q20" s="2" t="s">
        <v>2081</v>
      </c>
      <c r="R20" s="2" t="s">
        <v>2007</v>
      </c>
      <c r="S20" s="3" t="str">
        <f t="shared" si="1"/>
        <v>%Z027119</v>
      </c>
      <c r="T20" s="2" t="str">
        <f t="shared" si="2"/>
        <v>08PSH-4278</v>
      </c>
      <c r="U20" s="2" t="s">
        <v>2082</v>
      </c>
      <c r="V20" s="2" t="str">
        <f t="shared" si="3"/>
        <v>PSE4275/PSV4276压力开关</v>
      </c>
      <c r="W20" s="114" t="s">
        <v>2009</v>
      </c>
      <c r="X20" s="2" t="s">
        <v>2010</v>
      </c>
      <c r="Y20" s="114"/>
      <c r="Z20" s="58" t="s">
        <v>165</v>
      </c>
      <c r="AA20" s="4"/>
      <c r="AB20" s="4"/>
      <c r="AC20" s="5"/>
      <c r="AD20" s="6" t="s">
        <v>161</v>
      </c>
      <c r="AE20" s="6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4"/>
      <c r="BL20" s="8"/>
      <c r="BM20" s="8"/>
      <c r="BN20" s="8"/>
      <c r="BO20" s="4"/>
      <c r="BP20" s="4"/>
      <c r="BQ20" s="4"/>
      <c r="BR20" s="4"/>
      <c r="BS20" s="18"/>
      <c r="BT20" s="19"/>
      <c r="BU20" s="18"/>
      <c r="BV20" s="19"/>
      <c r="BW20" s="21"/>
    </row>
    <row r="21" spans="1:75" ht="19.899999999999999" customHeight="1">
      <c r="A21" s="194">
        <v>20</v>
      </c>
      <c r="B21" s="195">
        <v>20</v>
      </c>
      <c r="C21" s="195"/>
      <c r="D21" s="196" t="s">
        <v>2083</v>
      </c>
      <c r="E21" s="196" t="s">
        <v>2084</v>
      </c>
      <c r="F21" s="2" t="str">
        <f t="shared" si="4"/>
        <v>FCS0301</v>
      </c>
      <c r="G21" s="1">
        <f t="shared" si="5"/>
        <v>2</v>
      </c>
      <c r="H21" s="1">
        <f t="shared" si="6"/>
        <v>7</v>
      </c>
      <c r="I21" s="1">
        <v>20</v>
      </c>
      <c r="J21" s="60" t="str">
        <f t="shared" si="7"/>
        <v>ADV151-P</v>
      </c>
      <c r="K21" s="2" t="str">
        <f t="shared" si="0"/>
        <v>DI</v>
      </c>
      <c r="L21" s="2"/>
      <c r="M21" s="2" t="s">
        <v>2005</v>
      </c>
      <c r="N21" s="2" t="s">
        <v>489</v>
      </c>
      <c r="O21" s="2"/>
      <c r="P21" s="2"/>
      <c r="Q21" s="2" t="s">
        <v>2085</v>
      </c>
      <c r="R21" s="2" t="s">
        <v>2007</v>
      </c>
      <c r="S21" s="3" t="str">
        <f t="shared" si="1"/>
        <v>%Z027120</v>
      </c>
      <c r="T21" s="2" t="str">
        <f t="shared" si="2"/>
        <v>08PSH-4294</v>
      </c>
      <c r="U21" s="2" t="s">
        <v>2086</v>
      </c>
      <c r="V21" s="2" t="str">
        <f t="shared" si="3"/>
        <v>PSE4291/PSV4292压力开关</v>
      </c>
      <c r="W21" s="114" t="s">
        <v>2009</v>
      </c>
      <c r="X21" s="2" t="s">
        <v>2010</v>
      </c>
      <c r="Y21" s="114"/>
      <c r="Z21" s="58" t="s">
        <v>165</v>
      </c>
      <c r="AA21" s="4"/>
      <c r="AB21" s="4"/>
      <c r="AC21" s="5"/>
      <c r="AD21" s="6" t="s">
        <v>161</v>
      </c>
      <c r="AE21" s="6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4"/>
      <c r="BL21" s="8"/>
      <c r="BM21" s="8"/>
      <c r="BN21" s="8"/>
      <c r="BO21" s="4"/>
      <c r="BP21" s="4"/>
      <c r="BQ21" s="4"/>
      <c r="BR21" s="4"/>
      <c r="BS21" s="18"/>
      <c r="BT21" s="19"/>
      <c r="BU21" s="18"/>
      <c r="BV21" s="19"/>
      <c r="BW21" s="21"/>
    </row>
    <row r="22" spans="1:75" ht="19.899999999999999" customHeight="1">
      <c r="A22" s="194">
        <v>21</v>
      </c>
      <c r="B22" s="195">
        <v>21</v>
      </c>
      <c r="C22" s="195"/>
      <c r="D22" s="196" t="s">
        <v>2087</v>
      </c>
      <c r="E22" s="196" t="s">
        <v>2088</v>
      </c>
      <c r="F22" s="2" t="str">
        <f t="shared" si="4"/>
        <v>FCS0301</v>
      </c>
      <c r="G22" s="1">
        <f t="shared" si="5"/>
        <v>2</v>
      </c>
      <c r="H22" s="1">
        <f t="shared" si="6"/>
        <v>7</v>
      </c>
      <c r="I22" s="1">
        <v>21</v>
      </c>
      <c r="J22" s="60" t="str">
        <f t="shared" si="7"/>
        <v>ADV151-P</v>
      </c>
      <c r="K22" s="2" t="str">
        <f t="shared" si="0"/>
        <v>DI</v>
      </c>
      <c r="L22" s="2"/>
      <c r="M22" s="2" t="s">
        <v>2005</v>
      </c>
      <c r="N22" s="2" t="s">
        <v>489</v>
      </c>
      <c r="O22" s="2"/>
      <c r="P22" s="2"/>
      <c r="Q22" s="2" t="s">
        <v>2089</v>
      </c>
      <c r="R22" s="2" t="s">
        <v>2007</v>
      </c>
      <c r="S22" s="3" t="str">
        <f t="shared" si="1"/>
        <v>%Z027121</v>
      </c>
      <c r="T22" s="2" t="str">
        <f t="shared" si="2"/>
        <v>08PSH-4295</v>
      </c>
      <c r="U22" s="2" t="s">
        <v>2090</v>
      </c>
      <c r="V22" s="2" t="str">
        <f t="shared" si="3"/>
        <v>PSE4293/PSV4279压力开关</v>
      </c>
      <c r="W22" s="114" t="s">
        <v>2009</v>
      </c>
      <c r="X22" s="2" t="s">
        <v>2010</v>
      </c>
      <c r="Y22" s="114"/>
      <c r="Z22" s="58" t="s">
        <v>165</v>
      </c>
      <c r="AA22" s="4"/>
      <c r="AB22" s="4"/>
      <c r="AC22" s="5"/>
      <c r="AD22" s="6" t="s">
        <v>161</v>
      </c>
      <c r="AE22" s="6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4"/>
      <c r="BL22" s="8"/>
      <c r="BM22" s="8"/>
      <c r="BN22" s="8"/>
      <c r="BO22" s="4"/>
      <c r="BP22" s="4"/>
      <c r="BQ22" s="4"/>
      <c r="BR22" s="4"/>
      <c r="BS22" s="18"/>
      <c r="BT22" s="19"/>
      <c r="BU22" s="18"/>
      <c r="BV22" s="19"/>
      <c r="BW22" s="21"/>
    </row>
    <row r="23" spans="1:75" ht="19.899999999999999" customHeight="1">
      <c r="A23" s="194">
        <v>22</v>
      </c>
      <c r="B23" s="195">
        <v>22</v>
      </c>
      <c r="C23" s="195"/>
      <c r="D23" s="196" t="s">
        <v>2091</v>
      </c>
      <c r="E23" s="196" t="s">
        <v>2092</v>
      </c>
      <c r="F23" s="2" t="str">
        <f t="shared" si="4"/>
        <v>FCS0301</v>
      </c>
      <c r="G23" s="1">
        <f t="shared" si="5"/>
        <v>2</v>
      </c>
      <c r="H23" s="1">
        <f t="shared" si="6"/>
        <v>7</v>
      </c>
      <c r="I23" s="1">
        <v>22</v>
      </c>
      <c r="J23" s="60" t="str">
        <f t="shared" si="7"/>
        <v>ADV151-P</v>
      </c>
      <c r="K23" s="2" t="str">
        <f t="shared" si="0"/>
        <v>DI</v>
      </c>
      <c r="L23" s="2"/>
      <c r="M23" s="2" t="s">
        <v>2005</v>
      </c>
      <c r="N23" s="2" t="s">
        <v>489</v>
      </c>
      <c r="O23" s="2"/>
      <c r="P23" s="2"/>
      <c r="Q23" s="2" t="s">
        <v>2093</v>
      </c>
      <c r="R23" s="2" t="s">
        <v>2007</v>
      </c>
      <c r="S23" s="3" t="str">
        <f t="shared" si="1"/>
        <v>%Z027122</v>
      </c>
      <c r="T23" s="2" t="str">
        <f t="shared" si="2"/>
        <v>08PSH-4316</v>
      </c>
      <c r="U23" s="2" t="s">
        <v>2094</v>
      </c>
      <c r="V23" s="2" t="str">
        <f t="shared" si="3"/>
        <v>PSE4319/PSV4372压力开关</v>
      </c>
      <c r="W23" s="114" t="s">
        <v>2009</v>
      </c>
      <c r="X23" s="2" t="s">
        <v>2010</v>
      </c>
      <c r="Y23" s="114"/>
      <c r="Z23" s="58" t="s">
        <v>165</v>
      </c>
      <c r="AA23" s="4"/>
      <c r="AB23" s="4"/>
      <c r="AC23" s="5"/>
      <c r="AD23" s="6" t="s">
        <v>161</v>
      </c>
      <c r="AE23" s="6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4"/>
      <c r="BL23" s="8"/>
      <c r="BM23" s="8"/>
      <c r="BN23" s="8"/>
      <c r="BO23" s="4"/>
      <c r="BP23" s="4"/>
      <c r="BQ23" s="4"/>
      <c r="BR23" s="4"/>
      <c r="BS23" s="18"/>
      <c r="BT23" s="19"/>
      <c r="BU23" s="18"/>
      <c r="BV23" s="19"/>
      <c r="BW23" s="21"/>
    </row>
    <row r="24" spans="1:75" ht="19.899999999999999" customHeight="1">
      <c r="A24" s="194">
        <v>23</v>
      </c>
      <c r="B24" s="195">
        <v>23</v>
      </c>
      <c r="C24" s="195"/>
      <c r="D24" s="196" t="s">
        <v>2095</v>
      </c>
      <c r="E24" s="196" t="s">
        <v>2096</v>
      </c>
      <c r="F24" s="2" t="str">
        <f t="shared" si="4"/>
        <v>FCS0301</v>
      </c>
      <c r="G24" s="1">
        <f t="shared" si="5"/>
        <v>2</v>
      </c>
      <c r="H24" s="1">
        <f t="shared" si="6"/>
        <v>7</v>
      </c>
      <c r="I24" s="1">
        <v>23</v>
      </c>
      <c r="J24" s="60" t="str">
        <f t="shared" si="7"/>
        <v>ADV151-P</v>
      </c>
      <c r="K24" s="2" t="str">
        <f t="shared" si="0"/>
        <v>DI</v>
      </c>
      <c r="L24" s="2"/>
      <c r="M24" s="2" t="s">
        <v>2005</v>
      </c>
      <c r="N24" s="2" t="s">
        <v>489</v>
      </c>
      <c r="O24" s="2"/>
      <c r="P24" s="2"/>
      <c r="Q24" s="2" t="s">
        <v>2097</v>
      </c>
      <c r="R24" s="2" t="s">
        <v>2007</v>
      </c>
      <c r="S24" s="3" t="str">
        <f t="shared" si="1"/>
        <v>%Z027123</v>
      </c>
      <c r="T24" s="2" t="str">
        <f t="shared" si="2"/>
        <v>08PSH-4323</v>
      </c>
      <c r="U24" s="2" t="s">
        <v>2098</v>
      </c>
      <c r="V24" s="2" t="str">
        <f t="shared" si="3"/>
        <v>PSE4321/PSV4320压力开关</v>
      </c>
      <c r="W24" s="114" t="s">
        <v>2009</v>
      </c>
      <c r="X24" s="2" t="s">
        <v>2010</v>
      </c>
      <c r="Y24" s="114"/>
      <c r="Z24" s="58" t="s">
        <v>165</v>
      </c>
      <c r="AA24" s="4"/>
      <c r="AB24" s="4"/>
      <c r="AC24" s="5"/>
      <c r="AD24" s="6" t="s">
        <v>161</v>
      </c>
      <c r="AE24" s="6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4"/>
      <c r="BL24" s="8"/>
      <c r="BM24" s="8"/>
      <c r="BN24" s="8"/>
      <c r="BO24" s="4"/>
      <c r="BP24" s="4"/>
      <c r="BQ24" s="4"/>
      <c r="BR24" s="4"/>
      <c r="BS24" s="18"/>
      <c r="BT24" s="19"/>
      <c r="BU24" s="18"/>
      <c r="BV24" s="19"/>
      <c r="BW24" s="21"/>
    </row>
    <row r="25" spans="1:75" ht="19.899999999999999" customHeight="1">
      <c r="A25" s="194">
        <v>24</v>
      </c>
      <c r="B25" s="195">
        <v>24</v>
      </c>
      <c r="C25" s="195"/>
      <c r="D25" s="196" t="s">
        <v>2099</v>
      </c>
      <c r="E25" s="196" t="s">
        <v>2100</v>
      </c>
      <c r="F25" s="2" t="str">
        <f t="shared" si="4"/>
        <v>FCS0301</v>
      </c>
      <c r="G25" s="1">
        <f t="shared" si="5"/>
        <v>2</v>
      </c>
      <c r="H25" s="1">
        <f t="shared" si="6"/>
        <v>7</v>
      </c>
      <c r="I25" s="1">
        <v>24</v>
      </c>
      <c r="J25" s="60" t="str">
        <f t="shared" si="7"/>
        <v>ADV151-P</v>
      </c>
      <c r="K25" s="2" t="str">
        <f t="shared" si="0"/>
        <v>DI</v>
      </c>
      <c r="L25" s="2"/>
      <c r="M25" s="2" t="s">
        <v>2005</v>
      </c>
      <c r="N25" s="2" t="s">
        <v>489</v>
      </c>
      <c r="O25" s="2"/>
      <c r="P25" s="2"/>
      <c r="Q25" s="2" t="s">
        <v>2101</v>
      </c>
      <c r="R25" s="2" t="s">
        <v>2007</v>
      </c>
      <c r="S25" s="3" t="str">
        <f t="shared" si="1"/>
        <v>%Z027124</v>
      </c>
      <c r="T25" s="2" t="str">
        <f t="shared" si="2"/>
        <v>08PSH-4327</v>
      </c>
      <c r="U25" s="2" t="s">
        <v>2102</v>
      </c>
      <c r="V25" s="2" t="str">
        <f t="shared" si="3"/>
        <v>PSE4326/PSV4378压力开关</v>
      </c>
      <c r="W25" s="114" t="s">
        <v>2009</v>
      </c>
      <c r="X25" s="2" t="s">
        <v>2010</v>
      </c>
      <c r="Y25" s="114"/>
      <c r="Z25" s="58" t="s">
        <v>165</v>
      </c>
      <c r="AA25" s="4"/>
      <c r="AB25" s="4"/>
      <c r="AC25" s="5"/>
      <c r="AD25" s="6" t="s">
        <v>161</v>
      </c>
      <c r="AE25" s="6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4"/>
      <c r="BL25" s="8"/>
      <c r="BM25" s="8"/>
      <c r="BN25" s="8"/>
      <c r="BO25" s="4"/>
      <c r="BP25" s="4"/>
      <c r="BQ25" s="4"/>
      <c r="BR25" s="4"/>
      <c r="BS25" s="18"/>
      <c r="BT25" s="19"/>
      <c r="BU25" s="18"/>
      <c r="BV25" s="19"/>
      <c r="BW25" s="21"/>
    </row>
    <row r="26" spans="1:75" ht="19.899999999999999" customHeight="1">
      <c r="A26" s="194">
        <v>25</v>
      </c>
      <c r="B26" s="195">
        <v>25</v>
      </c>
      <c r="C26" s="195"/>
      <c r="D26" s="196" t="s">
        <v>2103</v>
      </c>
      <c r="E26" s="196" t="s">
        <v>2104</v>
      </c>
      <c r="F26" s="2" t="str">
        <f t="shared" si="4"/>
        <v>FCS0301</v>
      </c>
      <c r="G26" s="1">
        <f t="shared" si="5"/>
        <v>2</v>
      </c>
      <c r="H26" s="1">
        <f t="shared" si="6"/>
        <v>7</v>
      </c>
      <c r="I26" s="1">
        <v>25</v>
      </c>
      <c r="J26" s="60" t="str">
        <f t="shared" si="7"/>
        <v>ADV151-P</v>
      </c>
      <c r="K26" s="2" t="str">
        <f t="shared" si="0"/>
        <v>DI</v>
      </c>
      <c r="L26" s="2"/>
      <c r="M26" s="2" t="s">
        <v>2005</v>
      </c>
      <c r="N26" s="2" t="s">
        <v>489</v>
      </c>
      <c r="O26" s="2"/>
      <c r="P26" s="2"/>
      <c r="Q26" s="2" t="s">
        <v>2105</v>
      </c>
      <c r="R26" s="2" t="s">
        <v>2007</v>
      </c>
      <c r="S26" s="3" t="str">
        <f t="shared" si="1"/>
        <v>%Z027125</v>
      </c>
      <c r="T26" s="2" t="str">
        <f t="shared" si="2"/>
        <v>08PSH-4328</v>
      </c>
      <c r="U26" s="2" t="s">
        <v>2106</v>
      </c>
      <c r="V26" s="2" t="str">
        <f t="shared" si="3"/>
        <v>PSE4324/PSV4325压力开关</v>
      </c>
      <c r="W26" s="114" t="s">
        <v>2009</v>
      </c>
      <c r="X26" s="2" t="s">
        <v>2010</v>
      </c>
      <c r="Y26" s="114"/>
      <c r="Z26" s="58" t="s">
        <v>165</v>
      </c>
      <c r="AA26" s="4"/>
      <c r="AB26" s="4"/>
      <c r="AC26" s="5"/>
      <c r="AD26" s="6" t="s">
        <v>161</v>
      </c>
      <c r="AE26" s="6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4"/>
      <c r="BL26" s="8"/>
      <c r="BM26" s="8"/>
      <c r="BN26" s="8"/>
      <c r="BO26" s="4"/>
      <c r="BP26" s="4"/>
      <c r="BQ26" s="4"/>
      <c r="BR26" s="4"/>
      <c r="BS26" s="18"/>
      <c r="BT26" s="19"/>
      <c r="BU26" s="18"/>
      <c r="BV26" s="19"/>
      <c r="BW26" s="21"/>
    </row>
    <row r="27" spans="1:75" ht="19.899999999999999" customHeight="1">
      <c r="A27" s="194">
        <v>26</v>
      </c>
      <c r="B27" s="195">
        <v>26</v>
      </c>
      <c r="C27" s="195"/>
      <c r="D27" s="196" t="s">
        <v>2107</v>
      </c>
      <c r="E27" s="196" t="s">
        <v>2108</v>
      </c>
      <c r="F27" s="2" t="str">
        <f t="shared" si="4"/>
        <v>FCS0301</v>
      </c>
      <c r="G27" s="1">
        <f t="shared" si="5"/>
        <v>2</v>
      </c>
      <c r="H27" s="1">
        <f t="shared" si="6"/>
        <v>7</v>
      </c>
      <c r="I27" s="1">
        <v>26</v>
      </c>
      <c r="J27" s="60" t="str">
        <f t="shared" si="7"/>
        <v>ADV151-P</v>
      </c>
      <c r="K27" s="2" t="str">
        <f t="shared" si="0"/>
        <v>DI</v>
      </c>
      <c r="L27" s="2"/>
      <c r="M27" s="2" t="s">
        <v>2005</v>
      </c>
      <c r="N27" s="2" t="s">
        <v>489</v>
      </c>
      <c r="O27" s="2"/>
      <c r="P27" s="2"/>
      <c r="Q27" s="2" t="s">
        <v>2109</v>
      </c>
      <c r="R27" s="2" t="s">
        <v>2007</v>
      </c>
      <c r="S27" s="3" t="str">
        <f t="shared" si="1"/>
        <v>%Z027126</v>
      </c>
      <c r="T27" s="2" t="str">
        <f t="shared" si="2"/>
        <v>08PSH-4370</v>
      </c>
      <c r="U27" s="2" t="s">
        <v>2110</v>
      </c>
      <c r="V27" s="2" t="str">
        <f t="shared" si="3"/>
        <v>PSE4368/PSV4367压力开关</v>
      </c>
      <c r="W27" s="114" t="s">
        <v>2009</v>
      </c>
      <c r="X27" s="2" t="s">
        <v>2010</v>
      </c>
      <c r="Y27" s="114"/>
      <c r="Z27" s="58" t="s">
        <v>165</v>
      </c>
      <c r="AA27" s="4"/>
      <c r="AB27" s="4"/>
      <c r="AC27" s="5"/>
      <c r="AD27" s="6" t="s">
        <v>161</v>
      </c>
      <c r="AE27" s="6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4"/>
      <c r="BL27" s="8"/>
      <c r="BM27" s="8"/>
      <c r="BN27" s="8"/>
      <c r="BO27" s="4"/>
      <c r="BP27" s="4"/>
      <c r="BQ27" s="4"/>
      <c r="BR27" s="4"/>
      <c r="BS27" s="18"/>
      <c r="BT27" s="19"/>
      <c r="BU27" s="18"/>
      <c r="BV27" s="19"/>
      <c r="BW27" s="21"/>
    </row>
    <row r="28" spans="1:75" ht="19.899999999999999" customHeight="1">
      <c r="A28" s="194">
        <v>27</v>
      </c>
      <c r="B28" s="195">
        <v>27</v>
      </c>
      <c r="C28" s="195"/>
      <c r="D28" s="196" t="s">
        <v>2111</v>
      </c>
      <c r="E28" s="196" t="s">
        <v>2112</v>
      </c>
      <c r="F28" s="2" t="str">
        <f t="shared" si="4"/>
        <v>FCS0301</v>
      </c>
      <c r="G28" s="1">
        <f t="shared" si="5"/>
        <v>2</v>
      </c>
      <c r="H28" s="1">
        <f t="shared" si="6"/>
        <v>7</v>
      </c>
      <c r="I28" s="1">
        <v>27</v>
      </c>
      <c r="J28" s="60" t="str">
        <f t="shared" si="7"/>
        <v>ADV151-P</v>
      </c>
      <c r="K28" s="2" t="str">
        <f t="shared" si="0"/>
        <v>DI</v>
      </c>
      <c r="L28" s="2"/>
      <c r="M28" s="2" t="s">
        <v>2005</v>
      </c>
      <c r="N28" s="2" t="s">
        <v>489</v>
      </c>
      <c r="O28" s="2"/>
      <c r="P28" s="2"/>
      <c r="Q28" s="2" t="s">
        <v>2113</v>
      </c>
      <c r="R28" s="2" t="s">
        <v>2007</v>
      </c>
      <c r="S28" s="3" t="str">
        <f t="shared" si="1"/>
        <v>%Z027127</v>
      </c>
      <c r="T28" s="2" t="str">
        <f t="shared" si="2"/>
        <v>08PSH-4371</v>
      </c>
      <c r="U28" s="2" t="s">
        <v>2114</v>
      </c>
      <c r="V28" s="2" t="str">
        <f t="shared" si="3"/>
        <v>PSE4366/PSV4282压力开关</v>
      </c>
      <c r="W28" s="114" t="s">
        <v>2009</v>
      </c>
      <c r="X28" s="2" t="s">
        <v>2010</v>
      </c>
      <c r="Y28" s="114"/>
      <c r="Z28" s="58" t="s">
        <v>165</v>
      </c>
      <c r="AA28" s="4"/>
      <c r="AB28" s="4"/>
      <c r="AC28" s="5"/>
      <c r="AD28" s="6" t="s">
        <v>161</v>
      </c>
      <c r="AE28" s="6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4"/>
      <c r="BL28" s="8"/>
      <c r="BM28" s="8"/>
      <c r="BN28" s="8"/>
      <c r="BO28" s="4"/>
      <c r="BP28" s="4"/>
      <c r="BQ28" s="4"/>
      <c r="BR28" s="4"/>
      <c r="BS28" s="18"/>
      <c r="BT28" s="19"/>
      <c r="BU28" s="18"/>
      <c r="BV28" s="19"/>
      <c r="BW28" s="21"/>
    </row>
    <row r="29" spans="1:75" ht="19.899999999999999" customHeight="1">
      <c r="A29" s="194">
        <v>28</v>
      </c>
      <c r="B29" s="195">
        <v>28</v>
      </c>
      <c r="C29" s="195"/>
      <c r="D29" s="196" t="s">
        <v>2115</v>
      </c>
      <c r="E29" s="196" t="s">
        <v>2116</v>
      </c>
      <c r="F29" s="2" t="str">
        <f t="shared" si="4"/>
        <v>FCS0301</v>
      </c>
      <c r="G29" s="1">
        <f t="shared" si="5"/>
        <v>2</v>
      </c>
      <c r="H29" s="1">
        <f t="shared" si="6"/>
        <v>7</v>
      </c>
      <c r="I29" s="1">
        <v>28</v>
      </c>
      <c r="J29" s="60" t="str">
        <f t="shared" si="7"/>
        <v>ADV151-P</v>
      </c>
      <c r="K29" s="2" t="str">
        <f t="shared" si="0"/>
        <v>DI</v>
      </c>
      <c r="L29" s="2"/>
      <c r="M29" s="2" t="s">
        <v>2005</v>
      </c>
      <c r="N29" s="2" t="s">
        <v>489</v>
      </c>
      <c r="O29" s="2"/>
      <c r="P29" s="2"/>
      <c r="Q29" s="2" t="s">
        <v>2117</v>
      </c>
      <c r="R29" s="2" t="s">
        <v>2007</v>
      </c>
      <c r="S29" s="3" t="str">
        <f t="shared" si="1"/>
        <v>%Z027128</v>
      </c>
      <c r="T29" s="2" t="str">
        <f t="shared" si="2"/>
        <v>08PSH-4796</v>
      </c>
      <c r="U29" s="2" t="s">
        <v>2118</v>
      </c>
      <c r="V29" s="2" t="str">
        <f t="shared" si="3"/>
        <v>PSE4793/PSV4795压力开关</v>
      </c>
      <c r="W29" s="114" t="s">
        <v>2009</v>
      </c>
      <c r="X29" s="2" t="s">
        <v>2010</v>
      </c>
      <c r="Y29" s="114"/>
      <c r="Z29" s="58" t="s">
        <v>165</v>
      </c>
      <c r="AA29" s="4"/>
      <c r="AB29" s="4"/>
      <c r="AC29" s="5"/>
      <c r="AD29" s="6" t="s">
        <v>161</v>
      </c>
      <c r="AE29" s="6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4"/>
      <c r="BL29" s="8"/>
      <c r="BM29" s="8"/>
      <c r="BN29" s="8"/>
      <c r="BO29" s="4"/>
      <c r="BP29" s="4"/>
      <c r="BQ29" s="4"/>
      <c r="BR29" s="4"/>
      <c r="BS29" s="18"/>
      <c r="BT29" s="19"/>
      <c r="BU29" s="18"/>
      <c r="BV29" s="19"/>
      <c r="BW29" s="21"/>
    </row>
    <row r="30" spans="1:75" ht="19.899999999999999" customHeight="1">
      <c r="A30" s="194">
        <v>29</v>
      </c>
      <c r="B30" s="195">
        <v>29</v>
      </c>
      <c r="C30" s="195"/>
      <c r="D30" s="196" t="s">
        <v>2119</v>
      </c>
      <c r="E30" s="196" t="s">
        <v>2120</v>
      </c>
      <c r="F30" s="2" t="str">
        <f t="shared" si="4"/>
        <v>FCS0301</v>
      </c>
      <c r="G30" s="1">
        <f t="shared" si="5"/>
        <v>2</v>
      </c>
      <c r="H30" s="1">
        <f t="shared" si="6"/>
        <v>7</v>
      </c>
      <c r="I30" s="1">
        <v>29</v>
      </c>
      <c r="J30" s="60" t="str">
        <f t="shared" si="7"/>
        <v>ADV151-P</v>
      </c>
      <c r="K30" s="2" t="str">
        <f t="shared" si="0"/>
        <v>DI</v>
      </c>
      <c r="L30" s="2"/>
      <c r="M30" s="2" t="s">
        <v>2005</v>
      </c>
      <c r="N30" s="2" t="s">
        <v>489</v>
      </c>
      <c r="O30" s="2"/>
      <c r="P30" s="2"/>
      <c r="Q30" s="2" t="s">
        <v>2121</v>
      </c>
      <c r="R30" s="2" t="s">
        <v>2007</v>
      </c>
      <c r="S30" s="3" t="str">
        <f t="shared" si="1"/>
        <v>%Z027129</v>
      </c>
      <c r="T30" s="2" t="str">
        <f t="shared" si="2"/>
        <v>08PSH-4800</v>
      </c>
      <c r="U30" s="2" t="s">
        <v>2122</v>
      </c>
      <c r="V30" s="2" t="str">
        <f t="shared" si="3"/>
        <v>PSE4797/PSV4799压力开关</v>
      </c>
      <c r="W30" s="114" t="s">
        <v>2009</v>
      </c>
      <c r="X30" s="2" t="s">
        <v>2010</v>
      </c>
      <c r="Y30" s="114"/>
      <c r="Z30" s="58" t="s">
        <v>165</v>
      </c>
      <c r="AA30" s="4"/>
      <c r="AB30" s="4"/>
      <c r="AC30" s="5"/>
      <c r="AD30" s="6" t="s">
        <v>161</v>
      </c>
      <c r="AE30" s="6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4"/>
      <c r="BL30" s="8"/>
      <c r="BM30" s="8"/>
      <c r="BN30" s="8"/>
      <c r="BO30" s="4"/>
      <c r="BP30" s="4"/>
      <c r="BQ30" s="4"/>
      <c r="BR30" s="4"/>
      <c r="BS30" s="18"/>
      <c r="BT30" s="19"/>
      <c r="BU30" s="18"/>
      <c r="BV30" s="19"/>
      <c r="BW30" s="21"/>
    </row>
    <row r="31" spans="1:75" ht="19.899999999999999" customHeight="1">
      <c r="A31" s="194">
        <v>30</v>
      </c>
      <c r="B31" s="204">
        <v>30</v>
      </c>
      <c r="C31" s="195"/>
      <c r="D31" s="115" t="s">
        <v>2123</v>
      </c>
      <c r="E31" s="115" t="s">
        <v>2124</v>
      </c>
      <c r="F31" s="2" t="str">
        <f t="shared" si="4"/>
        <v>FCS0301</v>
      </c>
      <c r="G31" s="1">
        <f t="shared" si="5"/>
        <v>2</v>
      </c>
      <c r="H31" s="1">
        <f t="shared" si="6"/>
        <v>7</v>
      </c>
      <c r="I31" s="1">
        <v>30</v>
      </c>
      <c r="J31" s="60" t="str">
        <f t="shared" si="7"/>
        <v>ADV151-P</v>
      </c>
      <c r="K31" s="2" t="str">
        <f t="shared" si="0"/>
        <v>DI</v>
      </c>
      <c r="L31" s="2"/>
      <c r="M31" s="2" t="s">
        <v>2005</v>
      </c>
      <c r="N31" s="2" t="s">
        <v>489</v>
      </c>
      <c r="O31" s="2"/>
      <c r="P31" s="2"/>
      <c r="Q31" s="2" t="s">
        <v>2125</v>
      </c>
      <c r="R31" s="2" t="s">
        <v>2007</v>
      </c>
      <c r="S31" s="3" t="str">
        <f t="shared" si="1"/>
        <v>%Z027130</v>
      </c>
      <c r="T31" s="2" t="str">
        <f t="shared" si="2"/>
        <v>08PSH-5053</v>
      </c>
      <c r="U31" s="36" t="s">
        <v>2126</v>
      </c>
      <c r="V31" s="2" t="str">
        <f t="shared" si="3"/>
        <v>PSE5052/PSV5050压力开关</v>
      </c>
      <c r="W31" s="114" t="s">
        <v>2009</v>
      </c>
      <c r="X31" s="2" t="s">
        <v>2010</v>
      </c>
      <c r="Y31" s="114"/>
      <c r="Z31" s="58" t="s">
        <v>165</v>
      </c>
      <c r="AA31" s="4"/>
      <c r="AB31" s="4"/>
      <c r="AC31" s="5"/>
      <c r="AD31" s="6" t="s">
        <v>161</v>
      </c>
      <c r="AE31" s="6"/>
      <c r="AF31" s="4"/>
      <c r="AG31" s="4"/>
      <c r="AH31" s="4"/>
      <c r="AI31" s="4"/>
      <c r="AJ31" s="7"/>
      <c r="AK31" s="4"/>
      <c r="AL31" s="4"/>
      <c r="AM31" s="4"/>
      <c r="AN31" s="4"/>
      <c r="AO31" s="4"/>
      <c r="AP31" s="4"/>
      <c r="AQ31" s="4"/>
      <c r="AR31" s="4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4"/>
      <c r="BL31" s="8"/>
      <c r="BM31" s="8"/>
      <c r="BN31" s="8"/>
      <c r="BO31" s="4"/>
      <c r="BP31" s="4"/>
      <c r="BQ31" s="4"/>
      <c r="BR31" s="4"/>
      <c r="BS31" s="18"/>
      <c r="BT31" s="19"/>
      <c r="BU31" s="18"/>
      <c r="BV31" s="19"/>
      <c r="BW31" s="21"/>
    </row>
    <row r="32" spans="1:75" ht="19.899999999999999" customHeight="1">
      <c r="A32" s="194">
        <v>31</v>
      </c>
      <c r="B32" s="204">
        <v>31</v>
      </c>
      <c r="C32" s="195"/>
      <c r="D32" s="115"/>
      <c r="E32" s="174" t="s">
        <v>2127</v>
      </c>
      <c r="F32" s="2" t="str">
        <f t="shared" si="4"/>
        <v>FCS0301</v>
      </c>
      <c r="G32" s="1">
        <f t="shared" si="5"/>
        <v>2</v>
      </c>
      <c r="H32" s="1">
        <f t="shared" si="6"/>
        <v>7</v>
      </c>
      <c r="I32" s="1">
        <v>31</v>
      </c>
      <c r="J32" s="60" t="str">
        <f t="shared" si="7"/>
        <v>ADV151-P</v>
      </c>
      <c r="K32" s="2" t="str">
        <f t="shared" si="0"/>
        <v>DI</v>
      </c>
      <c r="L32" s="2"/>
      <c r="M32" s="2" t="s">
        <v>2005</v>
      </c>
      <c r="N32" s="2" t="s">
        <v>489</v>
      </c>
      <c r="O32" s="2"/>
      <c r="P32" s="2"/>
      <c r="Q32" s="2"/>
      <c r="R32" s="2"/>
      <c r="S32" s="3" t="str">
        <f t="shared" si="1"/>
        <v>%Z027131</v>
      </c>
      <c r="T32" s="2" t="str">
        <f t="shared" si="2"/>
        <v/>
      </c>
      <c r="U32" s="36"/>
      <c r="V32" s="2" t="str">
        <f t="shared" si="3"/>
        <v>SBDI SPARE</v>
      </c>
      <c r="W32" s="114" t="s">
        <v>2009</v>
      </c>
      <c r="X32" s="2" t="s">
        <v>2010</v>
      </c>
      <c r="Y32" s="114"/>
      <c r="Z32" s="58" t="s">
        <v>165</v>
      </c>
      <c r="AA32" s="4"/>
      <c r="AB32" s="4"/>
      <c r="AC32" s="5"/>
      <c r="AD32" s="6" t="s">
        <v>161</v>
      </c>
      <c r="AE32" s="6"/>
      <c r="AF32" s="4"/>
      <c r="AG32" s="4"/>
      <c r="AH32" s="4"/>
      <c r="AI32" s="4"/>
      <c r="AJ32" s="8"/>
      <c r="AK32" s="4"/>
      <c r="AL32" s="4"/>
      <c r="AM32" s="4"/>
      <c r="AN32" s="4"/>
      <c r="AO32" s="4"/>
      <c r="AP32" s="4"/>
      <c r="AQ32" s="4"/>
      <c r="AR32" s="4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4"/>
      <c r="BL32" s="8"/>
      <c r="BM32" s="8"/>
      <c r="BN32" s="8"/>
      <c r="BO32" s="4"/>
      <c r="BP32" s="4"/>
      <c r="BQ32" s="4"/>
      <c r="BR32" s="4"/>
      <c r="BS32" s="111"/>
      <c r="BT32" s="19"/>
      <c r="BU32" s="18"/>
      <c r="BV32" s="19"/>
      <c r="BW32" s="21"/>
    </row>
    <row r="33" spans="1:75" ht="19.899999999999999" customHeight="1">
      <c r="A33" s="194">
        <v>32</v>
      </c>
      <c r="B33" s="204">
        <v>32</v>
      </c>
      <c r="C33" s="195"/>
      <c r="D33" s="115"/>
      <c r="E33" s="174" t="s">
        <v>2127</v>
      </c>
      <c r="F33" s="2" t="str">
        <f t="shared" si="4"/>
        <v>FCS0301</v>
      </c>
      <c r="G33" s="1">
        <f t="shared" si="5"/>
        <v>2</v>
      </c>
      <c r="H33" s="1">
        <f t="shared" si="6"/>
        <v>7</v>
      </c>
      <c r="I33" s="1">
        <v>32</v>
      </c>
      <c r="J33" s="60" t="str">
        <f t="shared" si="7"/>
        <v>ADV151-P</v>
      </c>
      <c r="K33" s="2" t="str">
        <f t="shared" si="0"/>
        <v>DI</v>
      </c>
      <c r="L33" s="2"/>
      <c r="M33" s="2" t="s">
        <v>2005</v>
      </c>
      <c r="N33" s="2" t="s">
        <v>489</v>
      </c>
      <c r="O33" s="2"/>
      <c r="P33" s="2"/>
      <c r="Q33" s="2"/>
      <c r="R33" s="2"/>
      <c r="S33" s="3" t="str">
        <f t="shared" si="1"/>
        <v>%Z027132</v>
      </c>
      <c r="T33" s="2" t="str">
        <f t="shared" si="2"/>
        <v/>
      </c>
      <c r="U33" s="36"/>
      <c r="V33" s="2" t="str">
        <f t="shared" si="3"/>
        <v>SBDI SPARE</v>
      </c>
      <c r="W33" s="114" t="s">
        <v>2009</v>
      </c>
      <c r="X33" s="2" t="s">
        <v>2010</v>
      </c>
      <c r="Y33" s="114"/>
      <c r="Z33" s="58" t="s">
        <v>165</v>
      </c>
      <c r="AA33" s="4"/>
      <c r="AB33" s="4"/>
      <c r="AC33" s="5"/>
      <c r="AD33" s="6" t="s">
        <v>161</v>
      </c>
      <c r="AE33" s="6"/>
      <c r="AF33" s="4"/>
      <c r="AG33" s="4"/>
      <c r="AH33" s="4"/>
      <c r="AI33" s="4"/>
      <c r="AJ33" s="8"/>
      <c r="AK33" s="4"/>
      <c r="AL33" s="4"/>
      <c r="AM33" s="4"/>
      <c r="AN33" s="4"/>
      <c r="AO33" s="4"/>
      <c r="AP33" s="4"/>
      <c r="AQ33" s="4"/>
      <c r="AR33" s="4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4"/>
      <c r="BL33" s="8"/>
      <c r="BM33" s="8"/>
      <c r="BN33" s="8"/>
      <c r="BO33" s="4"/>
      <c r="BP33" s="4"/>
      <c r="BQ33" s="4"/>
      <c r="BR33" s="4"/>
      <c r="BS33" s="18"/>
      <c r="BT33" s="19"/>
      <c r="BU33" s="18"/>
      <c r="BV33" s="19"/>
      <c r="BW33" s="21"/>
    </row>
    <row r="34" spans="1:75" ht="19.899999999999999" customHeight="1">
      <c r="A34" s="194">
        <v>33</v>
      </c>
      <c r="B34" s="195">
        <v>1</v>
      </c>
      <c r="C34" s="195"/>
      <c r="D34" s="196" t="s">
        <v>2128</v>
      </c>
      <c r="E34" s="196" t="s">
        <v>2129</v>
      </c>
      <c r="F34" s="2" t="str">
        <f t="shared" ref="F34:F65" si="8">F33</f>
        <v>FCS0301</v>
      </c>
      <c r="G34" s="1">
        <v>3</v>
      </c>
      <c r="H34" s="1">
        <v>7</v>
      </c>
      <c r="I34" s="1">
        <v>1</v>
      </c>
      <c r="J34" s="60" t="s">
        <v>2004</v>
      </c>
      <c r="K34" s="57" t="str">
        <f t="shared" si="0"/>
        <v>DI</v>
      </c>
      <c r="L34" s="2"/>
      <c r="M34" s="2" t="s">
        <v>2005</v>
      </c>
      <c r="N34" s="2" t="s">
        <v>489</v>
      </c>
      <c r="O34" s="2"/>
      <c r="P34" s="2"/>
      <c r="Q34" s="2" t="s">
        <v>2130</v>
      </c>
      <c r="R34" s="2" t="s">
        <v>2007</v>
      </c>
      <c r="S34" s="3" t="str">
        <f t="shared" si="1"/>
        <v>%Z037101</v>
      </c>
      <c r="T34" s="2" t="str">
        <f t="shared" si="2"/>
        <v>08PSH-5054</v>
      </c>
      <c r="U34" s="2" t="s">
        <v>2131</v>
      </c>
      <c r="V34" s="2" t="str">
        <f t="shared" si="3"/>
        <v>PSE5051/PSV5056压力开关</v>
      </c>
      <c r="W34" s="114" t="s">
        <v>2009</v>
      </c>
      <c r="X34" s="2" t="s">
        <v>2010</v>
      </c>
      <c r="Y34" s="114"/>
      <c r="Z34" s="58" t="s">
        <v>165</v>
      </c>
      <c r="AA34" s="4"/>
      <c r="AB34" s="4"/>
      <c r="AC34" s="5"/>
      <c r="AD34" s="6" t="s">
        <v>161</v>
      </c>
      <c r="AE34" s="6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4"/>
      <c r="BL34" s="8"/>
      <c r="BM34" s="8"/>
      <c r="BN34" s="8"/>
      <c r="BO34" s="4"/>
      <c r="BP34" s="4"/>
      <c r="BQ34" s="4"/>
      <c r="BR34" s="4"/>
      <c r="BS34" s="18"/>
      <c r="BT34" s="19"/>
      <c r="BU34" s="18"/>
      <c r="BV34" s="19"/>
      <c r="BW34" s="21"/>
    </row>
    <row r="35" spans="1:75" ht="19.899999999999999" customHeight="1">
      <c r="A35" s="194">
        <v>34</v>
      </c>
      <c r="B35" s="195">
        <v>2</v>
      </c>
      <c r="C35" s="195"/>
      <c r="D35" s="196" t="s">
        <v>2132</v>
      </c>
      <c r="E35" s="196" t="s">
        <v>2133</v>
      </c>
      <c r="F35" s="2" t="str">
        <f t="shared" si="8"/>
        <v>FCS0301</v>
      </c>
      <c r="G35" s="1">
        <f t="shared" ref="G35:G65" si="9">G34</f>
        <v>3</v>
      </c>
      <c r="H35" s="1">
        <f t="shared" ref="H35:H65" si="10">H34</f>
        <v>7</v>
      </c>
      <c r="I35" s="1">
        <v>2</v>
      </c>
      <c r="J35" s="60" t="str">
        <f t="shared" ref="J35:J65" si="11">J34</f>
        <v>ADV151-P</v>
      </c>
      <c r="K35" s="57" t="str">
        <f t="shared" si="0"/>
        <v>DI</v>
      </c>
      <c r="L35" s="2"/>
      <c r="M35" s="2" t="s">
        <v>2005</v>
      </c>
      <c r="N35" s="2" t="s">
        <v>489</v>
      </c>
      <c r="O35" s="2"/>
      <c r="P35" s="2"/>
      <c r="Q35" s="2" t="s">
        <v>2134</v>
      </c>
      <c r="R35" s="2" t="s">
        <v>2007</v>
      </c>
      <c r="S35" s="3" t="str">
        <f t="shared" si="1"/>
        <v>%Z037102</v>
      </c>
      <c r="T35" s="2" t="str">
        <f t="shared" si="2"/>
        <v>08PSH-5082</v>
      </c>
      <c r="U35" s="2" t="s">
        <v>2135</v>
      </c>
      <c r="V35" s="2" t="str">
        <f t="shared" si="3"/>
        <v>PSE5080/PSV5081压力开关</v>
      </c>
      <c r="W35" s="114" t="s">
        <v>2009</v>
      </c>
      <c r="X35" s="2" t="s">
        <v>2010</v>
      </c>
      <c r="Y35" s="114"/>
      <c r="Z35" s="58" t="s">
        <v>165</v>
      </c>
      <c r="AA35" s="4"/>
      <c r="AB35" s="4"/>
      <c r="AC35" s="5"/>
      <c r="AD35" s="6" t="s">
        <v>161</v>
      </c>
      <c r="AE35" s="6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4"/>
      <c r="BL35" s="8"/>
      <c r="BM35" s="8"/>
      <c r="BN35" s="8"/>
      <c r="BO35" s="4"/>
      <c r="BP35" s="4"/>
      <c r="BQ35" s="4"/>
      <c r="BR35" s="4"/>
      <c r="BS35" s="18"/>
      <c r="BT35" s="19"/>
      <c r="BU35" s="18"/>
      <c r="BV35" s="19"/>
      <c r="BW35" s="21"/>
    </row>
    <row r="36" spans="1:75" ht="19.899999999999999" customHeight="1">
      <c r="A36" s="194">
        <v>35</v>
      </c>
      <c r="B36" s="195">
        <v>3</v>
      </c>
      <c r="C36" s="195"/>
      <c r="D36" s="196" t="s">
        <v>2136</v>
      </c>
      <c r="E36" s="196" t="s">
        <v>2137</v>
      </c>
      <c r="F36" s="2" t="str">
        <f t="shared" si="8"/>
        <v>FCS0301</v>
      </c>
      <c r="G36" s="1">
        <f t="shared" si="9"/>
        <v>3</v>
      </c>
      <c r="H36" s="1">
        <f t="shared" si="10"/>
        <v>7</v>
      </c>
      <c r="I36" s="1">
        <v>3</v>
      </c>
      <c r="J36" s="60" t="str">
        <f t="shared" si="11"/>
        <v>ADV151-P</v>
      </c>
      <c r="K36" s="57" t="str">
        <f t="shared" si="0"/>
        <v>DI</v>
      </c>
      <c r="L36" s="2"/>
      <c r="M36" s="2" t="s">
        <v>2005</v>
      </c>
      <c r="N36" s="2" t="s">
        <v>489</v>
      </c>
      <c r="O36" s="2"/>
      <c r="P36" s="2"/>
      <c r="Q36" s="2" t="s">
        <v>2138</v>
      </c>
      <c r="R36" s="2" t="s">
        <v>2007</v>
      </c>
      <c r="S36" s="3" t="str">
        <f t="shared" si="1"/>
        <v>%Z037103</v>
      </c>
      <c r="T36" s="2" t="str">
        <f t="shared" si="2"/>
        <v>08PSH-5084</v>
      </c>
      <c r="U36" s="2" t="s">
        <v>2139</v>
      </c>
      <c r="V36" s="2" t="str">
        <f t="shared" si="3"/>
        <v>PSE5079/PSV5083压力开关</v>
      </c>
      <c r="W36" s="114" t="s">
        <v>2009</v>
      </c>
      <c r="X36" s="2" t="s">
        <v>2010</v>
      </c>
      <c r="Y36" s="114"/>
      <c r="Z36" s="58" t="s">
        <v>165</v>
      </c>
      <c r="AA36" s="4"/>
      <c r="AB36" s="4"/>
      <c r="AC36" s="5"/>
      <c r="AD36" s="6" t="s">
        <v>161</v>
      </c>
      <c r="AE36" s="6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4"/>
      <c r="BL36" s="8"/>
      <c r="BM36" s="8"/>
      <c r="BN36" s="8"/>
      <c r="BO36" s="4"/>
      <c r="BP36" s="4"/>
      <c r="BQ36" s="4"/>
      <c r="BR36" s="4"/>
      <c r="BS36" s="18"/>
      <c r="BT36" s="19"/>
      <c r="BU36" s="18"/>
      <c r="BV36" s="19"/>
      <c r="BW36" s="21"/>
    </row>
    <row r="37" spans="1:75" ht="19.899999999999999" customHeight="1">
      <c r="A37" s="194">
        <v>36</v>
      </c>
      <c r="B37" s="195">
        <v>4</v>
      </c>
      <c r="C37" s="195"/>
      <c r="D37" s="196" t="s">
        <v>2140</v>
      </c>
      <c r="E37" s="196" t="s">
        <v>2141</v>
      </c>
      <c r="F37" s="2" t="str">
        <f t="shared" si="8"/>
        <v>FCS0301</v>
      </c>
      <c r="G37" s="1">
        <f t="shared" si="9"/>
        <v>3</v>
      </c>
      <c r="H37" s="1">
        <f t="shared" si="10"/>
        <v>7</v>
      </c>
      <c r="I37" s="1">
        <v>4</v>
      </c>
      <c r="J37" s="60" t="str">
        <f t="shared" si="11"/>
        <v>ADV151-P</v>
      </c>
      <c r="K37" s="57" t="str">
        <f t="shared" si="0"/>
        <v>DI</v>
      </c>
      <c r="L37" s="2"/>
      <c r="M37" s="2" t="s">
        <v>2005</v>
      </c>
      <c r="N37" s="2" t="s">
        <v>489</v>
      </c>
      <c r="O37" s="2"/>
      <c r="P37" s="2"/>
      <c r="Q37" s="2" t="s">
        <v>2142</v>
      </c>
      <c r="R37" s="2" t="s">
        <v>2007</v>
      </c>
      <c r="S37" s="3" t="str">
        <f t="shared" si="1"/>
        <v>%Z037104</v>
      </c>
      <c r="T37" s="2" t="str">
        <f t="shared" si="2"/>
        <v>08PSH-5103</v>
      </c>
      <c r="U37" s="2" t="s">
        <v>2143</v>
      </c>
      <c r="V37" s="2" t="str">
        <f t="shared" si="3"/>
        <v>PSE5116/PSV5125压力开关</v>
      </c>
      <c r="W37" s="114" t="s">
        <v>2009</v>
      </c>
      <c r="X37" s="2" t="s">
        <v>2010</v>
      </c>
      <c r="Y37" s="114"/>
      <c r="Z37" s="58" t="s">
        <v>165</v>
      </c>
      <c r="AA37" s="4"/>
      <c r="AB37" s="4"/>
      <c r="AC37" s="5"/>
      <c r="AD37" s="6" t="s">
        <v>161</v>
      </c>
      <c r="AE37" s="6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4"/>
      <c r="BL37" s="8"/>
      <c r="BM37" s="8"/>
      <c r="BN37" s="8"/>
      <c r="BO37" s="4"/>
      <c r="BP37" s="4"/>
      <c r="BQ37" s="4"/>
      <c r="BR37" s="4"/>
      <c r="BS37" s="18"/>
      <c r="BT37" s="19"/>
      <c r="BU37" s="18"/>
      <c r="BV37" s="19"/>
      <c r="BW37" s="21"/>
    </row>
    <row r="38" spans="1:75" ht="19.899999999999999" customHeight="1">
      <c r="A38" s="194">
        <v>37</v>
      </c>
      <c r="B38" s="195">
        <v>5</v>
      </c>
      <c r="C38" s="195"/>
      <c r="D38" s="196" t="s">
        <v>2144</v>
      </c>
      <c r="E38" s="196" t="s">
        <v>2145</v>
      </c>
      <c r="F38" s="2" t="str">
        <f t="shared" si="8"/>
        <v>FCS0301</v>
      </c>
      <c r="G38" s="1">
        <f t="shared" si="9"/>
        <v>3</v>
      </c>
      <c r="H38" s="1">
        <f t="shared" si="10"/>
        <v>7</v>
      </c>
      <c r="I38" s="1">
        <v>5</v>
      </c>
      <c r="J38" s="60" t="str">
        <f t="shared" si="11"/>
        <v>ADV151-P</v>
      </c>
      <c r="K38" s="57" t="str">
        <f t="shared" si="0"/>
        <v>DI</v>
      </c>
      <c r="L38" s="2"/>
      <c r="M38" s="2" t="s">
        <v>2005</v>
      </c>
      <c r="N38" s="2" t="s">
        <v>489</v>
      </c>
      <c r="O38" s="2"/>
      <c r="P38" s="2"/>
      <c r="Q38" s="2" t="s">
        <v>2146</v>
      </c>
      <c r="R38" s="2" t="s">
        <v>2007</v>
      </c>
      <c r="S38" s="3" t="str">
        <f t="shared" si="1"/>
        <v>%Z037105</v>
      </c>
      <c r="T38" s="2" t="str">
        <f t="shared" si="2"/>
        <v>08PSH-5105</v>
      </c>
      <c r="U38" s="2" t="s">
        <v>2147</v>
      </c>
      <c r="V38" s="2" t="str">
        <f t="shared" si="3"/>
        <v>PSE5119/PSV5118压力开关</v>
      </c>
      <c r="W38" s="114" t="s">
        <v>2009</v>
      </c>
      <c r="X38" s="2" t="s">
        <v>2010</v>
      </c>
      <c r="Y38" s="114"/>
      <c r="Z38" s="58" t="s">
        <v>165</v>
      </c>
      <c r="AA38" s="4"/>
      <c r="AB38" s="4"/>
      <c r="AC38" s="5"/>
      <c r="AD38" s="6" t="s">
        <v>161</v>
      </c>
      <c r="AE38" s="6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4"/>
      <c r="BL38" s="8"/>
      <c r="BM38" s="8"/>
      <c r="BN38" s="8"/>
      <c r="BO38" s="4"/>
      <c r="BP38" s="4"/>
      <c r="BQ38" s="4"/>
      <c r="BR38" s="4"/>
      <c r="BS38" s="18"/>
      <c r="BT38" s="19"/>
      <c r="BU38" s="18"/>
      <c r="BV38" s="19"/>
      <c r="BW38" s="21"/>
    </row>
    <row r="39" spans="1:75" ht="19.899999999999999" customHeight="1">
      <c r="A39" s="194">
        <v>38</v>
      </c>
      <c r="B39" s="195">
        <v>6</v>
      </c>
      <c r="C39" s="195"/>
      <c r="D39" s="196" t="s">
        <v>2148</v>
      </c>
      <c r="E39" s="196" t="s">
        <v>2149</v>
      </c>
      <c r="F39" s="2" t="str">
        <f t="shared" si="8"/>
        <v>FCS0301</v>
      </c>
      <c r="G39" s="1">
        <f t="shared" si="9"/>
        <v>3</v>
      </c>
      <c r="H39" s="1">
        <f t="shared" si="10"/>
        <v>7</v>
      </c>
      <c r="I39" s="1">
        <v>6</v>
      </c>
      <c r="J39" s="60" t="str">
        <f t="shared" si="11"/>
        <v>ADV151-P</v>
      </c>
      <c r="K39" s="57" t="str">
        <f t="shared" si="0"/>
        <v>DI</v>
      </c>
      <c r="L39" s="2"/>
      <c r="M39" s="2" t="s">
        <v>2005</v>
      </c>
      <c r="N39" s="2" t="s">
        <v>489</v>
      </c>
      <c r="O39" s="2"/>
      <c r="P39" s="2"/>
      <c r="Q39" s="2" t="s">
        <v>2150</v>
      </c>
      <c r="R39" s="2" t="s">
        <v>2007</v>
      </c>
      <c r="S39" s="3" t="str">
        <f t="shared" si="1"/>
        <v>%Z037106</v>
      </c>
      <c r="T39" s="2" t="str">
        <f t="shared" si="2"/>
        <v>08PSH-5107</v>
      </c>
      <c r="U39" s="2" t="s">
        <v>2151</v>
      </c>
      <c r="V39" s="2" t="str">
        <f t="shared" si="3"/>
        <v>PSE5112/PSV5106压力开关</v>
      </c>
      <c r="W39" s="114" t="s">
        <v>2009</v>
      </c>
      <c r="X39" s="2" t="s">
        <v>2010</v>
      </c>
      <c r="Y39" s="114"/>
      <c r="Z39" s="58" t="s">
        <v>165</v>
      </c>
      <c r="AA39" s="4"/>
      <c r="AB39" s="4"/>
      <c r="AC39" s="5"/>
      <c r="AD39" s="6" t="s">
        <v>161</v>
      </c>
      <c r="AE39" s="6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4"/>
      <c r="BL39" s="8"/>
      <c r="BM39" s="8"/>
      <c r="BN39" s="8"/>
      <c r="BO39" s="4"/>
      <c r="BP39" s="4"/>
      <c r="BQ39" s="4"/>
      <c r="BR39" s="4"/>
      <c r="BS39" s="18"/>
      <c r="BT39" s="19"/>
      <c r="BU39" s="18"/>
      <c r="BV39" s="19"/>
      <c r="BW39" s="21"/>
    </row>
    <row r="40" spans="1:75" ht="19.899999999999999" customHeight="1">
      <c r="A40" s="194">
        <v>39</v>
      </c>
      <c r="B40" s="195">
        <v>7</v>
      </c>
      <c r="C40" s="195"/>
      <c r="D40" s="196" t="s">
        <v>2152</v>
      </c>
      <c r="E40" s="196" t="s">
        <v>2153</v>
      </c>
      <c r="F40" s="2" t="str">
        <f t="shared" si="8"/>
        <v>FCS0301</v>
      </c>
      <c r="G40" s="1">
        <f t="shared" si="9"/>
        <v>3</v>
      </c>
      <c r="H40" s="1">
        <f t="shared" si="10"/>
        <v>7</v>
      </c>
      <c r="I40" s="1">
        <v>7</v>
      </c>
      <c r="J40" s="60" t="str">
        <f t="shared" si="11"/>
        <v>ADV151-P</v>
      </c>
      <c r="K40" s="57" t="str">
        <f t="shared" si="0"/>
        <v>DI</v>
      </c>
      <c r="L40" s="2"/>
      <c r="M40" s="2" t="s">
        <v>2005</v>
      </c>
      <c r="N40" s="2" t="s">
        <v>489</v>
      </c>
      <c r="O40" s="2"/>
      <c r="P40" s="2"/>
      <c r="Q40" s="2" t="s">
        <v>2154</v>
      </c>
      <c r="R40" s="2" t="s">
        <v>2007</v>
      </c>
      <c r="S40" s="3" t="str">
        <f t="shared" si="1"/>
        <v>%Z037107</v>
      </c>
      <c r="T40" s="2" t="str">
        <f t="shared" si="2"/>
        <v>08PSH-5109</v>
      </c>
      <c r="U40" s="2" t="s">
        <v>2155</v>
      </c>
      <c r="V40" s="2" t="str">
        <f t="shared" si="3"/>
        <v>PSE5110/PSV5111压力开关</v>
      </c>
      <c r="W40" s="114" t="s">
        <v>2009</v>
      </c>
      <c r="X40" s="2" t="s">
        <v>2010</v>
      </c>
      <c r="Y40" s="114"/>
      <c r="Z40" s="58" t="s">
        <v>165</v>
      </c>
      <c r="AA40" s="4"/>
      <c r="AB40" s="4"/>
      <c r="AC40" s="5"/>
      <c r="AD40" s="6" t="s">
        <v>161</v>
      </c>
      <c r="AE40" s="6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4"/>
      <c r="BL40" s="8"/>
      <c r="BM40" s="8"/>
      <c r="BN40" s="8"/>
      <c r="BO40" s="4"/>
      <c r="BP40" s="4"/>
      <c r="BQ40" s="4"/>
      <c r="BR40" s="4"/>
      <c r="BS40" s="18"/>
      <c r="BT40" s="19"/>
      <c r="BU40" s="18"/>
      <c r="BV40" s="19"/>
      <c r="BW40" s="21"/>
    </row>
    <row r="41" spans="1:75" ht="19.899999999999999" customHeight="1">
      <c r="A41" s="194">
        <v>40</v>
      </c>
      <c r="B41" s="195">
        <v>8</v>
      </c>
      <c r="C41" s="195"/>
      <c r="D41" s="196" t="s">
        <v>2156</v>
      </c>
      <c r="E41" s="196" t="s">
        <v>2157</v>
      </c>
      <c r="F41" s="2" t="str">
        <f t="shared" si="8"/>
        <v>FCS0301</v>
      </c>
      <c r="G41" s="1">
        <f t="shared" si="9"/>
        <v>3</v>
      </c>
      <c r="H41" s="1">
        <f t="shared" si="10"/>
        <v>7</v>
      </c>
      <c r="I41" s="1">
        <v>8</v>
      </c>
      <c r="J41" s="60" t="str">
        <f t="shared" si="11"/>
        <v>ADV151-P</v>
      </c>
      <c r="K41" s="57" t="str">
        <f t="shared" si="0"/>
        <v>DI</v>
      </c>
      <c r="L41" s="2"/>
      <c r="M41" s="2" t="s">
        <v>2005</v>
      </c>
      <c r="N41" s="2" t="s">
        <v>489</v>
      </c>
      <c r="O41" s="2"/>
      <c r="P41" s="2"/>
      <c r="Q41" s="2" t="s">
        <v>2158</v>
      </c>
      <c r="R41" s="2" t="s">
        <v>2007</v>
      </c>
      <c r="S41" s="3" t="str">
        <f t="shared" si="1"/>
        <v>%Z037108</v>
      </c>
      <c r="T41" s="2" t="str">
        <f t="shared" si="2"/>
        <v>08PSH-5113</v>
      </c>
      <c r="U41" s="2" t="s">
        <v>2159</v>
      </c>
      <c r="V41" s="2" t="str">
        <f t="shared" si="3"/>
        <v>PSE5115/PSV5114压力开关</v>
      </c>
      <c r="W41" s="114" t="s">
        <v>2009</v>
      </c>
      <c r="X41" s="2" t="s">
        <v>2010</v>
      </c>
      <c r="Y41" s="114"/>
      <c r="Z41" s="58" t="s">
        <v>165</v>
      </c>
      <c r="AA41" s="4"/>
      <c r="AB41" s="4"/>
      <c r="AC41" s="5"/>
      <c r="AD41" s="6" t="s">
        <v>161</v>
      </c>
      <c r="AE41" s="6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4"/>
      <c r="BL41" s="8"/>
      <c r="BM41" s="8"/>
      <c r="BN41" s="8"/>
      <c r="BO41" s="4"/>
      <c r="BP41" s="4"/>
      <c r="BQ41" s="4"/>
      <c r="BR41" s="4"/>
      <c r="BS41" s="18"/>
      <c r="BT41" s="19"/>
      <c r="BU41" s="18"/>
      <c r="BV41" s="19"/>
      <c r="BW41" s="21"/>
    </row>
    <row r="42" spans="1:75" ht="19.899999999999999" customHeight="1">
      <c r="A42" s="194">
        <v>41</v>
      </c>
      <c r="B42" s="195">
        <v>9</v>
      </c>
      <c r="C42" s="195"/>
      <c r="D42" s="196" t="s">
        <v>2160</v>
      </c>
      <c r="E42" s="196" t="s">
        <v>2161</v>
      </c>
      <c r="F42" s="2" t="str">
        <f t="shared" si="8"/>
        <v>FCS0301</v>
      </c>
      <c r="G42" s="1">
        <f t="shared" si="9"/>
        <v>3</v>
      </c>
      <c r="H42" s="1">
        <f t="shared" si="10"/>
        <v>7</v>
      </c>
      <c r="I42" s="1">
        <v>9</v>
      </c>
      <c r="J42" s="60" t="str">
        <f t="shared" si="11"/>
        <v>ADV151-P</v>
      </c>
      <c r="K42" s="57" t="str">
        <f t="shared" si="0"/>
        <v>DI</v>
      </c>
      <c r="L42" s="2"/>
      <c r="M42" s="2" t="s">
        <v>2005</v>
      </c>
      <c r="N42" s="2" t="s">
        <v>489</v>
      </c>
      <c r="O42" s="2"/>
      <c r="P42" s="2"/>
      <c r="Q42" s="2" t="s">
        <v>2162</v>
      </c>
      <c r="R42" s="2" t="s">
        <v>2007</v>
      </c>
      <c r="S42" s="3" t="str">
        <f t="shared" si="1"/>
        <v>%Z037109</v>
      </c>
      <c r="T42" s="2" t="str">
        <f t="shared" si="2"/>
        <v>08PSH-5117</v>
      </c>
      <c r="U42" s="2" t="s">
        <v>2163</v>
      </c>
      <c r="V42" s="2" t="str">
        <f t="shared" si="3"/>
        <v>PSE5120/PSV5104压力开关</v>
      </c>
      <c r="W42" s="114" t="s">
        <v>2009</v>
      </c>
      <c r="X42" s="2" t="s">
        <v>2010</v>
      </c>
      <c r="Y42" s="114"/>
      <c r="Z42" s="58" t="s">
        <v>165</v>
      </c>
      <c r="AA42" s="4"/>
      <c r="AB42" s="4"/>
      <c r="AC42" s="5"/>
      <c r="AD42" s="6" t="s">
        <v>161</v>
      </c>
      <c r="AE42" s="6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4"/>
      <c r="BL42" s="8"/>
      <c r="BM42" s="8"/>
      <c r="BN42" s="8"/>
      <c r="BO42" s="4"/>
      <c r="BP42" s="4"/>
      <c r="BQ42" s="4"/>
      <c r="BR42" s="4"/>
      <c r="BS42" s="18"/>
      <c r="BT42" s="19"/>
      <c r="BU42" s="18"/>
      <c r="BV42" s="19"/>
      <c r="BW42" s="21"/>
    </row>
    <row r="43" spans="1:75" ht="19.899999999999999" customHeight="1">
      <c r="A43" s="194">
        <v>42</v>
      </c>
      <c r="B43" s="195">
        <v>10</v>
      </c>
      <c r="C43" s="195"/>
      <c r="D43" s="196" t="s">
        <v>2164</v>
      </c>
      <c r="E43" s="196" t="s">
        <v>2165</v>
      </c>
      <c r="F43" s="2" t="str">
        <f t="shared" si="8"/>
        <v>FCS0301</v>
      </c>
      <c r="G43" s="1">
        <f t="shared" si="9"/>
        <v>3</v>
      </c>
      <c r="H43" s="1">
        <f t="shared" si="10"/>
        <v>7</v>
      </c>
      <c r="I43" s="1">
        <v>10</v>
      </c>
      <c r="J43" s="60" t="str">
        <f t="shared" si="11"/>
        <v>ADV151-P</v>
      </c>
      <c r="K43" s="57" t="str">
        <f t="shared" si="0"/>
        <v>DI</v>
      </c>
      <c r="L43" s="2"/>
      <c r="M43" s="2" t="s">
        <v>2005</v>
      </c>
      <c r="N43" s="2" t="s">
        <v>489</v>
      </c>
      <c r="O43" s="2"/>
      <c r="P43" s="2"/>
      <c r="Q43" s="2" t="s">
        <v>2166</v>
      </c>
      <c r="R43" s="2" t="s">
        <v>2007</v>
      </c>
      <c r="S43" s="3" t="str">
        <f t="shared" si="1"/>
        <v>%Z037110</v>
      </c>
      <c r="T43" s="2" t="str">
        <f t="shared" si="2"/>
        <v>08PSH-5121</v>
      </c>
      <c r="U43" s="2" t="s">
        <v>2167</v>
      </c>
      <c r="V43" s="2" t="str">
        <f t="shared" si="3"/>
        <v>PSE5124/PSV5101压力开关</v>
      </c>
      <c r="W43" s="114" t="s">
        <v>2009</v>
      </c>
      <c r="X43" s="2" t="s">
        <v>2010</v>
      </c>
      <c r="Y43" s="114"/>
      <c r="Z43" s="58" t="s">
        <v>165</v>
      </c>
      <c r="AA43" s="4"/>
      <c r="AB43" s="4"/>
      <c r="AC43" s="5"/>
      <c r="AD43" s="6" t="s">
        <v>161</v>
      </c>
      <c r="AE43" s="6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4"/>
      <c r="BL43" s="8"/>
      <c r="BM43" s="8"/>
      <c r="BN43" s="8"/>
      <c r="BO43" s="4"/>
      <c r="BP43" s="4"/>
      <c r="BQ43" s="4"/>
      <c r="BR43" s="4"/>
      <c r="BS43" s="18"/>
      <c r="BT43" s="19"/>
      <c r="BU43" s="18"/>
      <c r="BV43" s="19"/>
      <c r="BW43" s="21"/>
    </row>
    <row r="44" spans="1:75" ht="19.899999999999999" customHeight="1">
      <c r="A44" s="194">
        <v>43</v>
      </c>
      <c r="B44" s="195">
        <v>11</v>
      </c>
      <c r="C44" s="195"/>
      <c r="D44" s="196" t="s">
        <v>2168</v>
      </c>
      <c r="E44" s="196" t="s">
        <v>2169</v>
      </c>
      <c r="F44" s="2" t="str">
        <f t="shared" si="8"/>
        <v>FCS0301</v>
      </c>
      <c r="G44" s="1">
        <f t="shared" si="9"/>
        <v>3</v>
      </c>
      <c r="H44" s="1">
        <f t="shared" si="10"/>
        <v>7</v>
      </c>
      <c r="I44" s="1">
        <v>11</v>
      </c>
      <c r="J44" s="60" t="str">
        <f t="shared" si="11"/>
        <v>ADV151-P</v>
      </c>
      <c r="K44" s="57" t="str">
        <f t="shared" si="0"/>
        <v>DI</v>
      </c>
      <c r="L44" s="2"/>
      <c r="M44" s="2" t="s">
        <v>2005</v>
      </c>
      <c r="N44" s="2" t="s">
        <v>489</v>
      </c>
      <c r="O44" s="2"/>
      <c r="P44" s="2"/>
      <c r="Q44" s="2" t="s">
        <v>2170</v>
      </c>
      <c r="R44" s="2" t="s">
        <v>2007</v>
      </c>
      <c r="S44" s="3" t="str">
        <f t="shared" si="1"/>
        <v>%Z037111</v>
      </c>
      <c r="T44" s="2" t="str">
        <f t="shared" si="2"/>
        <v>08PSH-5126</v>
      </c>
      <c r="U44" s="2" t="s">
        <v>2171</v>
      </c>
      <c r="V44" s="2" t="str">
        <f t="shared" si="3"/>
        <v>PSE5123/PSV5122压力开关</v>
      </c>
      <c r="W44" s="114" t="s">
        <v>2009</v>
      </c>
      <c r="X44" s="2" t="s">
        <v>2010</v>
      </c>
      <c r="Y44" s="114"/>
      <c r="Z44" s="58" t="s">
        <v>165</v>
      </c>
      <c r="AA44" s="4"/>
      <c r="AB44" s="4"/>
      <c r="AC44" s="5"/>
      <c r="AD44" s="6" t="s">
        <v>161</v>
      </c>
      <c r="AE44" s="6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4"/>
      <c r="BL44" s="8"/>
      <c r="BM44" s="8"/>
      <c r="BN44" s="8"/>
      <c r="BO44" s="4"/>
      <c r="BP44" s="4"/>
      <c r="BQ44" s="4"/>
      <c r="BR44" s="4"/>
      <c r="BS44" s="18"/>
      <c r="BT44" s="19"/>
      <c r="BU44" s="18"/>
      <c r="BV44" s="19"/>
      <c r="BW44" s="21"/>
    </row>
    <row r="45" spans="1:75" ht="19.899999999999999" customHeight="1">
      <c r="A45" s="194">
        <v>44</v>
      </c>
      <c r="B45" s="195">
        <v>12</v>
      </c>
      <c r="C45" s="195"/>
      <c r="D45" s="196" t="s">
        <v>2172</v>
      </c>
      <c r="E45" s="196" t="s">
        <v>2173</v>
      </c>
      <c r="F45" s="2" t="str">
        <f t="shared" si="8"/>
        <v>FCS0301</v>
      </c>
      <c r="G45" s="1">
        <f t="shared" si="9"/>
        <v>3</v>
      </c>
      <c r="H45" s="1">
        <f t="shared" si="10"/>
        <v>7</v>
      </c>
      <c r="I45" s="1">
        <v>12</v>
      </c>
      <c r="J45" s="60" t="str">
        <f t="shared" si="11"/>
        <v>ADV151-P</v>
      </c>
      <c r="K45" s="57" t="str">
        <f t="shared" si="0"/>
        <v>DI</v>
      </c>
      <c r="L45" s="2"/>
      <c r="M45" s="2" t="s">
        <v>2005</v>
      </c>
      <c r="N45" s="2" t="s">
        <v>489</v>
      </c>
      <c r="O45" s="2"/>
      <c r="P45" s="2"/>
      <c r="Q45" s="2" t="s">
        <v>2174</v>
      </c>
      <c r="R45" s="2" t="s">
        <v>2007</v>
      </c>
      <c r="S45" s="3" t="str">
        <f t="shared" si="1"/>
        <v>%Z037112</v>
      </c>
      <c r="T45" s="2" t="str">
        <f t="shared" si="2"/>
        <v>08PSH-5150</v>
      </c>
      <c r="U45" s="2" t="s">
        <v>2175</v>
      </c>
      <c r="V45" s="2" t="str">
        <f t="shared" si="3"/>
        <v>PSE5137/PSV5138压力开关</v>
      </c>
      <c r="W45" s="114" t="s">
        <v>2009</v>
      </c>
      <c r="X45" s="2" t="s">
        <v>2010</v>
      </c>
      <c r="Y45" s="114"/>
      <c r="Z45" s="58" t="s">
        <v>165</v>
      </c>
      <c r="AA45" s="4"/>
      <c r="AB45" s="4"/>
      <c r="AC45" s="5"/>
      <c r="AD45" s="6" t="s">
        <v>161</v>
      </c>
      <c r="AE45" s="6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4"/>
      <c r="BL45" s="8"/>
      <c r="BM45" s="8"/>
      <c r="BN45" s="8"/>
      <c r="BO45" s="4"/>
      <c r="BP45" s="4"/>
      <c r="BQ45" s="4"/>
      <c r="BR45" s="4"/>
      <c r="BS45" s="18"/>
      <c r="BT45" s="19"/>
      <c r="BU45" s="18"/>
      <c r="BV45" s="19"/>
      <c r="BW45" s="21"/>
    </row>
    <row r="46" spans="1:75" ht="19.899999999999999" customHeight="1">
      <c r="A46" s="194">
        <v>45</v>
      </c>
      <c r="B46" s="195">
        <v>13</v>
      </c>
      <c r="C46" s="195"/>
      <c r="D46" s="196" t="s">
        <v>2176</v>
      </c>
      <c r="E46" s="196" t="s">
        <v>2177</v>
      </c>
      <c r="F46" s="2" t="str">
        <f t="shared" si="8"/>
        <v>FCS0301</v>
      </c>
      <c r="G46" s="1">
        <f t="shared" si="9"/>
        <v>3</v>
      </c>
      <c r="H46" s="1">
        <f t="shared" si="10"/>
        <v>7</v>
      </c>
      <c r="I46" s="1">
        <v>13</v>
      </c>
      <c r="J46" s="60" t="str">
        <f t="shared" si="11"/>
        <v>ADV151-P</v>
      </c>
      <c r="K46" s="57" t="str">
        <f t="shared" si="0"/>
        <v>DI</v>
      </c>
      <c r="L46" s="2"/>
      <c r="M46" s="2" t="s">
        <v>2005</v>
      </c>
      <c r="N46" s="2" t="s">
        <v>489</v>
      </c>
      <c r="O46" s="2"/>
      <c r="P46" s="2"/>
      <c r="Q46" s="2" t="s">
        <v>2178</v>
      </c>
      <c r="R46" s="2" t="s">
        <v>2007</v>
      </c>
      <c r="S46" s="3" t="str">
        <f t="shared" si="1"/>
        <v>%Z037113</v>
      </c>
      <c r="T46" s="2" t="str">
        <f t="shared" si="2"/>
        <v>08PSH-5156</v>
      </c>
      <c r="U46" s="2" t="s">
        <v>2179</v>
      </c>
      <c r="V46" s="2" t="str">
        <f t="shared" si="3"/>
        <v>PSE5158/PSV5157压力开关</v>
      </c>
      <c r="W46" s="114" t="s">
        <v>2009</v>
      </c>
      <c r="X46" s="2" t="s">
        <v>2010</v>
      </c>
      <c r="Y46" s="114"/>
      <c r="Z46" s="58" t="s">
        <v>165</v>
      </c>
      <c r="AA46" s="4"/>
      <c r="AB46" s="4"/>
      <c r="AC46" s="5"/>
      <c r="AD46" s="6" t="s">
        <v>161</v>
      </c>
      <c r="AE46" s="6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4"/>
      <c r="BL46" s="8"/>
      <c r="BM46" s="8"/>
      <c r="BN46" s="8"/>
      <c r="BO46" s="4"/>
      <c r="BP46" s="4"/>
      <c r="BQ46" s="4"/>
      <c r="BR46" s="4"/>
      <c r="BS46" s="18"/>
      <c r="BT46" s="19"/>
      <c r="BU46" s="18"/>
      <c r="BV46" s="19"/>
      <c r="BW46" s="21"/>
    </row>
    <row r="47" spans="1:75" ht="19.899999999999999" customHeight="1">
      <c r="A47" s="194">
        <v>46</v>
      </c>
      <c r="B47" s="195">
        <v>14</v>
      </c>
      <c r="C47" s="195"/>
      <c r="D47" s="196" t="s">
        <v>2180</v>
      </c>
      <c r="E47" s="196" t="s">
        <v>2181</v>
      </c>
      <c r="F47" s="2" t="str">
        <f t="shared" si="8"/>
        <v>FCS0301</v>
      </c>
      <c r="G47" s="1">
        <f t="shared" si="9"/>
        <v>3</v>
      </c>
      <c r="H47" s="1">
        <f t="shared" si="10"/>
        <v>7</v>
      </c>
      <c r="I47" s="1">
        <v>14</v>
      </c>
      <c r="J47" s="60" t="str">
        <f t="shared" si="11"/>
        <v>ADV151-P</v>
      </c>
      <c r="K47" s="57" t="str">
        <f t="shared" si="0"/>
        <v>DI</v>
      </c>
      <c r="L47" s="2"/>
      <c r="M47" s="2" t="s">
        <v>2005</v>
      </c>
      <c r="N47" s="2" t="s">
        <v>489</v>
      </c>
      <c r="O47" s="2"/>
      <c r="P47" s="2"/>
      <c r="Q47" s="2" t="s">
        <v>2182</v>
      </c>
      <c r="R47" s="2" t="s">
        <v>2007</v>
      </c>
      <c r="S47" s="3" t="str">
        <f t="shared" si="1"/>
        <v>%Z037114</v>
      </c>
      <c r="T47" s="2" t="str">
        <f t="shared" si="2"/>
        <v>08PSH-5177</v>
      </c>
      <c r="U47" s="2" t="s">
        <v>2183</v>
      </c>
      <c r="V47" s="2" t="str">
        <f t="shared" si="3"/>
        <v>PSE5178/PSV5282压力开关</v>
      </c>
      <c r="W47" s="114" t="s">
        <v>2009</v>
      </c>
      <c r="X47" s="2" t="s">
        <v>2010</v>
      </c>
      <c r="Y47" s="114"/>
      <c r="Z47" s="58" t="s">
        <v>165</v>
      </c>
      <c r="AA47" s="4"/>
      <c r="AB47" s="4"/>
      <c r="AC47" s="5"/>
      <c r="AD47" s="6" t="s">
        <v>161</v>
      </c>
      <c r="AE47" s="6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4"/>
      <c r="BL47" s="8"/>
      <c r="BM47" s="8"/>
      <c r="BN47" s="8"/>
      <c r="BO47" s="4"/>
      <c r="BP47" s="4"/>
      <c r="BQ47" s="4"/>
      <c r="BR47" s="4"/>
      <c r="BS47" s="18"/>
      <c r="BT47" s="19"/>
      <c r="BU47" s="18"/>
      <c r="BV47" s="19"/>
      <c r="BW47" s="21"/>
    </row>
    <row r="48" spans="1:75" ht="19.899999999999999" customHeight="1">
      <c r="A48" s="194">
        <v>47</v>
      </c>
      <c r="B48" s="195">
        <v>15</v>
      </c>
      <c r="C48" s="195"/>
      <c r="D48" s="196" t="s">
        <v>2184</v>
      </c>
      <c r="E48" s="196" t="s">
        <v>2185</v>
      </c>
      <c r="F48" s="2" t="str">
        <f t="shared" si="8"/>
        <v>FCS0301</v>
      </c>
      <c r="G48" s="1">
        <f t="shared" si="9"/>
        <v>3</v>
      </c>
      <c r="H48" s="1">
        <f t="shared" si="10"/>
        <v>7</v>
      </c>
      <c r="I48" s="1">
        <v>15</v>
      </c>
      <c r="J48" s="60" t="str">
        <f t="shared" si="11"/>
        <v>ADV151-P</v>
      </c>
      <c r="K48" s="57" t="str">
        <f t="shared" si="0"/>
        <v>DI</v>
      </c>
      <c r="L48" s="2"/>
      <c r="M48" s="2" t="s">
        <v>2005</v>
      </c>
      <c r="N48" s="2" t="s">
        <v>489</v>
      </c>
      <c r="O48" s="2"/>
      <c r="P48" s="2"/>
      <c r="Q48" s="2" t="s">
        <v>2186</v>
      </c>
      <c r="R48" s="2" t="s">
        <v>2007</v>
      </c>
      <c r="S48" s="3" t="str">
        <f t="shared" si="1"/>
        <v>%Z037115</v>
      </c>
      <c r="T48" s="2" t="str">
        <f t="shared" si="2"/>
        <v>08PSH-5180</v>
      </c>
      <c r="U48" s="2" t="s">
        <v>2187</v>
      </c>
      <c r="V48" s="2" t="str">
        <f t="shared" si="3"/>
        <v>PSE5179/PSV5281压力开关</v>
      </c>
      <c r="W48" s="114" t="s">
        <v>2009</v>
      </c>
      <c r="X48" s="2" t="s">
        <v>2010</v>
      </c>
      <c r="Y48" s="114"/>
      <c r="Z48" s="58" t="s">
        <v>165</v>
      </c>
      <c r="AA48" s="4"/>
      <c r="AB48" s="4"/>
      <c r="AC48" s="5"/>
      <c r="AD48" s="6" t="s">
        <v>161</v>
      </c>
      <c r="AE48" s="6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4"/>
      <c r="BL48" s="8"/>
      <c r="BM48" s="8"/>
      <c r="BN48" s="8"/>
      <c r="BO48" s="4"/>
      <c r="BP48" s="4"/>
      <c r="BQ48" s="4"/>
      <c r="BR48" s="4"/>
      <c r="BS48" s="18"/>
      <c r="BT48" s="19"/>
      <c r="BU48" s="18"/>
      <c r="BV48" s="19"/>
      <c r="BW48" s="21"/>
    </row>
    <row r="49" spans="1:75" ht="19.899999999999999" customHeight="1">
      <c r="A49" s="194">
        <v>48</v>
      </c>
      <c r="B49" s="195">
        <v>16</v>
      </c>
      <c r="C49" s="195"/>
      <c r="D49" s="196" t="s">
        <v>2188</v>
      </c>
      <c r="E49" s="196" t="s">
        <v>2189</v>
      </c>
      <c r="F49" s="2" t="str">
        <f t="shared" si="8"/>
        <v>FCS0301</v>
      </c>
      <c r="G49" s="1">
        <f t="shared" si="9"/>
        <v>3</v>
      </c>
      <c r="H49" s="1">
        <f t="shared" si="10"/>
        <v>7</v>
      </c>
      <c r="I49" s="1">
        <v>16</v>
      </c>
      <c r="J49" s="60" t="str">
        <f t="shared" si="11"/>
        <v>ADV151-P</v>
      </c>
      <c r="K49" s="57" t="str">
        <f t="shared" si="0"/>
        <v>DI</v>
      </c>
      <c r="L49" s="2"/>
      <c r="M49" s="2" t="s">
        <v>2005</v>
      </c>
      <c r="N49" s="2" t="s">
        <v>489</v>
      </c>
      <c r="O49" s="2"/>
      <c r="P49" s="2"/>
      <c r="Q49" s="2" t="s">
        <v>2190</v>
      </c>
      <c r="R49" s="2" t="s">
        <v>2007</v>
      </c>
      <c r="S49" s="3" t="str">
        <f t="shared" si="1"/>
        <v>%Z037116</v>
      </c>
      <c r="T49" s="2" t="str">
        <f t="shared" si="2"/>
        <v>08PSH-5185</v>
      </c>
      <c r="U49" s="2" t="s">
        <v>2191</v>
      </c>
      <c r="V49" s="2" t="str">
        <f t="shared" si="3"/>
        <v>PSE5183/PSV5182压力开关</v>
      </c>
      <c r="W49" s="114" t="s">
        <v>2009</v>
      </c>
      <c r="X49" s="2" t="s">
        <v>2010</v>
      </c>
      <c r="Y49" s="114"/>
      <c r="Z49" s="58" t="s">
        <v>165</v>
      </c>
      <c r="AA49" s="4"/>
      <c r="AB49" s="4"/>
      <c r="AC49" s="5"/>
      <c r="AD49" s="6" t="s">
        <v>161</v>
      </c>
      <c r="AE49" s="6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4"/>
      <c r="BL49" s="8"/>
      <c r="BM49" s="8"/>
      <c r="BN49" s="8"/>
      <c r="BO49" s="4"/>
      <c r="BP49" s="4"/>
      <c r="BQ49" s="4"/>
      <c r="BR49" s="4"/>
      <c r="BS49" s="18"/>
      <c r="BT49" s="19"/>
      <c r="BU49" s="18"/>
      <c r="BV49" s="19"/>
      <c r="BW49" s="21"/>
    </row>
    <row r="50" spans="1:75" ht="19.899999999999999" customHeight="1">
      <c r="A50" s="194">
        <v>49</v>
      </c>
      <c r="B50" s="195">
        <v>17</v>
      </c>
      <c r="C50" s="195"/>
      <c r="D50" s="196" t="s">
        <v>2192</v>
      </c>
      <c r="E50" s="196" t="s">
        <v>2193</v>
      </c>
      <c r="F50" s="2" t="str">
        <f t="shared" si="8"/>
        <v>FCS0301</v>
      </c>
      <c r="G50" s="1">
        <f t="shared" si="9"/>
        <v>3</v>
      </c>
      <c r="H50" s="1">
        <f t="shared" si="10"/>
        <v>7</v>
      </c>
      <c r="I50" s="1">
        <v>17</v>
      </c>
      <c r="J50" s="60" t="str">
        <f t="shared" si="11"/>
        <v>ADV151-P</v>
      </c>
      <c r="K50" s="57" t="str">
        <f t="shared" si="0"/>
        <v>DI</v>
      </c>
      <c r="L50" s="2"/>
      <c r="M50" s="2" t="s">
        <v>2005</v>
      </c>
      <c r="N50" s="2" t="s">
        <v>489</v>
      </c>
      <c r="O50" s="2"/>
      <c r="P50" s="2"/>
      <c r="Q50" s="2" t="s">
        <v>2194</v>
      </c>
      <c r="R50" s="2" t="s">
        <v>2007</v>
      </c>
      <c r="S50" s="3" t="str">
        <f t="shared" si="1"/>
        <v>%Z037117</v>
      </c>
      <c r="T50" s="2" t="str">
        <f t="shared" si="2"/>
        <v>08PSH-5188</v>
      </c>
      <c r="U50" s="2" t="s">
        <v>2195</v>
      </c>
      <c r="V50" s="2" t="str">
        <f t="shared" si="3"/>
        <v>PSE5184/PSV5186压力开关</v>
      </c>
      <c r="W50" s="114" t="s">
        <v>2009</v>
      </c>
      <c r="X50" s="2" t="s">
        <v>2010</v>
      </c>
      <c r="Y50" s="114"/>
      <c r="Z50" s="58" t="s">
        <v>165</v>
      </c>
      <c r="AA50" s="4"/>
      <c r="AB50" s="4"/>
      <c r="AC50" s="5"/>
      <c r="AD50" s="6" t="s">
        <v>161</v>
      </c>
      <c r="AE50" s="6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4"/>
      <c r="BL50" s="8"/>
      <c r="BM50" s="8"/>
      <c r="BN50" s="8"/>
      <c r="BO50" s="4"/>
      <c r="BP50" s="4"/>
      <c r="BQ50" s="4"/>
      <c r="BR50" s="4"/>
      <c r="BS50" s="18"/>
      <c r="BT50" s="19"/>
      <c r="BU50" s="18"/>
      <c r="BV50" s="19"/>
    </row>
    <row r="51" spans="1:75" ht="19.899999999999999" customHeight="1">
      <c r="A51" s="194">
        <v>50</v>
      </c>
      <c r="B51" s="195">
        <v>18</v>
      </c>
      <c r="C51" s="195"/>
      <c r="D51" s="196" t="s">
        <v>2196</v>
      </c>
      <c r="E51" s="196" t="s">
        <v>2197</v>
      </c>
      <c r="F51" s="2" t="str">
        <f t="shared" si="8"/>
        <v>FCS0301</v>
      </c>
      <c r="G51" s="1">
        <f t="shared" si="9"/>
        <v>3</v>
      </c>
      <c r="H51" s="1">
        <f t="shared" si="10"/>
        <v>7</v>
      </c>
      <c r="I51" s="1">
        <v>18</v>
      </c>
      <c r="J51" s="60" t="str">
        <f t="shared" si="11"/>
        <v>ADV151-P</v>
      </c>
      <c r="K51" s="57" t="str">
        <f t="shared" si="0"/>
        <v>DI</v>
      </c>
      <c r="L51" s="2"/>
      <c r="M51" s="2" t="s">
        <v>2005</v>
      </c>
      <c r="N51" s="2" t="s">
        <v>489</v>
      </c>
      <c r="O51" s="2"/>
      <c r="P51" s="2"/>
      <c r="Q51" s="2" t="s">
        <v>2198</v>
      </c>
      <c r="R51" s="2" t="s">
        <v>2007</v>
      </c>
      <c r="S51" s="3" t="str">
        <f t="shared" si="1"/>
        <v>%Z037118</v>
      </c>
      <c r="T51" s="2" t="str">
        <f t="shared" si="2"/>
        <v>08PSH-5215</v>
      </c>
      <c r="U51" s="2" t="s">
        <v>2199</v>
      </c>
      <c r="V51" s="2" t="str">
        <f t="shared" si="3"/>
        <v>PSE5214/PSV5212压力开关</v>
      </c>
      <c r="W51" s="114" t="s">
        <v>2009</v>
      </c>
      <c r="X51" s="2" t="s">
        <v>2010</v>
      </c>
      <c r="Y51" s="114"/>
      <c r="Z51" s="58" t="s">
        <v>165</v>
      </c>
      <c r="AA51" s="4"/>
      <c r="AB51" s="4"/>
      <c r="AC51" s="5"/>
      <c r="AD51" s="6" t="s">
        <v>161</v>
      </c>
      <c r="AE51" s="6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4"/>
      <c r="BL51" s="8"/>
      <c r="BM51" s="8"/>
      <c r="BN51" s="8"/>
      <c r="BO51" s="4"/>
      <c r="BP51" s="4"/>
      <c r="BQ51" s="4"/>
      <c r="BR51" s="4"/>
      <c r="BS51" s="18"/>
      <c r="BT51" s="19"/>
      <c r="BU51" s="18"/>
      <c r="BV51" s="19"/>
    </row>
    <row r="52" spans="1:75" ht="19.899999999999999" customHeight="1">
      <c r="A52" s="194">
        <v>51</v>
      </c>
      <c r="B52" s="195">
        <v>19</v>
      </c>
      <c r="C52" s="195"/>
      <c r="D52" s="196" t="s">
        <v>2200</v>
      </c>
      <c r="E52" s="196" t="s">
        <v>2201</v>
      </c>
      <c r="F52" s="2" t="str">
        <f t="shared" si="8"/>
        <v>FCS0301</v>
      </c>
      <c r="G52" s="1">
        <f t="shared" si="9"/>
        <v>3</v>
      </c>
      <c r="H52" s="1">
        <f t="shared" si="10"/>
        <v>7</v>
      </c>
      <c r="I52" s="1">
        <v>19</v>
      </c>
      <c r="J52" s="60" t="str">
        <f t="shared" si="11"/>
        <v>ADV151-P</v>
      </c>
      <c r="K52" s="57" t="str">
        <f t="shared" si="0"/>
        <v>DI</v>
      </c>
      <c r="L52" s="2"/>
      <c r="M52" s="2" t="s">
        <v>2005</v>
      </c>
      <c r="N52" s="2" t="s">
        <v>489</v>
      </c>
      <c r="O52" s="2"/>
      <c r="P52" s="2"/>
      <c r="Q52" s="2" t="s">
        <v>2202</v>
      </c>
      <c r="R52" s="2" t="s">
        <v>2007</v>
      </c>
      <c r="S52" s="3" t="str">
        <f t="shared" si="1"/>
        <v>%Z037119</v>
      </c>
      <c r="T52" s="2" t="str">
        <f t="shared" si="2"/>
        <v>08PSH-5216</v>
      </c>
      <c r="U52" s="2" t="s">
        <v>2203</v>
      </c>
      <c r="V52" s="2" t="str">
        <f t="shared" si="3"/>
        <v>PSE5213/PSV5211压力开关</v>
      </c>
      <c r="W52" s="114" t="s">
        <v>2009</v>
      </c>
      <c r="X52" s="2" t="s">
        <v>2010</v>
      </c>
      <c r="Y52" s="114"/>
      <c r="Z52" s="58" t="s">
        <v>165</v>
      </c>
      <c r="AA52" s="4"/>
      <c r="AB52" s="4"/>
      <c r="AC52" s="5"/>
      <c r="AD52" s="6" t="s">
        <v>161</v>
      </c>
      <c r="AE52" s="6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4"/>
      <c r="BL52" s="8"/>
      <c r="BM52" s="8"/>
      <c r="BN52" s="8"/>
      <c r="BO52" s="4"/>
      <c r="BP52" s="4"/>
      <c r="BQ52" s="4"/>
      <c r="BR52" s="4"/>
      <c r="BS52" s="18"/>
      <c r="BT52" s="19"/>
      <c r="BU52" s="18"/>
      <c r="BV52" s="19"/>
    </row>
    <row r="53" spans="1:75" ht="19.899999999999999" customHeight="1">
      <c r="A53" s="194">
        <v>52</v>
      </c>
      <c r="B53" s="195">
        <v>20</v>
      </c>
      <c r="C53" s="195"/>
      <c r="D53" s="196" t="s">
        <v>2204</v>
      </c>
      <c r="E53" s="196" t="s">
        <v>2205</v>
      </c>
      <c r="F53" s="2" t="str">
        <f t="shared" si="8"/>
        <v>FCS0301</v>
      </c>
      <c r="G53" s="1">
        <f t="shared" si="9"/>
        <v>3</v>
      </c>
      <c r="H53" s="1">
        <f t="shared" si="10"/>
        <v>7</v>
      </c>
      <c r="I53" s="1">
        <v>20</v>
      </c>
      <c r="J53" s="60" t="str">
        <f t="shared" si="11"/>
        <v>ADV151-P</v>
      </c>
      <c r="K53" s="57" t="str">
        <f t="shared" si="0"/>
        <v>DI</v>
      </c>
      <c r="L53" s="2"/>
      <c r="M53" s="2" t="s">
        <v>2005</v>
      </c>
      <c r="N53" s="2" t="s">
        <v>489</v>
      </c>
      <c r="O53" s="2"/>
      <c r="P53" s="2"/>
      <c r="Q53" s="2" t="s">
        <v>2206</v>
      </c>
      <c r="R53" s="2" t="s">
        <v>2007</v>
      </c>
      <c r="S53" s="3" t="str">
        <f t="shared" si="1"/>
        <v>%Z037120</v>
      </c>
      <c r="T53" s="2" t="str">
        <f t="shared" si="2"/>
        <v>08PSH-5221</v>
      </c>
      <c r="U53" s="2" t="s">
        <v>2207</v>
      </c>
      <c r="V53" s="2" t="str">
        <f t="shared" si="3"/>
        <v>PSE5219/PSV5220压力开关</v>
      </c>
      <c r="W53" s="114" t="s">
        <v>2009</v>
      </c>
      <c r="X53" s="2" t="s">
        <v>2010</v>
      </c>
      <c r="Y53" s="114"/>
      <c r="Z53" s="58" t="s">
        <v>165</v>
      </c>
      <c r="AA53" s="4"/>
      <c r="AB53" s="4"/>
      <c r="AC53" s="5"/>
      <c r="AD53" s="6" t="s">
        <v>161</v>
      </c>
      <c r="AE53" s="6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4"/>
      <c r="BL53" s="8"/>
      <c r="BM53" s="8"/>
      <c r="BN53" s="8"/>
      <c r="BO53" s="4"/>
      <c r="BP53" s="4"/>
      <c r="BQ53" s="4"/>
      <c r="BR53" s="4"/>
      <c r="BS53" s="18"/>
      <c r="BT53" s="19"/>
      <c r="BU53" s="18"/>
      <c r="BV53" s="19"/>
    </row>
    <row r="54" spans="1:75" ht="19.899999999999999" customHeight="1">
      <c r="A54" s="194">
        <v>53</v>
      </c>
      <c r="B54" s="195">
        <v>21</v>
      </c>
      <c r="C54" s="195"/>
      <c r="D54" s="196" t="s">
        <v>2208</v>
      </c>
      <c r="E54" s="196" t="s">
        <v>2209</v>
      </c>
      <c r="F54" s="2" t="str">
        <f t="shared" si="8"/>
        <v>FCS0301</v>
      </c>
      <c r="G54" s="1">
        <f t="shared" si="9"/>
        <v>3</v>
      </c>
      <c r="H54" s="1">
        <f t="shared" si="10"/>
        <v>7</v>
      </c>
      <c r="I54" s="1">
        <v>21</v>
      </c>
      <c r="J54" s="60" t="str">
        <f t="shared" si="11"/>
        <v>ADV151-P</v>
      </c>
      <c r="K54" s="57" t="str">
        <f t="shared" si="0"/>
        <v>DI</v>
      </c>
      <c r="L54" s="2"/>
      <c r="M54" s="2" t="s">
        <v>2005</v>
      </c>
      <c r="N54" s="2" t="s">
        <v>489</v>
      </c>
      <c r="O54" s="2"/>
      <c r="P54" s="2"/>
      <c r="Q54" s="2" t="s">
        <v>2210</v>
      </c>
      <c r="R54" s="2" t="s">
        <v>2007</v>
      </c>
      <c r="S54" s="3" t="str">
        <f t="shared" si="1"/>
        <v>%Z037121</v>
      </c>
      <c r="T54" s="2" t="str">
        <f t="shared" si="2"/>
        <v>08PSH-5523</v>
      </c>
      <c r="U54" s="2" t="s">
        <v>2211</v>
      </c>
      <c r="V54" s="2" t="str">
        <f t="shared" si="3"/>
        <v>PSE5221/PSV5222压力开关</v>
      </c>
      <c r="W54" s="114" t="s">
        <v>2009</v>
      </c>
      <c r="X54" s="2" t="s">
        <v>2010</v>
      </c>
      <c r="Y54" s="114"/>
      <c r="Z54" s="58" t="s">
        <v>165</v>
      </c>
      <c r="AA54" s="4"/>
      <c r="AB54" s="4"/>
      <c r="AC54" s="5"/>
      <c r="AD54" s="6" t="s">
        <v>161</v>
      </c>
      <c r="AE54" s="6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4"/>
      <c r="BL54" s="8"/>
      <c r="BM54" s="8"/>
      <c r="BN54" s="8"/>
      <c r="BO54" s="4"/>
      <c r="BP54" s="4"/>
      <c r="BQ54" s="4"/>
      <c r="BR54" s="4"/>
      <c r="BS54" s="18"/>
      <c r="BT54" s="19"/>
      <c r="BU54" s="18"/>
      <c r="BV54" s="19"/>
    </row>
    <row r="55" spans="1:75" ht="19.899999999999999" customHeight="1">
      <c r="A55" s="194">
        <v>54</v>
      </c>
      <c r="B55" s="195">
        <v>22</v>
      </c>
      <c r="C55" s="195"/>
      <c r="D55" s="196"/>
      <c r="E55" s="196" t="s">
        <v>2127</v>
      </c>
      <c r="F55" s="2" t="str">
        <f t="shared" si="8"/>
        <v>FCS0301</v>
      </c>
      <c r="G55" s="1">
        <f t="shared" si="9"/>
        <v>3</v>
      </c>
      <c r="H55" s="1">
        <f t="shared" si="10"/>
        <v>7</v>
      </c>
      <c r="I55" s="1">
        <v>22</v>
      </c>
      <c r="J55" s="60" t="str">
        <f t="shared" si="11"/>
        <v>ADV151-P</v>
      </c>
      <c r="K55" s="57" t="str">
        <f t="shared" si="0"/>
        <v>DI</v>
      </c>
      <c r="L55" s="2"/>
      <c r="M55" s="2" t="s">
        <v>2005</v>
      </c>
      <c r="N55" s="2" t="s">
        <v>489</v>
      </c>
      <c r="O55" s="2"/>
      <c r="P55" s="2"/>
      <c r="Q55" s="2"/>
      <c r="R55" s="2"/>
      <c r="S55" s="3" t="str">
        <f t="shared" si="1"/>
        <v>%Z037122</v>
      </c>
      <c r="T55" s="2" t="str">
        <f t="shared" si="2"/>
        <v/>
      </c>
      <c r="U55" s="2"/>
      <c r="V55" s="2" t="str">
        <f t="shared" si="3"/>
        <v>SBDI SPARE</v>
      </c>
      <c r="W55" s="114" t="s">
        <v>2009</v>
      </c>
      <c r="X55" s="2" t="s">
        <v>2010</v>
      </c>
      <c r="Y55" s="114"/>
      <c r="Z55" s="58" t="s">
        <v>165</v>
      </c>
      <c r="AA55" s="4"/>
      <c r="AB55" s="4"/>
      <c r="AC55" s="5"/>
      <c r="AD55" s="6" t="s">
        <v>161</v>
      </c>
      <c r="AE55" s="6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4"/>
      <c r="BL55" s="8"/>
      <c r="BM55" s="8"/>
      <c r="BN55" s="8"/>
      <c r="BO55" s="4"/>
      <c r="BP55" s="4"/>
      <c r="BQ55" s="4"/>
      <c r="BR55" s="4"/>
      <c r="BS55" s="18"/>
      <c r="BT55" s="19"/>
      <c r="BU55" s="18"/>
      <c r="BV55" s="19"/>
    </row>
    <row r="56" spans="1:75" ht="19.899999999999999" customHeight="1">
      <c r="A56" s="194">
        <v>55</v>
      </c>
      <c r="B56" s="195">
        <v>23</v>
      </c>
      <c r="C56" s="195"/>
      <c r="D56" s="196"/>
      <c r="E56" s="196" t="s">
        <v>2127</v>
      </c>
      <c r="F56" s="2" t="str">
        <f t="shared" si="8"/>
        <v>FCS0301</v>
      </c>
      <c r="G56" s="1">
        <f t="shared" si="9"/>
        <v>3</v>
      </c>
      <c r="H56" s="1">
        <f t="shared" si="10"/>
        <v>7</v>
      </c>
      <c r="I56" s="1">
        <v>23</v>
      </c>
      <c r="J56" s="60" t="str">
        <f t="shared" si="11"/>
        <v>ADV151-P</v>
      </c>
      <c r="K56" s="57" t="str">
        <f t="shared" si="0"/>
        <v>DI</v>
      </c>
      <c r="L56" s="2"/>
      <c r="M56" s="2" t="s">
        <v>2005</v>
      </c>
      <c r="N56" s="2" t="s">
        <v>489</v>
      </c>
      <c r="O56" s="2"/>
      <c r="P56" s="2"/>
      <c r="Q56" s="2"/>
      <c r="R56" s="2"/>
      <c r="S56" s="3" t="str">
        <f t="shared" si="1"/>
        <v>%Z037123</v>
      </c>
      <c r="T56" s="2" t="str">
        <f t="shared" si="2"/>
        <v/>
      </c>
      <c r="U56" s="2"/>
      <c r="V56" s="2" t="str">
        <f t="shared" si="3"/>
        <v>SBDI SPARE</v>
      </c>
      <c r="W56" s="114" t="s">
        <v>2009</v>
      </c>
      <c r="X56" s="2" t="s">
        <v>2010</v>
      </c>
      <c r="Y56" s="114"/>
      <c r="Z56" s="58" t="s">
        <v>165</v>
      </c>
      <c r="AA56" s="4"/>
      <c r="AB56" s="4"/>
      <c r="AC56" s="5"/>
      <c r="AD56" s="6" t="s">
        <v>161</v>
      </c>
      <c r="AE56" s="6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4"/>
      <c r="BL56" s="8"/>
      <c r="BM56" s="8"/>
      <c r="BN56" s="8"/>
      <c r="BO56" s="4"/>
      <c r="BP56" s="4"/>
      <c r="BQ56" s="4"/>
      <c r="BR56" s="4"/>
      <c r="BS56" s="18"/>
      <c r="BT56" s="19"/>
      <c r="BU56" s="18"/>
      <c r="BV56" s="19"/>
    </row>
    <row r="57" spans="1:75" ht="19.899999999999999" customHeight="1">
      <c r="A57" s="194">
        <v>56</v>
      </c>
      <c r="B57" s="195">
        <v>24</v>
      </c>
      <c r="C57" s="195"/>
      <c r="D57" s="196"/>
      <c r="E57" s="196" t="s">
        <v>2127</v>
      </c>
      <c r="F57" s="2" t="str">
        <f t="shared" si="8"/>
        <v>FCS0301</v>
      </c>
      <c r="G57" s="1">
        <f t="shared" si="9"/>
        <v>3</v>
      </c>
      <c r="H57" s="1">
        <f t="shared" si="10"/>
        <v>7</v>
      </c>
      <c r="I57" s="1">
        <v>24</v>
      </c>
      <c r="J57" s="60" t="str">
        <f t="shared" si="11"/>
        <v>ADV151-P</v>
      </c>
      <c r="K57" s="57" t="str">
        <f t="shared" si="0"/>
        <v>DI</v>
      </c>
      <c r="L57" s="2"/>
      <c r="M57" s="2" t="s">
        <v>2005</v>
      </c>
      <c r="N57" s="2" t="s">
        <v>489</v>
      </c>
      <c r="O57" s="2"/>
      <c r="P57" s="2"/>
      <c r="Q57" s="2"/>
      <c r="R57" s="2"/>
      <c r="S57" s="3" t="str">
        <f t="shared" si="1"/>
        <v>%Z037124</v>
      </c>
      <c r="T57" s="2" t="str">
        <f t="shared" si="2"/>
        <v/>
      </c>
      <c r="U57" s="2"/>
      <c r="V57" s="2" t="str">
        <f t="shared" si="3"/>
        <v>SBDI SPARE</v>
      </c>
      <c r="W57" s="114" t="s">
        <v>2009</v>
      </c>
      <c r="X57" s="2" t="s">
        <v>2010</v>
      </c>
      <c r="Y57" s="114"/>
      <c r="Z57" s="58" t="s">
        <v>165</v>
      </c>
      <c r="AA57" s="4"/>
      <c r="AB57" s="4"/>
      <c r="AC57" s="5"/>
      <c r="AD57" s="6" t="s">
        <v>161</v>
      </c>
      <c r="AE57" s="6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4"/>
      <c r="BL57" s="8"/>
      <c r="BM57" s="8"/>
      <c r="BN57" s="8"/>
      <c r="BO57" s="4"/>
      <c r="BP57" s="4"/>
      <c r="BQ57" s="4"/>
      <c r="BR57" s="4"/>
      <c r="BS57" s="18"/>
      <c r="BT57" s="19"/>
      <c r="BU57" s="18"/>
      <c r="BV57" s="19"/>
    </row>
    <row r="58" spans="1:75" ht="19.899999999999999" customHeight="1">
      <c r="A58" s="194">
        <v>57</v>
      </c>
      <c r="B58" s="195">
        <v>25</v>
      </c>
      <c r="C58" s="195"/>
      <c r="D58" s="196"/>
      <c r="E58" s="196" t="s">
        <v>2127</v>
      </c>
      <c r="F58" s="2" t="str">
        <f t="shared" si="8"/>
        <v>FCS0301</v>
      </c>
      <c r="G58" s="1">
        <f t="shared" si="9"/>
        <v>3</v>
      </c>
      <c r="H58" s="1">
        <f t="shared" si="10"/>
        <v>7</v>
      </c>
      <c r="I58" s="1">
        <v>25</v>
      </c>
      <c r="J58" s="60" t="str">
        <f t="shared" si="11"/>
        <v>ADV151-P</v>
      </c>
      <c r="K58" s="57" t="str">
        <f t="shared" si="0"/>
        <v>DI</v>
      </c>
      <c r="L58" s="2"/>
      <c r="M58" s="2" t="s">
        <v>2005</v>
      </c>
      <c r="N58" s="2" t="s">
        <v>489</v>
      </c>
      <c r="O58" s="2"/>
      <c r="P58" s="2"/>
      <c r="Q58" s="2"/>
      <c r="R58" s="2"/>
      <c r="S58" s="3" t="str">
        <f t="shared" si="1"/>
        <v>%Z037125</v>
      </c>
      <c r="T58" s="2" t="str">
        <f t="shared" si="2"/>
        <v/>
      </c>
      <c r="U58" s="2"/>
      <c r="V58" s="2" t="str">
        <f t="shared" si="3"/>
        <v>SBDI SPARE</v>
      </c>
      <c r="W58" s="114" t="s">
        <v>2009</v>
      </c>
      <c r="X58" s="2" t="s">
        <v>2010</v>
      </c>
      <c r="Y58" s="114"/>
      <c r="Z58" s="58" t="s">
        <v>165</v>
      </c>
      <c r="AA58" s="4"/>
      <c r="AB58" s="4"/>
      <c r="AC58" s="5"/>
      <c r="AD58" s="6" t="s">
        <v>161</v>
      </c>
      <c r="AE58" s="6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4"/>
      <c r="BL58" s="8"/>
      <c r="BM58" s="8"/>
      <c r="BN58" s="8"/>
      <c r="BO58" s="4"/>
      <c r="BP58" s="4"/>
      <c r="BQ58" s="4"/>
      <c r="BR58" s="4"/>
      <c r="BS58" s="18"/>
      <c r="BT58" s="19"/>
      <c r="BU58" s="18"/>
      <c r="BV58" s="19"/>
    </row>
    <row r="59" spans="1:75" ht="19.899999999999999" customHeight="1">
      <c r="A59" s="194">
        <v>58</v>
      </c>
      <c r="B59" s="195">
        <v>26</v>
      </c>
      <c r="C59" s="195"/>
      <c r="D59" s="196"/>
      <c r="E59" s="196" t="s">
        <v>2127</v>
      </c>
      <c r="F59" s="2" t="str">
        <f t="shared" si="8"/>
        <v>FCS0301</v>
      </c>
      <c r="G59" s="1">
        <f t="shared" si="9"/>
        <v>3</v>
      </c>
      <c r="H59" s="1">
        <f t="shared" si="10"/>
        <v>7</v>
      </c>
      <c r="I59" s="1">
        <v>26</v>
      </c>
      <c r="J59" s="60" t="str">
        <f t="shared" si="11"/>
        <v>ADV151-P</v>
      </c>
      <c r="K59" s="57" t="str">
        <f t="shared" si="0"/>
        <v>DI</v>
      </c>
      <c r="L59" s="2"/>
      <c r="M59" s="2" t="s">
        <v>2005</v>
      </c>
      <c r="N59" s="2" t="s">
        <v>489</v>
      </c>
      <c r="O59" s="2"/>
      <c r="P59" s="2"/>
      <c r="Q59" s="2"/>
      <c r="R59" s="2"/>
      <c r="S59" s="3" t="str">
        <f t="shared" si="1"/>
        <v>%Z037126</v>
      </c>
      <c r="T59" s="2" t="str">
        <f t="shared" si="2"/>
        <v/>
      </c>
      <c r="U59" s="2"/>
      <c r="V59" s="2" t="str">
        <f t="shared" si="3"/>
        <v>SBDI SPARE</v>
      </c>
      <c r="W59" s="114" t="s">
        <v>2009</v>
      </c>
      <c r="X59" s="2" t="s">
        <v>2010</v>
      </c>
      <c r="Y59" s="114"/>
      <c r="Z59" s="58" t="s">
        <v>165</v>
      </c>
      <c r="AA59" s="4"/>
      <c r="AB59" s="4"/>
      <c r="AC59" s="5"/>
      <c r="AD59" s="6" t="s">
        <v>161</v>
      </c>
      <c r="AE59" s="6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4"/>
      <c r="BL59" s="8"/>
      <c r="BM59" s="8"/>
      <c r="BN59" s="8"/>
      <c r="BO59" s="4"/>
      <c r="BP59" s="4"/>
      <c r="BQ59" s="4"/>
      <c r="BR59" s="4"/>
      <c r="BS59" s="18"/>
      <c r="BT59" s="19"/>
      <c r="BU59" s="18"/>
      <c r="BV59" s="19"/>
    </row>
    <row r="60" spans="1:75" ht="19.899999999999999" customHeight="1">
      <c r="A60" s="194">
        <v>59</v>
      </c>
      <c r="B60" s="195">
        <v>27</v>
      </c>
      <c r="C60" s="195"/>
      <c r="D60" s="196"/>
      <c r="E60" s="196" t="s">
        <v>2127</v>
      </c>
      <c r="F60" s="2" t="str">
        <f t="shared" si="8"/>
        <v>FCS0301</v>
      </c>
      <c r="G60" s="1">
        <f t="shared" si="9"/>
        <v>3</v>
      </c>
      <c r="H60" s="1">
        <f t="shared" si="10"/>
        <v>7</v>
      </c>
      <c r="I60" s="1">
        <v>27</v>
      </c>
      <c r="J60" s="60" t="str">
        <f t="shared" si="11"/>
        <v>ADV151-P</v>
      </c>
      <c r="K60" s="57" t="str">
        <f t="shared" si="0"/>
        <v>DI</v>
      </c>
      <c r="L60" s="2"/>
      <c r="M60" s="2" t="s">
        <v>2005</v>
      </c>
      <c r="N60" s="2" t="s">
        <v>489</v>
      </c>
      <c r="O60" s="2"/>
      <c r="P60" s="2"/>
      <c r="Q60" s="2"/>
      <c r="R60" s="2"/>
      <c r="S60" s="3" t="str">
        <f t="shared" si="1"/>
        <v>%Z037127</v>
      </c>
      <c r="T60" s="2" t="str">
        <f t="shared" si="2"/>
        <v/>
      </c>
      <c r="U60" s="2"/>
      <c r="V60" s="2" t="str">
        <f t="shared" si="3"/>
        <v>SBDI SPARE</v>
      </c>
      <c r="W60" s="114" t="s">
        <v>2009</v>
      </c>
      <c r="X60" s="2" t="s">
        <v>2010</v>
      </c>
      <c r="Y60" s="114"/>
      <c r="Z60" s="58" t="s">
        <v>165</v>
      </c>
      <c r="AA60" s="4"/>
      <c r="AB60" s="4"/>
      <c r="AC60" s="5"/>
      <c r="AD60" s="6" t="s">
        <v>161</v>
      </c>
      <c r="AE60" s="6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4"/>
      <c r="BL60" s="8"/>
      <c r="BM60" s="8"/>
      <c r="BN60" s="8"/>
      <c r="BO60" s="4"/>
      <c r="BP60" s="4"/>
      <c r="BQ60" s="4"/>
      <c r="BR60" s="4"/>
      <c r="BS60" s="18"/>
      <c r="BT60" s="19"/>
      <c r="BU60" s="18"/>
      <c r="BV60" s="19"/>
    </row>
    <row r="61" spans="1:75" ht="19.899999999999999" customHeight="1">
      <c r="A61" s="194">
        <v>60</v>
      </c>
      <c r="B61" s="195">
        <v>28</v>
      </c>
      <c r="C61" s="195"/>
      <c r="D61" s="196"/>
      <c r="E61" s="196" t="s">
        <v>2127</v>
      </c>
      <c r="F61" s="2" t="str">
        <f t="shared" si="8"/>
        <v>FCS0301</v>
      </c>
      <c r="G61" s="1">
        <f t="shared" si="9"/>
        <v>3</v>
      </c>
      <c r="H61" s="1">
        <f t="shared" si="10"/>
        <v>7</v>
      </c>
      <c r="I61" s="1">
        <v>28</v>
      </c>
      <c r="J61" s="60" t="str">
        <f t="shared" si="11"/>
        <v>ADV151-P</v>
      </c>
      <c r="K61" s="57" t="str">
        <f t="shared" si="0"/>
        <v>DI</v>
      </c>
      <c r="L61" s="2"/>
      <c r="M61" s="2" t="s">
        <v>2005</v>
      </c>
      <c r="N61" s="2" t="s">
        <v>489</v>
      </c>
      <c r="O61" s="2"/>
      <c r="P61" s="2"/>
      <c r="Q61" s="2"/>
      <c r="R61" s="2"/>
      <c r="S61" s="3" t="str">
        <f t="shared" si="1"/>
        <v>%Z037128</v>
      </c>
      <c r="T61" s="2" t="str">
        <f t="shared" si="2"/>
        <v/>
      </c>
      <c r="U61" s="2"/>
      <c r="V61" s="2" t="str">
        <f t="shared" si="3"/>
        <v>SBDI SPARE</v>
      </c>
      <c r="W61" s="114" t="s">
        <v>2009</v>
      </c>
      <c r="X61" s="2" t="s">
        <v>2010</v>
      </c>
      <c r="Y61" s="114"/>
      <c r="Z61" s="58" t="s">
        <v>165</v>
      </c>
      <c r="AA61" s="4"/>
      <c r="AB61" s="4"/>
      <c r="AC61" s="5"/>
      <c r="AD61" s="6" t="s">
        <v>161</v>
      </c>
      <c r="AE61" s="6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4"/>
      <c r="BL61" s="8"/>
      <c r="BM61" s="8"/>
      <c r="BN61" s="8"/>
      <c r="BO61" s="4"/>
      <c r="BP61" s="4"/>
      <c r="BQ61" s="4"/>
      <c r="BR61" s="4"/>
      <c r="BS61" s="18"/>
      <c r="BT61" s="19"/>
      <c r="BU61" s="18"/>
      <c r="BV61" s="19"/>
    </row>
    <row r="62" spans="1:75" ht="19.899999999999999" customHeight="1">
      <c r="A62" s="194">
        <v>61</v>
      </c>
      <c r="B62" s="195">
        <v>29</v>
      </c>
      <c r="C62" s="195"/>
      <c r="D62" s="196"/>
      <c r="E62" s="196" t="s">
        <v>2127</v>
      </c>
      <c r="F62" s="2" t="str">
        <f t="shared" si="8"/>
        <v>FCS0301</v>
      </c>
      <c r="G62" s="1">
        <f t="shared" si="9"/>
        <v>3</v>
      </c>
      <c r="H62" s="1">
        <f t="shared" si="10"/>
        <v>7</v>
      </c>
      <c r="I62" s="1">
        <v>29</v>
      </c>
      <c r="J62" s="60" t="str">
        <f t="shared" si="11"/>
        <v>ADV151-P</v>
      </c>
      <c r="K62" s="57" t="str">
        <f t="shared" si="0"/>
        <v>DI</v>
      </c>
      <c r="L62" s="2"/>
      <c r="M62" s="2" t="s">
        <v>2005</v>
      </c>
      <c r="N62" s="2" t="s">
        <v>489</v>
      </c>
      <c r="O62" s="2"/>
      <c r="P62" s="2"/>
      <c r="Q62" s="2"/>
      <c r="R62" s="2"/>
      <c r="S62" s="3" t="str">
        <f t="shared" si="1"/>
        <v>%Z037129</v>
      </c>
      <c r="T62" s="2" t="str">
        <f t="shared" si="2"/>
        <v/>
      </c>
      <c r="U62" s="2"/>
      <c r="V62" s="2" t="str">
        <f t="shared" si="3"/>
        <v>SBDI SPARE</v>
      </c>
      <c r="W62" s="114" t="s">
        <v>2009</v>
      </c>
      <c r="X62" s="2" t="s">
        <v>2010</v>
      </c>
      <c r="Y62" s="114"/>
      <c r="Z62" s="58" t="s">
        <v>165</v>
      </c>
      <c r="AA62" s="4"/>
      <c r="AB62" s="4"/>
      <c r="AC62" s="5"/>
      <c r="AD62" s="6" t="s">
        <v>161</v>
      </c>
      <c r="AE62" s="6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4"/>
      <c r="BL62" s="8"/>
      <c r="BM62" s="8"/>
      <c r="BN62" s="8"/>
      <c r="BO62" s="4"/>
      <c r="BP62" s="4"/>
      <c r="BQ62" s="4"/>
      <c r="BR62" s="4"/>
      <c r="BS62" s="18"/>
      <c r="BT62" s="19"/>
      <c r="BU62" s="18"/>
      <c r="BV62" s="19"/>
    </row>
    <row r="63" spans="1:75" ht="19.899999999999999" customHeight="1">
      <c r="A63" s="194">
        <v>62</v>
      </c>
      <c r="B63" s="204">
        <v>30</v>
      </c>
      <c r="C63" s="195"/>
      <c r="D63" s="115"/>
      <c r="E63" s="196" t="s">
        <v>2127</v>
      </c>
      <c r="F63" s="2" t="str">
        <f t="shared" si="8"/>
        <v>FCS0301</v>
      </c>
      <c r="G63" s="1">
        <f t="shared" si="9"/>
        <v>3</v>
      </c>
      <c r="H63" s="1">
        <f t="shared" si="10"/>
        <v>7</v>
      </c>
      <c r="I63" s="1">
        <v>30</v>
      </c>
      <c r="J63" s="60" t="str">
        <f t="shared" si="11"/>
        <v>ADV151-P</v>
      </c>
      <c r="K63" s="57" t="str">
        <f t="shared" si="0"/>
        <v>DI</v>
      </c>
      <c r="L63" s="2"/>
      <c r="M63" s="2" t="s">
        <v>2005</v>
      </c>
      <c r="N63" s="2" t="s">
        <v>489</v>
      </c>
      <c r="O63" s="2"/>
      <c r="P63" s="2"/>
      <c r="Q63" s="2"/>
      <c r="R63" s="2"/>
      <c r="S63" s="3" t="str">
        <f t="shared" si="1"/>
        <v>%Z037130</v>
      </c>
      <c r="T63" s="2" t="str">
        <f t="shared" si="2"/>
        <v/>
      </c>
      <c r="U63" s="36"/>
      <c r="V63" s="2" t="str">
        <f t="shared" si="3"/>
        <v>SBDI SPARE</v>
      </c>
      <c r="W63" s="114" t="s">
        <v>2009</v>
      </c>
      <c r="X63" s="2" t="s">
        <v>2010</v>
      </c>
      <c r="Y63" s="114"/>
      <c r="Z63" s="58" t="s">
        <v>165</v>
      </c>
      <c r="AA63" s="4"/>
      <c r="AB63" s="4"/>
      <c r="AC63" s="5"/>
      <c r="AD63" s="6" t="s">
        <v>161</v>
      </c>
      <c r="AE63" s="6"/>
      <c r="AF63" s="4"/>
      <c r="AG63" s="4"/>
      <c r="AH63" s="4"/>
      <c r="AI63" s="4"/>
      <c r="AJ63" s="7"/>
      <c r="AK63" s="4"/>
      <c r="AL63" s="4"/>
      <c r="AM63" s="4"/>
      <c r="AN63" s="4"/>
      <c r="AO63" s="4"/>
      <c r="AP63" s="4"/>
      <c r="AQ63" s="4"/>
      <c r="AR63" s="4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4"/>
      <c r="BL63" s="8"/>
      <c r="BM63" s="8"/>
      <c r="BN63" s="8"/>
      <c r="BO63" s="4"/>
      <c r="BP63" s="4"/>
      <c r="BQ63" s="4"/>
      <c r="BR63" s="4"/>
      <c r="BS63" s="18"/>
      <c r="BT63" s="19"/>
      <c r="BU63" s="18"/>
      <c r="BV63" s="19"/>
    </row>
    <row r="64" spans="1:75" ht="19.899999999999999" customHeight="1">
      <c r="A64" s="194">
        <v>63</v>
      </c>
      <c r="B64" s="204">
        <v>31</v>
      </c>
      <c r="C64" s="195"/>
      <c r="D64" s="115"/>
      <c r="E64" s="196" t="s">
        <v>2127</v>
      </c>
      <c r="F64" s="2" t="str">
        <f t="shared" si="8"/>
        <v>FCS0301</v>
      </c>
      <c r="G64" s="1">
        <f t="shared" si="9"/>
        <v>3</v>
      </c>
      <c r="H64" s="1">
        <f t="shared" si="10"/>
        <v>7</v>
      </c>
      <c r="I64" s="1">
        <v>31</v>
      </c>
      <c r="J64" s="60" t="str">
        <f t="shared" si="11"/>
        <v>ADV151-P</v>
      </c>
      <c r="K64" s="57" t="str">
        <f t="shared" si="0"/>
        <v>DI</v>
      </c>
      <c r="L64" s="2"/>
      <c r="M64" s="2" t="s">
        <v>2005</v>
      </c>
      <c r="N64" s="2" t="s">
        <v>489</v>
      </c>
      <c r="O64" s="2"/>
      <c r="P64" s="2"/>
      <c r="Q64" s="2"/>
      <c r="R64" s="2"/>
      <c r="S64" s="3" t="str">
        <f t="shared" si="1"/>
        <v>%Z037131</v>
      </c>
      <c r="T64" s="2" t="str">
        <f t="shared" si="2"/>
        <v/>
      </c>
      <c r="U64" s="36"/>
      <c r="V64" s="2" t="str">
        <f t="shared" si="3"/>
        <v>SBDI SPARE</v>
      </c>
      <c r="W64" s="114" t="s">
        <v>2009</v>
      </c>
      <c r="X64" s="2" t="s">
        <v>2010</v>
      </c>
      <c r="Y64" s="114"/>
      <c r="Z64" s="58" t="s">
        <v>165</v>
      </c>
      <c r="AA64" s="4"/>
      <c r="AB64" s="4"/>
      <c r="AC64" s="5"/>
      <c r="AD64" s="6" t="s">
        <v>161</v>
      </c>
      <c r="AE64" s="6"/>
      <c r="AF64" s="4"/>
      <c r="AG64" s="4"/>
      <c r="AH64" s="4"/>
      <c r="AI64" s="4"/>
      <c r="AJ64" s="8"/>
      <c r="AK64" s="4"/>
      <c r="AL64" s="4"/>
      <c r="AM64" s="4"/>
      <c r="AN64" s="4"/>
      <c r="AO64" s="4"/>
      <c r="AP64" s="4"/>
      <c r="AQ64" s="4"/>
      <c r="AR64" s="4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4"/>
      <c r="BL64" s="8"/>
      <c r="BM64" s="8"/>
      <c r="BN64" s="8"/>
      <c r="BO64" s="4"/>
      <c r="BP64" s="4"/>
      <c r="BQ64" s="4"/>
      <c r="BR64" s="4"/>
      <c r="BS64" s="18"/>
      <c r="BT64" s="19"/>
      <c r="BU64" s="18"/>
      <c r="BV64" s="19"/>
    </row>
    <row r="65" spans="1:75" ht="19.899999999999999" customHeight="1">
      <c r="A65" s="194">
        <v>64</v>
      </c>
      <c r="B65" s="204">
        <v>32</v>
      </c>
      <c r="C65" s="195"/>
      <c r="D65" s="115"/>
      <c r="E65" s="174" t="s">
        <v>2127</v>
      </c>
      <c r="F65" s="2" t="str">
        <f t="shared" si="8"/>
        <v>FCS0301</v>
      </c>
      <c r="G65" s="1">
        <f t="shared" si="9"/>
        <v>3</v>
      </c>
      <c r="H65" s="1">
        <f t="shared" si="10"/>
        <v>7</v>
      </c>
      <c r="I65" s="1">
        <v>32</v>
      </c>
      <c r="J65" s="60" t="str">
        <f t="shared" si="11"/>
        <v>ADV151-P</v>
      </c>
      <c r="K65" s="57" t="str">
        <f t="shared" si="0"/>
        <v>DI</v>
      </c>
      <c r="L65" s="2"/>
      <c r="M65" s="2" t="s">
        <v>2005</v>
      </c>
      <c r="N65" s="2" t="s">
        <v>489</v>
      </c>
      <c r="O65" s="2"/>
      <c r="P65" s="2"/>
      <c r="Q65" s="2"/>
      <c r="R65" s="2"/>
      <c r="S65" s="3" t="str">
        <f t="shared" si="1"/>
        <v>%Z037132</v>
      </c>
      <c r="T65" s="2" t="str">
        <f t="shared" si="2"/>
        <v/>
      </c>
      <c r="U65" s="36"/>
      <c r="V65" s="2" t="str">
        <f t="shared" si="3"/>
        <v>SBDI SPARE</v>
      </c>
      <c r="W65" s="114" t="s">
        <v>2009</v>
      </c>
      <c r="X65" s="2" t="s">
        <v>2010</v>
      </c>
      <c r="Y65" s="114"/>
      <c r="Z65" s="58" t="s">
        <v>165</v>
      </c>
      <c r="AA65" s="4"/>
      <c r="AB65" s="4"/>
      <c r="AC65" s="5"/>
      <c r="AD65" s="6" t="s">
        <v>161</v>
      </c>
      <c r="AE65" s="6"/>
      <c r="AF65" s="4"/>
      <c r="AG65" s="4"/>
      <c r="AH65" s="4"/>
      <c r="AI65" s="4"/>
      <c r="AJ65" s="8"/>
      <c r="AK65" s="4"/>
      <c r="AL65" s="4"/>
      <c r="AM65" s="4"/>
      <c r="AN65" s="4"/>
      <c r="AO65" s="4"/>
      <c r="AP65" s="4"/>
      <c r="AQ65" s="4"/>
      <c r="AR65" s="4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4"/>
      <c r="BL65" s="8"/>
      <c r="BM65" s="8"/>
      <c r="BN65" s="8"/>
      <c r="BO65" s="4"/>
      <c r="BP65" s="4"/>
      <c r="BQ65" s="4"/>
      <c r="BR65" s="4"/>
      <c r="BS65" s="18"/>
      <c r="BT65" s="19"/>
      <c r="BU65" s="18"/>
      <c r="BV65" s="19"/>
    </row>
    <row r="66" spans="1:75" ht="19.899999999999999" customHeight="1">
      <c r="A66" s="194">
        <v>65</v>
      </c>
      <c r="B66" s="195">
        <v>1</v>
      </c>
      <c r="C66" s="195"/>
      <c r="D66" s="196" t="s">
        <v>2212</v>
      </c>
      <c r="E66" s="196" t="s">
        <v>2213</v>
      </c>
      <c r="F66" s="2" t="str">
        <f t="shared" ref="F66:F97" si="12">F65</f>
        <v>FCS0301</v>
      </c>
      <c r="G66" s="1">
        <v>5</v>
      </c>
      <c r="H66" s="1">
        <v>8</v>
      </c>
      <c r="I66" s="1">
        <v>1</v>
      </c>
      <c r="J66" s="60" t="s">
        <v>2004</v>
      </c>
      <c r="K66" s="57" t="str">
        <f t="shared" ref="K66:K129" si="13">IF(MID(J66,4,3)="551","DO","DI")</f>
        <v>DI</v>
      </c>
      <c r="L66" s="2"/>
      <c r="M66" s="2" t="s">
        <v>2005</v>
      </c>
      <c r="N66" s="2" t="s">
        <v>489</v>
      </c>
      <c r="O66" s="2">
        <v>39</v>
      </c>
      <c r="P66" s="2"/>
      <c r="Q66" s="2" t="s">
        <v>2214</v>
      </c>
      <c r="R66" s="2" t="s">
        <v>2215</v>
      </c>
      <c r="S66" s="3" t="str">
        <f t="shared" ref="S66:S129" si="14">"%Z"&amp;TEXT(G66,"00")&amp;TEXT(H66,"0")&amp;"1"&amp;TEXT(I66,"00")</f>
        <v>%Z058101</v>
      </c>
      <c r="T66" s="2" t="str">
        <f t="shared" ref="T66:T129" si="15">IF(D66&lt;&gt;"",D66,"")</f>
        <v>08XI-PU303A</v>
      </c>
      <c r="U66" s="2" t="s">
        <v>2216</v>
      </c>
      <c r="V66" s="2" t="str">
        <f t="shared" ref="V66:V129" si="16">IF(E66&lt;&gt;"",E66,"")</f>
        <v>PU303A电机运行状态</v>
      </c>
      <c r="W66" s="114" t="s">
        <v>2217</v>
      </c>
      <c r="X66" s="2" t="s">
        <v>2218</v>
      </c>
      <c r="Y66" s="114" t="s">
        <v>2219</v>
      </c>
      <c r="Z66" s="58" t="s">
        <v>165</v>
      </c>
      <c r="AA66" s="4"/>
      <c r="AB66" s="4"/>
      <c r="AC66" s="5"/>
      <c r="AD66" s="6"/>
      <c r="AE66" s="6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4"/>
      <c r="BL66" s="8"/>
      <c r="BM66" s="8"/>
      <c r="BN66" s="8"/>
      <c r="BO66" s="4"/>
      <c r="BP66" s="4"/>
      <c r="BQ66" s="4"/>
      <c r="BR66" s="4"/>
      <c r="BS66" s="110"/>
      <c r="BT66" s="19"/>
      <c r="BU66" s="18"/>
      <c r="BV66" s="19"/>
      <c r="BW66" s="21"/>
    </row>
    <row r="67" spans="1:75" ht="19.899999999999999" customHeight="1">
      <c r="A67" s="194">
        <v>66</v>
      </c>
      <c r="B67" s="195">
        <v>2</v>
      </c>
      <c r="C67" s="195"/>
      <c r="D67" s="196" t="s">
        <v>2220</v>
      </c>
      <c r="E67" s="196" t="s">
        <v>2221</v>
      </c>
      <c r="F67" s="2" t="str">
        <f t="shared" si="12"/>
        <v>FCS0301</v>
      </c>
      <c r="G67" s="1">
        <f t="shared" ref="G67:G97" si="17">G66</f>
        <v>5</v>
      </c>
      <c r="H67" s="1">
        <f t="shared" ref="H67:H97" si="18">H66</f>
        <v>8</v>
      </c>
      <c r="I67" s="1">
        <v>2</v>
      </c>
      <c r="J67" s="60" t="str">
        <f t="shared" ref="J67:J97" si="19">J66</f>
        <v>ADV151-P</v>
      </c>
      <c r="K67" s="2" t="str">
        <f t="shared" si="13"/>
        <v>DI</v>
      </c>
      <c r="L67" s="2"/>
      <c r="M67" s="2" t="s">
        <v>2005</v>
      </c>
      <c r="N67" s="2" t="s">
        <v>489</v>
      </c>
      <c r="O67" s="2">
        <v>39</v>
      </c>
      <c r="P67" s="2"/>
      <c r="Q67" s="2" t="s">
        <v>2222</v>
      </c>
      <c r="R67" s="2" t="s">
        <v>2215</v>
      </c>
      <c r="S67" s="3" t="str">
        <f t="shared" si="14"/>
        <v>%Z058102</v>
      </c>
      <c r="T67" s="2" t="str">
        <f t="shared" si="15"/>
        <v>08XI-PU303S</v>
      </c>
      <c r="U67" s="2" t="s">
        <v>2223</v>
      </c>
      <c r="V67" s="2" t="str">
        <f t="shared" si="16"/>
        <v>PU303S电机运行状态</v>
      </c>
      <c r="W67" s="114" t="s">
        <v>2217</v>
      </c>
      <c r="X67" s="2" t="s">
        <v>2218</v>
      </c>
      <c r="Y67" s="114" t="s">
        <v>2219</v>
      </c>
      <c r="Z67" s="58" t="s">
        <v>165</v>
      </c>
      <c r="AA67" s="4"/>
      <c r="AB67" s="4"/>
      <c r="AC67" s="5"/>
      <c r="AD67" s="6"/>
      <c r="AE67" s="6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4"/>
      <c r="BL67" s="8"/>
      <c r="BM67" s="8"/>
      <c r="BN67" s="8"/>
      <c r="BO67" s="4"/>
      <c r="BP67" s="4"/>
      <c r="BQ67" s="4"/>
      <c r="BR67" s="4"/>
      <c r="BS67" s="110"/>
      <c r="BT67" s="19"/>
      <c r="BU67" s="18"/>
      <c r="BV67" s="19"/>
      <c r="BW67" s="21"/>
    </row>
    <row r="68" spans="1:75" ht="19.899999999999999" customHeight="1">
      <c r="A68" s="194">
        <v>67</v>
      </c>
      <c r="B68" s="195">
        <v>3</v>
      </c>
      <c r="C68" s="195"/>
      <c r="D68" s="196" t="s">
        <v>2224</v>
      </c>
      <c r="E68" s="196" t="s">
        <v>2225</v>
      </c>
      <c r="F68" s="2" t="str">
        <f t="shared" si="12"/>
        <v>FCS0301</v>
      </c>
      <c r="G68" s="1">
        <f t="shared" si="17"/>
        <v>5</v>
      </c>
      <c r="H68" s="1">
        <f t="shared" si="18"/>
        <v>8</v>
      </c>
      <c r="I68" s="1">
        <v>3</v>
      </c>
      <c r="J68" s="60" t="str">
        <f t="shared" si="19"/>
        <v>ADV151-P</v>
      </c>
      <c r="K68" s="2" t="str">
        <f t="shared" si="13"/>
        <v>DI</v>
      </c>
      <c r="L68" s="2"/>
      <c r="M68" s="2" t="s">
        <v>2005</v>
      </c>
      <c r="N68" s="2" t="s">
        <v>489</v>
      </c>
      <c r="O68" s="2">
        <v>39</v>
      </c>
      <c r="P68" s="2"/>
      <c r="Q68" s="2" t="s">
        <v>2226</v>
      </c>
      <c r="R68" s="2" t="s">
        <v>2215</v>
      </c>
      <c r="S68" s="3" t="str">
        <f t="shared" si="14"/>
        <v>%Z058103</v>
      </c>
      <c r="T68" s="2" t="str">
        <f t="shared" si="15"/>
        <v>08XI-PU304A</v>
      </c>
      <c r="U68" s="2" t="s">
        <v>2227</v>
      </c>
      <c r="V68" s="2" t="str">
        <f t="shared" si="16"/>
        <v>PU304A电机运行状态</v>
      </c>
      <c r="W68" s="114" t="s">
        <v>2217</v>
      </c>
      <c r="X68" s="2" t="s">
        <v>2218</v>
      </c>
      <c r="Y68" s="114" t="s">
        <v>2219</v>
      </c>
      <c r="Z68" s="58" t="s">
        <v>165</v>
      </c>
      <c r="AA68" s="4"/>
      <c r="AB68" s="4"/>
      <c r="AC68" s="5"/>
      <c r="AD68" s="6"/>
      <c r="AE68" s="6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4"/>
      <c r="BL68" s="8"/>
      <c r="BM68" s="8"/>
      <c r="BN68" s="8"/>
      <c r="BO68" s="4"/>
      <c r="BP68" s="4"/>
      <c r="BQ68" s="4"/>
      <c r="BR68" s="4"/>
      <c r="BS68" s="110"/>
      <c r="BT68" s="19"/>
      <c r="BU68" s="18"/>
      <c r="BV68" s="19"/>
      <c r="BW68" s="21"/>
    </row>
    <row r="69" spans="1:75" ht="19.899999999999999" customHeight="1">
      <c r="A69" s="194">
        <v>68</v>
      </c>
      <c r="B69" s="195">
        <v>4</v>
      </c>
      <c r="C69" s="195"/>
      <c r="D69" s="196" t="s">
        <v>2228</v>
      </c>
      <c r="E69" s="196" t="s">
        <v>2229</v>
      </c>
      <c r="F69" s="2" t="str">
        <f t="shared" si="12"/>
        <v>FCS0301</v>
      </c>
      <c r="G69" s="1">
        <f t="shared" si="17"/>
        <v>5</v>
      </c>
      <c r="H69" s="1">
        <f t="shared" si="18"/>
        <v>8</v>
      </c>
      <c r="I69" s="1">
        <v>4</v>
      </c>
      <c r="J69" s="60" t="str">
        <f t="shared" si="19"/>
        <v>ADV151-P</v>
      </c>
      <c r="K69" s="2" t="str">
        <f t="shared" si="13"/>
        <v>DI</v>
      </c>
      <c r="L69" s="2"/>
      <c r="M69" s="2" t="s">
        <v>2005</v>
      </c>
      <c r="N69" s="2" t="s">
        <v>489</v>
      </c>
      <c r="O69" s="2">
        <v>39</v>
      </c>
      <c r="P69" s="2"/>
      <c r="Q69" s="2" t="s">
        <v>2230</v>
      </c>
      <c r="R69" s="2" t="s">
        <v>2215</v>
      </c>
      <c r="S69" s="3" t="str">
        <f t="shared" si="14"/>
        <v>%Z058104</v>
      </c>
      <c r="T69" s="2" t="str">
        <f t="shared" si="15"/>
        <v>08XI-PU304S</v>
      </c>
      <c r="U69" s="2" t="s">
        <v>2231</v>
      </c>
      <c r="V69" s="2" t="str">
        <f t="shared" si="16"/>
        <v>PU304S电机运行状态</v>
      </c>
      <c r="W69" s="114" t="s">
        <v>2217</v>
      </c>
      <c r="X69" s="2" t="s">
        <v>2218</v>
      </c>
      <c r="Y69" s="114" t="s">
        <v>2219</v>
      </c>
      <c r="Z69" s="58" t="s">
        <v>165</v>
      </c>
      <c r="AA69" s="4"/>
      <c r="AB69" s="4"/>
      <c r="AC69" s="5"/>
      <c r="AD69" s="6"/>
      <c r="AE69" s="6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4"/>
      <c r="BL69" s="8"/>
      <c r="BM69" s="8"/>
      <c r="BN69" s="8"/>
      <c r="BO69" s="4"/>
      <c r="BP69" s="4"/>
      <c r="BQ69" s="4"/>
      <c r="BR69" s="4"/>
      <c r="BS69" s="110"/>
      <c r="BT69" s="19"/>
      <c r="BU69" s="18"/>
      <c r="BV69" s="19"/>
      <c r="BW69" s="21"/>
    </row>
    <row r="70" spans="1:75" ht="19.899999999999999" customHeight="1">
      <c r="A70" s="194">
        <v>69</v>
      </c>
      <c r="B70" s="195">
        <v>5</v>
      </c>
      <c r="C70" s="195"/>
      <c r="D70" s="196" t="s">
        <v>2232</v>
      </c>
      <c r="E70" s="196" t="s">
        <v>2233</v>
      </c>
      <c r="F70" s="2" t="str">
        <f t="shared" si="12"/>
        <v>FCS0301</v>
      </c>
      <c r="G70" s="1">
        <f t="shared" si="17"/>
        <v>5</v>
      </c>
      <c r="H70" s="1">
        <f t="shared" si="18"/>
        <v>8</v>
      </c>
      <c r="I70" s="1">
        <v>5</v>
      </c>
      <c r="J70" s="60" t="str">
        <f t="shared" si="19"/>
        <v>ADV151-P</v>
      </c>
      <c r="K70" s="2" t="str">
        <f t="shared" si="13"/>
        <v>DI</v>
      </c>
      <c r="L70" s="2"/>
      <c r="M70" s="2" t="s">
        <v>2005</v>
      </c>
      <c r="N70" s="2" t="s">
        <v>489</v>
      </c>
      <c r="O70" s="2">
        <v>39</v>
      </c>
      <c r="P70" s="2"/>
      <c r="Q70" s="2" t="s">
        <v>2234</v>
      </c>
      <c r="R70" s="2" t="s">
        <v>2215</v>
      </c>
      <c r="S70" s="3" t="str">
        <f t="shared" si="14"/>
        <v>%Z058105</v>
      </c>
      <c r="T70" s="2" t="str">
        <f t="shared" si="15"/>
        <v>08XI-PU306A</v>
      </c>
      <c r="U70" s="2" t="s">
        <v>2235</v>
      </c>
      <c r="V70" s="2" t="str">
        <f t="shared" si="16"/>
        <v>PU306A电机运行状态</v>
      </c>
      <c r="W70" s="114" t="s">
        <v>2217</v>
      </c>
      <c r="X70" s="2" t="s">
        <v>2218</v>
      </c>
      <c r="Y70" s="114" t="s">
        <v>2219</v>
      </c>
      <c r="Z70" s="58" t="s">
        <v>165</v>
      </c>
      <c r="AA70" s="4"/>
      <c r="AB70" s="4"/>
      <c r="AC70" s="5"/>
      <c r="AD70" s="6"/>
      <c r="AE70" s="6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4"/>
      <c r="BL70" s="8"/>
      <c r="BM70" s="8"/>
      <c r="BN70" s="8"/>
      <c r="BO70" s="4"/>
      <c r="BP70" s="4"/>
      <c r="BQ70" s="4"/>
      <c r="BR70" s="4"/>
      <c r="BS70" s="110"/>
      <c r="BT70" s="19"/>
      <c r="BU70" s="18"/>
      <c r="BV70" s="19"/>
      <c r="BW70" s="21"/>
    </row>
    <row r="71" spans="1:75" ht="19.899999999999999" customHeight="1">
      <c r="A71" s="194">
        <v>70</v>
      </c>
      <c r="B71" s="195">
        <v>6</v>
      </c>
      <c r="C71" s="195"/>
      <c r="D71" s="196" t="s">
        <v>2236</v>
      </c>
      <c r="E71" s="196" t="s">
        <v>2237</v>
      </c>
      <c r="F71" s="2" t="str">
        <f t="shared" si="12"/>
        <v>FCS0301</v>
      </c>
      <c r="G71" s="1">
        <f t="shared" si="17"/>
        <v>5</v>
      </c>
      <c r="H71" s="1">
        <f t="shared" si="18"/>
        <v>8</v>
      </c>
      <c r="I71" s="1">
        <v>6</v>
      </c>
      <c r="J71" s="60" t="str">
        <f t="shared" si="19"/>
        <v>ADV151-P</v>
      </c>
      <c r="K71" s="2" t="str">
        <f t="shared" si="13"/>
        <v>DI</v>
      </c>
      <c r="L71" s="2"/>
      <c r="M71" s="2" t="s">
        <v>2005</v>
      </c>
      <c r="N71" s="2" t="s">
        <v>489</v>
      </c>
      <c r="O71" s="2">
        <v>39</v>
      </c>
      <c r="P71" s="2"/>
      <c r="Q71" s="2" t="s">
        <v>2238</v>
      </c>
      <c r="R71" s="2" t="s">
        <v>2215</v>
      </c>
      <c r="S71" s="3" t="str">
        <f t="shared" si="14"/>
        <v>%Z058106</v>
      </c>
      <c r="T71" s="2" t="str">
        <f t="shared" si="15"/>
        <v>08XI-PU306S</v>
      </c>
      <c r="U71" s="2" t="s">
        <v>2239</v>
      </c>
      <c r="V71" s="2" t="str">
        <f t="shared" si="16"/>
        <v>PU306S电机运行状态</v>
      </c>
      <c r="W71" s="114" t="s">
        <v>2217</v>
      </c>
      <c r="X71" s="2" t="s">
        <v>2218</v>
      </c>
      <c r="Y71" s="114" t="s">
        <v>2219</v>
      </c>
      <c r="Z71" s="58" t="s">
        <v>165</v>
      </c>
      <c r="AA71" s="4"/>
      <c r="AB71" s="4"/>
      <c r="AC71" s="5"/>
      <c r="AD71" s="6"/>
      <c r="AE71" s="6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4"/>
      <c r="BL71" s="8"/>
      <c r="BM71" s="8"/>
      <c r="BN71" s="8"/>
      <c r="BO71" s="4"/>
      <c r="BP71" s="4"/>
      <c r="BQ71" s="4"/>
      <c r="BR71" s="4"/>
      <c r="BS71" s="110"/>
      <c r="BT71" s="19"/>
      <c r="BU71" s="18"/>
      <c r="BV71" s="19"/>
      <c r="BW71" s="21"/>
    </row>
    <row r="72" spans="1:75" ht="19.899999999999999" customHeight="1">
      <c r="A72" s="194">
        <v>71</v>
      </c>
      <c r="B72" s="195">
        <v>7</v>
      </c>
      <c r="C72" s="195"/>
      <c r="D72" s="196" t="s">
        <v>2240</v>
      </c>
      <c r="E72" s="196" t="s">
        <v>2241</v>
      </c>
      <c r="F72" s="2" t="str">
        <f t="shared" si="12"/>
        <v>FCS0301</v>
      </c>
      <c r="G72" s="1">
        <f t="shared" si="17"/>
        <v>5</v>
      </c>
      <c r="H72" s="1">
        <f t="shared" si="18"/>
        <v>8</v>
      </c>
      <c r="I72" s="1">
        <v>7</v>
      </c>
      <c r="J72" s="60" t="str">
        <f t="shared" si="19"/>
        <v>ADV151-P</v>
      </c>
      <c r="K72" s="2" t="str">
        <f t="shared" si="13"/>
        <v>DI</v>
      </c>
      <c r="L72" s="2"/>
      <c r="M72" s="2" t="s">
        <v>2005</v>
      </c>
      <c r="N72" s="2" t="s">
        <v>489</v>
      </c>
      <c r="O72" s="2">
        <v>39</v>
      </c>
      <c r="P72" s="2"/>
      <c r="Q72" s="2" t="s">
        <v>2242</v>
      </c>
      <c r="R72" s="2" t="s">
        <v>2215</v>
      </c>
      <c r="S72" s="3" t="str">
        <f t="shared" si="14"/>
        <v>%Z058107</v>
      </c>
      <c r="T72" s="2" t="str">
        <f t="shared" si="15"/>
        <v>08XI-PU307A</v>
      </c>
      <c r="U72" s="2" t="s">
        <v>2243</v>
      </c>
      <c r="V72" s="2" t="str">
        <f t="shared" si="16"/>
        <v>PU307A电机运行状态</v>
      </c>
      <c r="W72" s="114" t="s">
        <v>2217</v>
      </c>
      <c r="X72" s="2" t="s">
        <v>2218</v>
      </c>
      <c r="Y72" s="114" t="s">
        <v>2219</v>
      </c>
      <c r="Z72" s="58" t="s">
        <v>165</v>
      </c>
      <c r="AA72" s="4"/>
      <c r="AB72" s="4"/>
      <c r="AC72" s="5"/>
      <c r="AD72" s="6"/>
      <c r="AE72" s="6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4"/>
      <c r="BL72" s="8"/>
      <c r="BM72" s="8"/>
      <c r="BN72" s="8"/>
      <c r="BO72" s="4"/>
      <c r="BP72" s="4"/>
      <c r="BQ72" s="4"/>
      <c r="BR72" s="4"/>
      <c r="BS72" s="110"/>
      <c r="BT72" s="19"/>
      <c r="BU72" s="18"/>
      <c r="BV72" s="19"/>
      <c r="BW72" s="21"/>
    </row>
    <row r="73" spans="1:75" ht="19.899999999999999" customHeight="1">
      <c r="A73" s="194">
        <v>72</v>
      </c>
      <c r="B73" s="195">
        <v>8</v>
      </c>
      <c r="C73" s="195"/>
      <c r="D73" s="196" t="s">
        <v>2244</v>
      </c>
      <c r="E73" s="196" t="s">
        <v>2245</v>
      </c>
      <c r="F73" s="2" t="str">
        <f t="shared" si="12"/>
        <v>FCS0301</v>
      </c>
      <c r="G73" s="1">
        <f t="shared" si="17"/>
        <v>5</v>
      </c>
      <c r="H73" s="1">
        <f t="shared" si="18"/>
        <v>8</v>
      </c>
      <c r="I73" s="1">
        <v>8</v>
      </c>
      <c r="J73" s="60" t="str">
        <f t="shared" si="19"/>
        <v>ADV151-P</v>
      </c>
      <c r="K73" s="2" t="str">
        <f t="shared" si="13"/>
        <v>DI</v>
      </c>
      <c r="L73" s="2"/>
      <c r="M73" s="2" t="s">
        <v>2005</v>
      </c>
      <c r="N73" s="2" t="s">
        <v>489</v>
      </c>
      <c r="O73" s="2">
        <v>39</v>
      </c>
      <c r="P73" s="2"/>
      <c r="Q73" s="2" t="s">
        <v>2246</v>
      </c>
      <c r="R73" s="2" t="s">
        <v>2215</v>
      </c>
      <c r="S73" s="3" t="str">
        <f t="shared" si="14"/>
        <v>%Z058108</v>
      </c>
      <c r="T73" s="2" t="str">
        <f t="shared" si="15"/>
        <v>08XI-PU307S</v>
      </c>
      <c r="U73" s="2" t="s">
        <v>2247</v>
      </c>
      <c r="V73" s="2" t="str">
        <f t="shared" si="16"/>
        <v>PU307S电机运行状态</v>
      </c>
      <c r="W73" s="114" t="s">
        <v>2217</v>
      </c>
      <c r="X73" s="2" t="s">
        <v>2218</v>
      </c>
      <c r="Y73" s="114" t="s">
        <v>2219</v>
      </c>
      <c r="Z73" s="58" t="s">
        <v>165</v>
      </c>
      <c r="AA73" s="4"/>
      <c r="AB73" s="4"/>
      <c r="AC73" s="5"/>
      <c r="AD73" s="6"/>
      <c r="AE73" s="6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4"/>
      <c r="BL73" s="8"/>
      <c r="BM73" s="8"/>
      <c r="BN73" s="8"/>
      <c r="BO73" s="4"/>
      <c r="BP73" s="4"/>
      <c r="BQ73" s="4"/>
      <c r="BR73" s="4"/>
      <c r="BS73" s="110"/>
      <c r="BT73" s="19"/>
      <c r="BU73" s="18"/>
      <c r="BV73" s="19"/>
      <c r="BW73" s="21"/>
    </row>
    <row r="74" spans="1:75" ht="19.899999999999999" customHeight="1">
      <c r="A74" s="194">
        <v>73</v>
      </c>
      <c r="B74" s="195">
        <v>9</v>
      </c>
      <c r="C74" s="195"/>
      <c r="D74" s="196" t="s">
        <v>2248</v>
      </c>
      <c r="E74" s="196" t="s">
        <v>2249</v>
      </c>
      <c r="F74" s="2" t="str">
        <f t="shared" si="12"/>
        <v>FCS0301</v>
      </c>
      <c r="G74" s="1">
        <f t="shared" si="17"/>
        <v>5</v>
      </c>
      <c r="H74" s="1">
        <f t="shared" si="18"/>
        <v>8</v>
      </c>
      <c r="I74" s="1">
        <v>9</v>
      </c>
      <c r="J74" s="60" t="str">
        <f t="shared" si="19"/>
        <v>ADV151-P</v>
      </c>
      <c r="K74" s="2" t="str">
        <f t="shared" si="13"/>
        <v>DI</v>
      </c>
      <c r="L74" s="2"/>
      <c r="M74" s="2" t="s">
        <v>2005</v>
      </c>
      <c r="N74" s="2" t="s">
        <v>489</v>
      </c>
      <c r="O74" s="2">
        <v>40</v>
      </c>
      <c r="P74" s="2"/>
      <c r="Q74" s="2" t="s">
        <v>2250</v>
      </c>
      <c r="R74" s="2" t="s">
        <v>2215</v>
      </c>
      <c r="S74" s="3" t="str">
        <f t="shared" si="14"/>
        <v>%Z058109</v>
      </c>
      <c r="T74" s="2" t="str">
        <f t="shared" si="15"/>
        <v>08XI-PU310A</v>
      </c>
      <c r="U74" s="2" t="s">
        <v>2251</v>
      </c>
      <c r="V74" s="2" t="str">
        <f t="shared" si="16"/>
        <v>PU310A电机运行状态</v>
      </c>
      <c r="W74" s="114" t="s">
        <v>2217</v>
      </c>
      <c r="X74" s="2" t="s">
        <v>2218</v>
      </c>
      <c r="Y74" s="114" t="s">
        <v>2219</v>
      </c>
      <c r="Z74" s="58" t="s">
        <v>165</v>
      </c>
      <c r="AA74" s="4"/>
      <c r="AB74" s="4"/>
      <c r="AC74" s="5"/>
      <c r="AD74" s="6"/>
      <c r="AE74" s="6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4"/>
      <c r="BL74" s="8"/>
      <c r="BM74" s="8"/>
      <c r="BN74" s="8"/>
      <c r="BO74" s="4"/>
      <c r="BP74" s="4"/>
      <c r="BQ74" s="4"/>
      <c r="BR74" s="4"/>
      <c r="BS74" s="110"/>
      <c r="BT74" s="19"/>
      <c r="BU74" s="18"/>
      <c r="BV74" s="19"/>
      <c r="BW74" s="21"/>
    </row>
    <row r="75" spans="1:75" ht="19.899999999999999" customHeight="1">
      <c r="A75" s="194">
        <v>74</v>
      </c>
      <c r="B75" s="195">
        <v>10</v>
      </c>
      <c r="C75" s="195"/>
      <c r="D75" s="196" t="s">
        <v>2252</v>
      </c>
      <c r="E75" s="196" t="s">
        <v>2253</v>
      </c>
      <c r="F75" s="2" t="str">
        <f t="shared" si="12"/>
        <v>FCS0301</v>
      </c>
      <c r="G75" s="1">
        <f t="shared" si="17"/>
        <v>5</v>
      </c>
      <c r="H75" s="1">
        <f t="shared" si="18"/>
        <v>8</v>
      </c>
      <c r="I75" s="1">
        <v>10</v>
      </c>
      <c r="J75" s="60" t="str">
        <f t="shared" si="19"/>
        <v>ADV151-P</v>
      </c>
      <c r="K75" s="2" t="str">
        <f t="shared" si="13"/>
        <v>DI</v>
      </c>
      <c r="L75" s="2"/>
      <c r="M75" s="2" t="s">
        <v>2005</v>
      </c>
      <c r="N75" s="2" t="s">
        <v>489</v>
      </c>
      <c r="O75" s="2">
        <v>40</v>
      </c>
      <c r="P75" s="2"/>
      <c r="Q75" s="2" t="s">
        <v>2254</v>
      </c>
      <c r="R75" s="2" t="s">
        <v>2215</v>
      </c>
      <c r="S75" s="3" t="str">
        <f t="shared" si="14"/>
        <v>%Z058110</v>
      </c>
      <c r="T75" s="2" t="str">
        <f t="shared" si="15"/>
        <v>08XI-PU310S</v>
      </c>
      <c r="U75" s="2" t="s">
        <v>2255</v>
      </c>
      <c r="V75" s="2" t="str">
        <f t="shared" si="16"/>
        <v>PU310S电机运行状态</v>
      </c>
      <c r="W75" s="114" t="s">
        <v>2217</v>
      </c>
      <c r="X75" s="2" t="s">
        <v>2218</v>
      </c>
      <c r="Y75" s="114" t="s">
        <v>2219</v>
      </c>
      <c r="Z75" s="58" t="s">
        <v>165</v>
      </c>
      <c r="AA75" s="4"/>
      <c r="AB75" s="4"/>
      <c r="AC75" s="5"/>
      <c r="AD75" s="6"/>
      <c r="AE75" s="6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4"/>
      <c r="BL75" s="8"/>
      <c r="BM75" s="8"/>
      <c r="BN75" s="8"/>
      <c r="BO75" s="4"/>
      <c r="BP75" s="4"/>
      <c r="BQ75" s="4"/>
      <c r="BR75" s="4"/>
      <c r="BS75" s="110"/>
      <c r="BT75" s="19"/>
      <c r="BU75" s="18"/>
      <c r="BV75" s="19"/>
      <c r="BW75" s="21"/>
    </row>
    <row r="76" spans="1:75" ht="19.899999999999999" customHeight="1">
      <c r="A76" s="194">
        <v>75</v>
      </c>
      <c r="B76" s="195">
        <v>11</v>
      </c>
      <c r="C76" s="195"/>
      <c r="D76" s="196" t="s">
        <v>2256</v>
      </c>
      <c r="E76" s="196" t="s">
        <v>2257</v>
      </c>
      <c r="F76" s="2" t="str">
        <f t="shared" si="12"/>
        <v>FCS0301</v>
      </c>
      <c r="G76" s="1">
        <f t="shared" si="17"/>
        <v>5</v>
      </c>
      <c r="H76" s="1">
        <f t="shared" si="18"/>
        <v>8</v>
      </c>
      <c r="I76" s="1">
        <v>11</v>
      </c>
      <c r="J76" s="60" t="str">
        <f t="shared" si="19"/>
        <v>ADV151-P</v>
      </c>
      <c r="K76" s="2" t="str">
        <f t="shared" si="13"/>
        <v>DI</v>
      </c>
      <c r="L76" s="2"/>
      <c r="M76" s="2" t="s">
        <v>2005</v>
      </c>
      <c r="N76" s="2" t="s">
        <v>489</v>
      </c>
      <c r="O76" s="2">
        <v>40</v>
      </c>
      <c r="P76" s="2"/>
      <c r="Q76" s="2" t="s">
        <v>2258</v>
      </c>
      <c r="R76" s="2" t="s">
        <v>2215</v>
      </c>
      <c r="S76" s="3" t="str">
        <f t="shared" si="14"/>
        <v>%Z058111</v>
      </c>
      <c r="T76" s="2" t="str">
        <f t="shared" si="15"/>
        <v>08XI-PU320A</v>
      </c>
      <c r="U76" s="2" t="s">
        <v>2259</v>
      </c>
      <c r="V76" s="2" t="str">
        <f t="shared" si="16"/>
        <v>PU320A电机运行状态</v>
      </c>
      <c r="W76" s="114" t="s">
        <v>2217</v>
      </c>
      <c r="X76" s="2" t="s">
        <v>2218</v>
      </c>
      <c r="Y76" s="114" t="s">
        <v>2219</v>
      </c>
      <c r="Z76" s="58" t="s">
        <v>165</v>
      </c>
      <c r="AA76" s="4"/>
      <c r="AB76" s="4"/>
      <c r="AC76" s="5"/>
      <c r="AD76" s="6"/>
      <c r="AE76" s="6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4"/>
      <c r="BL76" s="8"/>
      <c r="BM76" s="8"/>
      <c r="BN76" s="8"/>
      <c r="BO76" s="4"/>
      <c r="BP76" s="4"/>
      <c r="BQ76" s="4"/>
      <c r="BR76" s="4"/>
      <c r="BS76" s="110"/>
      <c r="BT76" s="19"/>
      <c r="BU76" s="18"/>
      <c r="BV76" s="19"/>
      <c r="BW76" s="21"/>
    </row>
    <row r="77" spans="1:75" ht="19.899999999999999" customHeight="1">
      <c r="A77" s="194">
        <v>76</v>
      </c>
      <c r="B77" s="195">
        <v>12</v>
      </c>
      <c r="C77" s="195"/>
      <c r="D77" s="196" t="s">
        <v>2260</v>
      </c>
      <c r="E77" s="196" t="s">
        <v>2261</v>
      </c>
      <c r="F77" s="2" t="str">
        <f t="shared" si="12"/>
        <v>FCS0301</v>
      </c>
      <c r="G77" s="1">
        <f t="shared" si="17"/>
        <v>5</v>
      </c>
      <c r="H77" s="1">
        <f t="shared" si="18"/>
        <v>8</v>
      </c>
      <c r="I77" s="1">
        <v>12</v>
      </c>
      <c r="J77" s="60" t="str">
        <f t="shared" si="19"/>
        <v>ADV151-P</v>
      </c>
      <c r="K77" s="2" t="str">
        <f t="shared" si="13"/>
        <v>DI</v>
      </c>
      <c r="L77" s="2"/>
      <c r="M77" s="2" t="s">
        <v>2005</v>
      </c>
      <c r="N77" s="2" t="s">
        <v>489</v>
      </c>
      <c r="O77" s="2">
        <v>40</v>
      </c>
      <c r="P77" s="2"/>
      <c r="Q77" s="2" t="s">
        <v>2262</v>
      </c>
      <c r="R77" s="2" t="s">
        <v>2215</v>
      </c>
      <c r="S77" s="3" t="str">
        <f t="shared" si="14"/>
        <v>%Z058112</v>
      </c>
      <c r="T77" s="2" t="str">
        <f t="shared" si="15"/>
        <v>08XI-PU320S</v>
      </c>
      <c r="U77" s="2" t="s">
        <v>2263</v>
      </c>
      <c r="V77" s="2" t="str">
        <f t="shared" si="16"/>
        <v>PU320S电机运行状态</v>
      </c>
      <c r="W77" s="114" t="s">
        <v>2217</v>
      </c>
      <c r="X77" s="2" t="s">
        <v>2218</v>
      </c>
      <c r="Y77" s="114" t="s">
        <v>2219</v>
      </c>
      <c r="Z77" s="58" t="s">
        <v>165</v>
      </c>
      <c r="AA77" s="4"/>
      <c r="AB77" s="4"/>
      <c r="AC77" s="5"/>
      <c r="AD77" s="6"/>
      <c r="AE77" s="6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4"/>
      <c r="BL77" s="8"/>
      <c r="BM77" s="8"/>
      <c r="BN77" s="8"/>
      <c r="BO77" s="4"/>
      <c r="BP77" s="4"/>
      <c r="BQ77" s="4"/>
      <c r="BR77" s="4"/>
      <c r="BS77" s="110"/>
      <c r="BT77" s="19"/>
      <c r="BU77" s="18"/>
      <c r="BV77" s="19"/>
      <c r="BW77" s="21"/>
    </row>
    <row r="78" spans="1:75" ht="19.899999999999999" customHeight="1">
      <c r="A78" s="194">
        <v>77</v>
      </c>
      <c r="B78" s="195">
        <v>13</v>
      </c>
      <c r="C78" s="195"/>
      <c r="D78" s="196" t="s">
        <v>2264</v>
      </c>
      <c r="E78" s="196" t="s">
        <v>2265</v>
      </c>
      <c r="F78" s="2" t="str">
        <f t="shared" si="12"/>
        <v>FCS0301</v>
      </c>
      <c r="G78" s="1">
        <f t="shared" si="17"/>
        <v>5</v>
      </c>
      <c r="H78" s="1">
        <f t="shared" si="18"/>
        <v>8</v>
      </c>
      <c r="I78" s="1">
        <v>13</v>
      </c>
      <c r="J78" s="60" t="str">
        <f t="shared" si="19"/>
        <v>ADV151-P</v>
      </c>
      <c r="K78" s="2" t="str">
        <f t="shared" si="13"/>
        <v>DI</v>
      </c>
      <c r="L78" s="2"/>
      <c r="M78" s="2" t="s">
        <v>2005</v>
      </c>
      <c r="N78" s="2" t="s">
        <v>489</v>
      </c>
      <c r="O78" s="2">
        <v>40</v>
      </c>
      <c r="P78" s="2"/>
      <c r="Q78" s="2" t="s">
        <v>2266</v>
      </c>
      <c r="R78" s="2" t="s">
        <v>2215</v>
      </c>
      <c r="S78" s="3" t="str">
        <f t="shared" si="14"/>
        <v>%Z058113</v>
      </c>
      <c r="T78" s="2" t="str">
        <f t="shared" si="15"/>
        <v>08XI-PU402A</v>
      </c>
      <c r="U78" s="2" t="s">
        <v>2267</v>
      </c>
      <c r="V78" s="2" t="str">
        <f t="shared" si="16"/>
        <v>PU402A电机运行状态</v>
      </c>
      <c r="W78" s="114" t="s">
        <v>2217</v>
      </c>
      <c r="X78" s="2" t="s">
        <v>2218</v>
      </c>
      <c r="Y78" s="114" t="s">
        <v>2219</v>
      </c>
      <c r="Z78" s="58" t="s">
        <v>165</v>
      </c>
      <c r="AA78" s="4"/>
      <c r="AB78" s="4"/>
      <c r="AC78" s="5"/>
      <c r="AD78" s="6"/>
      <c r="AE78" s="6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4"/>
      <c r="BL78" s="8"/>
      <c r="BM78" s="8"/>
      <c r="BN78" s="8"/>
      <c r="BO78" s="4"/>
      <c r="BP78" s="4"/>
      <c r="BQ78" s="4"/>
      <c r="BR78" s="4"/>
      <c r="BS78" s="110"/>
      <c r="BT78" s="19"/>
      <c r="BU78" s="18"/>
      <c r="BV78" s="19"/>
      <c r="BW78" s="21"/>
    </row>
    <row r="79" spans="1:75" ht="19.899999999999999" customHeight="1">
      <c r="A79" s="194">
        <v>78</v>
      </c>
      <c r="B79" s="195">
        <v>14</v>
      </c>
      <c r="C79" s="195"/>
      <c r="D79" s="196" t="s">
        <v>2268</v>
      </c>
      <c r="E79" s="196" t="s">
        <v>2269</v>
      </c>
      <c r="F79" s="2" t="str">
        <f t="shared" si="12"/>
        <v>FCS0301</v>
      </c>
      <c r="G79" s="1">
        <f t="shared" si="17"/>
        <v>5</v>
      </c>
      <c r="H79" s="1">
        <f t="shared" si="18"/>
        <v>8</v>
      </c>
      <c r="I79" s="1">
        <v>14</v>
      </c>
      <c r="J79" s="60" t="str">
        <f t="shared" si="19"/>
        <v>ADV151-P</v>
      </c>
      <c r="K79" s="2" t="str">
        <f t="shared" si="13"/>
        <v>DI</v>
      </c>
      <c r="L79" s="2"/>
      <c r="M79" s="2" t="s">
        <v>2005</v>
      </c>
      <c r="N79" s="2" t="s">
        <v>489</v>
      </c>
      <c r="O79" s="2">
        <v>40</v>
      </c>
      <c r="P79" s="2"/>
      <c r="Q79" s="2" t="s">
        <v>2270</v>
      </c>
      <c r="R79" s="2" t="s">
        <v>2215</v>
      </c>
      <c r="S79" s="3" t="str">
        <f t="shared" si="14"/>
        <v>%Z058114</v>
      </c>
      <c r="T79" s="2" t="str">
        <f t="shared" si="15"/>
        <v>08XI-PU402S</v>
      </c>
      <c r="U79" s="2" t="s">
        <v>2271</v>
      </c>
      <c r="V79" s="2" t="str">
        <f t="shared" si="16"/>
        <v>PU402S电机运行状态</v>
      </c>
      <c r="W79" s="114" t="s">
        <v>2217</v>
      </c>
      <c r="X79" s="2" t="s">
        <v>2218</v>
      </c>
      <c r="Y79" s="114" t="s">
        <v>2219</v>
      </c>
      <c r="Z79" s="58" t="s">
        <v>165</v>
      </c>
      <c r="AA79" s="4"/>
      <c r="AB79" s="4"/>
      <c r="AC79" s="5"/>
      <c r="AD79" s="6"/>
      <c r="AE79" s="6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4"/>
      <c r="BL79" s="8"/>
      <c r="BM79" s="8"/>
      <c r="BN79" s="8"/>
      <c r="BO79" s="4"/>
      <c r="BP79" s="4"/>
      <c r="BQ79" s="4"/>
      <c r="BR79" s="4"/>
      <c r="BS79" s="110"/>
      <c r="BT79" s="19"/>
      <c r="BU79" s="18"/>
      <c r="BV79" s="19"/>
      <c r="BW79" s="21"/>
    </row>
    <row r="80" spans="1:75" ht="19.899999999999999" customHeight="1">
      <c r="A80" s="194">
        <v>79</v>
      </c>
      <c r="B80" s="195">
        <v>15</v>
      </c>
      <c r="C80" s="195"/>
      <c r="D80" s="196" t="s">
        <v>2272</v>
      </c>
      <c r="E80" s="196" t="s">
        <v>2273</v>
      </c>
      <c r="F80" s="2" t="str">
        <f t="shared" si="12"/>
        <v>FCS0301</v>
      </c>
      <c r="G80" s="1">
        <f t="shared" si="17"/>
        <v>5</v>
      </c>
      <c r="H80" s="1">
        <f t="shared" si="18"/>
        <v>8</v>
      </c>
      <c r="I80" s="1">
        <v>15</v>
      </c>
      <c r="J80" s="60" t="str">
        <f t="shared" si="19"/>
        <v>ADV151-P</v>
      </c>
      <c r="K80" s="2" t="str">
        <f t="shared" si="13"/>
        <v>DI</v>
      </c>
      <c r="L80" s="2"/>
      <c r="M80" s="2" t="s">
        <v>2005</v>
      </c>
      <c r="N80" s="2" t="s">
        <v>489</v>
      </c>
      <c r="O80" s="2">
        <v>40</v>
      </c>
      <c r="P80" s="2"/>
      <c r="Q80" s="2" t="s">
        <v>2274</v>
      </c>
      <c r="R80" s="2" t="s">
        <v>2215</v>
      </c>
      <c r="S80" s="3" t="str">
        <f t="shared" si="14"/>
        <v>%Z058115</v>
      </c>
      <c r="T80" s="2" t="str">
        <f t="shared" si="15"/>
        <v>08XI-PU403A</v>
      </c>
      <c r="U80" s="2" t="s">
        <v>2275</v>
      </c>
      <c r="V80" s="2" t="str">
        <f t="shared" si="16"/>
        <v>PU403A电机运行状态</v>
      </c>
      <c r="W80" s="114" t="s">
        <v>2217</v>
      </c>
      <c r="X80" s="2" t="s">
        <v>2218</v>
      </c>
      <c r="Y80" s="114" t="s">
        <v>2219</v>
      </c>
      <c r="Z80" s="58" t="s">
        <v>165</v>
      </c>
      <c r="AA80" s="4"/>
      <c r="AB80" s="4"/>
      <c r="AC80" s="5"/>
      <c r="AD80" s="6"/>
      <c r="AE80" s="6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4"/>
      <c r="BL80" s="8"/>
      <c r="BM80" s="8"/>
      <c r="BN80" s="8"/>
      <c r="BO80" s="4"/>
      <c r="BP80" s="4"/>
      <c r="BQ80" s="4"/>
      <c r="BR80" s="4"/>
      <c r="BS80" s="110"/>
      <c r="BT80" s="19"/>
      <c r="BU80" s="18"/>
      <c r="BV80" s="19"/>
      <c r="BW80" s="21"/>
    </row>
    <row r="81" spans="1:75" ht="19.899999999999999" customHeight="1">
      <c r="A81" s="194">
        <v>80</v>
      </c>
      <c r="B81" s="195">
        <v>16</v>
      </c>
      <c r="C81" s="195"/>
      <c r="D81" s="196" t="s">
        <v>2276</v>
      </c>
      <c r="E81" s="196" t="s">
        <v>2277</v>
      </c>
      <c r="F81" s="2" t="str">
        <f t="shared" si="12"/>
        <v>FCS0301</v>
      </c>
      <c r="G81" s="1">
        <f t="shared" si="17"/>
        <v>5</v>
      </c>
      <c r="H81" s="1">
        <f t="shared" si="18"/>
        <v>8</v>
      </c>
      <c r="I81" s="1">
        <v>16</v>
      </c>
      <c r="J81" s="60" t="str">
        <f t="shared" si="19"/>
        <v>ADV151-P</v>
      </c>
      <c r="K81" s="2" t="str">
        <f t="shared" si="13"/>
        <v>DI</v>
      </c>
      <c r="L81" s="2"/>
      <c r="M81" s="2" t="s">
        <v>2005</v>
      </c>
      <c r="N81" s="2" t="s">
        <v>489</v>
      </c>
      <c r="O81" s="2">
        <v>40</v>
      </c>
      <c r="P81" s="2"/>
      <c r="Q81" s="2" t="s">
        <v>2278</v>
      </c>
      <c r="R81" s="2" t="s">
        <v>2215</v>
      </c>
      <c r="S81" s="3" t="str">
        <f t="shared" si="14"/>
        <v>%Z058116</v>
      </c>
      <c r="T81" s="2" t="str">
        <f t="shared" si="15"/>
        <v>08XI-PU403S</v>
      </c>
      <c r="U81" s="2" t="s">
        <v>2279</v>
      </c>
      <c r="V81" s="2" t="str">
        <f t="shared" si="16"/>
        <v>PU403S电机运行状态</v>
      </c>
      <c r="W81" s="114" t="s">
        <v>2217</v>
      </c>
      <c r="X81" s="2" t="s">
        <v>2218</v>
      </c>
      <c r="Y81" s="114" t="s">
        <v>2219</v>
      </c>
      <c r="Z81" s="58" t="s">
        <v>165</v>
      </c>
      <c r="AA81" s="4"/>
      <c r="AB81" s="4"/>
      <c r="AC81" s="5"/>
      <c r="AD81" s="6"/>
      <c r="AE81" s="6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4"/>
      <c r="BL81" s="8"/>
      <c r="BM81" s="8"/>
      <c r="BN81" s="8"/>
      <c r="BO81" s="4"/>
      <c r="BP81" s="4"/>
      <c r="BQ81" s="4"/>
      <c r="BR81" s="4"/>
      <c r="BS81" s="110"/>
      <c r="BT81" s="19"/>
      <c r="BU81" s="18"/>
      <c r="BV81" s="19"/>
      <c r="BW81" s="21"/>
    </row>
    <row r="82" spans="1:75" ht="19.899999999999999" customHeight="1">
      <c r="A82" s="194">
        <v>81</v>
      </c>
      <c r="B82" s="195">
        <v>17</v>
      </c>
      <c r="C82" s="195"/>
      <c r="D82" s="196" t="s">
        <v>2280</v>
      </c>
      <c r="E82" s="196" t="s">
        <v>2281</v>
      </c>
      <c r="F82" s="2" t="str">
        <f t="shared" si="12"/>
        <v>FCS0301</v>
      </c>
      <c r="G82" s="1">
        <f t="shared" si="17"/>
        <v>5</v>
      </c>
      <c r="H82" s="1">
        <f t="shared" si="18"/>
        <v>8</v>
      </c>
      <c r="I82" s="1">
        <v>17</v>
      </c>
      <c r="J82" s="60" t="str">
        <f t="shared" si="19"/>
        <v>ADV151-P</v>
      </c>
      <c r="K82" s="2" t="str">
        <f t="shared" si="13"/>
        <v>DI</v>
      </c>
      <c r="L82" s="2"/>
      <c r="M82" s="2" t="s">
        <v>2005</v>
      </c>
      <c r="N82" s="2" t="s">
        <v>489</v>
      </c>
      <c r="O82" s="2">
        <v>39</v>
      </c>
      <c r="P82" s="2"/>
      <c r="Q82" s="2" t="s">
        <v>2282</v>
      </c>
      <c r="R82" s="2" t="s">
        <v>2215</v>
      </c>
      <c r="S82" s="3" t="str">
        <f t="shared" si="14"/>
        <v>%Z058117</v>
      </c>
      <c r="T82" s="2" t="str">
        <f t="shared" si="15"/>
        <v>08XI-CM401</v>
      </c>
      <c r="U82" s="2" t="s">
        <v>2283</v>
      </c>
      <c r="V82" s="2" t="str">
        <f t="shared" si="16"/>
        <v>CM401电机运行状态</v>
      </c>
      <c r="W82" s="114" t="s">
        <v>2217</v>
      </c>
      <c r="X82" s="2" t="s">
        <v>2218</v>
      </c>
      <c r="Y82" s="114" t="s">
        <v>2219</v>
      </c>
      <c r="Z82" s="58" t="s">
        <v>165</v>
      </c>
      <c r="AA82" s="4"/>
      <c r="AB82" s="4"/>
      <c r="AC82" s="5"/>
      <c r="AD82" s="6"/>
      <c r="AE82" s="6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4"/>
      <c r="BL82" s="8"/>
      <c r="BM82" s="8"/>
      <c r="BN82" s="8"/>
      <c r="BO82" s="4"/>
      <c r="BP82" s="4"/>
      <c r="BQ82" s="4"/>
      <c r="BR82" s="4"/>
      <c r="BS82" s="110"/>
      <c r="BT82" s="19"/>
      <c r="BU82" s="18"/>
      <c r="BV82" s="19"/>
    </row>
    <row r="83" spans="1:75" ht="19.899999999999999" customHeight="1">
      <c r="A83" s="194">
        <v>82</v>
      </c>
      <c r="B83" s="195">
        <v>18</v>
      </c>
      <c r="C83" s="195"/>
      <c r="D83" s="196" t="s">
        <v>2284</v>
      </c>
      <c r="E83" s="196" t="s">
        <v>2285</v>
      </c>
      <c r="F83" s="2" t="str">
        <f t="shared" si="12"/>
        <v>FCS0301</v>
      </c>
      <c r="G83" s="1">
        <f t="shared" si="17"/>
        <v>5</v>
      </c>
      <c r="H83" s="1">
        <f t="shared" si="18"/>
        <v>8</v>
      </c>
      <c r="I83" s="1">
        <v>18</v>
      </c>
      <c r="J83" s="60" t="str">
        <f t="shared" si="19"/>
        <v>ADV151-P</v>
      </c>
      <c r="K83" s="2" t="str">
        <f t="shared" si="13"/>
        <v>DI</v>
      </c>
      <c r="L83" s="2"/>
      <c r="M83" s="2" t="s">
        <v>2005</v>
      </c>
      <c r="N83" s="2" t="s">
        <v>489</v>
      </c>
      <c r="O83" s="2">
        <v>40</v>
      </c>
      <c r="P83" s="2"/>
      <c r="Q83" s="2" t="s">
        <v>2286</v>
      </c>
      <c r="R83" s="2" t="s">
        <v>2215</v>
      </c>
      <c r="S83" s="3" t="str">
        <f t="shared" si="14"/>
        <v>%Z058118</v>
      </c>
      <c r="T83" s="2" t="str">
        <f t="shared" si="15"/>
        <v>08XI-PU501A</v>
      </c>
      <c r="U83" s="2" t="s">
        <v>2287</v>
      </c>
      <c r="V83" s="2" t="str">
        <f t="shared" si="16"/>
        <v>PU501A电机运行状态</v>
      </c>
      <c r="W83" s="114" t="s">
        <v>2217</v>
      </c>
      <c r="X83" s="2" t="s">
        <v>2218</v>
      </c>
      <c r="Y83" s="114" t="s">
        <v>2219</v>
      </c>
      <c r="Z83" s="58" t="s">
        <v>165</v>
      </c>
      <c r="AA83" s="4"/>
      <c r="AB83" s="4"/>
      <c r="AC83" s="5"/>
      <c r="AD83" s="6"/>
      <c r="AE83" s="6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4"/>
      <c r="BL83" s="8"/>
      <c r="BM83" s="8"/>
      <c r="BN83" s="8"/>
      <c r="BO83" s="4"/>
      <c r="BP83" s="4"/>
      <c r="BQ83" s="4"/>
      <c r="BR83" s="4"/>
      <c r="BS83" s="110"/>
      <c r="BT83" s="19"/>
      <c r="BU83" s="18"/>
      <c r="BV83" s="19"/>
    </row>
    <row r="84" spans="1:75" ht="19.899999999999999" customHeight="1">
      <c r="A84" s="194">
        <v>83</v>
      </c>
      <c r="B84" s="195">
        <v>19</v>
      </c>
      <c r="C84" s="195"/>
      <c r="D84" s="196" t="s">
        <v>2288</v>
      </c>
      <c r="E84" s="196" t="s">
        <v>2289</v>
      </c>
      <c r="F84" s="2" t="str">
        <f t="shared" si="12"/>
        <v>FCS0301</v>
      </c>
      <c r="G84" s="1">
        <f t="shared" si="17"/>
        <v>5</v>
      </c>
      <c r="H84" s="1">
        <f t="shared" si="18"/>
        <v>8</v>
      </c>
      <c r="I84" s="1">
        <v>19</v>
      </c>
      <c r="J84" s="60" t="str">
        <f t="shared" si="19"/>
        <v>ADV151-P</v>
      </c>
      <c r="K84" s="2" t="str">
        <f t="shared" si="13"/>
        <v>DI</v>
      </c>
      <c r="L84" s="2"/>
      <c r="M84" s="2" t="s">
        <v>2005</v>
      </c>
      <c r="N84" s="2" t="s">
        <v>489</v>
      </c>
      <c r="O84" s="2">
        <v>40</v>
      </c>
      <c r="P84" s="2"/>
      <c r="Q84" s="2" t="s">
        <v>2290</v>
      </c>
      <c r="R84" s="2" t="s">
        <v>2215</v>
      </c>
      <c r="S84" s="3" t="str">
        <f t="shared" si="14"/>
        <v>%Z058119</v>
      </c>
      <c r="T84" s="2" t="str">
        <f t="shared" si="15"/>
        <v>08XI-PU501S</v>
      </c>
      <c r="U84" s="2" t="s">
        <v>2291</v>
      </c>
      <c r="V84" s="2" t="str">
        <f t="shared" si="16"/>
        <v>PU501S电机运行状态</v>
      </c>
      <c r="W84" s="114" t="s">
        <v>2217</v>
      </c>
      <c r="X84" s="2" t="s">
        <v>2218</v>
      </c>
      <c r="Y84" s="114" t="s">
        <v>2219</v>
      </c>
      <c r="Z84" s="58" t="s">
        <v>165</v>
      </c>
      <c r="AA84" s="4"/>
      <c r="AB84" s="4"/>
      <c r="AC84" s="5"/>
      <c r="AD84" s="6"/>
      <c r="AE84" s="6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4"/>
      <c r="BL84" s="8"/>
      <c r="BM84" s="8"/>
      <c r="BN84" s="8"/>
      <c r="BO84" s="4"/>
      <c r="BP84" s="4"/>
      <c r="BQ84" s="4"/>
      <c r="BR84" s="4"/>
      <c r="BS84" s="110"/>
      <c r="BT84" s="19"/>
      <c r="BU84" s="18"/>
      <c r="BV84" s="19"/>
    </row>
    <row r="85" spans="1:75" ht="19.899999999999999" customHeight="1">
      <c r="A85" s="194">
        <v>84</v>
      </c>
      <c r="B85" s="195">
        <v>20</v>
      </c>
      <c r="C85" s="195"/>
      <c r="D85" s="196" t="s">
        <v>2292</v>
      </c>
      <c r="E85" s="196" t="s">
        <v>2293</v>
      </c>
      <c r="F85" s="2" t="str">
        <f t="shared" si="12"/>
        <v>FCS0301</v>
      </c>
      <c r="G85" s="1">
        <f t="shared" si="17"/>
        <v>5</v>
      </c>
      <c r="H85" s="1">
        <f t="shared" si="18"/>
        <v>8</v>
      </c>
      <c r="I85" s="1">
        <v>20</v>
      </c>
      <c r="J85" s="60" t="str">
        <f t="shared" si="19"/>
        <v>ADV151-P</v>
      </c>
      <c r="K85" s="2" t="str">
        <f t="shared" si="13"/>
        <v>DI</v>
      </c>
      <c r="L85" s="2"/>
      <c r="M85" s="2" t="s">
        <v>2005</v>
      </c>
      <c r="N85" s="2" t="s">
        <v>489</v>
      </c>
      <c r="O85" s="2">
        <v>41</v>
      </c>
      <c r="P85" s="2"/>
      <c r="Q85" s="2" t="s">
        <v>2294</v>
      </c>
      <c r="R85" s="2" t="s">
        <v>2215</v>
      </c>
      <c r="S85" s="3" t="str">
        <f t="shared" si="14"/>
        <v>%Z058120</v>
      </c>
      <c r="T85" s="2" t="str">
        <f t="shared" si="15"/>
        <v>08XI-PU502</v>
      </c>
      <c r="U85" s="2" t="s">
        <v>2295</v>
      </c>
      <c r="V85" s="2" t="str">
        <f t="shared" si="16"/>
        <v>PU502电机运行状态</v>
      </c>
      <c r="W85" s="114" t="s">
        <v>2217</v>
      </c>
      <c r="X85" s="2" t="s">
        <v>2218</v>
      </c>
      <c r="Y85" s="114" t="s">
        <v>2219</v>
      </c>
      <c r="Z85" s="58" t="s">
        <v>165</v>
      </c>
      <c r="AA85" s="4"/>
      <c r="AB85" s="4"/>
      <c r="AC85" s="5"/>
      <c r="AD85" s="6"/>
      <c r="AE85" s="6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4"/>
      <c r="BL85" s="8"/>
      <c r="BM85" s="8"/>
      <c r="BN85" s="8"/>
      <c r="BO85" s="4"/>
      <c r="BP85" s="4"/>
      <c r="BQ85" s="4"/>
      <c r="BR85" s="4"/>
      <c r="BS85" s="110"/>
      <c r="BT85" s="19"/>
      <c r="BU85" s="18"/>
      <c r="BV85" s="19"/>
    </row>
    <row r="86" spans="1:75" ht="19.899999999999999" customHeight="1">
      <c r="A86" s="194">
        <v>85</v>
      </c>
      <c r="B86" s="195">
        <v>21</v>
      </c>
      <c r="C86" s="195"/>
      <c r="D86" s="196" t="s">
        <v>2296</v>
      </c>
      <c r="E86" s="196" t="s">
        <v>2297</v>
      </c>
      <c r="F86" s="2" t="str">
        <f t="shared" si="12"/>
        <v>FCS0301</v>
      </c>
      <c r="G86" s="1">
        <f t="shared" si="17"/>
        <v>5</v>
      </c>
      <c r="H86" s="1">
        <f t="shared" si="18"/>
        <v>8</v>
      </c>
      <c r="I86" s="1">
        <v>21</v>
      </c>
      <c r="J86" s="60" t="str">
        <f t="shared" si="19"/>
        <v>ADV151-P</v>
      </c>
      <c r="K86" s="2" t="str">
        <f t="shared" si="13"/>
        <v>DI</v>
      </c>
      <c r="L86" s="2"/>
      <c r="M86" s="2" t="s">
        <v>2005</v>
      </c>
      <c r="N86" s="2" t="s">
        <v>489</v>
      </c>
      <c r="O86" s="2">
        <v>41</v>
      </c>
      <c r="P86" s="2"/>
      <c r="Q86" s="2" t="s">
        <v>2298</v>
      </c>
      <c r="R86" s="2" t="s">
        <v>2215</v>
      </c>
      <c r="S86" s="3" t="str">
        <f t="shared" si="14"/>
        <v>%Z058121</v>
      </c>
      <c r="T86" s="2" t="str">
        <f t="shared" si="15"/>
        <v>08XI-PU503A</v>
      </c>
      <c r="U86" s="2" t="s">
        <v>2299</v>
      </c>
      <c r="V86" s="2" t="str">
        <f t="shared" si="16"/>
        <v>PU503A电机运行状态</v>
      </c>
      <c r="W86" s="114" t="s">
        <v>2217</v>
      </c>
      <c r="X86" s="2" t="s">
        <v>2218</v>
      </c>
      <c r="Y86" s="114" t="s">
        <v>2219</v>
      </c>
      <c r="Z86" s="58" t="s">
        <v>165</v>
      </c>
      <c r="AA86" s="4"/>
      <c r="AB86" s="4"/>
      <c r="AC86" s="5"/>
      <c r="AD86" s="6"/>
      <c r="AE86" s="6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4"/>
      <c r="BL86" s="8"/>
      <c r="BM86" s="8"/>
      <c r="BN86" s="8"/>
      <c r="BO86" s="4"/>
      <c r="BP86" s="4"/>
      <c r="BQ86" s="4"/>
      <c r="BR86" s="4"/>
      <c r="BS86" s="110"/>
      <c r="BT86" s="19"/>
      <c r="BU86" s="18"/>
      <c r="BV86" s="19"/>
    </row>
    <row r="87" spans="1:75" ht="19.899999999999999" customHeight="1">
      <c r="A87" s="194">
        <v>86</v>
      </c>
      <c r="B87" s="195">
        <v>22</v>
      </c>
      <c r="C87" s="195"/>
      <c r="D87" s="196" t="s">
        <v>2300</v>
      </c>
      <c r="E87" s="196" t="s">
        <v>2301</v>
      </c>
      <c r="F87" s="2" t="str">
        <f t="shared" si="12"/>
        <v>FCS0301</v>
      </c>
      <c r="G87" s="1">
        <f t="shared" si="17"/>
        <v>5</v>
      </c>
      <c r="H87" s="1">
        <f t="shared" si="18"/>
        <v>8</v>
      </c>
      <c r="I87" s="1">
        <v>22</v>
      </c>
      <c r="J87" s="60" t="str">
        <f t="shared" si="19"/>
        <v>ADV151-P</v>
      </c>
      <c r="K87" s="2" t="str">
        <f t="shared" si="13"/>
        <v>DI</v>
      </c>
      <c r="L87" s="2"/>
      <c r="M87" s="2" t="s">
        <v>2005</v>
      </c>
      <c r="N87" s="2" t="s">
        <v>489</v>
      </c>
      <c r="O87" s="2">
        <v>41</v>
      </c>
      <c r="P87" s="2"/>
      <c r="Q87" s="2" t="s">
        <v>2302</v>
      </c>
      <c r="R87" s="2" t="s">
        <v>2215</v>
      </c>
      <c r="S87" s="3" t="str">
        <f t="shared" si="14"/>
        <v>%Z058122</v>
      </c>
      <c r="T87" s="2" t="str">
        <f t="shared" si="15"/>
        <v>08XI-PU503S</v>
      </c>
      <c r="U87" s="2" t="s">
        <v>2303</v>
      </c>
      <c r="V87" s="2" t="str">
        <f t="shared" si="16"/>
        <v>PU503S电机运行状态</v>
      </c>
      <c r="W87" s="114" t="s">
        <v>2217</v>
      </c>
      <c r="X87" s="2" t="s">
        <v>2218</v>
      </c>
      <c r="Y87" s="114" t="s">
        <v>2219</v>
      </c>
      <c r="Z87" s="58" t="s">
        <v>165</v>
      </c>
      <c r="AA87" s="4"/>
      <c r="AB87" s="4"/>
      <c r="AC87" s="5"/>
      <c r="AD87" s="6"/>
      <c r="AE87" s="6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4"/>
      <c r="BL87" s="8"/>
      <c r="BM87" s="8"/>
      <c r="BN87" s="8"/>
      <c r="BO87" s="4"/>
      <c r="BP87" s="4"/>
      <c r="BQ87" s="4"/>
      <c r="BR87" s="4"/>
      <c r="BS87" s="110"/>
      <c r="BT87" s="19"/>
      <c r="BU87" s="18"/>
      <c r="BV87" s="19"/>
    </row>
    <row r="88" spans="1:75" ht="19.899999999999999" customHeight="1">
      <c r="A88" s="194">
        <v>87</v>
      </c>
      <c r="B88" s="195">
        <v>23</v>
      </c>
      <c r="C88" s="195"/>
      <c r="D88" s="196" t="s">
        <v>2304</v>
      </c>
      <c r="E88" s="196" t="s">
        <v>2305</v>
      </c>
      <c r="F88" s="2" t="str">
        <f t="shared" si="12"/>
        <v>FCS0301</v>
      </c>
      <c r="G88" s="1">
        <f t="shared" si="17"/>
        <v>5</v>
      </c>
      <c r="H88" s="1">
        <f t="shared" si="18"/>
        <v>8</v>
      </c>
      <c r="I88" s="1">
        <v>23</v>
      </c>
      <c r="J88" s="60" t="str">
        <f t="shared" si="19"/>
        <v>ADV151-P</v>
      </c>
      <c r="K88" s="2" t="str">
        <f t="shared" si="13"/>
        <v>DI</v>
      </c>
      <c r="L88" s="2"/>
      <c r="M88" s="2" t="s">
        <v>2005</v>
      </c>
      <c r="N88" s="2" t="s">
        <v>489</v>
      </c>
      <c r="O88" s="2">
        <v>41</v>
      </c>
      <c r="P88" s="2"/>
      <c r="Q88" s="2" t="s">
        <v>2306</v>
      </c>
      <c r="R88" s="2" t="s">
        <v>2215</v>
      </c>
      <c r="S88" s="3" t="str">
        <f t="shared" si="14"/>
        <v>%Z058123</v>
      </c>
      <c r="T88" s="2" t="str">
        <f t="shared" si="15"/>
        <v>08XI-PU512</v>
      </c>
      <c r="U88" s="2" t="s">
        <v>2307</v>
      </c>
      <c r="V88" s="2" t="str">
        <f t="shared" si="16"/>
        <v>PU512电机运行状态</v>
      </c>
      <c r="W88" s="114" t="s">
        <v>2217</v>
      </c>
      <c r="X88" s="2" t="s">
        <v>2218</v>
      </c>
      <c r="Y88" s="114" t="s">
        <v>2219</v>
      </c>
      <c r="Z88" s="58" t="s">
        <v>165</v>
      </c>
      <c r="AA88" s="4"/>
      <c r="AB88" s="4"/>
      <c r="AC88" s="5"/>
      <c r="AD88" s="6"/>
      <c r="AE88" s="6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4"/>
      <c r="BL88" s="8"/>
      <c r="BM88" s="8"/>
      <c r="BN88" s="8"/>
      <c r="BO88" s="4"/>
      <c r="BP88" s="4"/>
      <c r="BQ88" s="4"/>
      <c r="BR88" s="4"/>
      <c r="BS88" s="110"/>
      <c r="BT88" s="19"/>
      <c r="BU88" s="18"/>
      <c r="BV88" s="19"/>
    </row>
    <row r="89" spans="1:75" ht="19.899999999999999" customHeight="1">
      <c r="A89" s="194">
        <v>88</v>
      </c>
      <c r="B89" s="195">
        <v>24</v>
      </c>
      <c r="C89" s="195"/>
      <c r="D89" s="196" t="s">
        <v>2308</v>
      </c>
      <c r="E89" s="196" t="s">
        <v>2309</v>
      </c>
      <c r="F89" s="2" t="str">
        <f t="shared" si="12"/>
        <v>FCS0301</v>
      </c>
      <c r="G89" s="1">
        <f t="shared" si="17"/>
        <v>5</v>
      </c>
      <c r="H89" s="1">
        <f t="shared" si="18"/>
        <v>8</v>
      </c>
      <c r="I89" s="1">
        <v>24</v>
      </c>
      <c r="J89" s="60" t="str">
        <f t="shared" si="19"/>
        <v>ADV151-P</v>
      </c>
      <c r="K89" s="2" t="str">
        <f t="shared" si="13"/>
        <v>DI</v>
      </c>
      <c r="L89" s="2"/>
      <c r="M89" s="2" t="s">
        <v>2005</v>
      </c>
      <c r="N89" s="2" t="s">
        <v>489</v>
      </c>
      <c r="O89" s="2">
        <v>41</v>
      </c>
      <c r="P89" s="2"/>
      <c r="Q89" s="2" t="s">
        <v>2310</v>
      </c>
      <c r="R89" s="2" t="s">
        <v>2215</v>
      </c>
      <c r="S89" s="3" t="str">
        <f t="shared" si="14"/>
        <v>%Z058124</v>
      </c>
      <c r="T89" s="2" t="str">
        <f t="shared" si="15"/>
        <v>08XI-PU520A</v>
      </c>
      <c r="U89" s="2" t="s">
        <v>2311</v>
      </c>
      <c r="V89" s="2" t="str">
        <f t="shared" si="16"/>
        <v>PU520A电机运行状态</v>
      </c>
      <c r="W89" s="114" t="s">
        <v>2217</v>
      </c>
      <c r="X89" s="2" t="s">
        <v>2218</v>
      </c>
      <c r="Y89" s="114" t="s">
        <v>2219</v>
      </c>
      <c r="Z89" s="58" t="s">
        <v>165</v>
      </c>
      <c r="AA89" s="4"/>
      <c r="AB89" s="4"/>
      <c r="AC89" s="5"/>
      <c r="AD89" s="6"/>
      <c r="AE89" s="6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4"/>
      <c r="BL89" s="8"/>
      <c r="BM89" s="8"/>
      <c r="BN89" s="8"/>
      <c r="BO89" s="4"/>
      <c r="BP89" s="4"/>
      <c r="BQ89" s="4"/>
      <c r="BR89" s="4"/>
      <c r="BS89" s="110"/>
      <c r="BT89" s="19"/>
      <c r="BU89" s="18"/>
      <c r="BV89" s="19"/>
    </row>
    <row r="90" spans="1:75" ht="19.899999999999999" customHeight="1">
      <c r="A90" s="194">
        <v>89</v>
      </c>
      <c r="B90" s="195">
        <v>25</v>
      </c>
      <c r="C90" s="195"/>
      <c r="D90" s="196" t="s">
        <v>2312</v>
      </c>
      <c r="E90" s="196" t="s">
        <v>2313</v>
      </c>
      <c r="F90" s="2" t="str">
        <f t="shared" si="12"/>
        <v>FCS0301</v>
      </c>
      <c r="G90" s="1">
        <f t="shared" si="17"/>
        <v>5</v>
      </c>
      <c r="H90" s="1">
        <f t="shared" si="18"/>
        <v>8</v>
      </c>
      <c r="I90" s="1">
        <v>25</v>
      </c>
      <c r="J90" s="60" t="str">
        <f t="shared" si="19"/>
        <v>ADV151-P</v>
      </c>
      <c r="K90" s="2" t="str">
        <f t="shared" si="13"/>
        <v>DI</v>
      </c>
      <c r="L90" s="2"/>
      <c r="M90" s="2" t="s">
        <v>2005</v>
      </c>
      <c r="N90" s="2" t="s">
        <v>489</v>
      </c>
      <c r="O90" s="2">
        <v>41</v>
      </c>
      <c r="P90" s="2"/>
      <c r="Q90" s="2" t="s">
        <v>2314</v>
      </c>
      <c r="R90" s="2" t="s">
        <v>2215</v>
      </c>
      <c r="S90" s="3" t="str">
        <f t="shared" si="14"/>
        <v>%Z058125</v>
      </c>
      <c r="T90" s="2" t="str">
        <f t="shared" si="15"/>
        <v>08XI-PU520S</v>
      </c>
      <c r="U90" s="2" t="s">
        <v>2315</v>
      </c>
      <c r="V90" s="2" t="str">
        <f t="shared" si="16"/>
        <v>PU520S电机运行状态</v>
      </c>
      <c r="W90" s="114" t="s">
        <v>2217</v>
      </c>
      <c r="X90" s="2" t="s">
        <v>2218</v>
      </c>
      <c r="Y90" s="114" t="s">
        <v>2219</v>
      </c>
      <c r="Z90" s="58" t="s">
        <v>165</v>
      </c>
      <c r="AA90" s="4"/>
      <c r="AB90" s="4"/>
      <c r="AC90" s="5"/>
      <c r="AD90" s="6"/>
      <c r="AE90" s="6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4"/>
      <c r="BL90" s="8"/>
      <c r="BM90" s="8"/>
      <c r="BN90" s="8"/>
      <c r="BO90" s="4"/>
      <c r="BP90" s="4"/>
      <c r="BQ90" s="4"/>
      <c r="BR90" s="4"/>
      <c r="BS90" s="110"/>
      <c r="BT90" s="19"/>
      <c r="BU90" s="18"/>
      <c r="BV90" s="19"/>
    </row>
    <row r="91" spans="1:75" ht="19.899999999999999" customHeight="1">
      <c r="A91" s="194">
        <v>90</v>
      </c>
      <c r="B91" s="195">
        <v>26</v>
      </c>
      <c r="C91" s="195"/>
      <c r="D91" s="196" t="s">
        <v>2316</v>
      </c>
      <c r="E91" s="196" t="s">
        <v>2317</v>
      </c>
      <c r="F91" s="2" t="str">
        <f t="shared" si="12"/>
        <v>FCS0301</v>
      </c>
      <c r="G91" s="1">
        <f t="shared" si="17"/>
        <v>5</v>
      </c>
      <c r="H91" s="1">
        <f t="shared" si="18"/>
        <v>8</v>
      </c>
      <c r="I91" s="1">
        <v>26</v>
      </c>
      <c r="J91" s="60" t="str">
        <f t="shared" si="19"/>
        <v>ADV151-P</v>
      </c>
      <c r="K91" s="2" t="str">
        <f t="shared" si="13"/>
        <v>DI</v>
      </c>
      <c r="L91" s="2"/>
      <c r="M91" s="2" t="s">
        <v>2005</v>
      </c>
      <c r="N91" s="2" t="s">
        <v>489</v>
      </c>
      <c r="O91" s="2">
        <v>39</v>
      </c>
      <c r="P91" s="2"/>
      <c r="Q91" s="2" t="s">
        <v>2318</v>
      </c>
      <c r="R91" s="2" t="s">
        <v>2215</v>
      </c>
      <c r="S91" s="3" t="str">
        <f t="shared" si="14"/>
        <v>%Z058126</v>
      </c>
      <c r="T91" s="2" t="str">
        <f t="shared" si="15"/>
        <v>08XI-GR501</v>
      </c>
      <c r="U91" s="2" t="s">
        <v>2319</v>
      </c>
      <c r="V91" s="2" t="str">
        <f t="shared" si="16"/>
        <v>GR501电机运行状态</v>
      </c>
      <c r="W91" s="114" t="s">
        <v>2217</v>
      </c>
      <c r="X91" s="2" t="s">
        <v>2218</v>
      </c>
      <c r="Y91" s="114" t="s">
        <v>2219</v>
      </c>
      <c r="Z91" s="58" t="s">
        <v>165</v>
      </c>
      <c r="AA91" s="4"/>
      <c r="AB91" s="4"/>
      <c r="AC91" s="5"/>
      <c r="AD91" s="6"/>
      <c r="AE91" s="6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4"/>
      <c r="BL91" s="8"/>
      <c r="BM91" s="8"/>
      <c r="BN91" s="8"/>
      <c r="BO91" s="4"/>
      <c r="BP91" s="4"/>
      <c r="BQ91" s="4"/>
      <c r="BR91" s="4"/>
      <c r="BS91" s="110"/>
      <c r="BT91" s="19"/>
      <c r="BU91" s="18"/>
      <c r="BV91" s="19"/>
    </row>
    <row r="92" spans="1:75" ht="19.899999999999999" customHeight="1">
      <c r="A92" s="194">
        <v>91</v>
      </c>
      <c r="B92" s="195">
        <v>27</v>
      </c>
      <c r="C92" s="195" t="s">
        <v>426</v>
      </c>
      <c r="D92" s="196" t="s">
        <v>2320</v>
      </c>
      <c r="E92" s="196" t="s">
        <v>2321</v>
      </c>
      <c r="F92" s="2" t="str">
        <f t="shared" si="12"/>
        <v>FCS0301</v>
      </c>
      <c r="G92" s="1">
        <f t="shared" si="17"/>
        <v>5</v>
      </c>
      <c r="H92" s="1">
        <f t="shared" si="18"/>
        <v>8</v>
      </c>
      <c r="I92" s="1">
        <v>27</v>
      </c>
      <c r="J92" s="60" t="str">
        <f t="shared" si="19"/>
        <v>ADV151-P</v>
      </c>
      <c r="K92" s="2" t="str">
        <f t="shared" si="13"/>
        <v>DI</v>
      </c>
      <c r="L92" s="2"/>
      <c r="M92" s="2" t="s">
        <v>2005</v>
      </c>
      <c r="N92" s="2" t="s">
        <v>489</v>
      </c>
      <c r="O92" s="2"/>
      <c r="P92" s="2"/>
      <c r="Q92" s="2"/>
      <c r="R92" s="2"/>
      <c r="S92" s="3" t="str">
        <f t="shared" si="14"/>
        <v>%Z058127</v>
      </c>
      <c r="T92" s="2" t="str">
        <f t="shared" si="15"/>
        <v>08XI-CM501</v>
      </c>
      <c r="U92" s="2"/>
      <c r="V92" s="2" t="str">
        <f t="shared" si="16"/>
        <v>08CM501电机运行状态</v>
      </c>
      <c r="W92" s="114" t="s">
        <v>2217</v>
      </c>
      <c r="X92" s="2" t="s">
        <v>2218</v>
      </c>
      <c r="Y92" s="114"/>
      <c r="Z92" s="58" t="s">
        <v>165</v>
      </c>
      <c r="AA92" s="4"/>
      <c r="AB92" s="4"/>
      <c r="AC92" s="5"/>
      <c r="AD92" s="6"/>
      <c r="AE92" s="6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4"/>
      <c r="BL92" s="8"/>
      <c r="BM92" s="8"/>
      <c r="BN92" s="8"/>
      <c r="BO92" s="4"/>
      <c r="BP92" s="4"/>
      <c r="BQ92" s="4"/>
      <c r="BR92" s="4"/>
      <c r="BS92" s="18"/>
      <c r="BT92" s="19"/>
      <c r="BU92" s="18"/>
      <c r="BV92" s="19"/>
    </row>
    <row r="93" spans="1:75" ht="19.899999999999999" customHeight="1">
      <c r="A93" s="194">
        <v>92</v>
      </c>
      <c r="B93" s="195">
        <v>28</v>
      </c>
      <c r="C93" s="195" t="s">
        <v>426</v>
      </c>
      <c r="D93" s="196" t="s">
        <v>2322</v>
      </c>
      <c r="E93" s="196" t="s">
        <v>2323</v>
      </c>
      <c r="F93" s="2" t="str">
        <f t="shared" si="12"/>
        <v>FCS0301</v>
      </c>
      <c r="G93" s="1">
        <f t="shared" si="17"/>
        <v>5</v>
      </c>
      <c r="H93" s="1">
        <f t="shared" si="18"/>
        <v>8</v>
      </c>
      <c r="I93" s="1">
        <v>28</v>
      </c>
      <c r="J93" s="60" t="str">
        <f t="shared" si="19"/>
        <v>ADV151-P</v>
      </c>
      <c r="K93" s="2" t="str">
        <f t="shared" si="13"/>
        <v>DI</v>
      </c>
      <c r="L93" s="2"/>
      <c r="M93" s="2" t="s">
        <v>2005</v>
      </c>
      <c r="N93" s="2" t="s">
        <v>489</v>
      </c>
      <c r="O93" s="2"/>
      <c r="P93" s="2"/>
      <c r="Q93" s="2"/>
      <c r="R93" s="2"/>
      <c r="S93" s="3" t="str">
        <f t="shared" si="14"/>
        <v>%Z058128</v>
      </c>
      <c r="T93" s="2" t="str">
        <f t="shared" si="15"/>
        <v>08XA-CM501</v>
      </c>
      <c r="U93" s="2"/>
      <c r="V93" s="2" t="str">
        <f t="shared" si="16"/>
        <v>08CM501电机报警</v>
      </c>
      <c r="W93" s="114" t="s">
        <v>2217</v>
      </c>
      <c r="X93" s="2" t="s">
        <v>2218</v>
      </c>
      <c r="Y93" s="114"/>
      <c r="Z93" s="58" t="s">
        <v>165</v>
      </c>
      <c r="AA93" s="4"/>
      <c r="AB93" s="4"/>
      <c r="AC93" s="5"/>
      <c r="AD93" s="6"/>
      <c r="AE93" s="6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4"/>
      <c r="BL93" s="8"/>
      <c r="BM93" s="8"/>
      <c r="BN93" s="8"/>
      <c r="BO93" s="4"/>
      <c r="BP93" s="4"/>
      <c r="BQ93" s="4"/>
      <c r="BR93" s="4"/>
      <c r="BS93" s="18"/>
      <c r="BT93" s="19"/>
      <c r="BU93" s="18"/>
      <c r="BV93" s="19"/>
    </row>
    <row r="94" spans="1:75" ht="19.899999999999999" customHeight="1">
      <c r="A94" s="194">
        <v>93</v>
      </c>
      <c r="B94" s="195">
        <v>29</v>
      </c>
      <c r="C94" s="195" t="s">
        <v>426</v>
      </c>
      <c r="D94" s="196" t="s">
        <v>2324</v>
      </c>
      <c r="E94" s="196" t="s">
        <v>2325</v>
      </c>
      <c r="F94" s="2" t="str">
        <f t="shared" si="12"/>
        <v>FCS0301</v>
      </c>
      <c r="G94" s="1">
        <f t="shared" si="17"/>
        <v>5</v>
      </c>
      <c r="H94" s="1">
        <f t="shared" si="18"/>
        <v>8</v>
      </c>
      <c r="I94" s="1">
        <v>29</v>
      </c>
      <c r="J94" s="60" t="str">
        <f t="shared" si="19"/>
        <v>ADV151-P</v>
      </c>
      <c r="K94" s="2" t="str">
        <f t="shared" si="13"/>
        <v>DI</v>
      </c>
      <c r="L94" s="2"/>
      <c r="M94" s="2" t="s">
        <v>2005</v>
      </c>
      <c r="N94" s="2" t="s">
        <v>489</v>
      </c>
      <c r="O94" s="2"/>
      <c r="P94" s="2"/>
      <c r="Q94" s="2"/>
      <c r="R94" s="2"/>
      <c r="S94" s="3" t="str">
        <f t="shared" si="14"/>
        <v>%Z058129</v>
      </c>
      <c r="T94" s="2" t="str">
        <f t="shared" si="15"/>
        <v>08HSE-CM501</v>
      </c>
      <c r="U94" s="2"/>
      <c r="V94" s="2" t="str">
        <f t="shared" si="16"/>
        <v>08CM501急停</v>
      </c>
      <c r="W94" s="114" t="s">
        <v>2217</v>
      </c>
      <c r="X94" s="2" t="s">
        <v>2218</v>
      </c>
      <c r="Y94" s="114"/>
      <c r="Z94" s="58" t="s">
        <v>165</v>
      </c>
      <c r="AA94" s="4"/>
      <c r="AB94" s="4"/>
      <c r="AC94" s="5"/>
      <c r="AD94" s="6"/>
      <c r="AE94" s="6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4"/>
      <c r="BL94" s="8"/>
      <c r="BM94" s="8"/>
      <c r="BN94" s="8"/>
      <c r="BO94" s="4"/>
      <c r="BP94" s="4"/>
      <c r="BQ94" s="4"/>
      <c r="BR94" s="4"/>
      <c r="BS94" s="18"/>
      <c r="BT94" s="19"/>
      <c r="BU94" s="18"/>
      <c r="BV94" s="19"/>
    </row>
    <row r="95" spans="1:75" ht="19.899999999999999" customHeight="1">
      <c r="A95" s="194">
        <v>94</v>
      </c>
      <c r="B95" s="204">
        <v>30</v>
      </c>
      <c r="C95" s="195"/>
      <c r="D95" s="115" t="s">
        <v>2326</v>
      </c>
      <c r="E95" s="115" t="s">
        <v>2327</v>
      </c>
      <c r="F95" s="2" t="str">
        <f t="shared" si="12"/>
        <v>FCS0301</v>
      </c>
      <c r="G95" s="1">
        <f t="shared" si="17"/>
        <v>5</v>
      </c>
      <c r="H95" s="1">
        <f t="shared" si="18"/>
        <v>8</v>
      </c>
      <c r="I95" s="1">
        <v>30</v>
      </c>
      <c r="J95" s="60" t="str">
        <f t="shared" si="19"/>
        <v>ADV151-P</v>
      </c>
      <c r="K95" s="2" t="str">
        <f t="shared" si="13"/>
        <v>DI</v>
      </c>
      <c r="L95" s="2"/>
      <c r="M95" s="2" t="s">
        <v>2005</v>
      </c>
      <c r="N95" s="2" t="s">
        <v>489</v>
      </c>
      <c r="O95" s="2"/>
      <c r="P95" s="2"/>
      <c r="Q95" s="2"/>
      <c r="R95" s="2"/>
      <c r="S95" s="3" t="str">
        <f t="shared" si="14"/>
        <v>%Z058130</v>
      </c>
      <c r="T95" s="2" t="str">
        <f t="shared" si="15"/>
        <v>04XI-MGD0301</v>
      </c>
      <c r="U95" s="36"/>
      <c r="V95" s="2" t="str">
        <f t="shared" si="16"/>
        <v>MGD-04-0200-0301运行状态</v>
      </c>
      <c r="W95" s="114" t="s">
        <v>2217</v>
      </c>
      <c r="X95" s="2" t="s">
        <v>2218</v>
      </c>
      <c r="Y95" s="114"/>
      <c r="Z95" s="58" t="s">
        <v>165</v>
      </c>
      <c r="AA95" s="4"/>
      <c r="AB95" s="4"/>
      <c r="AC95" s="5"/>
      <c r="AD95" s="6"/>
      <c r="AE95" s="6"/>
      <c r="AF95" s="4"/>
      <c r="AG95" s="4"/>
      <c r="AH95" s="4"/>
      <c r="AI95" s="4"/>
      <c r="AJ95" s="7"/>
      <c r="AK95" s="4"/>
      <c r="AL95" s="4"/>
      <c r="AM95" s="4"/>
      <c r="AN95" s="4"/>
      <c r="AO95" s="4"/>
      <c r="AP95" s="4"/>
      <c r="AQ95" s="4"/>
      <c r="AR95" s="4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4"/>
      <c r="BL95" s="8"/>
      <c r="BM95" s="8"/>
      <c r="BN95" s="8"/>
      <c r="BO95" s="4"/>
      <c r="BP95" s="4"/>
      <c r="BQ95" s="4"/>
      <c r="BR95" s="4"/>
      <c r="BS95" s="18"/>
      <c r="BT95" s="19"/>
      <c r="BU95" s="18"/>
      <c r="BV95" s="19"/>
    </row>
    <row r="96" spans="1:75" ht="19.899999999999999" customHeight="1">
      <c r="A96" s="194">
        <v>95</v>
      </c>
      <c r="B96" s="204">
        <v>31</v>
      </c>
      <c r="C96" s="195"/>
      <c r="D96" s="115" t="s">
        <v>2328</v>
      </c>
      <c r="E96" s="115" t="s">
        <v>2329</v>
      </c>
      <c r="F96" s="2" t="str">
        <f t="shared" si="12"/>
        <v>FCS0301</v>
      </c>
      <c r="G96" s="1">
        <f t="shared" si="17"/>
        <v>5</v>
      </c>
      <c r="H96" s="1">
        <f t="shared" si="18"/>
        <v>8</v>
      </c>
      <c r="I96" s="1">
        <v>31</v>
      </c>
      <c r="J96" s="60" t="str">
        <f t="shared" si="19"/>
        <v>ADV151-P</v>
      </c>
      <c r="K96" s="2" t="str">
        <f t="shared" si="13"/>
        <v>DI</v>
      </c>
      <c r="L96" s="2"/>
      <c r="M96" s="2" t="s">
        <v>2005</v>
      </c>
      <c r="N96" s="2" t="s">
        <v>489</v>
      </c>
      <c r="O96" s="2"/>
      <c r="P96" s="2"/>
      <c r="Q96" s="2"/>
      <c r="R96" s="2"/>
      <c r="S96" s="3" t="str">
        <f t="shared" si="14"/>
        <v>%Z058131</v>
      </c>
      <c r="T96" s="2" t="str">
        <f t="shared" si="15"/>
        <v>04XIF-MGD0301</v>
      </c>
      <c r="U96" s="36"/>
      <c r="V96" s="2" t="str">
        <f t="shared" si="16"/>
        <v>MGD-04-0200-0301故障状态</v>
      </c>
      <c r="W96" s="114" t="s">
        <v>2217</v>
      </c>
      <c r="X96" s="2" t="s">
        <v>2218</v>
      </c>
      <c r="Y96" s="114"/>
      <c r="Z96" s="58" t="s">
        <v>165</v>
      </c>
      <c r="AA96" s="4"/>
      <c r="AB96" s="4"/>
      <c r="AC96" s="5"/>
      <c r="AD96" s="6"/>
      <c r="AE96" s="6"/>
      <c r="AF96" s="4"/>
      <c r="AG96" s="4"/>
      <c r="AH96" s="4"/>
      <c r="AI96" s="4"/>
      <c r="AJ96" s="8"/>
      <c r="AK96" s="4"/>
      <c r="AL96" s="4"/>
      <c r="AM96" s="4"/>
      <c r="AN96" s="4"/>
      <c r="AO96" s="4"/>
      <c r="AP96" s="4"/>
      <c r="AQ96" s="4"/>
      <c r="AR96" s="4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4"/>
      <c r="BL96" s="8"/>
      <c r="BM96" s="8"/>
      <c r="BN96" s="8"/>
      <c r="BO96" s="4"/>
      <c r="BP96" s="4"/>
      <c r="BQ96" s="4"/>
      <c r="BR96" s="4"/>
      <c r="BS96" s="18"/>
      <c r="BT96" s="19"/>
      <c r="BU96" s="18"/>
      <c r="BV96" s="19"/>
    </row>
    <row r="97" spans="1:75" ht="19.899999999999999" customHeight="1">
      <c r="A97" s="194">
        <v>96</v>
      </c>
      <c r="B97" s="204">
        <v>32</v>
      </c>
      <c r="C97" s="195"/>
      <c r="D97" s="115"/>
      <c r="E97" s="174" t="s">
        <v>2330</v>
      </c>
      <c r="F97" s="2" t="str">
        <f t="shared" si="12"/>
        <v>FCS0301</v>
      </c>
      <c r="G97" s="1">
        <f t="shared" si="17"/>
        <v>5</v>
      </c>
      <c r="H97" s="1">
        <f t="shared" si="18"/>
        <v>8</v>
      </c>
      <c r="I97" s="1">
        <v>32</v>
      </c>
      <c r="J97" s="60" t="str">
        <f t="shared" si="19"/>
        <v>ADV151-P</v>
      </c>
      <c r="K97" s="2" t="str">
        <f t="shared" si="13"/>
        <v>DI</v>
      </c>
      <c r="L97" s="2"/>
      <c r="M97" s="2" t="s">
        <v>2005</v>
      </c>
      <c r="N97" s="2" t="s">
        <v>489</v>
      </c>
      <c r="O97" s="2"/>
      <c r="P97" s="2"/>
      <c r="Q97" s="2"/>
      <c r="R97" s="2"/>
      <c r="S97" s="3" t="str">
        <f t="shared" si="14"/>
        <v>%Z058132</v>
      </c>
      <c r="T97" s="2" t="str">
        <f t="shared" si="15"/>
        <v/>
      </c>
      <c r="U97" s="36"/>
      <c r="V97" s="2" t="str">
        <f t="shared" si="16"/>
        <v>REDI SPARE</v>
      </c>
      <c r="W97" s="114" t="s">
        <v>2217</v>
      </c>
      <c r="X97" s="2" t="s">
        <v>2218</v>
      </c>
      <c r="Y97" s="114"/>
      <c r="Z97" s="58" t="s">
        <v>165</v>
      </c>
      <c r="AA97" s="4"/>
      <c r="AB97" s="4"/>
      <c r="AC97" s="5"/>
      <c r="AD97" s="6"/>
      <c r="AE97" s="6"/>
      <c r="AF97" s="4"/>
      <c r="AG97" s="4"/>
      <c r="AH97" s="4"/>
      <c r="AI97" s="4"/>
      <c r="AJ97" s="8"/>
      <c r="AK97" s="4"/>
      <c r="AL97" s="4"/>
      <c r="AM97" s="4"/>
      <c r="AN97" s="4"/>
      <c r="AO97" s="4"/>
      <c r="AP97" s="4"/>
      <c r="AQ97" s="4"/>
      <c r="AR97" s="4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4"/>
      <c r="BL97" s="8"/>
      <c r="BM97" s="8"/>
      <c r="BN97" s="8"/>
      <c r="BO97" s="4"/>
      <c r="BP97" s="4"/>
      <c r="BQ97" s="4"/>
      <c r="BR97" s="4"/>
      <c r="BS97" s="18"/>
      <c r="BT97" s="19"/>
      <c r="BU97" s="18"/>
      <c r="BV97" s="19"/>
    </row>
    <row r="98" spans="1:75" ht="19.899999999999999" customHeight="1">
      <c r="A98" s="194">
        <v>97</v>
      </c>
      <c r="B98" s="195">
        <v>1</v>
      </c>
      <c r="C98" s="195"/>
      <c r="D98" s="196" t="s">
        <v>2331</v>
      </c>
      <c r="E98" s="196" t="s">
        <v>2332</v>
      </c>
      <c r="F98" s="2" t="str">
        <f t="shared" ref="F98:F129" si="20">F97</f>
        <v>FCS0301</v>
      </c>
      <c r="G98" s="1">
        <v>6</v>
      </c>
      <c r="H98" s="1">
        <v>8</v>
      </c>
      <c r="I98" s="1">
        <v>1</v>
      </c>
      <c r="J98" s="60" t="s">
        <v>2004</v>
      </c>
      <c r="K98" s="2" t="str">
        <f t="shared" si="13"/>
        <v>DI</v>
      </c>
      <c r="L98" s="2"/>
      <c r="M98" s="2" t="s">
        <v>2005</v>
      </c>
      <c r="N98" s="2" t="s">
        <v>489</v>
      </c>
      <c r="O98" s="2"/>
      <c r="P98" s="2"/>
      <c r="Q98" s="2"/>
      <c r="R98" s="2"/>
      <c r="S98" s="3" t="str">
        <f t="shared" si="14"/>
        <v>%Z068101</v>
      </c>
      <c r="T98" s="2" t="str">
        <f t="shared" si="15"/>
        <v>08FZY9301</v>
      </c>
      <c r="U98" s="2" t="s">
        <v>2331</v>
      </c>
      <c r="V98" s="2" t="str">
        <f t="shared" si="16"/>
        <v>BMS强制关阀信号</v>
      </c>
      <c r="W98" s="114" t="s">
        <v>2217</v>
      </c>
      <c r="X98" s="2" t="s">
        <v>2218</v>
      </c>
      <c r="Y98" s="114"/>
      <c r="Z98" s="58" t="s">
        <v>165</v>
      </c>
      <c r="AA98" s="4"/>
      <c r="AB98" s="4"/>
      <c r="AC98" s="5"/>
      <c r="AD98" s="6"/>
      <c r="AE98" s="6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4"/>
      <c r="BL98" s="8"/>
      <c r="BM98" s="8"/>
      <c r="BN98" s="8"/>
      <c r="BO98" s="4"/>
      <c r="BP98" s="4"/>
      <c r="BQ98" s="4"/>
      <c r="BR98" s="4"/>
      <c r="BS98" s="112"/>
      <c r="BT98" s="19"/>
      <c r="BU98" s="18"/>
      <c r="BV98" s="19"/>
      <c r="BW98" s="21"/>
    </row>
    <row r="99" spans="1:75" ht="19.899999999999999" customHeight="1">
      <c r="A99" s="194">
        <v>98</v>
      </c>
      <c r="B99" s="195">
        <v>2</v>
      </c>
      <c r="C99" s="195"/>
      <c r="D99" s="196" t="s">
        <v>2333</v>
      </c>
      <c r="E99" s="196" t="s">
        <v>2332</v>
      </c>
      <c r="F99" s="2" t="str">
        <f t="shared" si="20"/>
        <v>FCS0301</v>
      </c>
      <c r="G99" s="1">
        <f t="shared" ref="G99:G129" si="21">G98</f>
        <v>6</v>
      </c>
      <c r="H99" s="1">
        <f t="shared" ref="H99:H129" si="22">H98</f>
        <v>8</v>
      </c>
      <c r="I99" s="1">
        <v>2</v>
      </c>
      <c r="J99" s="60" t="str">
        <f t="shared" ref="J99:J129" si="23">J98</f>
        <v>ADV151-P</v>
      </c>
      <c r="K99" s="2" t="str">
        <f t="shared" si="13"/>
        <v>DI</v>
      </c>
      <c r="L99" s="2"/>
      <c r="M99" s="2" t="s">
        <v>2005</v>
      </c>
      <c r="N99" s="2" t="s">
        <v>489</v>
      </c>
      <c r="O99" s="2"/>
      <c r="P99" s="2"/>
      <c r="Q99" s="2"/>
      <c r="R99" s="2"/>
      <c r="S99" s="3" t="str">
        <f t="shared" si="14"/>
        <v>%Z068102</v>
      </c>
      <c r="T99" s="2" t="str">
        <f t="shared" si="15"/>
        <v>08FZY9331</v>
      </c>
      <c r="U99" s="2" t="s">
        <v>2333</v>
      </c>
      <c r="V99" s="2" t="str">
        <f t="shared" si="16"/>
        <v>BMS强制关阀信号</v>
      </c>
      <c r="W99" s="114" t="s">
        <v>2217</v>
      </c>
      <c r="X99" s="2" t="s">
        <v>2218</v>
      </c>
      <c r="Y99" s="114"/>
      <c r="Z99" s="58" t="s">
        <v>165</v>
      </c>
      <c r="AA99" s="4"/>
      <c r="AB99" s="4"/>
      <c r="AC99" s="5"/>
      <c r="AD99" s="6"/>
      <c r="AE99" s="6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4"/>
      <c r="BL99" s="8"/>
      <c r="BM99" s="8"/>
      <c r="BN99" s="8"/>
      <c r="BO99" s="4"/>
      <c r="BP99" s="4"/>
      <c r="BQ99" s="4"/>
      <c r="BR99" s="4"/>
      <c r="BS99" s="112"/>
      <c r="BT99" s="19"/>
      <c r="BU99" s="18"/>
      <c r="BV99" s="19"/>
      <c r="BW99" s="21"/>
    </row>
    <row r="100" spans="1:75" ht="19.899999999999999" customHeight="1">
      <c r="A100" s="194">
        <v>99</v>
      </c>
      <c r="B100" s="195">
        <v>3</v>
      </c>
      <c r="C100" s="195"/>
      <c r="D100" s="196" t="s">
        <v>2334</v>
      </c>
      <c r="E100" s="196" t="s">
        <v>2332</v>
      </c>
      <c r="F100" s="2" t="str">
        <f t="shared" si="20"/>
        <v>FCS0301</v>
      </c>
      <c r="G100" s="1">
        <f t="shared" si="21"/>
        <v>6</v>
      </c>
      <c r="H100" s="1">
        <f t="shared" si="22"/>
        <v>8</v>
      </c>
      <c r="I100" s="1">
        <v>3</v>
      </c>
      <c r="J100" s="60" t="str">
        <f t="shared" si="23"/>
        <v>ADV151-P</v>
      </c>
      <c r="K100" s="2" t="str">
        <f t="shared" si="13"/>
        <v>DI</v>
      </c>
      <c r="L100" s="2"/>
      <c r="M100" s="2" t="s">
        <v>2005</v>
      </c>
      <c r="N100" s="2" t="s">
        <v>489</v>
      </c>
      <c r="O100" s="2"/>
      <c r="P100" s="2"/>
      <c r="Q100" s="2"/>
      <c r="R100" s="2"/>
      <c r="S100" s="3" t="str">
        <f t="shared" si="14"/>
        <v>%Z068103</v>
      </c>
      <c r="T100" s="2" t="str">
        <f t="shared" si="15"/>
        <v>08FZY9340</v>
      </c>
      <c r="U100" s="2" t="s">
        <v>2334</v>
      </c>
      <c r="V100" s="2" t="str">
        <f t="shared" si="16"/>
        <v>BMS强制关阀信号</v>
      </c>
      <c r="W100" s="114" t="s">
        <v>2217</v>
      </c>
      <c r="X100" s="2" t="s">
        <v>2218</v>
      </c>
      <c r="Y100" s="114"/>
      <c r="Z100" s="58" t="s">
        <v>165</v>
      </c>
      <c r="AA100" s="4"/>
      <c r="AB100" s="4"/>
      <c r="AC100" s="5"/>
      <c r="AD100" s="6"/>
      <c r="AE100" s="6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4"/>
      <c r="BL100" s="8"/>
      <c r="BM100" s="8"/>
      <c r="BN100" s="8"/>
      <c r="BO100" s="4"/>
      <c r="BP100" s="4"/>
      <c r="BQ100" s="4"/>
      <c r="BR100" s="4"/>
      <c r="BS100" s="112"/>
      <c r="BT100" s="19"/>
      <c r="BU100" s="18"/>
      <c r="BV100" s="19"/>
      <c r="BW100" s="21"/>
    </row>
    <row r="101" spans="1:75" ht="19.899999999999999" customHeight="1">
      <c r="A101" s="194">
        <v>100</v>
      </c>
      <c r="B101" s="195">
        <v>4</v>
      </c>
      <c r="C101" s="195"/>
      <c r="D101" s="196" t="s">
        <v>2335</v>
      </c>
      <c r="E101" s="196" t="s">
        <v>2336</v>
      </c>
      <c r="F101" s="2" t="str">
        <f t="shared" si="20"/>
        <v>FCS0301</v>
      </c>
      <c r="G101" s="1">
        <f t="shared" si="21"/>
        <v>6</v>
      </c>
      <c r="H101" s="1">
        <f t="shared" si="22"/>
        <v>8</v>
      </c>
      <c r="I101" s="1">
        <v>4</v>
      </c>
      <c r="J101" s="60" t="str">
        <f t="shared" si="23"/>
        <v>ADV151-P</v>
      </c>
      <c r="K101" s="2" t="str">
        <f t="shared" si="13"/>
        <v>DI</v>
      </c>
      <c r="L101" s="2"/>
      <c r="M101" s="2" t="s">
        <v>2005</v>
      </c>
      <c r="N101" s="2" t="s">
        <v>489</v>
      </c>
      <c r="O101" s="2"/>
      <c r="P101" s="2"/>
      <c r="Q101" s="2"/>
      <c r="R101" s="2"/>
      <c r="S101" s="3" t="str">
        <f t="shared" si="14"/>
        <v>%Z068104</v>
      </c>
      <c r="T101" s="2" t="str">
        <f t="shared" si="15"/>
        <v>08EY-9325</v>
      </c>
      <c r="U101" s="2" t="s">
        <v>2337</v>
      </c>
      <c r="V101" s="2" t="str">
        <f t="shared" si="16"/>
        <v>BMS强制通风</v>
      </c>
      <c r="W101" s="114" t="s">
        <v>2217</v>
      </c>
      <c r="X101" s="2" t="s">
        <v>2218</v>
      </c>
      <c r="Y101" s="114"/>
      <c r="Z101" s="58" t="s">
        <v>165</v>
      </c>
      <c r="AA101" s="4"/>
      <c r="AB101" s="4"/>
      <c r="AC101" s="5"/>
      <c r="AD101" s="6"/>
      <c r="AE101" s="6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4"/>
      <c r="BL101" s="8"/>
      <c r="BM101" s="8"/>
      <c r="BN101" s="8"/>
      <c r="BO101" s="4"/>
      <c r="BP101" s="4"/>
      <c r="BQ101" s="4"/>
      <c r="BR101" s="4"/>
      <c r="BS101" s="112"/>
      <c r="BT101" s="19"/>
      <c r="BU101" s="18"/>
      <c r="BV101" s="19"/>
      <c r="BW101" s="21"/>
    </row>
    <row r="102" spans="1:75" ht="19.899999999999999" customHeight="1">
      <c r="A102" s="194">
        <v>101</v>
      </c>
      <c r="B102" s="195">
        <v>5</v>
      </c>
      <c r="C102" s="195"/>
      <c r="D102" s="196" t="s">
        <v>2338</v>
      </c>
      <c r="E102" s="196" t="s">
        <v>2336</v>
      </c>
      <c r="F102" s="2" t="str">
        <f t="shared" si="20"/>
        <v>FCS0301</v>
      </c>
      <c r="G102" s="1">
        <f t="shared" si="21"/>
        <v>6</v>
      </c>
      <c r="H102" s="1">
        <f t="shared" si="22"/>
        <v>8</v>
      </c>
      <c r="I102" s="1">
        <v>5</v>
      </c>
      <c r="J102" s="60" t="str">
        <f t="shared" si="23"/>
        <v>ADV151-P</v>
      </c>
      <c r="K102" s="2" t="str">
        <f t="shared" si="13"/>
        <v>DI</v>
      </c>
      <c r="L102" s="2"/>
      <c r="M102" s="2" t="s">
        <v>2005</v>
      </c>
      <c r="N102" s="2" t="s">
        <v>489</v>
      </c>
      <c r="O102" s="2"/>
      <c r="P102" s="2"/>
      <c r="Q102" s="2"/>
      <c r="R102" s="2"/>
      <c r="S102" s="3" t="str">
        <f t="shared" si="14"/>
        <v>%Z068105</v>
      </c>
      <c r="T102" s="2" t="str">
        <f t="shared" si="15"/>
        <v>08EY-9303</v>
      </c>
      <c r="U102" s="2" t="s">
        <v>2339</v>
      </c>
      <c r="V102" s="2" t="str">
        <f t="shared" si="16"/>
        <v>BMS强制通风</v>
      </c>
      <c r="W102" s="114" t="s">
        <v>2217</v>
      </c>
      <c r="X102" s="2" t="s">
        <v>2218</v>
      </c>
      <c r="Y102" s="114"/>
      <c r="Z102" s="58" t="s">
        <v>165</v>
      </c>
      <c r="AA102" s="4"/>
      <c r="AB102" s="4"/>
      <c r="AC102" s="5"/>
      <c r="AD102" s="6"/>
      <c r="AE102" s="6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4"/>
      <c r="BL102" s="8"/>
      <c r="BM102" s="8"/>
      <c r="BN102" s="8"/>
      <c r="BO102" s="4"/>
      <c r="BP102" s="4"/>
      <c r="BQ102" s="4"/>
      <c r="BR102" s="4"/>
      <c r="BS102" s="112"/>
      <c r="BT102" s="19"/>
      <c r="BU102" s="18"/>
      <c r="BV102" s="19"/>
      <c r="BW102" s="21"/>
    </row>
    <row r="103" spans="1:75" ht="19.899999999999999" customHeight="1">
      <c r="A103" s="194">
        <v>102</v>
      </c>
      <c r="B103" s="195">
        <v>6</v>
      </c>
      <c r="C103" s="195"/>
      <c r="D103" s="196" t="s">
        <v>2340</v>
      </c>
      <c r="E103" s="196" t="s">
        <v>2341</v>
      </c>
      <c r="F103" s="2" t="str">
        <f t="shared" si="20"/>
        <v>FCS0301</v>
      </c>
      <c r="G103" s="1">
        <f t="shared" si="21"/>
        <v>6</v>
      </c>
      <c r="H103" s="1">
        <f t="shared" si="22"/>
        <v>8</v>
      </c>
      <c r="I103" s="1">
        <v>6</v>
      </c>
      <c r="J103" s="60" t="str">
        <f t="shared" si="23"/>
        <v>ADV151-P</v>
      </c>
      <c r="K103" s="2" t="str">
        <f t="shared" si="13"/>
        <v>DI</v>
      </c>
      <c r="L103" s="2"/>
      <c r="M103" s="2" t="s">
        <v>2005</v>
      </c>
      <c r="N103" s="2" t="s">
        <v>489</v>
      </c>
      <c r="O103" s="2"/>
      <c r="P103" s="2"/>
      <c r="Q103" s="2" t="s">
        <v>2342</v>
      </c>
      <c r="R103" s="2" t="s">
        <v>2007</v>
      </c>
      <c r="S103" s="3" t="str">
        <f t="shared" si="14"/>
        <v>%Z068106</v>
      </c>
      <c r="T103" s="2" t="str">
        <f t="shared" si="15"/>
        <v>08ES-9301D</v>
      </c>
      <c r="U103" s="2" t="s">
        <v>2342</v>
      </c>
      <c r="V103" s="2" t="str">
        <f t="shared" si="16"/>
        <v>风机故障 08CM922A</v>
      </c>
      <c r="W103" s="114" t="s">
        <v>2217</v>
      </c>
      <c r="X103" s="2" t="s">
        <v>2218</v>
      </c>
      <c r="Y103" s="114" t="s">
        <v>2219</v>
      </c>
      <c r="Z103" s="58" t="s">
        <v>165</v>
      </c>
      <c r="AA103" s="4"/>
      <c r="AB103" s="4"/>
      <c r="AC103" s="5"/>
      <c r="AD103" s="6"/>
      <c r="AE103" s="6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4"/>
      <c r="BL103" s="8"/>
      <c r="BM103" s="8"/>
      <c r="BN103" s="8"/>
      <c r="BO103" s="4"/>
      <c r="BP103" s="4"/>
      <c r="BQ103" s="4"/>
      <c r="BR103" s="4"/>
      <c r="BS103" s="18"/>
      <c r="BT103" s="19"/>
      <c r="BU103" s="18"/>
      <c r="BV103" s="19"/>
      <c r="BW103" s="21"/>
    </row>
    <row r="104" spans="1:75" ht="19.899999999999999" customHeight="1">
      <c r="A104" s="194">
        <v>103</v>
      </c>
      <c r="B104" s="195">
        <v>7</v>
      </c>
      <c r="C104" s="195"/>
      <c r="D104" s="196" t="s">
        <v>2343</v>
      </c>
      <c r="E104" s="196" t="s">
        <v>2344</v>
      </c>
      <c r="F104" s="2" t="str">
        <f t="shared" si="20"/>
        <v>FCS0301</v>
      </c>
      <c r="G104" s="1">
        <f t="shared" si="21"/>
        <v>6</v>
      </c>
      <c r="H104" s="1">
        <f t="shared" si="22"/>
        <v>8</v>
      </c>
      <c r="I104" s="1">
        <v>7</v>
      </c>
      <c r="J104" s="60" t="str">
        <f t="shared" si="23"/>
        <v>ADV151-P</v>
      </c>
      <c r="K104" s="2" t="str">
        <f t="shared" si="13"/>
        <v>DI</v>
      </c>
      <c r="L104" s="2"/>
      <c r="M104" s="2" t="s">
        <v>2005</v>
      </c>
      <c r="N104" s="2" t="s">
        <v>489</v>
      </c>
      <c r="O104" s="2"/>
      <c r="P104" s="2"/>
      <c r="Q104" s="2" t="s">
        <v>2345</v>
      </c>
      <c r="R104" s="2" t="s">
        <v>2007</v>
      </c>
      <c r="S104" s="3" t="str">
        <f t="shared" si="14"/>
        <v>%Z068107</v>
      </c>
      <c r="T104" s="2" t="str">
        <f t="shared" si="15"/>
        <v>08ES-9302D</v>
      </c>
      <c r="U104" s="2" t="s">
        <v>2345</v>
      </c>
      <c r="V104" s="2" t="str">
        <f t="shared" si="16"/>
        <v>风机故障 08CM922S</v>
      </c>
      <c r="W104" s="114" t="s">
        <v>2217</v>
      </c>
      <c r="X104" s="2" t="s">
        <v>2218</v>
      </c>
      <c r="Y104" s="114" t="s">
        <v>2219</v>
      </c>
      <c r="Z104" s="58" t="s">
        <v>165</v>
      </c>
      <c r="AA104" s="4"/>
      <c r="AB104" s="4"/>
      <c r="AC104" s="5"/>
      <c r="AD104" s="6"/>
      <c r="AE104" s="6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4"/>
      <c r="BL104" s="8"/>
      <c r="BM104" s="8"/>
      <c r="BN104" s="8"/>
      <c r="BO104" s="4"/>
      <c r="BP104" s="4"/>
      <c r="BQ104" s="4"/>
      <c r="BR104" s="4"/>
      <c r="BS104" s="18"/>
      <c r="BT104" s="19"/>
      <c r="BU104" s="18"/>
      <c r="BV104" s="19"/>
      <c r="BW104" s="21"/>
    </row>
    <row r="105" spans="1:75" ht="19.899999999999999" customHeight="1">
      <c r="A105" s="194">
        <v>104</v>
      </c>
      <c r="B105" s="195">
        <v>8</v>
      </c>
      <c r="C105" s="195"/>
      <c r="D105" s="196" t="s">
        <v>2346</v>
      </c>
      <c r="E105" s="196" t="s">
        <v>2347</v>
      </c>
      <c r="F105" s="2" t="str">
        <f t="shared" si="20"/>
        <v>FCS0301</v>
      </c>
      <c r="G105" s="1">
        <f t="shared" si="21"/>
        <v>6</v>
      </c>
      <c r="H105" s="1">
        <f t="shared" si="22"/>
        <v>8</v>
      </c>
      <c r="I105" s="1">
        <v>8</v>
      </c>
      <c r="J105" s="60" t="str">
        <f t="shared" si="23"/>
        <v>ADV151-P</v>
      </c>
      <c r="K105" s="2" t="str">
        <f t="shared" si="13"/>
        <v>DI</v>
      </c>
      <c r="L105" s="2"/>
      <c r="M105" s="2" t="s">
        <v>2005</v>
      </c>
      <c r="N105" s="2" t="s">
        <v>489</v>
      </c>
      <c r="O105" s="2"/>
      <c r="P105" s="2"/>
      <c r="Q105" s="2" t="s">
        <v>2348</v>
      </c>
      <c r="R105" s="2" t="s">
        <v>2007</v>
      </c>
      <c r="S105" s="3" t="str">
        <f t="shared" si="14"/>
        <v>%Z068108</v>
      </c>
      <c r="T105" s="2" t="str">
        <f t="shared" si="15"/>
        <v>08ES-9423D</v>
      </c>
      <c r="U105" s="2" t="s">
        <v>2348</v>
      </c>
      <c r="V105" s="2" t="str">
        <f t="shared" si="16"/>
        <v>风机故障 08CM923</v>
      </c>
      <c r="W105" s="114" t="s">
        <v>2217</v>
      </c>
      <c r="X105" s="2" t="s">
        <v>2218</v>
      </c>
      <c r="Y105" s="114" t="s">
        <v>2219</v>
      </c>
      <c r="Z105" s="58" t="s">
        <v>165</v>
      </c>
      <c r="AA105" s="4"/>
      <c r="AB105" s="4"/>
      <c r="AC105" s="5"/>
      <c r="AD105" s="6"/>
      <c r="AE105" s="6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4"/>
      <c r="BL105" s="8"/>
      <c r="BM105" s="8"/>
      <c r="BN105" s="8"/>
      <c r="BO105" s="4"/>
      <c r="BP105" s="4"/>
      <c r="BQ105" s="4"/>
      <c r="BR105" s="4"/>
      <c r="BS105" s="112"/>
      <c r="BT105" s="19"/>
      <c r="BU105" s="18"/>
      <c r="BV105" s="19"/>
      <c r="BW105" s="21"/>
    </row>
    <row r="106" spans="1:75" ht="19.899999999999999" customHeight="1">
      <c r="A106" s="194">
        <v>105</v>
      </c>
      <c r="B106" s="195">
        <v>9</v>
      </c>
      <c r="C106" s="195"/>
      <c r="D106" s="196" t="s">
        <v>2349</v>
      </c>
      <c r="E106" s="196" t="s">
        <v>2350</v>
      </c>
      <c r="F106" s="2" t="str">
        <f t="shared" si="20"/>
        <v>FCS0301</v>
      </c>
      <c r="G106" s="1">
        <f t="shared" si="21"/>
        <v>6</v>
      </c>
      <c r="H106" s="1">
        <f t="shared" si="22"/>
        <v>8</v>
      </c>
      <c r="I106" s="1">
        <v>9</v>
      </c>
      <c r="J106" s="60" t="str">
        <f t="shared" si="23"/>
        <v>ADV151-P</v>
      </c>
      <c r="K106" s="2" t="str">
        <f t="shared" si="13"/>
        <v>DI</v>
      </c>
      <c r="L106" s="2"/>
      <c r="M106" s="2" t="s">
        <v>2005</v>
      </c>
      <c r="N106" s="2" t="s">
        <v>489</v>
      </c>
      <c r="O106" s="2"/>
      <c r="P106" s="2"/>
      <c r="Q106" s="2" t="s">
        <v>2351</v>
      </c>
      <c r="R106" s="2" t="s">
        <v>2007</v>
      </c>
      <c r="S106" s="3" t="str">
        <f t="shared" si="14"/>
        <v>%Z068109</v>
      </c>
      <c r="T106" s="2" t="str">
        <f t="shared" si="15"/>
        <v>08ES-9425D</v>
      </c>
      <c r="U106" s="2" t="s">
        <v>2351</v>
      </c>
      <c r="V106" s="2" t="str">
        <f t="shared" si="16"/>
        <v>风机故障 08CM924</v>
      </c>
      <c r="W106" s="114" t="s">
        <v>2217</v>
      </c>
      <c r="X106" s="2" t="s">
        <v>2218</v>
      </c>
      <c r="Y106" s="114" t="s">
        <v>2219</v>
      </c>
      <c r="Z106" s="58" t="s">
        <v>165</v>
      </c>
      <c r="AA106" s="4"/>
      <c r="AB106" s="4"/>
      <c r="AC106" s="5"/>
      <c r="AD106" s="6"/>
      <c r="AE106" s="6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4"/>
      <c r="BL106" s="8"/>
      <c r="BM106" s="8"/>
      <c r="BN106" s="8"/>
      <c r="BO106" s="4"/>
      <c r="BP106" s="4"/>
      <c r="BQ106" s="4"/>
      <c r="BR106" s="4"/>
      <c r="BS106" s="18"/>
      <c r="BT106" s="19"/>
      <c r="BU106" s="18"/>
      <c r="BV106" s="19"/>
      <c r="BW106" s="21"/>
    </row>
    <row r="107" spans="1:75" ht="19.899999999999999" customHeight="1">
      <c r="A107" s="194">
        <v>106</v>
      </c>
      <c r="B107" s="195">
        <v>10</v>
      </c>
      <c r="C107" s="195"/>
      <c r="D107" s="196" t="s">
        <v>2352</v>
      </c>
      <c r="E107" s="196" t="s">
        <v>2353</v>
      </c>
      <c r="F107" s="2" t="str">
        <f t="shared" si="20"/>
        <v>FCS0301</v>
      </c>
      <c r="G107" s="1">
        <f t="shared" si="21"/>
        <v>6</v>
      </c>
      <c r="H107" s="1">
        <f t="shared" si="22"/>
        <v>8</v>
      </c>
      <c r="I107" s="1">
        <v>10</v>
      </c>
      <c r="J107" s="60" t="str">
        <f t="shared" si="23"/>
        <v>ADV151-P</v>
      </c>
      <c r="K107" s="2" t="str">
        <f t="shared" si="13"/>
        <v>DI</v>
      </c>
      <c r="L107" s="2"/>
      <c r="M107" s="2" t="s">
        <v>2005</v>
      </c>
      <c r="N107" s="2" t="s">
        <v>489</v>
      </c>
      <c r="O107" s="2"/>
      <c r="P107" s="2"/>
      <c r="Q107" s="2" t="s">
        <v>2354</v>
      </c>
      <c r="R107" s="2" t="s">
        <v>2007</v>
      </c>
      <c r="S107" s="3" t="str">
        <f t="shared" si="14"/>
        <v>%Z068110</v>
      </c>
      <c r="T107" s="2" t="str">
        <f t="shared" si="15"/>
        <v>08ES-9340D</v>
      </c>
      <c r="U107" s="2" t="s">
        <v>2354</v>
      </c>
      <c r="V107" s="2" t="str">
        <f t="shared" si="16"/>
        <v>急冷泵故障 08PU928A</v>
      </c>
      <c r="W107" s="114" t="s">
        <v>2217</v>
      </c>
      <c r="X107" s="2" t="s">
        <v>2218</v>
      </c>
      <c r="Y107" s="114" t="s">
        <v>2219</v>
      </c>
      <c r="Z107" s="58" t="s">
        <v>165</v>
      </c>
      <c r="AA107" s="4"/>
      <c r="AB107" s="4"/>
      <c r="AC107" s="5"/>
      <c r="AD107" s="6"/>
      <c r="AE107" s="6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4"/>
      <c r="BL107" s="8"/>
      <c r="BM107" s="8"/>
      <c r="BN107" s="8"/>
      <c r="BO107" s="4"/>
      <c r="BP107" s="4"/>
      <c r="BQ107" s="4"/>
      <c r="BR107" s="4"/>
      <c r="BS107" s="18"/>
      <c r="BT107" s="19"/>
      <c r="BU107" s="18"/>
      <c r="BV107" s="19"/>
      <c r="BW107" s="21"/>
    </row>
    <row r="108" spans="1:75" ht="19.899999999999999" customHeight="1">
      <c r="A108" s="194">
        <v>107</v>
      </c>
      <c r="B108" s="195">
        <v>11</v>
      </c>
      <c r="C108" s="195"/>
      <c r="D108" s="196" t="s">
        <v>2355</v>
      </c>
      <c r="E108" s="196" t="s">
        <v>2356</v>
      </c>
      <c r="F108" s="2" t="str">
        <f t="shared" si="20"/>
        <v>FCS0301</v>
      </c>
      <c r="G108" s="1">
        <f t="shared" si="21"/>
        <v>6</v>
      </c>
      <c r="H108" s="1">
        <f t="shared" si="22"/>
        <v>8</v>
      </c>
      <c r="I108" s="1">
        <v>11</v>
      </c>
      <c r="J108" s="60" t="str">
        <f t="shared" si="23"/>
        <v>ADV151-P</v>
      </c>
      <c r="K108" s="2" t="str">
        <f t="shared" si="13"/>
        <v>DI</v>
      </c>
      <c r="L108" s="2"/>
      <c r="M108" s="2" t="s">
        <v>2005</v>
      </c>
      <c r="N108" s="2" t="s">
        <v>489</v>
      </c>
      <c r="O108" s="2"/>
      <c r="P108" s="2"/>
      <c r="Q108" s="2" t="s">
        <v>2357</v>
      </c>
      <c r="R108" s="2" t="s">
        <v>2007</v>
      </c>
      <c r="S108" s="3" t="str">
        <f t="shared" si="14"/>
        <v>%Z068111</v>
      </c>
      <c r="T108" s="2" t="str">
        <f t="shared" si="15"/>
        <v>08ES-9341D</v>
      </c>
      <c r="U108" s="2" t="s">
        <v>2357</v>
      </c>
      <c r="V108" s="2" t="str">
        <f t="shared" si="16"/>
        <v>急冷泵故障 08PU928S</v>
      </c>
      <c r="W108" s="114" t="s">
        <v>2217</v>
      </c>
      <c r="X108" s="2" t="s">
        <v>2218</v>
      </c>
      <c r="Y108" s="114" t="s">
        <v>2219</v>
      </c>
      <c r="Z108" s="58" t="s">
        <v>165</v>
      </c>
      <c r="AA108" s="4"/>
      <c r="AB108" s="4"/>
      <c r="AC108" s="5"/>
      <c r="AD108" s="6"/>
      <c r="AE108" s="6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4"/>
      <c r="BL108" s="8"/>
      <c r="BM108" s="8"/>
      <c r="BN108" s="8"/>
      <c r="BO108" s="4"/>
      <c r="BP108" s="4"/>
      <c r="BQ108" s="4"/>
      <c r="BR108" s="4"/>
      <c r="BS108" s="18"/>
      <c r="BT108" s="19"/>
      <c r="BU108" s="18"/>
      <c r="BV108" s="19"/>
      <c r="BW108" s="21"/>
    </row>
    <row r="109" spans="1:75" ht="19.899999999999999" customHeight="1">
      <c r="A109" s="194">
        <v>108</v>
      </c>
      <c r="B109" s="195">
        <v>12</v>
      </c>
      <c r="C109" s="195"/>
      <c r="D109" s="196" t="s">
        <v>2358</v>
      </c>
      <c r="E109" s="196" t="s">
        <v>2359</v>
      </c>
      <c r="F109" s="2" t="str">
        <f t="shared" si="20"/>
        <v>FCS0301</v>
      </c>
      <c r="G109" s="1">
        <f t="shared" si="21"/>
        <v>6</v>
      </c>
      <c r="H109" s="1">
        <f t="shared" si="22"/>
        <v>8</v>
      </c>
      <c r="I109" s="1">
        <v>12</v>
      </c>
      <c r="J109" s="60" t="str">
        <f t="shared" si="23"/>
        <v>ADV151-P</v>
      </c>
      <c r="K109" s="2" t="str">
        <f t="shared" si="13"/>
        <v>DI</v>
      </c>
      <c r="L109" s="2"/>
      <c r="M109" s="2" t="s">
        <v>2005</v>
      </c>
      <c r="N109" s="2" t="s">
        <v>489</v>
      </c>
      <c r="O109" s="2"/>
      <c r="P109" s="2"/>
      <c r="Q109" s="2" t="s">
        <v>2360</v>
      </c>
      <c r="R109" s="2" t="s">
        <v>2007</v>
      </c>
      <c r="S109" s="3" t="str">
        <f t="shared" si="14"/>
        <v>%Z068112</v>
      </c>
      <c r="T109" s="2" t="str">
        <f t="shared" si="15"/>
        <v>08ES-9343D</v>
      </c>
      <c r="U109" s="2" t="s">
        <v>2360</v>
      </c>
      <c r="V109" s="2" t="str">
        <f t="shared" si="16"/>
        <v>吸收泵故障 08PU901A</v>
      </c>
      <c r="W109" s="114" t="s">
        <v>2217</v>
      </c>
      <c r="X109" s="2" t="s">
        <v>2218</v>
      </c>
      <c r="Y109" s="114" t="s">
        <v>2219</v>
      </c>
      <c r="Z109" s="58" t="s">
        <v>165</v>
      </c>
      <c r="AA109" s="4"/>
      <c r="AB109" s="4"/>
      <c r="AC109" s="5"/>
      <c r="AD109" s="6"/>
      <c r="AE109" s="6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4"/>
      <c r="BL109" s="8"/>
      <c r="BM109" s="8"/>
      <c r="BN109" s="8"/>
      <c r="BO109" s="4"/>
      <c r="BP109" s="4"/>
      <c r="BQ109" s="4"/>
      <c r="BR109" s="4"/>
      <c r="BS109" s="18"/>
      <c r="BT109" s="19"/>
      <c r="BU109" s="18"/>
      <c r="BV109" s="19"/>
      <c r="BW109" s="21"/>
    </row>
    <row r="110" spans="1:75" ht="19.899999999999999" customHeight="1">
      <c r="A110" s="194">
        <v>109</v>
      </c>
      <c r="B110" s="195">
        <v>13</v>
      </c>
      <c r="C110" s="195"/>
      <c r="D110" s="196" t="s">
        <v>2361</v>
      </c>
      <c r="E110" s="196" t="s">
        <v>2362</v>
      </c>
      <c r="F110" s="2" t="str">
        <f t="shared" si="20"/>
        <v>FCS0301</v>
      </c>
      <c r="G110" s="1">
        <f t="shared" si="21"/>
        <v>6</v>
      </c>
      <c r="H110" s="1">
        <f t="shared" si="22"/>
        <v>8</v>
      </c>
      <c r="I110" s="1">
        <v>13</v>
      </c>
      <c r="J110" s="60" t="str">
        <f t="shared" si="23"/>
        <v>ADV151-P</v>
      </c>
      <c r="K110" s="2" t="str">
        <f t="shared" si="13"/>
        <v>DI</v>
      </c>
      <c r="L110" s="2"/>
      <c r="M110" s="2" t="s">
        <v>2005</v>
      </c>
      <c r="N110" s="2" t="s">
        <v>489</v>
      </c>
      <c r="O110" s="2"/>
      <c r="P110" s="2"/>
      <c r="Q110" s="2" t="s">
        <v>2363</v>
      </c>
      <c r="R110" s="2" t="s">
        <v>2007</v>
      </c>
      <c r="S110" s="3" t="str">
        <f t="shared" si="14"/>
        <v>%Z068113</v>
      </c>
      <c r="T110" s="2" t="str">
        <f t="shared" si="15"/>
        <v>08ES-9344D</v>
      </c>
      <c r="U110" s="2" t="s">
        <v>2363</v>
      </c>
      <c r="V110" s="2" t="str">
        <f t="shared" si="16"/>
        <v>吸收泵故障 08PU901S</v>
      </c>
      <c r="W110" s="114" t="s">
        <v>2217</v>
      </c>
      <c r="X110" s="2" t="s">
        <v>2218</v>
      </c>
      <c r="Y110" s="114" t="s">
        <v>2219</v>
      </c>
      <c r="Z110" s="58" t="s">
        <v>165</v>
      </c>
      <c r="AA110" s="4"/>
      <c r="AB110" s="4"/>
      <c r="AC110" s="5"/>
      <c r="AD110" s="6"/>
      <c r="AE110" s="6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4"/>
      <c r="BL110" s="8"/>
      <c r="BM110" s="8"/>
      <c r="BN110" s="8"/>
      <c r="BO110" s="4"/>
      <c r="BP110" s="4"/>
      <c r="BQ110" s="4"/>
      <c r="BR110" s="4"/>
      <c r="BS110" s="18"/>
      <c r="BT110" s="19"/>
      <c r="BU110" s="18"/>
      <c r="BV110" s="19"/>
      <c r="BW110" s="21"/>
    </row>
    <row r="111" spans="1:75" ht="19.899999999999999" customHeight="1">
      <c r="A111" s="194">
        <v>110</v>
      </c>
      <c r="B111" s="195">
        <v>14</v>
      </c>
      <c r="C111" s="195"/>
      <c r="D111" s="196" t="s">
        <v>2364</v>
      </c>
      <c r="E111" s="196" t="s">
        <v>2365</v>
      </c>
      <c r="F111" s="2" t="str">
        <f t="shared" si="20"/>
        <v>FCS0301</v>
      </c>
      <c r="G111" s="1">
        <f t="shared" si="21"/>
        <v>6</v>
      </c>
      <c r="H111" s="1">
        <f t="shared" si="22"/>
        <v>8</v>
      </c>
      <c r="I111" s="1">
        <v>14</v>
      </c>
      <c r="J111" s="60" t="str">
        <f t="shared" si="23"/>
        <v>ADV151-P</v>
      </c>
      <c r="K111" s="2" t="str">
        <f t="shared" si="13"/>
        <v>DI</v>
      </c>
      <c r="L111" s="2"/>
      <c r="M111" s="2" t="s">
        <v>2005</v>
      </c>
      <c r="N111" s="2" t="s">
        <v>489</v>
      </c>
      <c r="O111" s="2"/>
      <c r="P111" s="2"/>
      <c r="Q111" s="2" t="s">
        <v>2366</v>
      </c>
      <c r="R111" s="2" t="s">
        <v>2007</v>
      </c>
      <c r="S111" s="3" t="str">
        <f t="shared" si="14"/>
        <v>%Z068114</v>
      </c>
      <c r="T111" s="2" t="str">
        <f t="shared" si="15"/>
        <v>08ES-9347D</v>
      </c>
      <c r="U111" s="2" t="s">
        <v>2366</v>
      </c>
      <c r="V111" s="2" t="str">
        <f t="shared" si="16"/>
        <v>洗涤泵故障 08PU902A</v>
      </c>
      <c r="W111" s="114" t="s">
        <v>2217</v>
      </c>
      <c r="X111" s="2" t="s">
        <v>2218</v>
      </c>
      <c r="Y111" s="114" t="s">
        <v>2219</v>
      </c>
      <c r="Z111" s="58" t="s">
        <v>165</v>
      </c>
      <c r="AA111" s="4"/>
      <c r="AB111" s="4"/>
      <c r="AC111" s="5"/>
      <c r="AD111" s="6"/>
      <c r="AE111" s="6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4"/>
      <c r="BL111" s="8"/>
      <c r="BM111" s="8"/>
      <c r="BN111" s="8"/>
      <c r="BO111" s="4"/>
      <c r="BP111" s="4"/>
      <c r="BQ111" s="4"/>
      <c r="BR111" s="4"/>
      <c r="BS111" s="112"/>
      <c r="BT111" s="19"/>
      <c r="BU111" s="18"/>
      <c r="BV111" s="19"/>
      <c r="BW111" s="21"/>
    </row>
    <row r="112" spans="1:75" ht="19.899999999999999" customHeight="1">
      <c r="A112" s="194">
        <v>111</v>
      </c>
      <c r="B112" s="195">
        <v>15</v>
      </c>
      <c r="C112" s="195"/>
      <c r="D112" s="196" t="s">
        <v>2367</v>
      </c>
      <c r="E112" s="196" t="s">
        <v>2368</v>
      </c>
      <c r="F112" s="2" t="str">
        <f t="shared" si="20"/>
        <v>FCS0301</v>
      </c>
      <c r="G112" s="1">
        <f t="shared" si="21"/>
        <v>6</v>
      </c>
      <c r="H112" s="1">
        <f t="shared" si="22"/>
        <v>8</v>
      </c>
      <c r="I112" s="1">
        <v>15</v>
      </c>
      <c r="J112" s="60" t="str">
        <f t="shared" si="23"/>
        <v>ADV151-P</v>
      </c>
      <c r="K112" s="2" t="str">
        <f t="shared" si="13"/>
        <v>DI</v>
      </c>
      <c r="L112" s="2"/>
      <c r="M112" s="2" t="s">
        <v>2005</v>
      </c>
      <c r="N112" s="2" t="s">
        <v>489</v>
      </c>
      <c r="O112" s="2"/>
      <c r="P112" s="2"/>
      <c r="Q112" s="2" t="s">
        <v>2369</v>
      </c>
      <c r="R112" s="2" t="s">
        <v>2007</v>
      </c>
      <c r="S112" s="3" t="str">
        <f t="shared" si="14"/>
        <v>%Z068115</v>
      </c>
      <c r="T112" s="2" t="str">
        <f t="shared" si="15"/>
        <v>08ES-9348D</v>
      </c>
      <c r="U112" s="2" t="s">
        <v>2369</v>
      </c>
      <c r="V112" s="2" t="str">
        <f t="shared" si="16"/>
        <v>洗涤泵故障 08PU902S</v>
      </c>
      <c r="W112" s="114" t="s">
        <v>2217</v>
      </c>
      <c r="X112" s="2" t="s">
        <v>2218</v>
      </c>
      <c r="Y112" s="114" t="s">
        <v>2219</v>
      </c>
      <c r="Z112" s="58" t="s">
        <v>165</v>
      </c>
      <c r="AA112" s="4"/>
      <c r="AB112" s="4"/>
      <c r="AC112" s="5"/>
      <c r="AD112" s="6"/>
      <c r="AE112" s="6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4"/>
      <c r="BL112" s="8"/>
      <c r="BM112" s="8"/>
      <c r="BN112" s="8"/>
      <c r="BO112" s="4"/>
      <c r="BP112" s="4"/>
      <c r="BQ112" s="4"/>
      <c r="BR112" s="4"/>
      <c r="BS112" s="18"/>
      <c r="BT112" s="19"/>
      <c r="BU112" s="18"/>
      <c r="BV112" s="19"/>
      <c r="BW112" s="21"/>
    </row>
    <row r="113" spans="1:75" ht="19.899999999999999" customHeight="1">
      <c r="A113" s="194">
        <v>112</v>
      </c>
      <c r="B113" s="195">
        <v>16</v>
      </c>
      <c r="C113" s="195"/>
      <c r="D113" s="196" t="s">
        <v>2370</v>
      </c>
      <c r="E113" s="196" t="s">
        <v>2371</v>
      </c>
      <c r="F113" s="2" t="str">
        <f t="shared" si="20"/>
        <v>FCS0301</v>
      </c>
      <c r="G113" s="1">
        <f t="shared" si="21"/>
        <v>6</v>
      </c>
      <c r="H113" s="1">
        <f t="shared" si="22"/>
        <v>8</v>
      </c>
      <c r="I113" s="1">
        <v>16</v>
      </c>
      <c r="J113" s="60" t="str">
        <f t="shared" si="23"/>
        <v>ADV151-P</v>
      </c>
      <c r="K113" s="2" t="str">
        <f t="shared" si="13"/>
        <v>DI</v>
      </c>
      <c r="L113" s="2"/>
      <c r="M113" s="2" t="s">
        <v>2005</v>
      </c>
      <c r="N113" s="2" t="s">
        <v>489</v>
      </c>
      <c r="O113" s="2"/>
      <c r="P113" s="2"/>
      <c r="Q113" s="2" t="s">
        <v>2372</v>
      </c>
      <c r="R113" s="2" t="s">
        <v>2007</v>
      </c>
      <c r="S113" s="3" t="str">
        <f t="shared" si="14"/>
        <v>%Z068116</v>
      </c>
      <c r="T113" s="2" t="str">
        <f t="shared" si="15"/>
        <v>08ES-9321D</v>
      </c>
      <c r="U113" s="2" t="s">
        <v>2372</v>
      </c>
      <c r="V113" s="2" t="str">
        <f t="shared" si="16"/>
        <v>进料泵故障 08LD921</v>
      </c>
      <c r="W113" s="114" t="s">
        <v>2217</v>
      </c>
      <c r="X113" s="2" t="s">
        <v>2218</v>
      </c>
      <c r="Y113" s="114" t="s">
        <v>2219</v>
      </c>
      <c r="Z113" s="58" t="s">
        <v>165</v>
      </c>
      <c r="AA113" s="4"/>
      <c r="AB113" s="4"/>
      <c r="AC113" s="5"/>
      <c r="AD113" s="6"/>
      <c r="AE113" s="6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4"/>
      <c r="BL113" s="8"/>
      <c r="BM113" s="8"/>
      <c r="BN113" s="8"/>
      <c r="BO113" s="4"/>
      <c r="BP113" s="4"/>
      <c r="BQ113" s="4"/>
      <c r="BR113" s="4"/>
      <c r="BS113" s="18"/>
      <c r="BT113" s="19"/>
      <c r="BU113" s="18"/>
      <c r="BV113" s="19"/>
      <c r="BW113" s="21"/>
    </row>
    <row r="114" spans="1:75" ht="19.899999999999999" customHeight="1">
      <c r="A114" s="194">
        <v>113</v>
      </c>
      <c r="B114" s="195">
        <v>17</v>
      </c>
      <c r="C114" s="195"/>
      <c r="D114" s="196" t="s">
        <v>2373</v>
      </c>
      <c r="E114" s="196" t="s">
        <v>2374</v>
      </c>
      <c r="F114" s="2" t="str">
        <f t="shared" si="20"/>
        <v>FCS0301</v>
      </c>
      <c r="G114" s="1">
        <f t="shared" si="21"/>
        <v>6</v>
      </c>
      <c r="H114" s="1">
        <f t="shared" si="22"/>
        <v>8</v>
      </c>
      <c r="I114" s="1">
        <v>17</v>
      </c>
      <c r="J114" s="60" t="str">
        <f t="shared" si="23"/>
        <v>ADV151-P</v>
      </c>
      <c r="K114" s="2" t="str">
        <f t="shared" si="13"/>
        <v>DI</v>
      </c>
      <c r="L114" s="2"/>
      <c r="M114" s="2" t="s">
        <v>2005</v>
      </c>
      <c r="N114" s="2" t="s">
        <v>489</v>
      </c>
      <c r="O114" s="2"/>
      <c r="P114" s="2"/>
      <c r="Q114" s="2" t="s">
        <v>2375</v>
      </c>
      <c r="R114" s="2" t="s">
        <v>2007</v>
      </c>
      <c r="S114" s="3" t="str">
        <f t="shared" si="14"/>
        <v>%Z068117</v>
      </c>
      <c r="T114" s="2" t="str">
        <f t="shared" si="15"/>
        <v>08ES-9322D</v>
      </c>
      <c r="U114" s="2" t="s">
        <v>2375</v>
      </c>
      <c r="V114" s="2" t="str">
        <f t="shared" si="16"/>
        <v>搅拌故障 08MX921</v>
      </c>
      <c r="W114" s="114" t="s">
        <v>2217</v>
      </c>
      <c r="X114" s="2" t="s">
        <v>2218</v>
      </c>
      <c r="Y114" s="114" t="s">
        <v>2219</v>
      </c>
      <c r="Z114" s="58" t="s">
        <v>165</v>
      </c>
      <c r="AA114" s="4"/>
      <c r="AB114" s="4"/>
      <c r="AC114" s="5"/>
      <c r="AD114" s="6"/>
      <c r="AE114" s="6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4"/>
      <c r="BL114" s="8"/>
      <c r="BM114" s="8"/>
      <c r="BN114" s="8"/>
      <c r="BO114" s="4"/>
      <c r="BP114" s="4"/>
      <c r="BQ114" s="4"/>
      <c r="BR114" s="4"/>
      <c r="BS114" s="18"/>
      <c r="BT114" s="19"/>
      <c r="BU114" s="18"/>
      <c r="BV114" s="19"/>
    </row>
    <row r="115" spans="1:75" ht="19.899999999999999" customHeight="1">
      <c r="A115" s="194">
        <v>114</v>
      </c>
      <c r="B115" s="195">
        <v>18</v>
      </c>
      <c r="C115" s="195"/>
      <c r="D115" s="196" t="s">
        <v>2376</v>
      </c>
      <c r="E115" s="196" t="s">
        <v>2377</v>
      </c>
      <c r="F115" s="2" t="str">
        <f t="shared" si="20"/>
        <v>FCS0301</v>
      </c>
      <c r="G115" s="1">
        <f t="shared" si="21"/>
        <v>6</v>
      </c>
      <c r="H115" s="1">
        <f t="shared" si="22"/>
        <v>8</v>
      </c>
      <c r="I115" s="1">
        <v>18</v>
      </c>
      <c r="J115" s="60" t="str">
        <f t="shared" si="23"/>
        <v>ADV151-P</v>
      </c>
      <c r="K115" s="2" t="str">
        <f t="shared" si="13"/>
        <v>DI</v>
      </c>
      <c r="L115" s="2"/>
      <c r="M115" s="2" t="s">
        <v>2005</v>
      </c>
      <c r="N115" s="2" t="s">
        <v>489</v>
      </c>
      <c r="O115" s="2"/>
      <c r="P115" s="2"/>
      <c r="Q115" s="2" t="s">
        <v>2378</v>
      </c>
      <c r="R115" s="2" t="s">
        <v>2007</v>
      </c>
      <c r="S115" s="3" t="str">
        <f t="shared" si="14"/>
        <v>%Z068118</v>
      </c>
      <c r="T115" s="2" t="str">
        <f t="shared" si="15"/>
        <v>08ES-9331D</v>
      </c>
      <c r="U115" s="2" t="s">
        <v>2378</v>
      </c>
      <c r="V115" s="2" t="str">
        <f t="shared" si="16"/>
        <v>洗涤泵故障 08PU931A</v>
      </c>
      <c r="W115" s="114" t="s">
        <v>2217</v>
      </c>
      <c r="X115" s="2" t="s">
        <v>2218</v>
      </c>
      <c r="Y115" s="114" t="s">
        <v>2219</v>
      </c>
      <c r="Z115" s="58" t="s">
        <v>165</v>
      </c>
      <c r="AA115" s="4"/>
      <c r="AB115" s="4"/>
      <c r="AC115" s="5"/>
      <c r="AD115" s="6"/>
      <c r="AE115" s="6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4"/>
      <c r="BL115" s="8"/>
      <c r="BM115" s="8"/>
      <c r="BN115" s="8"/>
      <c r="BO115" s="4"/>
      <c r="BP115" s="4"/>
      <c r="BQ115" s="4"/>
      <c r="BR115" s="4"/>
      <c r="BS115" s="18"/>
      <c r="BT115" s="19"/>
      <c r="BU115" s="18"/>
      <c r="BV115" s="19"/>
    </row>
    <row r="116" spans="1:75" ht="19.899999999999999" customHeight="1">
      <c r="A116" s="194">
        <v>115</v>
      </c>
      <c r="B116" s="195">
        <v>19</v>
      </c>
      <c r="C116" s="195"/>
      <c r="D116" s="196" t="s">
        <v>2379</v>
      </c>
      <c r="E116" s="196" t="s">
        <v>2380</v>
      </c>
      <c r="F116" s="2" t="str">
        <f t="shared" si="20"/>
        <v>FCS0301</v>
      </c>
      <c r="G116" s="1">
        <f t="shared" si="21"/>
        <v>6</v>
      </c>
      <c r="H116" s="1">
        <f t="shared" si="22"/>
        <v>8</v>
      </c>
      <c r="I116" s="1">
        <v>19</v>
      </c>
      <c r="J116" s="60" t="str">
        <f t="shared" si="23"/>
        <v>ADV151-P</v>
      </c>
      <c r="K116" s="2" t="str">
        <f t="shared" si="13"/>
        <v>DI</v>
      </c>
      <c r="L116" s="2"/>
      <c r="M116" s="2" t="s">
        <v>2005</v>
      </c>
      <c r="N116" s="2" t="s">
        <v>489</v>
      </c>
      <c r="O116" s="2"/>
      <c r="P116" s="2"/>
      <c r="Q116" s="2" t="s">
        <v>2381</v>
      </c>
      <c r="R116" s="2" t="s">
        <v>2007</v>
      </c>
      <c r="S116" s="3" t="str">
        <f t="shared" si="14"/>
        <v>%Z068119</v>
      </c>
      <c r="T116" s="2" t="str">
        <f t="shared" si="15"/>
        <v>08ES-9332D</v>
      </c>
      <c r="U116" s="2" t="s">
        <v>2381</v>
      </c>
      <c r="V116" s="2" t="str">
        <f t="shared" si="16"/>
        <v>洗涤泵故障 08PU931S</v>
      </c>
      <c r="W116" s="114" t="s">
        <v>2217</v>
      </c>
      <c r="X116" s="2" t="s">
        <v>2218</v>
      </c>
      <c r="Y116" s="114" t="s">
        <v>2219</v>
      </c>
      <c r="Z116" s="58" t="s">
        <v>165</v>
      </c>
      <c r="AA116" s="4"/>
      <c r="AB116" s="4"/>
      <c r="AC116" s="5"/>
      <c r="AD116" s="6"/>
      <c r="AE116" s="6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4"/>
      <c r="BL116" s="8"/>
      <c r="BM116" s="8"/>
      <c r="BN116" s="8"/>
      <c r="BO116" s="4"/>
      <c r="BP116" s="4"/>
      <c r="BQ116" s="4"/>
      <c r="BR116" s="4"/>
      <c r="BS116" s="18"/>
      <c r="BT116" s="19"/>
      <c r="BU116" s="18"/>
      <c r="BV116" s="19"/>
    </row>
    <row r="117" spans="1:75" ht="19.899999999999999" customHeight="1">
      <c r="A117" s="194">
        <v>116</v>
      </c>
      <c r="B117" s="195">
        <v>20</v>
      </c>
      <c r="C117" s="195"/>
      <c r="D117" s="196" t="s">
        <v>2382</v>
      </c>
      <c r="E117" s="196" t="s">
        <v>2383</v>
      </c>
      <c r="F117" s="2" t="str">
        <f t="shared" si="20"/>
        <v>FCS0301</v>
      </c>
      <c r="G117" s="1">
        <f t="shared" si="21"/>
        <v>6</v>
      </c>
      <c r="H117" s="1">
        <f t="shared" si="22"/>
        <v>8</v>
      </c>
      <c r="I117" s="1">
        <v>20</v>
      </c>
      <c r="J117" s="60" t="str">
        <f t="shared" si="23"/>
        <v>ADV151-P</v>
      </c>
      <c r="K117" s="2" t="str">
        <f t="shared" si="13"/>
        <v>DI</v>
      </c>
      <c r="L117" s="2"/>
      <c r="M117" s="2" t="s">
        <v>2005</v>
      </c>
      <c r="N117" s="2" t="s">
        <v>489</v>
      </c>
      <c r="O117" s="2"/>
      <c r="P117" s="2"/>
      <c r="Q117" s="2" t="s">
        <v>2384</v>
      </c>
      <c r="R117" s="2" t="s">
        <v>2007</v>
      </c>
      <c r="S117" s="3" t="str">
        <f t="shared" si="14"/>
        <v>%Z068120</v>
      </c>
      <c r="T117" s="2" t="str">
        <f t="shared" si="15"/>
        <v>08ES-9429D</v>
      </c>
      <c r="U117" s="2" t="s">
        <v>2384</v>
      </c>
      <c r="V117" s="2" t="str">
        <f t="shared" si="16"/>
        <v>输送泵故障 08PU929A</v>
      </c>
      <c r="W117" s="114" t="s">
        <v>2217</v>
      </c>
      <c r="X117" s="2" t="s">
        <v>2218</v>
      </c>
      <c r="Y117" s="114" t="s">
        <v>2219</v>
      </c>
      <c r="Z117" s="58" t="s">
        <v>165</v>
      </c>
      <c r="AA117" s="4"/>
      <c r="AB117" s="4"/>
      <c r="AC117" s="5"/>
      <c r="AD117" s="6"/>
      <c r="AE117" s="6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4"/>
      <c r="BL117" s="8"/>
      <c r="BM117" s="8"/>
      <c r="BN117" s="8"/>
      <c r="BO117" s="4"/>
      <c r="BP117" s="4"/>
      <c r="BQ117" s="4"/>
      <c r="BR117" s="4"/>
      <c r="BS117" s="18"/>
      <c r="BT117" s="19"/>
      <c r="BU117" s="18"/>
      <c r="BV117" s="19"/>
    </row>
    <row r="118" spans="1:75" ht="19.899999999999999" customHeight="1">
      <c r="A118" s="194">
        <v>117</v>
      </c>
      <c r="B118" s="195">
        <v>21</v>
      </c>
      <c r="C118" s="195"/>
      <c r="D118" s="196" t="s">
        <v>2385</v>
      </c>
      <c r="E118" s="196" t="s">
        <v>2386</v>
      </c>
      <c r="F118" s="2" t="str">
        <f t="shared" si="20"/>
        <v>FCS0301</v>
      </c>
      <c r="G118" s="1">
        <f t="shared" si="21"/>
        <v>6</v>
      </c>
      <c r="H118" s="1">
        <f t="shared" si="22"/>
        <v>8</v>
      </c>
      <c r="I118" s="1">
        <v>21</v>
      </c>
      <c r="J118" s="60" t="str">
        <f t="shared" si="23"/>
        <v>ADV151-P</v>
      </c>
      <c r="K118" s="2" t="str">
        <f t="shared" si="13"/>
        <v>DI</v>
      </c>
      <c r="L118" s="2"/>
      <c r="M118" s="2" t="s">
        <v>2005</v>
      </c>
      <c r="N118" s="2" t="s">
        <v>489</v>
      </c>
      <c r="O118" s="2"/>
      <c r="P118" s="2"/>
      <c r="Q118" s="2" t="s">
        <v>2387</v>
      </c>
      <c r="R118" s="2" t="s">
        <v>2007</v>
      </c>
      <c r="S118" s="3" t="str">
        <f t="shared" si="14"/>
        <v>%Z068121</v>
      </c>
      <c r="T118" s="2" t="str">
        <f t="shared" si="15"/>
        <v>08ES-9430D</v>
      </c>
      <c r="U118" s="2" t="s">
        <v>2387</v>
      </c>
      <c r="V118" s="2" t="str">
        <f t="shared" si="16"/>
        <v>输送泵故障 08PU929S</v>
      </c>
      <c r="W118" s="114" t="s">
        <v>2217</v>
      </c>
      <c r="X118" s="2" t="s">
        <v>2218</v>
      </c>
      <c r="Y118" s="114" t="s">
        <v>2219</v>
      </c>
      <c r="Z118" s="58" t="s">
        <v>165</v>
      </c>
      <c r="AA118" s="4"/>
      <c r="AB118" s="4"/>
      <c r="AC118" s="5"/>
      <c r="AD118" s="6"/>
      <c r="AE118" s="6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4"/>
      <c r="BL118" s="8"/>
      <c r="BM118" s="8"/>
      <c r="BN118" s="8"/>
      <c r="BO118" s="4"/>
      <c r="BP118" s="4"/>
      <c r="BQ118" s="4"/>
      <c r="BR118" s="4"/>
      <c r="BS118" s="18"/>
      <c r="BT118" s="19"/>
      <c r="BU118" s="18"/>
      <c r="BV118" s="19"/>
    </row>
    <row r="119" spans="1:75" ht="19.899999999999999" customHeight="1">
      <c r="A119" s="194">
        <v>118</v>
      </c>
      <c r="B119" s="195">
        <v>22</v>
      </c>
      <c r="C119" s="195"/>
      <c r="D119" s="196" t="s">
        <v>2388</v>
      </c>
      <c r="E119" s="196" t="s">
        <v>2389</v>
      </c>
      <c r="F119" s="2" t="str">
        <f t="shared" si="20"/>
        <v>FCS0301</v>
      </c>
      <c r="G119" s="1">
        <f t="shared" si="21"/>
        <v>6</v>
      </c>
      <c r="H119" s="1">
        <f t="shared" si="22"/>
        <v>8</v>
      </c>
      <c r="I119" s="1">
        <v>22</v>
      </c>
      <c r="J119" s="60" t="str">
        <f t="shared" si="23"/>
        <v>ADV151-P</v>
      </c>
      <c r="K119" s="2" t="str">
        <f t="shared" si="13"/>
        <v>DI</v>
      </c>
      <c r="L119" s="2"/>
      <c r="M119" s="2" t="s">
        <v>2005</v>
      </c>
      <c r="N119" s="2" t="s">
        <v>489</v>
      </c>
      <c r="O119" s="2"/>
      <c r="P119" s="2"/>
      <c r="Q119" s="2" t="s">
        <v>2390</v>
      </c>
      <c r="R119" s="2" t="s">
        <v>2007</v>
      </c>
      <c r="S119" s="3" t="str">
        <f t="shared" si="14"/>
        <v>%Z068122</v>
      </c>
      <c r="T119" s="2" t="str">
        <f t="shared" si="15"/>
        <v>08XS-4054</v>
      </c>
      <c r="U119" s="2" t="s">
        <v>2391</v>
      </c>
      <c r="V119" s="2" t="str">
        <f t="shared" si="16"/>
        <v>HE401排气水含量开关</v>
      </c>
      <c r="W119" s="114" t="s">
        <v>2217</v>
      </c>
      <c r="X119" s="2" t="s">
        <v>2218</v>
      </c>
      <c r="Y119" s="114"/>
      <c r="Z119" s="58" t="s">
        <v>165</v>
      </c>
      <c r="AA119" s="4"/>
      <c r="AB119" s="4"/>
      <c r="AC119" s="5"/>
      <c r="AD119" s="6"/>
      <c r="AE119" s="6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4"/>
      <c r="BL119" s="8"/>
      <c r="BM119" s="8"/>
      <c r="BN119" s="8"/>
      <c r="BO119" s="4"/>
      <c r="BP119" s="4"/>
      <c r="BQ119" s="4"/>
      <c r="BR119" s="4"/>
      <c r="BS119" s="18"/>
      <c r="BT119" s="19"/>
      <c r="BU119" s="18"/>
      <c r="BV119" s="19"/>
    </row>
    <row r="120" spans="1:75" ht="19.899999999999999" customHeight="1">
      <c r="A120" s="194">
        <v>119</v>
      </c>
      <c r="B120" s="195">
        <v>23</v>
      </c>
      <c r="C120" s="195"/>
      <c r="D120" s="196" t="s">
        <v>2392</v>
      </c>
      <c r="E120" s="196" t="s">
        <v>2393</v>
      </c>
      <c r="F120" s="2" t="str">
        <f t="shared" si="20"/>
        <v>FCS0301</v>
      </c>
      <c r="G120" s="1">
        <f t="shared" si="21"/>
        <v>6</v>
      </c>
      <c r="H120" s="1">
        <f t="shared" si="22"/>
        <v>8</v>
      </c>
      <c r="I120" s="1">
        <v>23</v>
      </c>
      <c r="J120" s="60" t="str">
        <f t="shared" si="23"/>
        <v>ADV151-P</v>
      </c>
      <c r="K120" s="2" t="str">
        <f t="shared" si="13"/>
        <v>DI</v>
      </c>
      <c r="L120" s="2"/>
      <c r="M120" s="2" t="s">
        <v>2005</v>
      </c>
      <c r="N120" s="2" t="s">
        <v>489</v>
      </c>
      <c r="O120" s="2"/>
      <c r="P120" s="2"/>
      <c r="Q120" s="2"/>
      <c r="R120" s="2"/>
      <c r="S120" s="3" t="str">
        <f t="shared" si="14"/>
        <v>%Z068123</v>
      </c>
      <c r="T120" s="2" t="str">
        <f t="shared" si="15"/>
        <v>04XI-FAU0101</v>
      </c>
      <c r="U120" s="2"/>
      <c r="V120" s="2" t="str">
        <f t="shared" si="16"/>
        <v>FAU-04-0200-0101运行状态</v>
      </c>
      <c r="W120" s="114" t="s">
        <v>2217</v>
      </c>
      <c r="X120" s="2" t="s">
        <v>2218</v>
      </c>
      <c r="Y120" s="114"/>
      <c r="Z120" s="58" t="s">
        <v>165</v>
      </c>
      <c r="AA120" s="4"/>
      <c r="AB120" s="4"/>
      <c r="AC120" s="5"/>
      <c r="AD120" s="6"/>
      <c r="AE120" s="6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4"/>
      <c r="BL120" s="8"/>
      <c r="BM120" s="8"/>
      <c r="BN120" s="8"/>
      <c r="BO120" s="4"/>
      <c r="BP120" s="4"/>
      <c r="BQ120" s="4"/>
      <c r="BR120" s="4"/>
      <c r="BS120" s="18"/>
      <c r="BT120" s="19"/>
      <c r="BU120" s="18"/>
      <c r="BV120" s="19"/>
    </row>
    <row r="121" spans="1:75" ht="19.899999999999999" customHeight="1">
      <c r="A121" s="194">
        <v>120</v>
      </c>
      <c r="B121" s="195">
        <v>24</v>
      </c>
      <c r="C121" s="195"/>
      <c r="D121" s="196" t="s">
        <v>2394</v>
      </c>
      <c r="E121" s="196" t="s">
        <v>2395</v>
      </c>
      <c r="F121" s="2" t="str">
        <f t="shared" si="20"/>
        <v>FCS0301</v>
      </c>
      <c r="G121" s="1">
        <f t="shared" si="21"/>
        <v>6</v>
      </c>
      <c r="H121" s="1">
        <f t="shared" si="22"/>
        <v>8</v>
      </c>
      <c r="I121" s="1">
        <v>24</v>
      </c>
      <c r="J121" s="60" t="str">
        <f t="shared" si="23"/>
        <v>ADV151-P</v>
      </c>
      <c r="K121" s="2" t="str">
        <f t="shared" si="13"/>
        <v>DI</v>
      </c>
      <c r="L121" s="2"/>
      <c r="M121" s="2" t="s">
        <v>2005</v>
      </c>
      <c r="N121" s="2" t="s">
        <v>489</v>
      </c>
      <c r="O121" s="2"/>
      <c r="P121" s="2"/>
      <c r="Q121" s="2"/>
      <c r="R121" s="2"/>
      <c r="S121" s="3" t="str">
        <f t="shared" si="14"/>
        <v>%Z068124</v>
      </c>
      <c r="T121" s="2" t="str">
        <f t="shared" si="15"/>
        <v>04XIF-FAU0101</v>
      </c>
      <c r="U121" s="2"/>
      <c r="V121" s="2" t="str">
        <f t="shared" si="16"/>
        <v>FAU-04-0200-0101故障状态</v>
      </c>
      <c r="W121" s="114" t="s">
        <v>2217</v>
      </c>
      <c r="X121" s="2" t="s">
        <v>2218</v>
      </c>
      <c r="Y121" s="114"/>
      <c r="Z121" s="58" t="s">
        <v>165</v>
      </c>
      <c r="AA121" s="4"/>
      <c r="AB121" s="4"/>
      <c r="AC121" s="5"/>
      <c r="AD121" s="6"/>
      <c r="AE121" s="6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4"/>
      <c r="BL121" s="8"/>
      <c r="BM121" s="8"/>
      <c r="BN121" s="8"/>
      <c r="BO121" s="4"/>
      <c r="BP121" s="4"/>
      <c r="BQ121" s="4"/>
      <c r="BR121" s="4"/>
      <c r="BS121" s="18"/>
      <c r="BT121" s="19"/>
      <c r="BU121" s="18"/>
      <c r="BV121" s="19"/>
    </row>
    <row r="122" spans="1:75" ht="19.899999999999999" customHeight="1">
      <c r="A122" s="194">
        <v>121</v>
      </c>
      <c r="B122" s="195">
        <v>25</v>
      </c>
      <c r="C122" s="195"/>
      <c r="D122" s="196" t="s">
        <v>2396</v>
      </c>
      <c r="E122" s="196" t="s">
        <v>2397</v>
      </c>
      <c r="F122" s="2" t="str">
        <f t="shared" si="20"/>
        <v>FCS0301</v>
      </c>
      <c r="G122" s="1">
        <f t="shared" si="21"/>
        <v>6</v>
      </c>
      <c r="H122" s="1">
        <f t="shared" si="22"/>
        <v>8</v>
      </c>
      <c r="I122" s="1">
        <v>25</v>
      </c>
      <c r="J122" s="60" t="str">
        <f t="shared" si="23"/>
        <v>ADV151-P</v>
      </c>
      <c r="K122" s="2" t="str">
        <f t="shared" si="13"/>
        <v>DI</v>
      </c>
      <c r="L122" s="2"/>
      <c r="M122" s="2" t="s">
        <v>2005</v>
      </c>
      <c r="N122" s="2" t="s">
        <v>489</v>
      </c>
      <c r="O122" s="2"/>
      <c r="P122" s="2"/>
      <c r="Q122" s="2"/>
      <c r="R122" s="2"/>
      <c r="S122" s="3" t="str">
        <f t="shared" si="14"/>
        <v>%Z068125</v>
      </c>
      <c r="T122" s="2" t="str">
        <f t="shared" si="15"/>
        <v>04XI-HAC0101</v>
      </c>
      <c r="U122" s="2"/>
      <c r="V122" s="2" t="str">
        <f t="shared" si="16"/>
        <v>HAC-04-0200-0101运行状态</v>
      </c>
      <c r="W122" s="114" t="s">
        <v>2217</v>
      </c>
      <c r="X122" s="2" t="s">
        <v>2218</v>
      </c>
      <c r="Y122" s="114"/>
      <c r="Z122" s="58" t="s">
        <v>165</v>
      </c>
      <c r="AA122" s="4"/>
      <c r="AB122" s="4"/>
      <c r="AC122" s="5"/>
      <c r="AD122" s="6"/>
      <c r="AE122" s="6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4"/>
      <c r="BL122" s="8"/>
      <c r="BM122" s="8"/>
      <c r="BN122" s="8"/>
      <c r="BO122" s="4"/>
      <c r="BP122" s="4"/>
      <c r="BQ122" s="4"/>
      <c r="BR122" s="4"/>
      <c r="BS122" s="18"/>
      <c r="BT122" s="19"/>
      <c r="BU122" s="18"/>
      <c r="BV122" s="19"/>
    </row>
    <row r="123" spans="1:75" ht="19.899999999999999" customHeight="1">
      <c r="A123" s="194">
        <v>122</v>
      </c>
      <c r="B123" s="195">
        <v>26</v>
      </c>
      <c r="C123" s="195"/>
      <c r="D123" s="196" t="s">
        <v>2398</v>
      </c>
      <c r="E123" s="196" t="s">
        <v>2399</v>
      </c>
      <c r="F123" s="2" t="str">
        <f t="shared" si="20"/>
        <v>FCS0301</v>
      </c>
      <c r="G123" s="1">
        <f t="shared" si="21"/>
        <v>6</v>
      </c>
      <c r="H123" s="1">
        <f t="shared" si="22"/>
        <v>8</v>
      </c>
      <c r="I123" s="1">
        <v>26</v>
      </c>
      <c r="J123" s="60" t="str">
        <f t="shared" si="23"/>
        <v>ADV151-P</v>
      </c>
      <c r="K123" s="2" t="str">
        <f t="shared" si="13"/>
        <v>DI</v>
      </c>
      <c r="L123" s="2"/>
      <c r="M123" s="2" t="s">
        <v>2005</v>
      </c>
      <c r="N123" s="2" t="s">
        <v>489</v>
      </c>
      <c r="O123" s="2"/>
      <c r="P123" s="2"/>
      <c r="Q123" s="2"/>
      <c r="R123" s="2"/>
      <c r="S123" s="3" t="str">
        <f t="shared" si="14"/>
        <v>%Z068126</v>
      </c>
      <c r="T123" s="2" t="str">
        <f t="shared" si="15"/>
        <v>04XIF-HAC0101</v>
      </c>
      <c r="U123" s="2"/>
      <c r="V123" s="2" t="str">
        <f t="shared" si="16"/>
        <v>HAC-04-0200-010故障状态</v>
      </c>
      <c r="W123" s="114" t="s">
        <v>2217</v>
      </c>
      <c r="X123" s="2" t="s">
        <v>2218</v>
      </c>
      <c r="Y123" s="114"/>
      <c r="Z123" s="58" t="s">
        <v>165</v>
      </c>
      <c r="AA123" s="4"/>
      <c r="AB123" s="4"/>
      <c r="AC123" s="5"/>
      <c r="AD123" s="6"/>
      <c r="AE123" s="6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4"/>
      <c r="BL123" s="8"/>
      <c r="BM123" s="8"/>
      <c r="BN123" s="8"/>
      <c r="BO123" s="4"/>
      <c r="BP123" s="4"/>
      <c r="BQ123" s="4"/>
      <c r="BR123" s="4"/>
      <c r="BS123" s="18"/>
      <c r="BT123" s="19"/>
      <c r="BU123" s="18"/>
      <c r="BV123" s="19"/>
    </row>
    <row r="124" spans="1:75" ht="19.899999999999999" customHeight="1">
      <c r="A124" s="194">
        <v>123</v>
      </c>
      <c r="B124" s="195">
        <v>27</v>
      </c>
      <c r="C124" s="195"/>
      <c r="D124" s="196" t="s">
        <v>2400</v>
      </c>
      <c r="E124" s="196" t="s">
        <v>2401</v>
      </c>
      <c r="F124" s="2" t="str">
        <f t="shared" si="20"/>
        <v>FCS0301</v>
      </c>
      <c r="G124" s="1">
        <f t="shared" si="21"/>
        <v>6</v>
      </c>
      <c r="H124" s="1">
        <f t="shared" si="22"/>
        <v>8</v>
      </c>
      <c r="I124" s="1">
        <v>27</v>
      </c>
      <c r="J124" s="60" t="str">
        <f t="shared" si="23"/>
        <v>ADV151-P</v>
      </c>
      <c r="K124" s="2" t="str">
        <f t="shared" si="13"/>
        <v>DI</v>
      </c>
      <c r="L124" s="2"/>
      <c r="M124" s="2" t="s">
        <v>2005</v>
      </c>
      <c r="N124" s="2" t="s">
        <v>489</v>
      </c>
      <c r="O124" s="2"/>
      <c r="P124" s="2"/>
      <c r="Q124" s="2"/>
      <c r="R124" s="2"/>
      <c r="S124" s="3" t="str">
        <f t="shared" si="14"/>
        <v>%Z068127</v>
      </c>
      <c r="T124" s="2" t="str">
        <f t="shared" si="15"/>
        <v>04XI-HAC0102</v>
      </c>
      <c r="U124" s="2"/>
      <c r="V124" s="2" t="str">
        <f t="shared" si="16"/>
        <v>HAC-04-0200-0102运行状态</v>
      </c>
      <c r="W124" s="114" t="s">
        <v>2217</v>
      </c>
      <c r="X124" s="2" t="s">
        <v>2218</v>
      </c>
      <c r="Y124" s="114"/>
      <c r="Z124" s="58" t="s">
        <v>165</v>
      </c>
      <c r="AA124" s="4"/>
      <c r="AB124" s="4"/>
      <c r="AC124" s="5"/>
      <c r="AD124" s="6"/>
      <c r="AE124" s="6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4"/>
      <c r="BL124" s="8"/>
      <c r="BM124" s="8"/>
      <c r="BN124" s="8"/>
      <c r="BO124" s="4"/>
      <c r="BP124" s="4"/>
      <c r="BQ124" s="4"/>
      <c r="BR124" s="4"/>
      <c r="BS124" s="18"/>
      <c r="BT124" s="19"/>
      <c r="BU124" s="18"/>
      <c r="BV124" s="19"/>
    </row>
    <row r="125" spans="1:75" ht="19.899999999999999" customHeight="1">
      <c r="A125" s="194">
        <v>124</v>
      </c>
      <c r="B125" s="195">
        <v>28</v>
      </c>
      <c r="C125" s="195"/>
      <c r="D125" s="196" t="s">
        <v>2402</v>
      </c>
      <c r="E125" s="196" t="s">
        <v>2403</v>
      </c>
      <c r="F125" s="2" t="str">
        <f t="shared" si="20"/>
        <v>FCS0301</v>
      </c>
      <c r="G125" s="1">
        <f t="shared" si="21"/>
        <v>6</v>
      </c>
      <c r="H125" s="1">
        <f t="shared" si="22"/>
        <v>8</v>
      </c>
      <c r="I125" s="1">
        <v>28</v>
      </c>
      <c r="J125" s="60" t="str">
        <f t="shared" si="23"/>
        <v>ADV151-P</v>
      </c>
      <c r="K125" s="2" t="str">
        <f t="shared" si="13"/>
        <v>DI</v>
      </c>
      <c r="L125" s="2"/>
      <c r="M125" s="2" t="s">
        <v>2005</v>
      </c>
      <c r="N125" s="2" t="s">
        <v>489</v>
      </c>
      <c r="O125" s="2"/>
      <c r="P125" s="2"/>
      <c r="Q125" s="2"/>
      <c r="R125" s="2"/>
      <c r="S125" s="3" t="str">
        <f t="shared" si="14"/>
        <v>%Z068128</v>
      </c>
      <c r="T125" s="2" t="str">
        <f t="shared" si="15"/>
        <v>04XIF-HAC0102</v>
      </c>
      <c r="U125" s="2"/>
      <c r="V125" s="2" t="str">
        <f t="shared" si="16"/>
        <v>HAC-04-0200-0102故障状态</v>
      </c>
      <c r="W125" s="114" t="s">
        <v>2217</v>
      </c>
      <c r="X125" s="2" t="s">
        <v>2218</v>
      </c>
      <c r="Y125" s="114"/>
      <c r="Z125" s="58" t="s">
        <v>165</v>
      </c>
      <c r="AA125" s="4"/>
      <c r="AB125" s="4"/>
      <c r="AC125" s="5"/>
      <c r="AD125" s="6"/>
      <c r="AE125" s="6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4"/>
      <c r="BL125" s="8"/>
      <c r="BM125" s="8"/>
      <c r="BN125" s="8"/>
      <c r="BO125" s="4"/>
      <c r="BP125" s="4"/>
      <c r="BQ125" s="4"/>
      <c r="BR125" s="4"/>
      <c r="BS125" s="18"/>
      <c r="BT125" s="19"/>
      <c r="BU125" s="18"/>
      <c r="BV125" s="19"/>
    </row>
    <row r="126" spans="1:75" ht="19.899999999999999" customHeight="1">
      <c r="A126" s="194">
        <v>125</v>
      </c>
      <c r="B126" s="195">
        <v>29</v>
      </c>
      <c r="C126" s="195"/>
      <c r="D126" s="196" t="s">
        <v>2404</v>
      </c>
      <c r="E126" s="196" t="s">
        <v>2405</v>
      </c>
      <c r="F126" s="2" t="str">
        <f t="shared" si="20"/>
        <v>FCS0301</v>
      </c>
      <c r="G126" s="1">
        <f t="shared" si="21"/>
        <v>6</v>
      </c>
      <c r="H126" s="1">
        <f t="shared" si="22"/>
        <v>8</v>
      </c>
      <c r="I126" s="1">
        <v>29</v>
      </c>
      <c r="J126" s="60" t="str">
        <f t="shared" si="23"/>
        <v>ADV151-P</v>
      </c>
      <c r="K126" s="2" t="str">
        <f t="shared" si="13"/>
        <v>DI</v>
      </c>
      <c r="L126" s="2"/>
      <c r="M126" s="2" t="s">
        <v>2005</v>
      </c>
      <c r="N126" s="2" t="s">
        <v>489</v>
      </c>
      <c r="O126" s="2"/>
      <c r="P126" s="2"/>
      <c r="Q126" s="2"/>
      <c r="R126" s="2"/>
      <c r="S126" s="3" t="str">
        <f t="shared" si="14"/>
        <v>%Z068129</v>
      </c>
      <c r="T126" s="2" t="str">
        <f t="shared" si="15"/>
        <v>04XI-MGD0101</v>
      </c>
      <c r="U126" s="2"/>
      <c r="V126" s="2" t="str">
        <f t="shared" si="16"/>
        <v>MGD-04-0200-0101运行状态</v>
      </c>
      <c r="W126" s="114" t="s">
        <v>2217</v>
      </c>
      <c r="X126" s="2" t="s">
        <v>2218</v>
      </c>
      <c r="Y126" s="114"/>
      <c r="Z126" s="58" t="s">
        <v>165</v>
      </c>
      <c r="AA126" s="4"/>
      <c r="AB126" s="4"/>
      <c r="AC126" s="5"/>
      <c r="AD126" s="6"/>
      <c r="AE126" s="6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4"/>
      <c r="BL126" s="8"/>
      <c r="BM126" s="8"/>
      <c r="BN126" s="8"/>
      <c r="BO126" s="4"/>
      <c r="BP126" s="4"/>
      <c r="BQ126" s="4"/>
      <c r="BR126" s="4"/>
      <c r="BS126" s="18"/>
      <c r="BT126" s="19"/>
      <c r="BU126" s="18"/>
      <c r="BV126" s="19"/>
    </row>
    <row r="127" spans="1:75" ht="19.899999999999999" customHeight="1">
      <c r="A127" s="194">
        <v>126</v>
      </c>
      <c r="B127" s="204">
        <v>30</v>
      </c>
      <c r="C127" s="195"/>
      <c r="D127" s="115" t="s">
        <v>2406</v>
      </c>
      <c r="E127" s="115" t="s">
        <v>2407</v>
      </c>
      <c r="F127" s="2" t="str">
        <f t="shared" si="20"/>
        <v>FCS0301</v>
      </c>
      <c r="G127" s="1">
        <f t="shared" si="21"/>
        <v>6</v>
      </c>
      <c r="H127" s="1">
        <f t="shared" si="22"/>
        <v>8</v>
      </c>
      <c r="I127" s="1">
        <v>30</v>
      </c>
      <c r="J127" s="60" t="str">
        <f t="shared" si="23"/>
        <v>ADV151-P</v>
      </c>
      <c r="K127" s="2" t="str">
        <f t="shared" si="13"/>
        <v>DI</v>
      </c>
      <c r="L127" s="2"/>
      <c r="M127" s="2" t="s">
        <v>2005</v>
      </c>
      <c r="N127" s="2" t="s">
        <v>489</v>
      </c>
      <c r="O127" s="2"/>
      <c r="P127" s="2"/>
      <c r="Q127" s="2"/>
      <c r="R127" s="2"/>
      <c r="S127" s="3" t="str">
        <f t="shared" si="14"/>
        <v>%Z068130</v>
      </c>
      <c r="T127" s="2" t="str">
        <f t="shared" si="15"/>
        <v>04XIF-MGD0101</v>
      </c>
      <c r="U127" s="36"/>
      <c r="V127" s="2" t="str">
        <f t="shared" si="16"/>
        <v>MGD-04-0200-0101故障状态</v>
      </c>
      <c r="W127" s="114" t="s">
        <v>2217</v>
      </c>
      <c r="X127" s="2" t="s">
        <v>2218</v>
      </c>
      <c r="Y127" s="114"/>
      <c r="Z127" s="58" t="s">
        <v>165</v>
      </c>
      <c r="AA127" s="4"/>
      <c r="AB127" s="4"/>
      <c r="AC127" s="5"/>
      <c r="AD127" s="6"/>
      <c r="AE127" s="6"/>
      <c r="AF127" s="4"/>
      <c r="AG127" s="4"/>
      <c r="AH127" s="4"/>
      <c r="AI127" s="4"/>
      <c r="AJ127" s="7"/>
      <c r="AK127" s="4"/>
      <c r="AL127" s="4"/>
      <c r="AM127" s="4"/>
      <c r="AN127" s="4"/>
      <c r="AO127" s="4"/>
      <c r="AP127" s="4"/>
      <c r="AQ127" s="4"/>
      <c r="AR127" s="4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4"/>
      <c r="BL127" s="8"/>
      <c r="BM127" s="8"/>
      <c r="BN127" s="8"/>
      <c r="BO127" s="4"/>
      <c r="BP127" s="4"/>
      <c r="BQ127" s="4"/>
      <c r="BR127" s="4"/>
      <c r="BS127" s="18"/>
      <c r="BT127" s="19"/>
      <c r="BU127" s="18"/>
      <c r="BV127" s="19"/>
    </row>
    <row r="128" spans="1:75" ht="19.899999999999999" customHeight="1">
      <c r="A128" s="194">
        <v>127</v>
      </c>
      <c r="B128" s="204">
        <v>31</v>
      </c>
      <c r="C128" s="195"/>
      <c r="D128" s="196" t="s">
        <v>2408</v>
      </c>
      <c r="E128" s="196" t="s">
        <v>2409</v>
      </c>
      <c r="F128" s="2" t="str">
        <f t="shared" si="20"/>
        <v>FCS0301</v>
      </c>
      <c r="G128" s="1">
        <f t="shared" si="21"/>
        <v>6</v>
      </c>
      <c r="H128" s="1">
        <f t="shared" si="22"/>
        <v>8</v>
      </c>
      <c r="I128" s="1">
        <v>31</v>
      </c>
      <c r="J128" s="60" t="str">
        <f t="shared" si="23"/>
        <v>ADV151-P</v>
      </c>
      <c r="K128" s="2" t="str">
        <f t="shared" si="13"/>
        <v>DI</v>
      </c>
      <c r="L128" s="2"/>
      <c r="M128" s="2" t="s">
        <v>2005</v>
      </c>
      <c r="N128" s="2" t="s">
        <v>489</v>
      </c>
      <c r="O128" s="2"/>
      <c r="P128" s="2"/>
      <c r="Q128" s="2"/>
      <c r="R128" s="2"/>
      <c r="S128" s="3" t="str">
        <f t="shared" si="14"/>
        <v>%Z068131</v>
      </c>
      <c r="T128" s="2" t="str">
        <f t="shared" si="15"/>
        <v>04XI-MGD0201</v>
      </c>
      <c r="U128" s="2"/>
      <c r="V128" s="2" t="str">
        <f t="shared" si="16"/>
        <v>MGD-04-0200-0201运行状态</v>
      </c>
      <c r="W128" s="114" t="s">
        <v>2217</v>
      </c>
      <c r="X128" s="2" t="s">
        <v>2218</v>
      </c>
      <c r="Y128" s="114"/>
      <c r="Z128" s="58" t="s">
        <v>165</v>
      </c>
      <c r="AA128" s="4"/>
      <c r="AB128" s="4"/>
      <c r="AC128" s="5"/>
      <c r="AD128" s="6"/>
      <c r="AE128" s="6"/>
      <c r="AF128" s="4"/>
      <c r="AG128" s="4"/>
      <c r="AH128" s="4"/>
      <c r="AI128" s="4"/>
      <c r="AJ128" s="8"/>
      <c r="AK128" s="4"/>
      <c r="AL128" s="4"/>
      <c r="AM128" s="4"/>
      <c r="AN128" s="4"/>
      <c r="AO128" s="4"/>
      <c r="AP128" s="4"/>
      <c r="AQ128" s="4"/>
      <c r="AR128" s="4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4"/>
      <c r="BL128" s="8"/>
      <c r="BM128" s="8"/>
      <c r="BN128" s="8"/>
      <c r="BO128" s="4"/>
      <c r="BP128" s="4"/>
      <c r="BQ128" s="4"/>
      <c r="BR128" s="4"/>
      <c r="BS128" s="18"/>
      <c r="BT128" s="19"/>
      <c r="BU128" s="18"/>
      <c r="BV128" s="19"/>
    </row>
    <row r="129" spans="1:75" ht="19.899999999999999" customHeight="1">
      <c r="A129" s="194">
        <v>128</v>
      </c>
      <c r="B129" s="204">
        <v>32</v>
      </c>
      <c r="C129" s="195"/>
      <c r="D129" s="196" t="s">
        <v>2410</v>
      </c>
      <c r="E129" s="196" t="s">
        <v>2411</v>
      </c>
      <c r="F129" s="2" t="str">
        <f t="shared" si="20"/>
        <v>FCS0301</v>
      </c>
      <c r="G129" s="1">
        <f t="shared" si="21"/>
        <v>6</v>
      </c>
      <c r="H129" s="1">
        <f t="shared" si="22"/>
        <v>8</v>
      </c>
      <c r="I129" s="1">
        <v>32</v>
      </c>
      <c r="J129" s="60" t="str">
        <f t="shared" si="23"/>
        <v>ADV151-P</v>
      </c>
      <c r="K129" s="2" t="str">
        <f t="shared" si="13"/>
        <v>DI</v>
      </c>
      <c r="L129" s="2"/>
      <c r="M129" s="2" t="s">
        <v>2005</v>
      </c>
      <c r="N129" s="2" t="s">
        <v>489</v>
      </c>
      <c r="O129" s="2"/>
      <c r="P129" s="2"/>
      <c r="Q129" s="2"/>
      <c r="R129" s="2"/>
      <c r="S129" s="3" t="str">
        <f t="shared" si="14"/>
        <v>%Z068132</v>
      </c>
      <c r="T129" s="2" t="str">
        <f t="shared" si="15"/>
        <v>04XIF-MGD0201</v>
      </c>
      <c r="U129" s="2"/>
      <c r="V129" s="2" t="str">
        <f t="shared" si="16"/>
        <v>MGD-04-0200-0201故障状态</v>
      </c>
      <c r="W129" s="114" t="s">
        <v>2217</v>
      </c>
      <c r="X129" s="2" t="s">
        <v>2218</v>
      </c>
      <c r="Y129" s="114"/>
      <c r="Z129" s="58" t="s">
        <v>165</v>
      </c>
      <c r="AA129" s="4"/>
      <c r="AB129" s="4"/>
      <c r="AC129" s="5"/>
      <c r="AD129" s="6"/>
      <c r="AE129" s="6"/>
      <c r="AF129" s="4"/>
      <c r="AG129" s="4"/>
      <c r="AH129" s="4"/>
      <c r="AI129" s="4"/>
      <c r="AJ129" s="8"/>
      <c r="AK129" s="4"/>
      <c r="AL129" s="4"/>
      <c r="AM129" s="4"/>
      <c r="AN129" s="4"/>
      <c r="AO129" s="4"/>
      <c r="AP129" s="4"/>
      <c r="AQ129" s="4"/>
      <c r="AR129" s="4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4"/>
      <c r="BL129" s="8"/>
      <c r="BM129" s="8"/>
      <c r="BN129" s="8"/>
      <c r="BO129" s="4"/>
      <c r="BP129" s="4"/>
      <c r="BQ129" s="4"/>
      <c r="BR129" s="4"/>
      <c r="BS129" s="18"/>
      <c r="BT129" s="19"/>
      <c r="BU129" s="18"/>
      <c r="BV129" s="19"/>
    </row>
    <row r="130" spans="1:75" ht="19.899999999999999" customHeight="1">
      <c r="A130" s="194">
        <v>129</v>
      </c>
      <c r="B130" s="195">
        <v>1</v>
      </c>
      <c r="C130" s="195"/>
      <c r="D130" s="196" t="s">
        <v>2412</v>
      </c>
      <c r="E130" s="196" t="s">
        <v>2413</v>
      </c>
      <c r="F130" s="2" t="str">
        <f t="shared" ref="F130:F161" si="24">F129</f>
        <v>FCS0301</v>
      </c>
      <c r="G130" s="1">
        <v>7</v>
      </c>
      <c r="H130" s="1">
        <v>8</v>
      </c>
      <c r="I130" s="1">
        <v>1</v>
      </c>
      <c r="J130" s="60" t="s">
        <v>2004</v>
      </c>
      <c r="K130" s="2" t="str">
        <f t="shared" ref="K130:K193" si="25">IF(MID(J130,4,3)="551","DO","DI")</f>
        <v>DI</v>
      </c>
      <c r="L130" s="2"/>
      <c r="M130" s="2" t="s">
        <v>2005</v>
      </c>
      <c r="N130" s="2" t="s">
        <v>489</v>
      </c>
      <c r="O130" s="2">
        <v>35</v>
      </c>
      <c r="P130" s="2"/>
      <c r="Q130" s="2" t="s">
        <v>2414</v>
      </c>
      <c r="R130" s="2" t="s">
        <v>2415</v>
      </c>
      <c r="S130" s="3" t="str">
        <f t="shared" ref="S130:S193" si="26">"%Z"&amp;TEXT(G130,"00")&amp;TEXT(H130,"0")&amp;"1"&amp;TEXT(I130,"00")</f>
        <v>%Z078101</v>
      </c>
      <c r="T130" s="2" t="str">
        <f t="shared" ref="T130:T193" si="27">IF(D130&lt;&gt;"",D130,"")</f>
        <v>08XSO-3548</v>
      </c>
      <c r="U130" s="2" t="s">
        <v>2416</v>
      </c>
      <c r="V130" s="2" t="str">
        <f t="shared" ref="V130:V193" si="28">IF(E130&lt;&gt;"",E130,"")</f>
        <v>CL302采出管线切断阀开</v>
      </c>
      <c r="W130" s="114" t="s">
        <v>2009</v>
      </c>
      <c r="X130" s="2"/>
      <c r="Y130" s="114"/>
      <c r="Z130" s="58" t="s">
        <v>165</v>
      </c>
      <c r="AA130" s="4"/>
      <c r="AB130" s="4"/>
      <c r="AC130" s="5"/>
      <c r="AD130" s="6"/>
      <c r="AE130" s="6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4"/>
      <c r="BL130" s="8"/>
      <c r="BM130" s="8"/>
      <c r="BN130" s="8"/>
      <c r="BO130" s="4"/>
      <c r="BP130" s="4"/>
      <c r="BQ130" s="4"/>
      <c r="BR130" s="4"/>
      <c r="BS130" s="18"/>
      <c r="BT130" s="19"/>
      <c r="BU130" s="18"/>
      <c r="BV130" s="19"/>
      <c r="BW130" s="21"/>
    </row>
    <row r="131" spans="1:75" ht="19.899999999999999" customHeight="1">
      <c r="A131" s="194">
        <v>130</v>
      </c>
      <c r="B131" s="195">
        <v>2</v>
      </c>
      <c r="C131" s="195"/>
      <c r="D131" s="196" t="s">
        <v>2417</v>
      </c>
      <c r="E131" s="196" t="s">
        <v>2418</v>
      </c>
      <c r="F131" s="2" t="str">
        <f t="shared" si="24"/>
        <v>FCS0301</v>
      </c>
      <c r="G131" s="1">
        <f t="shared" ref="G131:G161" si="29">G130</f>
        <v>7</v>
      </c>
      <c r="H131" s="1">
        <f t="shared" ref="H131:H161" si="30">H130</f>
        <v>8</v>
      </c>
      <c r="I131" s="1">
        <v>2</v>
      </c>
      <c r="J131" s="60" t="str">
        <f t="shared" ref="J131:J161" si="31">J130</f>
        <v>ADV151-P</v>
      </c>
      <c r="K131" s="2" t="str">
        <f t="shared" si="25"/>
        <v>DI</v>
      </c>
      <c r="L131" s="2"/>
      <c r="M131" s="2" t="s">
        <v>2005</v>
      </c>
      <c r="N131" s="2" t="s">
        <v>489</v>
      </c>
      <c r="O131" s="2">
        <v>35</v>
      </c>
      <c r="P131" s="2"/>
      <c r="Q131" s="2" t="s">
        <v>2414</v>
      </c>
      <c r="R131" s="2" t="s">
        <v>2415</v>
      </c>
      <c r="S131" s="3" t="str">
        <f t="shared" si="26"/>
        <v>%Z078102</v>
      </c>
      <c r="T131" s="2" t="str">
        <f t="shared" si="27"/>
        <v>08XSC-3548</v>
      </c>
      <c r="U131" s="2" t="s">
        <v>2419</v>
      </c>
      <c r="V131" s="2" t="str">
        <f t="shared" si="28"/>
        <v>CL302采出管线切断阀关</v>
      </c>
      <c r="W131" s="114" t="s">
        <v>2009</v>
      </c>
      <c r="X131" s="2"/>
      <c r="Y131" s="114"/>
      <c r="Z131" s="58" t="s">
        <v>165</v>
      </c>
      <c r="AA131" s="4"/>
      <c r="AB131" s="4"/>
      <c r="AC131" s="5"/>
      <c r="AD131" s="6"/>
      <c r="AE131" s="6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4"/>
      <c r="BL131" s="8"/>
      <c r="BM131" s="8"/>
      <c r="BN131" s="8"/>
      <c r="BO131" s="4"/>
      <c r="BP131" s="4"/>
      <c r="BQ131" s="4"/>
      <c r="BR131" s="4"/>
      <c r="BS131" s="18"/>
      <c r="BT131" s="19"/>
      <c r="BU131" s="18"/>
      <c r="BV131" s="19"/>
      <c r="BW131" s="21"/>
    </row>
    <row r="132" spans="1:75" ht="19.899999999999999" customHeight="1">
      <c r="A132" s="194">
        <v>131</v>
      </c>
      <c r="B132" s="195">
        <v>3</v>
      </c>
      <c r="C132" s="195"/>
      <c r="D132" s="196" t="s">
        <v>2420</v>
      </c>
      <c r="E132" s="196" t="s">
        <v>2421</v>
      </c>
      <c r="F132" s="2" t="str">
        <f t="shared" si="24"/>
        <v>FCS0301</v>
      </c>
      <c r="G132" s="1">
        <f t="shared" si="29"/>
        <v>7</v>
      </c>
      <c r="H132" s="1">
        <f t="shared" si="30"/>
        <v>8</v>
      </c>
      <c r="I132" s="1">
        <v>3</v>
      </c>
      <c r="J132" s="60" t="str">
        <f t="shared" si="31"/>
        <v>ADV151-P</v>
      </c>
      <c r="K132" s="2" t="str">
        <f t="shared" si="25"/>
        <v>DI</v>
      </c>
      <c r="L132" s="2"/>
      <c r="M132" s="2" t="s">
        <v>2005</v>
      </c>
      <c r="N132" s="2" t="s">
        <v>489</v>
      </c>
      <c r="O132" s="2">
        <v>37</v>
      </c>
      <c r="P132" s="2"/>
      <c r="Q132" s="2" t="s">
        <v>2422</v>
      </c>
      <c r="R132" s="2" t="s">
        <v>2423</v>
      </c>
      <c r="S132" s="3" t="str">
        <f t="shared" si="26"/>
        <v>%Z078103</v>
      </c>
      <c r="T132" s="2" t="str">
        <f t="shared" si="27"/>
        <v>08XSO-4045</v>
      </c>
      <c r="U132" s="2" t="s">
        <v>2424</v>
      </c>
      <c r="V132" s="2" t="str">
        <f t="shared" si="28"/>
        <v>EDC紧急排放切断阀开</v>
      </c>
      <c r="W132" s="114" t="s">
        <v>2009</v>
      </c>
      <c r="X132" s="2"/>
      <c r="Y132" s="114"/>
      <c r="Z132" s="58" t="s">
        <v>165</v>
      </c>
      <c r="AA132" s="4"/>
      <c r="AB132" s="4"/>
      <c r="AC132" s="5"/>
      <c r="AD132" s="6"/>
      <c r="AE132" s="6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4"/>
      <c r="BL132" s="8"/>
      <c r="BM132" s="8"/>
      <c r="BN132" s="8"/>
      <c r="BO132" s="4"/>
      <c r="BP132" s="4"/>
      <c r="BQ132" s="4"/>
      <c r="BR132" s="4"/>
      <c r="BS132" s="18"/>
      <c r="BT132" s="19"/>
      <c r="BU132" s="18"/>
      <c r="BV132" s="19"/>
      <c r="BW132" s="21"/>
    </row>
    <row r="133" spans="1:75" ht="19.899999999999999" customHeight="1">
      <c r="A133" s="194">
        <v>132</v>
      </c>
      <c r="B133" s="195">
        <v>4</v>
      </c>
      <c r="C133" s="195"/>
      <c r="D133" s="196" t="s">
        <v>2425</v>
      </c>
      <c r="E133" s="196" t="s">
        <v>2426</v>
      </c>
      <c r="F133" s="2" t="str">
        <f t="shared" si="24"/>
        <v>FCS0301</v>
      </c>
      <c r="G133" s="1">
        <f t="shared" si="29"/>
        <v>7</v>
      </c>
      <c r="H133" s="1">
        <f t="shared" si="30"/>
        <v>8</v>
      </c>
      <c r="I133" s="1">
        <v>4</v>
      </c>
      <c r="J133" s="60" t="str">
        <f t="shared" si="31"/>
        <v>ADV151-P</v>
      </c>
      <c r="K133" s="2" t="str">
        <f t="shared" si="25"/>
        <v>DI</v>
      </c>
      <c r="L133" s="2"/>
      <c r="M133" s="2" t="s">
        <v>2005</v>
      </c>
      <c r="N133" s="2" t="s">
        <v>489</v>
      </c>
      <c r="O133" s="2">
        <v>37</v>
      </c>
      <c r="P133" s="2"/>
      <c r="Q133" s="2" t="s">
        <v>2422</v>
      </c>
      <c r="R133" s="2" t="s">
        <v>2423</v>
      </c>
      <c r="S133" s="3" t="str">
        <f t="shared" si="26"/>
        <v>%Z078104</v>
      </c>
      <c r="T133" s="2" t="str">
        <f t="shared" si="27"/>
        <v>08XSC-4045</v>
      </c>
      <c r="U133" s="2" t="s">
        <v>2427</v>
      </c>
      <c r="V133" s="2" t="str">
        <f t="shared" si="28"/>
        <v>EDC紧急排放切断阀关</v>
      </c>
      <c r="W133" s="114" t="s">
        <v>2009</v>
      </c>
      <c r="X133" s="2"/>
      <c r="Y133" s="114"/>
      <c r="Z133" s="58" t="s">
        <v>165</v>
      </c>
      <c r="AA133" s="4"/>
      <c r="AB133" s="4"/>
      <c r="AC133" s="5"/>
      <c r="AD133" s="6"/>
      <c r="AE133" s="6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4"/>
      <c r="BL133" s="8"/>
      <c r="BM133" s="8"/>
      <c r="BN133" s="8"/>
      <c r="BO133" s="4"/>
      <c r="BP133" s="4"/>
      <c r="BQ133" s="4"/>
      <c r="BR133" s="4"/>
      <c r="BS133" s="18"/>
      <c r="BT133" s="19"/>
      <c r="BU133" s="18"/>
      <c r="BV133" s="19"/>
      <c r="BW133" s="21"/>
    </row>
    <row r="134" spans="1:75" ht="19.899999999999999" customHeight="1">
      <c r="A134" s="194">
        <v>133</v>
      </c>
      <c r="B134" s="195">
        <v>5</v>
      </c>
      <c r="C134" s="195"/>
      <c r="D134" s="196" t="s">
        <v>2428</v>
      </c>
      <c r="E134" s="196" t="s">
        <v>2429</v>
      </c>
      <c r="F134" s="2" t="str">
        <f t="shared" si="24"/>
        <v>FCS0301</v>
      </c>
      <c r="G134" s="1">
        <f t="shared" si="29"/>
        <v>7</v>
      </c>
      <c r="H134" s="1">
        <f t="shared" si="30"/>
        <v>8</v>
      </c>
      <c r="I134" s="1">
        <v>5</v>
      </c>
      <c r="J134" s="60" t="str">
        <f t="shared" si="31"/>
        <v>ADV151-P</v>
      </c>
      <c r="K134" s="2" t="str">
        <f t="shared" si="25"/>
        <v>DI</v>
      </c>
      <c r="L134" s="2"/>
      <c r="M134" s="2" t="s">
        <v>2005</v>
      </c>
      <c r="N134" s="2" t="s">
        <v>489</v>
      </c>
      <c r="O134" s="2">
        <v>37</v>
      </c>
      <c r="P134" s="2"/>
      <c r="Q134" s="2" t="s">
        <v>2430</v>
      </c>
      <c r="R134" s="2" t="s">
        <v>2423</v>
      </c>
      <c r="S134" s="3" t="str">
        <f t="shared" si="26"/>
        <v>%Z078105</v>
      </c>
      <c r="T134" s="2" t="str">
        <f t="shared" si="27"/>
        <v>08XSO-4308</v>
      </c>
      <c r="U134" s="2" t="s">
        <v>2431</v>
      </c>
      <c r="V134" s="2" t="str">
        <f t="shared" si="28"/>
        <v>HF401预热通道1切断阀开</v>
      </c>
      <c r="W134" s="114" t="s">
        <v>2009</v>
      </c>
      <c r="X134" s="2"/>
      <c r="Y134" s="114"/>
      <c r="Z134" s="58" t="s">
        <v>165</v>
      </c>
      <c r="AA134" s="4"/>
      <c r="AB134" s="4"/>
      <c r="AC134" s="5"/>
      <c r="AD134" s="6"/>
      <c r="AE134" s="6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4"/>
      <c r="BL134" s="8"/>
      <c r="BM134" s="8"/>
      <c r="BN134" s="8"/>
      <c r="BO134" s="4"/>
      <c r="BP134" s="4"/>
      <c r="BQ134" s="4"/>
      <c r="BR134" s="4"/>
      <c r="BS134" s="18"/>
      <c r="BT134" s="19"/>
      <c r="BU134" s="18"/>
      <c r="BV134" s="19"/>
      <c r="BW134" s="21"/>
    </row>
    <row r="135" spans="1:75" ht="19.899999999999999" customHeight="1">
      <c r="A135" s="194">
        <v>134</v>
      </c>
      <c r="B135" s="195">
        <v>6</v>
      </c>
      <c r="C135" s="195"/>
      <c r="D135" s="196" t="s">
        <v>2432</v>
      </c>
      <c r="E135" s="196" t="s">
        <v>2433</v>
      </c>
      <c r="F135" s="2" t="str">
        <f t="shared" si="24"/>
        <v>FCS0301</v>
      </c>
      <c r="G135" s="1">
        <f t="shared" si="29"/>
        <v>7</v>
      </c>
      <c r="H135" s="1">
        <f t="shared" si="30"/>
        <v>8</v>
      </c>
      <c r="I135" s="1">
        <v>6</v>
      </c>
      <c r="J135" s="60" t="str">
        <f t="shared" si="31"/>
        <v>ADV151-P</v>
      </c>
      <c r="K135" s="2" t="str">
        <f t="shared" si="25"/>
        <v>DI</v>
      </c>
      <c r="L135" s="2"/>
      <c r="M135" s="2" t="s">
        <v>2005</v>
      </c>
      <c r="N135" s="2" t="s">
        <v>489</v>
      </c>
      <c r="O135" s="2">
        <v>37</v>
      </c>
      <c r="P135" s="2"/>
      <c r="Q135" s="2" t="s">
        <v>2430</v>
      </c>
      <c r="R135" s="2" t="s">
        <v>2423</v>
      </c>
      <c r="S135" s="3" t="str">
        <f t="shared" si="26"/>
        <v>%Z078106</v>
      </c>
      <c r="T135" s="2" t="str">
        <f t="shared" si="27"/>
        <v>08XSC-4308</v>
      </c>
      <c r="U135" s="2" t="s">
        <v>2434</v>
      </c>
      <c r="V135" s="2" t="str">
        <f t="shared" si="28"/>
        <v>HF401预热通道1切断阀关</v>
      </c>
      <c r="W135" s="114" t="s">
        <v>2009</v>
      </c>
      <c r="X135" s="2"/>
      <c r="Y135" s="114"/>
      <c r="Z135" s="58" t="s">
        <v>165</v>
      </c>
      <c r="AA135" s="4"/>
      <c r="AB135" s="4"/>
      <c r="AC135" s="5"/>
      <c r="AD135" s="6"/>
      <c r="AE135" s="6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4"/>
      <c r="BL135" s="8"/>
      <c r="BM135" s="8"/>
      <c r="BN135" s="8"/>
      <c r="BO135" s="4"/>
      <c r="BP135" s="4"/>
      <c r="BQ135" s="4"/>
      <c r="BR135" s="4"/>
      <c r="BS135" s="18"/>
      <c r="BT135" s="19"/>
      <c r="BU135" s="18"/>
      <c r="BV135" s="19"/>
      <c r="BW135" s="21"/>
    </row>
    <row r="136" spans="1:75" ht="19.899999999999999" customHeight="1">
      <c r="A136" s="194">
        <v>135</v>
      </c>
      <c r="B136" s="195">
        <v>7</v>
      </c>
      <c r="C136" s="195"/>
      <c r="D136" s="196" t="s">
        <v>2435</v>
      </c>
      <c r="E136" s="196" t="s">
        <v>2436</v>
      </c>
      <c r="F136" s="2" t="str">
        <f t="shared" si="24"/>
        <v>FCS0301</v>
      </c>
      <c r="G136" s="1">
        <f t="shared" si="29"/>
        <v>7</v>
      </c>
      <c r="H136" s="1">
        <f t="shared" si="30"/>
        <v>8</v>
      </c>
      <c r="I136" s="1">
        <v>7</v>
      </c>
      <c r="J136" s="60" t="str">
        <f t="shared" si="31"/>
        <v>ADV151-P</v>
      </c>
      <c r="K136" s="2" t="str">
        <f t="shared" si="25"/>
        <v>DI</v>
      </c>
      <c r="L136" s="2"/>
      <c r="M136" s="2" t="s">
        <v>2005</v>
      </c>
      <c r="N136" s="2" t="s">
        <v>489</v>
      </c>
      <c r="O136" s="2">
        <v>37</v>
      </c>
      <c r="P136" s="2"/>
      <c r="Q136" s="2" t="s">
        <v>2437</v>
      </c>
      <c r="R136" s="2" t="s">
        <v>2423</v>
      </c>
      <c r="S136" s="3" t="str">
        <f t="shared" si="26"/>
        <v>%Z078107</v>
      </c>
      <c r="T136" s="2" t="str">
        <f t="shared" si="27"/>
        <v>08XSO-4310</v>
      </c>
      <c r="U136" s="2" t="s">
        <v>2438</v>
      </c>
      <c r="V136" s="2" t="str">
        <f t="shared" si="28"/>
        <v>HF401预热通道2切断阀开</v>
      </c>
      <c r="W136" s="114" t="s">
        <v>2009</v>
      </c>
      <c r="X136" s="2"/>
      <c r="Y136" s="114"/>
      <c r="Z136" s="58" t="s">
        <v>165</v>
      </c>
      <c r="AA136" s="4"/>
      <c r="AB136" s="4"/>
      <c r="AC136" s="5"/>
      <c r="AD136" s="6"/>
      <c r="AE136" s="6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4"/>
      <c r="BL136" s="8"/>
      <c r="BM136" s="8"/>
      <c r="BN136" s="8"/>
      <c r="BO136" s="4"/>
      <c r="BP136" s="4"/>
      <c r="BQ136" s="4"/>
      <c r="BR136" s="4"/>
      <c r="BS136" s="18"/>
      <c r="BT136" s="19"/>
      <c r="BU136" s="18"/>
      <c r="BV136" s="19"/>
      <c r="BW136" s="21"/>
    </row>
    <row r="137" spans="1:75" ht="19.899999999999999" customHeight="1">
      <c r="A137" s="194">
        <v>136</v>
      </c>
      <c r="B137" s="195">
        <v>8</v>
      </c>
      <c r="C137" s="195"/>
      <c r="D137" s="196" t="s">
        <v>2439</v>
      </c>
      <c r="E137" s="196" t="s">
        <v>2440</v>
      </c>
      <c r="F137" s="2" t="str">
        <f t="shared" si="24"/>
        <v>FCS0301</v>
      </c>
      <c r="G137" s="1">
        <f t="shared" si="29"/>
        <v>7</v>
      </c>
      <c r="H137" s="1">
        <f t="shared" si="30"/>
        <v>8</v>
      </c>
      <c r="I137" s="1">
        <v>8</v>
      </c>
      <c r="J137" s="60" t="str">
        <f t="shared" si="31"/>
        <v>ADV151-P</v>
      </c>
      <c r="K137" s="2" t="str">
        <f t="shared" si="25"/>
        <v>DI</v>
      </c>
      <c r="L137" s="2"/>
      <c r="M137" s="2" t="s">
        <v>2005</v>
      </c>
      <c r="N137" s="2" t="s">
        <v>489</v>
      </c>
      <c r="O137" s="2">
        <v>37</v>
      </c>
      <c r="P137" s="2"/>
      <c r="Q137" s="2" t="s">
        <v>2437</v>
      </c>
      <c r="R137" s="2" t="s">
        <v>2423</v>
      </c>
      <c r="S137" s="3" t="str">
        <f t="shared" si="26"/>
        <v>%Z078108</v>
      </c>
      <c r="T137" s="2" t="str">
        <f t="shared" si="27"/>
        <v>08XSC-4310</v>
      </c>
      <c r="U137" s="2" t="s">
        <v>2441</v>
      </c>
      <c r="V137" s="2" t="str">
        <f t="shared" si="28"/>
        <v>HF401预热通道2切断阀关</v>
      </c>
      <c r="W137" s="114" t="s">
        <v>2009</v>
      </c>
      <c r="X137" s="2"/>
      <c r="Y137" s="114"/>
      <c r="Z137" s="58" t="s">
        <v>165</v>
      </c>
      <c r="AA137" s="4"/>
      <c r="AB137" s="4"/>
      <c r="AC137" s="5"/>
      <c r="AD137" s="6"/>
      <c r="AE137" s="6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4"/>
      <c r="BL137" s="8"/>
      <c r="BM137" s="8"/>
      <c r="BN137" s="8"/>
      <c r="BO137" s="4"/>
      <c r="BP137" s="4"/>
      <c r="BQ137" s="4"/>
      <c r="BR137" s="4"/>
      <c r="BS137" s="18"/>
      <c r="BT137" s="19"/>
      <c r="BU137" s="18"/>
      <c r="BV137" s="19"/>
      <c r="BW137" s="21"/>
    </row>
    <row r="138" spans="1:75" ht="19.899999999999999" customHeight="1">
      <c r="A138" s="194">
        <v>137</v>
      </c>
      <c r="B138" s="195">
        <v>9</v>
      </c>
      <c r="C138" s="195"/>
      <c r="D138" s="196" t="s">
        <v>2442</v>
      </c>
      <c r="E138" s="196" t="s">
        <v>2443</v>
      </c>
      <c r="F138" s="2" t="str">
        <f t="shared" si="24"/>
        <v>FCS0301</v>
      </c>
      <c r="G138" s="1">
        <f t="shared" si="29"/>
        <v>7</v>
      </c>
      <c r="H138" s="1">
        <f t="shared" si="30"/>
        <v>8</v>
      </c>
      <c r="I138" s="1">
        <v>9</v>
      </c>
      <c r="J138" s="60" t="str">
        <f t="shared" si="31"/>
        <v>ADV151-P</v>
      </c>
      <c r="K138" s="2" t="str">
        <f t="shared" si="25"/>
        <v>DI</v>
      </c>
      <c r="L138" s="2"/>
      <c r="M138" s="2" t="s">
        <v>2005</v>
      </c>
      <c r="N138" s="2" t="s">
        <v>489</v>
      </c>
      <c r="O138" s="2">
        <v>35</v>
      </c>
      <c r="P138" s="2"/>
      <c r="Q138" s="2" t="s">
        <v>2444</v>
      </c>
      <c r="R138" s="2" t="s">
        <v>2445</v>
      </c>
      <c r="S138" s="3" t="str">
        <f t="shared" si="26"/>
        <v>%Z078109</v>
      </c>
      <c r="T138" s="2" t="str">
        <f t="shared" si="27"/>
        <v>08XSO-4606</v>
      </c>
      <c r="U138" s="2" t="s">
        <v>2446</v>
      </c>
      <c r="V138" s="2" t="str">
        <f t="shared" si="28"/>
        <v>HF401熄火蒸汽入切断阀开</v>
      </c>
      <c r="W138" s="114" t="s">
        <v>2009</v>
      </c>
      <c r="X138" s="2"/>
      <c r="Y138" s="114"/>
      <c r="Z138" s="58" t="s">
        <v>165</v>
      </c>
      <c r="AA138" s="4"/>
      <c r="AB138" s="4"/>
      <c r="AC138" s="5"/>
      <c r="AD138" s="6"/>
      <c r="AE138" s="6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4"/>
      <c r="BL138" s="8"/>
      <c r="BM138" s="8"/>
      <c r="BN138" s="8"/>
      <c r="BO138" s="4"/>
      <c r="BP138" s="4"/>
      <c r="BQ138" s="4"/>
      <c r="BR138" s="4"/>
      <c r="BS138" s="18"/>
      <c r="BT138" s="19"/>
      <c r="BU138" s="18"/>
      <c r="BV138" s="19"/>
      <c r="BW138" s="21"/>
    </row>
    <row r="139" spans="1:75" ht="19.899999999999999" customHeight="1">
      <c r="A139" s="194">
        <v>138</v>
      </c>
      <c r="B139" s="195">
        <v>10</v>
      </c>
      <c r="C139" s="195"/>
      <c r="D139" s="196" t="s">
        <v>2447</v>
      </c>
      <c r="E139" s="196" t="s">
        <v>2448</v>
      </c>
      <c r="F139" s="2" t="str">
        <f t="shared" si="24"/>
        <v>FCS0301</v>
      </c>
      <c r="G139" s="1">
        <f t="shared" si="29"/>
        <v>7</v>
      </c>
      <c r="H139" s="1">
        <f t="shared" si="30"/>
        <v>8</v>
      </c>
      <c r="I139" s="1">
        <v>10</v>
      </c>
      <c r="J139" s="60" t="str">
        <f t="shared" si="31"/>
        <v>ADV151-P</v>
      </c>
      <c r="K139" s="2" t="str">
        <f t="shared" si="25"/>
        <v>DI</v>
      </c>
      <c r="L139" s="2"/>
      <c r="M139" s="2" t="s">
        <v>2005</v>
      </c>
      <c r="N139" s="2" t="s">
        <v>489</v>
      </c>
      <c r="O139" s="2">
        <v>35</v>
      </c>
      <c r="P139" s="2"/>
      <c r="Q139" s="2" t="s">
        <v>2444</v>
      </c>
      <c r="R139" s="2" t="s">
        <v>2445</v>
      </c>
      <c r="S139" s="3" t="str">
        <f t="shared" si="26"/>
        <v>%Z078110</v>
      </c>
      <c r="T139" s="2" t="str">
        <f t="shared" si="27"/>
        <v>08XSC-4606</v>
      </c>
      <c r="U139" s="2" t="s">
        <v>2449</v>
      </c>
      <c r="V139" s="2" t="str">
        <f t="shared" si="28"/>
        <v>HF401熄火蒸汽入切断阀关</v>
      </c>
      <c r="W139" s="114" t="s">
        <v>2009</v>
      </c>
      <c r="X139" s="2"/>
      <c r="Y139" s="114"/>
      <c r="Z139" s="58" t="s">
        <v>165</v>
      </c>
      <c r="AA139" s="4"/>
      <c r="AB139" s="4"/>
      <c r="AC139" s="5"/>
      <c r="AD139" s="6"/>
      <c r="AE139" s="6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4"/>
      <c r="BL139" s="8"/>
      <c r="BM139" s="8"/>
      <c r="BN139" s="8"/>
      <c r="BO139" s="4"/>
      <c r="BP139" s="4"/>
      <c r="BQ139" s="4"/>
      <c r="BR139" s="4"/>
      <c r="BS139" s="18"/>
      <c r="BT139" s="19"/>
      <c r="BU139" s="18"/>
      <c r="BV139" s="19"/>
      <c r="BW139" s="21"/>
    </row>
    <row r="140" spans="1:75" ht="19.899999999999999" customHeight="1">
      <c r="A140" s="194">
        <v>139</v>
      </c>
      <c r="B140" s="195">
        <v>11</v>
      </c>
      <c r="C140" s="195"/>
      <c r="D140" s="196" t="s">
        <v>2450</v>
      </c>
      <c r="E140" s="196" t="s">
        <v>2451</v>
      </c>
      <c r="F140" s="2" t="str">
        <f t="shared" si="24"/>
        <v>FCS0301</v>
      </c>
      <c r="G140" s="1">
        <f t="shared" si="29"/>
        <v>7</v>
      </c>
      <c r="H140" s="1">
        <f t="shared" si="30"/>
        <v>8</v>
      </c>
      <c r="I140" s="1">
        <v>11</v>
      </c>
      <c r="J140" s="60" t="str">
        <f t="shared" si="31"/>
        <v>ADV151-P</v>
      </c>
      <c r="K140" s="2" t="str">
        <f t="shared" si="25"/>
        <v>DI</v>
      </c>
      <c r="L140" s="2"/>
      <c r="M140" s="2" t="s">
        <v>2005</v>
      </c>
      <c r="N140" s="2" t="s">
        <v>489</v>
      </c>
      <c r="O140" s="2">
        <v>37</v>
      </c>
      <c r="P140" s="2"/>
      <c r="Q140" s="2" t="s">
        <v>2452</v>
      </c>
      <c r="R140" s="2" t="s">
        <v>2423</v>
      </c>
      <c r="S140" s="3" t="str">
        <f t="shared" si="26"/>
        <v>%Z078111</v>
      </c>
      <c r="T140" s="2" t="str">
        <f t="shared" si="27"/>
        <v>08XSO-4707</v>
      </c>
      <c r="U140" s="2" t="s">
        <v>2453</v>
      </c>
      <c r="V140" s="2" t="str">
        <f t="shared" si="28"/>
        <v>至HF401通道1N2排放阀开</v>
      </c>
      <c r="W140" s="114" t="s">
        <v>2009</v>
      </c>
      <c r="X140" s="2"/>
      <c r="Y140" s="114"/>
      <c r="Z140" s="58" t="s">
        <v>165</v>
      </c>
      <c r="AA140" s="4"/>
      <c r="AB140" s="4"/>
      <c r="AC140" s="5"/>
      <c r="AD140" s="6"/>
      <c r="AE140" s="6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4"/>
      <c r="BL140" s="8"/>
      <c r="BM140" s="8"/>
      <c r="BN140" s="8"/>
      <c r="BO140" s="4"/>
      <c r="BP140" s="4"/>
      <c r="BQ140" s="4"/>
      <c r="BR140" s="4"/>
      <c r="BS140" s="18"/>
      <c r="BT140" s="19"/>
      <c r="BU140" s="18"/>
      <c r="BV140" s="19"/>
      <c r="BW140" s="21"/>
    </row>
    <row r="141" spans="1:75" ht="19.899999999999999" customHeight="1">
      <c r="A141" s="194">
        <v>140</v>
      </c>
      <c r="B141" s="195">
        <v>12</v>
      </c>
      <c r="C141" s="195"/>
      <c r="D141" s="196" t="s">
        <v>2454</v>
      </c>
      <c r="E141" s="196" t="s">
        <v>2455</v>
      </c>
      <c r="F141" s="2" t="str">
        <f t="shared" si="24"/>
        <v>FCS0301</v>
      </c>
      <c r="G141" s="1">
        <f t="shared" si="29"/>
        <v>7</v>
      </c>
      <c r="H141" s="1">
        <f t="shared" si="30"/>
        <v>8</v>
      </c>
      <c r="I141" s="1">
        <v>12</v>
      </c>
      <c r="J141" s="60" t="str">
        <f t="shared" si="31"/>
        <v>ADV151-P</v>
      </c>
      <c r="K141" s="2" t="str">
        <f t="shared" si="25"/>
        <v>DI</v>
      </c>
      <c r="L141" s="2"/>
      <c r="M141" s="2" t="s">
        <v>2005</v>
      </c>
      <c r="N141" s="2" t="s">
        <v>489</v>
      </c>
      <c r="O141" s="2">
        <v>37</v>
      </c>
      <c r="P141" s="2"/>
      <c r="Q141" s="2" t="s">
        <v>2452</v>
      </c>
      <c r="R141" s="2" t="s">
        <v>2423</v>
      </c>
      <c r="S141" s="3" t="str">
        <f t="shared" si="26"/>
        <v>%Z078112</v>
      </c>
      <c r="T141" s="2" t="str">
        <f t="shared" si="27"/>
        <v>08XSC-4707</v>
      </c>
      <c r="U141" s="2" t="s">
        <v>2456</v>
      </c>
      <c r="V141" s="2" t="str">
        <f t="shared" si="28"/>
        <v>至HF401通道1N2排放阀关</v>
      </c>
      <c r="W141" s="114" t="s">
        <v>2009</v>
      </c>
      <c r="X141" s="2"/>
      <c r="Y141" s="114"/>
      <c r="Z141" s="58" t="s">
        <v>165</v>
      </c>
      <c r="AA141" s="4"/>
      <c r="AB141" s="4"/>
      <c r="AC141" s="5"/>
      <c r="AD141" s="6"/>
      <c r="AE141" s="6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4"/>
      <c r="BL141" s="8"/>
      <c r="BM141" s="8"/>
      <c r="BN141" s="8"/>
      <c r="BO141" s="4"/>
      <c r="BP141" s="4"/>
      <c r="BQ141" s="4"/>
      <c r="BR141" s="4"/>
      <c r="BS141" s="18"/>
      <c r="BT141" s="19"/>
      <c r="BU141" s="18"/>
      <c r="BV141" s="19"/>
      <c r="BW141" s="21"/>
    </row>
    <row r="142" spans="1:75" ht="19.899999999999999" customHeight="1">
      <c r="A142" s="194">
        <v>141</v>
      </c>
      <c r="B142" s="195">
        <v>13</v>
      </c>
      <c r="C142" s="195"/>
      <c r="D142" s="196" t="s">
        <v>2457</v>
      </c>
      <c r="E142" s="196" t="s">
        <v>2458</v>
      </c>
      <c r="F142" s="2" t="str">
        <f t="shared" si="24"/>
        <v>FCS0301</v>
      </c>
      <c r="G142" s="1">
        <f t="shared" si="29"/>
        <v>7</v>
      </c>
      <c r="H142" s="1">
        <f t="shared" si="30"/>
        <v>8</v>
      </c>
      <c r="I142" s="1">
        <v>13</v>
      </c>
      <c r="J142" s="60" t="str">
        <f t="shared" si="31"/>
        <v>ADV151-P</v>
      </c>
      <c r="K142" s="2" t="str">
        <f t="shared" si="25"/>
        <v>DI</v>
      </c>
      <c r="L142" s="2"/>
      <c r="M142" s="2" t="s">
        <v>2005</v>
      </c>
      <c r="N142" s="2" t="s">
        <v>489</v>
      </c>
      <c r="O142" s="2">
        <v>37</v>
      </c>
      <c r="P142" s="2"/>
      <c r="Q142" s="2" t="s">
        <v>2459</v>
      </c>
      <c r="R142" s="2" t="s">
        <v>2423</v>
      </c>
      <c r="S142" s="3" t="str">
        <f t="shared" si="26"/>
        <v>%Z078113</v>
      </c>
      <c r="T142" s="2" t="str">
        <f t="shared" si="27"/>
        <v>08XSO-4721</v>
      </c>
      <c r="U142" s="2" t="s">
        <v>2460</v>
      </c>
      <c r="V142" s="2" t="str">
        <f t="shared" si="28"/>
        <v>至HF401通道2N2排放阀开</v>
      </c>
      <c r="W142" s="114" t="s">
        <v>2009</v>
      </c>
      <c r="X142" s="2"/>
      <c r="Y142" s="114"/>
      <c r="Z142" s="58" t="s">
        <v>165</v>
      </c>
      <c r="AA142" s="4"/>
      <c r="AB142" s="4"/>
      <c r="AC142" s="5"/>
      <c r="AD142" s="6"/>
      <c r="AE142" s="6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4"/>
      <c r="BL142" s="8"/>
      <c r="BM142" s="8"/>
      <c r="BN142" s="8"/>
      <c r="BO142" s="4"/>
      <c r="BP142" s="4"/>
      <c r="BQ142" s="4"/>
      <c r="BR142" s="4"/>
      <c r="BS142" s="18"/>
      <c r="BT142" s="19"/>
      <c r="BU142" s="18"/>
      <c r="BV142" s="19"/>
      <c r="BW142" s="21"/>
    </row>
    <row r="143" spans="1:75" ht="19.899999999999999" customHeight="1">
      <c r="A143" s="194">
        <v>142</v>
      </c>
      <c r="B143" s="195">
        <v>14</v>
      </c>
      <c r="C143" s="195"/>
      <c r="D143" s="196" t="s">
        <v>2461</v>
      </c>
      <c r="E143" s="196" t="s">
        <v>2462</v>
      </c>
      <c r="F143" s="2" t="str">
        <f t="shared" si="24"/>
        <v>FCS0301</v>
      </c>
      <c r="G143" s="1">
        <f t="shared" si="29"/>
        <v>7</v>
      </c>
      <c r="H143" s="1">
        <f t="shared" si="30"/>
        <v>8</v>
      </c>
      <c r="I143" s="1">
        <v>14</v>
      </c>
      <c r="J143" s="60" t="str">
        <f t="shared" si="31"/>
        <v>ADV151-P</v>
      </c>
      <c r="K143" s="2" t="str">
        <f t="shared" si="25"/>
        <v>DI</v>
      </c>
      <c r="L143" s="2"/>
      <c r="M143" s="2" t="s">
        <v>2005</v>
      </c>
      <c r="N143" s="2" t="s">
        <v>489</v>
      </c>
      <c r="O143" s="2">
        <v>37</v>
      </c>
      <c r="P143" s="2"/>
      <c r="Q143" s="2" t="s">
        <v>2459</v>
      </c>
      <c r="R143" s="2" t="s">
        <v>2423</v>
      </c>
      <c r="S143" s="3" t="str">
        <f t="shared" si="26"/>
        <v>%Z078114</v>
      </c>
      <c r="T143" s="2" t="str">
        <f t="shared" si="27"/>
        <v>08XSC-4721</v>
      </c>
      <c r="U143" s="2" t="s">
        <v>2463</v>
      </c>
      <c r="V143" s="2" t="str">
        <f t="shared" si="28"/>
        <v>至HF401通道2N2排放阀关</v>
      </c>
      <c r="W143" s="114" t="s">
        <v>2009</v>
      </c>
      <c r="X143" s="2"/>
      <c r="Y143" s="114"/>
      <c r="Z143" s="58" t="s">
        <v>165</v>
      </c>
      <c r="AA143" s="4"/>
      <c r="AB143" s="4"/>
      <c r="AC143" s="5"/>
      <c r="AD143" s="6"/>
      <c r="AE143" s="6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4"/>
      <c r="BL143" s="8"/>
      <c r="BM143" s="8"/>
      <c r="BN143" s="8"/>
      <c r="BO143" s="4"/>
      <c r="BP143" s="4"/>
      <c r="BQ143" s="4"/>
      <c r="BR143" s="4"/>
      <c r="BS143" s="18"/>
      <c r="BT143" s="19"/>
      <c r="BU143" s="18"/>
      <c r="BV143" s="19"/>
      <c r="BW143" s="21"/>
    </row>
    <row r="144" spans="1:75" ht="19.899999999999999" customHeight="1">
      <c r="A144" s="194">
        <v>143</v>
      </c>
      <c r="B144" s="195">
        <v>15</v>
      </c>
      <c r="C144" s="195"/>
      <c r="D144" s="196" t="s">
        <v>2464</v>
      </c>
      <c r="E144" s="196" t="s">
        <v>2465</v>
      </c>
      <c r="F144" s="2" t="str">
        <f t="shared" si="24"/>
        <v>FCS0301</v>
      </c>
      <c r="G144" s="1">
        <f t="shared" si="29"/>
        <v>7</v>
      </c>
      <c r="H144" s="1">
        <f t="shared" si="30"/>
        <v>8</v>
      </c>
      <c r="I144" s="1">
        <v>15</v>
      </c>
      <c r="J144" s="60" t="str">
        <f t="shared" si="31"/>
        <v>ADV151-P</v>
      </c>
      <c r="K144" s="2" t="str">
        <f t="shared" si="25"/>
        <v>DI</v>
      </c>
      <c r="L144" s="2"/>
      <c r="M144" s="2" t="s">
        <v>2005</v>
      </c>
      <c r="N144" s="2" t="s">
        <v>489</v>
      </c>
      <c r="O144" s="2">
        <v>37</v>
      </c>
      <c r="P144" s="2"/>
      <c r="Q144" s="2" t="s">
        <v>2466</v>
      </c>
      <c r="R144" s="2" t="s">
        <v>2423</v>
      </c>
      <c r="S144" s="3" t="str">
        <f t="shared" si="26"/>
        <v>%Z078115</v>
      </c>
      <c r="T144" s="2" t="str">
        <f t="shared" si="27"/>
        <v>08XSO-5128</v>
      </c>
      <c r="U144" s="2" t="s">
        <v>2467</v>
      </c>
      <c r="V144" s="2" t="str">
        <f t="shared" si="28"/>
        <v>氯化物自界区切断阀开</v>
      </c>
      <c r="W144" s="114" t="s">
        <v>2009</v>
      </c>
      <c r="X144" s="2"/>
      <c r="Y144" s="114"/>
      <c r="Z144" s="58" t="s">
        <v>165</v>
      </c>
      <c r="AA144" s="4"/>
      <c r="AB144" s="4"/>
      <c r="AC144" s="5"/>
      <c r="AD144" s="6"/>
      <c r="AE144" s="6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4"/>
      <c r="BL144" s="8"/>
      <c r="BM144" s="8"/>
      <c r="BN144" s="8"/>
      <c r="BO144" s="4"/>
      <c r="BP144" s="4"/>
      <c r="BQ144" s="4"/>
      <c r="BR144" s="4"/>
      <c r="BS144" s="18"/>
      <c r="BT144" s="19"/>
      <c r="BU144" s="18"/>
      <c r="BV144" s="19"/>
      <c r="BW144" s="21"/>
    </row>
    <row r="145" spans="1:75" ht="19.899999999999999" customHeight="1">
      <c r="A145" s="194">
        <v>144</v>
      </c>
      <c r="B145" s="195">
        <v>16</v>
      </c>
      <c r="C145" s="195"/>
      <c r="D145" s="196" t="s">
        <v>2468</v>
      </c>
      <c r="E145" s="196" t="s">
        <v>2469</v>
      </c>
      <c r="F145" s="2" t="str">
        <f t="shared" si="24"/>
        <v>FCS0301</v>
      </c>
      <c r="G145" s="1">
        <f t="shared" si="29"/>
        <v>7</v>
      </c>
      <c r="H145" s="1">
        <f t="shared" si="30"/>
        <v>8</v>
      </c>
      <c r="I145" s="1">
        <v>16</v>
      </c>
      <c r="J145" s="60" t="str">
        <f t="shared" si="31"/>
        <v>ADV151-P</v>
      </c>
      <c r="K145" s="2" t="str">
        <f t="shared" si="25"/>
        <v>DI</v>
      </c>
      <c r="L145" s="2"/>
      <c r="M145" s="2" t="s">
        <v>2005</v>
      </c>
      <c r="N145" s="2" t="s">
        <v>489</v>
      </c>
      <c r="O145" s="2">
        <v>37</v>
      </c>
      <c r="P145" s="2"/>
      <c r="Q145" s="2" t="s">
        <v>2466</v>
      </c>
      <c r="R145" s="2" t="s">
        <v>2423</v>
      </c>
      <c r="S145" s="3" t="str">
        <f t="shared" si="26"/>
        <v>%Z078116</v>
      </c>
      <c r="T145" s="2" t="str">
        <f t="shared" si="27"/>
        <v>08XSC-5128</v>
      </c>
      <c r="U145" s="2" t="s">
        <v>2470</v>
      </c>
      <c r="V145" s="2" t="str">
        <f t="shared" si="28"/>
        <v>氯化物自界区切断阀关</v>
      </c>
      <c r="W145" s="114" t="s">
        <v>2009</v>
      </c>
      <c r="X145" s="2"/>
      <c r="Y145" s="114"/>
      <c r="Z145" s="58" t="s">
        <v>165</v>
      </c>
      <c r="AA145" s="4"/>
      <c r="AB145" s="4"/>
      <c r="AC145" s="5"/>
      <c r="AD145" s="6"/>
      <c r="AE145" s="6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4"/>
      <c r="BL145" s="8"/>
      <c r="BM145" s="8"/>
      <c r="BN145" s="8"/>
      <c r="BO145" s="4"/>
      <c r="BP145" s="4"/>
      <c r="BQ145" s="4"/>
      <c r="BR145" s="4"/>
      <c r="BS145" s="18"/>
      <c r="BT145" s="19"/>
      <c r="BU145" s="18"/>
      <c r="BV145" s="19"/>
      <c r="BW145" s="21"/>
    </row>
    <row r="146" spans="1:75" ht="19.899999999999999" customHeight="1">
      <c r="A146" s="194">
        <v>145</v>
      </c>
      <c r="B146" s="195">
        <v>17</v>
      </c>
      <c r="C146" s="195"/>
      <c r="D146" s="196" t="s">
        <v>2471</v>
      </c>
      <c r="E146" s="196" t="s">
        <v>2472</v>
      </c>
      <c r="F146" s="2" t="str">
        <f t="shared" si="24"/>
        <v>FCS0301</v>
      </c>
      <c r="G146" s="1">
        <f t="shared" si="29"/>
        <v>7</v>
      </c>
      <c r="H146" s="1">
        <f t="shared" si="30"/>
        <v>8</v>
      </c>
      <c r="I146" s="1">
        <v>17</v>
      </c>
      <c r="J146" s="60" t="str">
        <f t="shared" si="31"/>
        <v>ADV151-P</v>
      </c>
      <c r="K146" s="2" t="str">
        <f t="shared" si="25"/>
        <v>DI</v>
      </c>
      <c r="L146" s="2"/>
      <c r="M146" s="2" t="s">
        <v>2005</v>
      </c>
      <c r="N146" s="2" t="s">
        <v>489</v>
      </c>
      <c r="O146" s="2"/>
      <c r="P146" s="2"/>
      <c r="Q146" s="2" t="s">
        <v>2473</v>
      </c>
      <c r="R146" s="2"/>
      <c r="S146" s="3" t="str">
        <f t="shared" si="26"/>
        <v>%Z078117</v>
      </c>
      <c r="T146" s="2" t="str">
        <f t="shared" si="27"/>
        <v>08XSO-4309</v>
      </c>
      <c r="U146" s="2" t="s">
        <v>2473</v>
      </c>
      <c r="V146" s="2" t="str">
        <f t="shared" si="28"/>
        <v>HF401预热N2通道1切断阀开</v>
      </c>
      <c r="W146" s="114" t="s">
        <v>2009</v>
      </c>
      <c r="X146" s="2"/>
      <c r="Y146" s="114"/>
      <c r="Z146" s="58" t="s">
        <v>165</v>
      </c>
      <c r="AA146" s="4"/>
      <c r="AB146" s="4"/>
      <c r="AC146" s="5"/>
      <c r="AD146" s="6"/>
      <c r="AE146" s="6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4"/>
      <c r="BL146" s="8"/>
      <c r="BM146" s="8"/>
      <c r="BN146" s="8"/>
      <c r="BO146" s="4"/>
      <c r="BP146" s="4"/>
      <c r="BQ146" s="4"/>
      <c r="BR146" s="4"/>
      <c r="BS146" s="18"/>
      <c r="BT146" s="19"/>
      <c r="BU146" s="18"/>
      <c r="BV146" s="19"/>
    </row>
    <row r="147" spans="1:75" ht="19.899999999999999" customHeight="1">
      <c r="A147" s="194">
        <v>146</v>
      </c>
      <c r="B147" s="195">
        <v>18</v>
      </c>
      <c r="C147" s="195"/>
      <c r="D147" s="196" t="s">
        <v>2474</v>
      </c>
      <c r="E147" s="196" t="s">
        <v>2475</v>
      </c>
      <c r="F147" s="2" t="str">
        <f t="shared" si="24"/>
        <v>FCS0301</v>
      </c>
      <c r="G147" s="1">
        <f t="shared" si="29"/>
        <v>7</v>
      </c>
      <c r="H147" s="1">
        <f t="shared" si="30"/>
        <v>8</v>
      </c>
      <c r="I147" s="1">
        <v>18</v>
      </c>
      <c r="J147" s="60" t="str">
        <f t="shared" si="31"/>
        <v>ADV151-P</v>
      </c>
      <c r="K147" s="2" t="str">
        <f t="shared" si="25"/>
        <v>DI</v>
      </c>
      <c r="L147" s="2"/>
      <c r="M147" s="2" t="s">
        <v>2005</v>
      </c>
      <c r="N147" s="2" t="s">
        <v>489</v>
      </c>
      <c r="O147" s="2"/>
      <c r="P147" s="2"/>
      <c r="Q147" s="2" t="s">
        <v>2476</v>
      </c>
      <c r="R147" s="2"/>
      <c r="S147" s="3" t="str">
        <f t="shared" si="26"/>
        <v>%Z078118</v>
      </c>
      <c r="T147" s="2" t="str">
        <f t="shared" si="27"/>
        <v>08XSO-4311</v>
      </c>
      <c r="U147" s="2" t="s">
        <v>2476</v>
      </c>
      <c r="V147" s="2" t="str">
        <f t="shared" si="28"/>
        <v>HF401预热N2通道2切断阀开</v>
      </c>
      <c r="W147" s="114" t="s">
        <v>2009</v>
      </c>
      <c r="X147" s="2"/>
      <c r="Y147" s="114"/>
      <c r="Z147" s="58" t="s">
        <v>165</v>
      </c>
      <c r="AA147" s="4"/>
      <c r="AB147" s="4"/>
      <c r="AC147" s="5"/>
      <c r="AD147" s="6"/>
      <c r="AE147" s="6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4"/>
      <c r="BL147" s="8"/>
      <c r="BM147" s="8"/>
      <c r="BN147" s="8"/>
      <c r="BO147" s="4"/>
      <c r="BP147" s="4"/>
      <c r="BQ147" s="4"/>
      <c r="BR147" s="4"/>
      <c r="BS147" s="18"/>
      <c r="BT147" s="19"/>
      <c r="BU147" s="18"/>
      <c r="BV147" s="19"/>
    </row>
    <row r="148" spans="1:75" ht="19.899999999999999" customHeight="1">
      <c r="A148" s="194">
        <v>147</v>
      </c>
      <c r="B148" s="195">
        <v>19</v>
      </c>
      <c r="C148" s="195"/>
      <c r="D148" s="196" t="s">
        <v>2477</v>
      </c>
      <c r="E148" s="196" t="s">
        <v>2478</v>
      </c>
      <c r="F148" s="2" t="str">
        <f t="shared" si="24"/>
        <v>FCS0301</v>
      </c>
      <c r="G148" s="1">
        <f t="shared" si="29"/>
        <v>7</v>
      </c>
      <c r="H148" s="1">
        <f t="shared" si="30"/>
        <v>8</v>
      </c>
      <c r="I148" s="1">
        <v>19</v>
      </c>
      <c r="J148" s="60" t="str">
        <f t="shared" si="31"/>
        <v>ADV151-P</v>
      </c>
      <c r="K148" s="2" t="str">
        <f t="shared" si="25"/>
        <v>DI</v>
      </c>
      <c r="L148" s="2"/>
      <c r="M148" s="2" t="s">
        <v>2005</v>
      </c>
      <c r="N148" s="2" t="s">
        <v>489</v>
      </c>
      <c r="O148" s="2"/>
      <c r="P148" s="2"/>
      <c r="Q148" s="2" t="s">
        <v>2479</v>
      </c>
      <c r="R148" s="2"/>
      <c r="S148" s="3" t="str">
        <f t="shared" si="26"/>
        <v>%Z078119</v>
      </c>
      <c r="T148" s="2" t="str">
        <f t="shared" si="27"/>
        <v>08XSO-4708</v>
      </c>
      <c r="U148" s="2" t="s">
        <v>2479</v>
      </c>
      <c r="V148" s="2" t="str">
        <f t="shared" si="28"/>
        <v>N2至HF401预热段通道1阀开</v>
      </c>
      <c r="W148" s="114" t="s">
        <v>2009</v>
      </c>
      <c r="X148" s="2"/>
      <c r="Y148" s="114"/>
      <c r="Z148" s="58" t="s">
        <v>165</v>
      </c>
      <c r="AA148" s="4"/>
      <c r="AB148" s="4"/>
      <c r="AC148" s="5"/>
      <c r="AD148" s="6"/>
      <c r="AE148" s="6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4"/>
      <c r="BL148" s="8"/>
      <c r="BM148" s="8"/>
      <c r="BN148" s="8"/>
      <c r="BO148" s="4"/>
      <c r="BP148" s="4"/>
      <c r="BQ148" s="4"/>
      <c r="BR148" s="4"/>
      <c r="BS148" s="18"/>
      <c r="BT148" s="19"/>
      <c r="BU148" s="18"/>
      <c r="BV148" s="19"/>
    </row>
    <row r="149" spans="1:75" ht="19.899999999999999" customHeight="1">
      <c r="A149" s="194">
        <v>148</v>
      </c>
      <c r="B149" s="195">
        <v>20</v>
      </c>
      <c r="C149" s="195"/>
      <c r="D149" s="196" t="s">
        <v>2480</v>
      </c>
      <c r="E149" s="196" t="s">
        <v>2481</v>
      </c>
      <c r="F149" s="2" t="str">
        <f t="shared" si="24"/>
        <v>FCS0301</v>
      </c>
      <c r="G149" s="1">
        <f t="shared" si="29"/>
        <v>7</v>
      </c>
      <c r="H149" s="1">
        <f t="shared" si="30"/>
        <v>8</v>
      </c>
      <c r="I149" s="1">
        <v>20</v>
      </c>
      <c r="J149" s="60" t="str">
        <f t="shared" si="31"/>
        <v>ADV151-P</v>
      </c>
      <c r="K149" s="2" t="str">
        <f t="shared" si="25"/>
        <v>DI</v>
      </c>
      <c r="L149" s="2"/>
      <c r="M149" s="2" t="s">
        <v>2005</v>
      </c>
      <c r="N149" s="2" t="s">
        <v>489</v>
      </c>
      <c r="O149" s="2"/>
      <c r="P149" s="2"/>
      <c r="Q149" s="2" t="s">
        <v>2482</v>
      </c>
      <c r="R149" s="2"/>
      <c r="S149" s="3" t="str">
        <f t="shared" si="26"/>
        <v>%Z078120</v>
      </c>
      <c r="T149" s="2" t="str">
        <f t="shared" si="27"/>
        <v>08XSO-4722</v>
      </c>
      <c r="U149" s="2" t="s">
        <v>2482</v>
      </c>
      <c r="V149" s="2" t="str">
        <f t="shared" si="28"/>
        <v>N2至HF401预热段通道2阀开</v>
      </c>
      <c r="W149" s="114" t="s">
        <v>2009</v>
      </c>
      <c r="X149" s="2"/>
      <c r="Y149" s="114"/>
      <c r="Z149" s="58" t="s">
        <v>165</v>
      </c>
      <c r="AA149" s="4"/>
      <c r="AB149" s="4"/>
      <c r="AC149" s="5"/>
      <c r="AD149" s="6"/>
      <c r="AE149" s="6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4"/>
      <c r="BL149" s="8"/>
      <c r="BM149" s="8"/>
      <c r="BN149" s="8"/>
      <c r="BO149" s="4"/>
      <c r="BP149" s="4"/>
      <c r="BQ149" s="4"/>
      <c r="BR149" s="4"/>
      <c r="BS149" s="18"/>
      <c r="BT149" s="19"/>
      <c r="BU149" s="18"/>
      <c r="BV149" s="19"/>
    </row>
    <row r="150" spans="1:75" ht="19.899999999999999" customHeight="1">
      <c r="A150" s="194">
        <v>149</v>
      </c>
      <c r="B150" s="195">
        <v>21</v>
      </c>
      <c r="C150" s="195"/>
      <c r="D150" s="196" t="s">
        <v>2483</v>
      </c>
      <c r="E150" s="196" t="s">
        <v>2484</v>
      </c>
      <c r="F150" s="2" t="str">
        <f t="shared" si="24"/>
        <v>FCS0301</v>
      </c>
      <c r="G150" s="1">
        <f t="shared" si="29"/>
        <v>7</v>
      </c>
      <c r="H150" s="1">
        <f t="shared" si="30"/>
        <v>8</v>
      </c>
      <c r="I150" s="1">
        <v>21</v>
      </c>
      <c r="J150" s="60" t="str">
        <f t="shared" si="31"/>
        <v>ADV151-P</v>
      </c>
      <c r="K150" s="2" t="str">
        <f t="shared" si="25"/>
        <v>DI</v>
      </c>
      <c r="L150" s="2"/>
      <c r="M150" s="2" t="s">
        <v>2005</v>
      </c>
      <c r="N150" s="2" t="s">
        <v>489</v>
      </c>
      <c r="O150" s="2"/>
      <c r="P150" s="2"/>
      <c r="Q150" s="2" t="s">
        <v>2485</v>
      </c>
      <c r="R150" s="2"/>
      <c r="S150" s="3" t="str">
        <f t="shared" si="26"/>
        <v>%Z078121</v>
      </c>
      <c r="T150" s="2" t="str">
        <f t="shared" si="27"/>
        <v>08XSO-4605A</v>
      </c>
      <c r="U150" s="2" t="s">
        <v>2485</v>
      </c>
      <c r="V150" s="2" t="str">
        <f t="shared" si="28"/>
        <v>燃料气去烧嘴A切断阀开</v>
      </c>
      <c r="W150" s="114" t="s">
        <v>2009</v>
      </c>
      <c r="X150" s="2"/>
      <c r="Y150" s="114"/>
      <c r="Z150" s="58" t="s">
        <v>165</v>
      </c>
      <c r="AA150" s="4"/>
      <c r="AB150" s="4"/>
      <c r="AC150" s="5"/>
      <c r="AD150" s="6"/>
      <c r="AE150" s="6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4"/>
      <c r="BL150" s="8"/>
      <c r="BM150" s="8"/>
      <c r="BN150" s="8"/>
      <c r="BO150" s="4"/>
      <c r="BP150" s="4"/>
      <c r="BQ150" s="4"/>
      <c r="BR150" s="4"/>
      <c r="BS150" s="18"/>
      <c r="BT150" s="19"/>
      <c r="BU150" s="18"/>
      <c r="BV150" s="19"/>
    </row>
    <row r="151" spans="1:75" ht="19.899999999999999" customHeight="1">
      <c r="A151" s="194">
        <v>150</v>
      </c>
      <c r="B151" s="195">
        <v>22</v>
      </c>
      <c r="C151" s="195"/>
      <c r="D151" s="196" t="s">
        <v>2486</v>
      </c>
      <c r="E151" s="196" t="s">
        <v>2487</v>
      </c>
      <c r="F151" s="2" t="str">
        <f t="shared" si="24"/>
        <v>FCS0301</v>
      </c>
      <c r="G151" s="1">
        <f t="shared" si="29"/>
        <v>7</v>
      </c>
      <c r="H151" s="1">
        <f t="shared" si="30"/>
        <v>8</v>
      </c>
      <c r="I151" s="1">
        <v>22</v>
      </c>
      <c r="J151" s="60" t="str">
        <f t="shared" si="31"/>
        <v>ADV151-P</v>
      </c>
      <c r="K151" s="2" t="str">
        <f t="shared" si="25"/>
        <v>DI</v>
      </c>
      <c r="L151" s="2"/>
      <c r="M151" s="2" t="s">
        <v>2005</v>
      </c>
      <c r="N151" s="2" t="s">
        <v>489</v>
      </c>
      <c r="O151" s="2"/>
      <c r="P151" s="2"/>
      <c r="Q151" s="2" t="s">
        <v>2488</v>
      </c>
      <c r="R151" s="2"/>
      <c r="S151" s="3" t="str">
        <f t="shared" si="26"/>
        <v>%Z078122</v>
      </c>
      <c r="T151" s="2" t="str">
        <f t="shared" si="27"/>
        <v>08XSO-4605B</v>
      </c>
      <c r="U151" s="2" t="s">
        <v>2488</v>
      </c>
      <c r="V151" s="2" t="str">
        <f t="shared" si="28"/>
        <v>燃料气去烧嘴B切断阀开</v>
      </c>
      <c r="W151" s="114" t="s">
        <v>2009</v>
      </c>
      <c r="X151" s="2"/>
      <c r="Y151" s="114"/>
      <c r="Z151" s="58" t="s">
        <v>165</v>
      </c>
      <c r="AA151" s="4"/>
      <c r="AB151" s="4"/>
      <c r="AC151" s="5"/>
      <c r="AD151" s="6"/>
      <c r="AE151" s="6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4"/>
      <c r="BL151" s="8"/>
      <c r="BM151" s="8"/>
      <c r="BN151" s="8"/>
      <c r="BO151" s="4"/>
      <c r="BP151" s="4"/>
      <c r="BQ151" s="4"/>
      <c r="BR151" s="4"/>
      <c r="BS151" s="18"/>
      <c r="BT151" s="19"/>
      <c r="BU151" s="18"/>
      <c r="BV151" s="19"/>
    </row>
    <row r="152" spans="1:75" ht="19.899999999999999" customHeight="1">
      <c r="A152" s="194">
        <v>151</v>
      </c>
      <c r="B152" s="195">
        <v>23</v>
      </c>
      <c r="C152" s="195"/>
      <c r="D152" s="196" t="s">
        <v>2489</v>
      </c>
      <c r="E152" s="196" t="s">
        <v>2490</v>
      </c>
      <c r="F152" s="2" t="str">
        <f t="shared" si="24"/>
        <v>FCS0301</v>
      </c>
      <c r="G152" s="1">
        <f t="shared" si="29"/>
        <v>7</v>
      </c>
      <c r="H152" s="1">
        <f t="shared" si="30"/>
        <v>8</v>
      </c>
      <c r="I152" s="1">
        <v>23</v>
      </c>
      <c r="J152" s="60" t="str">
        <f t="shared" si="31"/>
        <v>ADV151-P</v>
      </c>
      <c r="K152" s="2" t="str">
        <f t="shared" si="25"/>
        <v>DI</v>
      </c>
      <c r="L152" s="2"/>
      <c r="M152" s="2" t="s">
        <v>2005</v>
      </c>
      <c r="N152" s="2" t="s">
        <v>489</v>
      </c>
      <c r="O152" s="2"/>
      <c r="P152" s="2"/>
      <c r="Q152" s="2" t="s">
        <v>2491</v>
      </c>
      <c r="R152" s="2"/>
      <c r="S152" s="3" t="str">
        <f t="shared" si="26"/>
        <v>%Z078123</v>
      </c>
      <c r="T152" s="2" t="str">
        <f t="shared" si="27"/>
        <v>08XSO-4605C</v>
      </c>
      <c r="U152" s="2" t="s">
        <v>2491</v>
      </c>
      <c r="V152" s="2" t="str">
        <f t="shared" si="28"/>
        <v>燃料气排放切断阀开</v>
      </c>
      <c r="W152" s="114" t="s">
        <v>2009</v>
      </c>
      <c r="X152" s="2"/>
      <c r="Y152" s="114"/>
      <c r="Z152" s="58" t="s">
        <v>165</v>
      </c>
      <c r="AA152" s="4"/>
      <c r="AB152" s="4"/>
      <c r="AC152" s="5"/>
      <c r="AD152" s="6"/>
      <c r="AE152" s="6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4"/>
      <c r="BL152" s="8"/>
      <c r="BM152" s="8"/>
      <c r="BN152" s="8"/>
      <c r="BO152" s="4"/>
      <c r="BP152" s="4"/>
      <c r="BQ152" s="4"/>
      <c r="BR152" s="4"/>
      <c r="BS152" s="18"/>
      <c r="BT152" s="19"/>
      <c r="BU152" s="18"/>
      <c r="BV152" s="19"/>
    </row>
    <row r="153" spans="1:75" ht="19.899999999999999" customHeight="1">
      <c r="A153" s="194">
        <v>152</v>
      </c>
      <c r="B153" s="195">
        <v>24</v>
      </c>
      <c r="C153" s="195"/>
      <c r="D153" s="196" t="s">
        <v>2492</v>
      </c>
      <c r="E153" s="196" t="s">
        <v>2493</v>
      </c>
      <c r="F153" s="2" t="str">
        <f t="shared" si="24"/>
        <v>FCS0301</v>
      </c>
      <c r="G153" s="1">
        <f t="shared" si="29"/>
        <v>7</v>
      </c>
      <c r="H153" s="1">
        <f t="shared" si="30"/>
        <v>8</v>
      </c>
      <c r="I153" s="1">
        <v>24</v>
      </c>
      <c r="J153" s="60" t="str">
        <f t="shared" si="31"/>
        <v>ADV151-P</v>
      </c>
      <c r="K153" s="2" t="str">
        <f t="shared" si="25"/>
        <v>DI</v>
      </c>
      <c r="L153" s="2"/>
      <c r="M153" s="2" t="s">
        <v>2005</v>
      </c>
      <c r="N153" s="2" t="s">
        <v>489</v>
      </c>
      <c r="O153" s="2"/>
      <c r="P153" s="2"/>
      <c r="Q153" s="2"/>
      <c r="R153" s="2"/>
      <c r="S153" s="3" t="str">
        <f t="shared" si="26"/>
        <v>%Z078124</v>
      </c>
      <c r="T153" s="2" t="str">
        <f t="shared" si="27"/>
        <v>08HS-5500</v>
      </c>
      <c r="U153" s="2" t="s">
        <v>2494</v>
      </c>
      <c r="V153" s="2" t="str">
        <f t="shared" si="28"/>
        <v>就地远程冰机压力控制选择</v>
      </c>
      <c r="W153" s="114" t="s">
        <v>2009</v>
      </c>
      <c r="X153" s="2"/>
      <c r="Y153" s="114"/>
      <c r="Z153" s="58" t="s">
        <v>165</v>
      </c>
      <c r="AA153" s="4"/>
      <c r="AB153" s="4"/>
      <c r="AC153" s="5"/>
      <c r="AD153" s="6"/>
      <c r="AE153" s="6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4"/>
      <c r="BL153" s="8"/>
      <c r="BM153" s="8"/>
      <c r="BN153" s="8"/>
      <c r="BO153" s="4"/>
      <c r="BP153" s="4"/>
      <c r="BQ153" s="4"/>
      <c r="BR153" s="4"/>
      <c r="BS153" s="110"/>
      <c r="BT153" s="19"/>
      <c r="BU153" s="18"/>
      <c r="BV153" s="19"/>
    </row>
    <row r="154" spans="1:75" ht="19.899999999999999" customHeight="1">
      <c r="A154" s="194">
        <v>153</v>
      </c>
      <c r="B154" s="195">
        <v>25</v>
      </c>
      <c r="C154" s="195"/>
      <c r="D154" s="196"/>
      <c r="E154" s="196" t="s">
        <v>2495</v>
      </c>
      <c r="F154" s="2" t="str">
        <f t="shared" si="24"/>
        <v>FCS0301</v>
      </c>
      <c r="G154" s="1">
        <f t="shared" si="29"/>
        <v>7</v>
      </c>
      <c r="H154" s="1">
        <f t="shared" si="30"/>
        <v>8</v>
      </c>
      <c r="I154" s="1">
        <v>25</v>
      </c>
      <c r="J154" s="60" t="str">
        <f t="shared" si="31"/>
        <v>ADV151-P</v>
      </c>
      <c r="K154" s="2" t="str">
        <f t="shared" si="25"/>
        <v>DI</v>
      </c>
      <c r="L154" s="2"/>
      <c r="M154" s="2" t="s">
        <v>2005</v>
      </c>
      <c r="N154" s="2" t="s">
        <v>489</v>
      </c>
      <c r="O154" s="2"/>
      <c r="P154" s="2"/>
      <c r="Q154" s="2"/>
      <c r="R154" s="2"/>
      <c r="S154" s="3" t="str">
        <f t="shared" si="26"/>
        <v>%Z078125</v>
      </c>
      <c r="T154" s="2" t="str">
        <f t="shared" si="27"/>
        <v/>
      </c>
      <c r="U154" s="2"/>
      <c r="V154" s="2" t="str">
        <f t="shared" si="28"/>
        <v>DI SPARE</v>
      </c>
      <c r="W154" s="114" t="s">
        <v>2009</v>
      </c>
      <c r="X154" s="2"/>
      <c r="Y154" s="114"/>
      <c r="Z154" s="58" t="s">
        <v>165</v>
      </c>
      <c r="AA154" s="4"/>
      <c r="AB154" s="4"/>
      <c r="AC154" s="5"/>
      <c r="AD154" s="6"/>
      <c r="AE154" s="6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4"/>
      <c r="BL154" s="8"/>
      <c r="BM154" s="8"/>
      <c r="BN154" s="8"/>
      <c r="BO154" s="4"/>
      <c r="BP154" s="4"/>
      <c r="BQ154" s="4"/>
      <c r="BR154" s="4"/>
      <c r="BS154" s="18"/>
      <c r="BT154" s="19"/>
      <c r="BU154" s="18"/>
      <c r="BV154" s="19"/>
    </row>
    <row r="155" spans="1:75" ht="19.899999999999999" customHeight="1">
      <c r="A155" s="194">
        <v>154</v>
      </c>
      <c r="B155" s="195">
        <v>26</v>
      </c>
      <c r="C155" s="195"/>
      <c r="D155" s="196"/>
      <c r="E155" s="196" t="s">
        <v>2495</v>
      </c>
      <c r="F155" s="2" t="str">
        <f t="shared" si="24"/>
        <v>FCS0301</v>
      </c>
      <c r="G155" s="1">
        <f t="shared" si="29"/>
        <v>7</v>
      </c>
      <c r="H155" s="1">
        <f t="shared" si="30"/>
        <v>8</v>
      </c>
      <c r="I155" s="1">
        <v>26</v>
      </c>
      <c r="J155" s="60" t="str">
        <f t="shared" si="31"/>
        <v>ADV151-P</v>
      </c>
      <c r="K155" s="2" t="str">
        <f t="shared" si="25"/>
        <v>DI</v>
      </c>
      <c r="L155" s="2"/>
      <c r="M155" s="2" t="s">
        <v>2005</v>
      </c>
      <c r="N155" s="2" t="s">
        <v>489</v>
      </c>
      <c r="O155" s="2"/>
      <c r="P155" s="2"/>
      <c r="Q155" s="2"/>
      <c r="R155" s="2"/>
      <c r="S155" s="3" t="str">
        <f t="shared" si="26"/>
        <v>%Z078126</v>
      </c>
      <c r="T155" s="2" t="str">
        <f t="shared" si="27"/>
        <v/>
      </c>
      <c r="U155" s="2"/>
      <c r="V155" s="2" t="str">
        <f t="shared" si="28"/>
        <v>DI SPARE</v>
      </c>
      <c r="W155" s="114" t="s">
        <v>2009</v>
      </c>
      <c r="X155" s="2"/>
      <c r="Y155" s="114"/>
      <c r="Z155" s="58" t="s">
        <v>165</v>
      </c>
      <c r="AA155" s="4"/>
      <c r="AB155" s="4"/>
      <c r="AC155" s="5"/>
      <c r="AD155" s="6"/>
      <c r="AE155" s="6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4"/>
      <c r="BL155" s="8"/>
      <c r="BM155" s="8"/>
      <c r="BN155" s="8"/>
      <c r="BO155" s="4"/>
      <c r="BP155" s="4"/>
      <c r="BQ155" s="4"/>
      <c r="BR155" s="4"/>
      <c r="BS155" s="18"/>
      <c r="BT155" s="19"/>
      <c r="BU155" s="18"/>
      <c r="BV155" s="19"/>
    </row>
    <row r="156" spans="1:75" ht="19.899999999999999" customHeight="1">
      <c r="A156" s="194">
        <v>155</v>
      </c>
      <c r="B156" s="195">
        <v>27</v>
      </c>
      <c r="C156" s="195"/>
      <c r="D156" s="196"/>
      <c r="E156" s="196" t="s">
        <v>2495</v>
      </c>
      <c r="F156" s="2" t="str">
        <f t="shared" si="24"/>
        <v>FCS0301</v>
      </c>
      <c r="G156" s="1">
        <f t="shared" si="29"/>
        <v>7</v>
      </c>
      <c r="H156" s="1">
        <f t="shared" si="30"/>
        <v>8</v>
      </c>
      <c r="I156" s="1">
        <v>27</v>
      </c>
      <c r="J156" s="60" t="str">
        <f t="shared" si="31"/>
        <v>ADV151-P</v>
      </c>
      <c r="K156" s="2" t="str">
        <f t="shared" si="25"/>
        <v>DI</v>
      </c>
      <c r="L156" s="2"/>
      <c r="M156" s="2" t="s">
        <v>2005</v>
      </c>
      <c r="N156" s="2" t="s">
        <v>489</v>
      </c>
      <c r="O156" s="2"/>
      <c r="P156" s="2"/>
      <c r="Q156" s="2"/>
      <c r="R156" s="2"/>
      <c r="S156" s="3" t="str">
        <f t="shared" si="26"/>
        <v>%Z078127</v>
      </c>
      <c r="T156" s="2" t="str">
        <f t="shared" si="27"/>
        <v/>
      </c>
      <c r="U156" s="2"/>
      <c r="V156" s="2" t="str">
        <f t="shared" si="28"/>
        <v>DI SPARE</v>
      </c>
      <c r="W156" s="114" t="s">
        <v>2009</v>
      </c>
      <c r="X156" s="2"/>
      <c r="Y156" s="114"/>
      <c r="Z156" s="58" t="s">
        <v>165</v>
      </c>
      <c r="AA156" s="4"/>
      <c r="AB156" s="4"/>
      <c r="AC156" s="5"/>
      <c r="AD156" s="6"/>
      <c r="AE156" s="6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4"/>
      <c r="BL156" s="8"/>
      <c r="BM156" s="8"/>
      <c r="BN156" s="8"/>
      <c r="BO156" s="4"/>
      <c r="BP156" s="4"/>
      <c r="BQ156" s="4"/>
      <c r="BR156" s="4"/>
      <c r="BS156" s="18"/>
      <c r="BT156" s="19"/>
      <c r="BU156" s="18"/>
      <c r="BV156" s="19"/>
    </row>
    <row r="157" spans="1:75" ht="19.899999999999999" customHeight="1">
      <c r="A157" s="194">
        <v>156</v>
      </c>
      <c r="B157" s="195">
        <v>28</v>
      </c>
      <c r="C157" s="195"/>
      <c r="D157" s="196"/>
      <c r="E157" s="196" t="s">
        <v>2495</v>
      </c>
      <c r="F157" s="2" t="str">
        <f t="shared" si="24"/>
        <v>FCS0301</v>
      </c>
      <c r="G157" s="1">
        <f t="shared" si="29"/>
        <v>7</v>
      </c>
      <c r="H157" s="1">
        <f t="shared" si="30"/>
        <v>8</v>
      </c>
      <c r="I157" s="1">
        <v>28</v>
      </c>
      <c r="J157" s="60" t="str">
        <f t="shared" si="31"/>
        <v>ADV151-P</v>
      </c>
      <c r="K157" s="2" t="str">
        <f t="shared" si="25"/>
        <v>DI</v>
      </c>
      <c r="L157" s="2"/>
      <c r="M157" s="2" t="s">
        <v>2005</v>
      </c>
      <c r="N157" s="2" t="s">
        <v>489</v>
      </c>
      <c r="O157" s="2"/>
      <c r="P157" s="2"/>
      <c r="Q157" s="2"/>
      <c r="R157" s="2"/>
      <c r="S157" s="3" t="str">
        <f t="shared" si="26"/>
        <v>%Z078128</v>
      </c>
      <c r="T157" s="2" t="str">
        <f t="shared" si="27"/>
        <v/>
      </c>
      <c r="U157" s="2"/>
      <c r="V157" s="2" t="str">
        <f t="shared" si="28"/>
        <v>DI SPARE</v>
      </c>
      <c r="W157" s="114" t="s">
        <v>2009</v>
      </c>
      <c r="X157" s="2"/>
      <c r="Y157" s="114"/>
      <c r="Z157" s="58" t="s">
        <v>165</v>
      </c>
      <c r="AA157" s="4"/>
      <c r="AB157" s="4"/>
      <c r="AC157" s="5"/>
      <c r="AD157" s="6"/>
      <c r="AE157" s="6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4"/>
      <c r="BL157" s="8"/>
      <c r="BM157" s="8"/>
      <c r="BN157" s="8"/>
      <c r="BO157" s="4"/>
      <c r="BP157" s="4"/>
      <c r="BQ157" s="4"/>
      <c r="BR157" s="4"/>
      <c r="BS157" s="18"/>
      <c r="BT157" s="19"/>
      <c r="BU157" s="18"/>
      <c r="BV157" s="19"/>
    </row>
    <row r="158" spans="1:75" ht="19.899999999999999" customHeight="1">
      <c r="A158" s="194">
        <v>157</v>
      </c>
      <c r="B158" s="195">
        <v>29</v>
      </c>
      <c r="C158" s="195"/>
      <c r="D158" s="196"/>
      <c r="E158" s="196" t="s">
        <v>2495</v>
      </c>
      <c r="F158" s="2" t="str">
        <f t="shared" si="24"/>
        <v>FCS0301</v>
      </c>
      <c r="G158" s="1">
        <f t="shared" si="29"/>
        <v>7</v>
      </c>
      <c r="H158" s="1">
        <f t="shared" si="30"/>
        <v>8</v>
      </c>
      <c r="I158" s="1">
        <v>29</v>
      </c>
      <c r="J158" s="60" t="str">
        <f t="shared" si="31"/>
        <v>ADV151-P</v>
      </c>
      <c r="K158" s="2" t="str">
        <f t="shared" si="25"/>
        <v>DI</v>
      </c>
      <c r="L158" s="2"/>
      <c r="M158" s="2" t="s">
        <v>2005</v>
      </c>
      <c r="N158" s="2" t="s">
        <v>489</v>
      </c>
      <c r="O158" s="2"/>
      <c r="P158" s="2"/>
      <c r="Q158" s="2"/>
      <c r="R158" s="2"/>
      <c r="S158" s="3" t="str">
        <f t="shared" si="26"/>
        <v>%Z078129</v>
      </c>
      <c r="T158" s="2" t="str">
        <f t="shared" si="27"/>
        <v/>
      </c>
      <c r="U158" s="2"/>
      <c r="V158" s="2" t="str">
        <f t="shared" si="28"/>
        <v>DI SPARE</v>
      </c>
      <c r="W158" s="114" t="s">
        <v>2009</v>
      </c>
      <c r="X158" s="2"/>
      <c r="Y158" s="114"/>
      <c r="Z158" s="58" t="s">
        <v>165</v>
      </c>
      <c r="AA158" s="4"/>
      <c r="AB158" s="4"/>
      <c r="AC158" s="5"/>
      <c r="AD158" s="6"/>
      <c r="AE158" s="6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4"/>
      <c r="BL158" s="8"/>
      <c r="BM158" s="8"/>
      <c r="BN158" s="8"/>
      <c r="BO158" s="4"/>
      <c r="BP158" s="4"/>
      <c r="BQ158" s="4"/>
      <c r="BR158" s="4"/>
      <c r="BS158" s="18"/>
      <c r="BT158" s="19"/>
      <c r="BU158" s="18"/>
      <c r="BV158" s="19"/>
    </row>
    <row r="159" spans="1:75" ht="19.899999999999999" customHeight="1">
      <c r="A159" s="194">
        <v>158</v>
      </c>
      <c r="B159" s="204">
        <v>30</v>
      </c>
      <c r="C159" s="195"/>
      <c r="D159" s="115"/>
      <c r="E159" s="196" t="s">
        <v>2495</v>
      </c>
      <c r="F159" s="2" t="str">
        <f t="shared" si="24"/>
        <v>FCS0301</v>
      </c>
      <c r="G159" s="1">
        <f t="shared" si="29"/>
        <v>7</v>
      </c>
      <c r="H159" s="1">
        <f t="shared" si="30"/>
        <v>8</v>
      </c>
      <c r="I159" s="1">
        <v>30</v>
      </c>
      <c r="J159" s="60" t="str">
        <f t="shared" si="31"/>
        <v>ADV151-P</v>
      </c>
      <c r="K159" s="2" t="str">
        <f t="shared" si="25"/>
        <v>DI</v>
      </c>
      <c r="L159" s="2"/>
      <c r="M159" s="2" t="s">
        <v>2005</v>
      </c>
      <c r="N159" s="2" t="s">
        <v>489</v>
      </c>
      <c r="O159" s="2"/>
      <c r="P159" s="2"/>
      <c r="Q159" s="2"/>
      <c r="R159" s="2"/>
      <c r="S159" s="3" t="str">
        <f t="shared" si="26"/>
        <v>%Z078130</v>
      </c>
      <c r="T159" s="2" t="str">
        <f t="shared" si="27"/>
        <v/>
      </c>
      <c r="U159" s="36"/>
      <c r="V159" s="2" t="str">
        <f t="shared" si="28"/>
        <v>DI SPARE</v>
      </c>
      <c r="W159" s="114" t="s">
        <v>2009</v>
      </c>
      <c r="X159" s="2"/>
      <c r="Y159" s="114"/>
      <c r="Z159" s="58" t="s">
        <v>165</v>
      </c>
      <c r="AA159" s="4"/>
      <c r="AB159" s="4"/>
      <c r="AC159" s="5"/>
      <c r="AD159" s="6"/>
      <c r="AE159" s="6"/>
      <c r="AF159" s="4"/>
      <c r="AG159" s="4"/>
      <c r="AH159" s="4"/>
      <c r="AI159" s="4"/>
      <c r="AJ159" s="7"/>
      <c r="AK159" s="4"/>
      <c r="AL159" s="4"/>
      <c r="AM159" s="4"/>
      <c r="AN159" s="4"/>
      <c r="AO159" s="4"/>
      <c r="AP159" s="4"/>
      <c r="AQ159" s="4"/>
      <c r="AR159" s="4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4"/>
      <c r="BL159" s="8"/>
      <c r="BM159" s="8"/>
      <c r="BN159" s="8"/>
      <c r="BO159" s="4"/>
      <c r="BP159" s="4"/>
      <c r="BQ159" s="4"/>
      <c r="BR159" s="4"/>
      <c r="BS159" s="18"/>
      <c r="BT159" s="19"/>
      <c r="BU159" s="18"/>
      <c r="BV159" s="19"/>
    </row>
    <row r="160" spans="1:75" ht="19.899999999999999" customHeight="1">
      <c r="A160" s="194">
        <v>159</v>
      </c>
      <c r="B160" s="204">
        <v>31</v>
      </c>
      <c r="C160" s="195"/>
      <c r="D160" s="196"/>
      <c r="E160" s="196" t="s">
        <v>2495</v>
      </c>
      <c r="F160" s="2" t="str">
        <f t="shared" si="24"/>
        <v>FCS0301</v>
      </c>
      <c r="G160" s="1">
        <f t="shared" si="29"/>
        <v>7</v>
      </c>
      <c r="H160" s="1">
        <f t="shared" si="30"/>
        <v>8</v>
      </c>
      <c r="I160" s="1">
        <v>31</v>
      </c>
      <c r="J160" s="60" t="str">
        <f t="shared" si="31"/>
        <v>ADV151-P</v>
      </c>
      <c r="K160" s="2" t="str">
        <f t="shared" si="25"/>
        <v>DI</v>
      </c>
      <c r="L160" s="2"/>
      <c r="M160" s="2" t="s">
        <v>2005</v>
      </c>
      <c r="N160" s="2" t="s">
        <v>489</v>
      </c>
      <c r="O160" s="2"/>
      <c r="P160" s="2"/>
      <c r="Q160" s="2"/>
      <c r="R160" s="2"/>
      <c r="S160" s="3" t="str">
        <f t="shared" si="26"/>
        <v>%Z078131</v>
      </c>
      <c r="T160" s="2" t="str">
        <f t="shared" si="27"/>
        <v/>
      </c>
      <c r="U160" s="2"/>
      <c r="V160" s="2" t="str">
        <f t="shared" si="28"/>
        <v>DI SPARE</v>
      </c>
      <c r="W160" s="114" t="s">
        <v>2009</v>
      </c>
      <c r="X160" s="2"/>
      <c r="Y160" s="114"/>
      <c r="Z160" s="58" t="s">
        <v>165</v>
      </c>
      <c r="AA160" s="4"/>
      <c r="AB160" s="4"/>
      <c r="AC160" s="5"/>
      <c r="AD160" s="6"/>
      <c r="AE160" s="6"/>
      <c r="AF160" s="4"/>
      <c r="AG160" s="4"/>
      <c r="AH160" s="4"/>
      <c r="AI160" s="4"/>
      <c r="AJ160" s="8"/>
      <c r="AK160" s="4"/>
      <c r="AL160" s="4"/>
      <c r="AM160" s="4"/>
      <c r="AN160" s="4"/>
      <c r="AO160" s="4"/>
      <c r="AP160" s="4"/>
      <c r="AQ160" s="4"/>
      <c r="AR160" s="4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4"/>
      <c r="BL160" s="8"/>
      <c r="BM160" s="8"/>
      <c r="BN160" s="8"/>
      <c r="BO160" s="4"/>
      <c r="BP160" s="4"/>
      <c r="BQ160" s="4"/>
      <c r="BR160" s="4"/>
      <c r="BS160" s="18"/>
      <c r="BT160" s="19"/>
      <c r="BU160" s="18"/>
      <c r="BV160" s="19"/>
    </row>
    <row r="161" spans="1:75" ht="19.899999999999999" customHeight="1">
      <c r="A161" s="194">
        <v>160</v>
      </c>
      <c r="B161" s="204">
        <v>32</v>
      </c>
      <c r="C161" s="195"/>
      <c r="D161" s="196"/>
      <c r="E161" s="196" t="s">
        <v>2495</v>
      </c>
      <c r="F161" s="2" t="str">
        <f t="shared" si="24"/>
        <v>FCS0301</v>
      </c>
      <c r="G161" s="1">
        <f t="shared" si="29"/>
        <v>7</v>
      </c>
      <c r="H161" s="1">
        <f t="shared" si="30"/>
        <v>8</v>
      </c>
      <c r="I161" s="1">
        <v>32</v>
      </c>
      <c r="J161" s="60" t="str">
        <f t="shared" si="31"/>
        <v>ADV151-P</v>
      </c>
      <c r="K161" s="2" t="str">
        <f t="shared" si="25"/>
        <v>DI</v>
      </c>
      <c r="L161" s="2"/>
      <c r="M161" s="2" t="s">
        <v>2005</v>
      </c>
      <c r="N161" s="2" t="s">
        <v>489</v>
      </c>
      <c r="O161" s="2"/>
      <c r="P161" s="2"/>
      <c r="Q161" s="2"/>
      <c r="R161" s="2"/>
      <c r="S161" s="3" t="str">
        <f t="shared" si="26"/>
        <v>%Z078132</v>
      </c>
      <c r="T161" s="2" t="str">
        <f t="shared" si="27"/>
        <v/>
      </c>
      <c r="U161" s="2"/>
      <c r="V161" s="2" t="str">
        <f t="shared" si="28"/>
        <v>DI SPARE</v>
      </c>
      <c r="W161" s="114" t="s">
        <v>2009</v>
      </c>
      <c r="X161" s="2"/>
      <c r="Y161" s="114"/>
      <c r="Z161" s="58" t="s">
        <v>165</v>
      </c>
      <c r="AA161" s="4"/>
      <c r="AB161" s="4"/>
      <c r="AC161" s="5"/>
      <c r="AD161" s="6"/>
      <c r="AE161" s="6"/>
      <c r="AF161" s="4"/>
      <c r="AG161" s="4"/>
      <c r="AH161" s="4"/>
      <c r="AI161" s="4"/>
      <c r="AJ161" s="8"/>
      <c r="AK161" s="4"/>
      <c r="AL161" s="4"/>
      <c r="AM161" s="4"/>
      <c r="AN161" s="4"/>
      <c r="AO161" s="4"/>
      <c r="AP161" s="4"/>
      <c r="AQ161" s="4"/>
      <c r="AR161" s="4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4"/>
      <c r="BL161" s="8"/>
      <c r="BM161" s="8"/>
      <c r="BN161" s="8"/>
      <c r="BO161" s="4"/>
      <c r="BP161" s="4"/>
      <c r="BQ161" s="4"/>
      <c r="BR161" s="4"/>
      <c r="BS161" s="18"/>
      <c r="BT161" s="19"/>
      <c r="BU161" s="18"/>
      <c r="BV161" s="19"/>
    </row>
    <row r="162" spans="1:75" ht="19.899999999999999" customHeight="1">
      <c r="A162" s="194">
        <v>161</v>
      </c>
      <c r="B162" s="195">
        <v>1</v>
      </c>
      <c r="C162" s="195"/>
      <c r="D162" s="196" t="s">
        <v>2496</v>
      </c>
      <c r="E162" s="196" t="s">
        <v>2497</v>
      </c>
      <c r="F162" s="2" t="str">
        <f t="shared" ref="F162:F193" si="32">F161</f>
        <v>FCS0301</v>
      </c>
      <c r="G162" s="1">
        <v>8</v>
      </c>
      <c r="H162" s="1">
        <v>7</v>
      </c>
      <c r="I162" s="1">
        <v>1</v>
      </c>
      <c r="J162" s="60" t="s">
        <v>2004</v>
      </c>
      <c r="K162" s="2" t="str">
        <f t="shared" si="25"/>
        <v>DI</v>
      </c>
      <c r="L162" s="2"/>
      <c r="M162" s="2" t="s">
        <v>2005</v>
      </c>
      <c r="N162" s="2" t="s">
        <v>489</v>
      </c>
      <c r="O162" s="2">
        <v>35</v>
      </c>
      <c r="P162" s="2"/>
      <c r="Q162" s="2" t="s">
        <v>2498</v>
      </c>
      <c r="R162" s="2" t="s">
        <v>2415</v>
      </c>
      <c r="S162" s="3" t="str">
        <f t="shared" si="26"/>
        <v>%Z087101</v>
      </c>
      <c r="T162" s="2" t="str">
        <f t="shared" si="27"/>
        <v>08ZSO-9354A</v>
      </c>
      <c r="U162" s="2" t="s">
        <v>2499</v>
      </c>
      <c r="V162" s="2" t="str">
        <f t="shared" si="28"/>
        <v>阀位开关</v>
      </c>
      <c r="W162" s="114" t="s">
        <v>2009</v>
      </c>
      <c r="X162" s="2"/>
      <c r="Y162" s="114"/>
      <c r="Z162" s="58" t="s">
        <v>165</v>
      </c>
      <c r="AA162" s="4"/>
      <c r="AB162" s="4"/>
      <c r="AC162" s="5"/>
      <c r="AD162" s="6"/>
      <c r="AE162" s="6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4"/>
      <c r="BL162" s="8"/>
      <c r="BM162" s="8"/>
      <c r="BN162" s="8"/>
      <c r="BO162" s="4"/>
      <c r="BP162" s="4"/>
      <c r="BQ162" s="4"/>
      <c r="BR162" s="4"/>
      <c r="BS162" s="112"/>
      <c r="BT162" s="19"/>
      <c r="BU162" s="18"/>
      <c r="BV162" s="19"/>
      <c r="BW162" s="21"/>
    </row>
    <row r="163" spans="1:75" ht="19.899999999999999" customHeight="1">
      <c r="A163" s="194">
        <v>162</v>
      </c>
      <c r="B163" s="195">
        <v>2</v>
      </c>
      <c r="C163" s="195"/>
      <c r="D163" s="196" t="s">
        <v>2500</v>
      </c>
      <c r="E163" s="196" t="s">
        <v>2497</v>
      </c>
      <c r="F163" s="2" t="str">
        <f t="shared" si="32"/>
        <v>FCS0301</v>
      </c>
      <c r="G163" s="1">
        <f t="shared" ref="G163:G193" si="33">G162</f>
        <v>8</v>
      </c>
      <c r="H163" s="1">
        <f t="shared" ref="H163:H193" si="34">H162</f>
        <v>7</v>
      </c>
      <c r="I163" s="1">
        <v>2</v>
      </c>
      <c r="J163" s="60" t="str">
        <f t="shared" ref="J163:J193" si="35">J162</f>
        <v>ADV151-P</v>
      </c>
      <c r="K163" s="2" t="str">
        <f t="shared" si="25"/>
        <v>DI</v>
      </c>
      <c r="L163" s="2"/>
      <c r="M163" s="2" t="s">
        <v>2005</v>
      </c>
      <c r="N163" s="2" t="s">
        <v>489</v>
      </c>
      <c r="O163" s="2">
        <v>35</v>
      </c>
      <c r="P163" s="2"/>
      <c r="Q163" s="2" t="s">
        <v>2498</v>
      </c>
      <c r="R163" s="2" t="s">
        <v>2415</v>
      </c>
      <c r="S163" s="3" t="str">
        <f t="shared" si="26"/>
        <v>%Z087102</v>
      </c>
      <c r="T163" s="2" t="str">
        <f t="shared" si="27"/>
        <v>08ZSC-9354A</v>
      </c>
      <c r="U163" s="2" t="s">
        <v>2501</v>
      </c>
      <c r="V163" s="2" t="str">
        <f t="shared" si="28"/>
        <v>阀位开关</v>
      </c>
      <c r="W163" s="114" t="s">
        <v>2009</v>
      </c>
      <c r="X163" s="2"/>
      <c r="Y163" s="114"/>
      <c r="Z163" s="58" t="s">
        <v>165</v>
      </c>
      <c r="AA163" s="4"/>
      <c r="AB163" s="4"/>
      <c r="AC163" s="5"/>
      <c r="AD163" s="6"/>
      <c r="AE163" s="6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4"/>
      <c r="BL163" s="8"/>
      <c r="BM163" s="8"/>
      <c r="BN163" s="8"/>
      <c r="BO163" s="4"/>
      <c r="BP163" s="4"/>
      <c r="BQ163" s="4"/>
      <c r="BR163" s="4"/>
      <c r="BS163" s="112"/>
      <c r="BT163" s="19"/>
      <c r="BU163" s="18"/>
      <c r="BV163" s="19"/>
      <c r="BW163" s="21"/>
    </row>
    <row r="164" spans="1:75" ht="19.899999999999999" customHeight="1">
      <c r="A164" s="194">
        <v>163</v>
      </c>
      <c r="B164" s="195">
        <v>3</v>
      </c>
      <c r="C164" s="195"/>
      <c r="D164" s="196" t="s">
        <v>2502</v>
      </c>
      <c r="E164" s="196" t="s">
        <v>2497</v>
      </c>
      <c r="F164" s="2" t="str">
        <f t="shared" si="32"/>
        <v>FCS0301</v>
      </c>
      <c r="G164" s="1">
        <f t="shared" si="33"/>
        <v>8</v>
      </c>
      <c r="H164" s="1">
        <f t="shared" si="34"/>
        <v>7</v>
      </c>
      <c r="I164" s="1">
        <v>3</v>
      </c>
      <c r="J164" s="60" t="str">
        <f t="shared" si="35"/>
        <v>ADV151-P</v>
      </c>
      <c r="K164" s="2" t="str">
        <f t="shared" si="25"/>
        <v>DI</v>
      </c>
      <c r="L164" s="2"/>
      <c r="M164" s="2" t="s">
        <v>2005</v>
      </c>
      <c r="N164" s="2" t="s">
        <v>489</v>
      </c>
      <c r="O164" s="2">
        <v>35</v>
      </c>
      <c r="P164" s="2"/>
      <c r="Q164" s="2" t="s">
        <v>2503</v>
      </c>
      <c r="R164" s="2" t="s">
        <v>2415</v>
      </c>
      <c r="S164" s="3" t="str">
        <f t="shared" si="26"/>
        <v>%Z087103</v>
      </c>
      <c r="T164" s="2" t="str">
        <f t="shared" si="27"/>
        <v>08ZSO-9354B</v>
      </c>
      <c r="U164" s="2" t="s">
        <v>2504</v>
      </c>
      <c r="V164" s="2" t="str">
        <f t="shared" si="28"/>
        <v>阀位开关</v>
      </c>
      <c r="W164" s="114" t="s">
        <v>2009</v>
      </c>
      <c r="X164" s="2"/>
      <c r="Y164" s="114"/>
      <c r="Z164" s="58" t="s">
        <v>165</v>
      </c>
      <c r="AA164" s="4"/>
      <c r="AB164" s="4"/>
      <c r="AC164" s="5"/>
      <c r="AD164" s="6"/>
      <c r="AE164" s="6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4"/>
      <c r="BL164" s="8"/>
      <c r="BM164" s="8"/>
      <c r="BN164" s="8"/>
      <c r="BO164" s="4"/>
      <c r="BP164" s="4"/>
      <c r="BQ164" s="4"/>
      <c r="BR164" s="4"/>
      <c r="BS164" s="112"/>
      <c r="BT164" s="19"/>
      <c r="BU164" s="18"/>
      <c r="BV164" s="19"/>
      <c r="BW164" s="21"/>
    </row>
    <row r="165" spans="1:75" ht="19.899999999999999" customHeight="1">
      <c r="A165" s="194">
        <v>164</v>
      </c>
      <c r="B165" s="195">
        <v>4</v>
      </c>
      <c r="C165" s="195"/>
      <c r="D165" s="196" t="s">
        <v>2505</v>
      </c>
      <c r="E165" s="196" t="s">
        <v>2497</v>
      </c>
      <c r="F165" s="2" t="str">
        <f t="shared" si="32"/>
        <v>FCS0301</v>
      </c>
      <c r="G165" s="1">
        <f t="shared" si="33"/>
        <v>8</v>
      </c>
      <c r="H165" s="1">
        <f t="shared" si="34"/>
        <v>7</v>
      </c>
      <c r="I165" s="1">
        <v>4</v>
      </c>
      <c r="J165" s="60" t="str">
        <f t="shared" si="35"/>
        <v>ADV151-P</v>
      </c>
      <c r="K165" s="2" t="str">
        <f t="shared" si="25"/>
        <v>DI</v>
      </c>
      <c r="L165" s="2"/>
      <c r="M165" s="2" t="s">
        <v>2005</v>
      </c>
      <c r="N165" s="2" t="s">
        <v>489</v>
      </c>
      <c r="O165" s="2">
        <v>35</v>
      </c>
      <c r="P165" s="2"/>
      <c r="Q165" s="2" t="s">
        <v>2503</v>
      </c>
      <c r="R165" s="2" t="s">
        <v>2415</v>
      </c>
      <c r="S165" s="3" t="str">
        <f t="shared" si="26"/>
        <v>%Z087104</v>
      </c>
      <c r="T165" s="2" t="str">
        <f t="shared" si="27"/>
        <v>08ZSC-9354B</v>
      </c>
      <c r="U165" s="2" t="s">
        <v>2506</v>
      </c>
      <c r="V165" s="2" t="str">
        <f t="shared" si="28"/>
        <v>阀位开关</v>
      </c>
      <c r="W165" s="114" t="s">
        <v>2009</v>
      </c>
      <c r="X165" s="2"/>
      <c r="Y165" s="114"/>
      <c r="Z165" s="58" t="s">
        <v>165</v>
      </c>
      <c r="AA165" s="4"/>
      <c r="AB165" s="4"/>
      <c r="AC165" s="5"/>
      <c r="AD165" s="6"/>
      <c r="AE165" s="6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4"/>
      <c r="BL165" s="8"/>
      <c r="BM165" s="8"/>
      <c r="BN165" s="8"/>
      <c r="BO165" s="4"/>
      <c r="BP165" s="4"/>
      <c r="BQ165" s="4"/>
      <c r="BR165" s="4"/>
      <c r="BS165" s="112"/>
      <c r="BT165" s="19"/>
      <c r="BU165" s="18"/>
      <c r="BV165" s="19"/>
      <c r="BW165" s="21"/>
    </row>
    <row r="166" spans="1:75" ht="19.899999999999999" customHeight="1">
      <c r="A166" s="194">
        <v>165</v>
      </c>
      <c r="B166" s="195">
        <v>5</v>
      </c>
      <c r="C166" s="195"/>
      <c r="D166" s="196" t="s">
        <v>2507</v>
      </c>
      <c r="E166" s="196" t="s">
        <v>2497</v>
      </c>
      <c r="F166" s="2" t="str">
        <f t="shared" si="32"/>
        <v>FCS0301</v>
      </c>
      <c r="G166" s="1">
        <f t="shared" si="33"/>
        <v>8</v>
      </c>
      <c r="H166" s="1">
        <f t="shared" si="34"/>
        <v>7</v>
      </c>
      <c r="I166" s="1">
        <v>5</v>
      </c>
      <c r="J166" s="60" t="str">
        <f t="shared" si="35"/>
        <v>ADV151-P</v>
      </c>
      <c r="K166" s="2" t="str">
        <f t="shared" si="25"/>
        <v>DI</v>
      </c>
      <c r="L166" s="2"/>
      <c r="M166" s="2" t="s">
        <v>2005</v>
      </c>
      <c r="N166" s="2" t="s">
        <v>489</v>
      </c>
      <c r="O166" s="2">
        <v>35</v>
      </c>
      <c r="P166" s="2"/>
      <c r="Q166" s="2" t="s">
        <v>2508</v>
      </c>
      <c r="R166" s="2" t="s">
        <v>2415</v>
      </c>
      <c r="S166" s="3" t="str">
        <f t="shared" si="26"/>
        <v>%Z087105</v>
      </c>
      <c r="T166" s="2" t="str">
        <f t="shared" si="27"/>
        <v>08ZSO-9355A</v>
      </c>
      <c r="U166" s="2" t="s">
        <v>2509</v>
      </c>
      <c r="V166" s="2" t="str">
        <f t="shared" si="28"/>
        <v>阀位开关</v>
      </c>
      <c r="W166" s="114" t="s">
        <v>2009</v>
      </c>
      <c r="X166" s="2"/>
      <c r="Y166" s="114"/>
      <c r="Z166" s="58" t="s">
        <v>165</v>
      </c>
      <c r="AA166" s="4"/>
      <c r="AB166" s="4"/>
      <c r="AC166" s="5"/>
      <c r="AD166" s="6"/>
      <c r="AE166" s="6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4"/>
      <c r="BL166" s="8"/>
      <c r="BM166" s="8"/>
      <c r="BN166" s="8"/>
      <c r="BO166" s="4"/>
      <c r="BP166" s="4"/>
      <c r="BQ166" s="4"/>
      <c r="BR166" s="4"/>
      <c r="BS166" s="112"/>
      <c r="BT166" s="19"/>
      <c r="BU166" s="18"/>
      <c r="BV166" s="19"/>
      <c r="BW166" s="21"/>
    </row>
    <row r="167" spans="1:75" ht="19.899999999999999" customHeight="1">
      <c r="A167" s="194">
        <v>166</v>
      </c>
      <c r="B167" s="195">
        <v>6</v>
      </c>
      <c r="C167" s="195"/>
      <c r="D167" s="196" t="s">
        <v>2510</v>
      </c>
      <c r="E167" s="196" t="s">
        <v>2497</v>
      </c>
      <c r="F167" s="2" t="str">
        <f t="shared" si="32"/>
        <v>FCS0301</v>
      </c>
      <c r="G167" s="1">
        <f t="shared" si="33"/>
        <v>8</v>
      </c>
      <c r="H167" s="1">
        <f t="shared" si="34"/>
        <v>7</v>
      </c>
      <c r="I167" s="1">
        <v>6</v>
      </c>
      <c r="J167" s="60" t="str">
        <f t="shared" si="35"/>
        <v>ADV151-P</v>
      </c>
      <c r="K167" s="2" t="str">
        <f t="shared" si="25"/>
        <v>DI</v>
      </c>
      <c r="L167" s="2"/>
      <c r="M167" s="2" t="s">
        <v>2005</v>
      </c>
      <c r="N167" s="2" t="s">
        <v>489</v>
      </c>
      <c r="O167" s="2">
        <v>35</v>
      </c>
      <c r="P167" s="2"/>
      <c r="Q167" s="2" t="s">
        <v>2508</v>
      </c>
      <c r="R167" s="2" t="s">
        <v>2415</v>
      </c>
      <c r="S167" s="3" t="str">
        <f t="shared" si="26"/>
        <v>%Z087106</v>
      </c>
      <c r="T167" s="2" t="str">
        <f t="shared" si="27"/>
        <v>08ZSC-9355A</v>
      </c>
      <c r="U167" s="2" t="s">
        <v>2511</v>
      </c>
      <c r="V167" s="2" t="str">
        <f t="shared" si="28"/>
        <v>阀位开关</v>
      </c>
      <c r="W167" s="114" t="s">
        <v>2009</v>
      </c>
      <c r="X167" s="2"/>
      <c r="Y167" s="114"/>
      <c r="Z167" s="58" t="s">
        <v>165</v>
      </c>
      <c r="AA167" s="4"/>
      <c r="AB167" s="4"/>
      <c r="AC167" s="5"/>
      <c r="AD167" s="6"/>
      <c r="AE167" s="6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4"/>
      <c r="BL167" s="8"/>
      <c r="BM167" s="8"/>
      <c r="BN167" s="8"/>
      <c r="BO167" s="4"/>
      <c r="BP167" s="4"/>
      <c r="BQ167" s="4"/>
      <c r="BR167" s="4"/>
      <c r="BS167" s="112"/>
      <c r="BT167" s="19"/>
      <c r="BU167" s="18"/>
      <c r="BV167" s="19"/>
      <c r="BW167" s="21"/>
    </row>
    <row r="168" spans="1:75" ht="19.899999999999999" customHeight="1">
      <c r="A168" s="194">
        <v>167</v>
      </c>
      <c r="B168" s="195">
        <v>7</v>
      </c>
      <c r="C168" s="195"/>
      <c r="D168" s="196" t="s">
        <v>2512</v>
      </c>
      <c r="E168" s="196" t="s">
        <v>2497</v>
      </c>
      <c r="F168" s="2" t="str">
        <f t="shared" si="32"/>
        <v>FCS0301</v>
      </c>
      <c r="G168" s="1">
        <f t="shared" si="33"/>
        <v>8</v>
      </c>
      <c r="H168" s="1">
        <f t="shared" si="34"/>
        <v>7</v>
      </c>
      <c r="I168" s="1">
        <v>7</v>
      </c>
      <c r="J168" s="60" t="str">
        <f t="shared" si="35"/>
        <v>ADV151-P</v>
      </c>
      <c r="K168" s="2" t="str">
        <f t="shared" si="25"/>
        <v>DI</v>
      </c>
      <c r="L168" s="2"/>
      <c r="M168" s="2" t="s">
        <v>2005</v>
      </c>
      <c r="N168" s="2" t="s">
        <v>489</v>
      </c>
      <c r="O168" s="2">
        <v>35</v>
      </c>
      <c r="P168" s="2"/>
      <c r="Q168" s="2" t="s">
        <v>2513</v>
      </c>
      <c r="R168" s="2" t="s">
        <v>2415</v>
      </c>
      <c r="S168" s="3" t="str">
        <f t="shared" si="26"/>
        <v>%Z087107</v>
      </c>
      <c r="T168" s="2" t="str">
        <f t="shared" si="27"/>
        <v>08ZSO-9355B</v>
      </c>
      <c r="U168" s="2" t="s">
        <v>2514</v>
      </c>
      <c r="V168" s="2" t="str">
        <f t="shared" si="28"/>
        <v>阀位开关</v>
      </c>
      <c r="W168" s="114" t="s">
        <v>2009</v>
      </c>
      <c r="X168" s="2"/>
      <c r="Y168" s="114"/>
      <c r="Z168" s="58" t="s">
        <v>165</v>
      </c>
      <c r="AA168" s="4"/>
      <c r="AB168" s="4"/>
      <c r="AC168" s="5"/>
      <c r="AD168" s="6"/>
      <c r="AE168" s="6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4"/>
      <c r="BL168" s="8"/>
      <c r="BM168" s="8"/>
      <c r="BN168" s="8"/>
      <c r="BO168" s="4"/>
      <c r="BP168" s="4"/>
      <c r="BQ168" s="4"/>
      <c r="BR168" s="4"/>
      <c r="BS168" s="112"/>
      <c r="BT168" s="19"/>
      <c r="BU168" s="18"/>
      <c r="BV168" s="19"/>
      <c r="BW168" s="21"/>
    </row>
    <row r="169" spans="1:75" ht="19.899999999999999" customHeight="1">
      <c r="A169" s="194">
        <v>168</v>
      </c>
      <c r="B169" s="195">
        <v>8</v>
      </c>
      <c r="C169" s="195"/>
      <c r="D169" s="196" t="s">
        <v>2515</v>
      </c>
      <c r="E169" s="196" t="s">
        <v>2497</v>
      </c>
      <c r="F169" s="2" t="str">
        <f t="shared" si="32"/>
        <v>FCS0301</v>
      </c>
      <c r="G169" s="1">
        <f t="shared" si="33"/>
        <v>8</v>
      </c>
      <c r="H169" s="1">
        <f t="shared" si="34"/>
        <v>7</v>
      </c>
      <c r="I169" s="1">
        <v>8</v>
      </c>
      <c r="J169" s="60" t="str">
        <f t="shared" si="35"/>
        <v>ADV151-P</v>
      </c>
      <c r="K169" s="2" t="str">
        <f t="shared" si="25"/>
        <v>DI</v>
      </c>
      <c r="L169" s="2"/>
      <c r="M169" s="2" t="s">
        <v>2005</v>
      </c>
      <c r="N169" s="2" t="s">
        <v>489</v>
      </c>
      <c r="O169" s="2">
        <v>35</v>
      </c>
      <c r="P169" s="2"/>
      <c r="Q169" s="2" t="s">
        <v>2513</v>
      </c>
      <c r="R169" s="2" t="s">
        <v>2415</v>
      </c>
      <c r="S169" s="3" t="str">
        <f t="shared" si="26"/>
        <v>%Z087108</v>
      </c>
      <c r="T169" s="2" t="str">
        <f t="shared" si="27"/>
        <v>08ZSC-9355B</v>
      </c>
      <c r="U169" s="2" t="s">
        <v>2516</v>
      </c>
      <c r="V169" s="2" t="str">
        <f t="shared" si="28"/>
        <v>阀位开关</v>
      </c>
      <c r="W169" s="114" t="s">
        <v>2009</v>
      </c>
      <c r="X169" s="2"/>
      <c r="Y169" s="114"/>
      <c r="Z169" s="58" t="s">
        <v>165</v>
      </c>
      <c r="AA169" s="4"/>
      <c r="AB169" s="4"/>
      <c r="AC169" s="5"/>
      <c r="AD169" s="6"/>
      <c r="AE169" s="6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4"/>
      <c r="BL169" s="8"/>
      <c r="BM169" s="8"/>
      <c r="BN169" s="8"/>
      <c r="BO169" s="4"/>
      <c r="BP169" s="4"/>
      <c r="BQ169" s="4"/>
      <c r="BR169" s="4"/>
      <c r="BS169" s="112"/>
      <c r="BT169" s="19"/>
      <c r="BU169" s="18"/>
      <c r="BV169" s="19"/>
      <c r="BW169" s="21"/>
    </row>
    <row r="170" spans="1:75" ht="19.899999999999999" customHeight="1">
      <c r="A170" s="194">
        <v>169</v>
      </c>
      <c r="B170" s="195">
        <v>9</v>
      </c>
      <c r="C170" s="195"/>
      <c r="D170" s="196" t="s">
        <v>2517</v>
      </c>
      <c r="E170" s="196" t="s">
        <v>2497</v>
      </c>
      <c r="F170" s="2" t="str">
        <f t="shared" si="32"/>
        <v>FCS0301</v>
      </c>
      <c r="G170" s="1">
        <f t="shared" si="33"/>
        <v>8</v>
      </c>
      <c r="H170" s="1">
        <f t="shared" si="34"/>
        <v>7</v>
      </c>
      <c r="I170" s="1">
        <v>9</v>
      </c>
      <c r="J170" s="60" t="str">
        <f t="shared" si="35"/>
        <v>ADV151-P</v>
      </c>
      <c r="K170" s="2" t="str">
        <f t="shared" si="25"/>
        <v>DI</v>
      </c>
      <c r="L170" s="2"/>
      <c r="M170" s="2" t="s">
        <v>2005</v>
      </c>
      <c r="N170" s="2" t="s">
        <v>489</v>
      </c>
      <c r="O170" s="2">
        <v>35</v>
      </c>
      <c r="P170" s="2"/>
      <c r="Q170" s="2" t="s">
        <v>2518</v>
      </c>
      <c r="R170" s="2" t="s">
        <v>2415</v>
      </c>
      <c r="S170" s="3" t="str">
        <f t="shared" si="26"/>
        <v>%Z087109</v>
      </c>
      <c r="T170" s="2" t="str">
        <f t="shared" si="27"/>
        <v>08ZSO-9356A</v>
      </c>
      <c r="U170" s="2" t="s">
        <v>2519</v>
      </c>
      <c r="V170" s="2" t="str">
        <f t="shared" si="28"/>
        <v>阀位开关</v>
      </c>
      <c r="W170" s="114" t="s">
        <v>2009</v>
      </c>
      <c r="X170" s="2"/>
      <c r="Y170" s="114"/>
      <c r="Z170" s="58" t="s">
        <v>165</v>
      </c>
      <c r="AA170" s="4"/>
      <c r="AB170" s="4"/>
      <c r="AC170" s="5"/>
      <c r="AD170" s="6"/>
      <c r="AE170" s="6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4"/>
      <c r="BL170" s="8"/>
      <c r="BM170" s="8"/>
      <c r="BN170" s="8"/>
      <c r="BO170" s="4"/>
      <c r="BP170" s="4"/>
      <c r="BQ170" s="4"/>
      <c r="BR170" s="4"/>
      <c r="BS170" s="112"/>
      <c r="BT170" s="19"/>
      <c r="BU170" s="18"/>
      <c r="BV170" s="19"/>
      <c r="BW170" s="21"/>
    </row>
    <row r="171" spans="1:75" ht="19.899999999999999" customHeight="1">
      <c r="A171" s="194">
        <v>170</v>
      </c>
      <c r="B171" s="195">
        <v>10</v>
      </c>
      <c r="C171" s="195"/>
      <c r="D171" s="196" t="s">
        <v>2520</v>
      </c>
      <c r="E171" s="196" t="s">
        <v>2497</v>
      </c>
      <c r="F171" s="2" t="str">
        <f t="shared" si="32"/>
        <v>FCS0301</v>
      </c>
      <c r="G171" s="1">
        <f t="shared" si="33"/>
        <v>8</v>
      </c>
      <c r="H171" s="1">
        <f t="shared" si="34"/>
        <v>7</v>
      </c>
      <c r="I171" s="1">
        <v>10</v>
      </c>
      <c r="J171" s="60" t="str">
        <f t="shared" si="35"/>
        <v>ADV151-P</v>
      </c>
      <c r="K171" s="2" t="str">
        <f t="shared" si="25"/>
        <v>DI</v>
      </c>
      <c r="L171" s="2"/>
      <c r="M171" s="2" t="s">
        <v>2005</v>
      </c>
      <c r="N171" s="2" t="s">
        <v>489</v>
      </c>
      <c r="O171" s="2">
        <v>35</v>
      </c>
      <c r="P171" s="2"/>
      <c r="Q171" s="2" t="s">
        <v>2518</v>
      </c>
      <c r="R171" s="2" t="s">
        <v>2415</v>
      </c>
      <c r="S171" s="3" t="str">
        <f t="shared" si="26"/>
        <v>%Z087110</v>
      </c>
      <c r="T171" s="2" t="str">
        <f t="shared" si="27"/>
        <v>08ZSC-9356A</v>
      </c>
      <c r="U171" s="2" t="s">
        <v>2521</v>
      </c>
      <c r="V171" s="2" t="str">
        <f t="shared" si="28"/>
        <v>阀位开关</v>
      </c>
      <c r="W171" s="114" t="s">
        <v>2009</v>
      </c>
      <c r="X171" s="2"/>
      <c r="Y171" s="114"/>
      <c r="Z171" s="58" t="s">
        <v>165</v>
      </c>
      <c r="AA171" s="4"/>
      <c r="AB171" s="4"/>
      <c r="AC171" s="5"/>
      <c r="AD171" s="6"/>
      <c r="AE171" s="6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4"/>
      <c r="BL171" s="8"/>
      <c r="BM171" s="8"/>
      <c r="BN171" s="8"/>
      <c r="BO171" s="4"/>
      <c r="BP171" s="4"/>
      <c r="BQ171" s="4"/>
      <c r="BR171" s="4"/>
      <c r="BS171" s="112"/>
      <c r="BT171" s="19"/>
      <c r="BU171" s="18"/>
      <c r="BV171" s="19"/>
      <c r="BW171" s="21"/>
    </row>
    <row r="172" spans="1:75" ht="19.899999999999999" customHeight="1">
      <c r="A172" s="194">
        <v>171</v>
      </c>
      <c r="B172" s="195">
        <v>11</v>
      </c>
      <c r="C172" s="195"/>
      <c r="D172" s="196" t="s">
        <v>2522</v>
      </c>
      <c r="E172" s="196" t="s">
        <v>2497</v>
      </c>
      <c r="F172" s="2" t="str">
        <f t="shared" si="32"/>
        <v>FCS0301</v>
      </c>
      <c r="G172" s="1">
        <f t="shared" si="33"/>
        <v>8</v>
      </c>
      <c r="H172" s="1">
        <f t="shared" si="34"/>
        <v>7</v>
      </c>
      <c r="I172" s="1">
        <v>11</v>
      </c>
      <c r="J172" s="60" t="str">
        <f t="shared" si="35"/>
        <v>ADV151-P</v>
      </c>
      <c r="K172" s="2" t="str">
        <f t="shared" si="25"/>
        <v>DI</v>
      </c>
      <c r="L172" s="2"/>
      <c r="M172" s="2" t="s">
        <v>2005</v>
      </c>
      <c r="N172" s="2" t="s">
        <v>489</v>
      </c>
      <c r="O172" s="2">
        <v>35</v>
      </c>
      <c r="P172" s="2"/>
      <c r="Q172" s="2" t="s">
        <v>2523</v>
      </c>
      <c r="R172" s="2" t="s">
        <v>2415</v>
      </c>
      <c r="S172" s="3" t="str">
        <f t="shared" si="26"/>
        <v>%Z087111</v>
      </c>
      <c r="T172" s="2" t="str">
        <f t="shared" si="27"/>
        <v>08ZSO-9356B</v>
      </c>
      <c r="U172" s="2" t="s">
        <v>2524</v>
      </c>
      <c r="V172" s="2" t="str">
        <f t="shared" si="28"/>
        <v>阀位开关</v>
      </c>
      <c r="W172" s="114" t="s">
        <v>2009</v>
      </c>
      <c r="X172" s="2"/>
      <c r="Y172" s="114"/>
      <c r="Z172" s="58" t="s">
        <v>165</v>
      </c>
      <c r="AA172" s="4"/>
      <c r="AB172" s="4"/>
      <c r="AC172" s="5"/>
      <c r="AD172" s="6"/>
      <c r="AE172" s="6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4"/>
      <c r="BL172" s="8"/>
      <c r="BM172" s="8"/>
      <c r="BN172" s="8"/>
      <c r="BO172" s="4"/>
      <c r="BP172" s="4"/>
      <c r="BQ172" s="4"/>
      <c r="BR172" s="4"/>
      <c r="BS172" s="112"/>
      <c r="BT172" s="19"/>
      <c r="BU172" s="18"/>
      <c r="BV172" s="19"/>
      <c r="BW172" s="21"/>
    </row>
    <row r="173" spans="1:75" ht="19.899999999999999" customHeight="1">
      <c r="A173" s="194">
        <v>172</v>
      </c>
      <c r="B173" s="195">
        <v>12</v>
      </c>
      <c r="C173" s="195"/>
      <c r="D173" s="196" t="s">
        <v>2525</v>
      </c>
      <c r="E173" s="196" t="s">
        <v>2497</v>
      </c>
      <c r="F173" s="2" t="str">
        <f t="shared" si="32"/>
        <v>FCS0301</v>
      </c>
      <c r="G173" s="1">
        <f t="shared" si="33"/>
        <v>8</v>
      </c>
      <c r="H173" s="1">
        <f t="shared" si="34"/>
        <v>7</v>
      </c>
      <c r="I173" s="1">
        <v>12</v>
      </c>
      <c r="J173" s="60" t="str">
        <f t="shared" si="35"/>
        <v>ADV151-P</v>
      </c>
      <c r="K173" s="2" t="str">
        <f t="shared" si="25"/>
        <v>DI</v>
      </c>
      <c r="L173" s="2"/>
      <c r="M173" s="2" t="s">
        <v>2005</v>
      </c>
      <c r="N173" s="2" t="s">
        <v>489</v>
      </c>
      <c r="O173" s="2">
        <v>35</v>
      </c>
      <c r="P173" s="2"/>
      <c r="Q173" s="2" t="s">
        <v>2523</v>
      </c>
      <c r="R173" s="2" t="s">
        <v>2415</v>
      </c>
      <c r="S173" s="3" t="str">
        <f t="shared" si="26"/>
        <v>%Z087112</v>
      </c>
      <c r="T173" s="2" t="str">
        <f t="shared" si="27"/>
        <v>08ZSC-9356B</v>
      </c>
      <c r="U173" s="2" t="s">
        <v>2526</v>
      </c>
      <c r="V173" s="2" t="str">
        <f t="shared" si="28"/>
        <v>阀位开关</v>
      </c>
      <c r="W173" s="114" t="s">
        <v>2009</v>
      </c>
      <c r="X173" s="2"/>
      <c r="Y173" s="114"/>
      <c r="Z173" s="58" t="s">
        <v>165</v>
      </c>
      <c r="AA173" s="4"/>
      <c r="AB173" s="4"/>
      <c r="AC173" s="5"/>
      <c r="AD173" s="6"/>
      <c r="AE173" s="6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4"/>
      <c r="BL173" s="8"/>
      <c r="BM173" s="8"/>
      <c r="BN173" s="8"/>
      <c r="BO173" s="4"/>
      <c r="BP173" s="4"/>
      <c r="BQ173" s="4"/>
      <c r="BR173" s="4"/>
      <c r="BS173" s="112"/>
      <c r="BT173" s="19"/>
      <c r="BU173" s="18"/>
      <c r="BV173" s="19"/>
      <c r="BW173" s="21"/>
    </row>
    <row r="174" spans="1:75" ht="19.899999999999999" customHeight="1">
      <c r="A174" s="194">
        <v>173</v>
      </c>
      <c r="B174" s="195">
        <v>13</v>
      </c>
      <c r="C174" s="195"/>
      <c r="D174" s="196" t="s">
        <v>2527</v>
      </c>
      <c r="E174" s="196" t="s">
        <v>2497</v>
      </c>
      <c r="F174" s="2" t="str">
        <f t="shared" si="32"/>
        <v>FCS0301</v>
      </c>
      <c r="G174" s="1">
        <f t="shared" si="33"/>
        <v>8</v>
      </c>
      <c r="H174" s="1">
        <f t="shared" si="34"/>
        <v>7</v>
      </c>
      <c r="I174" s="1">
        <v>13</v>
      </c>
      <c r="J174" s="60" t="str">
        <f t="shared" si="35"/>
        <v>ADV151-P</v>
      </c>
      <c r="K174" s="2" t="str">
        <f t="shared" si="25"/>
        <v>DI</v>
      </c>
      <c r="L174" s="2"/>
      <c r="M174" s="2" t="s">
        <v>2005</v>
      </c>
      <c r="N174" s="2" t="s">
        <v>489</v>
      </c>
      <c r="O174" s="2">
        <v>35</v>
      </c>
      <c r="P174" s="2"/>
      <c r="Q174" s="2" t="s">
        <v>2528</v>
      </c>
      <c r="R174" s="2" t="s">
        <v>2415</v>
      </c>
      <c r="S174" s="3" t="str">
        <f t="shared" si="26"/>
        <v>%Z087113</v>
      </c>
      <c r="T174" s="2" t="str">
        <f t="shared" si="27"/>
        <v>08ZSO-9357A</v>
      </c>
      <c r="U174" s="2" t="s">
        <v>2529</v>
      </c>
      <c r="V174" s="2" t="str">
        <f t="shared" si="28"/>
        <v>阀位开关</v>
      </c>
      <c r="W174" s="114" t="s">
        <v>2009</v>
      </c>
      <c r="X174" s="2"/>
      <c r="Y174" s="114"/>
      <c r="Z174" s="58" t="s">
        <v>165</v>
      </c>
      <c r="AA174" s="4"/>
      <c r="AB174" s="4"/>
      <c r="AC174" s="5"/>
      <c r="AD174" s="6"/>
      <c r="AE174" s="6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4"/>
      <c r="BL174" s="8"/>
      <c r="BM174" s="8"/>
      <c r="BN174" s="8"/>
      <c r="BO174" s="4"/>
      <c r="BP174" s="4"/>
      <c r="BQ174" s="4"/>
      <c r="BR174" s="4"/>
      <c r="BS174" s="112"/>
      <c r="BT174" s="19"/>
      <c r="BU174" s="18"/>
      <c r="BV174" s="19"/>
      <c r="BW174" s="21"/>
    </row>
    <row r="175" spans="1:75" ht="19.899999999999999" customHeight="1">
      <c r="A175" s="194">
        <v>174</v>
      </c>
      <c r="B175" s="195">
        <v>14</v>
      </c>
      <c r="C175" s="195"/>
      <c r="D175" s="196" t="s">
        <v>2530</v>
      </c>
      <c r="E175" s="196" t="s">
        <v>2497</v>
      </c>
      <c r="F175" s="2" t="str">
        <f t="shared" si="32"/>
        <v>FCS0301</v>
      </c>
      <c r="G175" s="1">
        <f t="shared" si="33"/>
        <v>8</v>
      </c>
      <c r="H175" s="1">
        <f t="shared" si="34"/>
        <v>7</v>
      </c>
      <c r="I175" s="1">
        <v>14</v>
      </c>
      <c r="J175" s="60" t="str">
        <f t="shared" si="35"/>
        <v>ADV151-P</v>
      </c>
      <c r="K175" s="2" t="str">
        <f t="shared" si="25"/>
        <v>DI</v>
      </c>
      <c r="L175" s="2"/>
      <c r="M175" s="2" t="s">
        <v>2005</v>
      </c>
      <c r="N175" s="2" t="s">
        <v>489</v>
      </c>
      <c r="O175" s="2">
        <v>35</v>
      </c>
      <c r="P175" s="2"/>
      <c r="Q175" s="2" t="s">
        <v>2528</v>
      </c>
      <c r="R175" s="2" t="s">
        <v>2415</v>
      </c>
      <c r="S175" s="3" t="str">
        <f t="shared" si="26"/>
        <v>%Z087114</v>
      </c>
      <c r="T175" s="2" t="str">
        <f t="shared" si="27"/>
        <v>08ZSC-9357A</v>
      </c>
      <c r="U175" s="2" t="s">
        <v>2531</v>
      </c>
      <c r="V175" s="2" t="str">
        <f t="shared" si="28"/>
        <v>阀位开关</v>
      </c>
      <c r="W175" s="114" t="s">
        <v>2009</v>
      </c>
      <c r="X175" s="2"/>
      <c r="Y175" s="114"/>
      <c r="Z175" s="58" t="s">
        <v>165</v>
      </c>
      <c r="AA175" s="4"/>
      <c r="AB175" s="4"/>
      <c r="AC175" s="5"/>
      <c r="AD175" s="6"/>
      <c r="AE175" s="6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4"/>
      <c r="BL175" s="8"/>
      <c r="BM175" s="8"/>
      <c r="BN175" s="8"/>
      <c r="BO175" s="4"/>
      <c r="BP175" s="4"/>
      <c r="BQ175" s="4"/>
      <c r="BR175" s="4"/>
      <c r="BS175" s="112"/>
      <c r="BT175" s="19"/>
      <c r="BU175" s="18"/>
      <c r="BV175" s="19"/>
      <c r="BW175" s="21"/>
    </row>
    <row r="176" spans="1:75" ht="19.899999999999999" customHeight="1">
      <c r="A176" s="194">
        <v>175</v>
      </c>
      <c r="B176" s="195">
        <v>15</v>
      </c>
      <c r="C176" s="195"/>
      <c r="D176" s="196" t="s">
        <v>2532</v>
      </c>
      <c r="E176" s="196" t="s">
        <v>2497</v>
      </c>
      <c r="F176" s="2" t="str">
        <f t="shared" si="32"/>
        <v>FCS0301</v>
      </c>
      <c r="G176" s="1">
        <f t="shared" si="33"/>
        <v>8</v>
      </c>
      <c r="H176" s="1">
        <f t="shared" si="34"/>
        <v>7</v>
      </c>
      <c r="I176" s="1">
        <v>15</v>
      </c>
      <c r="J176" s="60" t="str">
        <f t="shared" si="35"/>
        <v>ADV151-P</v>
      </c>
      <c r="K176" s="2" t="str">
        <f t="shared" si="25"/>
        <v>DI</v>
      </c>
      <c r="L176" s="2"/>
      <c r="M176" s="2" t="s">
        <v>2005</v>
      </c>
      <c r="N176" s="2" t="s">
        <v>489</v>
      </c>
      <c r="O176" s="2">
        <v>35</v>
      </c>
      <c r="P176" s="2"/>
      <c r="Q176" s="2" t="s">
        <v>2533</v>
      </c>
      <c r="R176" s="2" t="s">
        <v>2415</v>
      </c>
      <c r="S176" s="3" t="str">
        <f t="shared" si="26"/>
        <v>%Z087115</v>
      </c>
      <c r="T176" s="2" t="str">
        <f t="shared" si="27"/>
        <v>08ZSO-9357B</v>
      </c>
      <c r="U176" s="2" t="s">
        <v>2534</v>
      </c>
      <c r="V176" s="2" t="str">
        <f t="shared" si="28"/>
        <v>阀位开关</v>
      </c>
      <c r="W176" s="114" t="s">
        <v>2009</v>
      </c>
      <c r="X176" s="2"/>
      <c r="Y176" s="114"/>
      <c r="Z176" s="58" t="s">
        <v>165</v>
      </c>
      <c r="AA176" s="4"/>
      <c r="AB176" s="4"/>
      <c r="AC176" s="5"/>
      <c r="AD176" s="6"/>
      <c r="AE176" s="6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4"/>
      <c r="BL176" s="8"/>
      <c r="BM176" s="8"/>
      <c r="BN176" s="8"/>
      <c r="BO176" s="4"/>
      <c r="BP176" s="4"/>
      <c r="BQ176" s="4"/>
      <c r="BR176" s="4"/>
      <c r="BS176" s="112"/>
      <c r="BT176" s="19"/>
      <c r="BU176" s="18"/>
      <c r="BV176" s="19"/>
      <c r="BW176" s="21"/>
    </row>
    <row r="177" spans="1:75" ht="19.899999999999999" customHeight="1">
      <c r="A177" s="194">
        <v>176</v>
      </c>
      <c r="B177" s="195">
        <v>16</v>
      </c>
      <c r="C177" s="195"/>
      <c r="D177" s="196" t="s">
        <v>2535</v>
      </c>
      <c r="E177" s="196" t="s">
        <v>2497</v>
      </c>
      <c r="F177" s="2" t="str">
        <f t="shared" si="32"/>
        <v>FCS0301</v>
      </c>
      <c r="G177" s="1">
        <f t="shared" si="33"/>
        <v>8</v>
      </c>
      <c r="H177" s="1">
        <f t="shared" si="34"/>
        <v>7</v>
      </c>
      <c r="I177" s="1">
        <v>16</v>
      </c>
      <c r="J177" s="60" t="str">
        <f t="shared" si="35"/>
        <v>ADV151-P</v>
      </c>
      <c r="K177" s="2" t="str">
        <f t="shared" si="25"/>
        <v>DI</v>
      </c>
      <c r="L177" s="2"/>
      <c r="M177" s="2" t="s">
        <v>2005</v>
      </c>
      <c r="N177" s="2" t="s">
        <v>489</v>
      </c>
      <c r="O177" s="2">
        <v>35</v>
      </c>
      <c r="P177" s="2"/>
      <c r="Q177" s="2" t="s">
        <v>2533</v>
      </c>
      <c r="R177" s="2" t="s">
        <v>2415</v>
      </c>
      <c r="S177" s="3" t="str">
        <f t="shared" si="26"/>
        <v>%Z087116</v>
      </c>
      <c r="T177" s="2" t="str">
        <f t="shared" si="27"/>
        <v>08ZSC-9357B</v>
      </c>
      <c r="U177" s="2" t="s">
        <v>2536</v>
      </c>
      <c r="V177" s="2" t="str">
        <f t="shared" si="28"/>
        <v>阀位开关</v>
      </c>
      <c r="W177" s="114" t="s">
        <v>2009</v>
      </c>
      <c r="X177" s="2"/>
      <c r="Y177" s="114"/>
      <c r="Z177" s="58" t="s">
        <v>165</v>
      </c>
      <c r="AA177" s="4"/>
      <c r="AB177" s="4"/>
      <c r="AC177" s="5"/>
      <c r="AD177" s="6"/>
      <c r="AE177" s="6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4"/>
      <c r="BL177" s="8"/>
      <c r="BM177" s="8"/>
      <c r="BN177" s="8"/>
      <c r="BO177" s="4"/>
      <c r="BP177" s="4"/>
      <c r="BQ177" s="4"/>
      <c r="BR177" s="4"/>
      <c r="BS177" s="112"/>
      <c r="BT177" s="19"/>
      <c r="BU177" s="18"/>
      <c r="BV177" s="19"/>
      <c r="BW177" s="21"/>
    </row>
    <row r="178" spans="1:75" ht="19.899999999999999" customHeight="1">
      <c r="A178" s="194">
        <v>177</v>
      </c>
      <c r="B178" s="195">
        <v>17</v>
      </c>
      <c r="C178" s="195"/>
      <c r="D178" s="196" t="s">
        <v>2537</v>
      </c>
      <c r="E178" s="196" t="s">
        <v>2538</v>
      </c>
      <c r="F178" s="2" t="str">
        <f t="shared" si="32"/>
        <v>FCS0301</v>
      </c>
      <c r="G178" s="1">
        <f t="shared" si="33"/>
        <v>8</v>
      </c>
      <c r="H178" s="1">
        <f t="shared" si="34"/>
        <v>7</v>
      </c>
      <c r="I178" s="1">
        <v>17</v>
      </c>
      <c r="J178" s="60" t="str">
        <f t="shared" si="35"/>
        <v>ADV151-P</v>
      </c>
      <c r="K178" s="2" t="str">
        <f t="shared" si="25"/>
        <v>DI</v>
      </c>
      <c r="L178" s="2"/>
      <c r="M178" s="2" t="s">
        <v>2005</v>
      </c>
      <c r="N178" s="2" t="s">
        <v>489</v>
      </c>
      <c r="O178" s="2">
        <v>36</v>
      </c>
      <c r="P178" s="2"/>
      <c r="Q178" s="2" t="s">
        <v>2539</v>
      </c>
      <c r="R178" s="2" t="s">
        <v>2415</v>
      </c>
      <c r="S178" s="3" t="str">
        <f t="shared" si="26"/>
        <v>%Z087117</v>
      </c>
      <c r="T178" s="2" t="str">
        <f t="shared" si="27"/>
        <v>08ZSO-9420</v>
      </c>
      <c r="U178" s="2" t="s">
        <v>2539</v>
      </c>
      <c r="V178" s="2" t="str">
        <f t="shared" si="28"/>
        <v>阀位关反馈</v>
      </c>
      <c r="W178" s="114" t="s">
        <v>2009</v>
      </c>
      <c r="X178" s="2"/>
      <c r="Y178" s="114"/>
      <c r="Z178" s="58" t="s">
        <v>165</v>
      </c>
      <c r="AA178" s="4"/>
      <c r="AB178" s="4"/>
      <c r="AC178" s="5"/>
      <c r="AD178" s="6"/>
      <c r="AE178" s="6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4"/>
      <c r="BL178" s="8"/>
      <c r="BM178" s="8"/>
      <c r="BN178" s="8"/>
      <c r="BO178" s="4"/>
      <c r="BP178" s="4"/>
      <c r="BQ178" s="4"/>
      <c r="BR178" s="4"/>
      <c r="BS178" s="18"/>
      <c r="BT178" s="19"/>
      <c r="BU178" s="18"/>
      <c r="BV178" s="19"/>
    </row>
    <row r="179" spans="1:75" ht="19.899999999999999" customHeight="1">
      <c r="A179" s="194">
        <v>178</v>
      </c>
      <c r="B179" s="195">
        <v>18</v>
      </c>
      <c r="C179" s="195"/>
      <c r="D179" s="196" t="s">
        <v>2540</v>
      </c>
      <c r="E179" s="196" t="s">
        <v>2538</v>
      </c>
      <c r="F179" s="2" t="str">
        <f t="shared" si="32"/>
        <v>FCS0301</v>
      </c>
      <c r="G179" s="1">
        <f t="shared" si="33"/>
        <v>8</v>
      </c>
      <c r="H179" s="1">
        <f t="shared" si="34"/>
        <v>7</v>
      </c>
      <c r="I179" s="1">
        <v>18</v>
      </c>
      <c r="J179" s="60" t="str">
        <f t="shared" si="35"/>
        <v>ADV151-P</v>
      </c>
      <c r="K179" s="2" t="str">
        <f t="shared" si="25"/>
        <v>DI</v>
      </c>
      <c r="L179" s="2"/>
      <c r="M179" s="2" t="s">
        <v>2005</v>
      </c>
      <c r="N179" s="2" t="s">
        <v>489</v>
      </c>
      <c r="O179" s="2">
        <v>36</v>
      </c>
      <c r="P179" s="2"/>
      <c r="Q179" s="2" t="s">
        <v>2541</v>
      </c>
      <c r="R179" s="2" t="s">
        <v>2415</v>
      </c>
      <c r="S179" s="3" t="str">
        <f t="shared" si="26"/>
        <v>%Z087118</v>
      </c>
      <c r="T179" s="2" t="str">
        <f t="shared" si="27"/>
        <v>08ZSC-9420</v>
      </c>
      <c r="U179" s="2" t="s">
        <v>2541</v>
      </c>
      <c r="V179" s="2" t="str">
        <f t="shared" si="28"/>
        <v>阀位关反馈</v>
      </c>
      <c r="W179" s="114" t="s">
        <v>2009</v>
      </c>
      <c r="X179" s="2"/>
      <c r="Y179" s="114"/>
      <c r="Z179" s="58" t="s">
        <v>165</v>
      </c>
      <c r="AA179" s="4"/>
      <c r="AB179" s="4"/>
      <c r="AC179" s="5"/>
      <c r="AD179" s="6"/>
      <c r="AE179" s="6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4"/>
      <c r="BL179" s="8"/>
      <c r="BM179" s="8"/>
      <c r="BN179" s="8"/>
      <c r="BO179" s="4"/>
      <c r="BP179" s="4"/>
      <c r="BQ179" s="4"/>
      <c r="BR179" s="4"/>
      <c r="BS179" s="18"/>
      <c r="BT179" s="19"/>
      <c r="BU179" s="18"/>
      <c r="BV179" s="19"/>
    </row>
    <row r="180" spans="1:75" ht="19.899999999999999" customHeight="1">
      <c r="A180" s="194">
        <v>179</v>
      </c>
      <c r="B180" s="195">
        <v>19</v>
      </c>
      <c r="C180" s="195"/>
      <c r="D180" s="196" t="s">
        <v>2542</v>
      </c>
      <c r="E180" s="196" t="s">
        <v>2538</v>
      </c>
      <c r="F180" s="2" t="str">
        <f t="shared" si="32"/>
        <v>FCS0301</v>
      </c>
      <c r="G180" s="1">
        <f t="shared" si="33"/>
        <v>8</v>
      </c>
      <c r="H180" s="1">
        <f t="shared" si="34"/>
        <v>7</v>
      </c>
      <c r="I180" s="1">
        <v>19</v>
      </c>
      <c r="J180" s="60" t="str">
        <f t="shared" si="35"/>
        <v>ADV151-P</v>
      </c>
      <c r="K180" s="2" t="str">
        <f t="shared" si="25"/>
        <v>DI</v>
      </c>
      <c r="L180" s="2"/>
      <c r="M180" s="2" t="s">
        <v>2005</v>
      </c>
      <c r="N180" s="2" t="s">
        <v>489</v>
      </c>
      <c r="O180" s="2">
        <v>36</v>
      </c>
      <c r="P180" s="2"/>
      <c r="Q180" s="2" t="s">
        <v>2543</v>
      </c>
      <c r="R180" s="2" t="s">
        <v>2415</v>
      </c>
      <c r="S180" s="3" t="str">
        <f t="shared" si="26"/>
        <v>%Z087119</v>
      </c>
      <c r="T180" s="2" t="str">
        <f t="shared" si="27"/>
        <v>08ZSO-9421</v>
      </c>
      <c r="U180" s="2" t="s">
        <v>2543</v>
      </c>
      <c r="V180" s="2" t="str">
        <f t="shared" si="28"/>
        <v>阀位关反馈</v>
      </c>
      <c r="W180" s="114" t="s">
        <v>2009</v>
      </c>
      <c r="X180" s="2"/>
      <c r="Y180" s="114"/>
      <c r="Z180" s="58" t="s">
        <v>165</v>
      </c>
      <c r="AA180" s="4"/>
      <c r="AB180" s="4"/>
      <c r="AC180" s="5"/>
      <c r="AD180" s="6"/>
      <c r="AE180" s="6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4"/>
      <c r="BL180" s="8"/>
      <c r="BM180" s="8"/>
      <c r="BN180" s="8"/>
      <c r="BO180" s="4"/>
      <c r="BP180" s="4"/>
      <c r="BQ180" s="4"/>
      <c r="BR180" s="4"/>
      <c r="BS180" s="18"/>
      <c r="BT180" s="19"/>
      <c r="BU180" s="18"/>
      <c r="BV180" s="19"/>
    </row>
    <row r="181" spans="1:75" ht="19.899999999999999" customHeight="1">
      <c r="A181" s="194">
        <v>180</v>
      </c>
      <c r="B181" s="195">
        <v>20</v>
      </c>
      <c r="C181" s="195"/>
      <c r="D181" s="196" t="s">
        <v>2544</v>
      </c>
      <c r="E181" s="196" t="s">
        <v>2538</v>
      </c>
      <c r="F181" s="2" t="str">
        <f t="shared" si="32"/>
        <v>FCS0301</v>
      </c>
      <c r="G181" s="1">
        <f t="shared" si="33"/>
        <v>8</v>
      </c>
      <c r="H181" s="1">
        <f t="shared" si="34"/>
        <v>7</v>
      </c>
      <c r="I181" s="1">
        <v>20</v>
      </c>
      <c r="J181" s="60" t="str">
        <f t="shared" si="35"/>
        <v>ADV151-P</v>
      </c>
      <c r="K181" s="2" t="str">
        <f t="shared" si="25"/>
        <v>DI</v>
      </c>
      <c r="L181" s="2"/>
      <c r="M181" s="2" t="s">
        <v>2005</v>
      </c>
      <c r="N181" s="2" t="s">
        <v>489</v>
      </c>
      <c r="O181" s="2">
        <v>36</v>
      </c>
      <c r="P181" s="2"/>
      <c r="Q181" s="2" t="s">
        <v>2545</v>
      </c>
      <c r="R181" s="2" t="s">
        <v>2415</v>
      </c>
      <c r="S181" s="3" t="str">
        <f t="shared" si="26"/>
        <v>%Z087120</v>
      </c>
      <c r="T181" s="2" t="str">
        <f t="shared" si="27"/>
        <v>08ZSC-9421</v>
      </c>
      <c r="U181" s="2" t="s">
        <v>2545</v>
      </c>
      <c r="V181" s="2" t="str">
        <f t="shared" si="28"/>
        <v>阀位关反馈</v>
      </c>
      <c r="W181" s="114" t="s">
        <v>2009</v>
      </c>
      <c r="X181" s="2"/>
      <c r="Y181" s="114"/>
      <c r="Z181" s="58" t="s">
        <v>165</v>
      </c>
      <c r="AA181" s="4"/>
      <c r="AB181" s="4"/>
      <c r="AC181" s="5"/>
      <c r="AD181" s="6"/>
      <c r="AE181" s="6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4"/>
      <c r="BL181" s="8"/>
      <c r="BM181" s="8"/>
      <c r="BN181" s="8"/>
      <c r="BO181" s="4"/>
      <c r="BP181" s="4"/>
      <c r="BQ181" s="4"/>
      <c r="BR181" s="4"/>
      <c r="BS181" s="18"/>
      <c r="BT181" s="19"/>
      <c r="BU181" s="18"/>
      <c r="BV181" s="19"/>
    </row>
    <row r="182" spans="1:75" ht="19.899999999999999" customHeight="1">
      <c r="A182" s="194">
        <v>181</v>
      </c>
      <c r="B182" s="195">
        <v>21</v>
      </c>
      <c r="C182" s="195"/>
      <c r="D182" s="196" t="s">
        <v>2546</v>
      </c>
      <c r="E182" s="196" t="s">
        <v>2538</v>
      </c>
      <c r="F182" s="2" t="str">
        <f t="shared" si="32"/>
        <v>FCS0301</v>
      </c>
      <c r="G182" s="1">
        <f t="shared" si="33"/>
        <v>8</v>
      </c>
      <c r="H182" s="1">
        <f t="shared" si="34"/>
        <v>7</v>
      </c>
      <c r="I182" s="1">
        <v>21</v>
      </c>
      <c r="J182" s="60" t="str">
        <f t="shared" si="35"/>
        <v>ADV151-P</v>
      </c>
      <c r="K182" s="2" t="str">
        <f t="shared" si="25"/>
        <v>DI</v>
      </c>
      <c r="L182" s="2"/>
      <c r="M182" s="2" t="s">
        <v>2005</v>
      </c>
      <c r="N182" s="2" t="s">
        <v>489</v>
      </c>
      <c r="O182" s="2">
        <v>36</v>
      </c>
      <c r="P182" s="2"/>
      <c r="Q182" s="2" t="s">
        <v>2547</v>
      </c>
      <c r="R182" s="2" t="s">
        <v>2415</v>
      </c>
      <c r="S182" s="3" t="str">
        <f t="shared" si="26"/>
        <v>%Z087121</v>
      </c>
      <c r="T182" s="2" t="str">
        <f t="shared" si="27"/>
        <v>08ZSO-9422</v>
      </c>
      <c r="U182" s="2" t="s">
        <v>2547</v>
      </c>
      <c r="V182" s="2" t="str">
        <f t="shared" si="28"/>
        <v>阀位关反馈</v>
      </c>
      <c r="W182" s="114" t="s">
        <v>2009</v>
      </c>
      <c r="X182" s="2"/>
      <c r="Y182" s="114"/>
      <c r="Z182" s="58" t="s">
        <v>165</v>
      </c>
      <c r="AA182" s="4"/>
      <c r="AB182" s="4"/>
      <c r="AC182" s="5"/>
      <c r="AD182" s="6"/>
      <c r="AE182" s="6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4"/>
      <c r="BL182" s="8"/>
      <c r="BM182" s="8"/>
      <c r="BN182" s="8"/>
      <c r="BO182" s="4"/>
      <c r="BP182" s="4"/>
      <c r="BQ182" s="4"/>
      <c r="BR182" s="4"/>
      <c r="BS182" s="18"/>
      <c r="BT182" s="19"/>
      <c r="BU182" s="18"/>
      <c r="BV182" s="19"/>
    </row>
    <row r="183" spans="1:75" ht="19.899999999999999" customHeight="1">
      <c r="A183" s="194">
        <v>182</v>
      </c>
      <c r="B183" s="195">
        <v>22</v>
      </c>
      <c r="C183" s="195"/>
      <c r="D183" s="196" t="s">
        <v>2548</v>
      </c>
      <c r="E183" s="196" t="s">
        <v>2538</v>
      </c>
      <c r="F183" s="2" t="str">
        <f t="shared" si="32"/>
        <v>FCS0301</v>
      </c>
      <c r="G183" s="1">
        <f t="shared" si="33"/>
        <v>8</v>
      </c>
      <c r="H183" s="1">
        <f t="shared" si="34"/>
        <v>7</v>
      </c>
      <c r="I183" s="1">
        <v>22</v>
      </c>
      <c r="J183" s="60" t="str">
        <f t="shared" si="35"/>
        <v>ADV151-P</v>
      </c>
      <c r="K183" s="2" t="str">
        <f t="shared" si="25"/>
        <v>DI</v>
      </c>
      <c r="L183" s="2"/>
      <c r="M183" s="2" t="s">
        <v>2005</v>
      </c>
      <c r="N183" s="2" t="s">
        <v>489</v>
      </c>
      <c r="O183" s="2">
        <v>36</v>
      </c>
      <c r="P183" s="2"/>
      <c r="Q183" s="2" t="s">
        <v>2549</v>
      </c>
      <c r="R183" s="2" t="s">
        <v>2415</v>
      </c>
      <c r="S183" s="3" t="str">
        <f t="shared" si="26"/>
        <v>%Z087122</v>
      </c>
      <c r="T183" s="2" t="str">
        <f t="shared" si="27"/>
        <v>08ZSC-9422</v>
      </c>
      <c r="U183" s="2" t="s">
        <v>2549</v>
      </c>
      <c r="V183" s="2" t="str">
        <f t="shared" si="28"/>
        <v>阀位关反馈</v>
      </c>
      <c r="W183" s="114" t="s">
        <v>2009</v>
      </c>
      <c r="X183" s="2"/>
      <c r="Y183" s="114"/>
      <c r="Z183" s="58" t="s">
        <v>165</v>
      </c>
      <c r="AA183" s="4"/>
      <c r="AB183" s="4"/>
      <c r="AC183" s="5"/>
      <c r="AD183" s="6"/>
      <c r="AE183" s="6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4"/>
      <c r="BL183" s="8"/>
      <c r="BM183" s="8"/>
      <c r="BN183" s="8"/>
      <c r="BO183" s="4"/>
      <c r="BP183" s="4"/>
      <c r="BQ183" s="4"/>
      <c r="BR183" s="4"/>
      <c r="BS183" s="18"/>
      <c r="BT183" s="19"/>
      <c r="BU183" s="18"/>
      <c r="BV183" s="19"/>
    </row>
    <row r="184" spans="1:75" ht="19.899999999999999" customHeight="1">
      <c r="A184" s="194">
        <v>183</v>
      </c>
      <c r="B184" s="195">
        <v>23</v>
      </c>
      <c r="C184" s="195"/>
      <c r="D184" s="196"/>
      <c r="E184" s="196" t="s">
        <v>2495</v>
      </c>
      <c r="F184" s="2" t="str">
        <f t="shared" si="32"/>
        <v>FCS0301</v>
      </c>
      <c r="G184" s="1">
        <f t="shared" si="33"/>
        <v>8</v>
      </c>
      <c r="H184" s="1">
        <f t="shared" si="34"/>
        <v>7</v>
      </c>
      <c r="I184" s="1">
        <v>23</v>
      </c>
      <c r="J184" s="60" t="str">
        <f t="shared" si="35"/>
        <v>ADV151-P</v>
      </c>
      <c r="K184" s="2" t="str">
        <f t="shared" si="25"/>
        <v>DI</v>
      </c>
      <c r="L184" s="2"/>
      <c r="M184" s="2" t="s">
        <v>2005</v>
      </c>
      <c r="N184" s="2" t="s">
        <v>489</v>
      </c>
      <c r="O184" s="2"/>
      <c r="P184" s="2"/>
      <c r="Q184" s="2"/>
      <c r="R184" s="2"/>
      <c r="S184" s="3" t="str">
        <f t="shared" si="26"/>
        <v>%Z087123</v>
      </c>
      <c r="T184" s="2" t="str">
        <f t="shared" si="27"/>
        <v/>
      </c>
      <c r="U184" s="2"/>
      <c r="V184" s="2" t="str">
        <f t="shared" si="28"/>
        <v>DI SPARE</v>
      </c>
      <c r="W184" s="114" t="s">
        <v>2009</v>
      </c>
      <c r="X184" s="2"/>
      <c r="Y184" s="114"/>
      <c r="Z184" s="58" t="s">
        <v>165</v>
      </c>
      <c r="AA184" s="4"/>
      <c r="AB184" s="4"/>
      <c r="AC184" s="5"/>
      <c r="AD184" s="6" t="s">
        <v>161</v>
      </c>
      <c r="AE184" s="6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4"/>
      <c r="BL184" s="8"/>
      <c r="BM184" s="8"/>
      <c r="BN184" s="8"/>
      <c r="BO184" s="4"/>
      <c r="BP184" s="4"/>
      <c r="BQ184" s="4"/>
      <c r="BR184" s="4"/>
      <c r="BS184" s="18"/>
      <c r="BT184" s="19"/>
      <c r="BU184" s="18"/>
      <c r="BV184" s="19"/>
    </row>
    <row r="185" spans="1:75" ht="19.899999999999999" customHeight="1">
      <c r="A185" s="194">
        <v>184</v>
      </c>
      <c r="B185" s="195">
        <v>24</v>
      </c>
      <c r="C185" s="195"/>
      <c r="D185" s="196"/>
      <c r="E185" s="196" t="s">
        <v>2495</v>
      </c>
      <c r="F185" s="2" t="str">
        <f t="shared" si="32"/>
        <v>FCS0301</v>
      </c>
      <c r="G185" s="1">
        <f t="shared" si="33"/>
        <v>8</v>
      </c>
      <c r="H185" s="1">
        <f t="shared" si="34"/>
        <v>7</v>
      </c>
      <c r="I185" s="1">
        <v>24</v>
      </c>
      <c r="J185" s="60" t="str">
        <f t="shared" si="35"/>
        <v>ADV151-P</v>
      </c>
      <c r="K185" s="2" t="str">
        <f t="shared" si="25"/>
        <v>DI</v>
      </c>
      <c r="L185" s="2"/>
      <c r="M185" s="2" t="s">
        <v>2005</v>
      </c>
      <c r="N185" s="2" t="s">
        <v>489</v>
      </c>
      <c r="O185" s="2"/>
      <c r="P185" s="2"/>
      <c r="Q185" s="2"/>
      <c r="R185" s="2"/>
      <c r="S185" s="3" t="str">
        <f t="shared" si="26"/>
        <v>%Z087124</v>
      </c>
      <c r="T185" s="2" t="str">
        <f t="shared" si="27"/>
        <v/>
      </c>
      <c r="U185" s="2"/>
      <c r="V185" s="2" t="str">
        <f t="shared" si="28"/>
        <v>DI SPARE</v>
      </c>
      <c r="W185" s="114" t="s">
        <v>2009</v>
      </c>
      <c r="X185" s="2"/>
      <c r="Y185" s="114"/>
      <c r="Z185" s="58" t="s">
        <v>165</v>
      </c>
      <c r="AA185" s="4"/>
      <c r="AB185" s="4"/>
      <c r="AC185" s="5"/>
      <c r="AD185" s="6" t="s">
        <v>161</v>
      </c>
      <c r="AE185" s="6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4"/>
      <c r="BL185" s="8"/>
      <c r="BM185" s="8"/>
      <c r="BN185" s="8"/>
      <c r="BO185" s="4"/>
      <c r="BP185" s="4"/>
      <c r="BQ185" s="4"/>
      <c r="BR185" s="4"/>
      <c r="BS185" s="18"/>
      <c r="BT185" s="19"/>
      <c r="BU185" s="18"/>
      <c r="BV185" s="19"/>
    </row>
    <row r="186" spans="1:75" ht="19.899999999999999" customHeight="1">
      <c r="A186" s="194">
        <v>185</v>
      </c>
      <c r="B186" s="195">
        <v>25</v>
      </c>
      <c r="C186" s="195"/>
      <c r="D186" s="196"/>
      <c r="E186" s="196" t="s">
        <v>2495</v>
      </c>
      <c r="F186" s="2" t="str">
        <f t="shared" si="32"/>
        <v>FCS0301</v>
      </c>
      <c r="G186" s="1">
        <f t="shared" si="33"/>
        <v>8</v>
      </c>
      <c r="H186" s="1">
        <f t="shared" si="34"/>
        <v>7</v>
      </c>
      <c r="I186" s="1">
        <v>25</v>
      </c>
      <c r="J186" s="60" t="str">
        <f t="shared" si="35"/>
        <v>ADV151-P</v>
      </c>
      <c r="K186" s="2" t="str">
        <f t="shared" si="25"/>
        <v>DI</v>
      </c>
      <c r="L186" s="2"/>
      <c r="M186" s="2" t="s">
        <v>2005</v>
      </c>
      <c r="N186" s="2" t="s">
        <v>489</v>
      </c>
      <c r="O186" s="2"/>
      <c r="P186" s="2"/>
      <c r="Q186" s="2"/>
      <c r="R186" s="2"/>
      <c r="S186" s="3" t="str">
        <f t="shared" si="26"/>
        <v>%Z087125</v>
      </c>
      <c r="T186" s="2" t="str">
        <f t="shared" si="27"/>
        <v/>
      </c>
      <c r="U186" s="2"/>
      <c r="V186" s="2" t="str">
        <f t="shared" si="28"/>
        <v>DI SPARE</v>
      </c>
      <c r="W186" s="114" t="s">
        <v>2009</v>
      </c>
      <c r="X186" s="2"/>
      <c r="Y186" s="114"/>
      <c r="Z186" s="58" t="s">
        <v>165</v>
      </c>
      <c r="AA186" s="4"/>
      <c r="AB186" s="4"/>
      <c r="AC186" s="5"/>
      <c r="AD186" s="6" t="s">
        <v>161</v>
      </c>
      <c r="AE186" s="6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4"/>
      <c r="BL186" s="8"/>
      <c r="BM186" s="8"/>
      <c r="BN186" s="8"/>
      <c r="BO186" s="4"/>
      <c r="BP186" s="4"/>
      <c r="BQ186" s="4"/>
      <c r="BR186" s="4"/>
      <c r="BS186" s="18"/>
      <c r="BT186" s="19"/>
      <c r="BU186" s="18"/>
      <c r="BV186" s="19"/>
    </row>
    <row r="187" spans="1:75" ht="19.899999999999999" customHeight="1">
      <c r="A187" s="194">
        <v>186</v>
      </c>
      <c r="B187" s="195">
        <v>26</v>
      </c>
      <c r="C187" s="195"/>
      <c r="D187" s="196"/>
      <c r="E187" s="196" t="s">
        <v>2495</v>
      </c>
      <c r="F187" s="2" t="str">
        <f t="shared" si="32"/>
        <v>FCS0301</v>
      </c>
      <c r="G187" s="1">
        <f t="shared" si="33"/>
        <v>8</v>
      </c>
      <c r="H187" s="1">
        <f t="shared" si="34"/>
        <v>7</v>
      </c>
      <c r="I187" s="1">
        <v>26</v>
      </c>
      <c r="J187" s="60" t="str">
        <f t="shared" si="35"/>
        <v>ADV151-P</v>
      </c>
      <c r="K187" s="2" t="str">
        <f t="shared" si="25"/>
        <v>DI</v>
      </c>
      <c r="L187" s="2"/>
      <c r="M187" s="2" t="s">
        <v>2005</v>
      </c>
      <c r="N187" s="2" t="s">
        <v>489</v>
      </c>
      <c r="O187" s="2"/>
      <c r="P187" s="2"/>
      <c r="Q187" s="2"/>
      <c r="R187" s="2"/>
      <c r="S187" s="3" t="str">
        <f t="shared" si="26"/>
        <v>%Z087126</v>
      </c>
      <c r="T187" s="2" t="str">
        <f t="shared" si="27"/>
        <v/>
      </c>
      <c r="U187" s="2"/>
      <c r="V187" s="2" t="str">
        <f t="shared" si="28"/>
        <v>DI SPARE</v>
      </c>
      <c r="W187" s="114" t="s">
        <v>2009</v>
      </c>
      <c r="X187" s="2"/>
      <c r="Y187" s="114"/>
      <c r="Z187" s="58" t="s">
        <v>165</v>
      </c>
      <c r="AA187" s="4"/>
      <c r="AB187" s="4"/>
      <c r="AC187" s="5"/>
      <c r="AD187" s="6" t="s">
        <v>161</v>
      </c>
      <c r="AE187" s="6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4"/>
      <c r="BL187" s="8"/>
      <c r="BM187" s="8"/>
      <c r="BN187" s="8"/>
      <c r="BO187" s="4"/>
      <c r="BP187" s="4"/>
      <c r="BQ187" s="4"/>
      <c r="BR187" s="4"/>
      <c r="BS187" s="18"/>
      <c r="BT187" s="19"/>
      <c r="BU187" s="18"/>
      <c r="BV187" s="19"/>
    </row>
    <row r="188" spans="1:75" ht="19.899999999999999" customHeight="1">
      <c r="A188" s="194">
        <v>187</v>
      </c>
      <c r="B188" s="195">
        <v>27</v>
      </c>
      <c r="C188" s="195"/>
      <c r="D188" s="196"/>
      <c r="E188" s="196" t="s">
        <v>2495</v>
      </c>
      <c r="F188" s="2" t="str">
        <f t="shared" si="32"/>
        <v>FCS0301</v>
      </c>
      <c r="G188" s="1">
        <f t="shared" si="33"/>
        <v>8</v>
      </c>
      <c r="H188" s="1">
        <f t="shared" si="34"/>
        <v>7</v>
      </c>
      <c r="I188" s="1">
        <v>27</v>
      </c>
      <c r="J188" s="60" t="str">
        <f t="shared" si="35"/>
        <v>ADV151-P</v>
      </c>
      <c r="K188" s="2" t="str">
        <f t="shared" si="25"/>
        <v>DI</v>
      </c>
      <c r="L188" s="2"/>
      <c r="M188" s="2" t="s">
        <v>2005</v>
      </c>
      <c r="N188" s="2" t="s">
        <v>489</v>
      </c>
      <c r="O188" s="2"/>
      <c r="P188" s="2"/>
      <c r="Q188" s="2"/>
      <c r="R188" s="2"/>
      <c r="S188" s="3" t="str">
        <f t="shared" si="26"/>
        <v>%Z087127</v>
      </c>
      <c r="T188" s="2" t="str">
        <f t="shared" si="27"/>
        <v/>
      </c>
      <c r="U188" s="2"/>
      <c r="V188" s="2" t="str">
        <f t="shared" si="28"/>
        <v>DI SPARE</v>
      </c>
      <c r="W188" s="114" t="s">
        <v>2009</v>
      </c>
      <c r="X188" s="2"/>
      <c r="Y188" s="114"/>
      <c r="Z188" s="58" t="s">
        <v>165</v>
      </c>
      <c r="AA188" s="4"/>
      <c r="AB188" s="4"/>
      <c r="AC188" s="5"/>
      <c r="AD188" s="6" t="s">
        <v>161</v>
      </c>
      <c r="AE188" s="6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4"/>
      <c r="BL188" s="8"/>
      <c r="BM188" s="8"/>
      <c r="BN188" s="8"/>
      <c r="BO188" s="4"/>
      <c r="BP188" s="4"/>
      <c r="BQ188" s="4"/>
      <c r="BR188" s="4"/>
      <c r="BS188" s="18"/>
      <c r="BT188" s="19"/>
      <c r="BU188" s="18"/>
      <c r="BV188" s="19"/>
    </row>
    <row r="189" spans="1:75" ht="19.899999999999999" customHeight="1">
      <c r="A189" s="194">
        <v>188</v>
      </c>
      <c r="B189" s="195">
        <v>28</v>
      </c>
      <c r="C189" s="195"/>
      <c r="D189" s="196"/>
      <c r="E189" s="196" t="s">
        <v>2495</v>
      </c>
      <c r="F189" s="2" t="str">
        <f t="shared" si="32"/>
        <v>FCS0301</v>
      </c>
      <c r="G189" s="1">
        <f t="shared" si="33"/>
        <v>8</v>
      </c>
      <c r="H189" s="1">
        <f t="shared" si="34"/>
        <v>7</v>
      </c>
      <c r="I189" s="1">
        <v>28</v>
      </c>
      <c r="J189" s="60" t="str">
        <f t="shared" si="35"/>
        <v>ADV151-P</v>
      </c>
      <c r="K189" s="2" t="str">
        <f t="shared" si="25"/>
        <v>DI</v>
      </c>
      <c r="L189" s="2"/>
      <c r="M189" s="2" t="s">
        <v>2005</v>
      </c>
      <c r="N189" s="2" t="s">
        <v>489</v>
      </c>
      <c r="O189" s="2"/>
      <c r="P189" s="2"/>
      <c r="Q189" s="2"/>
      <c r="R189" s="2"/>
      <c r="S189" s="3" t="str">
        <f t="shared" si="26"/>
        <v>%Z087128</v>
      </c>
      <c r="T189" s="2" t="str">
        <f t="shared" si="27"/>
        <v/>
      </c>
      <c r="U189" s="2"/>
      <c r="V189" s="2" t="str">
        <f t="shared" si="28"/>
        <v>DI SPARE</v>
      </c>
      <c r="W189" s="114" t="s">
        <v>2009</v>
      </c>
      <c r="X189" s="2"/>
      <c r="Y189" s="114"/>
      <c r="Z189" s="58" t="s">
        <v>165</v>
      </c>
      <c r="AA189" s="4"/>
      <c r="AB189" s="4"/>
      <c r="AC189" s="5"/>
      <c r="AD189" s="6" t="s">
        <v>161</v>
      </c>
      <c r="AE189" s="6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4"/>
      <c r="BL189" s="8"/>
      <c r="BM189" s="8"/>
      <c r="BN189" s="8"/>
      <c r="BO189" s="4"/>
      <c r="BP189" s="4"/>
      <c r="BQ189" s="4"/>
      <c r="BR189" s="4"/>
      <c r="BS189" s="18"/>
      <c r="BT189" s="19"/>
      <c r="BU189" s="18"/>
      <c r="BV189" s="19"/>
    </row>
    <row r="190" spans="1:75" ht="19.899999999999999" customHeight="1">
      <c r="A190" s="194">
        <v>189</v>
      </c>
      <c r="B190" s="195">
        <v>29</v>
      </c>
      <c r="C190" s="195"/>
      <c r="D190" s="196"/>
      <c r="E190" s="196" t="s">
        <v>2495</v>
      </c>
      <c r="F190" s="2" t="str">
        <f t="shared" si="32"/>
        <v>FCS0301</v>
      </c>
      <c r="G190" s="1">
        <f t="shared" si="33"/>
        <v>8</v>
      </c>
      <c r="H190" s="1">
        <f t="shared" si="34"/>
        <v>7</v>
      </c>
      <c r="I190" s="1">
        <v>29</v>
      </c>
      <c r="J190" s="60" t="str">
        <f t="shared" si="35"/>
        <v>ADV151-P</v>
      </c>
      <c r="K190" s="2" t="str">
        <f t="shared" si="25"/>
        <v>DI</v>
      </c>
      <c r="L190" s="2"/>
      <c r="M190" s="2" t="s">
        <v>2005</v>
      </c>
      <c r="N190" s="2" t="s">
        <v>489</v>
      </c>
      <c r="O190" s="2"/>
      <c r="P190" s="2"/>
      <c r="Q190" s="2"/>
      <c r="R190" s="2"/>
      <c r="S190" s="3" t="str">
        <f t="shared" si="26"/>
        <v>%Z087129</v>
      </c>
      <c r="T190" s="2" t="str">
        <f t="shared" si="27"/>
        <v/>
      </c>
      <c r="U190" s="2"/>
      <c r="V190" s="2" t="str">
        <f t="shared" si="28"/>
        <v>DI SPARE</v>
      </c>
      <c r="W190" s="114" t="s">
        <v>2009</v>
      </c>
      <c r="X190" s="2"/>
      <c r="Y190" s="114"/>
      <c r="Z190" s="58" t="s">
        <v>165</v>
      </c>
      <c r="AA190" s="4"/>
      <c r="AB190" s="4"/>
      <c r="AC190" s="5"/>
      <c r="AD190" s="6" t="s">
        <v>161</v>
      </c>
      <c r="AE190" s="6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4"/>
      <c r="BL190" s="8"/>
      <c r="BM190" s="8"/>
      <c r="BN190" s="8"/>
      <c r="BO190" s="4"/>
      <c r="BP190" s="4"/>
      <c r="BQ190" s="4"/>
      <c r="BR190" s="4"/>
      <c r="BS190" s="18"/>
      <c r="BT190" s="19"/>
      <c r="BU190" s="18"/>
      <c r="BV190" s="19"/>
    </row>
    <row r="191" spans="1:75" ht="19.899999999999999" customHeight="1">
      <c r="A191" s="194">
        <v>190</v>
      </c>
      <c r="B191" s="204">
        <v>30</v>
      </c>
      <c r="C191" s="195"/>
      <c r="D191" s="115"/>
      <c r="E191" s="196" t="s">
        <v>2495</v>
      </c>
      <c r="F191" s="2" t="str">
        <f t="shared" si="32"/>
        <v>FCS0301</v>
      </c>
      <c r="G191" s="1">
        <f t="shared" si="33"/>
        <v>8</v>
      </c>
      <c r="H191" s="1">
        <f t="shared" si="34"/>
        <v>7</v>
      </c>
      <c r="I191" s="1">
        <v>30</v>
      </c>
      <c r="J191" s="60" t="str">
        <f t="shared" si="35"/>
        <v>ADV151-P</v>
      </c>
      <c r="K191" s="2" t="str">
        <f t="shared" si="25"/>
        <v>DI</v>
      </c>
      <c r="L191" s="2"/>
      <c r="M191" s="2" t="s">
        <v>2005</v>
      </c>
      <c r="N191" s="2" t="s">
        <v>489</v>
      </c>
      <c r="O191" s="2"/>
      <c r="P191" s="2"/>
      <c r="Q191" s="2"/>
      <c r="R191" s="2"/>
      <c r="S191" s="3" t="str">
        <f t="shared" si="26"/>
        <v>%Z087130</v>
      </c>
      <c r="T191" s="2" t="str">
        <f t="shared" si="27"/>
        <v/>
      </c>
      <c r="U191" s="36"/>
      <c r="V191" s="2" t="str">
        <f t="shared" si="28"/>
        <v>DI SPARE</v>
      </c>
      <c r="W191" s="114" t="s">
        <v>2009</v>
      </c>
      <c r="X191" s="2"/>
      <c r="Y191" s="114"/>
      <c r="Z191" s="58" t="s">
        <v>165</v>
      </c>
      <c r="AA191" s="4"/>
      <c r="AB191" s="4"/>
      <c r="AC191" s="5"/>
      <c r="AD191" s="6" t="s">
        <v>161</v>
      </c>
      <c r="AE191" s="6"/>
      <c r="AF191" s="4"/>
      <c r="AG191" s="4"/>
      <c r="AH191" s="4"/>
      <c r="AI191" s="4"/>
      <c r="AJ191" s="7"/>
      <c r="AK191" s="4"/>
      <c r="AL191" s="4"/>
      <c r="AM191" s="4"/>
      <c r="AN191" s="4"/>
      <c r="AO191" s="4"/>
      <c r="AP191" s="4"/>
      <c r="AQ191" s="4"/>
      <c r="AR191" s="4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4"/>
      <c r="BL191" s="8"/>
      <c r="BM191" s="8"/>
      <c r="BN191" s="8"/>
      <c r="BO191" s="4"/>
      <c r="BP191" s="4"/>
      <c r="BQ191" s="4"/>
      <c r="BR191" s="4"/>
      <c r="BS191" s="18"/>
      <c r="BT191" s="19"/>
      <c r="BU191" s="18"/>
      <c r="BV191" s="19"/>
    </row>
    <row r="192" spans="1:75" ht="19.899999999999999" customHeight="1">
      <c r="A192" s="194">
        <v>191</v>
      </c>
      <c r="B192" s="204">
        <v>31</v>
      </c>
      <c r="C192" s="195"/>
      <c r="D192" s="115"/>
      <c r="E192" s="196" t="s">
        <v>2495</v>
      </c>
      <c r="F192" s="2" t="str">
        <f t="shared" si="32"/>
        <v>FCS0301</v>
      </c>
      <c r="G192" s="1">
        <f t="shared" si="33"/>
        <v>8</v>
      </c>
      <c r="H192" s="1">
        <f t="shared" si="34"/>
        <v>7</v>
      </c>
      <c r="I192" s="1">
        <v>31</v>
      </c>
      <c r="J192" s="60" t="str">
        <f t="shared" si="35"/>
        <v>ADV151-P</v>
      </c>
      <c r="K192" s="2" t="str">
        <f t="shared" si="25"/>
        <v>DI</v>
      </c>
      <c r="L192" s="2"/>
      <c r="M192" s="2" t="s">
        <v>2005</v>
      </c>
      <c r="N192" s="2" t="s">
        <v>489</v>
      </c>
      <c r="O192" s="2"/>
      <c r="P192" s="2"/>
      <c r="Q192" s="2"/>
      <c r="R192" s="2"/>
      <c r="S192" s="3" t="str">
        <f t="shared" si="26"/>
        <v>%Z087131</v>
      </c>
      <c r="T192" s="2" t="str">
        <f t="shared" si="27"/>
        <v/>
      </c>
      <c r="U192" s="36"/>
      <c r="V192" s="2" t="str">
        <f t="shared" si="28"/>
        <v>DI SPARE</v>
      </c>
      <c r="W192" s="114" t="s">
        <v>2009</v>
      </c>
      <c r="X192" s="2"/>
      <c r="Y192" s="114"/>
      <c r="Z192" s="58" t="s">
        <v>165</v>
      </c>
      <c r="AA192" s="4"/>
      <c r="AB192" s="4"/>
      <c r="AC192" s="5"/>
      <c r="AD192" s="6" t="s">
        <v>161</v>
      </c>
      <c r="AE192" s="6"/>
      <c r="AF192" s="4"/>
      <c r="AG192" s="4"/>
      <c r="AH192" s="4"/>
      <c r="AI192" s="4"/>
      <c r="AJ192" s="8"/>
      <c r="AK192" s="4"/>
      <c r="AL192" s="4"/>
      <c r="AM192" s="4"/>
      <c r="AN192" s="4"/>
      <c r="AO192" s="4"/>
      <c r="AP192" s="4"/>
      <c r="AQ192" s="4"/>
      <c r="AR192" s="4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4"/>
      <c r="BL192" s="8"/>
      <c r="BM192" s="8"/>
      <c r="BN192" s="8"/>
      <c r="BO192" s="4"/>
      <c r="BP192" s="4"/>
      <c r="BQ192" s="4"/>
      <c r="BR192" s="4"/>
      <c r="BS192" s="18"/>
      <c r="BT192" s="19"/>
      <c r="BU192" s="18"/>
      <c r="BV192" s="19"/>
    </row>
    <row r="193" spans="1:75" ht="19.899999999999999" customHeight="1">
      <c r="A193" s="194">
        <v>192</v>
      </c>
      <c r="B193" s="204">
        <v>32</v>
      </c>
      <c r="C193" s="195"/>
      <c r="D193" s="115"/>
      <c r="E193" s="196" t="s">
        <v>2495</v>
      </c>
      <c r="F193" s="2" t="str">
        <f t="shared" si="32"/>
        <v>FCS0301</v>
      </c>
      <c r="G193" s="1">
        <f t="shared" si="33"/>
        <v>8</v>
      </c>
      <c r="H193" s="1">
        <f t="shared" si="34"/>
        <v>7</v>
      </c>
      <c r="I193" s="1">
        <v>32</v>
      </c>
      <c r="J193" s="60" t="str">
        <f t="shared" si="35"/>
        <v>ADV151-P</v>
      </c>
      <c r="K193" s="2" t="str">
        <f t="shared" si="25"/>
        <v>DI</v>
      </c>
      <c r="L193" s="2"/>
      <c r="M193" s="2" t="s">
        <v>2005</v>
      </c>
      <c r="N193" s="2" t="s">
        <v>489</v>
      </c>
      <c r="O193" s="2"/>
      <c r="P193" s="2"/>
      <c r="Q193" s="2"/>
      <c r="R193" s="2"/>
      <c r="S193" s="3" t="str">
        <f t="shared" si="26"/>
        <v>%Z087132</v>
      </c>
      <c r="T193" s="2" t="str">
        <f t="shared" si="27"/>
        <v/>
      </c>
      <c r="U193" s="36"/>
      <c r="V193" s="2" t="str">
        <f t="shared" si="28"/>
        <v>DI SPARE</v>
      </c>
      <c r="W193" s="114" t="s">
        <v>2009</v>
      </c>
      <c r="X193" s="2"/>
      <c r="Y193" s="114"/>
      <c r="Z193" s="58" t="s">
        <v>165</v>
      </c>
      <c r="AA193" s="4"/>
      <c r="AB193" s="4"/>
      <c r="AC193" s="5"/>
      <c r="AD193" s="6" t="s">
        <v>161</v>
      </c>
      <c r="AE193" s="6"/>
      <c r="AF193" s="4"/>
      <c r="AG193" s="4"/>
      <c r="AH193" s="4"/>
      <c r="AI193" s="4"/>
      <c r="AJ193" s="8"/>
      <c r="AK193" s="4"/>
      <c r="AL193" s="4"/>
      <c r="AM193" s="4"/>
      <c r="AN193" s="4"/>
      <c r="AO193" s="4"/>
      <c r="AP193" s="4"/>
      <c r="AQ193" s="4"/>
      <c r="AR193" s="4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4"/>
      <c r="BL193" s="8"/>
      <c r="BM193" s="8"/>
      <c r="BN193" s="8"/>
      <c r="BO193" s="4"/>
      <c r="BP193" s="4"/>
      <c r="BQ193" s="4"/>
      <c r="BR193" s="4"/>
      <c r="BS193" s="18"/>
      <c r="BT193" s="19"/>
      <c r="BU193" s="18"/>
      <c r="BV193" s="19"/>
    </row>
    <row r="194" spans="1:75" ht="19.899999999999999" customHeight="1">
      <c r="A194" s="194">
        <v>161</v>
      </c>
      <c r="B194" s="195">
        <v>1</v>
      </c>
      <c r="C194" s="195"/>
      <c r="D194" s="196"/>
      <c r="E194" s="196" t="s">
        <v>2330</v>
      </c>
      <c r="F194" s="2" t="str">
        <f t="shared" ref="F194:F225" si="36">F193</f>
        <v>FCS0301</v>
      </c>
      <c r="G194" s="1">
        <v>8</v>
      </c>
      <c r="H194" s="1">
        <v>8</v>
      </c>
      <c r="I194" s="1">
        <v>1</v>
      </c>
      <c r="J194" s="60" t="s">
        <v>2004</v>
      </c>
      <c r="K194" s="2" t="str">
        <f t="shared" ref="K194:K257" si="37">IF(MID(J194,4,3)="551","DO","DI")</f>
        <v>DI</v>
      </c>
      <c r="L194" s="2"/>
      <c r="M194" s="2" t="s">
        <v>2005</v>
      </c>
      <c r="N194" s="2" t="s">
        <v>489</v>
      </c>
      <c r="O194" s="2">
        <v>35</v>
      </c>
      <c r="P194" s="2"/>
      <c r="Q194" s="2"/>
      <c r="R194" s="2"/>
      <c r="S194" s="3" t="str">
        <f t="shared" ref="S194:S257" si="38">"%Z"&amp;TEXT(G194,"00")&amp;TEXT(H194,"0")&amp;"1"&amp;TEXT(I194,"00")</f>
        <v>%Z088101</v>
      </c>
      <c r="T194" s="2" t="str">
        <f t="shared" ref="T194:T257" si="39">IF(D194&lt;&gt;"",D194,"")</f>
        <v/>
      </c>
      <c r="U194" s="2"/>
      <c r="V194" s="2" t="str">
        <f t="shared" ref="V194:V257" si="40">IF(E194&lt;&gt;"",E194,"")</f>
        <v>REDI SPARE</v>
      </c>
      <c r="W194" s="114" t="s">
        <v>2217</v>
      </c>
      <c r="X194" s="2"/>
      <c r="Y194" s="114"/>
      <c r="Z194" s="58" t="s">
        <v>165</v>
      </c>
      <c r="AA194" s="4"/>
      <c r="AB194" s="4"/>
      <c r="AC194" s="5"/>
      <c r="AD194" s="6"/>
      <c r="AE194" s="6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4"/>
      <c r="BL194" s="8"/>
      <c r="BM194" s="8"/>
      <c r="BN194" s="8"/>
      <c r="BO194" s="4"/>
      <c r="BP194" s="4"/>
      <c r="BQ194" s="4"/>
      <c r="BR194" s="4"/>
      <c r="BS194" s="112"/>
      <c r="BT194" s="19"/>
      <c r="BU194" s="18"/>
      <c r="BV194" s="19"/>
      <c r="BW194" s="21"/>
    </row>
    <row r="195" spans="1:75" ht="19.899999999999999" customHeight="1">
      <c r="A195" s="194">
        <v>162</v>
      </c>
      <c r="B195" s="195">
        <v>2</v>
      </c>
      <c r="C195" s="195"/>
      <c r="D195" s="196"/>
      <c r="E195" s="196" t="s">
        <v>2330</v>
      </c>
      <c r="F195" s="2" t="str">
        <f t="shared" si="36"/>
        <v>FCS0301</v>
      </c>
      <c r="G195" s="1">
        <f t="shared" ref="G195:G225" si="41">G194</f>
        <v>8</v>
      </c>
      <c r="H195" s="1">
        <f t="shared" ref="H195:H225" si="42">H194</f>
        <v>8</v>
      </c>
      <c r="I195" s="1">
        <v>2</v>
      </c>
      <c r="J195" s="60" t="str">
        <f t="shared" ref="J195:J225" si="43">J194</f>
        <v>ADV151-P</v>
      </c>
      <c r="K195" s="2" t="str">
        <f t="shared" si="37"/>
        <v>DI</v>
      </c>
      <c r="L195" s="2"/>
      <c r="M195" s="2" t="s">
        <v>2005</v>
      </c>
      <c r="N195" s="2" t="s">
        <v>489</v>
      </c>
      <c r="O195" s="2">
        <v>35</v>
      </c>
      <c r="P195" s="2"/>
      <c r="Q195" s="2"/>
      <c r="R195" s="2"/>
      <c r="S195" s="3" t="str">
        <f t="shared" si="38"/>
        <v>%Z088102</v>
      </c>
      <c r="T195" s="2" t="str">
        <f t="shared" si="39"/>
        <v/>
      </c>
      <c r="U195" s="2"/>
      <c r="V195" s="2" t="str">
        <f t="shared" si="40"/>
        <v>REDI SPARE</v>
      </c>
      <c r="W195" s="114" t="s">
        <v>2217</v>
      </c>
      <c r="X195" s="2"/>
      <c r="Y195" s="114"/>
      <c r="Z195" s="58" t="s">
        <v>165</v>
      </c>
      <c r="AA195" s="4"/>
      <c r="AB195" s="4"/>
      <c r="AC195" s="5"/>
      <c r="AD195" s="6"/>
      <c r="AE195" s="6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4"/>
      <c r="BL195" s="8"/>
      <c r="BM195" s="8"/>
      <c r="BN195" s="8"/>
      <c r="BO195" s="4"/>
      <c r="BP195" s="4"/>
      <c r="BQ195" s="4"/>
      <c r="BR195" s="4"/>
      <c r="BS195" s="112"/>
      <c r="BT195" s="19"/>
      <c r="BU195" s="18"/>
      <c r="BV195" s="19"/>
      <c r="BW195" s="21"/>
    </row>
    <row r="196" spans="1:75" ht="19.899999999999999" customHeight="1">
      <c r="A196" s="194">
        <v>163</v>
      </c>
      <c r="B196" s="195">
        <v>3</v>
      </c>
      <c r="C196" s="195"/>
      <c r="D196" s="196"/>
      <c r="E196" s="196" t="s">
        <v>2330</v>
      </c>
      <c r="F196" s="2" t="str">
        <f t="shared" si="36"/>
        <v>FCS0301</v>
      </c>
      <c r="G196" s="1">
        <f t="shared" si="41"/>
        <v>8</v>
      </c>
      <c r="H196" s="1">
        <f t="shared" si="42"/>
        <v>8</v>
      </c>
      <c r="I196" s="1">
        <v>3</v>
      </c>
      <c r="J196" s="60" t="str">
        <f t="shared" si="43"/>
        <v>ADV151-P</v>
      </c>
      <c r="K196" s="2" t="str">
        <f t="shared" si="37"/>
        <v>DI</v>
      </c>
      <c r="L196" s="2"/>
      <c r="M196" s="2" t="s">
        <v>2005</v>
      </c>
      <c r="N196" s="2" t="s">
        <v>489</v>
      </c>
      <c r="O196" s="2">
        <v>35</v>
      </c>
      <c r="P196" s="2"/>
      <c r="Q196" s="2"/>
      <c r="R196" s="2"/>
      <c r="S196" s="3" t="str">
        <f t="shared" si="38"/>
        <v>%Z088103</v>
      </c>
      <c r="T196" s="2" t="str">
        <f t="shared" si="39"/>
        <v/>
      </c>
      <c r="U196" s="2"/>
      <c r="V196" s="2" t="str">
        <f t="shared" si="40"/>
        <v>REDI SPARE</v>
      </c>
      <c r="W196" s="114" t="s">
        <v>2217</v>
      </c>
      <c r="X196" s="2"/>
      <c r="Y196" s="114"/>
      <c r="Z196" s="58" t="s">
        <v>165</v>
      </c>
      <c r="AA196" s="4"/>
      <c r="AB196" s="4"/>
      <c r="AC196" s="5"/>
      <c r="AD196" s="6"/>
      <c r="AE196" s="6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4"/>
      <c r="BL196" s="8"/>
      <c r="BM196" s="8"/>
      <c r="BN196" s="8"/>
      <c r="BO196" s="4"/>
      <c r="BP196" s="4"/>
      <c r="BQ196" s="4"/>
      <c r="BR196" s="4"/>
      <c r="BS196" s="112"/>
      <c r="BT196" s="19"/>
      <c r="BU196" s="18"/>
      <c r="BV196" s="19"/>
      <c r="BW196" s="21"/>
    </row>
    <row r="197" spans="1:75" ht="19.899999999999999" customHeight="1">
      <c r="A197" s="194">
        <v>164</v>
      </c>
      <c r="B197" s="195">
        <v>4</v>
      </c>
      <c r="C197" s="195"/>
      <c r="D197" s="196"/>
      <c r="E197" s="196" t="s">
        <v>2330</v>
      </c>
      <c r="F197" s="2" t="str">
        <f t="shared" si="36"/>
        <v>FCS0301</v>
      </c>
      <c r="G197" s="1">
        <f t="shared" si="41"/>
        <v>8</v>
      </c>
      <c r="H197" s="1">
        <f t="shared" si="42"/>
        <v>8</v>
      </c>
      <c r="I197" s="1">
        <v>4</v>
      </c>
      <c r="J197" s="60" t="str">
        <f t="shared" si="43"/>
        <v>ADV151-P</v>
      </c>
      <c r="K197" s="2" t="str">
        <f t="shared" si="37"/>
        <v>DI</v>
      </c>
      <c r="L197" s="2"/>
      <c r="M197" s="2" t="s">
        <v>2005</v>
      </c>
      <c r="N197" s="2" t="s">
        <v>489</v>
      </c>
      <c r="O197" s="2">
        <v>35</v>
      </c>
      <c r="P197" s="2"/>
      <c r="Q197" s="2"/>
      <c r="R197" s="2"/>
      <c r="S197" s="3" t="str">
        <f t="shared" si="38"/>
        <v>%Z088104</v>
      </c>
      <c r="T197" s="2" t="str">
        <f t="shared" si="39"/>
        <v/>
      </c>
      <c r="U197" s="2"/>
      <c r="V197" s="2" t="str">
        <f t="shared" si="40"/>
        <v>REDI SPARE</v>
      </c>
      <c r="W197" s="114" t="s">
        <v>2217</v>
      </c>
      <c r="X197" s="2"/>
      <c r="Y197" s="114"/>
      <c r="Z197" s="58" t="s">
        <v>165</v>
      </c>
      <c r="AA197" s="4"/>
      <c r="AB197" s="4"/>
      <c r="AC197" s="5"/>
      <c r="AD197" s="6"/>
      <c r="AE197" s="6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4"/>
      <c r="BL197" s="8"/>
      <c r="BM197" s="8"/>
      <c r="BN197" s="8"/>
      <c r="BO197" s="4"/>
      <c r="BP197" s="4"/>
      <c r="BQ197" s="4"/>
      <c r="BR197" s="4"/>
      <c r="BS197" s="112"/>
      <c r="BT197" s="19"/>
      <c r="BU197" s="18"/>
      <c r="BV197" s="19"/>
      <c r="BW197" s="21"/>
    </row>
    <row r="198" spans="1:75" ht="19.899999999999999" customHeight="1">
      <c r="A198" s="194">
        <v>165</v>
      </c>
      <c r="B198" s="195">
        <v>5</v>
      </c>
      <c r="C198" s="195"/>
      <c r="D198" s="196"/>
      <c r="E198" s="196" t="s">
        <v>2330</v>
      </c>
      <c r="F198" s="2" t="str">
        <f t="shared" si="36"/>
        <v>FCS0301</v>
      </c>
      <c r="G198" s="1">
        <f t="shared" si="41"/>
        <v>8</v>
      </c>
      <c r="H198" s="1">
        <f t="shared" si="42"/>
        <v>8</v>
      </c>
      <c r="I198" s="1">
        <v>5</v>
      </c>
      <c r="J198" s="60" t="str">
        <f t="shared" si="43"/>
        <v>ADV151-P</v>
      </c>
      <c r="K198" s="2" t="str">
        <f t="shared" si="37"/>
        <v>DI</v>
      </c>
      <c r="L198" s="2"/>
      <c r="M198" s="2" t="s">
        <v>2005</v>
      </c>
      <c r="N198" s="2" t="s">
        <v>489</v>
      </c>
      <c r="O198" s="2">
        <v>35</v>
      </c>
      <c r="P198" s="2"/>
      <c r="Q198" s="2"/>
      <c r="R198" s="2"/>
      <c r="S198" s="3" t="str">
        <f t="shared" si="38"/>
        <v>%Z088105</v>
      </c>
      <c r="T198" s="2" t="str">
        <f t="shared" si="39"/>
        <v/>
      </c>
      <c r="U198" s="2"/>
      <c r="V198" s="2" t="str">
        <f t="shared" si="40"/>
        <v>REDI SPARE</v>
      </c>
      <c r="W198" s="114" t="s">
        <v>2217</v>
      </c>
      <c r="X198" s="2"/>
      <c r="Y198" s="114"/>
      <c r="Z198" s="58" t="s">
        <v>165</v>
      </c>
      <c r="AA198" s="4"/>
      <c r="AB198" s="4"/>
      <c r="AC198" s="5"/>
      <c r="AD198" s="6"/>
      <c r="AE198" s="6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4"/>
      <c r="BL198" s="8"/>
      <c r="BM198" s="8"/>
      <c r="BN198" s="8"/>
      <c r="BO198" s="4"/>
      <c r="BP198" s="4"/>
      <c r="BQ198" s="4"/>
      <c r="BR198" s="4"/>
      <c r="BS198" s="112"/>
      <c r="BT198" s="19"/>
      <c r="BU198" s="18"/>
      <c r="BV198" s="19"/>
      <c r="BW198" s="21"/>
    </row>
    <row r="199" spans="1:75" ht="19.899999999999999" customHeight="1">
      <c r="A199" s="194">
        <v>166</v>
      </c>
      <c r="B199" s="195">
        <v>6</v>
      </c>
      <c r="C199" s="195"/>
      <c r="D199" s="196"/>
      <c r="E199" s="196" t="s">
        <v>2330</v>
      </c>
      <c r="F199" s="2" t="str">
        <f t="shared" si="36"/>
        <v>FCS0301</v>
      </c>
      <c r="G199" s="1">
        <f t="shared" si="41"/>
        <v>8</v>
      </c>
      <c r="H199" s="1">
        <f t="shared" si="42"/>
        <v>8</v>
      </c>
      <c r="I199" s="1">
        <v>6</v>
      </c>
      <c r="J199" s="60" t="str">
        <f t="shared" si="43"/>
        <v>ADV151-P</v>
      </c>
      <c r="K199" s="2" t="str">
        <f t="shared" si="37"/>
        <v>DI</v>
      </c>
      <c r="L199" s="2"/>
      <c r="M199" s="2" t="s">
        <v>2005</v>
      </c>
      <c r="N199" s="2" t="s">
        <v>489</v>
      </c>
      <c r="O199" s="2">
        <v>35</v>
      </c>
      <c r="P199" s="2"/>
      <c r="Q199" s="2"/>
      <c r="R199" s="2"/>
      <c r="S199" s="3" t="str">
        <f t="shared" si="38"/>
        <v>%Z088106</v>
      </c>
      <c r="T199" s="2" t="str">
        <f t="shared" si="39"/>
        <v/>
      </c>
      <c r="U199" s="2"/>
      <c r="V199" s="2" t="str">
        <f t="shared" si="40"/>
        <v>REDI SPARE</v>
      </c>
      <c r="W199" s="114" t="s">
        <v>2217</v>
      </c>
      <c r="X199" s="2"/>
      <c r="Y199" s="114"/>
      <c r="Z199" s="58" t="s">
        <v>165</v>
      </c>
      <c r="AA199" s="4"/>
      <c r="AB199" s="4"/>
      <c r="AC199" s="5"/>
      <c r="AD199" s="6"/>
      <c r="AE199" s="6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4"/>
      <c r="BL199" s="8"/>
      <c r="BM199" s="8"/>
      <c r="BN199" s="8"/>
      <c r="BO199" s="4"/>
      <c r="BP199" s="4"/>
      <c r="BQ199" s="4"/>
      <c r="BR199" s="4"/>
      <c r="BS199" s="112"/>
      <c r="BT199" s="19"/>
      <c r="BU199" s="18"/>
      <c r="BV199" s="19"/>
      <c r="BW199" s="21"/>
    </row>
    <row r="200" spans="1:75" ht="19.899999999999999" customHeight="1">
      <c r="A200" s="194">
        <v>167</v>
      </c>
      <c r="B200" s="195">
        <v>7</v>
      </c>
      <c r="C200" s="195"/>
      <c r="D200" s="196"/>
      <c r="E200" s="196" t="s">
        <v>2330</v>
      </c>
      <c r="F200" s="2" t="str">
        <f t="shared" si="36"/>
        <v>FCS0301</v>
      </c>
      <c r="G200" s="1">
        <f t="shared" si="41"/>
        <v>8</v>
      </c>
      <c r="H200" s="1">
        <f t="shared" si="42"/>
        <v>8</v>
      </c>
      <c r="I200" s="1">
        <v>7</v>
      </c>
      <c r="J200" s="60" t="str">
        <f t="shared" si="43"/>
        <v>ADV151-P</v>
      </c>
      <c r="K200" s="2" t="str">
        <f t="shared" si="37"/>
        <v>DI</v>
      </c>
      <c r="L200" s="2"/>
      <c r="M200" s="2" t="s">
        <v>2005</v>
      </c>
      <c r="N200" s="2" t="s">
        <v>489</v>
      </c>
      <c r="O200" s="2">
        <v>35</v>
      </c>
      <c r="P200" s="2"/>
      <c r="Q200" s="2"/>
      <c r="R200" s="2"/>
      <c r="S200" s="3" t="str">
        <f t="shared" si="38"/>
        <v>%Z088107</v>
      </c>
      <c r="T200" s="2" t="str">
        <f t="shared" si="39"/>
        <v/>
      </c>
      <c r="U200" s="2"/>
      <c r="V200" s="2" t="str">
        <f t="shared" si="40"/>
        <v>REDI SPARE</v>
      </c>
      <c r="W200" s="114" t="s">
        <v>2217</v>
      </c>
      <c r="X200" s="2"/>
      <c r="Y200" s="114"/>
      <c r="Z200" s="58" t="s">
        <v>165</v>
      </c>
      <c r="AA200" s="4"/>
      <c r="AB200" s="4"/>
      <c r="AC200" s="5"/>
      <c r="AD200" s="6"/>
      <c r="AE200" s="6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4"/>
      <c r="BL200" s="8"/>
      <c r="BM200" s="8"/>
      <c r="BN200" s="8"/>
      <c r="BO200" s="4"/>
      <c r="BP200" s="4"/>
      <c r="BQ200" s="4"/>
      <c r="BR200" s="4"/>
      <c r="BS200" s="112"/>
      <c r="BT200" s="19"/>
      <c r="BU200" s="18"/>
      <c r="BV200" s="19"/>
      <c r="BW200" s="21"/>
    </row>
    <row r="201" spans="1:75" ht="19.899999999999999" customHeight="1">
      <c r="A201" s="194">
        <v>168</v>
      </c>
      <c r="B201" s="195">
        <v>8</v>
      </c>
      <c r="C201" s="195"/>
      <c r="D201" s="196"/>
      <c r="E201" s="196" t="s">
        <v>2330</v>
      </c>
      <c r="F201" s="2" t="str">
        <f t="shared" si="36"/>
        <v>FCS0301</v>
      </c>
      <c r="G201" s="1">
        <f t="shared" si="41"/>
        <v>8</v>
      </c>
      <c r="H201" s="1">
        <f t="shared" si="42"/>
        <v>8</v>
      </c>
      <c r="I201" s="1">
        <v>8</v>
      </c>
      <c r="J201" s="60" t="str">
        <f t="shared" si="43"/>
        <v>ADV151-P</v>
      </c>
      <c r="K201" s="2" t="str">
        <f t="shared" si="37"/>
        <v>DI</v>
      </c>
      <c r="L201" s="2"/>
      <c r="M201" s="2" t="s">
        <v>2005</v>
      </c>
      <c r="N201" s="2" t="s">
        <v>489</v>
      </c>
      <c r="O201" s="2">
        <v>35</v>
      </c>
      <c r="P201" s="2"/>
      <c r="Q201" s="2"/>
      <c r="R201" s="2"/>
      <c r="S201" s="3" t="str">
        <f t="shared" si="38"/>
        <v>%Z088108</v>
      </c>
      <c r="T201" s="2" t="str">
        <f t="shared" si="39"/>
        <v/>
      </c>
      <c r="U201" s="2"/>
      <c r="V201" s="2" t="str">
        <f t="shared" si="40"/>
        <v>REDI SPARE</v>
      </c>
      <c r="W201" s="114" t="s">
        <v>2217</v>
      </c>
      <c r="X201" s="2"/>
      <c r="Y201" s="114"/>
      <c r="Z201" s="58" t="s">
        <v>165</v>
      </c>
      <c r="AA201" s="4"/>
      <c r="AB201" s="4"/>
      <c r="AC201" s="5"/>
      <c r="AD201" s="6"/>
      <c r="AE201" s="6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4"/>
      <c r="BL201" s="8"/>
      <c r="BM201" s="8"/>
      <c r="BN201" s="8"/>
      <c r="BO201" s="4"/>
      <c r="BP201" s="4"/>
      <c r="BQ201" s="4"/>
      <c r="BR201" s="4"/>
      <c r="BS201" s="112"/>
      <c r="BT201" s="19"/>
      <c r="BU201" s="18"/>
      <c r="BV201" s="19"/>
      <c r="BW201" s="21"/>
    </row>
    <row r="202" spans="1:75" ht="19.899999999999999" customHeight="1">
      <c r="A202" s="194">
        <v>169</v>
      </c>
      <c r="B202" s="195">
        <v>9</v>
      </c>
      <c r="C202" s="195"/>
      <c r="D202" s="196"/>
      <c r="E202" s="196" t="s">
        <v>2330</v>
      </c>
      <c r="F202" s="2" t="str">
        <f t="shared" si="36"/>
        <v>FCS0301</v>
      </c>
      <c r="G202" s="1">
        <f t="shared" si="41"/>
        <v>8</v>
      </c>
      <c r="H202" s="1">
        <f t="shared" si="42"/>
        <v>8</v>
      </c>
      <c r="I202" s="1">
        <v>9</v>
      </c>
      <c r="J202" s="60" t="str">
        <f t="shared" si="43"/>
        <v>ADV151-P</v>
      </c>
      <c r="K202" s="2" t="str">
        <f t="shared" si="37"/>
        <v>DI</v>
      </c>
      <c r="L202" s="2"/>
      <c r="M202" s="2" t="s">
        <v>2005</v>
      </c>
      <c r="N202" s="2" t="s">
        <v>489</v>
      </c>
      <c r="O202" s="2">
        <v>35</v>
      </c>
      <c r="P202" s="2"/>
      <c r="Q202" s="2"/>
      <c r="R202" s="2"/>
      <c r="S202" s="3" t="str">
        <f t="shared" si="38"/>
        <v>%Z088109</v>
      </c>
      <c r="T202" s="2" t="str">
        <f t="shared" si="39"/>
        <v/>
      </c>
      <c r="U202" s="2"/>
      <c r="V202" s="2" t="str">
        <f t="shared" si="40"/>
        <v>REDI SPARE</v>
      </c>
      <c r="W202" s="114" t="s">
        <v>2217</v>
      </c>
      <c r="X202" s="2"/>
      <c r="Y202" s="114"/>
      <c r="Z202" s="58" t="s">
        <v>165</v>
      </c>
      <c r="AA202" s="4"/>
      <c r="AB202" s="4"/>
      <c r="AC202" s="5"/>
      <c r="AD202" s="6"/>
      <c r="AE202" s="6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4"/>
      <c r="BL202" s="8"/>
      <c r="BM202" s="8"/>
      <c r="BN202" s="8"/>
      <c r="BO202" s="4"/>
      <c r="BP202" s="4"/>
      <c r="BQ202" s="4"/>
      <c r="BR202" s="4"/>
      <c r="BS202" s="112"/>
      <c r="BT202" s="19"/>
      <c r="BU202" s="18"/>
      <c r="BV202" s="19"/>
      <c r="BW202" s="21"/>
    </row>
    <row r="203" spans="1:75" ht="19.899999999999999" customHeight="1">
      <c r="A203" s="194">
        <v>170</v>
      </c>
      <c r="B203" s="195">
        <v>10</v>
      </c>
      <c r="C203" s="195"/>
      <c r="D203" s="196"/>
      <c r="E203" s="196" t="s">
        <v>2330</v>
      </c>
      <c r="F203" s="2" t="str">
        <f t="shared" si="36"/>
        <v>FCS0301</v>
      </c>
      <c r="G203" s="1">
        <f t="shared" si="41"/>
        <v>8</v>
      </c>
      <c r="H203" s="1">
        <f t="shared" si="42"/>
        <v>8</v>
      </c>
      <c r="I203" s="1">
        <v>10</v>
      </c>
      <c r="J203" s="60" t="str">
        <f t="shared" si="43"/>
        <v>ADV151-P</v>
      </c>
      <c r="K203" s="2" t="str">
        <f t="shared" si="37"/>
        <v>DI</v>
      </c>
      <c r="L203" s="2"/>
      <c r="M203" s="2" t="s">
        <v>2005</v>
      </c>
      <c r="N203" s="2" t="s">
        <v>489</v>
      </c>
      <c r="O203" s="2">
        <v>35</v>
      </c>
      <c r="P203" s="2"/>
      <c r="Q203" s="2"/>
      <c r="R203" s="2"/>
      <c r="S203" s="3" t="str">
        <f t="shared" si="38"/>
        <v>%Z088110</v>
      </c>
      <c r="T203" s="2" t="str">
        <f t="shared" si="39"/>
        <v/>
      </c>
      <c r="U203" s="2"/>
      <c r="V203" s="2" t="str">
        <f t="shared" si="40"/>
        <v>REDI SPARE</v>
      </c>
      <c r="W203" s="114" t="s">
        <v>2217</v>
      </c>
      <c r="X203" s="2"/>
      <c r="Y203" s="114"/>
      <c r="Z203" s="58" t="s">
        <v>165</v>
      </c>
      <c r="AA203" s="4"/>
      <c r="AB203" s="4"/>
      <c r="AC203" s="5"/>
      <c r="AD203" s="6"/>
      <c r="AE203" s="6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4"/>
      <c r="BL203" s="8"/>
      <c r="BM203" s="8"/>
      <c r="BN203" s="8"/>
      <c r="BO203" s="4"/>
      <c r="BP203" s="4"/>
      <c r="BQ203" s="4"/>
      <c r="BR203" s="4"/>
      <c r="BS203" s="112"/>
      <c r="BT203" s="19"/>
      <c r="BU203" s="18"/>
      <c r="BV203" s="19"/>
      <c r="BW203" s="21"/>
    </row>
    <row r="204" spans="1:75" ht="19.899999999999999" customHeight="1">
      <c r="A204" s="194">
        <v>171</v>
      </c>
      <c r="B204" s="195">
        <v>11</v>
      </c>
      <c r="C204" s="195"/>
      <c r="D204" s="196"/>
      <c r="E204" s="196" t="s">
        <v>2330</v>
      </c>
      <c r="F204" s="2" t="str">
        <f t="shared" si="36"/>
        <v>FCS0301</v>
      </c>
      <c r="G204" s="1">
        <f t="shared" si="41"/>
        <v>8</v>
      </c>
      <c r="H204" s="1">
        <f t="shared" si="42"/>
        <v>8</v>
      </c>
      <c r="I204" s="1">
        <v>11</v>
      </c>
      <c r="J204" s="60" t="str">
        <f t="shared" si="43"/>
        <v>ADV151-P</v>
      </c>
      <c r="K204" s="2" t="str">
        <f t="shared" si="37"/>
        <v>DI</v>
      </c>
      <c r="L204" s="2"/>
      <c r="M204" s="2" t="s">
        <v>2005</v>
      </c>
      <c r="N204" s="2" t="s">
        <v>489</v>
      </c>
      <c r="O204" s="2">
        <v>35</v>
      </c>
      <c r="P204" s="2"/>
      <c r="Q204" s="2"/>
      <c r="R204" s="2"/>
      <c r="S204" s="3" t="str">
        <f t="shared" si="38"/>
        <v>%Z088111</v>
      </c>
      <c r="T204" s="2" t="str">
        <f t="shared" si="39"/>
        <v/>
      </c>
      <c r="U204" s="2"/>
      <c r="V204" s="2" t="str">
        <f t="shared" si="40"/>
        <v>REDI SPARE</v>
      </c>
      <c r="W204" s="114" t="s">
        <v>2217</v>
      </c>
      <c r="X204" s="2"/>
      <c r="Y204" s="114"/>
      <c r="Z204" s="58" t="s">
        <v>165</v>
      </c>
      <c r="AA204" s="4"/>
      <c r="AB204" s="4"/>
      <c r="AC204" s="5"/>
      <c r="AD204" s="6"/>
      <c r="AE204" s="6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4"/>
      <c r="BL204" s="8"/>
      <c r="BM204" s="8"/>
      <c r="BN204" s="8"/>
      <c r="BO204" s="4"/>
      <c r="BP204" s="4"/>
      <c r="BQ204" s="4"/>
      <c r="BR204" s="4"/>
      <c r="BS204" s="112"/>
      <c r="BT204" s="19"/>
      <c r="BU204" s="18"/>
      <c r="BV204" s="19"/>
      <c r="BW204" s="21"/>
    </row>
    <row r="205" spans="1:75" ht="19.899999999999999" customHeight="1">
      <c r="A205" s="194">
        <v>172</v>
      </c>
      <c r="B205" s="195">
        <v>12</v>
      </c>
      <c r="C205" s="195"/>
      <c r="D205" s="196"/>
      <c r="E205" s="196" t="s">
        <v>2330</v>
      </c>
      <c r="F205" s="2" t="str">
        <f t="shared" si="36"/>
        <v>FCS0301</v>
      </c>
      <c r="G205" s="1">
        <f t="shared" si="41"/>
        <v>8</v>
      </c>
      <c r="H205" s="1">
        <f t="shared" si="42"/>
        <v>8</v>
      </c>
      <c r="I205" s="1">
        <v>12</v>
      </c>
      <c r="J205" s="60" t="str">
        <f t="shared" si="43"/>
        <v>ADV151-P</v>
      </c>
      <c r="K205" s="2" t="str">
        <f t="shared" si="37"/>
        <v>DI</v>
      </c>
      <c r="L205" s="2"/>
      <c r="M205" s="2" t="s">
        <v>2005</v>
      </c>
      <c r="N205" s="2" t="s">
        <v>489</v>
      </c>
      <c r="O205" s="2">
        <v>35</v>
      </c>
      <c r="P205" s="2"/>
      <c r="Q205" s="2"/>
      <c r="R205" s="2"/>
      <c r="S205" s="3" t="str">
        <f t="shared" si="38"/>
        <v>%Z088112</v>
      </c>
      <c r="T205" s="2" t="str">
        <f t="shared" si="39"/>
        <v/>
      </c>
      <c r="U205" s="2"/>
      <c r="V205" s="2" t="str">
        <f t="shared" si="40"/>
        <v>REDI SPARE</v>
      </c>
      <c r="W205" s="114" t="s">
        <v>2217</v>
      </c>
      <c r="X205" s="2"/>
      <c r="Y205" s="114"/>
      <c r="Z205" s="58" t="s">
        <v>165</v>
      </c>
      <c r="AA205" s="4"/>
      <c r="AB205" s="4"/>
      <c r="AC205" s="5"/>
      <c r="AD205" s="6"/>
      <c r="AE205" s="6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4"/>
      <c r="BL205" s="8"/>
      <c r="BM205" s="8"/>
      <c r="BN205" s="8"/>
      <c r="BO205" s="4"/>
      <c r="BP205" s="4"/>
      <c r="BQ205" s="4"/>
      <c r="BR205" s="4"/>
      <c r="BS205" s="112"/>
      <c r="BT205" s="19"/>
      <c r="BU205" s="18"/>
      <c r="BV205" s="19"/>
      <c r="BW205" s="21"/>
    </row>
    <row r="206" spans="1:75" ht="19.899999999999999" customHeight="1">
      <c r="A206" s="194">
        <v>173</v>
      </c>
      <c r="B206" s="195">
        <v>13</v>
      </c>
      <c r="C206" s="195"/>
      <c r="D206" s="196"/>
      <c r="E206" s="196" t="s">
        <v>2330</v>
      </c>
      <c r="F206" s="2" t="str">
        <f t="shared" si="36"/>
        <v>FCS0301</v>
      </c>
      <c r="G206" s="1">
        <f t="shared" si="41"/>
        <v>8</v>
      </c>
      <c r="H206" s="1">
        <f t="shared" si="42"/>
        <v>8</v>
      </c>
      <c r="I206" s="1">
        <v>13</v>
      </c>
      <c r="J206" s="60" t="str">
        <f t="shared" si="43"/>
        <v>ADV151-P</v>
      </c>
      <c r="K206" s="2" t="str">
        <f t="shared" si="37"/>
        <v>DI</v>
      </c>
      <c r="L206" s="2"/>
      <c r="M206" s="2" t="s">
        <v>2005</v>
      </c>
      <c r="N206" s="2" t="s">
        <v>489</v>
      </c>
      <c r="O206" s="2">
        <v>35</v>
      </c>
      <c r="P206" s="2"/>
      <c r="Q206" s="2"/>
      <c r="R206" s="2"/>
      <c r="S206" s="3" t="str">
        <f t="shared" si="38"/>
        <v>%Z088113</v>
      </c>
      <c r="T206" s="2" t="str">
        <f t="shared" si="39"/>
        <v/>
      </c>
      <c r="U206" s="2"/>
      <c r="V206" s="2" t="str">
        <f t="shared" si="40"/>
        <v>REDI SPARE</v>
      </c>
      <c r="W206" s="114" t="s">
        <v>2217</v>
      </c>
      <c r="X206" s="2"/>
      <c r="Y206" s="114"/>
      <c r="Z206" s="58" t="s">
        <v>165</v>
      </c>
      <c r="AA206" s="4"/>
      <c r="AB206" s="4"/>
      <c r="AC206" s="5"/>
      <c r="AD206" s="6"/>
      <c r="AE206" s="6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4"/>
      <c r="BL206" s="8"/>
      <c r="BM206" s="8"/>
      <c r="BN206" s="8"/>
      <c r="BO206" s="4"/>
      <c r="BP206" s="4"/>
      <c r="BQ206" s="4"/>
      <c r="BR206" s="4"/>
      <c r="BS206" s="112"/>
      <c r="BT206" s="19"/>
      <c r="BU206" s="18"/>
      <c r="BV206" s="19"/>
      <c r="BW206" s="21"/>
    </row>
    <row r="207" spans="1:75" ht="19.899999999999999" customHeight="1">
      <c r="A207" s="194">
        <v>174</v>
      </c>
      <c r="B207" s="195">
        <v>14</v>
      </c>
      <c r="C207" s="195"/>
      <c r="D207" s="196"/>
      <c r="E207" s="196" t="s">
        <v>2330</v>
      </c>
      <c r="F207" s="2" t="str">
        <f t="shared" si="36"/>
        <v>FCS0301</v>
      </c>
      <c r="G207" s="1">
        <f t="shared" si="41"/>
        <v>8</v>
      </c>
      <c r="H207" s="1">
        <f t="shared" si="42"/>
        <v>8</v>
      </c>
      <c r="I207" s="1">
        <v>14</v>
      </c>
      <c r="J207" s="60" t="str">
        <f t="shared" si="43"/>
        <v>ADV151-P</v>
      </c>
      <c r="K207" s="2" t="str">
        <f t="shared" si="37"/>
        <v>DI</v>
      </c>
      <c r="L207" s="2"/>
      <c r="M207" s="2" t="s">
        <v>2005</v>
      </c>
      <c r="N207" s="2" t="s">
        <v>489</v>
      </c>
      <c r="O207" s="2">
        <v>35</v>
      </c>
      <c r="P207" s="2"/>
      <c r="Q207" s="2"/>
      <c r="R207" s="2"/>
      <c r="S207" s="3" t="str">
        <f t="shared" si="38"/>
        <v>%Z088114</v>
      </c>
      <c r="T207" s="2" t="str">
        <f t="shared" si="39"/>
        <v/>
      </c>
      <c r="U207" s="2"/>
      <c r="V207" s="2" t="str">
        <f t="shared" si="40"/>
        <v>REDI SPARE</v>
      </c>
      <c r="W207" s="114" t="s">
        <v>2217</v>
      </c>
      <c r="X207" s="2"/>
      <c r="Y207" s="114"/>
      <c r="Z207" s="58" t="s">
        <v>165</v>
      </c>
      <c r="AA207" s="4"/>
      <c r="AB207" s="4"/>
      <c r="AC207" s="5"/>
      <c r="AD207" s="6"/>
      <c r="AE207" s="6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4"/>
      <c r="BL207" s="8"/>
      <c r="BM207" s="8"/>
      <c r="BN207" s="8"/>
      <c r="BO207" s="4"/>
      <c r="BP207" s="4"/>
      <c r="BQ207" s="4"/>
      <c r="BR207" s="4"/>
      <c r="BS207" s="112"/>
      <c r="BT207" s="19"/>
      <c r="BU207" s="18"/>
      <c r="BV207" s="19"/>
      <c r="BW207" s="21"/>
    </row>
    <row r="208" spans="1:75" ht="19.899999999999999" customHeight="1">
      <c r="A208" s="194">
        <v>175</v>
      </c>
      <c r="B208" s="195">
        <v>15</v>
      </c>
      <c r="C208" s="195"/>
      <c r="D208" s="196"/>
      <c r="E208" s="196" t="s">
        <v>2330</v>
      </c>
      <c r="F208" s="2" t="str">
        <f t="shared" si="36"/>
        <v>FCS0301</v>
      </c>
      <c r="G208" s="1">
        <f t="shared" si="41"/>
        <v>8</v>
      </c>
      <c r="H208" s="1">
        <f t="shared" si="42"/>
        <v>8</v>
      </c>
      <c r="I208" s="1">
        <v>15</v>
      </c>
      <c r="J208" s="60" t="str">
        <f t="shared" si="43"/>
        <v>ADV151-P</v>
      </c>
      <c r="K208" s="2" t="str">
        <f t="shared" si="37"/>
        <v>DI</v>
      </c>
      <c r="L208" s="2"/>
      <c r="M208" s="2" t="s">
        <v>2005</v>
      </c>
      <c r="N208" s="2" t="s">
        <v>489</v>
      </c>
      <c r="O208" s="2">
        <v>35</v>
      </c>
      <c r="P208" s="2"/>
      <c r="Q208" s="2"/>
      <c r="R208" s="2"/>
      <c r="S208" s="3" t="str">
        <f t="shared" si="38"/>
        <v>%Z088115</v>
      </c>
      <c r="T208" s="2" t="str">
        <f t="shared" si="39"/>
        <v/>
      </c>
      <c r="U208" s="2"/>
      <c r="V208" s="2" t="str">
        <f t="shared" si="40"/>
        <v>REDI SPARE</v>
      </c>
      <c r="W208" s="114" t="s">
        <v>2217</v>
      </c>
      <c r="X208" s="2"/>
      <c r="Y208" s="114"/>
      <c r="Z208" s="58" t="s">
        <v>165</v>
      </c>
      <c r="AA208" s="4"/>
      <c r="AB208" s="4"/>
      <c r="AC208" s="5"/>
      <c r="AD208" s="6"/>
      <c r="AE208" s="6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4"/>
      <c r="BL208" s="8"/>
      <c r="BM208" s="8"/>
      <c r="BN208" s="8"/>
      <c r="BO208" s="4"/>
      <c r="BP208" s="4"/>
      <c r="BQ208" s="4"/>
      <c r="BR208" s="4"/>
      <c r="BS208" s="112"/>
      <c r="BT208" s="19"/>
      <c r="BU208" s="18"/>
      <c r="BV208" s="19"/>
      <c r="BW208" s="21"/>
    </row>
    <row r="209" spans="1:75" ht="19.899999999999999" customHeight="1">
      <c r="A209" s="194">
        <v>176</v>
      </c>
      <c r="B209" s="195">
        <v>16</v>
      </c>
      <c r="C209" s="195"/>
      <c r="D209" s="196"/>
      <c r="E209" s="196" t="s">
        <v>2330</v>
      </c>
      <c r="F209" s="2" t="str">
        <f t="shared" si="36"/>
        <v>FCS0301</v>
      </c>
      <c r="G209" s="1">
        <f t="shared" si="41"/>
        <v>8</v>
      </c>
      <c r="H209" s="1">
        <f t="shared" si="42"/>
        <v>8</v>
      </c>
      <c r="I209" s="1">
        <v>16</v>
      </c>
      <c r="J209" s="60" t="str">
        <f t="shared" si="43"/>
        <v>ADV151-P</v>
      </c>
      <c r="K209" s="2" t="str">
        <f t="shared" si="37"/>
        <v>DI</v>
      </c>
      <c r="L209" s="2"/>
      <c r="M209" s="2" t="s">
        <v>2005</v>
      </c>
      <c r="N209" s="2" t="s">
        <v>489</v>
      </c>
      <c r="O209" s="2">
        <v>35</v>
      </c>
      <c r="P209" s="2"/>
      <c r="Q209" s="2"/>
      <c r="R209" s="2"/>
      <c r="S209" s="3" t="str">
        <f t="shared" si="38"/>
        <v>%Z088116</v>
      </c>
      <c r="T209" s="2" t="str">
        <f t="shared" si="39"/>
        <v/>
      </c>
      <c r="U209" s="2"/>
      <c r="V209" s="2" t="str">
        <f t="shared" si="40"/>
        <v>REDI SPARE</v>
      </c>
      <c r="W209" s="114" t="s">
        <v>2217</v>
      </c>
      <c r="X209" s="2"/>
      <c r="Y209" s="114"/>
      <c r="Z209" s="58" t="s">
        <v>165</v>
      </c>
      <c r="AA209" s="4"/>
      <c r="AB209" s="4"/>
      <c r="AC209" s="5"/>
      <c r="AD209" s="6"/>
      <c r="AE209" s="6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4"/>
      <c r="BL209" s="8"/>
      <c r="BM209" s="8"/>
      <c r="BN209" s="8"/>
      <c r="BO209" s="4"/>
      <c r="BP209" s="4"/>
      <c r="BQ209" s="4"/>
      <c r="BR209" s="4"/>
      <c r="BS209" s="112"/>
      <c r="BT209" s="19"/>
      <c r="BU209" s="18"/>
      <c r="BV209" s="19"/>
      <c r="BW209" s="21"/>
    </row>
    <row r="210" spans="1:75" ht="19.899999999999999" customHeight="1">
      <c r="A210" s="194">
        <v>177</v>
      </c>
      <c r="B210" s="195">
        <v>17</v>
      </c>
      <c r="C210" s="195"/>
      <c r="D210" s="196"/>
      <c r="E210" s="196" t="s">
        <v>2330</v>
      </c>
      <c r="F210" s="2" t="str">
        <f t="shared" si="36"/>
        <v>FCS0301</v>
      </c>
      <c r="G210" s="1">
        <f t="shared" si="41"/>
        <v>8</v>
      </c>
      <c r="H210" s="1">
        <f t="shared" si="42"/>
        <v>8</v>
      </c>
      <c r="I210" s="1">
        <v>17</v>
      </c>
      <c r="J210" s="60" t="str">
        <f t="shared" si="43"/>
        <v>ADV151-P</v>
      </c>
      <c r="K210" s="2" t="str">
        <f t="shared" si="37"/>
        <v>DI</v>
      </c>
      <c r="L210" s="2"/>
      <c r="M210" s="2" t="s">
        <v>2005</v>
      </c>
      <c r="N210" s="2" t="s">
        <v>489</v>
      </c>
      <c r="O210" s="2">
        <v>36</v>
      </c>
      <c r="P210" s="2"/>
      <c r="Q210" s="2"/>
      <c r="R210" s="2"/>
      <c r="S210" s="3" t="str">
        <f t="shared" si="38"/>
        <v>%Z088117</v>
      </c>
      <c r="T210" s="2" t="str">
        <f t="shared" si="39"/>
        <v/>
      </c>
      <c r="U210" s="2"/>
      <c r="V210" s="2" t="str">
        <f t="shared" si="40"/>
        <v>REDI SPARE</v>
      </c>
      <c r="W210" s="114" t="s">
        <v>2217</v>
      </c>
      <c r="X210" s="2"/>
      <c r="Y210" s="114"/>
      <c r="Z210" s="58" t="s">
        <v>165</v>
      </c>
      <c r="AA210" s="4"/>
      <c r="AB210" s="4"/>
      <c r="AC210" s="5"/>
      <c r="AD210" s="6"/>
      <c r="AE210" s="6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4"/>
      <c r="BL210" s="8"/>
      <c r="BM210" s="8"/>
      <c r="BN210" s="8"/>
      <c r="BO210" s="4"/>
      <c r="BP210" s="4"/>
      <c r="BQ210" s="4"/>
      <c r="BR210" s="4"/>
      <c r="BS210" s="18"/>
      <c r="BT210" s="19"/>
      <c r="BU210" s="18"/>
      <c r="BV210" s="19"/>
    </row>
    <row r="211" spans="1:75" ht="19.899999999999999" customHeight="1">
      <c r="A211" s="194">
        <v>178</v>
      </c>
      <c r="B211" s="195">
        <v>18</v>
      </c>
      <c r="C211" s="195"/>
      <c r="D211" s="196"/>
      <c r="E211" s="196" t="s">
        <v>2330</v>
      </c>
      <c r="F211" s="2" t="str">
        <f t="shared" si="36"/>
        <v>FCS0301</v>
      </c>
      <c r="G211" s="1">
        <f t="shared" si="41"/>
        <v>8</v>
      </c>
      <c r="H211" s="1">
        <f t="shared" si="42"/>
        <v>8</v>
      </c>
      <c r="I211" s="1">
        <v>18</v>
      </c>
      <c r="J211" s="60" t="str">
        <f t="shared" si="43"/>
        <v>ADV151-P</v>
      </c>
      <c r="K211" s="2" t="str">
        <f t="shared" si="37"/>
        <v>DI</v>
      </c>
      <c r="L211" s="2"/>
      <c r="M211" s="2" t="s">
        <v>2005</v>
      </c>
      <c r="N211" s="2" t="s">
        <v>489</v>
      </c>
      <c r="O211" s="2">
        <v>36</v>
      </c>
      <c r="P211" s="2"/>
      <c r="Q211" s="2"/>
      <c r="R211" s="2"/>
      <c r="S211" s="3" t="str">
        <f t="shared" si="38"/>
        <v>%Z088118</v>
      </c>
      <c r="T211" s="2" t="str">
        <f t="shared" si="39"/>
        <v/>
      </c>
      <c r="U211" s="2"/>
      <c r="V211" s="2" t="str">
        <f t="shared" si="40"/>
        <v>REDI SPARE</v>
      </c>
      <c r="W211" s="114" t="s">
        <v>2217</v>
      </c>
      <c r="X211" s="2"/>
      <c r="Y211" s="114"/>
      <c r="Z211" s="58" t="s">
        <v>165</v>
      </c>
      <c r="AA211" s="4"/>
      <c r="AB211" s="4"/>
      <c r="AC211" s="5"/>
      <c r="AD211" s="6"/>
      <c r="AE211" s="6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4"/>
      <c r="BL211" s="8"/>
      <c r="BM211" s="8"/>
      <c r="BN211" s="8"/>
      <c r="BO211" s="4"/>
      <c r="BP211" s="4"/>
      <c r="BQ211" s="4"/>
      <c r="BR211" s="4"/>
      <c r="BS211" s="18"/>
      <c r="BT211" s="19"/>
      <c r="BU211" s="18"/>
      <c r="BV211" s="19"/>
    </row>
    <row r="212" spans="1:75" ht="19.899999999999999" customHeight="1">
      <c r="A212" s="194">
        <v>179</v>
      </c>
      <c r="B212" s="195">
        <v>19</v>
      </c>
      <c r="C212" s="195"/>
      <c r="D212" s="196"/>
      <c r="E212" s="196" t="s">
        <v>2330</v>
      </c>
      <c r="F212" s="2" t="str">
        <f t="shared" si="36"/>
        <v>FCS0301</v>
      </c>
      <c r="G212" s="1">
        <f t="shared" si="41"/>
        <v>8</v>
      </c>
      <c r="H212" s="1">
        <f t="shared" si="42"/>
        <v>8</v>
      </c>
      <c r="I212" s="1">
        <v>19</v>
      </c>
      <c r="J212" s="60" t="str">
        <f t="shared" si="43"/>
        <v>ADV151-P</v>
      </c>
      <c r="K212" s="2" t="str">
        <f t="shared" si="37"/>
        <v>DI</v>
      </c>
      <c r="L212" s="2"/>
      <c r="M212" s="2" t="s">
        <v>2005</v>
      </c>
      <c r="N212" s="2" t="s">
        <v>489</v>
      </c>
      <c r="O212" s="2">
        <v>36</v>
      </c>
      <c r="P212" s="2"/>
      <c r="Q212" s="2"/>
      <c r="R212" s="2"/>
      <c r="S212" s="3" t="str">
        <f t="shared" si="38"/>
        <v>%Z088119</v>
      </c>
      <c r="T212" s="2" t="str">
        <f t="shared" si="39"/>
        <v/>
      </c>
      <c r="U212" s="2"/>
      <c r="V212" s="2" t="str">
        <f t="shared" si="40"/>
        <v>REDI SPARE</v>
      </c>
      <c r="W212" s="114" t="s">
        <v>2217</v>
      </c>
      <c r="X212" s="2"/>
      <c r="Y212" s="114"/>
      <c r="Z212" s="58" t="s">
        <v>165</v>
      </c>
      <c r="AA212" s="4"/>
      <c r="AB212" s="4"/>
      <c r="AC212" s="5"/>
      <c r="AD212" s="6"/>
      <c r="AE212" s="6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4"/>
      <c r="BL212" s="8"/>
      <c r="BM212" s="8"/>
      <c r="BN212" s="8"/>
      <c r="BO212" s="4"/>
      <c r="BP212" s="4"/>
      <c r="BQ212" s="4"/>
      <c r="BR212" s="4"/>
      <c r="BS212" s="18"/>
      <c r="BT212" s="19"/>
      <c r="BU212" s="18"/>
      <c r="BV212" s="19"/>
    </row>
    <row r="213" spans="1:75" ht="19.899999999999999" customHeight="1">
      <c r="A213" s="194">
        <v>180</v>
      </c>
      <c r="B213" s="195">
        <v>20</v>
      </c>
      <c r="C213" s="195"/>
      <c r="D213" s="196"/>
      <c r="E213" s="196" t="s">
        <v>2330</v>
      </c>
      <c r="F213" s="2" t="str">
        <f t="shared" si="36"/>
        <v>FCS0301</v>
      </c>
      <c r="G213" s="1">
        <f t="shared" si="41"/>
        <v>8</v>
      </c>
      <c r="H213" s="1">
        <f t="shared" si="42"/>
        <v>8</v>
      </c>
      <c r="I213" s="1">
        <v>20</v>
      </c>
      <c r="J213" s="60" t="str">
        <f t="shared" si="43"/>
        <v>ADV151-P</v>
      </c>
      <c r="K213" s="2" t="str">
        <f t="shared" si="37"/>
        <v>DI</v>
      </c>
      <c r="L213" s="2"/>
      <c r="M213" s="2" t="s">
        <v>2005</v>
      </c>
      <c r="N213" s="2" t="s">
        <v>489</v>
      </c>
      <c r="O213" s="2">
        <v>36</v>
      </c>
      <c r="P213" s="2"/>
      <c r="Q213" s="2"/>
      <c r="R213" s="2"/>
      <c r="S213" s="3" t="str">
        <f t="shared" si="38"/>
        <v>%Z088120</v>
      </c>
      <c r="T213" s="2" t="str">
        <f t="shared" si="39"/>
        <v/>
      </c>
      <c r="U213" s="2"/>
      <c r="V213" s="2" t="str">
        <f t="shared" si="40"/>
        <v>REDI SPARE</v>
      </c>
      <c r="W213" s="114" t="s">
        <v>2217</v>
      </c>
      <c r="X213" s="2"/>
      <c r="Y213" s="114"/>
      <c r="Z213" s="58" t="s">
        <v>165</v>
      </c>
      <c r="AA213" s="4"/>
      <c r="AB213" s="4"/>
      <c r="AC213" s="5"/>
      <c r="AD213" s="6"/>
      <c r="AE213" s="6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4"/>
      <c r="BL213" s="8"/>
      <c r="BM213" s="8"/>
      <c r="BN213" s="8"/>
      <c r="BO213" s="4"/>
      <c r="BP213" s="4"/>
      <c r="BQ213" s="4"/>
      <c r="BR213" s="4"/>
      <c r="BS213" s="18"/>
      <c r="BT213" s="19"/>
      <c r="BU213" s="18"/>
      <c r="BV213" s="19"/>
    </row>
    <row r="214" spans="1:75" ht="19.899999999999999" customHeight="1">
      <c r="A214" s="194">
        <v>181</v>
      </c>
      <c r="B214" s="195">
        <v>21</v>
      </c>
      <c r="C214" s="195"/>
      <c r="D214" s="196"/>
      <c r="E214" s="196" t="s">
        <v>2330</v>
      </c>
      <c r="F214" s="2" t="str">
        <f t="shared" si="36"/>
        <v>FCS0301</v>
      </c>
      <c r="G214" s="1">
        <f t="shared" si="41"/>
        <v>8</v>
      </c>
      <c r="H214" s="1">
        <f t="shared" si="42"/>
        <v>8</v>
      </c>
      <c r="I214" s="1">
        <v>21</v>
      </c>
      <c r="J214" s="60" t="str">
        <f t="shared" si="43"/>
        <v>ADV151-P</v>
      </c>
      <c r="K214" s="2" t="str">
        <f t="shared" si="37"/>
        <v>DI</v>
      </c>
      <c r="L214" s="2"/>
      <c r="M214" s="2" t="s">
        <v>2005</v>
      </c>
      <c r="N214" s="2" t="s">
        <v>489</v>
      </c>
      <c r="O214" s="2">
        <v>36</v>
      </c>
      <c r="P214" s="2"/>
      <c r="Q214" s="2"/>
      <c r="R214" s="2"/>
      <c r="S214" s="3" t="str">
        <f t="shared" si="38"/>
        <v>%Z088121</v>
      </c>
      <c r="T214" s="2" t="str">
        <f t="shared" si="39"/>
        <v/>
      </c>
      <c r="U214" s="2"/>
      <c r="V214" s="2" t="str">
        <f t="shared" si="40"/>
        <v>REDI SPARE</v>
      </c>
      <c r="W214" s="114" t="s">
        <v>2217</v>
      </c>
      <c r="X214" s="2"/>
      <c r="Y214" s="114"/>
      <c r="Z214" s="58" t="s">
        <v>165</v>
      </c>
      <c r="AA214" s="4"/>
      <c r="AB214" s="4"/>
      <c r="AC214" s="5"/>
      <c r="AD214" s="6"/>
      <c r="AE214" s="6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4"/>
      <c r="BL214" s="8"/>
      <c r="BM214" s="8"/>
      <c r="BN214" s="8"/>
      <c r="BO214" s="4"/>
      <c r="BP214" s="4"/>
      <c r="BQ214" s="4"/>
      <c r="BR214" s="4"/>
      <c r="BS214" s="18"/>
      <c r="BT214" s="19"/>
      <c r="BU214" s="18"/>
      <c r="BV214" s="19"/>
    </row>
    <row r="215" spans="1:75" ht="19.899999999999999" customHeight="1">
      <c r="A215" s="194">
        <v>182</v>
      </c>
      <c r="B215" s="195">
        <v>22</v>
      </c>
      <c r="C215" s="195"/>
      <c r="D215" s="196"/>
      <c r="E215" s="196" t="s">
        <v>2330</v>
      </c>
      <c r="F215" s="2" t="str">
        <f t="shared" si="36"/>
        <v>FCS0301</v>
      </c>
      <c r="G215" s="1">
        <f t="shared" si="41"/>
        <v>8</v>
      </c>
      <c r="H215" s="1">
        <f t="shared" si="42"/>
        <v>8</v>
      </c>
      <c r="I215" s="1">
        <v>22</v>
      </c>
      <c r="J215" s="60" t="str">
        <f t="shared" si="43"/>
        <v>ADV151-P</v>
      </c>
      <c r="K215" s="2" t="str">
        <f t="shared" si="37"/>
        <v>DI</v>
      </c>
      <c r="L215" s="2"/>
      <c r="M215" s="2" t="s">
        <v>2005</v>
      </c>
      <c r="N215" s="2" t="s">
        <v>489</v>
      </c>
      <c r="O215" s="2">
        <v>36</v>
      </c>
      <c r="P215" s="2"/>
      <c r="Q215" s="2"/>
      <c r="R215" s="2"/>
      <c r="S215" s="3" t="str">
        <f t="shared" si="38"/>
        <v>%Z088122</v>
      </c>
      <c r="T215" s="2" t="str">
        <f t="shared" si="39"/>
        <v/>
      </c>
      <c r="U215" s="2"/>
      <c r="V215" s="2" t="str">
        <f t="shared" si="40"/>
        <v>REDI SPARE</v>
      </c>
      <c r="W215" s="114" t="s">
        <v>2217</v>
      </c>
      <c r="X215" s="2"/>
      <c r="Y215" s="114"/>
      <c r="Z215" s="58" t="s">
        <v>165</v>
      </c>
      <c r="AA215" s="4"/>
      <c r="AB215" s="4"/>
      <c r="AC215" s="5"/>
      <c r="AD215" s="6"/>
      <c r="AE215" s="6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4"/>
      <c r="BL215" s="8"/>
      <c r="BM215" s="8"/>
      <c r="BN215" s="8"/>
      <c r="BO215" s="4"/>
      <c r="BP215" s="4"/>
      <c r="BQ215" s="4"/>
      <c r="BR215" s="4"/>
      <c r="BS215" s="18"/>
      <c r="BT215" s="19"/>
      <c r="BU215" s="18"/>
      <c r="BV215" s="19"/>
    </row>
    <row r="216" spans="1:75" ht="19.899999999999999" customHeight="1">
      <c r="A216" s="194">
        <v>183</v>
      </c>
      <c r="B216" s="195">
        <v>23</v>
      </c>
      <c r="C216" s="195"/>
      <c r="D216" s="196"/>
      <c r="E216" s="196" t="s">
        <v>2330</v>
      </c>
      <c r="F216" s="2" t="str">
        <f t="shared" si="36"/>
        <v>FCS0301</v>
      </c>
      <c r="G216" s="1">
        <f t="shared" si="41"/>
        <v>8</v>
      </c>
      <c r="H216" s="1">
        <f t="shared" si="42"/>
        <v>8</v>
      </c>
      <c r="I216" s="1">
        <v>23</v>
      </c>
      <c r="J216" s="60" t="str">
        <f t="shared" si="43"/>
        <v>ADV151-P</v>
      </c>
      <c r="K216" s="2" t="str">
        <f t="shared" si="37"/>
        <v>DI</v>
      </c>
      <c r="L216" s="2"/>
      <c r="M216" s="2" t="s">
        <v>2005</v>
      </c>
      <c r="N216" s="2" t="s">
        <v>489</v>
      </c>
      <c r="O216" s="2"/>
      <c r="P216" s="2"/>
      <c r="Q216" s="2"/>
      <c r="R216" s="2"/>
      <c r="S216" s="3" t="str">
        <f t="shared" si="38"/>
        <v>%Z088123</v>
      </c>
      <c r="T216" s="2" t="str">
        <f t="shared" si="39"/>
        <v/>
      </c>
      <c r="U216" s="2"/>
      <c r="V216" s="2" t="str">
        <f t="shared" si="40"/>
        <v>REDI SPARE</v>
      </c>
      <c r="W216" s="114" t="s">
        <v>2217</v>
      </c>
      <c r="X216" s="2"/>
      <c r="Y216" s="114"/>
      <c r="Z216" s="58" t="s">
        <v>165</v>
      </c>
      <c r="AA216" s="4"/>
      <c r="AB216" s="4"/>
      <c r="AC216" s="5"/>
      <c r="AD216" s="6" t="s">
        <v>161</v>
      </c>
      <c r="AE216" s="6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4"/>
      <c r="BL216" s="8"/>
      <c r="BM216" s="8"/>
      <c r="BN216" s="8"/>
      <c r="BO216" s="4"/>
      <c r="BP216" s="4"/>
      <c r="BQ216" s="4"/>
      <c r="BR216" s="4"/>
      <c r="BS216" s="18"/>
      <c r="BT216" s="19"/>
      <c r="BU216" s="18"/>
      <c r="BV216" s="19"/>
    </row>
    <row r="217" spans="1:75" ht="19.899999999999999" customHeight="1">
      <c r="A217" s="194">
        <v>184</v>
      </c>
      <c r="B217" s="195">
        <v>24</v>
      </c>
      <c r="C217" s="195"/>
      <c r="D217" s="196"/>
      <c r="E217" s="196" t="s">
        <v>2330</v>
      </c>
      <c r="F217" s="2" t="str">
        <f t="shared" si="36"/>
        <v>FCS0301</v>
      </c>
      <c r="G217" s="1">
        <f t="shared" si="41"/>
        <v>8</v>
      </c>
      <c r="H217" s="1">
        <f t="shared" si="42"/>
        <v>8</v>
      </c>
      <c r="I217" s="1">
        <v>24</v>
      </c>
      <c r="J217" s="60" t="str">
        <f t="shared" si="43"/>
        <v>ADV151-P</v>
      </c>
      <c r="K217" s="2" t="str">
        <f t="shared" si="37"/>
        <v>DI</v>
      </c>
      <c r="L217" s="2"/>
      <c r="M217" s="2" t="s">
        <v>2005</v>
      </c>
      <c r="N217" s="2" t="s">
        <v>489</v>
      </c>
      <c r="O217" s="2"/>
      <c r="P217" s="2"/>
      <c r="Q217" s="2"/>
      <c r="R217" s="2"/>
      <c r="S217" s="3" t="str">
        <f t="shared" si="38"/>
        <v>%Z088124</v>
      </c>
      <c r="T217" s="2" t="str">
        <f t="shared" si="39"/>
        <v/>
      </c>
      <c r="U217" s="2"/>
      <c r="V217" s="2" t="str">
        <f t="shared" si="40"/>
        <v>REDI SPARE</v>
      </c>
      <c r="W217" s="114" t="s">
        <v>2217</v>
      </c>
      <c r="X217" s="2"/>
      <c r="Y217" s="114"/>
      <c r="Z217" s="58" t="s">
        <v>165</v>
      </c>
      <c r="AA217" s="4"/>
      <c r="AB217" s="4"/>
      <c r="AC217" s="5"/>
      <c r="AD217" s="6" t="s">
        <v>161</v>
      </c>
      <c r="AE217" s="6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4"/>
      <c r="BL217" s="8"/>
      <c r="BM217" s="8"/>
      <c r="BN217" s="8"/>
      <c r="BO217" s="4"/>
      <c r="BP217" s="4"/>
      <c r="BQ217" s="4"/>
      <c r="BR217" s="4"/>
      <c r="BS217" s="18"/>
      <c r="BT217" s="19"/>
      <c r="BU217" s="18"/>
      <c r="BV217" s="19"/>
    </row>
    <row r="218" spans="1:75" ht="19.899999999999999" customHeight="1">
      <c r="A218" s="194">
        <v>185</v>
      </c>
      <c r="B218" s="195">
        <v>25</v>
      </c>
      <c r="C218" s="195"/>
      <c r="D218" s="196"/>
      <c r="E218" s="196" t="s">
        <v>2330</v>
      </c>
      <c r="F218" s="2" t="str">
        <f t="shared" si="36"/>
        <v>FCS0301</v>
      </c>
      <c r="G218" s="1">
        <f t="shared" si="41"/>
        <v>8</v>
      </c>
      <c r="H218" s="1">
        <f t="shared" si="42"/>
        <v>8</v>
      </c>
      <c r="I218" s="1">
        <v>25</v>
      </c>
      <c r="J218" s="60" t="str">
        <f t="shared" si="43"/>
        <v>ADV151-P</v>
      </c>
      <c r="K218" s="2" t="str">
        <f t="shared" si="37"/>
        <v>DI</v>
      </c>
      <c r="L218" s="2"/>
      <c r="M218" s="2" t="s">
        <v>2005</v>
      </c>
      <c r="N218" s="2" t="s">
        <v>489</v>
      </c>
      <c r="O218" s="2"/>
      <c r="P218" s="2"/>
      <c r="Q218" s="2"/>
      <c r="R218" s="2"/>
      <c r="S218" s="3" t="str">
        <f t="shared" si="38"/>
        <v>%Z088125</v>
      </c>
      <c r="T218" s="2" t="str">
        <f t="shared" si="39"/>
        <v/>
      </c>
      <c r="U218" s="2"/>
      <c r="V218" s="2" t="str">
        <f t="shared" si="40"/>
        <v>REDI SPARE</v>
      </c>
      <c r="W218" s="114" t="s">
        <v>2217</v>
      </c>
      <c r="X218" s="2"/>
      <c r="Y218" s="114"/>
      <c r="Z218" s="58" t="s">
        <v>165</v>
      </c>
      <c r="AA218" s="4"/>
      <c r="AB218" s="4"/>
      <c r="AC218" s="5"/>
      <c r="AD218" s="6" t="s">
        <v>161</v>
      </c>
      <c r="AE218" s="6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4"/>
      <c r="BL218" s="8"/>
      <c r="BM218" s="8"/>
      <c r="BN218" s="8"/>
      <c r="BO218" s="4"/>
      <c r="BP218" s="4"/>
      <c r="BQ218" s="4"/>
      <c r="BR218" s="4"/>
      <c r="BS218" s="18"/>
      <c r="BT218" s="19"/>
      <c r="BU218" s="18"/>
      <c r="BV218" s="19"/>
    </row>
    <row r="219" spans="1:75" ht="19.899999999999999" customHeight="1">
      <c r="A219" s="194">
        <v>186</v>
      </c>
      <c r="B219" s="195">
        <v>26</v>
      </c>
      <c r="C219" s="195"/>
      <c r="D219" s="196"/>
      <c r="E219" s="196" t="s">
        <v>2330</v>
      </c>
      <c r="F219" s="2" t="str">
        <f t="shared" si="36"/>
        <v>FCS0301</v>
      </c>
      <c r="G219" s="1">
        <f t="shared" si="41"/>
        <v>8</v>
      </c>
      <c r="H219" s="1">
        <f t="shared" si="42"/>
        <v>8</v>
      </c>
      <c r="I219" s="1">
        <v>26</v>
      </c>
      <c r="J219" s="60" t="str">
        <f t="shared" si="43"/>
        <v>ADV151-P</v>
      </c>
      <c r="K219" s="2" t="str">
        <f t="shared" si="37"/>
        <v>DI</v>
      </c>
      <c r="L219" s="2"/>
      <c r="M219" s="2" t="s">
        <v>2005</v>
      </c>
      <c r="N219" s="2" t="s">
        <v>489</v>
      </c>
      <c r="O219" s="2"/>
      <c r="P219" s="2"/>
      <c r="Q219" s="2"/>
      <c r="R219" s="2"/>
      <c r="S219" s="3" t="str">
        <f t="shared" si="38"/>
        <v>%Z088126</v>
      </c>
      <c r="T219" s="2" t="str">
        <f t="shared" si="39"/>
        <v/>
      </c>
      <c r="U219" s="2"/>
      <c r="V219" s="2" t="str">
        <f t="shared" si="40"/>
        <v>REDI SPARE</v>
      </c>
      <c r="W219" s="114" t="s">
        <v>2217</v>
      </c>
      <c r="X219" s="2"/>
      <c r="Y219" s="114"/>
      <c r="Z219" s="58" t="s">
        <v>165</v>
      </c>
      <c r="AA219" s="4"/>
      <c r="AB219" s="4"/>
      <c r="AC219" s="5"/>
      <c r="AD219" s="6" t="s">
        <v>161</v>
      </c>
      <c r="AE219" s="6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4"/>
      <c r="BL219" s="8"/>
      <c r="BM219" s="8"/>
      <c r="BN219" s="8"/>
      <c r="BO219" s="4"/>
      <c r="BP219" s="4"/>
      <c r="BQ219" s="4"/>
      <c r="BR219" s="4"/>
      <c r="BS219" s="18"/>
      <c r="BT219" s="19"/>
      <c r="BU219" s="18"/>
      <c r="BV219" s="19"/>
    </row>
    <row r="220" spans="1:75" ht="19.899999999999999" customHeight="1">
      <c r="A220" s="194">
        <v>187</v>
      </c>
      <c r="B220" s="195">
        <v>27</v>
      </c>
      <c r="C220" s="195"/>
      <c r="D220" s="196"/>
      <c r="E220" s="196" t="s">
        <v>2330</v>
      </c>
      <c r="F220" s="2" t="str">
        <f t="shared" si="36"/>
        <v>FCS0301</v>
      </c>
      <c r="G220" s="1">
        <f t="shared" si="41"/>
        <v>8</v>
      </c>
      <c r="H220" s="1">
        <f t="shared" si="42"/>
        <v>8</v>
      </c>
      <c r="I220" s="1">
        <v>27</v>
      </c>
      <c r="J220" s="60" t="str">
        <f t="shared" si="43"/>
        <v>ADV151-P</v>
      </c>
      <c r="K220" s="2" t="str">
        <f t="shared" si="37"/>
        <v>DI</v>
      </c>
      <c r="L220" s="2"/>
      <c r="M220" s="2" t="s">
        <v>2005</v>
      </c>
      <c r="N220" s="2" t="s">
        <v>489</v>
      </c>
      <c r="O220" s="2"/>
      <c r="P220" s="2"/>
      <c r="Q220" s="2"/>
      <c r="R220" s="2"/>
      <c r="S220" s="3" t="str">
        <f t="shared" si="38"/>
        <v>%Z088127</v>
      </c>
      <c r="T220" s="2" t="str">
        <f t="shared" si="39"/>
        <v/>
      </c>
      <c r="U220" s="2"/>
      <c r="V220" s="2" t="str">
        <f t="shared" si="40"/>
        <v>REDI SPARE</v>
      </c>
      <c r="W220" s="114" t="s">
        <v>2217</v>
      </c>
      <c r="X220" s="2"/>
      <c r="Y220" s="114"/>
      <c r="Z220" s="58" t="s">
        <v>165</v>
      </c>
      <c r="AA220" s="4"/>
      <c r="AB220" s="4"/>
      <c r="AC220" s="5"/>
      <c r="AD220" s="6" t="s">
        <v>161</v>
      </c>
      <c r="AE220" s="6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4"/>
      <c r="BL220" s="8"/>
      <c r="BM220" s="8"/>
      <c r="BN220" s="8"/>
      <c r="BO220" s="4"/>
      <c r="BP220" s="4"/>
      <c r="BQ220" s="4"/>
      <c r="BR220" s="4"/>
      <c r="BS220" s="18"/>
      <c r="BT220" s="19"/>
      <c r="BU220" s="18"/>
      <c r="BV220" s="19"/>
    </row>
    <row r="221" spans="1:75" ht="19.899999999999999" customHeight="1">
      <c r="A221" s="194">
        <v>188</v>
      </c>
      <c r="B221" s="195">
        <v>28</v>
      </c>
      <c r="C221" s="195"/>
      <c r="D221" s="196"/>
      <c r="E221" s="196" t="s">
        <v>2330</v>
      </c>
      <c r="F221" s="2" t="str">
        <f t="shared" si="36"/>
        <v>FCS0301</v>
      </c>
      <c r="G221" s="1">
        <f t="shared" si="41"/>
        <v>8</v>
      </c>
      <c r="H221" s="1">
        <f t="shared" si="42"/>
        <v>8</v>
      </c>
      <c r="I221" s="1">
        <v>28</v>
      </c>
      <c r="J221" s="60" t="str">
        <f t="shared" si="43"/>
        <v>ADV151-P</v>
      </c>
      <c r="K221" s="2" t="str">
        <f t="shared" si="37"/>
        <v>DI</v>
      </c>
      <c r="L221" s="2"/>
      <c r="M221" s="2" t="s">
        <v>2005</v>
      </c>
      <c r="N221" s="2" t="s">
        <v>489</v>
      </c>
      <c r="O221" s="2"/>
      <c r="P221" s="2"/>
      <c r="Q221" s="2"/>
      <c r="R221" s="2"/>
      <c r="S221" s="3" t="str">
        <f t="shared" si="38"/>
        <v>%Z088128</v>
      </c>
      <c r="T221" s="2" t="str">
        <f t="shared" si="39"/>
        <v/>
      </c>
      <c r="U221" s="2"/>
      <c r="V221" s="2" t="str">
        <f t="shared" si="40"/>
        <v>REDI SPARE</v>
      </c>
      <c r="W221" s="114" t="s">
        <v>2217</v>
      </c>
      <c r="X221" s="2"/>
      <c r="Y221" s="114"/>
      <c r="Z221" s="58" t="s">
        <v>165</v>
      </c>
      <c r="AA221" s="4"/>
      <c r="AB221" s="4"/>
      <c r="AC221" s="5"/>
      <c r="AD221" s="6" t="s">
        <v>161</v>
      </c>
      <c r="AE221" s="6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4"/>
      <c r="BL221" s="8"/>
      <c r="BM221" s="8"/>
      <c r="BN221" s="8"/>
      <c r="BO221" s="4"/>
      <c r="BP221" s="4"/>
      <c r="BQ221" s="4"/>
      <c r="BR221" s="4"/>
      <c r="BS221" s="18"/>
      <c r="BT221" s="19"/>
      <c r="BU221" s="18"/>
      <c r="BV221" s="19"/>
    </row>
    <row r="222" spans="1:75" ht="19.899999999999999" customHeight="1">
      <c r="A222" s="194">
        <v>189</v>
      </c>
      <c r="B222" s="195">
        <v>29</v>
      </c>
      <c r="C222" s="195"/>
      <c r="D222" s="196"/>
      <c r="E222" s="196" t="s">
        <v>2330</v>
      </c>
      <c r="F222" s="2" t="str">
        <f t="shared" si="36"/>
        <v>FCS0301</v>
      </c>
      <c r="G222" s="1">
        <f t="shared" si="41"/>
        <v>8</v>
      </c>
      <c r="H222" s="1">
        <f t="shared" si="42"/>
        <v>8</v>
      </c>
      <c r="I222" s="1">
        <v>29</v>
      </c>
      <c r="J222" s="60" t="str">
        <f t="shared" si="43"/>
        <v>ADV151-P</v>
      </c>
      <c r="K222" s="2" t="str">
        <f t="shared" si="37"/>
        <v>DI</v>
      </c>
      <c r="L222" s="2"/>
      <c r="M222" s="2" t="s">
        <v>2005</v>
      </c>
      <c r="N222" s="2" t="s">
        <v>489</v>
      </c>
      <c r="O222" s="2"/>
      <c r="P222" s="2"/>
      <c r="Q222" s="2"/>
      <c r="R222" s="2"/>
      <c r="S222" s="3" t="str">
        <f t="shared" si="38"/>
        <v>%Z088129</v>
      </c>
      <c r="T222" s="2" t="str">
        <f t="shared" si="39"/>
        <v/>
      </c>
      <c r="U222" s="2"/>
      <c r="V222" s="2" t="str">
        <f t="shared" si="40"/>
        <v>REDI SPARE</v>
      </c>
      <c r="W222" s="114" t="s">
        <v>2217</v>
      </c>
      <c r="X222" s="2"/>
      <c r="Y222" s="114"/>
      <c r="Z222" s="58" t="s">
        <v>165</v>
      </c>
      <c r="AA222" s="4"/>
      <c r="AB222" s="4"/>
      <c r="AC222" s="5"/>
      <c r="AD222" s="6" t="s">
        <v>161</v>
      </c>
      <c r="AE222" s="6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4"/>
      <c r="BL222" s="8"/>
      <c r="BM222" s="8"/>
      <c r="BN222" s="8"/>
      <c r="BO222" s="4"/>
      <c r="BP222" s="4"/>
      <c r="BQ222" s="4"/>
      <c r="BR222" s="4"/>
      <c r="BS222" s="18"/>
      <c r="BT222" s="19"/>
      <c r="BU222" s="18"/>
      <c r="BV222" s="19"/>
    </row>
    <row r="223" spans="1:75" ht="19.899999999999999" customHeight="1">
      <c r="A223" s="194">
        <v>190</v>
      </c>
      <c r="B223" s="204">
        <v>30</v>
      </c>
      <c r="C223" s="195"/>
      <c r="D223" s="115"/>
      <c r="E223" s="196" t="s">
        <v>2330</v>
      </c>
      <c r="F223" s="2" t="str">
        <f t="shared" si="36"/>
        <v>FCS0301</v>
      </c>
      <c r="G223" s="1">
        <f t="shared" si="41"/>
        <v>8</v>
      </c>
      <c r="H223" s="1">
        <f t="shared" si="42"/>
        <v>8</v>
      </c>
      <c r="I223" s="1">
        <v>30</v>
      </c>
      <c r="J223" s="60" t="str">
        <f t="shared" si="43"/>
        <v>ADV151-P</v>
      </c>
      <c r="K223" s="2" t="str">
        <f t="shared" si="37"/>
        <v>DI</v>
      </c>
      <c r="L223" s="2"/>
      <c r="M223" s="2" t="s">
        <v>2005</v>
      </c>
      <c r="N223" s="2" t="s">
        <v>489</v>
      </c>
      <c r="O223" s="2"/>
      <c r="P223" s="2"/>
      <c r="Q223" s="2"/>
      <c r="R223" s="2"/>
      <c r="S223" s="3" t="str">
        <f t="shared" si="38"/>
        <v>%Z088130</v>
      </c>
      <c r="T223" s="2" t="str">
        <f t="shared" si="39"/>
        <v/>
      </c>
      <c r="U223" s="36"/>
      <c r="V223" s="2" t="str">
        <f t="shared" si="40"/>
        <v>REDI SPARE</v>
      </c>
      <c r="W223" s="114" t="s">
        <v>2217</v>
      </c>
      <c r="X223" s="2"/>
      <c r="Y223" s="114"/>
      <c r="Z223" s="58" t="s">
        <v>165</v>
      </c>
      <c r="AA223" s="4"/>
      <c r="AB223" s="4"/>
      <c r="AC223" s="5"/>
      <c r="AD223" s="6" t="s">
        <v>161</v>
      </c>
      <c r="AE223" s="6"/>
      <c r="AF223" s="4"/>
      <c r="AG223" s="4"/>
      <c r="AH223" s="4"/>
      <c r="AI223" s="4"/>
      <c r="AJ223" s="7"/>
      <c r="AK223" s="4"/>
      <c r="AL223" s="4"/>
      <c r="AM223" s="4"/>
      <c r="AN223" s="4"/>
      <c r="AO223" s="4"/>
      <c r="AP223" s="4"/>
      <c r="AQ223" s="4"/>
      <c r="AR223" s="4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4"/>
      <c r="BL223" s="8"/>
      <c r="BM223" s="8"/>
      <c r="BN223" s="8"/>
      <c r="BO223" s="4"/>
      <c r="BP223" s="4"/>
      <c r="BQ223" s="4"/>
      <c r="BR223" s="4"/>
      <c r="BS223" s="18"/>
      <c r="BT223" s="19"/>
      <c r="BU223" s="18"/>
      <c r="BV223" s="19"/>
    </row>
    <row r="224" spans="1:75" ht="19.899999999999999" customHeight="1">
      <c r="A224" s="194">
        <v>191</v>
      </c>
      <c r="B224" s="204">
        <v>31</v>
      </c>
      <c r="C224" s="195"/>
      <c r="D224" s="115"/>
      <c r="E224" s="196" t="s">
        <v>2330</v>
      </c>
      <c r="F224" s="2" t="str">
        <f t="shared" si="36"/>
        <v>FCS0301</v>
      </c>
      <c r="G224" s="1">
        <f t="shared" si="41"/>
        <v>8</v>
      </c>
      <c r="H224" s="1">
        <f t="shared" si="42"/>
        <v>8</v>
      </c>
      <c r="I224" s="1">
        <v>31</v>
      </c>
      <c r="J224" s="60" t="str">
        <f t="shared" si="43"/>
        <v>ADV151-P</v>
      </c>
      <c r="K224" s="2" t="str">
        <f t="shared" si="37"/>
        <v>DI</v>
      </c>
      <c r="L224" s="2"/>
      <c r="M224" s="2" t="s">
        <v>2005</v>
      </c>
      <c r="N224" s="2" t="s">
        <v>489</v>
      </c>
      <c r="O224" s="2"/>
      <c r="P224" s="2"/>
      <c r="Q224" s="2"/>
      <c r="R224" s="2"/>
      <c r="S224" s="3" t="str">
        <f t="shared" si="38"/>
        <v>%Z088131</v>
      </c>
      <c r="T224" s="2" t="str">
        <f t="shared" si="39"/>
        <v/>
      </c>
      <c r="U224" s="36"/>
      <c r="V224" s="2" t="str">
        <f t="shared" si="40"/>
        <v>REDI SPARE</v>
      </c>
      <c r="W224" s="114" t="s">
        <v>2217</v>
      </c>
      <c r="X224" s="2"/>
      <c r="Y224" s="114"/>
      <c r="Z224" s="58" t="s">
        <v>165</v>
      </c>
      <c r="AA224" s="4"/>
      <c r="AB224" s="4"/>
      <c r="AC224" s="5"/>
      <c r="AD224" s="6" t="s">
        <v>161</v>
      </c>
      <c r="AE224" s="6"/>
      <c r="AF224" s="4"/>
      <c r="AG224" s="4"/>
      <c r="AH224" s="4"/>
      <c r="AI224" s="4"/>
      <c r="AJ224" s="8"/>
      <c r="AK224" s="4"/>
      <c r="AL224" s="4"/>
      <c r="AM224" s="4"/>
      <c r="AN224" s="4"/>
      <c r="AO224" s="4"/>
      <c r="AP224" s="4"/>
      <c r="AQ224" s="4"/>
      <c r="AR224" s="4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4"/>
      <c r="BL224" s="8"/>
      <c r="BM224" s="8"/>
      <c r="BN224" s="8"/>
      <c r="BO224" s="4"/>
      <c r="BP224" s="4"/>
      <c r="BQ224" s="4"/>
      <c r="BR224" s="4"/>
      <c r="BS224" s="18"/>
      <c r="BT224" s="19"/>
      <c r="BU224" s="18"/>
      <c r="BV224" s="19"/>
    </row>
    <row r="225" spans="1:75" ht="19.899999999999999" customHeight="1">
      <c r="A225" s="194">
        <v>192</v>
      </c>
      <c r="B225" s="204">
        <v>32</v>
      </c>
      <c r="C225" s="195"/>
      <c r="D225" s="115"/>
      <c r="E225" s="196" t="s">
        <v>2330</v>
      </c>
      <c r="F225" s="2" t="str">
        <f t="shared" si="36"/>
        <v>FCS0301</v>
      </c>
      <c r="G225" s="1">
        <f t="shared" si="41"/>
        <v>8</v>
      </c>
      <c r="H225" s="1">
        <f t="shared" si="42"/>
        <v>8</v>
      </c>
      <c r="I225" s="1">
        <v>32</v>
      </c>
      <c r="J225" s="60" t="str">
        <f t="shared" si="43"/>
        <v>ADV151-P</v>
      </c>
      <c r="K225" s="2" t="str">
        <f t="shared" si="37"/>
        <v>DI</v>
      </c>
      <c r="L225" s="2"/>
      <c r="M225" s="2" t="s">
        <v>2005</v>
      </c>
      <c r="N225" s="2" t="s">
        <v>489</v>
      </c>
      <c r="O225" s="2"/>
      <c r="P225" s="2"/>
      <c r="Q225" s="2"/>
      <c r="R225" s="2"/>
      <c r="S225" s="3" t="str">
        <f t="shared" si="38"/>
        <v>%Z088132</v>
      </c>
      <c r="T225" s="2" t="str">
        <f t="shared" si="39"/>
        <v/>
      </c>
      <c r="U225" s="36"/>
      <c r="V225" s="2" t="str">
        <f t="shared" si="40"/>
        <v>REDI SPARE</v>
      </c>
      <c r="W225" s="114" t="s">
        <v>2217</v>
      </c>
      <c r="X225" s="2"/>
      <c r="Y225" s="114"/>
      <c r="Z225" s="58" t="s">
        <v>165</v>
      </c>
      <c r="AA225" s="4"/>
      <c r="AB225" s="4"/>
      <c r="AC225" s="5"/>
      <c r="AD225" s="6" t="s">
        <v>161</v>
      </c>
      <c r="AE225" s="6"/>
      <c r="AF225" s="4"/>
      <c r="AG225" s="4"/>
      <c r="AH225" s="4"/>
      <c r="AI225" s="4"/>
      <c r="AJ225" s="8"/>
      <c r="AK225" s="4"/>
      <c r="AL225" s="4"/>
      <c r="AM225" s="4"/>
      <c r="AN225" s="4"/>
      <c r="AO225" s="4"/>
      <c r="AP225" s="4"/>
      <c r="AQ225" s="4"/>
      <c r="AR225" s="4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4"/>
      <c r="BL225" s="8"/>
      <c r="BM225" s="8"/>
      <c r="BN225" s="8"/>
      <c r="BO225" s="4"/>
      <c r="BP225" s="4"/>
      <c r="BQ225" s="4"/>
      <c r="BR225" s="4"/>
      <c r="BS225" s="18"/>
      <c r="BT225" s="19"/>
      <c r="BU225" s="18"/>
      <c r="BV225" s="19"/>
    </row>
    <row r="226" spans="1:75" ht="19.899999999999999" customHeight="1">
      <c r="A226" s="194">
        <v>353</v>
      </c>
      <c r="B226" s="195">
        <v>1</v>
      </c>
      <c r="C226" s="195"/>
      <c r="D226" s="196" t="s">
        <v>2550</v>
      </c>
      <c r="E226" s="196" t="s">
        <v>2551</v>
      </c>
      <c r="F226" s="2" t="str">
        <f>F162</f>
        <v>FCS0301</v>
      </c>
      <c r="G226" s="1">
        <v>2</v>
      </c>
      <c r="H226" s="1">
        <v>8</v>
      </c>
      <c r="I226" s="1">
        <v>1</v>
      </c>
      <c r="J226" s="60" t="s">
        <v>2552</v>
      </c>
      <c r="K226" s="57" t="str">
        <f t="shared" si="37"/>
        <v>DO</v>
      </c>
      <c r="L226" s="2"/>
      <c r="M226" s="2" t="s">
        <v>2005</v>
      </c>
      <c r="N226" s="2" t="s">
        <v>489</v>
      </c>
      <c r="O226" s="2">
        <v>39</v>
      </c>
      <c r="P226" s="2"/>
      <c r="Q226" s="2" t="s">
        <v>2214</v>
      </c>
      <c r="R226" s="2" t="s">
        <v>2215</v>
      </c>
      <c r="S226" s="3" t="str">
        <f t="shared" si="38"/>
        <v>%Z028101</v>
      </c>
      <c r="T226" s="2" t="str">
        <f t="shared" si="39"/>
        <v>08HS-PU303A</v>
      </c>
      <c r="U226" s="2" t="s">
        <v>2553</v>
      </c>
      <c r="V226" s="2" t="str">
        <f t="shared" si="40"/>
        <v>高沸塔底料泵PU303A停命令</v>
      </c>
      <c r="W226" s="114" t="s">
        <v>2554</v>
      </c>
      <c r="X226" s="2" t="s">
        <v>2555</v>
      </c>
      <c r="Y226" s="114" t="s">
        <v>2219</v>
      </c>
      <c r="Z226" s="58" t="s">
        <v>165</v>
      </c>
      <c r="AA226" s="4"/>
      <c r="AB226" s="4"/>
      <c r="AC226" s="5"/>
      <c r="AD226" s="6"/>
      <c r="AE226" s="6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4"/>
      <c r="BL226" s="8"/>
      <c r="BM226" s="8"/>
      <c r="BN226" s="8"/>
      <c r="BO226" s="4"/>
      <c r="BP226" s="4"/>
      <c r="BQ226" s="4"/>
      <c r="BR226" s="4"/>
      <c r="BS226" s="18"/>
      <c r="BT226" s="19"/>
      <c r="BU226" s="18"/>
      <c r="BV226" s="19"/>
      <c r="BW226" s="21"/>
    </row>
    <row r="227" spans="1:75" ht="19.899999999999999" customHeight="1">
      <c r="A227" s="194">
        <v>354</v>
      </c>
      <c r="B227" s="195">
        <v>2</v>
      </c>
      <c r="C227" s="195"/>
      <c r="D227" s="196" t="s">
        <v>2556</v>
      </c>
      <c r="E227" s="196" t="s">
        <v>2557</v>
      </c>
      <c r="F227" s="2" t="str">
        <f t="shared" ref="F227:F257" si="44">F226</f>
        <v>FCS0301</v>
      </c>
      <c r="G227" s="1">
        <f t="shared" ref="G227:G257" si="45">G226</f>
        <v>2</v>
      </c>
      <c r="H227" s="1">
        <f t="shared" ref="H227:H257" si="46">H226</f>
        <v>8</v>
      </c>
      <c r="I227" s="1">
        <v>2</v>
      </c>
      <c r="J227" s="60" t="str">
        <f t="shared" ref="J227:J257" si="47">J226</f>
        <v>ADV551-P</v>
      </c>
      <c r="K227" s="57" t="str">
        <f t="shared" si="37"/>
        <v>DO</v>
      </c>
      <c r="L227" s="2"/>
      <c r="M227" s="2" t="s">
        <v>2005</v>
      </c>
      <c r="N227" s="2" t="s">
        <v>489</v>
      </c>
      <c r="O227" s="2">
        <v>39</v>
      </c>
      <c r="P227" s="2"/>
      <c r="Q227" s="2" t="s">
        <v>2222</v>
      </c>
      <c r="R227" s="2" t="s">
        <v>2215</v>
      </c>
      <c r="S227" s="3" t="str">
        <f t="shared" si="38"/>
        <v>%Z028102</v>
      </c>
      <c r="T227" s="2" t="str">
        <f t="shared" si="39"/>
        <v>08HS-PU303S</v>
      </c>
      <c r="U227" s="2" t="s">
        <v>2558</v>
      </c>
      <c r="V227" s="2" t="str">
        <f t="shared" si="40"/>
        <v>高沸塔底料泵PU303S停命令</v>
      </c>
      <c r="W227" s="114" t="s">
        <v>2554</v>
      </c>
      <c r="X227" s="2" t="s">
        <v>2555</v>
      </c>
      <c r="Y227" s="114" t="s">
        <v>2219</v>
      </c>
      <c r="Z227" s="58" t="s">
        <v>165</v>
      </c>
      <c r="AA227" s="4"/>
      <c r="AB227" s="4"/>
      <c r="AC227" s="5"/>
      <c r="AD227" s="6"/>
      <c r="AE227" s="6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4"/>
      <c r="BL227" s="8"/>
      <c r="BM227" s="8"/>
      <c r="BN227" s="8"/>
      <c r="BO227" s="4"/>
      <c r="BP227" s="4"/>
      <c r="BQ227" s="4"/>
      <c r="BR227" s="4"/>
      <c r="BS227" s="18"/>
      <c r="BT227" s="19"/>
      <c r="BU227" s="18"/>
      <c r="BV227" s="19"/>
      <c r="BW227" s="21"/>
    </row>
    <row r="228" spans="1:75" ht="19.899999999999999" customHeight="1">
      <c r="A228" s="194">
        <v>355</v>
      </c>
      <c r="B228" s="195">
        <v>3</v>
      </c>
      <c r="C228" s="195"/>
      <c r="D228" s="196" t="s">
        <v>2559</v>
      </c>
      <c r="E228" s="196" t="s">
        <v>2560</v>
      </c>
      <c r="F228" s="2" t="str">
        <f t="shared" si="44"/>
        <v>FCS0301</v>
      </c>
      <c r="G228" s="1">
        <f t="shared" si="45"/>
        <v>2</v>
      </c>
      <c r="H228" s="1">
        <f t="shared" si="46"/>
        <v>8</v>
      </c>
      <c r="I228" s="1">
        <v>3</v>
      </c>
      <c r="J228" s="60" t="str">
        <f t="shared" si="47"/>
        <v>ADV551-P</v>
      </c>
      <c r="K228" s="57" t="str">
        <f t="shared" si="37"/>
        <v>DO</v>
      </c>
      <c r="L228" s="2"/>
      <c r="M228" s="2" t="s">
        <v>2005</v>
      </c>
      <c r="N228" s="2" t="s">
        <v>489</v>
      </c>
      <c r="O228" s="2">
        <v>39</v>
      </c>
      <c r="P228" s="2"/>
      <c r="Q228" s="2" t="s">
        <v>2226</v>
      </c>
      <c r="R228" s="2" t="s">
        <v>2215</v>
      </c>
      <c r="S228" s="3" t="str">
        <f t="shared" si="38"/>
        <v>%Z028103</v>
      </c>
      <c r="T228" s="2" t="str">
        <f t="shared" si="39"/>
        <v>08HS-PU304A</v>
      </c>
      <c r="U228" s="2" t="s">
        <v>2561</v>
      </c>
      <c r="V228" s="2" t="str">
        <f t="shared" si="40"/>
        <v>高沸塔回流泵PU304A停命令</v>
      </c>
      <c r="W228" s="114" t="s">
        <v>2554</v>
      </c>
      <c r="X228" s="2" t="s">
        <v>2555</v>
      </c>
      <c r="Y228" s="114" t="s">
        <v>2219</v>
      </c>
      <c r="Z228" s="58" t="s">
        <v>165</v>
      </c>
      <c r="AA228" s="4"/>
      <c r="AB228" s="4"/>
      <c r="AC228" s="5"/>
      <c r="AD228" s="6"/>
      <c r="AE228" s="6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4"/>
      <c r="BL228" s="8"/>
      <c r="BM228" s="8"/>
      <c r="BN228" s="8"/>
      <c r="BO228" s="4"/>
      <c r="BP228" s="4"/>
      <c r="BQ228" s="4"/>
      <c r="BR228" s="4"/>
      <c r="BS228" s="18"/>
      <c r="BT228" s="19"/>
      <c r="BU228" s="18"/>
      <c r="BV228" s="19"/>
      <c r="BW228" s="21"/>
    </row>
    <row r="229" spans="1:75" ht="19.899999999999999" customHeight="1">
      <c r="A229" s="194">
        <v>356</v>
      </c>
      <c r="B229" s="195">
        <v>4</v>
      </c>
      <c r="C229" s="195"/>
      <c r="D229" s="196" t="s">
        <v>2562</v>
      </c>
      <c r="E229" s="196" t="s">
        <v>2563</v>
      </c>
      <c r="F229" s="2" t="str">
        <f t="shared" si="44"/>
        <v>FCS0301</v>
      </c>
      <c r="G229" s="1">
        <f t="shared" si="45"/>
        <v>2</v>
      </c>
      <c r="H229" s="1">
        <f t="shared" si="46"/>
        <v>8</v>
      </c>
      <c r="I229" s="1">
        <v>4</v>
      </c>
      <c r="J229" s="60" t="str">
        <f t="shared" si="47"/>
        <v>ADV551-P</v>
      </c>
      <c r="K229" s="57" t="str">
        <f t="shared" si="37"/>
        <v>DO</v>
      </c>
      <c r="L229" s="2"/>
      <c r="M229" s="2" t="s">
        <v>2005</v>
      </c>
      <c r="N229" s="2" t="s">
        <v>489</v>
      </c>
      <c r="O229" s="2">
        <v>39</v>
      </c>
      <c r="P229" s="2"/>
      <c r="Q229" s="2" t="s">
        <v>2230</v>
      </c>
      <c r="R229" s="2" t="s">
        <v>2215</v>
      </c>
      <c r="S229" s="3" t="str">
        <f t="shared" si="38"/>
        <v>%Z028104</v>
      </c>
      <c r="T229" s="2" t="str">
        <f t="shared" si="39"/>
        <v>08HS-PU304S</v>
      </c>
      <c r="U229" s="2" t="s">
        <v>2564</v>
      </c>
      <c r="V229" s="2" t="str">
        <f t="shared" si="40"/>
        <v>高沸塔回流泵PU304S停命令</v>
      </c>
      <c r="W229" s="114" t="s">
        <v>2554</v>
      </c>
      <c r="X229" s="2" t="s">
        <v>2555</v>
      </c>
      <c r="Y229" s="114" t="s">
        <v>2219</v>
      </c>
      <c r="Z229" s="58" t="s">
        <v>165</v>
      </c>
      <c r="AA229" s="4"/>
      <c r="AB229" s="4"/>
      <c r="AC229" s="5"/>
      <c r="AD229" s="6"/>
      <c r="AE229" s="6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4"/>
      <c r="BL229" s="8"/>
      <c r="BM229" s="8"/>
      <c r="BN229" s="8"/>
      <c r="BO229" s="4"/>
      <c r="BP229" s="4"/>
      <c r="BQ229" s="4"/>
      <c r="BR229" s="4"/>
      <c r="BS229" s="18"/>
      <c r="BT229" s="19"/>
      <c r="BU229" s="18"/>
      <c r="BV229" s="19"/>
      <c r="BW229" s="21"/>
    </row>
    <row r="230" spans="1:75" ht="19.899999999999999" customHeight="1">
      <c r="A230" s="194">
        <v>357</v>
      </c>
      <c r="B230" s="195">
        <v>5</v>
      </c>
      <c r="C230" s="195"/>
      <c r="D230" s="196" t="s">
        <v>2565</v>
      </c>
      <c r="E230" s="196" t="s">
        <v>2566</v>
      </c>
      <c r="F230" s="2" t="str">
        <f t="shared" si="44"/>
        <v>FCS0301</v>
      </c>
      <c r="G230" s="1">
        <f t="shared" si="45"/>
        <v>2</v>
      </c>
      <c r="H230" s="1">
        <f t="shared" si="46"/>
        <v>8</v>
      </c>
      <c r="I230" s="1">
        <v>5</v>
      </c>
      <c r="J230" s="60" t="str">
        <f t="shared" si="47"/>
        <v>ADV551-P</v>
      </c>
      <c r="K230" s="57" t="str">
        <f t="shared" si="37"/>
        <v>DO</v>
      </c>
      <c r="L230" s="2"/>
      <c r="M230" s="2" t="s">
        <v>2005</v>
      </c>
      <c r="N230" s="2" t="s">
        <v>489</v>
      </c>
      <c r="O230" s="2">
        <v>39</v>
      </c>
      <c r="P230" s="2"/>
      <c r="Q230" s="2" t="s">
        <v>2234</v>
      </c>
      <c r="R230" s="2" t="s">
        <v>2215</v>
      </c>
      <c r="S230" s="3" t="str">
        <f t="shared" si="38"/>
        <v>%Z028105</v>
      </c>
      <c r="T230" s="2" t="str">
        <f t="shared" si="39"/>
        <v>08HS-PU306A</v>
      </c>
      <c r="U230" s="2" t="s">
        <v>2567</v>
      </c>
      <c r="V230" s="2" t="str">
        <f t="shared" si="40"/>
        <v>真空塔底料泵PU306A停命令</v>
      </c>
      <c r="W230" s="114" t="s">
        <v>2554</v>
      </c>
      <c r="X230" s="2" t="s">
        <v>2555</v>
      </c>
      <c r="Y230" s="114" t="s">
        <v>2219</v>
      </c>
      <c r="Z230" s="58" t="s">
        <v>165</v>
      </c>
      <c r="AA230" s="4"/>
      <c r="AB230" s="4"/>
      <c r="AC230" s="5"/>
      <c r="AD230" s="6"/>
      <c r="AE230" s="6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4"/>
      <c r="BL230" s="8"/>
      <c r="BM230" s="8"/>
      <c r="BN230" s="8"/>
      <c r="BO230" s="4"/>
      <c r="BP230" s="4"/>
      <c r="BQ230" s="4"/>
      <c r="BR230" s="4"/>
      <c r="BS230" s="18"/>
      <c r="BT230" s="19"/>
      <c r="BU230" s="18"/>
      <c r="BV230" s="19"/>
      <c r="BW230" s="21"/>
    </row>
    <row r="231" spans="1:75" ht="19.899999999999999" customHeight="1">
      <c r="A231" s="194">
        <v>358</v>
      </c>
      <c r="B231" s="195">
        <v>6</v>
      </c>
      <c r="C231" s="195"/>
      <c r="D231" s="196" t="s">
        <v>2568</v>
      </c>
      <c r="E231" s="196" t="s">
        <v>2569</v>
      </c>
      <c r="F231" s="2" t="str">
        <f t="shared" si="44"/>
        <v>FCS0301</v>
      </c>
      <c r="G231" s="1">
        <f t="shared" si="45"/>
        <v>2</v>
      </c>
      <c r="H231" s="1">
        <f t="shared" si="46"/>
        <v>8</v>
      </c>
      <c r="I231" s="1">
        <v>6</v>
      </c>
      <c r="J231" s="60" t="str">
        <f t="shared" si="47"/>
        <v>ADV551-P</v>
      </c>
      <c r="K231" s="57" t="str">
        <f t="shared" si="37"/>
        <v>DO</v>
      </c>
      <c r="L231" s="2"/>
      <c r="M231" s="2" t="s">
        <v>2005</v>
      </c>
      <c r="N231" s="2" t="s">
        <v>489</v>
      </c>
      <c r="O231" s="2">
        <v>39</v>
      </c>
      <c r="P231" s="2"/>
      <c r="Q231" s="2" t="s">
        <v>2238</v>
      </c>
      <c r="R231" s="2" t="s">
        <v>2215</v>
      </c>
      <c r="S231" s="3" t="str">
        <f t="shared" si="38"/>
        <v>%Z028106</v>
      </c>
      <c r="T231" s="2" t="str">
        <f t="shared" si="39"/>
        <v>08HS-PU306S</v>
      </c>
      <c r="U231" s="2" t="s">
        <v>2570</v>
      </c>
      <c r="V231" s="2" t="str">
        <f t="shared" si="40"/>
        <v>真空塔底料泵PU306S停命令</v>
      </c>
      <c r="W231" s="114" t="s">
        <v>2554</v>
      </c>
      <c r="X231" s="2" t="s">
        <v>2555</v>
      </c>
      <c r="Y231" s="114" t="s">
        <v>2219</v>
      </c>
      <c r="Z231" s="58" t="s">
        <v>165</v>
      </c>
      <c r="AA231" s="4"/>
      <c r="AB231" s="4"/>
      <c r="AC231" s="5"/>
      <c r="AD231" s="6"/>
      <c r="AE231" s="6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4"/>
      <c r="BL231" s="8"/>
      <c r="BM231" s="8"/>
      <c r="BN231" s="8"/>
      <c r="BO231" s="4"/>
      <c r="BP231" s="4"/>
      <c r="BQ231" s="4"/>
      <c r="BR231" s="4"/>
      <c r="BS231" s="18"/>
      <c r="BT231" s="19"/>
      <c r="BU231" s="18"/>
      <c r="BV231" s="19"/>
      <c r="BW231" s="21"/>
    </row>
    <row r="232" spans="1:75" ht="19.899999999999999" customHeight="1">
      <c r="A232" s="194">
        <v>359</v>
      </c>
      <c r="B232" s="195">
        <v>7</v>
      </c>
      <c r="C232" s="195"/>
      <c r="D232" s="196" t="s">
        <v>2571</v>
      </c>
      <c r="E232" s="196" t="s">
        <v>2572</v>
      </c>
      <c r="F232" s="2" t="str">
        <f t="shared" si="44"/>
        <v>FCS0301</v>
      </c>
      <c r="G232" s="1">
        <f t="shared" si="45"/>
        <v>2</v>
      </c>
      <c r="H232" s="1">
        <f t="shared" si="46"/>
        <v>8</v>
      </c>
      <c r="I232" s="1">
        <v>7</v>
      </c>
      <c r="J232" s="60" t="str">
        <f t="shared" si="47"/>
        <v>ADV551-P</v>
      </c>
      <c r="K232" s="57" t="str">
        <f t="shared" si="37"/>
        <v>DO</v>
      </c>
      <c r="L232" s="2"/>
      <c r="M232" s="2" t="s">
        <v>2005</v>
      </c>
      <c r="N232" s="2" t="s">
        <v>489</v>
      </c>
      <c r="O232" s="2">
        <v>39</v>
      </c>
      <c r="P232" s="2"/>
      <c r="Q232" s="2" t="s">
        <v>2242</v>
      </c>
      <c r="R232" s="2" t="s">
        <v>2215</v>
      </c>
      <c r="S232" s="3" t="str">
        <f t="shared" si="38"/>
        <v>%Z028107</v>
      </c>
      <c r="T232" s="2" t="str">
        <f t="shared" si="39"/>
        <v>08HS-PU307A</v>
      </c>
      <c r="U232" s="2" t="s">
        <v>2573</v>
      </c>
      <c r="V232" s="2" t="str">
        <f t="shared" si="40"/>
        <v>真空塔回流泵PU307A停命令</v>
      </c>
      <c r="W232" s="114" t="s">
        <v>2554</v>
      </c>
      <c r="X232" s="2" t="s">
        <v>2555</v>
      </c>
      <c r="Y232" s="114" t="s">
        <v>2219</v>
      </c>
      <c r="Z232" s="58" t="s">
        <v>165</v>
      </c>
      <c r="AA232" s="4"/>
      <c r="AB232" s="4"/>
      <c r="AC232" s="5"/>
      <c r="AD232" s="6"/>
      <c r="AE232" s="6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4"/>
      <c r="BL232" s="8"/>
      <c r="BM232" s="8"/>
      <c r="BN232" s="8"/>
      <c r="BO232" s="4"/>
      <c r="BP232" s="4"/>
      <c r="BQ232" s="4"/>
      <c r="BR232" s="4"/>
      <c r="BS232" s="18"/>
      <c r="BT232" s="19"/>
      <c r="BU232" s="18"/>
      <c r="BV232" s="19"/>
      <c r="BW232" s="21"/>
    </row>
    <row r="233" spans="1:75" ht="19.899999999999999" customHeight="1">
      <c r="A233" s="194">
        <v>360</v>
      </c>
      <c r="B233" s="195">
        <v>8</v>
      </c>
      <c r="C233" s="195"/>
      <c r="D233" s="196" t="s">
        <v>2574</v>
      </c>
      <c r="E233" s="196" t="s">
        <v>2575</v>
      </c>
      <c r="F233" s="2" t="str">
        <f t="shared" si="44"/>
        <v>FCS0301</v>
      </c>
      <c r="G233" s="1">
        <f t="shared" si="45"/>
        <v>2</v>
      </c>
      <c r="H233" s="1">
        <f t="shared" si="46"/>
        <v>8</v>
      </c>
      <c r="I233" s="1">
        <v>8</v>
      </c>
      <c r="J233" s="60" t="str">
        <f t="shared" si="47"/>
        <v>ADV551-P</v>
      </c>
      <c r="K233" s="57" t="str">
        <f t="shared" si="37"/>
        <v>DO</v>
      </c>
      <c r="L233" s="2"/>
      <c r="M233" s="2" t="s">
        <v>2005</v>
      </c>
      <c r="N233" s="2" t="s">
        <v>489</v>
      </c>
      <c r="O233" s="2">
        <v>39</v>
      </c>
      <c r="P233" s="2"/>
      <c r="Q233" s="2" t="s">
        <v>2246</v>
      </c>
      <c r="R233" s="2" t="s">
        <v>2215</v>
      </c>
      <c r="S233" s="3" t="str">
        <f t="shared" si="38"/>
        <v>%Z028108</v>
      </c>
      <c r="T233" s="2" t="str">
        <f t="shared" si="39"/>
        <v>08HS-PU307S</v>
      </c>
      <c r="U233" s="2" t="s">
        <v>2576</v>
      </c>
      <c r="V233" s="2" t="str">
        <f t="shared" si="40"/>
        <v>真空塔回流泵PU307S停命令</v>
      </c>
      <c r="W233" s="114" t="s">
        <v>2554</v>
      </c>
      <c r="X233" s="2" t="s">
        <v>2555</v>
      </c>
      <c r="Y233" s="114" t="s">
        <v>2219</v>
      </c>
      <c r="Z233" s="58" t="s">
        <v>165</v>
      </c>
      <c r="AA233" s="4"/>
      <c r="AB233" s="4"/>
      <c r="AC233" s="5"/>
      <c r="AD233" s="6"/>
      <c r="AE233" s="6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4"/>
      <c r="BL233" s="8"/>
      <c r="BM233" s="8"/>
      <c r="BN233" s="8"/>
      <c r="BO233" s="4"/>
      <c r="BP233" s="4"/>
      <c r="BQ233" s="4"/>
      <c r="BR233" s="4"/>
      <c r="BS233" s="18"/>
      <c r="BT233" s="19"/>
      <c r="BU233" s="18"/>
      <c r="BV233" s="19"/>
      <c r="BW233" s="21"/>
    </row>
    <row r="234" spans="1:75" ht="19.899999999999999" customHeight="1">
      <c r="A234" s="194">
        <v>361</v>
      </c>
      <c r="B234" s="195">
        <v>9</v>
      </c>
      <c r="C234" s="195"/>
      <c r="D234" s="196" t="s">
        <v>2577</v>
      </c>
      <c r="E234" s="196" t="s">
        <v>2578</v>
      </c>
      <c r="F234" s="2" t="str">
        <f t="shared" si="44"/>
        <v>FCS0301</v>
      </c>
      <c r="G234" s="1">
        <f t="shared" si="45"/>
        <v>2</v>
      </c>
      <c r="H234" s="1">
        <f t="shared" si="46"/>
        <v>8</v>
      </c>
      <c r="I234" s="1">
        <v>9</v>
      </c>
      <c r="J234" s="60" t="str">
        <f t="shared" si="47"/>
        <v>ADV551-P</v>
      </c>
      <c r="K234" s="57" t="str">
        <f t="shared" si="37"/>
        <v>DO</v>
      </c>
      <c r="L234" s="2"/>
      <c r="M234" s="2" t="s">
        <v>2005</v>
      </c>
      <c r="N234" s="2" t="s">
        <v>489</v>
      </c>
      <c r="O234" s="2">
        <v>40</v>
      </c>
      <c r="P234" s="2"/>
      <c r="Q234" s="2" t="s">
        <v>2250</v>
      </c>
      <c r="R234" s="2" t="s">
        <v>2215</v>
      </c>
      <c r="S234" s="3" t="str">
        <f t="shared" si="38"/>
        <v>%Z028109</v>
      </c>
      <c r="T234" s="2" t="str">
        <f t="shared" si="39"/>
        <v>08HS-PU310A</v>
      </c>
      <c r="U234" s="2" t="s">
        <v>2579</v>
      </c>
      <c r="V234" s="2" t="str">
        <f t="shared" si="40"/>
        <v>喷射器循环泵PU310A停命令</v>
      </c>
      <c r="W234" s="114" t="s">
        <v>2554</v>
      </c>
      <c r="X234" s="2" t="s">
        <v>2555</v>
      </c>
      <c r="Y234" s="114" t="s">
        <v>2219</v>
      </c>
      <c r="Z234" s="58" t="s">
        <v>165</v>
      </c>
      <c r="AA234" s="4"/>
      <c r="AB234" s="4"/>
      <c r="AC234" s="5"/>
      <c r="AD234" s="6"/>
      <c r="AE234" s="6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4"/>
      <c r="BL234" s="8"/>
      <c r="BM234" s="8"/>
      <c r="BN234" s="8"/>
      <c r="BO234" s="4"/>
      <c r="BP234" s="4"/>
      <c r="BQ234" s="4"/>
      <c r="BR234" s="4"/>
      <c r="BS234" s="18"/>
      <c r="BT234" s="19"/>
      <c r="BU234" s="18"/>
      <c r="BV234" s="19"/>
      <c r="BW234" s="21"/>
    </row>
    <row r="235" spans="1:75" ht="19.899999999999999" customHeight="1">
      <c r="A235" s="194">
        <v>362</v>
      </c>
      <c r="B235" s="195">
        <v>10</v>
      </c>
      <c r="C235" s="195"/>
      <c r="D235" s="196" t="s">
        <v>2580</v>
      </c>
      <c r="E235" s="196" t="s">
        <v>2581</v>
      </c>
      <c r="F235" s="2" t="str">
        <f t="shared" si="44"/>
        <v>FCS0301</v>
      </c>
      <c r="G235" s="1">
        <f t="shared" si="45"/>
        <v>2</v>
      </c>
      <c r="H235" s="1">
        <f t="shared" si="46"/>
        <v>8</v>
      </c>
      <c r="I235" s="1">
        <v>10</v>
      </c>
      <c r="J235" s="60" t="str">
        <f t="shared" si="47"/>
        <v>ADV551-P</v>
      </c>
      <c r="K235" s="57" t="str">
        <f t="shared" si="37"/>
        <v>DO</v>
      </c>
      <c r="L235" s="2"/>
      <c r="M235" s="2" t="s">
        <v>2005</v>
      </c>
      <c r="N235" s="2" t="s">
        <v>489</v>
      </c>
      <c r="O235" s="2">
        <v>40</v>
      </c>
      <c r="P235" s="2"/>
      <c r="Q235" s="2" t="s">
        <v>2254</v>
      </c>
      <c r="R235" s="2" t="s">
        <v>2215</v>
      </c>
      <c r="S235" s="3" t="str">
        <f t="shared" si="38"/>
        <v>%Z028110</v>
      </c>
      <c r="T235" s="2" t="str">
        <f t="shared" si="39"/>
        <v>08HS-PU310S</v>
      </c>
      <c r="U235" s="2" t="s">
        <v>2582</v>
      </c>
      <c r="V235" s="2" t="str">
        <f t="shared" si="40"/>
        <v>喷射器循环泵PU310S停命令</v>
      </c>
      <c r="W235" s="114" t="s">
        <v>2554</v>
      </c>
      <c r="X235" s="2" t="s">
        <v>2555</v>
      </c>
      <c r="Y235" s="114" t="s">
        <v>2219</v>
      </c>
      <c r="Z235" s="58" t="s">
        <v>165</v>
      </c>
      <c r="AA235" s="4"/>
      <c r="AB235" s="4"/>
      <c r="AC235" s="5"/>
      <c r="AD235" s="6"/>
      <c r="AE235" s="6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4"/>
      <c r="BL235" s="8"/>
      <c r="BM235" s="8"/>
      <c r="BN235" s="8"/>
      <c r="BO235" s="4"/>
      <c r="BP235" s="4"/>
      <c r="BQ235" s="4"/>
      <c r="BR235" s="4"/>
      <c r="BS235" s="18"/>
      <c r="BT235" s="19"/>
      <c r="BU235" s="18"/>
      <c r="BV235" s="19"/>
      <c r="BW235" s="21"/>
    </row>
    <row r="236" spans="1:75" ht="19.899999999999999" customHeight="1">
      <c r="A236" s="194">
        <v>363</v>
      </c>
      <c r="B236" s="195">
        <v>11</v>
      </c>
      <c r="C236" s="195"/>
      <c r="D236" s="196" t="s">
        <v>2583</v>
      </c>
      <c r="E236" s="196" t="s">
        <v>2584</v>
      </c>
      <c r="F236" s="2" t="str">
        <f t="shared" si="44"/>
        <v>FCS0301</v>
      </c>
      <c r="G236" s="1">
        <f t="shared" si="45"/>
        <v>2</v>
      </c>
      <c r="H236" s="1">
        <f t="shared" si="46"/>
        <v>8</v>
      </c>
      <c r="I236" s="1">
        <v>11</v>
      </c>
      <c r="J236" s="60" t="str">
        <f t="shared" si="47"/>
        <v>ADV551-P</v>
      </c>
      <c r="K236" s="57" t="str">
        <f t="shared" si="37"/>
        <v>DO</v>
      </c>
      <c r="L236" s="2"/>
      <c r="M236" s="2" t="s">
        <v>2005</v>
      </c>
      <c r="N236" s="2" t="s">
        <v>489</v>
      </c>
      <c r="O236" s="2">
        <v>40</v>
      </c>
      <c r="P236" s="2"/>
      <c r="Q236" s="2" t="s">
        <v>2258</v>
      </c>
      <c r="R236" s="2" t="s">
        <v>2215</v>
      </c>
      <c r="S236" s="3" t="str">
        <f t="shared" si="38"/>
        <v>%Z028111</v>
      </c>
      <c r="T236" s="2" t="str">
        <f t="shared" si="39"/>
        <v>08HS-PU320A</v>
      </c>
      <c r="U236" s="2" t="s">
        <v>2585</v>
      </c>
      <c r="V236" s="2" t="str">
        <f t="shared" si="40"/>
        <v>高沸塔侧采泵PU320A停命令</v>
      </c>
      <c r="W236" s="114" t="s">
        <v>2554</v>
      </c>
      <c r="X236" s="2" t="s">
        <v>2555</v>
      </c>
      <c r="Y236" s="114" t="s">
        <v>2219</v>
      </c>
      <c r="Z236" s="58" t="s">
        <v>165</v>
      </c>
      <c r="AA236" s="4"/>
      <c r="AB236" s="4"/>
      <c r="AC236" s="5"/>
      <c r="AD236" s="6"/>
      <c r="AE236" s="6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4"/>
      <c r="BL236" s="8"/>
      <c r="BM236" s="8"/>
      <c r="BN236" s="8"/>
      <c r="BO236" s="4"/>
      <c r="BP236" s="4"/>
      <c r="BQ236" s="4"/>
      <c r="BR236" s="4"/>
      <c r="BS236" s="18"/>
      <c r="BT236" s="19"/>
      <c r="BU236" s="18"/>
      <c r="BV236" s="19"/>
      <c r="BW236" s="21"/>
    </row>
    <row r="237" spans="1:75" ht="19.899999999999999" customHeight="1">
      <c r="A237" s="194">
        <v>364</v>
      </c>
      <c r="B237" s="195">
        <v>12</v>
      </c>
      <c r="C237" s="195"/>
      <c r="D237" s="196" t="s">
        <v>2586</v>
      </c>
      <c r="E237" s="196" t="s">
        <v>2587</v>
      </c>
      <c r="F237" s="2" t="str">
        <f t="shared" si="44"/>
        <v>FCS0301</v>
      </c>
      <c r="G237" s="1">
        <f t="shared" si="45"/>
        <v>2</v>
      </c>
      <c r="H237" s="1">
        <f t="shared" si="46"/>
        <v>8</v>
      </c>
      <c r="I237" s="1">
        <v>12</v>
      </c>
      <c r="J237" s="60" t="str">
        <f t="shared" si="47"/>
        <v>ADV551-P</v>
      </c>
      <c r="K237" s="57" t="str">
        <f t="shared" si="37"/>
        <v>DO</v>
      </c>
      <c r="L237" s="2"/>
      <c r="M237" s="2" t="s">
        <v>2005</v>
      </c>
      <c r="N237" s="2" t="s">
        <v>489</v>
      </c>
      <c r="O237" s="2">
        <v>40</v>
      </c>
      <c r="P237" s="2"/>
      <c r="Q237" s="2" t="s">
        <v>2262</v>
      </c>
      <c r="R237" s="2" t="s">
        <v>2215</v>
      </c>
      <c r="S237" s="3" t="str">
        <f t="shared" si="38"/>
        <v>%Z028112</v>
      </c>
      <c r="T237" s="2" t="str">
        <f t="shared" si="39"/>
        <v>08HS-PU320S</v>
      </c>
      <c r="U237" s="2" t="s">
        <v>2588</v>
      </c>
      <c r="V237" s="2" t="str">
        <f t="shared" si="40"/>
        <v>高沸塔侧采泵PU320S停命令</v>
      </c>
      <c r="W237" s="114" t="s">
        <v>2554</v>
      </c>
      <c r="X237" s="2" t="s">
        <v>2555</v>
      </c>
      <c r="Y237" s="114" t="s">
        <v>2219</v>
      </c>
      <c r="Z237" s="58" t="s">
        <v>165</v>
      </c>
      <c r="AA237" s="4"/>
      <c r="AB237" s="4"/>
      <c r="AC237" s="5"/>
      <c r="AD237" s="6"/>
      <c r="AE237" s="6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4"/>
      <c r="BL237" s="8"/>
      <c r="BM237" s="8"/>
      <c r="BN237" s="8"/>
      <c r="BO237" s="4"/>
      <c r="BP237" s="4"/>
      <c r="BQ237" s="4"/>
      <c r="BR237" s="4"/>
      <c r="BS237" s="18"/>
      <c r="BT237" s="19"/>
      <c r="BU237" s="18"/>
      <c r="BV237" s="19"/>
      <c r="BW237" s="21"/>
    </row>
    <row r="238" spans="1:75" ht="19.899999999999999" customHeight="1">
      <c r="A238" s="194">
        <v>365</v>
      </c>
      <c r="B238" s="195">
        <v>13</v>
      </c>
      <c r="C238" s="195"/>
      <c r="D238" s="196" t="s">
        <v>2589</v>
      </c>
      <c r="E238" s="196" t="s">
        <v>2590</v>
      </c>
      <c r="F238" s="2" t="str">
        <f t="shared" si="44"/>
        <v>FCS0301</v>
      </c>
      <c r="G238" s="1">
        <f t="shared" si="45"/>
        <v>2</v>
      </c>
      <c r="H238" s="1">
        <f t="shared" si="46"/>
        <v>8</v>
      </c>
      <c r="I238" s="1">
        <v>13</v>
      </c>
      <c r="J238" s="60" t="str">
        <f t="shared" si="47"/>
        <v>ADV551-P</v>
      </c>
      <c r="K238" s="57" t="str">
        <f t="shared" si="37"/>
        <v>DO</v>
      </c>
      <c r="L238" s="2"/>
      <c r="M238" s="2" t="s">
        <v>2005</v>
      </c>
      <c r="N238" s="2" t="s">
        <v>489</v>
      </c>
      <c r="O238" s="2">
        <v>40</v>
      </c>
      <c r="P238" s="2"/>
      <c r="Q238" s="2" t="s">
        <v>2266</v>
      </c>
      <c r="R238" s="2" t="s">
        <v>2215</v>
      </c>
      <c r="S238" s="3" t="str">
        <f t="shared" si="38"/>
        <v>%Z028113</v>
      </c>
      <c r="T238" s="2" t="str">
        <f t="shared" si="39"/>
        <v>08HS-PU402A</v>
      </c>
      <c r="U238" s="2" t="s">
        <v>2591</v>
      </c>
      <c r="V238" s="2" t="str">
        <f t="shared" si="40"/>
        <v>急冷洗涤塔回流泵PU402A停</v>
      </c>
      <c r="W238" s="114" t="s">
        <v>2554</v>
      </c>
      <c r="X238" s="2" t="s">
        <v>2555</v>
      </c>
      <c r="Y238" s="114" t="s">
        <v>2219</v>
      </c>
      <c r="Z238" s="58" t="s">
        <v>165</v>
      </c>
      <c r="AA238" s="4"/>
      <c r="AB238" s="4"/>
      <c r="AC238" s="5"/>
      <c r="AD238" s="6"/>
      <c r="AE238" s="6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4"/>
      <c r="BL238" s="8"/>
      <c r="BM238" s="8"/>
      <c r="BN238" s="8"/>
      <c r="BO238" s="4"/>
      <c r="BP238" s="4"/>
      <c r="BQ238" s="4"/>
      <c r="BR238" s="4"/>
      <c r="BS238" s="18"/>
      <c r="BT238" s="19"/>
      <c r="BU238" s="18"/>
      <c r="BV238" s="19"/>
      <c r="BW238" s="21"/>
    </row>
    <row r="239" spans="1:75" ht="19.899999999999999" customHeight="1">
      <c r="A239" s="194">
        <v>366</v>
      </c>
      <c r="B239" s="195">
        <v>14</v>
      </c>
      <c r="C239" s="195"/>
      <c r="D239" s="196" t="s">
        <v>2592</v>
      </c>
      <c r="E239" s="196" t="s">
        <v>2593</v>
      </c>
      <c r="F239" s="2" t="str">
        <f t="shared" si="44"/>
        <v>FCS0301</v>
      </c>
      <c r="G239" s="1">
        <f t="shared" si="45"/>
        <v>2</v>
      </c>
      <c r="H239" s="1">
        <f t="shared" si="46"/>
        <v>8</v>
      </c>
      <c r="I239" s="1">
        <v>14</v>
      </c>
      <c r="J239" s="60" t="str">
        <f t="shared" si="47"/>
        <v>ADV551-P</v>
      </c>
      <c r="K239" s="57" t="str">
        <f t="shared" si="37"/>
        <v>DO</v>
      </c>
      <c r="L239" s="2"/>
      <c r="M239" s="2" t="s">
        <v>2005</v>
      </c>
      <c r="N239" s="2" t="s">
        <v>489</v>
      </c>
      <c r="O239" s="2">
        <v>40</v>
      </c>
      <c r="P239" s="2"/>
      <c r="Q239" s="2" t="s">
        <v>2270</v>
      </c>
      <c r="R239" s="2" t="s">
        <v>2215</v>
      </c>
      <c r="S239" s="3" t="str">
        <f t="shared" si="38"/>
        <v>%Z028114</v>
      </c>
      <c r="T239" s="2" t="str">
        <f t="shared" si="39"/>
        <v>08HS-PU402S</v>
      </c>
      <c r="U239" s="2" t="s">
        <v>2594</v>
      </c>
      <c r="V239" s="2" t="str">
        <f t="shared" si="40"/>
        <v>急冷洗涤塔回流泵PU402S停</v>
      </c>
      <c r="W239" s="114" t="s">
        <v>2554</v>
      </c>
      <c r="X239" s="2" t="s">
        <v>2555</v>
      </c>
      <c r="Y239" s="114" t="s">
        <v>2219</v>
      </c>
      <c r="Z239" s="58" t="s">
        <v>165</v>
      </c>
      <c r="AA239" s="4"/>
      <c r="AB239" s="4"/>
      <c r="AC239" s="5"/>
      <c r="AD239" s="6"/>
      <c r="AE239" s="6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4"/>
      <c r="BL239" s="8"/>
      <c r="BM239" s="8"/>
      <c r="BN239" s="8"/>
      <c r="BO239" s="4"/>
      <c r="BP239" s="4"/>
      <c r="BQ239" s="4"/>
      <c r="BR239" s="4"/>
      <c r="BS239" s="18"/>
      <c r="BT239" s="19"/>
      <c r="BU239" s="18"/>
      <c r="BV239" s="19"/>
      <c r="BW239" s="21"/>
    </row>
    <row r="240" spans="1:75" ht="19.899999999999999" customHeight="1">
      <c r="A240" s="194">
        <v>367</v>
      </c>
      <c r="B240" s="195">
        <v>15</v>
      </c>
      <c r="C240" s="195"/>
      <c r="D240" s="196" t="s">
        <v>2595</v>
      </c>
      <c r="E240" s="196" t="s">
        <v>2596</v>
      </c>
      <c r="F240" s="2" t="str">
        <f t="shared" si="44"/>
        <v>FCS0301</v>
      </c>
      <c r="G240" s="1">
        <f t="shared" si="45"/>
        <v>2</v>
      </c>
      <c r="H240" s="1">
        <f t="shared" si="46"/>
        <v>8</v>
      </c>
      <c r="I240" s="1">
        <v>15</v>
      </c>
      <c r="J240" s="60" t="str">
        <f t="shared" si="47"/>
        <v>ADV551-P</v>
      </c>
      <c r="K240" s="57" t="str">
        <f t="shared" si="37"/>
        <v>DO</v>
      </c>
      <c r="L240" s="2"/>
      <c r="M240" s="2" t="s">
        <v>2005</v>
      </c>
      <c r="N240" s="2" t="s">
        <v>489</v>
      </c>
      <c r="O240" s="2">
        <v>40</v>
      </c>
      <c r="P240" s="2"/>
      <c r="Q240" s="2" t="s">
        <v>2274</v>
      </c>
      <c r="R240" s="2" t="s">
        <v>2215</v>
      </c>
      <c r="S240" s="3" t="str">
        <f t="shared" si="38"/>
        <v>%Z028115</v>
      </c>
      <c r="T240" s="2" t="str">
        <f t="shared" si="39"/>
        <v>08HS-PU403A</v>
      </c>
      <c r="U240" s="2" t="s">
        <v>2597</v>
      </c>
      <c r="V240" s="2" t="str">
        <f t="shared" si="40"/>
        <v>急冷洗涤塔循环泵PU403A停</v>
      </c>
      <c r="W240" s="114" t="s">
        <v>2554</v>
      </c>
      <c r="X240" s="2" t="s">
        <v>2555</v>
      </c>
      <c r="Y240" s="114" t="s">
        <v>2219</v>
      </c>
      <c r="Z240" s="58" t="s">
        <v>165</v>
      </c>
      <c r="AA240" s="4"/>
      <c r="AB240" s="4"/>
      <c r="AC240" s="5"/>
      <c r="AD240" s="6"/>
      <c r="AE240" s="6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4"/>
      <c r="BL240" s="8"/>
      <c r="BM240" s="8"/>
      <c r="BN240" s="8"/>
      <c r="BO240" s="4"/>
      <c r="BP240" s="4"/>
      <c r="BQ240" s="4"/>
      <c r="BR240" s="4"/>
      <c r="BS240" s="18"/>
      <c r="BT240" s="19"/>
      <c r="BU240" s="18"/>
      <c r="BV240" s="19"/>
      <c r="BW240" s="21"/>
    </row>
    <row r="241" spans="1:75" ht="19.899999999999999" customHeight="1">
      <c r="A241" s="194">
        <v>368</v>
      </c>
      <c r="B241" s="195">
        <v>16</v>
      </c>
      <c r="C241" s="195"/>
      <c r="D241" s="196" t="s">
        <v>2598</v>
      </c>
      <c r="E241" s="196" t="s">
        <v>2599</v>
      </c>
      <c r="F241" s="2" t="str">
        <f t="shared" si="44"/>
        <v>FCS0301</v>
      </c>
      <c r="G241" s="1">
        <f t="shared" si="45"/>
        <v>2</v>
      </c>
      <c r="H241" s="1">
        <f t="shared" si="46"/>
        <v>8</v>
      </c>
      <c r="I241" s="1">
        <v>16</v>
      </c>
      <c r="J241" s="60" t="str">
        <f t="shared" si="47"/>
        <v>ADV551-P</v>
      </c>
      <c r="K241" s="57" t="str">
        <f t="shared" si="37"/>
        <v>DO</v>
      </c>
      <c r="L241" s="2"/>
      <c r="M241" s="2" t="s">
        <v>2005</v>
      </c>
      <c r="N241" s="2" t="s">
        <v>489</v>
      </c>
      <c r="O241" s="2">
        <v>40</v>
      </c>
      <c r="P241" s="2"/>
      <c r="Q241" s="2" t="s">
        <v>2278</v>
      </c>
      <c r="R241" s="2" t="s">
        <v>2215</v>
      </c>
      <c r="S241" s="3" t="str">
        <f t="shared" si="38"/>
        <v>%Z028116</v>
      </c>
      <c r="T241" s="2" t="str">
        <f t="shared" si="39"/>
        <v>08HS-PU403S</v>
      </c>
      <c r="U241" s="2" t="s">
        <v>2600</v>
      </c>
      <c r="V241" s="2" t="str">
        <f t="shared" si="40"/>
        <v>急冷洗涤塔循环泵PU403S停</v>
      </c>
      <c r="W241" s="114" t="s">
        <v>2554</v>
      </c>
      <c r="X241" s="2" t="s">
        <v>2555</v>
      </c>
      <c r="Y241" s="114" t="s">
        <v>2219</v>
      </c>
      <c r="Z241" s="58" t="s">
        <v>165</v>
      </c>
      <c r="AA241" s="4"/>
      <c r="AB241" s="4"/>
      <c r="AC241" s="5"/>
      <c r="AD241" s="6"/>
      <c r="AE241" s="6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4"/>
      <c r="BL241" s="8"/>
      <c r="BM241" s="8"/>
      <c r="BN241" s="8"/>
      <c r="BO241" s="4"/>
      <c r="BP241" s="4"/>
      <c r="BQ241" s="4"/>
      <c r="BR241" s="4"/>
      <c r="BS241" s="18"/>
      <c r="BT241" s="19"/>
      <c r="BU241" s="18"/>
      <c r="BV241" s="19"/>
      <c r="BW241" s="21"/>
    </row>
    <row r="242" spans="1:75" ht="19.899999999999999" customHeight="1">
      <c r="A242" s="194">
        <v>369</v>
      </c>
      <c r="B242" s="195">
        <v>17</v>
      </c>
      <c r="C242" s="195"/>
      <c r="D242" s="196" t="s">
        <v>2601</v>
      </c>
      <c r="E242" s="196" t="s">
        <v>2602</v>
      </c>
      <c r="F242" s="2" t="str">
        <f t="shared" si="44"/>
        <v>FCS0301</v>
      </c>
      <c r="G242" s="1">
        <f t="shared" si="45"/>
        <v>2</v>
      </c>
      <c r="H242" s="1">
        <f t="shared" si="46"/>
        <v>8</v>
      </c>
      <c r="I242" s="1">
        <v>17</v>
      </c>
      <c r="J242" s="60" t="str">
        <f t="shared" si="47"/>
        <v>ADV551-P</v>
      </c>
      <c r="K242" s="57" t="str">
        <f t="shared" si="37"/>
        <v>DO</v>
      </c>
      <c r="L242" s="2"/>
      <c r="M242" s="2" t="s">
        <v>2005</v>
      </c>
      <c r="N242" s="2" t="s">
        <v>489</v>
      </c>
      <c r="O242" s="2">
        <v>39</v>
      </c>
      <c r="P242" s="2"/>
      <c r="Q242" s="2" t="s">
        <v>2282</v>
      </c>
      <c r="R242" s="2" t="s">
        <v>2215</v>
      </c>
      <c r="S242" s="3" t="str">
        <f t="shared" si="38"/>
        <v>%Z028117</v>
      </c>
      <c r="T242" s="2" t="str">
        <f t="shared" si="39"/>
        <v>08HS-CM401</v>
      </c>
      <c r="U242" s="2" t="s">
        <v>2603</v>
      </c>
      <c r="V242" s="2" t="str">
        <f t="shared" si="40"/>
        <v>清焦空气压缩机CM401停</v>
      </c>
      <c r="W242" s="114" t="s">
        <v>2554</v>
      </c>
      <c r="X242" s="2" t="s">
        <v>2555</v>
      </c>
      <c r="Y242" s="114" t="s">
        <v>2219</v>
      </c>
      <c r="Z242" s="58" t="s">
        <v>165</v>
      </c>
      <c r="AA242" s="4"/>
      <c r="AB242" s="4"/>
      <c r="AC242" s="5"/>
      <c r="AD242" s="6"/>
      <c r="AE242" s="6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4"/>
      <c r="BL242" s="8"/>
      <c r="BM242" s="8"/>
      <c r="BN242" s="8"/>
      <c r="BO242" s="4"/>
      <c r="BP242" s="4"/>
      <c r="BQ242" s="4"/>
      <c r="BR242" s="4"/>
      <c r="BS242" s="18"/>
      <c r="BT242" s="19"/>
      <c r="BU242" s="18"/>
      <c r="BV242" s="19"/>
    </row>
    <row r="243" spans="1:75" ht="19.899999999999999" customHeight="1">
      <c r="A243" s="194">
        <v>370</v>
      </c>
      <c r="B243" s="195">
        <v>18</v>
      </c>
      <c r="C243" s="195"/>
      <c r="D243" s="196" t="s">
        <v>2604</v>
      </c>
      <c r="E243" s="196" t="s">
        <v>2605</v>
      </c>
      <c r="F243" s="2" t="str">
        <f t="shared" si="44"/>
        <v>FCS0301</v>
      </c>
      <c r="G243" s="1">
        <f t="shared" si="45"/>
        <v>2</v>
      </c>
      <c r="H243" s="1">
        <f t="shared" si="46"/>
        <v>8</v>
      </c>
      <c r="I243" s="1">
        <v>18</v>
      </c>
      <c r="J243" s="60" t="str">
        <f t="shared" si="47"/>
        <v>ADV551-P</v>
      </c>
      <c r="K243" s="57" t="str">
        <f t="shared" si="37"/>
        <v>DO</v>
      </c>
      <c r="L243" s="2"/>
      <c r="M243" s="2" t="s">
        <v>2005</v>
      </c>
      <c r="N243" s="2" t="s">
        <v>489</v>
      </c>
      <c r="O243" s="2">
        <v>40</v>
      </c>
      <c r="P243" s="2"/>
      <c r="Q243" s="2" t="s">
        <v>2286</v>
      </c>
      <c r="R243" s="2" t="s">
        <v>2215</v>
      </c>
      <c r="S243" s="3" t="str">
        <f t="shared" si="38"/>
        <v>%Z028118</v>
      </c>
      <c r="T243" s="2" t="str">
        <f t="shared" si="39"/>
        <v>08HS-PU501A</v>
      </c>
      <c r="U243" s="2" t="s">
        <v>2606</v>
      </c>
      <c r="V243" s="2" t="str">
        <f t="shared" si="40"/>
        <v>氯化氢塔回流泵PU501A停</v>
      </c>
      <c r="W243" s="114" t="s">
        <v>2554</v>
      </c>
      <c r="X243" s="2" t="s">
        <v>2555</v>
      </c>
      <c r="Y243" s="114" t="s">
        <v>2219</v>
      </c>
      <c r="Z243" s="58" t="s">
        <v>165</v>
      </c>
      <c r="AA243" s="4"/>
      <c r="AB243" s="4"/>
      <c r="AC243" s="5"/>
      <c r="AD243" s="6"/>
      <c r="AE243" s="6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4"/>
      <c r="BL243" s="8"/>
      <c r="BM243" s="8"/>
      <c r="BN243" s="8"/>
      <c r="BO243" s="4"/>
      <c r="BP243" s="4"/>
      <c r="BQ243" s="4"/>
      <c r="BR243" s="4"/>
      <c r="BS243" s="18"/>
      <c r="BT243" s="19"/>
      <c r="BU243" s="18"/>
      <c r="BV243" s="19"/>
    </row>
    <row r="244" spans="1:75" ht="19.899999999999999" customHeight="1">
      <c r="A244" s="194">
        <v>371</v>
      </c>
      <c r="B244" s="195">
        <v>19</v>
      </c>
      <c r="C244" s="195"/>
      <c r="D244" s="196" t="s">
        <v>2607</v>
      </c>
      <c r="E244" s="196" t="s">
        <v>2608</v>
      </c>
      <c r="F244" s="2" t="str">
        <f t="shared" si="44"/>
        <v>FCS0301</v>
      </c>
      <c r="G244" s="1">
        <f t="shared" si="45"/>
        <v>2</v>
      </c>
      <c r="H244" s="1">
        <f t="shared" si="46"/>
        <v>8</v>
      </c>
      <c r="I244" s="1">
        <v>19</v>
      </c>
      <c r="J244" s="60" t="str">
        <f t="shared" si="47"/>
        <v>ADV551-P</v>
      </c>
      <c r="K244" s="57" t="str">
        <f t="shared" si="37"/>
        <v>DO</v>
      </c>
      <c r="L244" s="2"/>
      <c r="M244" s="2" t="s">
        <v>2005</v>
      </c>
      <c r="N244" s="2" t="s">
        <v>489</v>
      </c>
      <c r="O244" s="2">
        <v>40</v>
      </c>
      <c r="P244" s="2"/>
      <c r="Q244" s="2" t="s">
        <v>2290</v>
      </c>
      <c r="R244" s="2" t="s">
        <v>2215</v>
      </c>
      <c r="S244" s="3" t="str">
        <f t="shared" si="38"/>
        <v>%Z028119</v>
      </c>
      <c r="T244" s="2" t="str">
        <f t="shared" si="39"/>
        <v>08HS-PU501S</v>
      </c>
      <c r="U244" s="2" t="s">
        <v>2609</v>
      </c>
      <c r="V244" s="2" t="str">
        <f t="shared" si="40"/>
        <v>氯化氢塔回流泵PU501S停</v>
      </c>
      <c r="W244" s="114" t="s">
        <v>2554</v>
      </c>
      <c r="X244" s="2" t="s">
        <v>2555</v>
      </c>
      <c r="Y244" s="114" t="s">
        <v>2219</v>
      </c>
      <c r="Z244" s="58" t="s">
        <v>165</v>
      </c>
      <c r="AA244" s="4"/>
      <c r="AB244" s="4"/>
      <c r="AC244" s="5"/>
      <c r="AD244" s="6"/>
      <c r="AE244" s="6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4"/>
      <c r="BL244" s="8"/>
      <c r="BM244" s="8"/>
      <c r="BN244" s="8"/>
      <c r="BO244" s="4"/>
      <c r="BP244" s="4"/>
      <c r="BQ244" s="4"/>
      <c r="BR244" s="4"/>
      <c r="BS244" s="18"/>
      <c r="BT244" s="19"/>
      <c r="BU244" s="18"/>
      <c r="BV244" s="19"/>
    </row>
    <row r="245" spans="1:75" ht="19.899999999999999" customHeight="1">
      <c r="A245" s="194">
        <v>372</v>
      </c>
      <c r="B245" s="195">
        <v>20</v>
      </c>
      <c r="C245" s="195"/>
      <c r="D245" s="196" t="s">
        <v>2610</v>
      </c>
      <c r="E245" s="196" t="s">
        <v>2611</v>
      </c>
      <c r="F245" s="2" t="str">
        <f t="shared" si="44"/>
        <v>FCS0301</v>
      </c>
      <c r="G245" s="1">
        <f t="shared" si="45"/>
        <v>2</v>
      </c>
      <c r="H245" s="1">
        <f t="shared" si="46"/>
        <v>8</v>
      </c>
      <c r="I245" s="1">
        <v>20</v>
      </c>
      <c r="J245" s="60" t="str">
        <f t="shared" si="47"/>
        <v>ADV551-P</v>
      </c>
      <c r="K245" s="57" t="str">
        <f t="shared" si="37"/>
        <v>DO</v>
      </c>
      <c r="L245" s="2"/>
      <c r="M245" s="2" t="s">
        <v>2005</v>
      </c>
      <c r="N245" s="2" t="s">
        <v>489</v>
      </c>
      <c r="O245" s="2">
        <v>41</v>
      </c>
      <c r="P245" s="2"/>
      <c r="Q245" s="2" t="s">
        <v>2294</v>
      </c>
      <c r="R245" s="2" t="s">
        <v>2215</v>
      </c>
      <c r="S245" s="3" t="str">
        <f t="shared" si="38"/>
        <v>%Z028120</v>
      </c>
      <c r="T245" s="2" t="str">
        <f t="shared" si="39"/>
        <v>08HS-PU502</v>
      </c>
      <c r="U245" s="2" t="s">
        <v>2612</v>
      </c>
      <c r="V245" s="2" t="str">
        <f t="shared" si="40"/>
        <v>VCM 塔进料泵PU502停命令</v>
      </c>
      <c r="W245" s="114" t="s">
        <v>2554</v>
      </c>
      <c r="X245" s="2" t="s">
        <v>2555</v>
      </c>
      <c r="Y245" s="114" t="s">
        <v>2219</v>
      </c>
      <c r="Z245" s="58" t="s">
        <v>165</v>
      </c>
      <c r="AA245" s="4"/>
      <c r="AB245" s="4"/>
      <c r="AC245" s="5"/>
      <c r="AD245" s="6"/>
      <c r="AE245" s="6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4"/>
      <c r="BL245" s="8"/>
      <c r="BM245" s="8"/>
      <c r="BN245" s="8"/>
      <c r="BO245" s="4"/>
      <c r="BP245" s="4"/>
      <c r="BQ245" s="4"/>
      <c r="BR245" s="4"/>
      <c r="BS245" s="18"/>
      <c r="BT245" s="19"/>
      <c r="BU245" s="18"/>
      <c r="BV245" s="19"/>
    </row>
    <row r="246" spans="1:75" ht="19.899999999999999" customHeight="1">
      <c r="A246" s="194">
        <v>373</v>
      </c>
      <c r="B246" s="195">
        <v>21</v>
      </c>
      <c r="C246" s="195"/>
      <c r="D246" s="196" t="s">
        <v>2613</v>
      </c>
      <c r="E246" s="196" t="s">
        <v>2614</v>
      </c>
      <c r="F246" s="2" t="str">
        <f t="shared" si="44"/>
        <v>FCS0301</v>
      </c>
      <c r="G246" s="1">
        <f t="shared" si="45"/>
        <v>2</v>
      </c>
      <c r="H246" s="1">
        <f t="shared" si="46"/>
        <v>8</v>
      </c>
      <c r="I246" s="1">
        <v>21</v>
      </c>
      <c r="J246" s="60" t="str">
        <f t="shared" si="47"/>
        <v>ADV551-P</v>
      </c>
      <c r="K246" s="57" t="str">
        <f t="shared" si="37"/>
        <v>DO</v>
      </c>
      <c r="L246" s="2"/>
      <c r="M246" s="2" t="s">
        <v>2005</v>
      </c>
      <c r="N246" s="2" t="s">
        <v>489</v>
      </c>
      <c r="O246" s="2">
        <v>41</v>
      </c>
      <c r="P246" s="2"/>
      <c r="Q246" s="2" t="s">
        <v>2298</v>
      </c>
      <c r="R246" s="2" t="s">
        <v>2215</v>
      </c>
      <c r="S246" s="3" t="str">
        <f t="shared" si="38"/>
        <v>%Z028121</v>
      </c>
      <c r="T246" s="2" t="str">
        <f t="shared" si="39"/>
        <v>08HS-PU503A</v>
      </c>
      <c r="U246" s="2" t="s">
        <v>2615</v>
      </c>
      <c r="V246" s="2" t="str">
        <f t="shared" si="40"/>
        <v>VCM塔回流泵PU503A停命令</v>
      </c>
      <c r="W246" s="114" t="s">
        <v>2554</v>
      </c>
      <c r="X246" s="2" t="s">
        <v>2555</v>
      </c>
      <c r="Y246" s="114" t="s">
        <v>2219</v>
      </c>
      <c r="Z246" s="58" t="s">
        <v>165</v>
      </c>
      <c r="AA246" s="4"/>
      <c r="AB246" s="4"/>
      <c r="AC246" s="5"/>
      <c r="AD246" s="6"/>
      <c r="AE246" s="6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4"/>
      <c r="BL246" s="8"/>
      <c r="BM246" s="8"/>
      <c r="BN246" s="8"/>
      <c r="BO246" s="4"/>
      <c r="BP246" s="4"/>
      <c r="BQ246" s="4"/>
      <c r="BR246" s="4"/>
      <c r="BS246" s="18"/>
      <c r="BT246" s="19"/>
      <c r="BU246" s="18"/>
      <c r="BV246" s="19"/>
    </row>
    <row r="247" spans="1:75" ht="19.899999999999999" customHeight="1">
      <c r="A247" s="194">
        <v>374</v>
      </c>
      <c r="B247" s="195">
        <v>22</v>
      </c>
      <c r="C247" s="195"/>
      <c r="D247" s="196" t="s">
        <v>2616</v>
      </c>
      <c r="E247" s="196" t="s">
        <v>2617</v>
      </c>
      <c r="F247" s="2" t="str">
        <f t="shared" si="44"/>
        <v>FCS0301</v>
      </c>
      <c r="G247" s="1">
        <f t="shared" si="45"/>
        <v>2</v>
      </c>
      <c r="H247" s="1">
        <f t="shared" si="46"/>
        <v>8</v>
      </c>
      <c r="I247" s="1">
        <v>22</v>
      </c>
      <c r="J247" s="60" t="str">
        <f t="shared" si="47"/>
        <v>ADV551-P</v>
      </c>
      <c r="K247" s="57" t="str">
        <f t="shared" si="37"/>
        <v>DO</v>
      </c>
      <c r="L247" s="2"/>
      <c r="M247" s="2" t="s">
        <v>2005</v>
      </c>
      <c r="N247" s="2" t="s">
        <v>489</v>
      </c>
      <c r="O247" s="2">
        <v>41</v>
      </c>
      <c r="P247" s="2"/>
      <c r="Q247" s="2" t="s">
        <v>2302</v>
      </c>
      <c r="R247" s="2" t="s">
        <v>2215</v>
      </c>
      <c r="S247" s="3" t="str">
        <f t="shared" si="38"/>
        <v>%Z028122</v>
      </c>
      <c r="T247" s="2" t="str">
        <f t="shared" si="39"/>
        <v>08HS-PU503S</v>
      </c>
      <c r="U247" s="2" t="s">
        <v>2618</v>
      </c>
      <c r="V247" s="2" t="str">
        <f t="shared" si="40"/>
        <v>VCM塔回流泵PU503S停命令</v>
      </c>
      <c r="W247" s="114" t="s">
        <v>2554</v>
      </c>
      <c r="X247" s="2" t="s">
        <v>2555</v>
      </c>
      <c r="Y247" s="114" t="s">
        <v>2219</v>
      </c>
      <c r="Z247" s="58" t="s">
        <v>165</v>
      </c>
      <c r="AA247" s="4"/>
      <c r="AB247" s="4"/>
      <c r="AC247" s="5"/>
      <c r="AD247" s="6"/>
      <c r="AE247" s="6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4"/>
      <c r="BL247" s="8"/>
      <c r="BM247" s="8"/>
      <c r="BN247" s="8"/>
      <c r="BO247" s="4"/>
      <c r="BP247" s="4"/>
      <c r="BQ247" s="4"/>
      <c r="BR247" s="4"/>
      <c r="BS247" s="18"/>
      <c r="BT247" s="19"/>
      <c r="BU247" s="18"/>
      <c r="BV247" s="19"/>
    </row>
    <row r="248" spans="1:75" ht="19.899999999999999" customHeight="1">
      <c r="A248" s="194">
        <v>375</v>
      </c>
      <c r="B248" s="195">
        <v>23</v>
      </c>
      <c r="C248" s="195"/>
      <c r="D248" s="196" t="s">
        <v>2619</v>
      </c>
      <c r="E248" s="196" t="s">
        <v>2620</v>
      </c>
      <c r="F248" s="2" t="str">
        <f t="shared" si="44"/>
        <v>FCS0301</v>
      </c>
      <c r="G248" s="1">
        <f t="shared" si="45"/>
        <v>2</v>
      </c>
      <c r="H248" s="1">
        <f t="shared" si="46"/>
        <v>8</v>
      </c>
      <c r="I248" s="1">
        <v>23</v>
      </c>
      <c r="J248" s="60" t="str">
        <f t="shared" si="47"/>
        <v>ADV551-P</v>
      </c>
      <c r="K248" s="57" t="str">
        <f t="shared" si="37"/>
        <v>DO</v>
      </c>
      <c r="L248" s="2"/>
      <c r="M248" s="2" t="s">
        <v>2005</v>
      </c>
      <c r="N248" s="2" t="s">
        <v>489</v>
      </c>
      <c r="O248" s="2">
        <v>41</v>
      </c>
      <c r="P248" s="2"/>
      <c r="Q248" s="2" t="s">
        <v>2306</v>
      </c>
      <c r="R248" s="2" t="s">
        <v>2215</v>
      </c>
      <c r="S248" s="3" t="str">
        <f t="shared" si="38"/>
        <v>%Z028123</v>
      </c>
      <c r="T248" s="2" t="str">
        <f t="shared" si="39"/>
        <v>08HS-PU512</v>
      </c>
      <c r="U248" s="2" t="s">
        <v>2621</v>
      </c>
      <c r="V248" s="2" t="str">
        <f t="shared" si="40"/>
        <v>碱液增压泵PU512停命令</v>
      </c>
      <c r="W248" s="114" t="s">
        <v>2554</v>
      </c>
      <c r="X248" s="2" t="s">
        <v>2555</v>
      </c>
      <c r="Y248" s="114" t="s">
        <v>2219</v>
      </c>
      <c r="Z248" s="58" t="s">
        <v>165</v>
      </c>
      <c r="AA248" s="4"/>
      <c r="AB248" s="4"/>
      <c r="AC248" s="5"/>
      <c r="AD248" s="6"/>
      <c r="AE248" s="6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4"/>
      <c r="BL248" s="8"/>
      <c r="BM248" s="8"/>
      <c r="BN248" s="8"/>
      <c r="BO248" s="4"/>
      <c r="BP248" s="4"/>
      <c r="BQ248" s="4"/>
      <c r="BR248" s="4"/>
      <c r="BS248" s="18"/>
      <c r="BT248" s="19"/>
      <c r="BU248" s="18"/>
      <c r="BV248" s="19"/>
    </row>
    <row r="249" spans="1:75" ht="19.899999999999999" customHeight="1">
      <c r="A249" s="194">
        <v>376</v>
      </c>
      <c r="B249" s="195">
        <v>24</v>
      </c>
      <c r="C249" s="195"/>
      <c r="D249" s="196" t="s">
        <v>2622</v>
      </c>
      <c r="E249" s="196" t="s">
        <v>2623</v>
      </c>
      <c r="F249" s="2" t="str">
        <f t="shared" si="44"/>
        <v>FCS0301</v>
      </c>
      <c r="G249" s="1">
        <f t="shared" si="45"/>
        <v>2</v>
      </c>
      <c r="H249" s="1">
        <f t="shared" si="46"/>
        <v>8</v>
      </c>
      <c r="I249" s="1">
        <v>24</v>
      </c>
      <c r="J249" s="60" t="str">
        <f t="shared" si="47"/>
        <v>ADV551-P</v>
      </c>
      <c r="K249" s="57" t="str">
        <f t="shared" si="37"/>
        <v>DO</v>
      </c>
      <c r="L249" s="2"/>
      <c r="M249" s="2" t="s">
        <v>2005</v>
      </c>
      <c r="N249" s="2" t="s">
        <v>489</v>
      </c>
      <c r="O249" s="2">
        <v>41</v>
      </c>
      <c r="P249" s="2"/>
      <c r="Q249" s="2" t="s">
        <v>2310</v>
      </c>
      <c r="R249" s="2" t="s">
        <v>2215</v>
      </c>
      <c r="S249" s="3" t="str">
        <f t="shared" si="38"/>
        <v>%Z028124</v>
      </c>
      <c r="T249" s="2" t="str">
        <f t="shared" si="39"/>
        <v>08HS-PU520A</v>
      </c>
      <c r="U249" s="2" t="s">
        <v>2624</v>
      </c>
      <c r="V249" s="2" t="str">
        <f t="shared" si="40"/>
        <v>VCM汽提塔回流泵PU520A停</v>
      </c>
      <c r="W249" s="114" t="s">
        <v>2554</v>
      </c>
      <c r="X249" s="2" t="s">
        <v>2555</v>
      </c>
      <c r="Y249" s="114" t="s">
        <v>2219</v>
      </c>
      <c r="Z249" s="58" t="s">
        <v>165</v>
      </c>
      <c r="AA249" s="4"/>
      <c r="AB249" s="4"/>
      <c r="AC249" s="5"/>
      <c r="AD249" s="6"/>
      <c r="AE249" s="6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4"/>
      <c r="BL249" s="8"/>
      <c r="BM249" s="8"/>
      <c r="BN249" s="8"/>
      <c r="BO249" s="4"/>
      <c r="BP249" s="4"/>
      <c r="BQ249" s="4"/>
      <c r="BR249" s="4"/>
      <c r="BS249" s="18"/>
      <c r="BT249" s="19"/>
      <c r="BU249" s="18"/>
      <c r="BV249" s="19"/>
    </row>
    <row r="250" spans="1:75" ht="19.899999999999999" customHeight="1">
      <c r="A250" s="194">
        <v>377</v>
      </c>
      <c r="B250" s="195">
        <v>25</v>
      </c>
      <c r="C250" s="195"/>
      <c r="D250" s="196" t="s">
        <v>2625</v>
      </c>
      <c r="E250" s="196" t="s">
        <v>2626</v>
      </c>
      <c r="F250" s="2" t="str">
        <f t="shared" si="44"/>
        <v>FCS0301</v>
      </c>
      <c r="G250" s="1">
        <f t="shared" si="45"/>
        <v>2</v>
      </c>
      <c r="H250" s="1">
        <f t="shared" si="46"/>
        <v>8</v>
      </c>
      <c r="I250" s="1">
        <v>25</v>
      </c>
      <c r="J250" s="60" t="str">
        <f t="shared" si="47"/>
        <v>ADV551-P</v>
      </c>
      <c r="K250" s="57" t="str">
        <f t="shared" si="37"/>
        <v>DO</v>
      </c>
      <c r="L250" s="2"/>
      <c r="M250" s="2" t="s">
        <v>2005</v>
      </c>
      <c r="N250" s="2" t="s">
        <v>489</v>
      </c>
      <c r="O250" s="2">
        <v>41</v>
      </c>
      <c r="P250" s="2"/>
      <c r="Q250" s="2" t="s">
        <v>2314</v>
      </c>
      <c r="R250" s="2" t="s">
        <v>2215</v>
      </c>
      <c r="S250" s="3" t="str">
        <f t="shared" si="38"/>
        <v>%Z028125</v>
      </c>
      <c r="T250" s="2" t="str">
        <f t="shared" si="39"/>
        <v>08HS-PU520S</v>
      </c>
      <c r="U250" s="2" t="s">
        <v>2627</v>
      </c>
      <c r="V250" s="2" t="str">
        <f t="shared" si="40"/>
        <v>VCM汽提塔回流泵PU520S停</v>
      </c>
      <c r="W250" s="114" t="s">
        <v>2554</v>
      </c>
      <c r="X250" s="2" t="s">
        <v>2555</v>
      </c>
      <c r="Y250" s="114" t="s">
        <v>2219</v>
      </c>
      <c r="Z250" s="58" t="s">
        <v>165</v>
      </c>
      <c r="AA250" s="4"/>
      <c r="AB250" s="4"/>
      <c r="AC250" s="5"/>
      <c r="AD250" s="6"/>
      <c r="AE250" s="6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4"/>
      <c r="BL250" s="8"/>
      <c r="BM250" s="8"/>
      <c r="BN250" s="8"/>
      <c r="BO250" s="4"/>
      <c r="BP250" s="4"/>
      <c r="BQ250" s="4"/>
      <c r="BR250" s="4"/>
      <c r="BS250" s="18"/>
      <c r="BT250" s="19"/>
      <c r="BU250" s="18"/>
      <c r="BV250" s="19"/>
    </row>
    <row r="251" spans="1:75" ht="19.899999999999999" customHeight="1">
      <c r="A251" s="194">
        <v>378</v>
      </c>
      <c r="B251" s="195">
        <v>26</v>
      </c>
      <c r="C251" s="195"/>
      <c r="D251" s="196" t="s">
        <v>2628</v>
      </c>
      <c r="E251" s="196" t="s">
        <v>2629</v>
      </c>
      <c r="F251" s="2" t="str">
        <f t="shared" si="44"/>
        <v>FCS0301</v>
      </c>
      <c r="G251" s="1">
        <f t="shared" si="45"/>
        <v>2</v>
      </c>
      <c r="H251" s="1">
        <f t="shared" si="46"/>
        <v>8</v>
      </c>
      <c r="I251" s="1">
        <v>26</v>
      </c>
      <c r="J251" s="60" t="str">
        <f t="shared" si="47"/>
        <v>ADV551-P</v>
      </c>
      <c r="K251" s="57" t="str">
        <f t="shared" si="37"/>
        <v>DO</v>
      </c>
      <c r="L251" s="2"/>
      <c r="M251" s="2" t="s">
        <v>2005</v>
      </c>
      <c r="N251" s="2" t="s">
        <v>489</v>
      </c>
      <c r="O251" s="2">
        <v>39</v>
      </c>
      <c r="P251" s="2"/>
      <c r="Q251" s="2" t="s">
        <v>2318</v>
      </c>
      <c r="R251" s="2" t="s">
        <v>2215</v>
      </c>
      <c r="S251" s="3" t="str">
        <f t="shared" si="38"/>
        <v>%Z028126</v>
      </c>
      <c r="T251" s="2" t="str">
        <f t="shared" si="39"/>
        <v>08HS-GR501</v>
      </c>
      <c r="U251" s="2" t="s">
        <v>2630</v>
      </c>
      <c r="V251" s="2" t="str">
        <f t="shared" si="40"/>
        <v>冷冻单元GR501停命令</v>
      </c>
      <c r="W251" s="114" t="s">
        <v>2554</v>
      </c>
      <c r="X251" s="2" t="s">
        <v>2555</v>
      </c>
      <c r="Y251" s="114" t="s">
        <v>2219</v>
      </c>
      <c r="Z251" s="58" t="s">
        <v>165</v>
      </c>
      <c r="AA251" s="4"/>
      <c r="AB251" s="4"/>
      <c r="AC251" s="5"/>
      <c r="AD251" s="6"/>
      <c r="AE251" s="6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4"/>
      <c r="BL251" s="8"/>
      <c r="BM251" s="8"/>
      <c r="BN251" s="8"/>
      <c r="BO251" s="4"/>
      <c r="BP251" s="4"/>
      <c r="BQ251" s="4"/>
      <c r="BR251" s="4"/>
      <c r="BS251" s="18"/>
      <c r="BT251" s="19"/>
      <c r="BU251" s="18"/>
      <c r="BV251" s="19"/>
    </row>
    <row r="252" spans="1:75" ht="19.899999999999999" customHeight="1">
      <c r="A252" s="194">
        <v>379</v>
      </c>
      <c r="B252" s="195">
        <v>27</v>
      </c>
      <c r="C252" s="195" t="s">
        <v>426</v>
      </c>
      <c r="D252" s="196" t="s">
        <v>2631</v>
      </c>
      <c r="E252" s="196" t="s">
        <v>2632</v>
      </c>
      <c r="F252" s="2" t="str">
        <f t="shared" si="44"/>
        <v>FCS0301</v>
      </c>
      <c r="G252" s="1">
        <f t="shared" si="45"/>
        <v>2</v>
      </c>
      <c r="H252" s="1">
        <f t="shared" si="46"/>
        <v>8</v>
      </c>
      <c r="I252" s="1">
        <v>27</v>
      </c>
      <c r="J252" s="60" t="str">
        <f t="shared" si="47"/>
        <v>ADV551-P</v>
      </c>
      <c r="K252" s="57" t="str">
        <f t="shared" si="37"/>
        <v>DO</v>
      </c>
      <c r="L252" s="2"/>
      <c r="M252" s="2" t="s">
        <v>2005</v>
      </c>
      <c r="N252" s="2" t="s">
        <v>489</v>
      </c>
      <c r="O252" s="2"/>
      <c r="P252" s="2"/>
      <c r="Q252" s="2"/>
      <c r="R252" s="2"/>
      <c r="S252" s="3" t="str">
        <f t="shared" si="38"/>
        <v>%Z028127</v>
      </c>
      <c r="T252" s="2" t="str">
        <f t="shared" si="39"/>
        <v>08HSO-CM501</v>
      </c>
      <c r="U252" s="2"/>
      <c r="V252" s="2" t="str">
        <f t="shared" si="40"/>
        <v>氯气压缩机08CM501启动</v>
      </c>
      <c r="W252" s="114" t="s">
        <v>2554</v>
      </c>
      <c r="X252" s="2" t="s">
        <v>2555</v>
      </c>
      <c r="Y252" s="114" t="s">
        <v>2219</v>
      </c>
      <c r="Z252" s="58" t="s">
        <v>165</v>
      </c>
      <c r="AA252" s="4"/>
      <c r="AB252" s="4"/>
      <c r="AC252" s="5"/>
      <c r="AD252" s="6"/>
      <c r="AE252" s="6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4"/>
      <c r="BL252" s="8"/>
      <c r="BM252" s="8"/>
      <c r="BN252" s="8"/>
      <c r="BO252" s="4"/>
      <c r="BP252" s="4"/>
      <c r="BQ252" s="4"/>
      <c r="BR252" s="4"/>
      <c r="BS252" s="18"/>
      <c r="BT252" s="19"/>
      <c r="BU252" s="18"/>
      <c r="BV252" s="19"/>
    </row>
    <row r="253" spans="1:75" ht="19.899999999999999" customHeight="1">
      <c r="A253" s="194">
        <v>380</v>
      </c>
      <c r="B253" s="195">
        <v>28</v>
      </c>
      <c r="C253" s="195" t="s">
        <v>426</v>
      </c>
      <c r="D253" s="196" t="s">
        <v>2633</v>
      </c>
      <c r="E253" s="196" t="s">
        <v>2634</v>
      </c>
      <c r="F253" s="2" t="str">
        <f t="shared" si="44"/>
        <v>FCS0301</v>
      </c>
      <c r="G253" s="1">
        <f t="shared" si="45"/>
        <v>2</v>
      </c>
      <c r="H253" s="1">
        <f t="shared" si="46"/>
        <v>8</v>
      </c>
      <c r="I253" s="1">
        <v>28</v>
      </c>
      <c r="J253" s="60" t="str">
        <f t="shared" si="47"/>
        <v>ADV551-P</v>
      </c>
      <c r="K253" s="57" t="str">
        <f t="shared" si="37"/>
        <v>DO</v>
      </c>
      <c r="L253" s="2"/>
      <c r="M253" s="2" t="s">
        <v>2005</v>
      </c>
      <c r="N253" s="2" t="s">
        <v>489</v>
      </c>
      <c r="O253" s="2"/>
      <c r="P253" s="2"/>
      <c r="Q253" s="2"/>
      <c r="R253" s="2"/>
      <c r="S253" s="3" t="str">
        <f t="shared" si="38"/>
        <v>%Z028128</v>
      </c>
      <c r="T253" s="2" t="str">
        <f t="shared" si="39"/>
        <v>08HSC-CM501</v>
      </c>
      <c r="U253" s="2"/>
      <c r="V253" s="2" t="str">
        <f t="shared" si="40"/>
        <v>氯气压缩机08CM501停止</v>
      </c>
      <c r="W253" s="114" t="s">
        <v>2554</v>
      </c>
      <c r="X253" s="2" t="s">
        <v>2555</v>
      </c>
      <c r="Y253" s="114" t="s">
        <v>2219</v>
      </c>
      <c r="Z253" s="58" t="s">
        <v>165</v>
      </c>
      <c r="AA253" s="4"/>
      <c r="AB253" s="4"/>
      <c r="AC253" s="5"/>
      <c r="AD253" s="6"/>
      <c r="AE253" s="6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4"/>
      <c r="BL253" s="8"/>
      <c r="BM253" s="8"/>
      <c r="BN253" s="8"/>
      <c r="BO253" s="4"/>
      <c r="BP253" s="4"/>
      <c r="BQ253" s="4"/>
      <c r="BR253" s="4"/>
      <c r="BS253" s="18"/>
      <c r="BT253" s="19"/>
      <c r="BU253" s="18"/>
      <c r="BV253" s="19"/>
    </row>
    <row r="254" spans="1:75" ht="19.899999999999999" customHeight="1">
      <c r="A254" s="194">
        <v>381</v>
      </c>
      <c r="B254" s="195">
        <v>29</v>
      </c>
      <c r="C254" s="195"/>
      <c r="D254" s="196"/>
      <c r="E254" s="196" t="s">
        <v>2635</v>
      </c>
      <c r="F254" s="2" t="str">
        <f t="shared" si="44"/>
        <v>FCS0301</v>
      </c>
      <c r="G254" s="1">
        <f t="shared" si="45"/>
        <v>2</v>
      </c>
      <c r="H254" s="1">
        <f t="shared" si="46"/>
        <v>8</v>
      </c>
      <c r="I254" s="1">
        <v>29</v>
      </c>
      <c r="J254" s="60" t="str">
        <f t="shared" si="47"/>
        <v>ADV551-P</v>
      </c>
      <c r="K254" s="57" t="str">
        <f t="shared" si="37"/>
        <v>DO</v>
      </c>
      <c r="L254" s="2"/>
      <c r="M254" s="2" t="s">
        <v>2005</v>
      </c>
      <c r="N254" s="2" t="s">
        <v>489</v>
      </c>
      <c r="O254" s="2"/>
      <c r="P254" s="2"/>
      <c r="Q254" s="2"/>
      <c r="R254" s="2"/>
      <c r="S254" s="3" t="str">
        <f t="shared" si="38"/>
        <v>%Z028129</v>
      </c>
      <c r="T254" s="2" t="str">
        <f t="shared" si="39"/>
        <v/>
      </c>
      <c r="U254" s="2"/>
      <c r="V254" s="2" t="str">
        <f t="shared" si="40"/>
        <v>REDO SPARE</v>
      </c>
      <c r="W254" s="114" t="s">
        <v>2554</v>
      </c>
      <c r="X254" s="2" t="s">
        <v>2555</v>
      </c>
      <c r="Y254" s="114" t="s">
        <v>2219</v>
      </c>
      <c r="Z254" s="58" t="s">
        <v>165</v>
      </c>
      <c r="AA254" s="4"/>
      <c r="AB254" s="4"/>
      <c r="AC254" s="5"/>
      <c r="AD254" s="6"/>
      <c r="AE254" s="6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4"/>
      <c r="BL254" s="8"/>
      <c r="BM254" s="8"/>
      <c r="BN254" s="8"/>
      <c r="BO254" s="4"/>
      <c r="BP254" s="4"/>
      <c r="BQ254" s="4"/>
      <c r="BR254" s="4"/>
      <c r="BS254" s="18"/>
      <c r="BT254" s="19"/>
      <c r="BU254" s="18"/>
      <c r="BV254" s="19"/>
    </row>
    <row r="255" spans="1:75" ht="19.899999999999999" customHeight="1">
      <c r="A255" s="194">
        <v>382</v>
      </c>
      <c r="B255" s="204">
        <v>30</v>
      </c>
      <c r="C255" s="195"/>
      <c r="D255" s="115"/>
      <c r="E255" s="174" t="s">
        <v>2635</v>
      </c>
      <c r="F255" s="2" t="str">
        <f t="shared" si="44"/>
        <v>FCS0301</v>
      </c>
      <c r="G255" s="1">
        <f t="shared" si="45"/>
        <v>2</v>
      </c>
      <c r="H255" s="1">
        <f t="shared" si="46"/>
        <v>8</v>
      </c>
      <c r="I255" s="1">
        <v>30</v>
      </c>
      <c r="J255" s="60" t="str">
        <f t="shared" si="47"/>
        <v>ADV551-P</v>
      </c>
      <c r="K255" s="57" t="str">
        <f t="shared" si="37"/>
        <v>DO</v>
      </c>
      <c r="L255" s="2"/>
      <c r="M255" s="2" t="s">
        <v>2005</v>
      </c>
      <c r="N255" s="2" t="s">
        <v>489</v>
      </c>
      <c r="O255" s="2"/>
      <c r="P255" s="2"/>
      <c r="Q255" s="2"/>
      <c r="R255" s="2"/>
      <c r="S255" s="3" t="str">
        <f t="shared" si="38"/>
        <v>%Z028130</v>
      </c>
      <c r="T255" s="2" t="str">
        <f t="shared" si="39"/>
        <v/>
      </c>
      <c r="U255" s="36"/>
      <c r="V255" s="2" t="str">
        <f t="shared" si="40"/>
        <v>REDO SPARE</v>
      </c>
      <c r="W255" s="114" t="s">
        <v>2554</v>
      </c>
      <c r="X255" s="2" t="s">
        <v>2555</v>
      </c>
      <c r="Y255" s="114" t="s">
        <v>2219</v>
      </c>
      <c r="Z255" s="58" t="s">
        <v>165</v>
      </c>
      <c r="AA255" s="4"/>
      <c r="AB255" s="4"/>
      <c r="AC255" s="5"/>
      <c r="AD255" s="6"/>
      <c r="AE255" s="6"/>
      <c r="AF255" s="4"/>
      <c r="AG255" s="4"/>
      <c r="AH255" s="4"/>
      <c r="AI255" s="4"/>
      <c r="AJ255" s="7"/>
      <c r="AK255" s="4"/>
      <c r="AL255" s="4"/>
      <c r="AM255" s="4"/>
      <c r="AN255" s="4"/>
      <c r="AO255" s="4"/>
      <c r="AP255" s="4"/>
      <c r="AQ255" s="4"/>
      <c r="AR255" s="4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4"/>
      <c r="BL255" s="8"/>
      <c r="BM255" s="8"/>
      <c r="BN255" s="8"/>
      <c r="BO255" s="4"/>
      <c r="BP255" s="4"/>
      <c r="BQ255" s="4"/>
      <c r="BR255" s="4"/>
      <c r="BS255" s="18"/>
      <c r="BT255" s="19"/>
      <c r="BU255" s="18"/>
      <c r="BV255" s="19"/>
    </row>
    <row r="256" spans="1:75" ht="19.899999999999999" customHeight="1">
      <c r="A256" s="194">
        <v>383</v>
      </c>
      <c r="B256" s="204">
        <v>31</v>
      </c>
      <c r="C256" s="195"/>
      <c r="D256" s="115"/>
      <c r="E256" s="174" t="s">
        <v>2635</v>
      </c>
      <c r="F256" s="2" t="str">
        <f t="shared" si="44"/>
        <v>FCS0301</v>
      </c>
      <c r="G256" s="1">
        <f t="shared" si="45"/>
        <v>2</v>
      </c>
      <c r="H256" s="1">
        <f t="shared" si="46"/>
        <v>8</v>
      </c>
      <c r="I256" s="1">
        <v>31</v>
      </c>
      <c r="J256" s="60" t="str">
        <f t="shared" si="47"/>
        <v>ADV551-P</v>
      </c>
      <c r="K256" s="57" t="str">
        <f t="shared" si="37"/>
        <v>DO</v>
      </c>
      <c r="L256" s="2"/>
      <c r="M256" s="2" t="s">
        <v>2005</v>
      </c>
      <c r="N256" s="2" t="s">
        <v>489</v>
      </c>
      <c r="O256" s="2"/>
      <c r="P256" s="2"/>
      <c r="Q256" s="2"/>
      <c r="R256" s="2"/>
      <c r="S256" s="3" t="str">
        <f t="shared" si="38"/>
        <v>%Z028131</v>
      </c>
      <c r="T256" s="2" t="str">
        <f t="shared" si="39"/>
        <v/>
      </c>
      <c r="U256" s="36"/>
      <c r="V256" s="2" t="str">
        <f t="shared" si="40"/>
        <v>REDO SPARE</v>
      </c>
      <c r="W256" s="114" t="s">
        <v>2554</v>
      </c>
      <c r="X256" s="2" t="s">
        <v>2555</v>
      </c>
      <c r="Y256" s="114" t="s">
        <v>2219</v>
      </c>
      <c r="Z256" s="58" t="s">
        <v>165</v>
      </c>
      <c r="AA256" s="4"/>
      <c r="AB256" s="4"/>
      <c r="AC256" s="5"/>
      <c r="AD256" s="6"/>
      <c r="AE256" s="6"/>
      <c r="AF256" s="4"/>
      <c r="AG256" s="4"/>
      <c r="AH256" s="4"/>
      <c r="AI256" s="4"/>
      <c r="AJ256" s="8"/>
      <c r="AK256" s="4"/>
      <c r="AL256" s="4"/>
      <c r="AM256" s="4"/>
      <c r="AN256" s="4"/>
      <c r="AO256" s="4"/>
      <c r="AP256" s="4"/>
      <c r="AQ256" s="4"/>
      <c r="AR256" s="4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4"/>
      <c r="BL256" s="8"/>
      <c r="BM256" s="8"/>
      <c r="BN256" s="8"/>
      <c r="BO256" s="4"/>
      <c r="BP256" s="4"/>
      <c r="BQ256" s="4"/>
      <c r="BR256" s="4"/>
      <c r="BS256" s="18"/>
      <c r="BT256" s="19"/>
      <c r="BU256" s="18"/>
      <c r="BV256" s="19"/>
    </row>
    <row r="257" spans="1:75" ht="19.899999999999999" customHeight="1">
      <c r="A257" s="194">
        <v>384</v>
      </c>
      <c r="B257" s="204">
        <v>32</v>
      </c>
      <c r="C257" s="195"/>
      <c r="D257" s="115"/>
      <c r="E257" s="174" t="s">
        <v>2635</v>
      </c>
      <c r="F257" s="2" t="str">
        <f t="shared" si="44"/>
        <v>FCS0301</v>
      </c>
      <c r="G257" s="1">
        <f t="shared" si="45"/>
        <v>2</v>
      </c>
      <c r="H257" s="1">
        <f t="shared" si="46"/>
        <v>8</v>
      </c>
      <c r="I257" s="1">
        <v>32</v>
      </c>
      <c r="J257" s="60" t="str">
        <f t="shared" si="47"/>
        <v>ADV551-P</v>
      </c>
      <c r="K257" s="57" t="str">
        <f t="shared" si="37"/>
        <v>DO</v>
      </c>
      <c r="L257" s="2"/>
      <c r="M257" s="2" t="s">
        <v>2005</v>
      </c>
      <c r="N257" s="2" t="s">
        <v>489</v>
      </c>
      <c r="O257" s="2"/>
      <c r="P257" s="2"/>
      <c r="Q257" s="2"/>
      <c r="R257" s="2"/>
      <c r="S257" s="3" t="str">
        <f t="shared" si="38"/>
        <v>%Z028132</v>
      </c>
      <c r="T257" s="2" t="str">
        <f t="shared" si="39"/>
        <v/>
      </c>
      <c r="U257" s="36"/>
      <c r="V257" s="2" t="str">
        <f t="shared" si="40"/>
        <v>REDO SPARE</v>
      </c>
      <c r="W257" s="114" t="s">
        <v>2554</v>
      </c>
      <c r="X257" s="2" t="s">
        <v>2555</v>
      </c>
      <c r="Y257" s="114" t="s">
        <v>2219</v>
      </c>
      <c r="Z257" s="58" t="s">
        <v>165</v>
      </c>
      <c r="AA257" s="4"/>
      <c r="AB257" s="4"/>
      <c r="AC257" s="5"/>
      <c r="AD257" s="6"/>
      <c r="AE257" s="6"/>
      <c r="AF257" s="4"/>
      <c r="AG257" s="4"/>
      <c r="AH257" s="4"/>
      <c r="AI257" s="4"/>
      <c r="AJ257" s="8"/>
      <c r="AK257" s="4"/>
      <c r="AL257" s="4"/>
      <c r="AM257" s="4"/>
      <c r="AN257" s="4"/>
      <c r="AO257" s="4"/>
      <c r="AP257" s="4"/>
      <c r="AQ257" s="4"/>
      <c r="AR257" s="4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4"/>
      <c r="BL257" s="8"/>
      <c r="BM257" s="8"/>
      <c r="BN257" s="8"/>
      <c r="BO257" s="4"/>
      <c r="BP257" s="4"/>
      <c r="BQ257" s="4"/>
      <c r="BR257" s="4"/>
      <c r="BS257" s="18"/>
      <c r="BT257" s="19"/>
      <c r="BU257" s="18"/>
      <c r="BV257" s="19"/>
    </row>
    <row r="258" spans="1:75" ht="19.899999999999999" customHeight="1">
      <c r="A258" s="194">
        <v>385</v>
      </c>
      <c r="B258" s="195">
        <v>1</v>
      </c>
      <c r="C258" s="195"/>
      <c r="D258" s="196" t="s">
        <v>2636</v>
      </c>
      <c r="E258" s="196" t="s">
        <v>2637</v>
      </c>
      <c r="F258" s="2" t="str">
        <f t="shared" ref="F258:F289" si="48">F257</f>
        <v>FCS0301</v>
      </c>
      <c r="G258" s="1">
        <v>3</v>
      </c>
      <c r="H258" s="1">
        <v>8</v>
      </c>
      <c r="I258" s="1">
        <v>1</v>
      </c>
      <c r="J258" s="60" t="s">
        <v>2552</v>
      </c>
      <c r="K258" s="57" t="str">
        <f t="shared" ref="K258:K321" si="49">IF(MID(J258,4,3)="551","DO","DI")</f>
        <v>DO</v>
      </c>
      <c r="L258" s="2"/>
      <c r="M258" s="2" t="s">
        <v>2005</v>
      </c>
      <c r="N258" s="2" t="s">
        <v>489</v>
      </c>
      <c r="O258" s="2"/>
      <c r="P258" s="2"/>
      <c r="Q258" s="2"/>
      <c r="R258" s="2"/>
      <c r="S258" s="3" t="str">
        <f t="shared" ref="S258:S321" si="50">"%Z"&amp;TEXT(G258,"00")&amp;TEXT(H258,"0")&amp;"1"&amp;TEXT(I258,"00")</f>
        <v>%Z038101</v>
      </c>
      <c r="T258" s="2" t="str">
        <f t="shared" ref="T258:T321" si="51">IF(D258&lt;&gt;"",D258,"")</f>
        <v>08EY-9301A</v>
      </c>
      <c r="U258" s="2" t="s">
        <v>2638</v>
      </c>
      <c r="V258" s="2" t="str">
        <f t="shared" ref="V258:V321" si="52">IF(E258&lt;&gt;"",E258,"")</f>
        <v>风机启动命令 08CM922A</v>
      </c>
      <c r="W258" s="114" t="s">
        <v>2554</v>
      </c>
      <c r="X258" s="2" t="s">
        <v>2555</v>
      </c>
      <c r="Y258" s="114" t="s">
        <v>2219</v>
      </c>
      <c r="Z258" s="58" t="s">
        <v>165</v>
      </c>
      <c r="AA258" s="4"/>
      <c r="AB258" s="4"/>
      <c r="AC258" s="5"/>
      <c r="AD258" s="6"/>
      <c r="AE258" s="6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4"/>
      <c r="BL258" s="8"/>
      <c r="BM258" s="8"/>
      <c r="BN258" s="8"/>
      <c r="BO258" s="4"/>
      <c r="BP258" s="4"/>
      <c r="BQ258" s="4"/>
      <c r="BR258" s="4"/>
      <c r="BS258" s="112"/>
      <c r="BT258" s="19"/>
      <c r="BU258" s="18"/>
      <c r="BV258" s="19"/>
      <c r="BW258" s="21"/>
    </row>
    <row r="259" spans="1:75" ht="19.899999999999999" customHeight="1">
      <c r="A259" s="194">
        <v>386</v>
      </c>
      <c r="B259" s="195">
        <v>2</v>
      </c>
      <c r="C259" s="195"/>
      <c r="D259" s="196" t="s">
        <v>2639</v>
      </c>
      <c r="E259" s="196" t="s">
        <v>2640</v>
      </c>
      <c r="F259" s="2" t="str">
        <f t="shared" si="48"/>
        <v>FCS0301</v>
      </c>
      <c r="G259" s="1">
        <f t="shared" ref="G259:G289" si="53">G258</f>
        <v>3</v>
      </c>
      <c r="H259" s="1">
        <f t="shared" ref="H259:H289" si="54">H258</f>
        <v>8</v>
      </c>
      <c r="I259" s="1">
        <v>2</v>
      </c>
      <c r="J259" s="60" t="str">
        <f t="shared" ref="J259:J289" si="55">J258</f>
        <v>ADV551-P</v>
      </c>
      <c r="K259" s="57" t="str">
        <f t="shared" si="49"/>
        <v>DO</v>
      </c>
      <c r="L259" s="2"/>
      <c r="M259" s="2" t="s">
        <v>2005</v>
      </c>
      <c r="N259" s="2" t="s">
        <v>489</v>
      </c>
      <c r="O259" s="2"/>
      <c r="P259" s="2"/>
      <c r="Q259" s="2"/>
      <c r="R259" s="2"/>
      <c r="S259" s="3" t="str">
        <f t="shared" si="50"/>
        <v>%Z038102</v>
      </c>
      <c r="T259" s="2" t="str">
        <f t="shared" si="51"/>
        <v>08EY-9302A</v>
      </c>
      <c r="U259" s="2" t="s">
        <v>2641</v>
      </c>
      <c r="V259" s="2" t="str">
        <f t="shared" si="52"/>
        <v>风机启动命令 08CM922S</v>
      </c>
      <c r="W259" s="114" t="s">
        <v>2554</v>
      </c>
      <c r="X259" s="2" t="s">
        <v>2555</v>
      </c>
      <c r="Y259" s="114" t="s">
        <v>2219</v>
      </c>
      <c r="Z259" s="58" t="s">
        <v>165</v>
      </c>
      <c r="AA259" s="4"/>
      <c r="AB259" s="4"/>
      <c r="AC259" s="5"/>
      <c r="AD259" s="6"/>
      <c r="AE259" s="6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4"/>
      <c r="BL259" s="8"/>
      <c r="BM259" s="8"/>
      <c r="BN259" s="8"/>
      <c r="BO259" s="4"/>
      <c r="BP259" s="4"/>
      <c r="BQ259" s="4"/>
      <c r="BR259" s="4"/>
      <c r="BS259" s="112"/>
      <c r="BT259" s="19"/>
      <c r="BU259" s="18"/>
      <c r="BV259" s="19"/>
      <c r="BW259" s="21"/>
    </row>
    <row r="260" spans="1:75" ht="19.899999999999999" customHeight="1">
      <c r="A260" s="194">
        <v>387</v>
      </c>
      <c r="B260" s="195">
        <v>3</v>
      </c>
      <c r="C260" s="195"/>
      <c r="D260" s="196" t="s">
        <v>2642</v>
      </c>
      <c r="E260" s="196" t="s">
        <v>2643</v>
      </c>
      <c r="F260" s="2" t="str">
        <f t="shared" si="48"/>
        <v>FCS0301</v>
      </c>
      <c r="G260" s="1">
        <f t="shared" si="53"/>
        <v>3</v>
      </c>
      <c r="H260" s="1">
        <f t="shared" si="54"/>
        <v>8</v>
      </c>
      <c r="I260" s="1">
        <v>3</v>
      </c>
      <c r="J260" s="60" t="str">
        <f t="shared" si="55"/>
        <v>ADV551-P</v>
      </c>
      <c r="K260" s="57" t="str">
        <f t="shared" si="49"/>
        <v>DO</v>
      </c>
      <c r="L260" s="2"/>
      <c r="M260" s="2" t="s">
        <v>2005</v>
      </c>
      <c r="N260" s="2" t="s">
        <v>489</v>
      </c>
      <c r="O260" s="2"/>
      <c r="P260" s="2"/>
      <c r="Q260" s="2"/>
      <c r="R260" s="2"/>
      <c r="S260" s="3" t="str">
        <f t="shared" si="50"/>
        <v>%Z038103</v>
      </c>
      <c r="T260" s="2" t="str">
        <f t="shared" si="51"/>
        <v>08EY-9423A</v>
      </c>
      <c r="U260" s="2" t="s">
        <v>2644</v>
      </c>
      <c r="V260" s="2" t="str">
        <f t="shared" si="52"/>
        <v>风机启动命令 08CM923</v>
      </c>
      <c r="W260" s="114" t="s">
        <v>2554</v>
      </c>
      <c r="X260" s="2" t="s">
        <v>2555</v>
      </c>
      <c r="Y260" s="114" t="s">
        <v>2219</v>
      </c>
      <c r="Z260" s="58" t="s">
        <v>165</v>
      </c>
      <c r="AA260" s="4"/>
      <c r="AB260" s="4"/>
      <c r="AC260" s="5"/>
      <c r="AD260" s="6"/>
      <c r="AE260" s="6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4"/>
      <c r="BL260" s="8"/>
      <c r="BM260" s="8"/>
      <c r="BN260" s="8"/>
      <c r="BO260" s="4"/>
      <c r="BP260" s="4"/>
      <c r="BQ260" s="4"/>
      <c r="BR260" s="4"/>
      <c r="BS260" s="112"/>
      <c r="BT260" s="19"/>
      <c r="BU260" s="18"/>
      <c r="BV260" s="19"/>
      <c r="BW260" s="21"/>
    </row>
    <row r="261" spans="1:75" ht="19.899999999999999" customHeight="1">
      <c r="A261" s="194">
        <v>388</v>
      </c>
      <c r="B261" s="195">
        <v>4</v>
      </c>
      <c r="C261" s="195"/>
      <c r="D261" s="196" t="s">
        <v>2645</v>
      </c>
      <c r="E261" s="196" t="s">
        <v>2646</v>
      </c>
      <c r="F261" s="2" t="str">
        <f t="shared" si="48"/>
        <v>FCS0301</v>
      </c>
      <c r="G261" s="1">
        <f t="shared" si="53"/>
        <v>3</v>
      </c>
      <c r="H261" s="1">
        <f t="shared" si="54"/>
        <v>8</v>
      </c>
      <c r="I261" s="1">
        <v>4</v>
      </c>
      <c r="J261" s="60" t="str">
        <f t="shared" si="55"/>
        <v>ADV551-P</v>
      </c>
      <c r="K261" s="57" t="str">
        <f t="shared" si="49"/>
        <v>DO</v>
      </c>
      <c r="L261" s="2"/>
      <c r="M261" s="2" t="s">
        <v>2005</v>
      </c>
      <c r="N261" s="2" t="s">
        <v>489</v>
      </c>
      <c r="O261" s="2"/>
      <c r="P261" s="2"/>
      <c r="Q261" s="2"/>
      <c r="R261" s="2"/>
      <c r="S261" s="3" t="str">
        <f t="shared" si="50"/>
        <v>%Z038104</v>
      </c>
      <c r="T261" s="2" t="str">
        <f t="shared" si="51"/>
        <v>08EY-9425A</v>
      </c>
      <c r="U261" s="2" t="s">
        <v>2647</v>
      </c>
      <c r="V261" s="2" t="str">
        <f t="shared" si="52"/>
        <v>风机启动命令 08CM924</v>
      </c>
      <c r="W261" s="114" t="s">
        <v>2554</v>
      </c>
      <c r="X261" s="2" t="s">
        <v>2555</v>
      </c>
      <c r="Y261" s="114" t="s">
        <v>2219</v>
      </c>
      <c r="Z261" s="58" t="s">
        <v>165</v>
      </c>
      <c r="AA261" s="4"/>
      <c r="AB261" s="4"/>
      <c r="AC261" s="5"/>
      <c r="AD261" s="6"/>
      <c r="AE261" s="6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4"/>
      <c r="BL261" s="8"/>
      <c r="BM261" s="8"/>
      <c r="BN261" s="8"/>
      <c r="BO261" s="4"/>
      <c r="BP261" s="4"/>
      <c r="BQ261" s="4"/>
      <c r="BR261" s="4"/>
      <c r="BS261" s="112"/>
      <c r="BT261" s="19"/>
      <c r="BU261" s="18"/>
      <c r="BV261" s="19"/>
      <c r="BW261" s="21"/>
    </row>
    <row r="262" spans="1:75" ht="19.899999999999999" customHeight="1">
      <c r="A262" s="194">
        <v>389</v>
      </c>
      <c r="B262" s="195">
        <v>5</v>
      </c>
      <c r="C262" s="195"/>
      <c r="D262" s="196" t="s">
        <v>2648</v>
      </c>
      <c r="E262" s="196" t="s">
        <v>2649</v>
      </c>
      <c r="F262" s="2" t="str">
        <f t="shared" si="48"/>
        <v>FCS0301</v>
      </c>
      <c r="G262" s="1">
        <f t="shared" si="53"/>
        <v>3</v>
      </c>
      <c r="H262" s="1">
        <f t="shared" si="54"/>
        <v>8</v>
      </c>
      <c r="I262" s="1">
        <v>5</v>
      </c>
      <c r="J262" s="60" t="str">
        <f t="shared" si="55"/>
        <v>ADV551-P</v>
      </c>
      <c r="K262" s="57" t="str">
        <f t="shared" si="49"/>
        <v>DO</v>
      </c>
      <c r="L262" s="2"/>
      <c r="M262" s="2" t="s">
        <v>2005</v>
      </c>
      <c r="N262" s="2" t="s">
        <v>489</v>
      </c>
      <c r="O262" s="2"/>
      <c r="P262" s="2"/>
      <c r="Q262" s="2"/>
      <c r="R262" s="2"/>
      <c r="S262" s="3" t="str">
        <f t="shared" si="50"/>
        <v>%Z038105</v>
      </c>
      <c r="T262" s="2" t="str">
        <f t="shared" si="51"/>
        <v>08EY-9340A</v>
      </c>
      <c r="U262" s="2" t="s">
        <v>2650</v>
      </c>
      <c r="V262" s="2" t="str">
        <f t="shared" si="52"/>
        <v>急冷泵启动命令 08PU928A</v>
      </c>
      <c r="W262" s="114" t="s">
        <v>2554</v>
      </c>
      <c r="X262" s="2" t="s">
        <v>2555</v>
      </c>
      <c r="Y262" s="114" t="s">
        <v>2219</v>
      </c>
      <c r="Z262" s="58" t="s">
        <v>165</v>
      </c>
      <c r="AA262" s="4"/>
      <c r="AB262" s="4"/>
      <c r="AC262" s="5"/>
      <c r="AD262" s="6"/>
      <c r="AE262" s="6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4"/>
      <c r="BL262" s="8"/>
      <c r="BM262" s="8"/>
      <c r="BN262" s="8"/>
      <c r="BO262" s="4"/>
      <c r="BP262" s="4"/>
      <c r="BQ262" s="4"/>
      <c r="BR262" s="4"/>
      <c r="BS262" s="112"/>
      <c r="BT262" s="19"/>
      <c r="BU262" s="18"/>
      <c r="BV262" s="19"/>
      <c r="BW262" s="21"/>
    </row>
    <row r="263" spans="1:75" ht="19.899999999999999" customHeight="1">
      <c r="A263" s="194">
        <v>390</v>
      </c>
      <c r="B263" s="195">
        <v>6</v>
      </c>
      <c r="C263" s="195"/>
      <c r="D263" s="196" t="s">
        <v>2651</v>
      </c>
      <c r="E263" s="196" t="s">
        <v>2652</v>
      </c>
      <c r="F263" s="2" t="str">
        <f t="shared" si="48"/>
        <v>FCS0301</v>
      </c>
      <c r="G263" s="1">
        <f t="shared" si="53"/>
        <v>3</v>
      </c>
      <c r="H263" s="1">
        <f t="shared" si="54"/>
        <v>8</v>
      </c>
      <c r="I263" s="1">
        <v>6</v>
      </c>
      <c r="J263" s="60" t="str">
        <f t="shared" si="55"/>
        <v>ADV551-P</v>
      </c>
      <c r="K263" s="57" t="str">
        <f t="shared" si="49"/>
        <v>DO</v>
      </c>
      <c r="L263" s="2"/>
      <c r="M263" s="2" t="s">
        <v>2005</v>
      </c>
      <c r="N263" s="2" t="s">
        <v>489</v>
      </c>
      <c r="O263" s="2"/>
      <c r="P263" s="2"/>
      <c r="Q263" s="2"/>
      <c r="R263" s="2"/>
      <c r="S263" s="3" t="str">
        <f t="shared" si="50"/>
        <v>%Z038106</v>
      </c>
      <c r="T263" s="2" t="str">
        <f t="shared" si="51"/>
        <v>08EY-9341A</v>
      </c>
      <c r="U263" s="2" t="s">
        <v>2653</v>
      </c>
      <c r="V263" s="2" t="str">
        <f t="shared" si="52"/>
        <v>急冷泵启动命令 08PU928S</v>
      </c>
      <c r="W263" s="114" t="s">
        <v>2554</v>
      </c>
      <c r="X263" s="2" t="s">
        <v>2555</v>
      </c>
      <c r="Y263" s="114" t="s">
        <v>2219</v>
      </c>
      <c r="Z263" s="58" t="s">
        <v>165</v>
      </c>
      <c r="AA263" s="4"/>
      <c r="AB263" s="4"/>
      <c r="AC263" s="5"/>
      <c r="AD263" s="6"/>
      <c r="AE263" s="6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4"/>
      <c r="BL263" s="8"/>
      <c r="BM263" s="8"/>
      <c r="BN263" s="8"/>
      <c r="BO263" s="4"/>
      <c r="BP263" s="4"/>
      <c r="BQ263" s="4"/>
      <c r="BR263" s="4"/>
      <c r="BS263" s="112"/>
      <c r="BT263" s="19"/>
      <c r="BU263" s="18"/>
      <c r="BV263" s="19"/>
      <c r="BW263" s="21"/>
    </row>
    <row r="264" spans="1:75" ht="19.899999999999999" customHeight="1">
      <c r="A264" s="194">
        <v>391</v>
      </c>
      <c r="B264" s="195">
        <v>7</v>
      </c>
      <c r="C264" s="195"/>
      <c r="D264" s="196" t="s">
        <v>2654</v>
      </c>
      <c r="E264" s="196" t="s">
        <v>2655</v>
      </c>
      <c r="F264" s="2" t="str">
        <f t="shared" si="48"/>
        <v>FCS0301</v>
      </c>
      <c r="G264" s="1">
        <f t="shared" si="53"/>
        <v>3</v>
      </c>
      <c r="H264" s="1">
        <f t="shared" si="54"/>
        <v>8</v>
      </c>
      <c r="I264" s="1">
        <v>7</v>
      </c>
      <c r="J264" s="60" t="str">
        <f t="shared" si="55"/>
        <v>ADV551-P</v>
      </c>
      <c r="K264" s="57" t="str">
        <f t="shared" si="49"/>
        <v>DO</v>
      </c>
      <c r="L264" s="2"/>
      <c r="M264" s="2" t="s">
        <v>2005</v>
      </c>
      <c r="N264" s="2" t="s">
        <v>489</v>
      </c>
      <c r="O264" s="2"/>
      <c r="P264" s="2"/>
      <c r="Q264" s="2"/>
      <c r="R264" s="2"/>
      <c r="S264" s="3" t="str">
        <f t="shared" si="50"/>
        <v>%Z038107</v>
      </c>
      <c r="T264" s="2" t="str">
        <f t="shared" si="51"/>
        <v>08EY-9343A</v>
      </c>
      <c r="U264" s="2" t="s">
        <v>2656</v>
      </c>
      <c r="V264" s="2" t="str">
        <f t="shared" si="52"/>
        <v>吸收泵启动命令 08PU901A</v>
      </c>
      <c r="W264" s="114" t="s">
        <v>2554</v>
      </c>
      <c r="X264" s="2" t="s">
        <v>2555</v>
      </c>
      <c r="Y264" s="114" t="s">
        <v>2219</v>
      </c>
      <c r="Z264" s="58" t="s">
        <v>165</v>
      </c>
      <c r="AA264" s="4"/>
      <c r="AB264" s="4"/>
      <c r="AC264" s="5"/>
      <c r="AD264" s="6"/>
      <c r="AE264" s="6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4"/>
      <c r="BL264" s="8"/>
      <c r="BM264" s="8"/>
      <c r="BN264" s="8"/>
      <c r="BO264" s="4"/>
      <c r="BP264" s="4"/>
      <c r="BQ264" s="4"/>
      <c r="BR264" s="4"/>
      <c r="BS264" s="18"/>
      <c r="BT264" s="19"/>
      <c r="BU264" s="18"/>
      <c r="BV264" s="19"/>
      <c r="BW264" s="21"/>
    </row>
    <row r="265" spans="1:75" ht="19.899999999999999" customHeight="1">
      <c r="A265" s="194">
        <v>392</v>
      </c>
      <c r="B265" s="195">
        <v>8</v>
      </c>
      <c r="C265" s="195"/>
      <c r="D265" s="196" t="s">
        <v>2657</v>
      </c>
      <c r="E265" s="196" t="s">
        <v>2658</v>
      </c>
      <c r="F265" s="2" t="str">
        <f t="shared" si="48"/>
        <v>FCS0301</v>
      </c>
      <c r="G265" s="1">
        <f t="shared" si="53"/>
        <v>3</v>
      </c>
      <c r="H265" s="1">
        <f t="shared" si="54"/>
        <v>8</v>
      </c>
      <c r="I265" s="1">
        <v>8</v>
      </c>
      <c r="J265" s="60" t="str">
        <f t="shared" si="55"/>
        <v>ADV551-P</v>
      </c>
      <c r="K265" s="57" t="str">
        <f t="shared" si="49"/>
        <v>DO</v>
      </c>
      <c r="L265" s="2"/>
      <c r="M265" s="2" t="s">
        <v>2005</v>
      </c>
      <c r="N265" s="2" t="s">
        <v>489</v>
      </c>
      <c r="O265" s="2"/>
      <c r="P265" s="2"/>
      <c r="Q265" s="2"/>
      <c r="R265" s="2"/>
      <c r="S265" s="3" t="str">
        <f t="shared" si="50"/>
        <v>%Z038108</v>
      </c>
      <c r="T265" s="2" t="str">
        <f t="shared" si="51"/>
        <v>08EY-9344A</v>
      </c>
      <c r="U265" s="2" t="s">
        <v>2659</v>
      </c>
      <c r="V265" s="2" t="str">
        <f t="shared" si="52"/>
        <v>吸收泵启动命令 08PU901S</v>
      </c>
      <c r="W265" s="114" t="s">
        <v>2554</v>
      </c>
      <c r="X265" s="2" t="s">
        <v>2555</v>
      </c>
      <c r="Y265" s="114" t="s">
        <v>2219</v>
      </c>
      <c r="Z265" s="58" t="s">
        <v>165</v>
      </c>
      <c r="AA265" s="4"/>
      <c r="AB265" s="4"/>
      <c r="AC265" s="5"/>
      <c r="AD265" s="6"/>
      <c r="AE265" s="6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4"/>
      <c r="BL265" s="8"/>
      <c r="BM265" s="8"/>
      <c r="BN265" s="8"/>
      <c r="BO265" s="4"/>
      <c r="BP265" s="4"/>
      <c r="BQ265" s="4"/>
      <c r="BR265" s="4"/>
      <c r="BS265" s="18"/>
      <c r="BT265" s="19"/>
      <c r="BU265" s="18"/>
      <c r="BV265" s="19"/>
      <c r="BW265" s="21"/>
    </row>
    <row r="266" spans="1:75" ht="19.899999999999999" customHeight="1">
      <c r="A266" s="194">
        <v>393</v>
      </c>
      <c r="B266" s="195">
        <v>9</v>
      </c>
      <c r="C266" s="195"/>
      <c r="D266" s="196" t="s">
        <v>2660</v>
      </c>
      <c r="E266" s="196" t="s">
        <v>2661</v>
      </c>
      <c r="F266" s="2" t="str">
        <f t="shared" si="48"/>
        <v>FCS0301</v>
      </c>
      <c r="G266" s="1">
        <f t="shared" si="53"/>
        <v>3</v>
      </c>
      <c r="H266" s="1">
        <f t="shared" si="54"/>
        <v>8</v>
      </c>
      <c r="I266" s="1">
        <v>9</v>
      </c>
      <c r="J266" s="60" t="str">
        <f t="shared" si="55"/>
        <v>ADV551-P</v>
      </c>
      <c r="K266" s="57" t="str">
        <f t="shared" si="49"/>
        <v>DO</v>
      </c>
      <c r="L266" s="2"/>
      <c r="M266" s="2" t="s">
        <v>2005</v>
      </c>
      <c r="N266" s="2" t="s">
        <v>489</v>
      </c>
      <c r="O266" s="2"/>
      <c r="P266" s="2"/>
      <c r="Q266" s="2"/>
      <c r="R266" s="2"/>
      <c r="S266" s="3" t="str">
        <f t="shared" si="50"/>
        <v>%Z038109</v>
      </c>
      <c r="T266" s="2" t="str">
        <f t="shared" si="51"/>
        <v>08EY-9347A</v>
      </c>
      <c r="U266" s="2" t="s">
        <v>2662</v>
      </c>
      <c r="V266" s="2" t="str">
        <f t="shared" si="52"/>
        <v>洗涤泵启动命令 08PU902A</v>
      </c>
      <c r="W266" s="114" t="s">
        <v>2554</v>
      </c>
      <c r="X266" s="2" t="s">
        <v>2555</v>
      </c>
      <c r="Y266" s="114" t="s">
        <v>2219</v>
      </c>
      <c r="Z266" s="58" t="s">
        <v>165</v>
      </c>
      <c r="AA266" s="4"/>
      <c r="AB266" s="4"/>
      <c r="AC266" s="5"/>
      <c r="AD266" s="6"/>
      <c r="AE266" s="6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4"/>
      <c r="BL266" s="8"/>
      <c r="BM266" s="8"/>
      <c r="BN266" s="8"/>
      <c r="BO266" s="4"/>
      <c r="BP266" s="4"/>
      <c r="BQ266" s="4"/>
      <c r="BR266" s="4"/>
      <c r="BS266" s="112"/>
      <c r="BT266" s="19"/>
      <c r="BU266" s="18"/>
      <c r="BV266" s="19"/>
      <c r="BW266" s="21"/>
    </row>
    <row r="267" spans="1:75" ht="19.899999999999999" customHeight="1">
      <c r="A267" s="194">
        <v>394</v>
      </c>
      <c r="B267" s="195">
        <v>10</v>
      </c>
      <c r="C267" s="195"/>
      <c r="D267" s="196" t="s">
        <v>2663</v>
      </c>
      <c r="E267" s="196" t="s">
        <v>2664</v>
      </c>
      <c r="F267" s="2" t="str">
        <f t="shared" si="48"/>
        <v>FCS0301</v>
      </c>
      <c r="G267" s="1">
        <f t="shared" si="53"/>
        <v>3</v>
      </c>
      <c r="H267" s="1">
        <f t="shared" si="54"/>
        <v>8</v>
      </c>
      <c r="I267" s="1">
        <v>10</v>
      </c>
      <c r="J267" s="60" t="str">
        <f t="shared" si="55"/>
        <v>ADV551-P</v>
      </c>
      <c r="K267" s="57" t="str">
        <f t="shared" si="49"/>
        <v>DO</v>
      </c>
      <c r="L267" s="2"/>
      <c r="M267" s="2" t="s">
        <v>2005</v>
      </c>
      <c r="N267" s="2" t="s">
        <v>489</v>
      </c>
      <c r="O267" s="2"/>
      <c r="P267" s="2"/>
      <c r="Q267" s="2"/>
      <c r="R267" s="2"/>
      <c r="S267" s="3" t="str">
        <f t="shared" si="50"/>
        <v>%Z038110</v>
      </c>
      <c r="T267" s="2" t="str">
        <f t="shared" si="51"/>
        <v>08EY-9348A</v>
      </c>
      <c r="U267" s="2" t="s">
        <v>2665</v>
      </c>
      <c r="V267" s="2" t="str">
        <f t="shared" si="52"/>
        <v>洗涤泵启动命令 08PU902S</v>
      </c>
      <c r="W267" s="114" t="s">
        <v>2554</v>
      </c>
      <c r="X267" s="2" t="s">
        <v>2555</v>
      </c>
      <c r="Y267" s="114" t="s">
        <v>2219</v>
      </c>
      <c r="Z267" s="58" t="s">
        <v>165</v>
      </c>
      <c r="AA267" s="4"/>
      <c r="AB267" s="4"/>
      <c r="AC267" s="5"/>
      <c r="AD267" s="6"/>
      <c r="AE267" s="6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4"/>
      <c r="BL267" s="8"/>
      <c r="BM267" s="8"/>
      <c r="BN267" s="8"/>
      <c r="BO267" s="4"/>
      <c r="BP267" s="4"/>
      <c r="BQ267" s="4"/>
      <c r="BR267" s="4"/>
      <c r="BS267" s="18"/>
      <c r="BT267" s="19"/>
      <c r="BU267" s="18"/>
      <c r="BV267" s="19"/>
      <c r="BW267" s="21"/>
    </row>
    <row r="268" spans="1:75" ht="19.899999999999999" customHeight="1">
      <c r="A268" s="194">
        <v>395</v>
      </c>
      <c r="B268" s="195">
        <v>11</v>
      </c>
      <c r="C268" s="195"/>
      <c r="D268" s="196" t="s">
        <v>2666</v>
      </c>
      <c r="E268" s="196" t="s">
        <v>2667</v>
      </c>
      <c r="F268" s="2" t="str">
        <f t="shared" si="48"/>
        <v>FCS0301</v>
      </c>
      <c r="G268" s="1">
        <f t="shared" si="53"/>
        <v>3</v>
      </c>
      <c r="H268" s="1">
        <f t="shared" si="54"/>
        <v>8</v>
      </c>
      <c r="I268" s="1">
        <v>11</v>
      </c>
      <c r="J268" s="60" t="str">
        <f t="shared" si="55"/>
        <v>ADV551-P</v>
      </c>
      <c r="K268" s="57" t="str">
        <f t="shared" si="49"/>
        <v>DO</v>
      </c>
      <c r="L268" s="2"/>
      <c r="M268" s="2" t="s">
        <v>2005</v>
      </c>
      <c r="N268" s="2" t="s">
        <v>489</v>
      </c>
      <c r="O268" s="2"/>
      <c r="P268" s="2"/>
      <c r="Q268" s="2"/>
      <c r="R268" s="2"/>
      <c r="S268" s="3" t="str">
        <f t="shared" si="50"/>
        <v>%Z038111</v>
      </c>
      <c r="T268" s="2" t="str">
        <f t="shared" si="51"/>
        <v>08EY-9321A</v>
      </c>
      <c r="U268" s="2" t="s">
        <v>2668</v>
      </c>
      <c r="V268" s="2" t="str">
        <f t="shared" si="52"/>
        <v>进料泵启动命令 08LD921</v>
      </c>
      <c r="W268" s="114" t="s">
        <v>2554</v>
      </c>
      <c r="X268" s="2" t="s">
        <v>2555</v>
      </c>
      <c r="Y268" s="114" t="s">
        <v>2219</v>
      </c>
      <c r="Z268" s="58" t="s">
        <v>165</v>
      </c>
      <c r="AA268" s="4"/>
      <c r="AB268" s="4"/>
      <c r="AC268" s="5"/>
      <c r="AD268" s="6"/>
      <c r="AE268" s="6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4"/>
      <c r="BL268" s="8"/>
      <c r="BM268" s="8"/>
      <c r="BN268" s="8"/>
      <c r="BO268" s="4"/>
      <c r="BP268" s="4"/>
      <c r="BQ268" s="4"/>
      <c r="BR268" s="4"/>
      <c r="BS268" s="18"/>
      <c r="BT268" s="19"/>
      <c r="BU268" s="18"/>
      <c r="BV268" s="19"/>
      <c r="BW268" s="21"/>
    </row>
    <row r="269" spans="1:75" ht="19.899999999999999" customHeight="1">
      <c r="A269" s="194">
        <v>396</v>
      </c>
      <c r="B269" s="195">
        <v>12</v>
      </c>
      <c r="C269" s="195"/>
      <c r="D269" s="196" t="s">
        <v>2669</v>
      </c>
      <c r="E269" s="196" t="s">
        <v>2670</v>
      </c>
      <c r="F269" s="2" t="str">
        <f t="shared" si="48"/>
        <v>FCS0301</v>
      </c>
      <c r="G269" s="1">
        <f t="shared" si="53"/>
        <v>3</v>
      </c>
      <c r="H269" s="1">
        <f t="shared" si="54"/>
        <v>8</v>
      </c>
      <c r="I269" s="1">
        <v>12</v>
      </c>
      <c r="J269" s="60" t="str">
        <f t="shared" si="55"/>
        <v>ADV551-P</v>
      </c>
      <c r="K269" s="57" t="str">
        <f t="shared" si="49"/>
        <v>DO</v>
      </c>
      <c r="L269" s="2"/>
      <c r="M269" s="2" t="s">
        <v>2005</v>
      </c>
      <c r="N269" s="2" t="s">
        <v>489</v>
      </c>
      <c r="O269" s="2"/>
      <c r="P269" s="2"/>
      <c r="Q269" s="2"/>
      <c r="R269" s="2"/>
      <c r="S269" s="3" t="str">
        <f t="shared" si="50"/>
        <v>%Z038112</v>
      </c>
      <c r="T269" s="2" t="str">
        <f t="shared" si="51"/>
        <v>08EY-9322A</v>
      </c>
      <c r="U269" s="2" t="s">
        <v>2671</v>
      </c>
      <c r="V269" s="2" t="str">
        <f t="shared" si="52"/>
        <v>搅拌启动命令 08MX921</v>
      </c>
      <c r="W269" s="114" t="s">
        <v>2554</v>
      </c>
      <c r="X269" s="2" t="s">
        <v>2555</v>
      </c>
      <c r="Y269" s="114" t="s">
        <v>2219</v>
      </c>
      <c r="Z269" s="58" t="s">
        <v>165</v>
      </c>
      <c r="AA269" s="4"/>
      <c r="AB269" s="4"/>
      <c r="AC269" s="5"/>
      <c r="AD269" s="6"/>
      <c r="AE269" s="6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4"/>
      <c r="BL269" s="8"/>
      <c r="BM269" s="8"/>
      <c r="BN269" s="8"/>
      <c r="BO269" s="4"/>
      <c r="BP269" s="4"/>
      <c r="BQ269" s="4"/>
      <c r="BR269" s="4"/>
      <c r="BS269" s="18"/>
      <c r="BT269" s="19"/>
      <c r="BU269" s="18"/>
      <c r="BV269" s="19"/>
      <c r="BW269" s="21"/>
    </row>
    <row r="270" spans="1:75" ht="19.899999999999999" customHeight="1">
      <c r="A270" s="194">
        <v>397</v>
      </c>
      <c r="B270" s="195">
        <v>13</v>
      </c>
      <c r="C270" s="195"/>
      <c r="D270" s="196" t="s">
        <v>2672</v>
      </c>
      <c r="E270" s="196" t="s">
        <v>2673</v>
      </c>
      <c r="F270" s="2" t="str">
        <f t="shared" si="48"/>
        <v>FCS0301</v>
      </c>
      <c r="G270" s="1">
        <f t="shared" si="53"/>
        <v>3</v>
      </c>
      <c r="H270" s="1">
        <f t="shared" si="54"/>
        <v>8</v>
      </c>
      <c r="I270" s="1">
        <v>13</v>
      </c>
      <c r="J270" s="60" t="str">
        <f t="shared" si="55"/>
        <v>ADV551-P</v>
      </c>
      <c r="K270" s="57" t="str">
        <f t="shared" si="49"/>
        <v>DO</v>
      </c>
      <c r="L270" s="2"/>
      <c r="M270" s="2" t="s">
        <v>2005</v>
      </c>
      <c r="N270" s="2" t="s">
        <v>489</v>
      </c>
      <c r="O270" s="2"/>
      <c r="P270" s="2"/>
      <c r="Q270" s="2"/>
      <c r="R270" s="2"/>
      <c r="S270" s="3" t="str">
        <f t="shared" si="50"/>
        <v>%Z038113</v>
      </c>
      <c r="T270" s="2" t="str">
        <f t="shared" si="51"/>
        <v>08EY-9331A</v>
      </c>
      <c r="U270" s="2" t="s">
        <v>2674</v>
      </c>
      <c r="V270" s="2" t="str">
        <f t="shared" si="52"/>
        <v>洗涤泵启动命令 08PU931A</v>
      </c>
      <c r="W270" s="114" t="s">
        <v>2554</v>
      </c>
      <c r="X270" s="2" t="s">
        <v>2555</v>
      </c>
      <c r="Y270" s="114" t="s">
        <v>2219</v>
      </c>
      <c r="Z270" s="58" t="s">
        <v>165</v>
      </c>
      <c r="AA270" s="4"/>
      <c r="AB270" s="4"/>
      <c r="AC270" s="5"/>
      <c r="AD270" s="6"/>
      <c r="AE270" s="6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4"/>
      <c r="BL270" s="8"/>
      <c r="BM270" s="8"/>
      <c r="BN270" s="8"/>
      <c r="BO270" s="4"/>
      <c r="BP270" s="4"/>
      <c r="BQ270" s="4"/>
      <c r="BR270" s="4"/>
      <c r="BS270" s="18"/>
      <c r="BT270" s="19"/>
      <c r="BU270" s="18"/>
      <c r="BV270" s="19"/>
      <c r="BW270" s="21"/>
    </row>
    <row r="271" spans="1:75" ht="19.899999999999999" customHeight="1">
      <c r="A271" s="194">
        <v>398</v>
      </c>
      <c r="B271" s="195">
        <v>14</v>
      </c>
      <c r="C271" s="195"/>
      <c r="D271" s="196" t="s">
        <v>2675</v>
      </c>
      <c r="E271" s="196" t="s">
        <v>2676</v>
      </c>
      <c r="F271" s="2" t="str">
        <f t="shared" si="48"/>
        <v>FCS0301</v>
      </c>
      <c r="G271" s="1">
        <f t="shared" si="53"/>
        <v>3</v>
      </c>
      <c r="H271" s="1">
        <f t="shared" si="54"/>
        <v>8</v>
      </c>
      <c r="I271" s="1">
        <v>14</v>
      </c>
      <c r="J271" s="60" t="str">
        <f t="shared" si="55"/>
        <v>ADV551-P</v>
      </c>
      <c r="K271" s="57" t="str">
        <f t="shared" si="49"/>
        <v>DO</v>
      </c>
      <c r="L271" s="2"/>
      <c r="M271" s="2" t="s">
        <v>2005</v>
      </c>
      <c r="N271" s="2" t="s">
        <v>489</v>
      </c>
      <c r="O271" s="2"/>
      <c r="P271" s="2"/>
      <c r="Q271" s="2"/>
      <c r="R271" s="2"/>
      <c r="S271" s="3" t="str">
        <f t="shared" si="50"/>
        <v>%Z038114</v>
      </c>
      <c r="T271" s="2" t="str">
        <f t="shared" si="51"/>
        <v>08EY-9332A</v>
      </c>
      <c r="U271" s="2" t="s">
        <v>2677</v>
      </c>
      <c r="V271" s="2" t="str">
        <f t="shared" si="52"/>
        <v>洗涤泵启动命令 08PU931S</v>
      </c>
      <c r="W271" s="114" t="s">
        <v>2554</v>
      </c>
      <c r="X271" s="2" t="s">
        <v>2555</v>
      </c>
      <c r="Y271" s="114" t="s">
        <v>2219</v>
      </c>
      <c r="Z271" s="58" t="s">
        <v>165</v>
      </c>
      <c r="AA271" s="4"/>
      <c r="AB271" s="4"/>
      <c r="AC271" s="5"/>
      <c r="AD271" s="6"/>
      <c r="AE271" s="6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4"/>
      <c r="BL271" s="8"/>
      <c r="BM271" s="8"/>
      <c r="BN271" s="8"/>
      <c r="BO271" s="4"/>
      <c r="BP271" s="4"/>
      <c r="BQ271" s="4"/>
      <c r="BR271" s="4"/>
      <c r="BS271" s="18"/>
      <c r="BT271" s="19"/>
      <c r="BU271" s="18"/>
      <c r="BV271" s="19"/>
      <c r="BW271" s="21"/>
    </row>
    <row r="272" spans="1:75" ht="19.899999999999999" customHeight="1">
      <c r="A272" s="194">
        <v>399</v>
      </c>
      <c r="B272" s="195">
        <v>15</v>
      </c>
      <c r="C272" s="195"/>
      <c r="D272" s="196" t="s">
        <v>2678</v>
      </c>
      <c r="E272" s="196" t="s">
        <v>2679</v>
      </c>
      <c r="F272" s="2" t="str">
        <f t="shared" si="48"/>
        <v>FCS0301</v>
      </c>
      <c r="G272" s="1">
        <f t="shared" si="53"/>
        <v>3</v>
      </c>
      <c r="H272" s="1">
        <f t="shared" si="54"/>
        <v>8</v>
      </c>
      <c r="I272" s="1">
        <v>15</v>
      </c>
      <c r="J272" s="60" t="str">
        <f t="shared" si="55"/>
        <v>ADV551-P</v>
      </c>
      <c r="K272" s="57" t="str">
        <f t="shared" si="49"/>
        <v>DO</v>
      </c>
      <c r="L272" s="2"/>
      <c r="M272" s="2" t="s">
        <v>2005</v>
      </c>
      <c r="N272" s="2" t="s">
        <v>489</v>
      </c>
      <c r="O272" s="2"/>
      <c r="P272" s="2"/>
      <c r="Q272" s="2"/>
      <c r="R272" s="2"/>
      <c r="S272" s="3" t="str">
        <f t="shared" si="50"/>
        <v>%Z038115</v>
      </c>
      <c r="T272" s="2" t="str">
        <f t="shared" si="51"/>
        <v>08EY-9429A</v>
      </c>
      <c r="U272" s="2" t="s">
        <v>2680</v>
      </c>
      <c r="V272" s="2" t="str">
        <f t="shared" si="52"/>
        <v>输送泵启动命令 08PU929A</v>
      </c>
      <c r="W272" s="114" t="s">
        <v>2554</v>
      </c>
      <c r="X272" s="2" t="s">
        <v>2555</v>
      </c>
      <c r="Y272" s="114" t="s">
        <v>2219</v>
      </c>
      <c r="Z272" s="58" t="s">
        <v>165</v>
      </c>
      <c r="AA272" s="4"/>
      <c r="AB272" s="4"/>
      <c r="AC272" s="5"/>
      <c r="AD272" s="6"/>
      <c r="AE272" s="6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4"/>
      <c r="BL272" s="8"/>
      <c r="BM272" s="8"/>
      <c r="BN272" s="8"/>
      <c r="BO272" s="4"/>
      <c r="BP272" s="4"/>
      <c r="BQ272" s="4"/>
      <c r="BR272" s="4"/>
      <c r="BS272" s="18"/>
      <c r="BT272" s="19"/>
      <c r="BU272" s="18"/>
      <c r="BV272" s="19"/>
      <c r="BW272" s="21"/>
    </row>
    <row r="273" spans="1:75" ht="19.899999999999999" customHeight="1">
      <c r="A273" s="194">
        <v>400</v>
      </c>
      <c r="B273" s="195">
        <v>16</v>
      </c>
      <c r="C273" s="195"/>
      <c r="D273" s="196" t="s">
        <v>2681</v>
      </c>
      <c r="E273" s="196" t="s">
        <v>2682</v>
      </c>
      <c r="F273" s="2" t="str">
        <f t="shared" si="48"/>
        <v>FCS0301</v>
      </c>
      <c r="G273" s="1">
        <f t="shared" si="53"/>
        <v>3</v>
      </c>
      <c r="H273" s="1">
        <f t="shared" si="54"/>
        <v>8</v>
      </c>
      <c r="I273" s="1">
        <v>16</v>
      </c>
      <c r="J273" s="60" t="str">
        <f t="shared" si="55"/>
        <v>ADV551-P</v>
      </c>
      <c r="K273" s="57" t="str">
        <f t="shared" si="49"/>
        <v>DO</v>
      </c>
      <c r="L273" s="2"/>
      <c r="M273" s="2" t="s">
        <v>2005</v>
      </c>
      <c r="N273" s="2" t="s">
        <v>489</v>
      </c>
      <c r="O273" s="2"/>
      <c r="P273" s="2"/>
      <c r="Q273" s="2"/>
      <c r="R273" s="2"/>
      <c r="S273" s="3" t="str">
        <f t="shared" si="50"/>
        <v>%Z038116</v>
      </c>
      <c r="T273" s="2" t="str">
        <f t="shared" si="51"/>
        <v>08EY-9430A</v>
      </c>
      <c r="U273" s="2" t="s">
        <v>2683</v>
      </c>
      <c r="V273" s="2" t="str">
        <f t="shared" si="52"/>
        <v>输送泵启动命令 08PU929S</v>
      </c>
      <c r="W273" s="114" t="s">
        <v>2554</v>
      </c>
      <c r="X273" s="2" t="s">
        <v>2555</v>
      </c>
      <c r="Y273" s="114" t="s">
        <v>2219</v>
      </c>
      <c r="Z273" s="58" t="s">
        <v>165</v>
      </c>
      <c r="AA273" s="4"/>
      <c r="AB273" s="4"/>
      <c r="AC273" s="5"/>
      <c r="AD273" s="6"/>
      <c r="AE273" s="6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4"/>
      <c r="BL273" s="8"/>
      <c r="BM273" s="8"/>
      <c r="BN273" s="8"/>
      <c r="BO273" s="4"/>
      <c r="BP273" s="4"/>
      <c r="BQ273" s="4"/>
      <c r="BR273" s="4"/>
      <c r="BS273" s="18"/>
      <c r="BT273" s="19"/>
      <c r="BU273" s="18"/>
      <c r="BV273" s="19"/>
      <c r="BW273" s="21"/>
    </row>
    <row r="274" spans="1:75" ht="19.899999999999999" customHeight="1">
      <c r="A274" s="194">
        <v>401</v>
      </c>
      <c r="B274" s="195">
        <v>17</v>
      </c>
      <c r="C274" s="195"/>
      <c r="D274" s="196" t="s">
        <v>2684</v>
      </c>
      <c r="E274" s="196" t="s">
        <v>2685</v>
      </c>
      <c r="F274" s="2" t="str">
        <f t="shared" si="48"/>
        <v>FCS0301</v>
      </c>
      <c r="G274" s="1">
        <f t="shared" si="53"/>
        <v>3</v>
      </c>
      <c r="H274" s="1">
        <f t="shared" si="54"/>
        <v>8</v>
      </c>
      <c r="I274" s="1">
        <v>17</v>
      </c>
      <c r="J274" s="60" t="str">
        <f t="shared" si="55"/>
        <v>ADV551-P</v>
      </c>
      <c r="K274" s="57" t="str">
        <f t="shared" si="49"/>
        <v>DO</v>
      </c>
      <c r="L274" s="2"/>
      <c r="M274" s="2" t="s">
        <v>2005</v>
      </c>
      <c r="N274" s="2" t="s">
        <v>489</v>
      </c>
      <c r="O274" s="2">
        <v>38</v>
      </c>
      <c r="P274" s="2"/>
      <c r="Q274" s="2" t="s">
        <v>2686</v>
      </c>
      <c r="R274" s="2" t="s">
        <v>2687</v>
      </c>
      <c r="S274" s="3" t="str">
        <f t="shared" si="50"/>
        <v>%Z038117</v>
      </c>
      <c r="T274" s="2" t="str">
        <f t="shared" si="51"/>
        <v>08ZX-923A</v>
      </c>
      <c r="U274" s="2" t="s">
        <v>2688</v>
      </c>
      <c r="V274" s="2" t="str">
        <f t="shared" si="52"/>
        <v>焚烧炉08ZX923启动</v>
      </c>
      <c r="W274" s="114" t="s">
        <v>2554</v>
      </c>
      <c r="X274" s="2" t="s">
        <v>2555</v>
      </c>
      <c r="Y274" s="114" t="s">
        <v>2219</v>
      </c>
      <c r="Z274" s="58" t="s">
        <v>165</v>
      </c>
      <c r="AA274" s="4"/>
      <c r="AB274" s="4"/>
      <c r="AC274" s="5"/>
      <c r="AD274" s="6"/>
      <c r="AE274" s="6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4"/>
      <c r="BL274" s="8"/>
      <c r="BM274" s="8"/>
      <c r="BN274" s="8"/>
      <c r="BO274" s="4"/>
      <c r="BP274" s="4"/>
      <c r="BQ274" s="4"/>
      <c r="BR274" s="4"/>
      <c r="BS274" s="18"/>
      <c r="BT274" s="19"/>
      <c r="BU274" s="18"/>
      <c r="BV274" s="19"/>
    </row>
    <row r="275" spans="1:75" ht="19.899999999999999" customHeight="1">
      <c r="A275" s="194">
        <v>402</v>
      </c>
      <c r="B275" s="195">
        <v>18</v>
      </c>
      <c r="C275" s="195"/>
      <c r="D275" s="196" t="s">
        <v>2689</v>
      </c>
      <c r="E275" s="196" t="s">
        <v>2690</v>
      </c>
      <c r="F275" s="2" t="str">
        <f t="shared" si="48"/>
        <v>FCS0301</v>
      </c>
      <c r="G275" s="1">
        <f t="shared" si="53"/>
        <v>3</v>
      </c>
      <c r="H275" s="1">
        <f t="shared" si="54"/>
        <v>8</v>
      </c>
      <c r="I275" s="1">
        <v>18</v>
      </c>
      <c r="J275" s="60" t="str">
        <f t="shared" si="55"/>
        <v>ADV551-P</v>
      </c>
      <c r="K275" s="57" t="str">
        <f t="shared" si="49"/>
        <v>DO</v>
      </c>
      <c r="L275" s="2"/>
      <c r="M275" s="2" t="s">
        <v>2005</v>
      </c>
      <c r="N275" s="2" t="s">
        <v>489</v>
      </c>
      <c r="O275" s="2">
        <v>38</v>
      </c>
      <c r="P275" s="2"/>
      <c r="Q275" s="2" t="s">
        <v>2686</v>
      </c>
      <c r="R275" s="2" t="s">
        <v>2687</v>
      </c>
      <c r="S275" s="3" t="str">
        <f t="shared" si="50"/>
        <v>%Z038118</v>
      </c>
      <c r="T275" s="2" t="str">
        <f t="shared" si="51"/>
        <v>08ZX-923B</v>
      </c>
      <c r="U275" s="2" t="s">
        <v>2691</v>
      </c>
      <c r="V275" s="2" t="str">
        <f t="shared" si="52"/>
        <v>焚烧炉08ZX923停止</v>
      </c>
      <c r="W275" s="114" t="s">
        <v>2554</v>
      </c>
      <c r="X275" s="2" t="s">
        <v>2555</v>
      </c>
      <c r="Y275" s="114" t="s">
        <v>2219</v>
      </c>
      <c r="Z275" s="58" t="s">
        <v>165</v>
      </c>
      <c r="AA275" s="4"/>
      <c r="AB275" s="4"/>
      <c r="AC275" s="5"/>
      <c r="AD275" s="6"/>
      <c r="AE275" s="6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4"/>
      <c r="BL275" s="8"/>
      <c r="BM275" s="8"/>
      <c r="BN275" s="8"/>
      <c r="BO275" s="4"/>
      <c r="BP275" s="4"/>
      <c r="BQ275" s="4"/>
      <c r="BR275" s="4"/>
      <c r="BS275" s="18"/>
      <c r="BT275" s="19"/>
      <c r="BU275" s="18"/>
      <c r="BV275" s="19"/>
    </row>
    <row r="276" spans="1:75" ht="19.899999999999999" customHeight="1">
      <c r="A276" s="194">
        <v>403</v>
      </c>
      <c r="B276" s="195">
        <v>19</v>
      </c>
      <c r="C276" s="195"/>
      <c r="D276" s="196" t="s">
        <v>2692</v>
      </c>
      <c r="E276" s="196" t="s">
        <v>2693</v>
      </c>
      <c r="F276" s="2" t="str">
        <f t="shared" si="48"/>
        <v>FCS0301</v>
      </c>
      <c r="G276" s="1">
        <f t="shared" si="53"/>
        <v>3</v>
      </c>
      <c r="H276" s="1">
        <f t="shared" si="54"/>
        <v>8</v>
      </c>
      <c r="I276" s="1">
        <v>19</v>
      </c>
      <c r="J276" s="60" t="str">
        <f t="shared" si="55"/>
        <v>ADV551-P</v>
      </c>
      <c r="K276" s="57" t="str">
        <f t="shared" si="49"/>
        <v>DO</v>
      </c>
      <c r="L276" s="2"/>
      <c r="M276" s="2" t="s">
        <v>2005</v>
      </c>
      <c r="N276" s="2" t="s">
        <v>489</v>
      </c>
      <c r="O276" s="2">
        <v>38</v>
      </c>
      <c r="P276" s="2"/>
      <c r="Q276" s="2" t="s">
        <v>2694</v>
      </c>
      <c r="R276" s="2" t="s">
        <v>2687</v>
      </c>
      <c r="S276" s="3" t="str">
        <f t="shared" si="50"/>
        <v>%Z038119</v>
      </c>
      <c r="T276" s="2" t="str">
        <f t="shared" si="51"/>
        <v>08ZX-924A</v>
      </c>
      <c r="U276" s="2" t="s">
        <v>2695</v>
      </c>
      <c r="V276" s="2" t="str">
        <f t="shared" si="52"/>
        <v>再热炉08ZX924启动</v>
      </c>
      <c r="W276" s="114" t="s">
        <v>2554</v>
      </c>
      <c r="X276" s="2" t="s">
        <v>2555</v>
      </c>
      <c r="Y276" s="114" t="s">
        <v>2219</v>
      </c>
      <c r="Z276" s="58" t="s">
        <v>165</v>
      </c>
      <c r="AA276" s="4"/>
      <c r="AB276" s="4"/>
      <c r="AC276" s="5"/>
      <c r="AD276" s="6"/>
      <c r="AE276" s="6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4"/>
      <c r="BL276" s="8"/>
      <c r="BM276" s="8"/>
      <c r="BN276" s="8"/>
      <c r="BO276" s="4"/>
      <c r="BP276" s="4"/>
      <c r="BQ276" s="4"/>
      <c r="BR276" s="4"/>
      <c r="BS276" s="18"/>
      <c r="BT276" s="19"/>
      <c r="BU276" s="18"/>
      <c r="BV276" s="19"/>
    </row>
    <row r="277" spans="1:75" ht="19.899999999999999" customHeight="1">
      <c r="A277" s="194">
        <v>404</v>
      </c>
      <c r="B277" s="195">
        <v>20</v>
      </c>
      <c r="C277" s="195"/>
      <c r="D277" s="196" t="s">
        <v>2696</v>
      </c>
      <c r="E277" s="196" t="s">
        <v>2697</v>
      </c>
      <c r="F277" s="2" t="str">
        <f t="shared" si="48"/>
        <v>FCS0301</v>
      </c>
      <c r="G277" s="1">
        <f t="shared" si="53"/>
        <v>3</v>
      </c>
      <c r="H277" s="1">
        <f t="shared" si="54"/>
        <v>8</v>
      </c>
      <c r="I277" s="1">
        <v>20</v>
      </c>
      <c r="J277" s="60" t="str">
        <f t="shared" si="55"/>
        <v>ADV551-P</v>
      </c>
      <c r="K277" s="57" t="str">
        <f t="shared" si="49"/>
        <v>DO</v>
      </c>
      <c r="L277" s="2"/>
      <c r="M277" s="2" t="s">
        <v>2005</v>
      </c>
      <c r="N277" s="2" t="s">
        <v>489</v>
      </c>
      <c r="O277" s="2">
        <v>38</v>
      </c>
      <c r="P277" s="2"/>
      <c r="Q277" s="2" t="s">
        <v>2694</v>
      </c>
      <c r="R277" s="2" t="s">
        <v>2687</v>
      </c>
      <c r="S277" s="3" t="str">
        <f t="shared" si="50"/>
        <v>%Z038120</v>
      </c>
      <c r="T277" s="2" t="str">
        <f t="shared" si="51"/>
        <v>08ZX-924B</v>
      </c>
      <c r="U277" s="2" t="s">
        <v>2698</v>
      </c>
      <c r="V277" s="2" t="str">
        <f t="shared" si="52"/>
        <v>再热炉08ZX924停止</v>
      </c>
      <c r="W277" s="114" t="s">
        <v>2554</v>
      </c>
      <c r="X277" s="2" t="s">
        <v>2555</v>
      </c>
      <c r="Y277" s="114" t="s">
        <v>2219</v>
      </c>
      <c r="Z277" s="58" t="s">
        <v>165</v>
      </c>
      <c r="AA277" s="4"/>
      <c r="AB277" s="4"/>
      <c r="AC277" s="5"/>
      <c r="AD277" s="6"/>
      <c r="AE277" s="6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4"/>
      <c r="BL277" s="8"/>
      <c r="BM277" s="8"/>
      <c r="BN277" s="8"/>
      <c r="BO277" s="4"/>
      <c r="BP277" s="4"/>
      <c r="BQ277" s="4"/>
      <c r="BR277" s="4"/>
      <c r="BS277" s="18"/>
      <c r="BT277" s="19"/>
      <c r="BU277" s="18"/>
      <c r="BV277" s="19"/>
    </row>
    <row r="278" spans="1:75" ht="19.899999999999999" customHeight="1">
      <c r="A278" s="194">
        <v>405</v>
      </c>
      <c r="B278" s="195">
        <v>21</v>
      </c>
      <c r="C278" s="195"/>
      <c r="D278" s="196" t="s">
        <v>2699</v>
      </c>
      <c r="E278" s="196" t="s">
        <v>2700</v>
      </c>
      <c r="F278" s="2" t="str">
        <f t="shared" si="48"/>
        <v>FCS0301</v>
      </c>
      <c r="G278" s="1">
        <f t="shared" si="53"/>
        <v>3</v>
      </c>
      <c r="H278" s="1">
        <f t="shared" si="54"/>
        <v>8</v>
      </c>
      <c r="I278" s="1">
        <v>21</v>
      </c>
      <c r="J278" s="60" t="str">
        <f t="shared" si="55"/>
        <v>ADV551-P</v>
      </c>
      <c r="K278" s="57" t="str">
        <f t="shared" si="49"/>
        <v>DO</v>
      </c>
      <c r="L278" s="2"/>
      <c r="M278" s="2" t="s">
        <v>2005</v>
      </c>
      <c r="N278" s="2" t="s">
        <v>489</v>
      </c>
      <c r="O278" s="2"/>
      <c r="P278" s="2"/>
      <c r="Q278" s="2" t="s">
        <v>2701</v>
      </c>
      <c r="R278" s="2" t="s">
        <v>2007</v>
      </c>
      <c r="S278" s="3" t="str">
        <f t="shared" si="50"/>
        <v>%Z038121</v>
      </c>
      <c r="T278" s="2" t="str">
        <f t="shared" si="51"/>
        <v>08FSH-9325</v>
      </c>
      <c r="U278" s="2" t="s">
        <v>2702</v>
      </c>
      <c r="V278" s="2" t="str">
        <f t="shared" si="52"/>
        <v>风量大报警通知</v>
      </c>
      <c r="W278" s="114" t="s">
        <v>2554</v>
      </c>
      <c r="X278" s="2" t="s">
        <v>2555</v>
      </c>
      <c r="Y278" s="114" t="s">
        <v>2219</v>
      </c>
      <c r="Z278" s="58" t="s">
        <v>165</v>
      </c>
      <c r="AA278" s="4"/>
      <c r="AB278" s="4"/>
      <c r="AC278" s="5"/>
      <c r="AD278" s="6"/>
      <c r="AE278" s="6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4"/>
      <c r="BL278" s="8"/>
      <c r="BM278" s="8"/>
      <c r="BN278" s="8"/>
      <c r="BO278" s="4"/>
      <c r="BP278" s="4"/>
      <c r="BQ278" s="4"/>
      <c r="BR278" s="4"/>
      <c r="BS278" s="112"/>
      <c r="BT278" s="19"/>
      <c r="BU278" s="18"/>
      <c r="BV278" s="19"/>
    </row>
    <row r="279" spans="1:75" ht="19.899999999999999" customHeight="1">
      <c r="A279" s="194">
        <v>406</v>
      </c>
      <c r="B279" s="195">
        <v>22</v>
      </c>
      <c r="C279" s="195"/>
      <c r="D279" s="196" t="s">
        <v>2703</v>
      </c>
      <c r="E279" s="196" t="s">
        <v>2704</v>
      </c>
      <c r="F279" s="2" t="str">
        <f t="shared" si="48"/>
        <v>FCS0301</v>
      </c>
      <c r="G279" s="1">
        <f t="shared" si="53"/>
        <v>3</v>
      </c>
      <c r="H279" s="1">
        <f t="shared" si="54"/>
        <v>8</v>
      </c>
      <c r="I279" s="1">
        <v>22</v>
      </c>
      <c r="J279" s="60" t="str">
        <f t="shared" si="55"/>
        <v>ADV551-P</v>
      </c>
      <c r="K279" s="57" t="str">
        <f t="shared" si="49"/>
        <v>DO</v>
      </c>
      <c r="L279" s="2"/>
      <c r="M279" s="2" t="s">
        <v>2005</v>
      </c>
      <c r="N279" s="2" t="s">
        <v>489</v>
      </c>
      <c r="O279" s="2"/>
      <c r="P279" s="2"/>
      <c r="Q279" s="2"/>
      <c r="R279" s="2"/>
      <c r="S279" s="3" t="str">
        <f t="shared" si="50"/>
        <v>%Z038122</v>
      </c>
      <c r="T279" s="2" t="str">
        <f t="shared" si="51"/>
        <v>04HSC-EF0101</v>
      </c>
      <c r="U279" s="2"/>
      <c r="V279" s="2" t="str">
        <f t="shared" si="52"/>
        <v>EF-04-0200-0101关闭</v>
      </c>
      <c r="W279" s="114" t="s">
        <v>2554</v>
      </c>
      <c r="X279" s="2" t="s">
        <v>2555</v>
      </c>
      <c r="Y279" s="114" t="s">
        <v>2219</v>
      </c>
      <c r="Z279" s="58" t="s">
        <v>165</v>
      </c>
      <c r="AA279" s="4"/>
      <c r="AB279" s="4"/>
      <c r="AC279" s="5"/>
      <c r="AD279" s="6"/>
      <c r="AE279" s="6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4"/>
      <c r="BL279" s="8"/>
      <c r="BM279" s="8"/>
      <c r="BN279" s="8"/>
      <c r="BO279" s="4"/>
      <c r="BP279" s="4"/>
      <c r="BQ279" s="4"/>
      <c r="BR279" s="4"/>
      <c r="BS279" s="18"/>
      <c r="BT279" s="19"/>
      <c r="BU279" s="18"/>
      <c r="BV279" s="19"/>
    </row>
    <row r="280" spans="1:75" ht="19.899999999999999" customHeight="1">
      <c r="A280" s="194">
        <v>407</v>
      </c>
      <c r="B280" s="195">
        <v>23</v>
      </c>
      <c r="C280" s="195"/>
      <c r="D280" s="196" t="s">
        <v>2705</v>
      </c>
      <c r="E280" s="196" t="s">
        <v>2706</v>
      </c>
      <c r="F280" s="2" t="str">
        <f t="shared" si="48"/>
        <v>FCS0301</v>
      </c>
      <c r="G280" s="1">
        <f t="shared" si="53"/>
        <v>3</v>
      </c>
      <c r="H280" s="1">
        <f t="shared" si="54"/>
        <v>8</v>
      </c>
      <c r="I280" s="1">
        <v>23</v>
      </c>
      <c r="J280" s="60" t="str">
        <f t="shared" si="55"/>
        <v>ADV551-P</v>
      </c>
      <c r="K280" s="57" t="str">
        <f t="shared" si="49"/>
        <v>DO</v>
      </c>
      <c r="L280" s="2"/>
      <c r="M280" s="2" t="s">
        <v>2005</v>
      </c>
      <c r="N280" s="2" t="s">
        <v>489</v>
      </c>
      <c r="O280" s="2"/>
      <c r="P280" s="2"/>
      <c r="Q280" s="2"/>
      <c r="R280" s="2"/>
      <c r="S280" s="3" t="str">
        <f t="shared" si="50"/>
        <v>%Z038123</v>
      </c>
      <c r="T280" s="2" t="str">
        <f t="shared" si="51"/>
        <v>04HSC-EF0201</v>
      </c>
      <c r="U280" s="2"/>
      <c r="V280" s="2" t="str">
        <f t="shared" si="52"/>
        <v>EF-04-0200-0201关闭</v>
      </c>
      <c r="W280" s="114" t="s">
        <v>2554</v>
      </c>
      <c r="X280" s="2" t="s">
        <v>2555</v>
      </c>
      <c r="Y280" s="114" t="s">
        <v>2219</v>
      </c>
      <c r="Z280" s="58" t="s">
        <v>165</v>
      </c>
      <c r="AA280" s="4"/>
      <c r="AB280" s="4"/>
      <c r="AC280" s="5"/>
      <c r="AD280" s="6"/>
      <c r="AE280" s="6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4"/>
      <c r="BL280" s="8"/>
      <c r="BM280" s="8"/>
      <c r="BN280" s="8"/>
      <c r="BO280" s="4"/>
      <c r="BP280" s="4"/>
      <c r="BQ280" s="4"/>
      <c r="BR280" s="4"/>
      <c r="BS280" s="18"/>
      <c r="BT280" s="19"/>
      <c r="BU280" s="18"/>
      <c r="BV280" s="19"/>
    </row>
    <row r="281" spans="1:75" ht="19.899999999999999" customHeight="1">
      <c r="A281" s="194">
        <v>408</v>
      </c>
      <c r="B281" s="195">
        <v>24</v>
      </c>
      <c r="C281" s="195"/>
      <c r="D281" s="196" t="s">
        <v>2707</v>
      </c>
      <c r="E281" s="196" t="s">
        <v>2708</v>
      </c>
      <c r="F281" s="2" t="str">
        <f t="shared" si="48"/>
        <v>FCS0301</v>
      </c>
      <c r="G281" s="1">
        <f t="shared" si="53"/>
        <v>3</v>
      </c>
      <c r="H281" s="1">
        <f t="shared" si="54"/>
        <v>8</v>
      </c>
      <c r="I281" s="1">
        <v>24</v>
      </c>
      <c r="J281" s="60" t="str">
        <f t="shared" si="55"/>
        <v>ADV551-P</v>
      </c>
      <c r="K281" s="57" t="str">
        <f t="shared" si="49"/>
        <v>DO</v>
      </c>
      <c r="L281" s="2"/>
      <c r="M281" s="2" t="s">
        <v>2005</v>
      </c>
      <c r="N281" s="2" t="s">
        <v>489</v>
      </c>
      <c r="O281" s="2"/>
      <c r="P281" s="2"/>
      <c r="Q281" s="2"/>
      <c r="R281" s="2"/>
      <c r="S281" s="3" t="str">
        <f t="shared" si="50"/>
        <v>%Z038124</v>
      </c>
      <c r="T281" s="2" t="str">
        <f t="shared" si="51"/>
        <v>04HSC-FAU0101</v>
      </c>
      <c r="U281" s="2"/>
      <c r="V281" s="2" t="str">
        <f t="shared" si="52"/>
        <v>FAU-04-0200-0101关闭</v>
      </c>
      <c r="W281" s="114" t="s">
        <v>2554</v>
      </c>
      <c r="X281" s="2" t="s">
        <v>2555</v>
      </c>
      <c r="Y281" s="114" t="s">
        <v>2219</v>
      </c>
      <c r="Z281" s="58" t="s">
        <v>165</v>
      </c>
      <c r="AA281" s="4"/>
      <c r="AB281" s="4"/>
      <c r="AC281" s="5"/>
      <c r="AD281" s="6"/>
      <c r="AE281" s="6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4"/>
      <c r="BL281" s="8"/>
      <c r="BM281" s="8"/>
      <c r="BN281" s="8"/>
      <c r="BO281" s="4"/>
      <c r="BP281" s="4"/>
      <c r="BQ281" s="4"/>
      <c r="BR281" s="4"/>
      <c r="BS281" s="18"/>
      <c r="BT281" s="19"/>
      <c r="BU281" s="18"/>
      <c r="BV281" s="19"/>
    </row>
    <row r="282" spans="1:75" ht="19.899999999999999" customHeight="1">
      <c r="A282" s="194">
        <v>409</v>
      </c>
      <c r="B282" s="195">
        <v>25</v>
      </c>
      <c r="C282" s="195"/>
      <c r="D282" s="196" t="s">
        <v>2709</v>
      </c>
      <c r="E282" s="196" t="s">
        <v>2710</v>
      </c>
      <c r="F282" s="2" t="str">
        <f t="shared" si="48"/>
        <v>FCS0301</v>
      </c>
      <c r="G282" s="1">
        <f t="shared" si="53"/>
        <v>3</v>
      </c>
      <c r="H282" s="1">
        <f t="shared" si="54"/>
        <v>8</v>
      </c>
      <c r="I282" s="1">
        <v>25</v>
      </c>
      <c r="J282" s="60" t="str">
        <f t="shared" si="55"/>
        <v>ADV551-P</v>
      </c>
      <c r="K282" s="57" t="str">
        <f t="shared" si="49"/>
        <v>DO</v>
      </c>
      <c r="L282" s="2"/>
      <c r="M282" s="2" t="s">
        <v>2005</v>
      </c>
      <c r="N282" s="2" t="s">
        <v>489</v>
      </c>
      <c r="O282" s="2"/>
      <c r="P282" s="2"/>
      <c r="Q282" s="2"/>
      <c r="R282" s="2"/>
      <c r="S282" s="3" t="str">
        <f t="shared" si="50"/>
        <v>%Z038125</v>
      </c>
      <c r="T282" s="2" t="str">
        <f t="shared" si="51"/>
        <v>04HSC-MGD0101</v>
      </c>
      <c r="U282" s="2"/>
      <c r="V282" s="2" t="str">
        <f t="shared" si="52"/>
        <v>MGD-04-0200-0101关闭</v>
      </c>
      <c r="W282" s="114" t="s">
        <v>2554</v>
      </c>
      <c r="X282" s="2" t="s">
        <v>2555</v>
      </c>
      <c r="Y282" s="114" t="s">
        <v>2219</v>
      </c>
      <c r="Z282" s="58" t="s">
        <v>165</v>
      </c>
      <c r="AA282" s="4"/>
      <c r="AB282" s="4"/>
      <c r="AC282" s="5"/>
      <c r="AD282" s="6"/>
      <c r="AE282" s="6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4"/>
      <c r="BL282" s="8"/>
      <c r="BM282" s="8"/>
      <c r="BN282" s="8"/>
      <c r="BO282" s="4"/>
      <c r="BP282" s="4"/>
      <c r="BQ282" s="4"/>
      <c r="BR282" s="4"/>
      <c r="BS282" s="18"/>
      <c r="BT282" s="19"/>
      <c r="BU282" s="18"/>
      <c r="BV282" s="19"/>
    </row>
    <row r="283" spans="1:75" ht="19.899999999999999" customHeight="1">
      <c r="A283" s="194">
        <v>410</v>
      </c>
      <c r="B283" s="195">
        <v>26</v>
      </c>
      <c r="C283" s="195"/>
      <c r="D283" s="196" t="s">
        <v>2711</v>
      </c>
      <c r="E283" s="196" t="s">
        <v>2712</v>
      </c>
      <c r="F283" s="2" t="str">
        <f t="shared" si="48"/>
        <v>FCS0301</v>
      </c>
      <c r="G283" s="1">
        <f t="shared" si="53"/>
        <v>3</v>
      </c>
      <c r="H283" s="1">
        <f t="shared" si="54"/>
        <v>8</v>
      </c>
      <c r="I283" s="1">
        <v>26</v>
      </c>
      <c r="J283" s="60" t="str">
        <f t="shared" si="55"/>
        <v>ADV551-P</v>
      </c>
      <c r="K283" s="57" t="str">
        <f t="shared" si="49"/>
        <v>DO</v>
      </c>
      <c r="L283" s="2"/>
      <c r="M283" s="2" t="s">
        <v>2005</v>
      </c>
      <c r="N283" s="2" t="s">
        <v>489</v>
      </c>
      <c r="O283" s="2"/>
      <c r="P283" s="2"/>
      <c r="Q283" s="2"/>
      <c r="R283" s="2"/>
      <c r="S283" s="3" t="str">
        <f t="shared" si="50"/>
        <v>%Z038126</v>
      </c>
      <c r="T283" s="2" t="str">
        <f t="shared" si="51"/>
        <v>04HSC-MGD0201</v>
      </c>
      <c r="U283" s="2"/>
      <c r="V283" s="2" t="str">
        <f t="shared" si="52"/>
        <v>MGD-04-0200-0201关闭</v>
      </c>
      <c r="W283" s="114" t="s">
        <v>2554</v>
      </c>
      <c r="X283" s="2" t="s">
        <v>2555</v>
      </c>
      <c r="Y283" s="114" t="s">
        <v>2219</v>
      </c>
      <c r="Z283" s="58" t="s">
        <v>165</v>
      </c>
      <c r="AA283" s="4"/>
      <c r="AB283" s="4"/>
      <c r="AC283" s="5"/>
      <c r="AD283" s="6"/>
      <c r="AE283" s="6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4"/>
      <c r="BL283" s="8"/>
      <c r="BM283" s="8"/>
      <c r="BN283" s="8"/>
      <c r="BO283" s="4"/>
      <c r="BP283" s="4"/>
      <c r="BQ283" s="4"/>
      <c r="BR283" s="4"/>
      <c r="BS283" s="18"/>
      <c r="BT283" s="19"/>
      <c r="BU283" s="18"/>
      <c r="BV283" s="19"/>
    </row>
    <row r="284" spans="1:75" ht="19.899999999999999" customHeight="1">
      <c r="A284" s="194">
        <v>411</v>
      </c>
      <c r="B284" s="195">
        <v>27</v>
      </c>
      <c r="C284" s="195"/>
      <c r="D284" s="196" t="s">
        <v>2713</v>
      </c>
      <c r="E284" s="196" t="s">
        <v>2714</v>
      </c>
      <c r="F284" s="2" t="str">
        <f t="shared" si="48"/>
        <v>FCS0301</v>
      </c>
      <c r="G284" s="1">
        <f t="shared" si="53"/>
        <v>3</v>
      </c>
      <c r="H284" s="1">
        <f t="shared" si="54"/>
        <v>8</v>
      </c>
      <c r="I284" s="1">
        <v>27</v>
      </c>
      <c r="J284" s="60" t="str">
        <f t="shared" si="55"/>
        <v>ADV551-P</v>
      </c>
      <c r="K284" s="57" t="str">
        <f t="shared" si="49"/>
        <v>DO</v>
      </c>
      <c r="L284" s="2"/>
      <c r="M284" s="2" t="s">
        <v>2005</v>
      </c>
      <c r="N284" s="2" t="s">
        <v>489</v>
      </c>
      <c r="O284" s="2"/>
      <c r="P284" s="2"/>
      <c r="Q284" s="2"/>
      <c r="R284" s="2"/>
      <c r="S284" s="3" t="str">
        <f t="shared" si="50"/>
        <v>%Z038127</v>
      </c>
      <c r="T284" s="2" t="str">
        <f t="shared" si="51"/>
        <v>04HSC-MGD0301</v>
      </c>
      <c r="U284" s="2"/>
      <c r="V284" s="2" t="str">
        <f t="shared" si="52"/>
        <v>MGD-04-0200-0301关闭</v>
      </c>
      <c r="W284" s="114" t="s">
        <v>2554</v>
      </c>
      <c r="X284" s="2" t="s">
        <v>2555</v>
      </c>
      <c r="Y284" s="114" t="s">
        <v>2219</v>
      </c>
      <c r="Z284" s="58" t="s">
        <v>165</v>
      </c>
      <c r="AA284" s="4"/>
      <c r="AB284" s="4"/>
      <c r="AC284" s="5"/>
      <c r="AD284" s="6"/>
      <c r="AE284" s="6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4"/>
      <c r="BL284" s="8"/>
      <c r="BM284" s="8"/>
      <c r="BN284" s="8"/>
      <c r="BO284" s="4"/>
      <c r="BP284" s="4"/>
      <c r="BQ284" s="4"/>
      <c r="BR284" s="4"/>
      <c r="BS284" s="18"/>
      <c r="BT284" s="19"/>
      <c r="BU284" s="18"/>
      <c r="BV284" s="19"/>
    </row>
    <row r="285" spans="1:75" ht="19.899999999999999" customHeight="1">
      <c r="A285" s="194">
        <v>412</v>
      </c>
      <c r="B285" s="195">
        <v>28</v>
      </c>
      <c r="C285" s="195"/>
      <c r="D285" s="196"/>
      <c r="E285" s="196" t="s">
        <v>2635</v>
      </c>
      <c r="F285" s="2" t="str">
        <f t="shared" si="48"/>
        <v>FCS0301</v>
      </c>
      <c r="G285" s="1">
        <f t="shared" si="53"/>
        <v>3</v>
      </c>
      <c r="H285" s="1">
        <f t="shared" si="54"/>
        <v>8</v>
      </c>
      <c r="I285" s="1">
        <v>28</v>
      </c>
      <c r="J285" s="60" t="str">
        <f t="shared" si="55"/>
        <v>ADV551-P</v>
      </c>
      <c r="K285" s="57" t="str">
        <f t="shared" si="49"/>
        <v>DO</v>
      </c>
      <c r="L285" s="2"/>
      <c r="M285" s="2" t="s">
        <v>2005</v>
      </c>
      <c r="N285" s="2" t="s">
        <v>489</v>
      </c>
      <c r="O285" s="2"/>
      <c r="P285" s="2"/>
      <c r="Q285" s="2"/>
      <c r="R285" s="2"/>
      <c r="S285" s="3" t="str">
        <f t="shared" si="50"/>
        <v>%Z038128</v>
      </c>
      <c r="T285" s="2" t="str">
        <f t="shared" si="51"/>
        <v/>
      </c>
      <c r="U285" s="2"/>
      <c r="V285" s="2" t="str">
        <f t="shared" si="52"/>
        <v>REDO SPARE</v>
      </c>
      <c r="W285" s="114" t="s">
        <v>2554</v>
      </c>
      <c r="X285" s="2" t="s">
        <v>2555</v>
      </c>
      <c r="Y285" s="114" t="s">
        <v>2219</v>
      </c>
      <c r="Z285" s="58" t="s">
        <v>165</v>
      </c>
      <c r="AA285" s="4"/>
      <c r="AB285" s="4"/>
      <c r="AC285" s="5"/>
      <c r="AD285" s="6"/>
      <c r="AE285" s="6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4"/>
      <c r="BL285" s="8"/>
      <c r="BM285" s="8"/>
      <c r="BN285" s="8"/>
      <c r="BO285" s="4"/>
      <c r="BP285" s="4"/>
      <c r="BQ285" s="4"/>
      <c r="BR285" s="4"/>
      <c r="BS285" s="18"/>
      <c r="BT285" s="19"/>
      <c r="BU285" s="18"/>
      <c r="BV285" s="19"/>
    </row>
    <row r="286" spans="1:75" ht="19.899999999999999" customHeight="1">
      <c r="A286" s="194">
        <v>413</v>
      </c>
      <c r="B286" s="195">
        <v>29</v>
      </c>
      <c r="C286" s="195"/>
      <c r="D286" s="196"/>
      <c r="E286" s="196" t="s">
        <v>2635</v>
      </c>
      <c r="F286" s="2" t="str">
        <f t="shared" si="48"/>
        <v>FCS0301</v>
      </c>
      <c r="G286" s="1">
        <f t="shared" si="53"/>
        <v>3</v>
      </c>
      <c r="H286" s="1">
        <f t="shared" si="54"/>
        <v>8</v>
      </c>
      <c r="I286" s="1">
        <v>29</v>
      </c>
      <c r="J286" s="60" t="str">
        <f t="shared" si="55"/>
        <v>ADV551-P</v>
      </c>
      <c r="K286" s="57" t="str">
        <f t="shared" si="49"/>
        <v>DO</v>
      </c>
      <c r="L286" s="2"/>
      <c r="M286" s="2" t="s">
        <v>2005</v>
      </c>
      <c r="N286" s="2" t="s">
        <v>489</v>
      </c>
      <c r="O286" s="2"/>
      <c r="P286" s="2"/>
      <c r="Q286" s="2"/>
      <c r="R286" s="2"/>
      <c r="S286" s="3" t="str">
        <f t="shared" si="50"/>
        <v>%Z038129</v>
      </c>
      <c r="T286" s="2" t="str">
        <f t="shared" si="51"/>
        <v/>
      </c>
      <c r="U286" s="2"/>
      <c r="V286" s="2" t="str">
        <f t="shared" si="52"/>
        <v>REDO SPARE</v>
      </c>
      <c r="W286" s="114" t="s">
        <v>2554</v>
      </c>
      <c r="X286" s="2" t="s">
        <v>2555</v>
      </c>
      <c r="Y286" s="114" t="s">
        <v>2219</v>
      </c>
      <c r="Z286" s="58" t="s">
        <v>165</v>
      </c>
      <c r="AA286" s="4"/>
      <c r="AB286" s="4"/>
      <c r="AC286" s="5"/>
      <c r="AD286" s="6"/>
      <c r="AE286" s="6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4"/>
      <c r="BL286" s="8"/>
      <c r="BM286" s="8"/>
      <c r="BN286" s="8"/>
      <c r="BO286" s="4"/>
      <c r="BP286" s="4"/>
      <c r="BQ286" s="4"/>
      <c r="BR286" s="4"/>
      <c r="BS286" s="18"/>
      <c r="BT286" s="19"/>
      <c r="BU286" s="18"/>
      <c r="BV286" s="19"/>
    </row>
    <row r="287" spans="1:75" ht="19.899999999999999" customHeight="1">
      <c r="A287" s="194">
        <v>414</v>
      </c>
      <c r="B287" s="204">
        <v>30</v>
      </c>
      <c r="C287" s="195"/>
      <c r="D287" s="115"/>
      <c r="E287" s="174" t="s">
        <v>2635</v>
      </c>
      <c r="F287" s="2" t="str">
        <f t="shared" si="48"/>
        <v>FCS0301</v>
      </c>
      <c r="G287" s="1">
        <f t="shared" si="53"/>
        <v>3</v>
      </c>
      <c r="H287" s="1">
        <f t="shared" si="54"/>
        <v>8</v>
      </c>
      <c r="I287" s="1">
        <v>30</v>
      </c>
      <c r="J287" s="60" t="str">
        <f t="shared" si="55"/>
        <v>ADV551-P</v>
      </c>
      <c r="K287" s="57" t="str">
        <f t="shared" si="49"/>
        <v>DO</v>
      </c>
      <c r="L287" s="2"/>
      <c r="M287" s="2" t="s">
        <v>2005</v>
      </c>
      <c r="N287" s="2" t="s">
        <v>489</v>
      </c>
      <c r="O287" s="2"/>
      <c r="P287" s="2"/>
      <c r="Q287" s="2"/>
      <c r="R287" s="2"/>
      <c r="S287" s="3" t="str">
        <f t="shared" si="50"/>
        <v>%Z038130</v>
      </c>
      <c r="T287" s="2" t="str">
        <f t="shared" si="51"/>
        <v/>
      </c>
      <c r="U287" s="36"/>
      <c r="V287" s="2" t="str">
        <f t="shared" si="52"/>
        <v>REDO SPARE</v>
      </c>
      <c r="W287" s="114" t="s">
        <v>2554</v>
      </c>
      <c r="X287" s="2" t="s">
        <v>2555</v>
      </c>
      <c r="Y287" s="114" t="s">
        <v>2219</v>
      </c>
      <c r="Z287" s="58" t="s">
        <v>165</v>
      </c>
      <c r="AA287" s="4"/>
      <c r="AB287" s="4"/>
      <c r="AC287" s="5"/>
      <c r="AD287" s="6"/>
      <c r="AE287" s="6"/>
      <c r="AF287" s="4"/>
      <c r="AG287" s="4"/>
      <c r="AH287" s="4"/>
      <c r="AI287" s="4"/>
      <c r="AJ287" s="7"/>
      <c r="AK287" s="4"/>
      <c r="AL287" s="4"/>
      <c r="AM287" s="4"/>
      <c r="AN287" s="4"/>
      <c r="AO287" s="4"/>
      <c r="AP287" s="4"/>
      <c r="AQ287" s="4"/>
      <c r="AR287" s="4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4"/>
      <c r="BL287" s="8"/>
      <c r="BM287" s="8"/>
      <c r="BN287" s="8"/>
      <c r="BO287" s="4"/>
      <c r="BP287" s="4"/>
      <c r="BQ287" s="4"/>
      <c r="BR287" s="4"/>
      <c r="BS287" s="18"/>
      <c r="BT287" s="19"/>
      <c r="BU287" s="18"/>
      <c r="BV287" s="19"/>
    </row>
    <row r="288" spans="1:75" ht="19.899999999999999" customHeight="1">
      <c r="A288" s="194">
        <v>415</v>
      </c>
      <c r="B288" s="204">
        <v>31</v>
      </c>
      <c r="C288" s="195"/>
      <c r="D288" s="115"/>
      <c r="E288" s="174" t="s">
        <v>2635</v>
      </c>
      <c r="F288" s="2" t="str">
        <f t="shared" si="48"/>
        <v>FCS0301</v>
      </c>
      <c r="G288" s="1">
        <f t="shared" si="53"/>
        <v>3</v>
      </c>
      <c r="H288" s="1">
        <f t="shared" si="54"/>
        <v>8</v>
      </c>
      <c r="I288" s="1">
        <v>31</v>
      </c>
      <c r="J288" s="60" t="str">
        <f t="shared" si="55"/>
        <v>ADV551-P</v>
      </c>
      <c r="K288" s="57" t="str">
        <f t="shared" si="49"/>
        <v>DO</v>
      </c>
      <c r="L288" s="2"/>
      <c r="M288" s="2" t="s">
        <v>2005</v>
      </c>
      <c r="N288" s="2" t="s">
        <v>489</v>
      </c>
      <c r="O288" s="2"/>
      <c r="P288" s="2"/>
      <c r="Q288" s="2"/>
      <c r="R288" s="2"/>
      <c r="S288" s="3" t="str">
        <f t="shared" si="50"/>
        <v>%Z038131</v>
      </c>
      <c r="T288" s="2" t="str">
        <f t="shared" si="51"/>
        <v/>
      </c>
      <c r="U288" s="36"/>
      <c r="V288" s="2" t="str">
        <f t="shared" si="52"/>
        <v>REDO SPARE</v>
      </c>
      <c r="W288" s="114" t="s">
        <v>2554</v>
      </c>
      <c r="X288" s="2" t="s">
        <v>2555</v>
      </c>
      <c r="Y288" s="114" t="s">
        <v>2219</v>
      </c>
      <c r="Z288" s="58" t="s">
        <v>165</v>
      </c>
      <c r="AA288" s="4"/>
      <c r="AB288" s="4"/>
      <c r="AC288" s="5"/>
      <c r="AD288" s="6"/>
      <c r="AE288" s="6"/>
      <c r="AF288" s="4"/>
      <c r="AG288" s="4"/>
      <c r="AH288" s="4"/>
      <c r="AI288" s="4"/>
      <c r="AJ288" s="8"/>
      <c r="AK288" s="4"/>
      <c r="AL288" s="4"/>
      <c r="AM288" s="4"/>
      <c r="AN288" s="4"/>
      <c r="AO288" s="4"/>
      <c r="AP288" s="4"/>
      <c r="AQ288" s="4"/>
      <c r="AR288" s="4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4"/>
      <c r="BL288" s="8"/>
      <c r="BM288" s="8"/>
      <c r="BN288" s="8"/>
      <c r="BO288" s="4"/>
      <c r="BP288" s="4"/>
      <c r="BQ288" s="4"/>
      <c r="BR288" s="4"/>
      <c r="BS288" s="18"/>
      <c r="BT288" s="19"/>
      <c r="BU288" s="18"/>
      <c r="BV288" s="19"/>
    </row>
    <row r="289" spans="1:75" ht="19.899999999999999" customHeight="1">
      <c r="A289" s="194">
        <v>416</v>
      </c>
      <c r="B289" s="204">
        <v>32</v>
      </c>
      <c r="C289" s="195"/>
      <c r="D289" s="115"/>
      <c r="E289" s="174" t="s">
        <v>2635</v>
      </c>
      <c r="F289" s="2" t="str">
        <f t="shared" si="48"/>
        <v>FCS0301</v>
      </c>
      <c r="G289" s="1">
        <f t="shared" si="53"/>
        <v>3</v>
      </c>
      <c r="H289" s="1">
        <f t="shared" si="54"/>
        <v>8</v>
      </c>
      <c r="I289" s="1">
        <v>32</v>
      </c>
      <c r="J289" s="60" t="str">
        <f t="shared" si="55"/>
        <v>ADV551-P</v>
      </c>
      <c r="K289" s="57" t="str">
        <f t="shared" si="49"/>
        <v>DO</v>
      </c>
      <c r="L289" s="2"/>
      <c r="M289" s="2" t="s">
        <v>2005</v>
      </c>
      <c r="N289" s="2" t="s">
        <v>489</v>
      </c>
      <c r="O289" s="2"/>
      <c r="P289" s="2"/>
      <c r="Q289" s="2"/>
      <c r="R289" s="2"/>
      <c r="S289" s="3" t="str">
        <f t="shared" si="50"/>
        <v>%Z038132</v>
      </c>
      <c r="T289" s="2" t="str">
        <f t="shared" si="51"/>
        <v/>
      </c>
      <c r="U289" s="36"/>
      <c r="V289" s="2" t="str">
        <f t="shared" si="52"/>
        <v>REDO SPARE</v>
      </c>
      <c r="W289" s="114" t="s">
        <v>2554</v>
      </c>
      <c r="X289" s="2" t="s">
        <v>2555</v>
      </c>
      <c r="Y289" s="114" t="s">
        <v>2219</v>
      </c>
      <c r="Z289" s="58" t="s">
        <v>165</v>
      </c>
      <c r="AA289" s="4"/>
      <c r="AB289" s="4"/>
      <c r="AC289" s="5"/>
      <c r="AD289" s="6"/>
      <c r="AE289" s="6"/>
      <c r="AF289" s="4"/>
      <c r="AG289" s="4"/>
      <c r="AH289" s="4"/>
      <c r="AI289" s="4"/>
      <c r="AJ289" s="8"/>
      <c r="AK289" s="4"/>
      <c r="AL289" s="4"/>
      <c r="AM289" s="4"/>
      <c r="AN289" s="4"/>
      <c r="AO289" s="4"/>
      <c r="AP289" s="4"/>
      <c r="AQ289" s="4"/>
      <c r="AR289" s="4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4"/>
      <c r="BL289" s="8"/>
      <c r="BM289" s="8"/>
      <c r="BN289" s="8"/>
      <c r="BO289" s="4"/>
      <c r="BP289" s="4"/>
      <c r="BQ289" s="4"/>
      <c r="BR289" s="4"/>
      <c r="BS289" s="18"/>
      <c r="BT289" s="19"/>
      <c r="BU289" s="18"/>
      <c r="BV289" s="19"/>
    </row>
    <row r="290" spans="1:75" ht="19.899999999999999" customHeight="1">
      <c r="A290" s="194">
        <v>417</v>
      </c>
      <c r="B290" s="195">
        <v>1</v>
      </c>
      <c r="C290" s="195"/>
      <c r="D290" s="196" t="s">
        <v>2715</v>
      </c>
      <c r="E290" s="196" t="s">
        <v>2716</v>
      </c>
      <c r="F290" s="2" t="str">
        <f t="shared" ref="F290:F321" si="56">F289</f>
        <v>FCS0301</v>
      </c>
      <c r="G290" s="1">
        <v>4</v>
      </c>
      <c r="H290" s="1">
        <v>8</v>
      </c>
      <c r="I290" s="1">
        <v>1</v>
      </c>
      <c r="J290" s="60" t="s">
        <v>2552</v>
      </c>
      <c r="K290" s="57" t="str">
        <f t="shared" si="49"/>
        <v>DO</v>
      </c>
      <c r="L290" s="2" t="s">
        <v>2717</v>
      </c>
      <c r="M290" s="2" t="s">
        <v>2005</v>
      </c>
      <c r="N290" s="2" t="s">
        <v>489</v>
      </c>
      <c r="O290" s="2">
        <v>35</v>
      </c>
      <c r="P290" s="2"/>
      <c r="Q290" s="2" t="s">
        <v>2414</v>
      </c>
      <c r="R290" s="2" t="s">
        <v>2415</v>
      </c>
      <c r="S290" s="3" t="str">
        <f t="shared" si="50"/>
        <v>%Z048101</v>
      </c>
      <c r="T290" s="2" t="str">
        <f t="shared" si="51"/>
        <v>08XSOV-3548</v>
      </c>
      <c r="U290" s="2" t="s">
        <v>2718</v>
      </c>
      <c r="V290" s="2" t="str">
        <f t="shared" si="52"/>
        <v>CL302采出切断阀电磁阀</v>
      </c>
      <c r="W290" s="114" t="s">
        <v>2554</v>
      </c>
      <c r="X290" s="2" t="s">
        <v>2719</v>
      </c>
      <c r="Y290" s="114"/>
      <c r="Z290" s="58" t="s">
        <v>165</v>
      </c>
      <c r="AA290" s="4"/>
      <c r="AB290" s="4"/>
      <c r="AC290" s="5"/>
      <c r="AD290" s="6"/>
      <c r="AE290" s="6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4"/>
      <c r="BL290" s="8"/>
      <c r="BM290" s="8"/>
      <c r="BN290" s="8"/>
      <c r="BO290" s="4"/>
      <c r="BP290" s="4"/>
      <c r="BQ290" s="4"/>
      <c r="BR290" s="4"/>
      <c r="BS290" s="18"/>
      <c r="BT290" s="19"/>
      <c r="BU290" s="18"/>
      <c r="BV290" s="19"/>
      <c r="BW290" s="21"/>
    </row>
    <row r="291" spans="1:75" ht="19.899999999999999" customHeight="1">
      <c r="A291" s="194">
        <v>418</v>
      </c>
      <c r="B291" s="195">
        <v>2</v>
      </c>
      <c r="C291" s="195"/>
      <c r="D291" s="196" t="s">
        <v>2720</v>
      </c>
      <c r="E291" s="196" t="s">
        <v>2721</v>
      </c>
      <c r="F291" s="2" t="str">
        <f t="shared" si="56"/>
        <v>FCS0301</v>
      </c>
      <c r="G291" s="1">
        <f t="shared" ref="G291:G321" si="57">G290</f>
        <v>4</v>
      </c>
      <c r="H291" s="1">
        <f t="shared" ref="H291:H321" si="58">H290</f>
        <v>8</v>
      </c>
      <c r="I291" s="1">
        <v>2</v>
      </c>
      <c r="J291" s="60" t="str">
        <f t="shared" ref="J291:J321" si="59">J290</f>
        <v>ADV551-P</v>
      </c>
      <c r="K291" s="57" t="str">
        <f t="shared" si="49"/>
        <v>DO</v>
      </c>
      <c r="L291" s="2" t="s">
        <v>2717</v>
      </c>
      <c r="M291" s="2" t="s">
        <v>2005</v>
      </c>
      <c r="N291" s="2" t="s">
        <v>489</v>
      </c>
      <c r="O291" s="2">
        <v>35</v>
      </c>
      <c r="P291" s="2"/>
      <c r="Q291" s="2" t="s">
        <v>2444</v>
      </c>
      <c r="R291" s="2" t="s">
        <v>2445</v>
      </c>
      <c r="S291" s="3" t="str">
        <f t="shared" si="50"/>
        <v>%Z048102</v>
      </c>
      <c r="T291" s="2" t="str">
        <f t="shared" si="51"/>
        <v>08XSOV-4606A</v>
      </c>
      <c r="U291" s="2" t="s">
        <v>2722</v>
      </c>
      <c r="V291" s="2" t="str">
        <f t="shared" si="52"/>
        <v>HF401蒸汽切断阀电磁阀</v>
      </c>
      <c r="W291" s="114" t="s">
        <v>2554</v>
      </c>
      <c r="X291" s="2" t="s">
        <v>2719</v>
      </c>
      <c r="Y291" s="114"/>
      <c r="Z291" s="58" t="s">
        <v>165</v>
      </c>
      <c r="AA291" s="4"/>
      <c r="AB291" s="4"/>
      <c r="AC291" s="5"/>
      <c r="AD291" s="6"/>
      <c r="AE291" s="6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4"/>
      <c r="BL291" s="8"/>
      <c r="BM291" s="8"/>
      <c r="BN291" s="8"/>
      <c r="BO291" s="4"/>
      <c r="BP291" s="4"/>
      <c r="BQ291" s="4"/>
      <c r="BR291" s="4"/>
      <c r="BS291" s="18"/>
      <c r="BT291" s="19"/>
      <c r="BU291" s="18"/>
      <c r="BV291" s="19"/>
      <c r="BW291" s="21"/>
    </row>
    <row r="292" spans="1:75" ht="19.899999999999999" customHeight="1">
      <c r="A292" s="194">
        <v>419</v>
      </c>
      <c r="B292" s="195">
        <v>3</v>
      </c>
      <c r="C292" s="195"/>
      <c r="D292" s="196" t="s">
        <v>2723</v>
      </c>
      <c r="E292" s="196" t="s">
        <v>2721</v>
      </c>
      <c r="F292" s="2" t="str">
        <f t="shared" si="56"/>
        <v>FCS0301</v>
      </c>
      <c r="G292" s="1">
        <f t="shared" si="57"/>
        <v>4</v>
      </c>
      <c r="H292" s="1">
        <f t="shared" si="58"/>
        <v>8</v>
      </c>
      <c r="I292" s="1">
        <v>3</v>
      </c>
      <c r="J292" s="60" t="str">
        <f t="shared" si="59"/>
        <v>ADV551-P</v>
      </c>
      <c r="K292" s="57" t="str">
        <f t="shared" si="49"/>
        <v>DO</v>
      </c>
      <c r="L292" s="2" t="s">
        <v>2717</v>
      </c>
      <c r="M292" s="2" t="s">
        <v>2005</v>
      </c>
      <c r="N292" s="2" t="s">
        <v>489</v>
      </c>
      <c r="O292" s="2">
        <v>35</v>
      </c>
      <c r="P292" s="2"/>
      <c r="Q292" s="2" t="s">
        <v>2444</v>
      </c>
      <c r="R292" s="2" t="s">
        <v>2445</v>
      </c>
      <c r="S292" s="3" t="str">
        <f t="shared" si="50"/>
        <v>%Z048103</v>
      </c>
      <c r="T292" s="2" t="str">
        <f t="shared" si="51"/>
        <v>08XSOV-4606B</v>
      </c>
      <c r="U292" s="2" t="s">
        <v>2724</v>
      </c>
      <c r="V292" s="2" t="str">
        <f t="shared" si="52"/>
        <v>HF401蒸汽切断阀电磁阀</v>
      </c>
      <c r="W292" s="114" t="s">
        <v>2554</v>
      </c>
      <c r="X292" s="2" t="s">
        <v>2719</v>
      </c>
      <c r="Y292" s="114"/>
      <c r="Z292" s="58" t="s">
        <v>165</v>
      </c>
      <c r="AA292" s="4"/>
      <c r="AB292" s="4"/>
      <c r="AC292" s="5"/>
      <c r="AD292" s="6"/>
      <c r="AE292" s="6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4"/>
      <c r="BL292" s="8"/>
      <c r="BM292" s="8"/>
      <c r="BN292" s="8"/>
      <c r="BO292" s="4"/>
      <c r="BP292" s="4"/>
      <c r="BQ292" s="4"/>
      <c r="BR292" s="4"/>
      <c r="BS292" s="18"/>
      <c r="BT292" s="19"/>
      <c r="BU292" s="18"/>
      <c r="BV292" s="19"/>
      <c r="BW292" s="21"/>
    </row>
    <row r="293" spans="1:75" ht="19.899999999999999" customHeight="1">
      <c r="A293" s="194">
        <v>420</v>
      </c>
      <c r="B293" s="195">
        <v>4</v>
      </c>
      <c r="C293" s="195" t="s">
        <v>949</v>
      </c>
      <c r="D293" s="196" t="s">
        <v>2725</v>
      </c>
      <c r="E293" s="196" t="s">
        <v>2726</v>
      </c>
      <c r="F293" s="2" t="str">
        <f t="shared" si="56"/>
        <v>FCS0301</v>
      </c>
      <c r="G293" s="1">
        <f t="shared" si="57"/>
        <v>4</v>
      </c>
      <c r="H293" s="1">
        <f t="shared" si="58"/>
        <v>8</v>
      </c>
      <c r="I293" s="1">
        <v>4</v>
      </c>
      <c r="J293" s="60" t="str">
        <f t="shared" si="59"/>
        <v>ADV551-P</v>
      </c>
      <c r="K293" s="57" t="str">
        <f t="shared" si="49"/>
        <v>DO</v>
      </c>
      <c r="L293" s="2" t="s">
        <v>2717</v>
      </c>
      <c r="M293" s="2" t="s">
        <v>2005</v>
      </c>
      <c r="N293" s="2" t="s">
        <v>489</v>
      </c>
      <c r="O293" s="2"/>
      <c r="P293" s="2"/>
      <c r="Q293" s="2" t="s">
        <v>2727</v>
      </c>
      <c r="R293" s="2"/>
      <c r="S293" s="3" t="str">
        <f t="shared" si="50"/>
        <v>%Z048104</v>
      </c>
      <c r="T293" s="2" t="str">
        <f t="shared" si="51"/>
        <v>08HSOV-4605</v>
      </c>
      <c r="U293" s="2" t="s">
        <v>2727</v>
      </c>
      <c r="V293" s="2" t="str">
        <f t="shared" si="52"/>
        <v>裂解炉顶部放空阀电磁阀</v>
      </c>
      <c r="W293" s="114" t="s">
        <v>2554</v>
      </c>
      <c r="X293" s="2" t="s">
        <v>2719</v>
      </c>
      <c r="Y293" s="114"/>
      <c r="Z293" s="58" t="s">
        <v>165</v>
      </c>
      <c r="AA293" s="4"/>
      <c r="AB293" s="4"/>
      <c r="AC293" s="5"/>
      <c r="AD293" s="6"/>
      <c r="AE293" s="6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4"/>
      <c r="BL293" s="8"/>
      <c r="BM293" s="8"/>
      <c r="BN293" s="8"/>
      <c r="BO293" s="4"/>
      <c r="BP293" s="4"/>
      <c r="BQ293" s="4"/>
      <c r="BR293" s="4"/>
      <c r="BS293" s="18"/>
      <c r="BT293" s="19"/>
      <c r="BU293" s="18"/>
      <c r="BV293" s="19"/>
      <c r="BW293" s="21"/>
    </row>
    <row r="294" spans="1:75" ht="19.899999999999999" customHeight="1">
      <c r="A294" s="194">
        <v>421</v>
      </c>
      <c r="B294" s="195">
        <v>5</v>
      </c>
      <c r="C294" s="195"/>
      <c r="D294" s="196" t="s">
        <v>2728</v>
      </c>
      <c r="E294" s="196" t="s">
        <v>2729</v>
      </c>
      <c r="F294" s="2" t="str">
        <f t="shared" si="56"/>
        <v>FCS0301</v>
      </c>
      <c r="G294" s="1">
        <f t="shared" si="57"/>
        <v>4</v>
      </c>
      <c r="H294" s="1">
        <f t="shared" si="58"/>
        <v>8</v>
      </c>
      <c r="I294" s="1">
        <v>5</v>
      </c>
      <c r="J294" s="60" t="str">
        <f t="shared" si="59"/>
        <v>ADV551-P</v>
      </c>
      <c r="K294" s="57" t="str">
        <f t="shared" si="49"/>
        <v>DO</v>
      </c>
      <c r="L294" s="2" t="s">
        <v>2717</v>
      </c>
      <c r="M294" s="2" t="s">
        <v>2005</v>
      </c>
      <c r="N294" s="2" t="s">
        <v>489</v>
      </c>
      <c r="O294" s="2">
        <v>35</v>
      </c>
      <c r="P294" s="2"/>
      <c r="Q294" s="2" t="s">
        <v>2498</v>
      </c>
      <c r="R294" s="2" t="s">
        <v>2415</v>
      </c>
      <c r="S294" s="3" t="str">
        <f t="shared" si="50"/>
        <v>%Z048105</v>
      </c>
      <c r="T294" s="2" t="str">
        <f t="shared" si="51"/>
        <v>08XY-9354A</v>
      </c>
      <c r="U294" s="2" t="s">
        <v>2730</v>
      </c>
      <c r="V294" s="2" t="str">
        <f t="shared" si="52"/>
        <v>切断阀电磁阀</v>
      </c>
      <c r="W294" s="114" t="s">
        <v>2554</v>
      </c>
      <c r="X294" s="2" t="s">
        <v>2719</v>
      </c>
      <c r="Y294" s="114"/>
      <c r="Z294" s="58" t="s">
        <v>165</v>
      </c>
      <c r="AA294" s="4"/>
      <c r="AB294" s="4"/>
      <c r="AC294" s="5"/>
      <c r="AD294" s="6"/>
      <c r="AE294" s="6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4"/>
      <c r="BL294" s="8"/>
      <c r="BM294" s="8"/>
      <c r="BN294" s="8"/>
      <c r="BO294" s="4"/>
      <c r="BP294" s="4"/>
      <c r="BQ294" s="4"/>
      <c r="BR294" s="4"/>
      <c r="BS294" s="112"/>
      <c r="BT294" s="19"/>
      <c r="BU294" s="18"/>
      <c r="BV294" s="19"/>
      <c r="BW294" s="21"/>
    </row>
    <row r="295" spans="1:75" ht="19.899999999999999" customHeight="1">
      <c r="A295" s="194">
        <v>422</v>
      </c>
      <c r="B295" s="195">
        <v>6</v>
      </c>
      <c r="C295" s="195"/>
      <c r="D295" s="196" t="s">
        <v>2731</v>
      </c>
      <c r="E295" s="196" t="s">
        <v>2729</v>
      </c>
      <c r="F295" s="2" t="str">
        <f t="shared" si="56"/>
        <v>FCS0301</v>
      </c>
      <c r="G295" s="1">
        <f t="shared" si="57"/>
        <v>4</v>
      </c>
      <c r="H295" s="1">
        <f t="shared" si="58"/>
        <v>8</v>
      </c>
      <c r="I295" s="1">
        <v>6</v>
      </c>
      <c r="J295" s="60" t="str">
        <f t="shared" si="59"/>
        <v>ADV551-P</v>
      </c>
      <c r="K295" s="57" t="str">
        <f t="shared" si="49"/>
        <v>DO</v>
      </c>
      <c r="L295" s="2" t="s">
        <v>2717</v>
      </c>
      <c r="M295" s="2" t="s">
        <v>2005</v>
      </c>
      <c r="N295" s="2" t="s">
        <v>489</v>
      </c>
      <c r="O295" s="2">
        <v>35</v>
      </c>
      <c r="P295" s="2"/>
      <c r="Q295" s="2" t="s">
        <v>2503</v>
      </c>
      <c r="R295" s="2" t="s">
        <v>2415</v>
      </c>
      <c r="S295" s="3" t="str">
        <f t="shared" si="50"/>
        <v>%Z048106</v>
      </c>
      <c r="T295" s="2" t="str">
        <f t="shared" si="51"/>
        <v>08XY-9354B</v>
      </c>
      <c r="U295" s="2" t="s">
        <v>2732</v>
      </c>
      <c r="V295" s="2" t="str">
        <f t="shared" si="52"/>
        <v>切断阀电磁阀</v>
      </c>
      <c r="W295" s="114" t="s">
        <v>2554</v>
      </c>
      <c r="X295" s="2" t="s">
        <v>2719</v>
      </c>
      <c r="Y295" s="114"/>
      <c r="Z295" s="58" t="s">
        <v>165</v>
      </c>
      <c r="AA295" s="4"/>
      <c r="AB295" s="4"/>
      <c r="AC295" s="5"/>
      <c r="AD295" s="6"/>
      <c r="AE295" s="6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4"/>
      <c r="BL295" s="8"/>
      <c r="BM295" s="8"/>
      <c r="BN295" s="8"/>
      <c r="BO295" s="4"/>
      <c r="BP295" s="4"/>
      <c r="BQ295" s="4"/>
      <c r="BR295" s="4"/>
      <c r="BS295" s="112"/>
      <c r="BT295" s="19"/>
      <c r="BU295" s="18"/>
      <c r="BV295" s="19"/>
      <c r="BW295" s="21"/>
    </row>
    <row r="296" spans="1:75" ht="19.899999999999999" customHeight="1">
      <c r="A296" s="194">
        <v>423</v>
      </c>
      <c r="B296" s="195">
        <v>7</v>
      </c>
      <c r="C296" s="195"/>
      <c r="D296" s="196" t="s">
        <v>2733</v>
      </c>
      <c r="E296" s="196" t="s">
        <v>2729</v>
      </c>
      <c r="F296" s="2" t="str">
        <f t="shared" si="56"/>
        <v>FCS0301</v>
      </c>
      <c r="G296" s="1">
        <f t="shared" si="57"/>
        <v>4</v>
      </c>
      <c r="H296" s="1">
        <f t="shared" si="58"/>
        <v>8</v>
      </c>
      <c r="I296" s="1">
        <v>7</v>
      </c>
      <c r="J296" s="60" t="str">
        <f t="shared" si="59"/>
        <v>ADV551-P</v>
      </c>
      <c r="K296" s="57" t="str">
        <f t="shared" si="49"/>
        <v>DO</v>
      </c>
      <c r="L296" s="2" t="s">
        <v>2717</v>
      </c>
      <c r="M296" s="2" t="s">
        <v>2005</v>
      </c>
      <c r="N296" s="2" t="s">
        <v>489</v>
      </c>
      <c r="O296" s="2">
        <v>35</v>
      </c>
      <c r="P296" s="2"/>
      <c r="Q296" s="2" t="s">
        <v>2508</v>
      </c>
      <c r="R296" s="2" t="s">
        <v>2415</v>
      </c>
      <c r="S296" s="3" t="str">
        <f t="shared" si="50"/>
        <v>%Z048107</v>
      </c>
      <c r="T296" s="2" t="str">
        <f t="shared" si="51"/>
        <v>08XY-9355A</v>
      </c>
      <c r="U296" s="2" t="s">
        <v>2734</v>
      </c>
      <c r="V296" s="2" t="str">
        <f t="shared" si="52"/>
        <v>切断阀电磁阀</v>
      </c>
      <c r="W296" s="114" t="s">
        <v>2554</v>
      </c>
      <c r="X296" s="2" t="s">
        <v>2719</v>
      </c>
      <c r="Y296" s="114"/>
      <c r="Z296" s="58" t="s">
        <v>165</v>
      </c>
      <c r="AA296" s="4"/>
      <c r="AB296" s="4"/>
      <c r="AC296" s="5"/>
      <c r="AD296" s="6"/>
      <c r="AE296" s="6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4"/>
      <c r="BL296" s="8"/>
      <c r="BM296" s="8"/>
      <c r="BN296" s="8"/>
      <c r="BO296" s="4"/>
      <c r="BP296" s="4"/>
      <c r="BQ296" s="4"/>
      <c r="BR296" s="4"/>
      <c r="BS296" s="112"/>
      <c r="BT296" s="19"/>
      <c r="BU296" s="18"/>
      <c r="BV296" s="19"/>
      <c r="BW296" s="21"/>
    </row>
    <row r="297" spans="1:75" ht="19.899999999999999" customHeight="1">
      <c r="A297" s="194">
        <v>424</v>
      </c>
      <c r="B297" s="195">
        <v>8</v>
      </c>
      <c r="C297" s="195"/>
      <c r="D297" s="196" t="s">
        <v>2735</v>
      </c>
      <c r="E297" s="196" t="s">
        <v>2729</v>
      </c>
      <c r="F297" s="2" t="str">
        <f t="shared" si="56"/>
        <v>FCS0301</v>
      </c>
      <c r="G297" s="1">
        <f t="shared" si="57"/>
        <v>4</v>
      </c>
      <c r="H297" s="1">
        <f t="shared" si="58"/>
        <v>8</v>
      </c>
      <c r="I297" s="1">
        <v>8</v>
      </c>
      <c r="J297" s="60" t="str">
        <f t="shared" si="59"/>
        <v>ADV551-P</v>
      </c>
      <c r="K297" s="57" t="str">
        <f t="shared" si="49"/>
        <v>DO</v>
      </c>
      <c r="L297" s="2" t="s">
        <v>2717</v>
      </c>
      <c r="M297" s="2" t="s">
        <v>2005</v>
      </c>
      <c r="N297" s="2" t="s">
        <v>489</v>
      </c>
      <c r="O297" s="2">
        <v>35</v>
      </c>
      <c r="P297" s="2"/>
      <c r="Q297" s="2" t="s">
        <v>2513</v>
      </c>
      <c r="R297" s="2" t="s">
        <v>2415</v>
      </c>
      <c r="S297" s="3" t="str">
        <f t="shared" si="50"/>
        <v>%Z048108</v>
      </c>
      <c r="T297" s="2" t="str">
        <f t="shared" si="51"/>
        <v>08XY-9355B</v>
      </c>
      <c r="U297" s="2" t="s">
        <v>2736</v>
      </c>
      <c r="V297" s="2" t="str">
        <f t="shared" si="52"/>
        <v>切断阀电磁阀</v>
      </c>
      <c r="W297" s="114" t="s">
        <v>2554</v>
      </c>
      <c r="X297" s="2" t="s">
        <v>2719</v>
      </c>
      <c r="Y297" s="114"/>
      <c r="Z297" s="58" t="s">
        <v>165</v>
      </c>
      <c r="AA297" s="4"/>
      <c r="AB297" s="4"/>
      <c r="AC297" s="5"/>
      <c r="AD297" s="6"/>
      <c r="AE297" s="6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4"/>
      <c r="BL297" s="8"/>
      <c r="BM297" s="8"/>
      <c r="BN297" s="8"/>
      <c r="BO297" s="4"/>
      <c r="BP297" s="4"/>
      <c r="BQ297" s="4"/>
      <c r="BR297" s="4"/>
      <c r="BS297" s="112"/>
      <c r="BT297" s="19"/>
      <c r="BU297" s="18"/>
      <c r="BV297" s="19"/>
      <c r="BW297" s="21"/>
    </row>
    <row r="298" spans="1:75" ht="19.899999999999999" customHeight="1">
      <c r="A298" s="194">
        <v>425</v>
      </c>
      <c r="B298" s="195">
        <v>9</v>
      </c>
      <c r="C298" s="195"/>
      <c r="D298" s="196" t="s">
        <v>2737</v>
      </c>
      <c r="E298" s="196" t="s">
        <v>2729</v>
      </c>
      <c r="F298" s="2" t="str">
        <f t="shared" si="56"/>
        <v>FCS0301</v>
      </c>
      <c r="G298" s="1">
        <f t="shared" si="57"/>
        <v>4</v>
      </c>
      <c r="H298" s="1">
        <f t="shared" si="58"/>
        <v>8</v>
      </c>
      <c r="I298" s="1">
        <v>9</v>
      </c>
      <c r="J298" s="60" t="str">
        <f t="shared" si="59"/>
        <v>ADV551-P</v>
      </c>
      <c r="K298" s="57" t="str">
        <f t="shared" si="49"/>
        <v>DO</v>
      </c>
      <c r="L298" s="2" t="s">
        <v>2717</v>
      </c>
      <c r="M298" s="2" t="s">
        <v>2005</v>
      </c>
      <c r="N298" s="2" t="s">
        <v>489</v>
      </c>
      <c r="O298" s="2">
        <v>35</v>
      </c>
      <c r="P298" s="2"/>
      <c r="Q298" s="2" t="s">
        <v>2518</v>
      </c>
      <c r="R298" s="2" t="s">
        <v>2415</v>
      </c>
      <c r="S298" s="3" t="str">
        <f t="shared" si="50"/>
        <v>%Z048109</v>
      </c>
      <c r="T298" s="2" t="str">
        <f t="shared" si="51"/>
        <v>08XY-9356A</v>
      </c>
      <c r="U298" s="2" t="s">
        <v>2738</v>
      </c>
      <c r="V298" s="2" t="str">
        <f t="shared" si="52"/>
        <v>切断阀电磁阀</v>
      </c>
      <c r="W298" s="114" t="s">
        <v>2554</v>
      </c>
      <c r="X298" s="2" t="s">
        <v>2719</v>
      </c>
      <c r="Y298" s="114"/>
      <c r="Z298" s="58" t="s">
        <v>165</v>
      </c>
      <c r="AA298" s="4"/>
      <c r="AB298" s="4"/>
      <c r="AC298" s="5"/>
      <c r="AD298" s="6"/>
      <c r="AE298" s="6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4"/>
      <c r="BL298" s="8"/>
      <c r="BM298" s="8"/>
      <c r="BN298" s="8"/>
      <c r="BO298" s="4"/>
      <c r="BP298" s="4"/>
      <c r="BQ298" s="4"/>
      <c r="BR298" s="4"/>
      <c r="BS298" s="112"/>
      <c r="BT298" s="19"/>
      <c r="BU298" s="18"/>
      <c r="BV298" s="19"/>
      <c r="BW298" s="21"/>
    </row>
    <row r="299" spans="1:75" ht="19.899999999999999" customHeight="1">
      <c r="A299" s="194">
        <v>426</v>
      </c>
      <c r="B299" s="195">
        <v>10</v>
      </c>
      <c r="C299" s="195"/>
      <c r="D299" s="196" t="s">
        <v>2739</v>
      </c>
      <c r="E299" s="196" t="s">
        <v>2729</v>
      </c>
      <c r="F299" s="2" t="str">
        <f t="shared" si="56"/>
        <v>FCS0301</v>
      </c>
      <c r="G299" s="1">
        <f t="shared" si="57"/>
        <v>4</v>
      </c>
      <c r="H299" s="1">
        <f t="shared" si="58"/>
        <v>8</v>
      </c>
      <c r="I299" s="1">
        <v>10</v>
      </c>
      <c r="J299" s="60" t="str">
        <f t="shared" si="59"/>
        <v>ADV551-P</v>
      </c>
      <c r="K299" s="57" t="str">
        <f t="shared" si="49"/>
        <v>DO</v>
      </c>
      <c r="L299" s="2" t="s">
        <v>2717</v>
      </c>
      <c r="M299" s="2" t="s">
        <v>2005</v>
      </c>
      <c r="N299" s="2" t="s">
        <v>489</v>
      </c>
      <c r="O299" s="2">
        <v>35</v>
      </c>
      <c r="P299" s="2"/>
      <c r="Q299" s="2" t="s">
        <v>2523</v>
      </c>
      <c r="R299" s="2" t="s">
        <v>2415</v>
      </c>
      <c r="S299" s="3" t="str">
        <f t="shared" si="50"/>
        <v>%Z048110</v>
      </c>
      <c r="T299" s="2" t="str">
        <f t="shared" si="51"/>
        <v>08XY-9356B</v>
      </c>
      <c r="U299" s="2" t="s">
        <v>2740</v>
      </c>
      <c r="V299" s="2" t="str">
        <f t="shared" si="52"/>
        <v>切断阀电磁阀</v>
      </c>
      <c r="W299" s="114" t="s">
        <v>2554</v>
      </c>
      <c r="X299" s="2" t="s">
        <v>2719</v>
      </c>
      <c r="Y299" s="114"/>
      <c r="Z299" s="58" t="s">
        <v>165</v>
      </c>
      <c r="AA299" s="4"/>
      <c r="AB299" s="4"/>
      <c r="AC299" s="5"/>
      <c r="AD299" s="6"/>
      <c r="AE299" s="6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4"/>
      <c r="BL299" s="8"/>
      <c r="BM299" s="8"/>
      <c r="BN299" s="8"/>
      <c r="BO299" s="4"/>
      <c r="BP299" s="4"/>
      <c r="BQ299" s="4"/>
      <c r="BR299" s="4"/>
      <c r="BS299" s="112"/>
      <c r="BT299" s="19"/>
      <c r="BU299" s="18"/>
      <c r="BV299" s="19"/>
      <c r="BW299" s="21"/>
    </row>
    <row r="300" spans="1:75" ht="19.899999999999999" customHeight="1">
      <c r="A300" s="194">
        <v>427</v>
      </c>
      <c r="B300" s="195">
        <v>11</v>
      </c>
      <c r="C300" s="195"/>
      <c r="D300" s="196" t="s">
        <v>2741</v>
      </c>
      <c r="E300" s="196" t="s">
        <v>2729</v>
      </c>
      <c r="F300" s="2" t="str">
        <f t="shared" si="56"/>
        <v>FCS0301</v>
      </c>
      <c r="G300" s="1">
        <f t="shared" si="57"/>
        <v>4</v>
      </c>
      <c r="H300" s="1">
        <f t="shared" si="58"/>
        <v>8</v>
      </c>
      <c r="I300" s="1">
        <v>11</v>
      </c>
      <c r="J300" s="60" t="str">
        <f t="shared" si="59"/>
        <v>ADV551-P</v>
      </c>
      <c r="K300" s="57" t="str">
        <f t="shared" si="49"/>
        <v>DO</v>
      </c>
      <c r="L300" s="2" t="s">
        <v>2717</v>
      </c>
      <c r="M300" s="2" t="s">
        <v>2005</v>
      </c>
      <c r="N300" s="2" t="s">
        <v>489</v>
      </c>
      <c r="O300" s="2">
        <v>35</v>
      </c>
      <c r="P300" s="2"/>
      <c r="Q300" s="2" t="s">
        <v>2528</v>
      </c>
      <c r="R300" s="2" t="s">
        <v>2415</v>
      </c>
      <c r="S300" s="3" t="str">
        <f t="shared" si="50"/>
        <v>%Z048111</v>
      </c>
      <c r="T300" s="2" t="str">
        <f t="shared" si="51"/>
        <v>08XY-9357A</v>
      </c>
      <c r="U300" s="2" t="s">
        <v>2742</v>
      </c>
      <c r="V300" s="2" t="str">
        <f t="shared" si="52"/>
        <v>切断阀电磁阀</v>
      </c>
      <c r="W300" s="114" t="s">
        <v>2554</v>
      </c>
      <c r="X300" s="2" t="s">
        <v>2719</v>
      </c>
      <c r="Y300" s="114"/>
      <c r="Z300" s="58" t="s">
        <v>165</v>
      </c>
      <c r="AA300" s="4"/>
      <c r="AB300" s="4"/>
      <c r="AC300" s="5"/>
      <c r="AD300" s="6"/>
      <c r="AE300" s="6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4"/>
      <c r="BL300" s="8"/>
      <c r="BM300" s="8"/>
      <c r="BN300" s="8"/>
      <c r="BO300" s="4"/>
      <c r="BP300" s="4"/>
      <c r="BQ300" s="4"/>
      <c r="BR300" s="4"/>
      <c r="BS300" s="112"/>
      <c r="BT300" s="19"/>
      <c r="BU300" s="18"/>
      <c r="BV300" s="19"/>
      <c r="BW300" s="21"/>
    </row>
    <row r="301" spans="1:75" ht="19.899999999999999" customHeight="1">
      <c r="A301" s="194">
        <v>428</v>
      </c>
      <c r="B301" s="195">
        <v>12</v>
      </c>
      <c r="C301" s="195"/>
      <c r="D301" s="196" t="s">
        <v>2743</v>
      </c>
      <c r="E301" s="196" t="s">
        <v>2729</v>
      </c>
      <c r="F301" s="2" t="str">
        <f t="shared" si="56"/>
        <v>FCS0301</v>
      </c>
      <c r="G301" s="1">
        <f t="shared" si="57"/>
        <v>4</v>
      </c>
      <c r="H301" s="1">
        <f t="shared" si="58"/>
        <v>8</v>
      </c>
      <c r="I301" s="1">
        <v>12</v>
      </c>
      <c r="J301" s="60" t="str">
        <f t="shared" si="59"/>
        <v>ADV551-P</v>
      </c>
      <c r="K301" s="57" t="str">
        <f t="shared" si="49"/>
        <v>DO</v>
      </c>
      <c r="L301" s="2" t="s">
        <v>2717</v>
      </c>
      <c r="M301" s="2" t="s">
        <v>2005</v>
      </c>
      <c r="N301" s="2" t="s">
        <v>489</v>
      </c>
      <c r="O301" s="2">
        <v>35</v>
      </c>
      <c r="P301" s="2"/>
      <c r="Q301" s="2" t="s">
        <v>2533</v>
      </c>
      <c r="R301" s="2" t="s">
        <v>2415</v>
      </c>
      <c r="S301" s="3" t="str">
        <f t="shared" si="50"/>
        <v>%Z048112</v>
      </c>
      <c r="T301" s="2" t="str">
        <f t="shared" si="51"/>
        <v>08XY-9357B</v>
      </c>
      <c r="U301" s="2" t="s">
        <v>2744</v>
      </c>
      <c r="V301" s="2" t="str">
        <f t="shared" si="52"/>
        <v>切断阀电磁阀</v>
      </c>
      <c r="W301" s="114" t="s">
        <v>2554</v>
      </c>
      <c r="X301" s="2" t="s">
        <v>2719</v>
      </c>
      <c r="Y301" s="114"/>
      <c r="Z301" s="58" t="s">
        <v>165</v>
      </c>
      <c r="AA301" s="4"/>
      <c r="AB301" s="4"/>
      <c r="AC301" s="5"/>
      <c r="AD301" s="6"/>
      <c r="AE301" s="6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4"/>
      <c r="BL301" s="8"/>
      <c r="BM301" s="8"/>
      <c r="BN301" s="8"/>
      <c r="BO301" s="4"/>
      <c r="BP301" s="4"/>
      <c r="BQ301" s="4"/>
      <c r="BR301" s="4"/>
      <c r="BS301" s="112"/>
      <c r="BT301" s="19"/>
      <c r="BU301" s="18"/>
      <c r="BV301" s="19"/>
      <c r="BW301" s="21"/>
    </row>
    <row r="302" spans="1:75" ht="19.899999999999999" customHeight="1">
      <c r="A302" s="194">
        <v>429</v>
      </c>
      <c r="B302" s="195">
        <v>13</v>
      </c>
      <c r="C302" s="195"/>
      <c r="D302" s="196" t="s">
        <v>2745</v>
      </c>
      <c r="E302" s="196" t="s">
        <v>2746</v>
      </c>
      <c r="F302" s="2" t="str">
        <f t="shared" si="56"/>
        <v>FCS0301</v>
      </c>
      <c r="G302" s="1">
        <f t="shared" si="57"/>
        <v>4</v>
      </c>
      <c r="H302" s="1">
        <f t="shared" si="58"/>
        <v>8</v>
      </c>
      <c r="I302" s="1">
        <v>13</v>
      </c>
      <c r="J302" s="60" t="str">
        <f t="shared" si="59"/>
        <v>ADV551-P</v>
      </c>
      <c r="K302" s="57" t="str">
        <f t="shared" si="49"/>
        <v>DO</v>
      </c>
      <c r="L302" s="2" t="s">
        <v>2717</v>
      </c>
      <c r="M302" s="2" t="s">
        <v>2005</v>
      </c>
      <c r="N302" s="2" t="s">
        <v>489</v>
      </c>
      <c r="O302" s="2">
        <v>36</v>
      </c>
      <c r="P302" s="2"/>
      <c r="Q302" s="2" t="s">
        <v>2747</v>
      </c>
      <c r="R302" s="2" t="s">
        <v>2415</v>
      </c>
      <c r="S302" s="3" t="str">
        <f t="shared" si="50"/>
        <v>%Z048113</v>
      </c>
      <c r="T302" s="2" t="str">
        <f t="shared" si="51"/>
        <v>08XY-9420</v>
      </c>
      <c r="U302" s="2" t="s">
        <v>2747</v>
      </c>
      <c r="V302" s="2" t="str">
        <f t="shared" si="52"/>
        <v>阀门电磁阀</v>
      </c>
      <c r="W302" s="114" t="s">
        <v>2554</v>
      </c>
      <c r="X302" s="2" t="s">
        <v>2719</v>
      </c>
      <c r="Y302" s="114"/>
      <c r="Z302" s="58" t="s">
        <v>165</v>
      </c>
      <c r="AA302" s="4"/>
      <c r="AB302" s="4"/>
      <c r="AC302" s="5"/>
      <c r="AD302" s="6"/>
      <c r="AE302" s="6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4"/>
      <c r="BL302" s="8"/>
      <c r="BM302" s="8"/>
      <c r="BN302" s="8"/>
      <c r="BO302" s="4"/>
      <c r="BP302" s="4"/>
      <c r="BQ302" s="4"/>
      <c r="BR302" s="4"/>
      <c r="BS302" s="18"/>
      <c r="BT302" s="19"/>
      <c r="BU302" s="18"/>
      <c r="BV302" s="19"/>
      <c r="BW302" s="21"/>
    </row>
    <row r="303" spans="1:75" ht="19.899999999999999" customHeight="1">
      <c r="A303" s="194">
        <v>430</v>
      </c>
      <c r="B303" s="195">
        <v>14</v>
      </c>
      <c r="C303" s="195"/>
      <c r="D303" s="196" t="s">
        <v>2748</v>
      </c>
      <c r="E303" s="196" t="s">
        <v>2746</v>
      </c>
      <c r="F303" s="2" t="str">
        <f t="shared" si="56"/>
        <v>FCS0301</v>
      </c>
      <c r="G303" s="1">
        <f t="shared" si="57"/>
        <v>4</v>
      </c>
      <c r="H303" s="1">
        <f t="shared" si="58"/>
        <v>8</v>
      </c>
      <c r="I303" s="1">
        <v>14</v>
      </c>
      <c r="J303" s="60" t="str">
        <f t="shared" si="59"/>
        <v>ADV551-P</v>
      </c>
      <c r="K303" s="57" t="str">
        <f t="shared" si="49"/>
        <v>DO</v>
      </c>
      <c r="L303" s="2" t="s">
        <v>2717</v>
      </c>
      <c r="M303" s="2" t="s">
        <v>2005</v>
      </c>
      <c r="N303" s="2" t="s">
        <v>489</v>
      </c>
      <c r="O303" s="2">
        <v>36</v>
      </c>
      <c r="P303" s="2"/>
      <c r="Q303" s="2" t="s">
        <v>2749</v>
      </c>
      <c r="R303" s="2" t="s">
        <v>2415</v>
      </c>
      <c r="S303" s="3" t="str">
        <f t="shared" si="50"/>
        <v>%Z048114</v>
      </c>
      <c r="T303" s="2" t="str">
        <f t="shared" si="51"/>
        <v>08XY-9421</v>
      </c>
      <c r="U303" s="2" t="s">
        <v>2749</v>
      </c>
      <c r="V303" s="2" t="str">
        <f t="shared" si="52"/>
        <v>阀门电磁阀</v>
      </c>
      <c r="W303" s="114" t="s">
        <v>2554</v>
      </c>
      <c r="X303" s="2" t="s">
        <v>2719</v>
      </c>
      <c r="Y303" s="114"/>
      <c r="Z303" s="58" t="s">
        <v>165</v>
      </c>
      <c r="AA303" s="4"/>
      <c r="AB303" s="4"/>
      <c r="AC303" s="5"/>
      <c r="AD303" s="6"/>
      <c r="AE303" s="6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4"/>
      <c r="BL303" s="8"/>
      <c r="BM303" s="8"/>
      <c r="BN303" s="8"/>
      <c r="BO303" s="4"/>
      <c r="BP303" s="4"/>
      <c r="BQ303" s="4"/>
      <c r="BR303" s="4"/>
      <c r="BS303" s="18"/>
      <c r="BT303" s="19"/>
      <c r="BU303" s="18"/>
      <c r="BV303" s="19"/>
      <c r="BW303" s="21"/>
    </row>
    <row r="304" spans="1:75" ht="19.899999999999999" customHeight="1">
      <c r="A304" s="194">
        <v>431</v>
      </c>
      <c r="B304" s="195">
        <v>15</v>
      </c>
      <c r="C304" s="195"/>
      <c r="D304" s="196" t="s">
        <v>2750</v>
      </c>
      <c r="E304" s="196" t="s">
        <v>2746</v>
      </c>
      <c r="F304" s="2" t="str">
        <f t="shared" si="56"/>
        <v>FCS0301</v>
      </c>
      <c r="G304" s="1">
        <f t="shared" si="57"/>
        <v>4</v>
      </c>
      <c r="H304" s="1">
        <f t="shared" si="58"/>
        <v>8</v>
      </c>
      <c r="I304" s="1">
        <v>15</v>
      </c>
      <c r="J304" s="60" t="str">
        <f t="shared" si="59"/>
        <v>ADV551-P</v>
      </c>
      <c r="K304" s="57" t="str">
        <f t="shared" si="49"/>
        <v>DO</v>
      </c>
      <c r="L304" s="2" t="s">
        <v>2717</v>
      </c>
      <c r="M304" s="2" t="s">
        <v>2005</v>
      </c>
      <c r="N304" s="2" t="s">
        <v>489</v>
      </c>
      <c r="O304" s="2">
        <v>36</v>
      </c>
      <c r="P304" s="2"/>
      <c r="Q304" s="2" t="s">
        <v>2751</v>
      </c>
      <c r="R304" s="2" t="s">
        <v>2415</v>
      </c>
      <c r="S304" s="3" t="str">
        <f t="shared" si="50"/>
        <v>%Z048115</v>
      </c>
      <c r="T304" s="2" t="str">
        <f t="shared" si="51"/>
        <v>08XY-9422</v>
      </c>
      <c r="U304" s="2" t="s">
        <v>2751</v>
      </c>
      <c r="V304" s="2" t="str">
        <f t="shared" si="52"/>
        <v>阀门电磁阀</v>
      </c>
      <c r="W304" s="114" t="s">
        <v>2554</v>
      </c>
      <c r="X304" s="2" t="s">
        <v>2719</v>
      </c>
      <c r="Y304" s="114"/>
      <c r="Z304" s="58" t="s">
        <v>165</v>
      </c>
      <c r="AA304" s="4"/>
      <c r="AB304" s="4"/>
      <c r="AC304" s="5"/>
      <c r="AD304" s="6"/>
      <c r="AE304" s="6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4"/>
      <c r="BL304" s="8"/>
      <c r="BM304" s="8"/>
      <c r="BN304" s="8"/>
      <c r="BO304" s="4"/>
      <c r="BP304" s="4"/>
      <c r="BQ304" s="4"/>
      <c r="BR304" s="4"/>
      <c r="BS304" s="18"/>
      <c r="BT304" s="19"/>
      <c r="BU304" s="18"/>
      <c r="BV304" s="19"/>
      <c r="BW304" s="21"/>
    </row>
    <row r="305" spans="1:75" ht="19.899999999999999" customHeight="1">
      <c r="A305" s="194">
        <v>432</v>
      </c>
      <c r="B305" s="195">
        <v>16</v>
      </c>
      <c r="C305" s="195"/>
      <c r="D305" s="196"/>
      <c r="E305" s="196" t="s">
        <v>2752</v>
      </c>
      <c r="F305" s="2" t="str">
        <f t="shared" si="56"/>
        <v>FCS0301</v>
      </c>
      <c r="G305" s="1">
        <f t="shared" si="57"/>
        <v>4</v>
      </c>
      <c r="H305" s="1">
        <f t="shared" si="58"/>
        <v>8</v>
      </c>
      <c r="I305" s="1">
        <v>16</v>
      </c>
      <c r="J305" s="60" t="str">
        <f t="shared" si="59"/>
        <v>ADV551-P</v>
      </c>
      <c r="K305" s="57" t="str">
        <f t="shared" si="49"/>
        <v>DO</v>
      </c>
      <c r="L305" s="2" t="s">
        <v>2717</v>
      </c>
      <c r="M305" s="2" t="s">
        <v>2005</v>
      </c>
      <c r="N305" s="2" t="s">
        <v>489</v>
      </c>
      <c r="O305" s="2"/>
      <c r="P305" s="2"/>
      <c r="Q305" s="2"/>
      <c r="R305" s="2"/>
      <c r="S305" s="3" t="str">
        <f t="shared" si="50"/>
        <v>%Z048116</v>
      </c>
      <c r="T305" s="2" t="str">
        <f t="shared" si="51"/>
        <v/>
      </c>
      <c r="U305" s="2"/>
      <c r="V305" s="2" t="str">
        <f t="shared" si="52"/>
        <v>WETDO SPARE</v>
      </c>
      <c r="W305" s="114" t="s">
        <v>2554</v>
      </c>
      <c r="X305" s="2" t="s">
        <v>2719</v>
      </c>
      <c r="Y305" s="114"/>
      <c r="Z305" s="58" t="s">
        <v>165</v>
      </c>
      <c r="AA305" s="4"/>
      <c r="AB305" s="4"/>
      <c r="AC305" s="5"/>
      <c r="AD305" s="6"/>
      <c r="AE305" s="6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4"/>
      <c r="BL305" s="8"/>
      <c r="BM305" s="8"/>
      <c r="BN305" s="8"/>
      <c r="BO305" s="4"/>
      <c r="BP305" s="4"/>
      <c r="BQ305" s="4"/>
      <c r="BR305" s="4"/>
      <c r="BS305" s="18"/>
      <c r="BT305" s="19"/>
      <c r="BU305" s="18"/>
      <c r="BV305" s="19"/>
      <c r="BW305" s="21"/>
    </row>
    <row r="306" spans="1:75" ht="19.899999999999999" customHeight="1">
      <c r="A306" s="194">
        <v>433</v>
      </c>
      <c r="B306" s="195">
        <v>17</v>
      </c>
      <c r="C306" s="195"/>
      <c r="D306" s="196"/>
      <c r="E306" s="196" t="s">
        <v>2752</v>
      </c>
      <c r="F306" s="2" t="str">
        <f t="shared" si="56"/>
        <v>FCS0301</v>
      </c>
      <c r="G306" s="1">
        <f t="shared" si="57"/>
        <v>4</v>
      </c>
      <c r="H306" s="1">
        <f t="shared" si="58"/>
        <v>8</v>
      </c>
      <c r="I306" s="1">
        <v>17</v>
      </c>
      <c r="J306" s="60" t="str">
        <f t="shared" si="59"/>
        <v>ADV551-P</v>
      </c>
      <c r="K306" s="57" t="str">
        <f t="shared" si="49"/>
        <v>DO</v>
      </c>
      <c r="L306" s="2" t="s">
        <v>2717</v>
      </c>
      <c r="M306" s="2" t="s">
        <v>2005</v>
      </c>
      <c r="N306" s="2" t="s">
        <v>489</v>
      </c>
      <c r="O306" s="2"/>
      <c r="P306" s="2"/>
      <c r="Q306" s="2"/>
      <c r="R306" s="2"/>
      <c r="S306" s="3" t="str">
        <f t="shared" si="50"/>
        <v>%Z048117</v>
      </c>
      <c r="T306" s="2" t="str">
        <f t="shared" si="51"/>
        <v/>
      </c>
      <c r="U306" s="2"/>
      <c r="V306" s="2" t="str">
        <f t="shared" si="52"/>
        <v>WETDO SPARE</v>
      </c>
      <c r="W306" s="114" t="s">
        <v>2554</v>
      </c>
      <c r="X306" s="2" t="s">
        <v>2719</v>
      </c>
      <c r="Y306" s="114"/>
      <c r="Z306" s="58" t="s">
        <v>165</v>
      </c>
      <c r="AA306" s="4"/>
      <c r="AB306" s="4"/>
      <c r="AC306" s="5"/>
      <c r="AD306" s="6"/>
      <c r="AE306" s="6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4"/>
      <c r="BL306" s="8"/>
      <c r="BM306" s="8"/>
      <c r="BN306" s="8"/>
      <c r="BO306" s="4"/>
      <c r="BP306" s="4"/>
      <c r="BQ306" s="4"/>
      <c r="BR306" s="4"/>
      <c r="BS306" s="18"/>
      <c r="BT306" s="19"/>
      <c r="BU306" s="18"/>
      <c r="BV306" s="19"/>
    </row>
    <row r="307" spans="1:75" ht="19.899999999999999" customHeight="1">
      <c r="A307" s="194">
        <v>434</v>
      </c>
      <c r="B307" s="195">
        <v>18</v>
      </c>
      <c r="C307" s="195"/>
      <c r="D307" s="196"/>
      <c r="E307" s="196" t="s">
        <v>2752</v>
      </c>
      <c r="F307" s="2" t="str">
        <f t="shared" si="56"/>
        <v>FCS0301</v>
      </c>
      <c r="G307" s="1">
        <f t="shared" si="57"/>
        <v>4</v>
      </c>
      <c r="H307" s="1">
        <f t="shared" si="58"/>
        <v>8</v>
      </c>
      <c r="I307" s="1">
        <v>18</v>
      </c>
      <c r="J307" s="60" t="str">
        <f t="shared" si="59"/>
        <v>ADV551-P</v>
      </c>
      <c r="K307" s="57" t="str">
        <f t="shared" si="49"/>
        <v>DO</v>
      </c>
      <c r="L307" s="2" t="s">
        <v>2717</v>
      </c>
      <c r="M307" s="2" t="s">
        <v>2005</v>
      </c>
      <c r="N307" s="2" t="s">
        <v>489</v>
      </c>
      <c r="O307" s="2"/>
      <c r="P307" s="2"/>
      <c r="Q307" s="2"/>
      <c r="R307" s="2"/>
      <c r="S307" s="3" t="str">
        <f t="shared" si="50"/>
        <v>%Z048118</v>
      </c>
      <c r="T307" s="2" t="str">
        <f t="shared" si="51"/>
        <v/>
      </c>
      <c r="U307" s="2"/>
      <c r="V307" s="2" t="str">
        <f t="shared" si="52"/>
        <v>WETDO SPARE</v>
      </c>
      <c r="W307" s="114" t="s">
        <v>2554</v>
      </c>
      <c r="X307" s="2" t="s">
        <v>2719</v>
      </c>
      <c r="Y307" s="114"/>
      <c r="Z307" s="58" t="s">
        <v>165</v>
      </c>
      <c r="AA307" s="4"/>
      <c r="AB307" s="4"/>
      <c r="AC307" s="5"/>
      <c r="AD307" s="6"/>
      <c r="AE307" s="6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4"/>
      <c r="BL307" s="8"/>
      <c r="BM307" s="8"/>
      <c r="BN307" s="8"/>
      <c r="BO307" s="4"/>
      <c r="BP307" s="4"/>
      <c r="BQ307" s="4"/>
      <c r="BR307" s="4"/>
      <c r="BS307" s="18"/>
      <c r="BT307" s="19"/>
      <c r="BU307" s="18"/>
      <c r="BV307" s="19"/>
    </row>
    <row r="308" spans="1:75" ht="19.899999999999999" customHeight="1">
      <c r="A308" s="194">
        <v>435</v>
      </c>
      <c r="B308" s="195">
        <v>19</v>
      </c>
      <c r="C308" s="195"/>
      <c r="D308" s="196"/>
      <c r="E308" s="196" t="s">
        <v>2752</v>
      </c>
      <c r="F308" s="2" t="str">
        <f t="shared" si="56"/>
        <v>FCS0301</v>
      </c>
      <c r="G308" s="1">
        <f t="shared" si="57"/>
        <v>4</v>
      </c>
      <c r="H308" s="1">
        <f t="shared" si="58"/>
        <v>8</v>
      </c>
      <c r="I308" s="1">
        <v>19</v>
      </c>
      <c r="J308" s="60" t="str">
        <f t="shared" si="59"/>
        <v>ADV551-P</v>
      </c>
      <c r="K308" s="57" t="str">
        <f t="shared" si="49"/>
        <v>DO</v>
      </c>
      <c r="L308" s="2" t="s">
        <v>2717</v>
      </c>
      <c r="M308" s="2" t="s">
        <v>2005</v>
      </c>
      <c r="N308" s="2" t="s">
        <v>489</v>
      </c>
      <c r="O308" s="2"/>
      <c r="P308" s="2"/>
      <c r="Q308" s="2"/>
      <c r="R308" s="2"/>
      <c r="S308" s="3" t="str">
        <f t="shared" si="50"/>
        <v>%Z048119</v>
      </c>
      <c r="T308" s="2" t="str">
        <f t="shared" si="51"/>
        <v/>
      </c>
      <c r="U308" s="2"/>
      <c r="V308" s="2" t="str">
        <f t="shared" si="52"/>
        <v>WETDO SPARE</v>
      </c>
      <c r="W308" s="114" t="s">
        <v>2554</v>
      </c>
      <c r="X308" s="2" t="s">
        <v>2719</v>
      </c>
      <c r="Y308" s="114"/>
      <c r="Z308" s="58" t="s">
        <v>165</v>
      </c>
      <c r="AA308" s="4"/>
      <c r="AB308" s="4"/>
      <c r="AC308" s="5"/>
      <c r="AD308" s="6"/>
      <c r="AE308" s="6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4"/>
      <c r="BL308" s="8"/>
      <c r="BM308" s="8"/>
      <c r="BN308" s="8"/>
      <c r="BO308" s="4"/>
      <c r="BP308" s="4"/>
      <c r="BQ308" s="4"/>
      <c r="BR308" s="4"/>
      <c r="BS308" s="18"/>
      <c r="BT308" s="19"/>
      <c r="BU308" s="18"/>
      <c r="BV308" s="19"/>
    </row>
    <row r="309" spans="1:75" ht="19.899999999999999" customHeight="1">
      <c r="A309" s="194">
        <v>436</v>
      </c>
      <c r="B309" s="195">
        <v>20</v>
      </c>
      <c r="C309" s="195"/>
      <c r="D309" s="196"/>
      <c r="E309" s="196" t="s">
        <v>2752</v>
      </c>
      <c r="F309" s="2" t="str">
        <f t="shared" si="56"/>
        <v>FCS0301</v>
      </c>
      <c r="G309" s="1">
        <f t="shared" si="57"/>
        <v>4</v>
      </c>
      <c r="H309" s="1">
        <f t="shared" si="58"/>
        <v>8</v>
      </c>
      <c r="I309" s="1">
        <v>20</v>
      </c>
      <c r="J309" s="60" t="str">
        <f t="shared" si="59"/>
        <v>ADV551-P</v>
      </c>
      <c r="K309" s="57" t="str">
        <f t="shared" si="49"/>
        <v>DO</v>
      </c>
      <c r="L309" s="2" t="s">
        <v>2717</v>
      </c>
      <c r="M309" s="2" t="s">
        <v>2005</v>
      </c>
      <c r="N309" s="2" t="s">
        <v>489</v>
      </c>
      <c r="O309" s="2"/>
      <c r="P309" s="2"/>
      <c r="Q309" s="2"/>
      <c r="R309" s="2"/>
      <c r="S309" s="3" t="str">
        <f t="shared" si="50"/>
        <v>%Z048120</v>
      </c>
      <c r="T309" s="2" t="str">
        <f t="shared" si="51"/>
        <v/>
      </c>
      <c r="U309" s="2"/>
      <c r="V309" s="2" t="str">
        <f t="shared" si="52"/>
        <v>WETDO SPARE</v>
      </c>
      <c r="W309" s="114" t="s">
        <v>2554</v>
      </c>
      <c r="X309" s="2" t="s">
        <v>2719</v>
      </c>
      <c r="Y309" s="114"/>
      <c r="Z309" s="58" t="s">
        <v>165</v>
      </c>
      <c r="AA309" s="4"/>
      <c r="AB309" s="4"/>
      <c r="AC309" s="5"/>
      <c r="AD309" s="6"/>
      <c r="AE309" s="6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4"/>
      <c r="BL309" s="8"/>
      <c r="BM309" s="8"/>
      <c r="BN309" s="8"/>
      <c r="BO309" s="4"/>
      <c r="BP309" s="4"/>
      <c r="BQ309" s="4"/>
      <c r="BR309" s="4"/>
      <c r="BS309" s="18"/>
      <c r="BT309" s="19"/>
      <c r="BU309" s="18"/>
      <c r="BV309" s="19"/>
    </row>
    <row r="310" spans="1:75" ht="19.899999999999999" customHeight="1">
      <c r="A310" s="194">
        <v>437</v>
      </c>
      <c r="B310" s="195">
        <v>21</v>
      </c>
      <c r="C310" s="195"/>
      <c r="D310" s="196"/>
      <c r="E310" s="196" t="s">
        <v>2752</v>
      </c>
      <c r="F310" s="2" t="str">
        <f t="shared" si="56"/>
        <v>FCS0301</v>
      </c>
      <c r="G310" s="1">
        <f t="shared" si="57"/>
        <v>4</v>
      </c>
      <c r="H310" s="1">
        <f t="shared" si="58"/>
        <v>8</v>
      </c>
      <c r="I310" s="1">
        <v>21</v>
      </c>
      <c r="J310" s="60" t="str">
        <f t="shared" si="59"/>
        <v>ADV551-P</v>
      </c>
      <c r="K310" s="57" t="str">
        <f t="shared" si="49"/>
        <v>DO</v>
      </c>
      <c r="L310" s="2" t="s">
        <v>2717</v>
      </c>
      <c r="M310" s="2" t="s">
        <v>2005</v>
      </c>
      <c r="N310" s="2" t="s">
        <v>489</v>
      </c>
      <c r="O310" s="2"/>
      <c r="P310" s="2"/>
      <c r="Q310" s="2"/>
      <c r="R310" s="2"/>
      <c r="S310" s="3" t="str">
        <f t="shared" si="50"/>
        <v>%Z048121</v>
      </c>
      <c r="T310" s="2" t="str">
        <f t="shared" si="51"/>
        <v/>
      </c>
      <c r="U310" s="2"/>
      <c r="V310" s="2" t="str">
        <f t="shared" si="52"/>
        <v>WETDO SPARE</v>
      </c>
      <c r="W310" s="114" t="s">
        <v>2554</v>
      </c>
      <c r="X310" s="2" t="s">
        <v>2719</v>
      </c>
      <c r="Y310" s="114"/>
      <c r="Z310" s="58" t="s">
        <v>165</v>
      </c>
      <c r="AA310" s="4"/>
      <c r="AB310" s="4"/>
      <c r="AC310" s="5"/>
      <c r="AD310" s="6"/>
      <c r="AE310" s="6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4"/>
      <c r="BL310" s="8"/>
      <c r="BM310" s="8"/>
      <c r="BN310" s="8"/>
      <c r="BO310" s="4"/>
      <c r="BP310" s="4"/>
      <c r="BQ310" s="4"/>
      <c r="BR310" s="4"/>
      <c r="BS310" s="18"/>
      <c r="BT310" s="19"/>
      <c r="BU310" s="18"/>
      <c r="BV310" s="19"/>
    </row>
    <row r="311" spans="1:75" ht="19.899999999999999" customHeight="1">
      <c r="A311" s="194">
        <v>438</v>
      </c>
      <c r="B311" s="195">
        <v>22</v>
      </c>
      <c r="C311" s="195"/>
      <c r="D311" s="196"/>
      <c r="E311" s="196" t="s">
        <v>2752</v>
      </c>
      <c r="F311" s="2" t="str">
        <f t="shared" si="56"/>
        <v>FCS0301</v>
      </c>
      <c r="G311" s="1">
        <f t="shared" si="57"/>
        <v>4</v>
      </c>
      <c r="H311" s="1">
        <f t="shared" si="58"/>
        <v>8</v>
      </c>
      <c r="I311" s="1">
        <v>22</v>
      </c>
      <c r="J311" s="60" t="str">
        <f t="shared" si="59"/>
        <v>ADV551-P</v>
      </c>
      <c r="K311" s="57" t="str">
        <f t="shared" si="49"/>
        <v>DO</v>
      </c>
      <c r="L311" s="2" t="s">
        <v>2717</v>
      </c>
      <c r="M311" s="2" t="s">
        <v>2005</v>
      </c>
      <c r="N311" s="2" t="s">
        <v>489</v>
      </c>
      <c r="O311" s="2"/>
      <c r="P311" s="2"/>
      <c r="Q311" s="2"/>
      <c r="R311" s="2"/>
      <c r="S311" s="3" t="str">
        <f t="shared" si="50"/>
        <v>%Z048122</v>
      </c>
      <c r="T311" s="2" t="str">
        <f t="shared" si="51"/>
        <v/>
      </c>
      <c r="U311" s="2"/>
      <c r="V311" s="2" t="str">
        <f t="shared" si="52"/>
        <v>WETDO SPARE</v>
      </c>
      <c r="W311" s="114" t="s">
        <v>2554</v>
      </c>
      <c r="X311" s="2" t="s">
        <v>2719</v>
      </c>
      <c r="Y311" s="114"/>
      <c r="Z311" s="58" t="s">
        <v>165</v>
      </c>
      <c r="AA311" s="4"/>
      <c r="AB311" s="4"/>
      <c r="AC311" s="5"/>
      <c r="AD311" s="6"/>
      <c r="AE311" s="6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4"/>
      <c r="BL311" s="8"/>
      <c r="BM311" s="8"/>
      <c r="BN311" s="8"/>
      <c r="BO311" s="4"/>
      <c r="BP311" s="4"/>
      <c r="BQ311" s="4"/>
      <c r="BR311" s="4"/>
      <c r="BS311" s="18"/>
      <c r="BT311" s="19"/>
      <c r="BU311" s="18"/>
      <c r="BV311" s="19"/>
    </row>
    <row r="312" spans="1:75" ht="19.899999999999999" customHeight="1">
      <c r="A312" s="194">
        <v>439</v>
      </c>
      <c r="B312" s="195">
        <v>23</v>
      </c>
      <c r="C312" s="195"/>
      <c r="D312" s="196"/>
      <c r="E312" s="196" t="s">
        <v>2752</v>
      </c>
      <c r="F312" s="2" t="str">
        <f t="shared" si="56"/>
        <v>FCS0301</v>
      </c>
      <c r="G312" s="1">
        <f t="shared" si="57"/>
        <v>4</v>
      </c>
      <c r="H312" s="1">
        <f t="shared" si="58"/>
        <v>8</v>
      </c>
      <c r="I312" s="1">
        <v>23</v>
      </c>
      <c r="J312" s="60" t="str">
        <f t="shared" si="59"/>
        <v>ADV551-P</v>
      </c>
      <c r="K312" s="57" t="str">
        <f t="shared" si="49"/>
        <v>DO</v>
      </c>
      <c r="L312" s="2" t="s">
        <v>2717</v>
      </c>
      <c r="M312" s="2" t="s">
        <v>2005</v>
      </c>
      <c r="N312" s="2" t="s">
        <v>489</v>
      </c>
      <c r="O312" s="2"/>
      <c r="P312" s="2"/>
      <c r="Q312" s="2"/>
      <c r="R312" s="2"/>
      <c r="S312" s="3" t="str">
        <f t="shared" si="50"/>
        <v>%Z048123</v>
      </c>
      <c r="T312" s="2" t="str">
        <f t="shared" si="51"/>
        <v/>
      </c>
      <c r="U312" s="2"/>
      <c r="V312" s="2" t="str">
        <f t="shared" si="52"/>
        <v>WETDO SPARE</v>
      </c>
      <c r="W312" s="114" t="s">
        <v>2554</v>
      </c>
      <c r="X312" s="2" t="s">
        <v>2719</v>
      </c>
      <c r="Y312" s="114"/>
      <c r="Z312" s="58" t="s">
        <v>165</v>
      </c>
      <c r="AA312" s="4"/>
      <c r="AB312" s="4"/>
      <c r="AC312" s="5"/>
      <c r="AD312" s="6"/>
      <c r="AE312" s="6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4"/>
      <c r="BL312" s="8"/>
      <c r="BM312" s="8"/>
      <c r="BN312" s="8"/>
      <c r="BO312" s="4"/>
      <c r="BP312" s="4"/>
      <c r="BQ312" s="4"/>
      <c r="BR312" s="4"/>
      <c r="BS312" s="18"/>
      <c r="BT312" s="19"/>
      <c r="BU312" s="18"/>
      <c r="BV312" s="19"/>
    </row>
    <row r="313" spans="1:75" ht="19.899999999999999" customHeight="1">
      <c r="A313" s="194">
        <v>440</v>
      </c>
      <c r="B313" s="195">
        <v>24</v>
      </c>
      <c r="C313" s="195"/>
      <c r="D313" s="196"/>
      <c r="E313" s="196" t="s">
        <v>2752</v>
      </c>
      <c r="F313" s="2" t="str">
        <f t="shared" si="56"/>
        <v>FCS0301</v>
      </c>
      <c r="G313" s="1">
        <f t="shared" si="57"/>
        <v>4</v>
      </c>
      <c r="H313" s="1">
        <f t="shared" si="58"/>
        <v>8</v>
      </c>
      <c r="I313" s="1">
        <v>24</v>
      </c>
      <c r="J313" s="60" t="str">
        <f t="shared" si="59"/>
        <v>ADV551-P</v>
      </c>
      <c r="K313" s="57" t="str">
        <f t="shared" si="49"/>
        <v>DO</v>
      </c>
      <c r="L313" s="2" t="s">
        <v>2717</v>
      </c>
      <c r="M313" s="2" t="s">
        <v>2005</v>
      </c>
      <c r="N313" s="2" t="s">
        <v>489</v>
      </c>
      <c r="O313" s="2"/>
      <c r="P313" s="2"/>
      <c r="Q313" s="2"/>
      <c r="R313" s="2"/>
      <c r="S313" s="3" t="str">
        <f t="shared" si="50"/>
        <v>%Z048124</v>
      </c>
      <c r="T313" s="2" t="str">
        <f t="shared" si="51"/>
        <v/>
      </c>
      <c r="U313" s="2"/>
      <c r="V313" s="2" t="str">
        <f t="shared" si="52"/>
        <v>WETDO SPARE</v>
      </c>
      <c r="W313" s="114" t="s">
        <v>2554</v>
      </c>
      <c r="X313" s="2" t="s">
        <v>2719</v>
      </c>
      <c r="Y313" s="114"/>
      <c r="Z313" s="58" t="s">
        <v>165</v>
      </c>
      <c r="AA313" s="4"/>
      <c r="AB313" s="4"/>
      <c r="AC313" s="5"/>
      <c r="AD313" s="6"/>
      <c r="AE313" s="6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4"/>
      <c r="BL313" s="8"/>
      <c r="BM313" s="8"/>
      <c r="BN313" s="8"/>
      <c r="BO313" s="4"/>
      <c r="BP313" s="4"/>
      <c r="BQ313" s="4"/>
      <c r="BR313" s="4"/>
      <c r="BS313" s="18"/>
      <c r="BT313" s="19"/>
      <c r="BU313" s="18"/>
      <c r="BV313" s="19"/>
    </row>
    <row r="314" spans="1:75" ht="19.899999999999999" customHeight="1">
      <c r="A314" s="194">
        <v>441</v>
      </c>
      <c r="B314" s="195">
        <v>25</v>
      </c>
      <c r="C314" s="195"/>
      <c r="D314" s="196"/>
      <c r="E314" s="196" t="s">
        <v>2752</v>
      </c>
      <c r="F314" s="2" t="str">
        <f t="shared" si="56"/>
        <v>FCS0301</v>
      </c>
      <c r="G314" s="1">
        <f t="shared" si="57"/>
        <v>4</v>
      </c>
      <c r="H314" s="1">
        <f t="shared" si="58"/>
        <v>8</v>
      </c>
      <c r="I314" s="1">
        <v>25</v>
      </c>
      <c r="J314" s="60" t="str">
        <f t="shared" si="59"/>
        <v>ADV551-P</v>
      </c>
      <c r="K314" s="57" t="str">
        <f t="shared" si="49"/>
        <v>DO</v>
      </c>
      <c r="L314" s="2" t="s">
        <v>2717</v>
      </c>
      <c r="M314" s="2" t="s">
        <v>2005</v>
      </c>
      <c r="N314" s="2" t="s">
        <v>489</v>
      </c>
      <c r="O314" s="2"/>
      <c r="P314" s="2"/>
      <c r="Q314" s="2"/>
      <c r="R314" s="2"/>
      <c r="S314" s="3" t="str">
        <f t="shared" si="50"/>
        <v>%Z048125</v>
      </c>
      <c r="T314" s="2" t="str">
        <f t="shared" si="51"/>
        <v/>
      </c>
      <c r="U314" s="2"/>
      <c r="V314" s="2" t="str">
        <f t="shared" si="52"/>
        <v>WETDO SPARE</v>
      </c>
      <c r="W314" s="114" t="s">
        <v>2554</v>
      </c>
      <c r="X314" s="2" t="s">
        <v>2719</v>
      </c>
      <c r="Y314" s="114"/>
      <c r="Z314" s="58" t="s">
        <v>165</v>
      </c>
      <c r="AA314" s="4"/>
      <c r="AB314" s="4"/>
      <c r="AC314" s="5"/>
      <c r="AD314" s="6"/>
      <c r="AE314" s="6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4"/>
      <c r="BL314" s="8"/>
      <c r="BM314" s="8"/>
      <c r="BN314" s="8"/>
      <c r="BO314" s="4"/>
      <c r="BP314" s="4"/>
      <c r="BQ314" s="4"/>
      <c r="BR314" s="4"/>
      <c r="BS314" s="18"/>
      <c r="BT314" s="19"/>
      <c r="BU314" s="18"/>
      <c r="BV314" s="19"/>
    </row>
    <row r="315" spans="1:75" ht="19.899999999999999" customHeight="1">
      <c r="A315" s="194">
        <v>442</v>
      </c>
      <c r="B315" s="195">
        <v>26</v>
      </c>
      <c r="C315" s="195"/>
      <c r="D315" s="196"/>
      <c r="E315" s="196" t="s">
        <v>2752</v>
      </c>
      <c r="F315" s="2" t="str">
        <f t="shared" si="56"/>
        <v>FCS0301</v>
      </c>
      <c r="G315" s="1">
        <f t="shared" si="57"/>
        <v>4</v>
      </c>
      <c r="H315" s="1">
        <f t="shared" si="58"/>
        <v>8</v>
      </c>
      <c r="I315" s="1">
        <v>26</v>
      </c>
      <c r="J315" s="60" t="str">
        <f t="shared" si="59"/>
        <v>ADV551-P</v>
      </c>
      <c r="K315" s="57" t="str">
        <f t="shared" si="49"/>
        <v>DO</v>
      </c>
      <c r="L315" s="2" t="s">
        <v>2717</v>
      </c>
      <c r="M315" s="2" t="s">
        <v>2005</v>
      </c>
      <c r="N315" s="2" t="s">
        <v>489</v>
      </c>
      <c r="O315" s="2"/>
      <c r="P315" s="2"/>
      <c r="Q315" s="2"/>
      <c r="R315" s="2"/>
      <c r="S315" s="3" t="str">
        <f t="shared" si="50"/>
        <v>%Z048126</v>
      </c>
      <c r="T315" s="2" t="str">
        <f t="shared" si="51"/>
        <v/>
      </c>
      <c r="U315" s="2"/>
      <c r="V315" s="2" t="str">
        <f t="shared" si="52"/>
        <v>WETDO SPARE</v>
      </c>
      <c r="W315" s="114" t="s">
        <v>2554</v>
      </c>
      <c r="X315" s="2" t="s">
        <v>2719</v>
      </c>
      <c r="Y315" s="114"/>
      <c r="Z315" s="58" t="s">
        <v>165</v>
      </c>
      <c r="AA315" s="4"/>
      <c r="AB315" s="4"/>
      <c r="AC315" s="5"/>
      <c r="AD315" s="6"/>
      <c r="AE315" s="6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4"/>
      <c r="BL315" s="8"/>
      <c r="BM315" s="8"/>
      <c r="BN315" s="8"/>
      <c r="BO315" s="4"/>
      <c r="BP315" s="4"/>
      <c r="BQ315" s="4"/>
      <c r="BR315" s="4"/>
      <c r="BS315" s="18"/>
      <c r="BT315" s="19"/>
      <c r="BU315" s="18"/>
      <c r="BV315" s="19"/>
    </row>
    <row r="316" spans="1:75" ht="19.899999999999999" customHeight="1">
      <c r="A316" s="194">
        <v>443</v>
      </c>
      <c r="B316" s="195">
        <v>27</v>
      </c>
      <c r="C316" s="195"/>
      <c r="D316" s="196"/>
      <c r="E316" s="196" t="s">
        <v>2752</v>
      </c>
      <c r="F316" s="2" t="str">
        <f t="shared" si="56"/>
        <v>FCS0301</v>
      </c>
      <c r="G316" s="1">
        <f t="shared" si="57"/>
        <v>4</v>
      </c>
      <c r="H316" s="1">
        <f t="shared" si="58"/>
        <v>8</v>
      </c>
      <c r="I316" s="1">
        <v>27</v>
      </c>
      <c r="J316" s="60" t="str">
        <f t="shared" si="59"/>
        <v>ADV551-P</v>
      </c>
      <c r="K316" s="57" t="str">
        <f t="shared" si="49"/>
        <v>DO</v>
      </c>
      <c r="L316" s="2" t="s">
        <v>2717</v>
      </c>
      <c r="M316" s="2" t="s">
        <v>2005</v>
      </c>
      <c r="N316" s="2" t="s">
        <v>489</v>
      </c>
      <c r="O316" s="2"/>
      <c r="P316" s="2"/>
      <c r="Q316" s="2"/>
      <c r="R316" s="2"/>
      <c r="S316" s="3" t="str">
        <f t="shared" si="50"/>
        <v>%Z048127</v>
      </c>
      <c r="T316" s="2" t="str">
        <f t="shared" si="51"/>
        <v/>
      </c>
      <c r="U316" s="2"/>
      <c r="V316" s="2" t="str">
        <f t="shared" si="52"/>
        <v>WETDO SPARE</v>
      </c>
      <c r="W316" s="114" t="s">
        <v>2554</v>
      </c>
      <c r="X316" s="2" t="s">
        <v>2719</v>
      </c>
      <c r="Y316" s="114"/>
      <c r="Z316" s="58" t="s">
        <v>165</v>
      </c>
      <c r="AA316" s="4"/>
      <c r="AB316" s="4"/>
      <c r="AC316" s="5"/>
      <c r="AD316" s="6"/>
      <c r="AE316" s="6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4"/>
      <c r="BL316" s="8"/>
      <c r="BM316" s="8"/>
      <c r="BN316" s="8"/>
      <c r="BO316" s="4"/>
      <c r="BP316" s="4"/>
      <c r="BQ316" s="4"/>
      <c r="BR316" s="4"/>
      <c r="BS316" s="18"/>
      <c r="BT316" s="19"/>
      <c r="BU316" s="18"/>
      <c r="BV316" s="19"/>
    </row>
    <row r="317" spans="1:75" ht="19.899999999999999" customHeight="1">
      <c r="A317" s="194">
        <v>444</v>
      </c>
      <c r="B317" s="195">
        <v>28</v>
      </c>
      <c r="C317" s="195"/>
      <c r="D317" s="196"/>
      <c r="E317" s="196" t="s">
        <v>2752</v>
      </c>
      <c r="F317" s="2" t="str">
        <f t="shared" si="56"/>
        <v>FCS0301</v>
      </c>
      <c r="G317" s="1">
        <f t="shared" si="57"/>
        <v>4</v>
      </c>
      <c r="H317" s="1">
        <f t="shared" si="58"/>
        <v>8</v>
      </c>
      <c r="I317" s="1">
        <v>28</v>
      </c>
      <c r="J317" s="60" t="str">
        <f t="shared" si="59"/>
        <v>ADV551-P</v>
      </c>
      <c r="K317" s="57" t="str">
        <f t="shared" si="49"/>
        <v>DO</v>
      </c>
      <c r="L317" s="2" t="s">
        <v>2717</v>
      </c>
      <c r="M317" s="2" t="s">
        <v>2005</v>
      </c>
      <c r="N317" s="2" t="s">
        <v>489</v>
      </c>
      <c r="O317" s="2"/>
      <c r="P317" s="2"/>
      <c r="Q317" s="2"/>
      <c r="R317" s="2"/>
      <c r="S317" s="3" t="str">
        <f t="shared" si="50"/>
        <v>%Z048128</v>
      </c>
      <c r="T317" s="2" t="str">
        <f t="shared" si="51"/>
        <v/>
      </c>
      <c r="U317" s="2"/>
      <c r="V317" s="2" t="str">
        <f t="shared" si="52"/>
        <v>WETDO SPARE</v>
      </c>
      <c r="W317" s="114" t="s">
        <v>2554</v>
      </c>
      <c r="X317" s="2" t="s">
        <v>2719</v>
      </c>
      <c r="Y317" s="114"/>
      <c r="Z317" s="58" t="s">
        <v>165</v>
      </c>
      <c r="AA317" s="4"/>
      <c r="AB317" s="4"/>
      <c r="AC317" s="5"/>
      <c r="AD317" s="6"/>
      <c r="AE317" s="6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4"/>
      <c r="BL317" s="8"/>
      <c r="BM317" s="8"/>
      <c r="BN317" s="8"/>
      <c r="BO317" s="4"/>
      <c r="BP317" s="4"/>
      <c r="BQ317" s="4"/>
      <c r="BR317" s="4"/>
      <c r="BS317" s="18"/>
      <c r="BT317" s="19"/>
      <c r="BU317" s="18"/>
      <c r="BV317" s="19"/>
    </row>
    <row r="318" spans="1:75" ht="19.899999999999999" customHeight="1">
      <c r="A318" s="194">
        <v>445</v>
      </c>
      <c r="B318" s="195">
        <v>29</v>
      </c>
      <c r="C318" s="195"/>
      <c r="D318" s="196"/>
      <c r="E318" s="196" t="s">
        <v>2752</v>
      </c>
      <c r="F318" s="2" t="str">
        <f t="shared" si="56"/>
        <v>FCS0301</v>
      </c>
      <c r="G318" s="1">
        <f t="shared" si="57"/>
        <v>4</v>
      </c>
      <c r="H318" s="1">
        <f t="shared" si="58"/>
        <v>8</v>
      </c>
      <c r="I318" s="1">
        <v>29</v>
      </c>
      <c r="J318" s="60" t="str">
        <f t="shared" si="59"/>
        <v>ADV551-P</v>
      </c>
      <c r="K318" s="57" t="str">
        <f t="shared" si="49"/>
        <v>DO</v>
      </c>
      <c r="L318" s="2" t="s">
        <v>2717</v>
      </c>
      <c r="M318" s="2" t="s">
        <v>2005</v>
      </c>
      <c r="N318" s="2" t="s">
        <v>489</v>
      </c>
      <c r="O318" s="2"/>
      <c r="P318" s="2"/>
      <c r="Q318" s="2"/>
      <c r="R318" s="2"/>
      <c r="S318" s="3" t="str">
        <f t="shared" si="50"/>
        <v>%Z048129</v>
      </c>
      <c r="T318" s="2" t="str">
        <f t="shared" si="51"/>
        <v/>
      </c>
      <c r="U318" s="2"/>
      <c r="V318" s="2" t="str">
        <f t="shared" si="52"/>
        <v>WETDO SPARE</v>
      </c>
      <c r="W318" s="114" t="s">
        <v>2554</v>
      </c>
      <c r="X318" s="2" t="s">
        <v>2719</v>
      </c>
      <c r="Y318" s="114"/>
      <c r="Z318" s="58" t="s">
        <v>165</v>
      </c>
      <c r="AA318" s="4"/>
      <c r="AB318" s="4"/>
      <c r="AC318" s="5"/>
      <c r="AD318" s="6"/>
      <c r="AE318" s="6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4"/>
      <c r="BL318" s="8"/>
      <c r="BM318" s="8"/>
      <c r="BN318" s="8"/>
      <c r="BO318" s="4"/>
      <c r="BP318" s="4"/>
      <c r="BQ318" s="4"/>
      <c r="BR318" s="4"/>
      <c r="BS318" s="18"/>
      <c r="BT318" s="19"/>
      <c r="BU318" s="18"/>
      <c r="BV318" s="19"/>
    </row>
    <row r="319" spans="1:75" ht="19.899999999999999" customHeight="1">
      <c r="A319" s="194">
        <v>446</v>
      </c>
      <c r="B319" s="204">
        <v>30</v>
      </c>
      <c r="C319" s="204"/>
      <c r="D319" s="115"/>
      <c r="E319" s="196" t="s">
        <v>2752</v>
      </c>
      <c r="F319" s="2" t="str">
        <f t="shared" si="56"/>
        <v>FCS0301</v>
      </c>
      <c r="G319" s="1">
        <f t="shared" si="57"/>
        <v>4</v>
      </c>
      <c r="H319" s="1">
        <f t="shared" si="58"/>
        <v>8</v>
      </c>
      <c r="I319" s="1">
        <v>30</v>
      </c>
      <c r="J319" s="60" t="str">
        <f t="shared" si="59"/>
        <v>ADV551-P</v>
      </c>
      <c r="K319" s="57" t="str">
        <f t="shared" si="49"/>
        <v>DO</v>
      </c>
      <c r="L319" s="2" t="s">
        <v>2717</v>
      </c>
      <c r="M319" s="2" t="s">
        <v>2005</v>
      </c>
      <c r="N319" s="2" t="s">
        <v>489</v>
      </c>
      <c r="O319" s="2"/>
      <c r="P319" s="2"/>
      <c r="Q319" s="36"/>
      <c r="R319" s="36"/>
      <c r="S319" s="3" t="str">
        <f t="shared" si="50"/>
        <v>%Z048130</v>
      </c>
      <c r="T319" s="2" t="str">
        <f t="shared" si="51"/>
        <v/>
      </c>
      <c r="U319" s="36"/>
      <c r="V319" s="2" t="str">
        <f t="shared" si="52"/>
        <v>WETDO SPARE</v>
      </c>
      <c r="W319" s="114" t="s">
        <v>2554</v>
      </c>
      <c r="X319" s="2" t="s">
        <v>2719</v>
      </c>
      <c r="Y319" s="114"/>
      <c r="Z319" s="58" t="s">
        <v>165</v>
      </c>
      <c r="AA319" s="4"/>
      <c r="AB319" s="4"/>
      <c r="AC319" s="5"/>
      <c r="AD319" s="6"/>
      <c r="AE319" s="6"/>
      <c r="AF319" s="4"/>
      <c r="AG319" s="4"/>
      <c r="AH319" s="4"/>
      <c r="AI319" s="4"/>
      <c r="AJ319" s="7"/>
      <c r="AK319" s="4"/>
      <c r="AL319" s="4"/>
      <c r="AM319" s="4"/>
      <c r="AN319" s="4"/>
      <c r="AO319" s="4"/>
      <c r="AP319" s="4"/>
      <c r="AQ319" s="4"/>
      <c r="AR319" s="4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4"/>
      <c r="BL319" s="8"/>
      <c r="BM319" s="8"/>
      <c r="BN319" s="8"/>
      <c r="BO319" s="4"/>
      <c r="BP319" s="4"/>
      <c r="BQ319" s="4"/>
      <c r="BR319" s="4"/>
      <c r="BS319" s="18"/>
      <c r="BT319" s="19"/>
      <c r="BU319" s="18"/>
      <c r="BV319" s="19"/>
    </row>
    <row r="320" spans="1:75" ht="19.899999999999999" customHeight="1">
      <c r="A320" s="194">
        <v>447</v>
      </c>
      <c r="B320" s="204">
        <v>31</v>
      </c>
      <c r="C320" s="204"/>
      <c r="D320" s="115"/>
      <c r="E320" s="196" t="s">
        <v>2752</v>
      </c>
      <c r="F320" s="2" t="str">
        <f t="shared" si="56"/>
        <v>FCS0301</v>
      </c>
      <c r="G320" s="1">
        <f t="shared" si="57"/>
        <v>4</v>
      </c>
      <c r="H320" s="1">
        <f t="shared" si="58"/>
        <v>8</v>
      </c>
      <c r="I320" s="1">
        <v>31</v>
      </c>
      <c r="J320" s="60" t="str">
        <f t="shared" si="59"/>
        <v>ADV551-P</v>
      </c>
      <c r="K320" s="57" t="str">
        <f t="shared" si="49"/>
        <v>DO</v>
      </c>
      <c r="L320" s="2" t="s">
        <v>2717</v>
      </c>
      <c r="M320" s="2" t="s">
        <v>2005</v>
      </c>
      <c r="N320" s="2" t="s">
        <v>489</v>
      </c>
      <c r="O320" s="2"/>
      <c r="P320" s="2"/>
      <c r="Q320" s="2"/>
      <c r="R320" s="2"/>
      <c r="S320" s="3" t="str">
        <f t="shared" si="50"/>
        <v>%Z048131</v>
      </c>
      <c r="T320" s="2" t="str">
        <f t="shared" si="51"/>
        <v/>
      </c>
      <c r="U320" s="36"/>
      <c r="V320" s="2" t="str">
        <f t="shared" si="52"/>
        <v>WETDO SPARE</v>
      </c>
      <c r="W320" s="114" t="s">
        <v>2554</v>
      </c>
      <c r="X320" s="2" t="s">
        <v>2719</v>
      </c>
      <c r="Y320" s="114"/>
      <c r="Z320" s="58" t="s">
        <v>165</v>
      </c>
      <c r="AA320" s="4"/>
      <c r="AB320" s="4"/>
      <c r="AC320" s="5"/>
      <c r="AD320" s="6"/>
      <c r="AE320" s="6"/>
      <c r="AF320" s="4"/>
      <c r="AG320" s="4"/>
      <c r="AH320" s="4"/>
      <c r="AI320" s="4"/>
      <c r="AJ320" s="8"/>
      <c r="AK320" s="4"/>
      <c r="AL320" s="4"/>
      <c r="AM320" s="4"/>
      <c r="AN320" s="4"/>
      <c r="AO320" s="4"/>
      <c r="AP320" s="4"/>
      <c r="AQ320" s="4"/>
      <c r="AR320" s="4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4"/>
      <c r="BL320" s="8"/>
      <c r="BM320" s="8"/>
      <c r="BN320" s="8"/>
      <c r="BO320" s="4"/>
      <c r="BP320" s="4"/>
      <c r="BQ320" s="4"/>
      <c r="BR320" s="4"/>
      <c r="BS320" s="18"/>
      <c r="BT320" s="19"/>
      <c r="BU320" s="18"/>
      <c r="BV320" s="19"/>
    </row>
    <row r="321" spans="1:74" ht="19.899999999999999" customHeight="1">
      <c r="A321" s="194">
        <v>448</v>
      </c>
      <c r="B321" s="204">
        <v>32</v>
      </c>
      <c r="C321" s="204"/>
      <c r="D321" s="115"/>
      <c r="E321" s="174" t="s">
        <v>2752</v>
      </c>
      <c r="F321" s="2" t="str">
        <f t="shared" si="56"/>
        <v>FCS0301</v>
      </c>
      <c r="G321" s="1">
        <f t="shared" si="57"/>
        <v>4</v>
      </c>
      <c r="H321" s="1">
        <f t="shared" si="58"/>
        <v>8</v>
      </c>
      <c r="I321" s="1">
        <v>32</v>
      </c>
      <c r="J321" s="60" t="str">
        <f t="shared" si="59"/>
        <v>ADV551-P</v>
      </c>
      <c r="K321" s="57" t="str">
        <f t="shared" si="49"/>
        <v>DO</v>
      </c>
      <c r="L321" s="2" t="s">
        <v>2717</v>
      </c>
      <c r="M321" s="2" t="s">
        <v>2005</v>
      </c>
      <c r="N321" s="2" t="s">
        <v>489</v>
      </c>
      <c r="O321" s="2"/>
      <c r="P321" s="2"/>
      <c r="Q321" s="2"/>
      <c r="R321" s="2"/>
      <c r="S321" s="3" t="str">
        <f t="shared" si="50"/>
        <v>%Z048132</v>
      </c>
      <c r="T321" s="2" t="str">
        <f t="shared" si="51"/>
        <v/>
      </c>
      <c r="U321" s="36"/>
      <c r="V321" s="2" t="str">
        <f t="shared" si="52"/>
        <v>WETDO SPARE</v>
      </c>
      <c r="W321" s="114" t="s">
        <v>2554</v>
      </c>
      <c r="X321" s="2" t="s">
        <v>2719</v>
      </c>
      <c r="Y321" s="114"/>
      <c r="Z321" s="58" t="s">
        <v>165</v>
      </c>
      <c r="AA321" s="4"/>
      <c r="AB321" s="4"/>
      <c r="AC321" s="5"/>
      <c r="AD321" s="6"/>
      <c r="AE321" s="6"/>
      <c r="AF321" s="4"/>
      <c r="AG321" s="4"/>
      <c r="AH321" s="4"/>
      <c r="AI321" s="4"/>
      <c r="AJ321" s="8"/>
      <c r="AK321" s="4"/>
      <c r="AL321" s="4"/>
      <c r="AM321" s="4"/>
      <c r="AN321" s="4"/>
      <c r="AO321" s="4"/>
      <c r="AP321" s="4"/>
      <c r="AQ321" s="4"/>
      <c r="AR321" s="4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4"/>
      <c r="BL321" s="8"/>
      <c r="BM321" s="8"/>
      <c r="BN321" s="8"/>
      <c r="BO321" s="4"/>
      <c r="BP321" s="4"/>
      <c r="BQ321" s="4"/>
      <c r="BR321" s="4"/>
      <c r="BS321" s="18"/>
      <c r="BT321" s="19"/>
      <c r="BU321" s="18"/>
      <c r="BV321" s="19"/>
    </row>
  </sheetData>
  <autoFilter ref="A1:BX321"/>
  <phoneticPr fontId="86" type="noConversion"/>
  <conditionalFormatting sqref="E1">
    <cfRule type="duplicateValues" dxfId="495" priority="164" stopIfTrue="1"/>
    <cfRule type="duplicateValues" dxfId="494" priority="165" stopIfTrue="1"/>
  </conditionalFormatting>
  <conditionalFormatting sqref="D116">
    <cfRule type="duplicateValues" dxfId="493" priority="111"/>
    <cfRule type="duplicateValues" dxfId="492" priority="112"/>
  </conditionalFormatting>
  <conditionalFormatting sqref="D92:D93">
    <cfRule type="duplicateValues" dxfId="491" priority="113"/>
    <cfRule type="duplicateValues" dxfId="490" priority="114"/>
  </conditionalFormatting>
  <conditionalFormatting sqref="D117:D119">
    <cfRule type="duplicateValues" dxfId="489" priority="105"/>
    <cfRule type="duplicateValues" dxfId="488" priority="106"/>
  </conditionalFormatting>
  <conditionalFormatting sqref="D128:D129">
    <cfRule type="duplicateValues" dxfId="487" priority="107"/>
    <cfRule type="duplicateValues" dxfId="486" priority="108"/>
  </conditionalFormatting>
  <conditionalFormatting sqref="D154:D159">
    <cfRule type="duplicateValues" dxfId="485" priority="150"/>
    <cfRule type="duplicateValues" dxfId="484" priority="151"/>
  </conditionalFormatting>
  <conditionalFormatting sqref="D160:D161">
    <cfRule type="duplicateValues" dxfId="483" priority="109"/>
    <cfRule type="duplicateValues" dxfId="482" priority="110"/>
  </conditionalFormatting>
  <conditionalFormatting sqref="D162:D193">
    <cfRule type="duplicateValues" dxfId="481" priority="147"/>
    <cfRule type="duplicateValues" dxfId="480" priority="148"/>
  </conditionalFormatting>
  <conditionalFormatting sqref="D226:D257">
    <cfRule type="duplicateValues" dxfId="479" priority="130"/>
    <cfRule type="duplicateValues" dxfId="478" priority="131"/>
  </conditionalFormatting>
  <conditionalFormatting sqref="D258:D289">
    <cfRule type="duplicateValues" dxfId="477" priority="127"/>
    <cfRule type="duplicateValues" dxfId="476" priority="128"/>
  </conditionalFormatting>
  <conditionalFormatting sqref="D290:D321">
    <cfRule type="duplicateValues" dxfId="475" priority="124"/>
    <cfRule type="duplicateValues" dxfId="474" priority="125"/>
  </conditionalFormatting>
  <conditionalFormatting sqref="V2:W65">
    <cfRule type="expression" dxfId="473" priority="161">
      <formula>LENB($V2)&gt;24</formula>
    </cfRule>
  </conditionalFormatting>
  <conditionalFormatting sqref="V66:W97">
    <cfRule type="expression" dxfId="472" priority="158">
      <formula>LENB($V66)&gt;24</formula>
    </cfRule>
  </conditionalFormatting>
  <conditionalFormatting sqref="V98:V129">
    <cfRule type="expression" dxfId="471" priority="155">
      <formula>LENB($V98)&gt;24</formula>
    </cfRule>
  </conditionalFormatting>
  <conditionalFormatting sqref="V130:V161">
    <cfRule type="expression" dxfId="470" priority="152">
      <formula>LENB($V130)&gt;24</formula>
    </cfRule>
  </conditionalFormatting>
  <conditionalFormatting sqref="V162:V193">
    <cfRule type="expression" dxfId="469" priority="149">
      <formula>LENB($V162)&gt;24</formula>
    </cfRule>
  </conditionalFormatting>
  <conditionalFormatting sqref="V226:V257">
    <cfRule type="expression" dxfId="468" priority="132">
      <formula>LENB($V226)&gt;24</formula>
    </cfRule>
  </conditionalFormatting>
  <conditionalFormatting sqref="V258:V289">
    <cfRule type="expression" dxfId="467" priority="129">
      <formula>LENB($V258)&gt;24</formula>
    </cfRule>
  </conditionalFormatting>
  <conditionalFormatting sqref="V290:V321">
    <cfRule type="expression" dxfId="466" priority="126">
      <formula>LENB($V290)&gt;24</formula>
    </cfRule>
  </conditionalFormatting>
  <conditionalFormatting sqref="X2:Y33">
    <cfRule type="expression" dxfId="465" priority="89">
      <formula>LENB($V2)&gt;24</formula>
    </cfRule>
  </conditionalFormatting>
  <conditionalFormatting sqref="X98:Y129">
    <cfRule type="expression" dxfId="464" priority="86">
      <formula>LENB($V98)&gt;24</formula>
    </cfRule>
  </conditionalFormatting>
  <conditionalFormatting sqref="X66:Y97">
    <cfRule type="expression" dxfId="463" priority="87">
      <formula>LENB($V66)&gt;24</formula>
    </cfRule>
  </conditionalFormatting>
  <conditionalFormatting sqref="X130:Y161">
    <cfRule type="expression" dxfId="462" priority="85">
      <formula>LENB($V130)&gt;24</formula>
    </cfRule>
  </conditionalFormatting>
  <conditionalFormatting sqref="X226:Y257">
    <cfRule type="expression" dxfId="461" priority="91">
      <formula>LENB($V226)&gt;24</formula>
    </cfRule>
  </conditionalFormatting>
  <conditionalFormatting sqref="X258:Y289">
    <cfRule type="expression" dxfId="460" priority="96">
      <formula>LENB($V258)&gt;24</formula>
    </cfRule>
  </conditionalFormatting>
  <conditionalFormatting sqref="X290:Y321">
    <cfRule type="expression" dxfId="459" priority="92">
      <formula>LENB($V290)&gt;24</formula>
    </cfRule>
  </conditionalFormatting>
  <conditionalFormatting sqref="D322:D1048576 D1:D65">
    <cfRule type="duplicateValues" dxfId="458" priority="159"/>
    <cfRule type="duplicateValues" dxfId="457" priority="160"/>
  </conditionalFormatting>
  <conditionalFormatting sqref="D322:D62165 D1">
    <cfRule type="duplicateValues" dxfId="456" priority="162" stopIfTrue="1"/>
    <cfRule type="duplicateValues" dxfId="455" priority="163" stopIfTrue="1"/>
  </conditionalFormatting>
  <conditionalFormatting sqref="D66:D91 D94:D97">
    <cfRule type="duplicateValues" dxfId="454" priority="156"/>
    <cfRule type="duplicateValues" dxfId="453" priority="157"/>
  </conditionalFormatting>
  <conditionalFormatting sqref="D98:D115 D120:D127">
    <cfRule type="duplicateValues" dxfId="452" priority="153"/>
    <cfRule type="duplicateValues" dxfId="451" priority="154"/>
  </conditionalFormatting>
  <conditionalFormatting sqref="X34:Y65">
    <cfRule type="expression" dxfId="450" priority="56">
      <formula>LENB($V34)&gt;24</formula>
    </cfRule>
  </conditionalFormatting>
  <conditionalFormatting sqref="Y162:Y183">
    <cfRule type="expression" dxfId="449" priority="55">
      <formula>LENB($V162)&gt;24</formula>
    </cfRule>
  </conditionalFormatting>
  <conditionalFormatting sqref="X184:Y193">
    <cfRule type="expression" dxfId="448" priority="54">
      <formula>LENB($V184)&gt;24</formula>
    </cfRule>
  </conditionalFormatting>
  <conditionalFormatting sqref="W98:W129">
    <cfRule type="expression" dxfId="447" priority="53">
      <formula>LENB($V98)&gt;24</formula>
    </cfRule>
  </conditionalFormatting>
  <conditionalFormatting sqref="W130:W161">
    <cfRule type="expression" dxfId="446" priority="52">
      <formula>LENB($V130)&gt;24</formula>
    </cfRule>
  </conditionalFormatting>
  <conditionalFormatting sqref="W162:W193">
    <cfRule type="expression" dxfId="445" priority="51">
      <formula>LENB($V162)&gt;24</formula>
    </cfRule>
  </conditionalFormatting>
  <conditionalFormatting sqref="W226">
    <cfRule type="expression" dxfId="444" priority="50">
      <formula>LENB($V226)&gt;24</formula>
    </cfRule>
  </conditionalFormatting>
  <conditionalFormatting sqref="W227:W257">
    <cfRule type="expression" dxfId="443" priority="49">
      <formula>LENB($V227)&gt;24</formula>
    </cfRule>
  </conditionalFormatting>
  <conditionalFormatting sqref="W258">
    <cfRule type="expression" dxfId="442" priority="48">
      <formula>LENB($V258)&gt;24</formula>
    </cfRule>
  </conditionalFormatting>
  <conditionalFormatting sqref="W259:W289">
    <cfRule type="expression" dxfId="441" priority="47">
      <formula>LENB($V259)&gt;24</formula>
    </cfRule>
  </conditionalFormatting>
  <conditionalFormatting sqref="W290">
    <cfRule type="expression" dxfId="440" priority="46">
      <formula>LENB($V290)&gt;24</formula>
    </cfRule>
  </conditionalFormatting>
  <conditionalFormatting sqref="W291:W321">
    <cfRule type="expression" dxfId="439" priority="45">
      <formula>LENB($V291)&gt;24</formula>
    </cfRule>
  </conditionalFormatting>
  <conditionalFormatting sqref="Q278">
    <cfRule type="duplicateValues" dxfId="438" priority="43"/>
    <cfRule type="duplicateValues" dxfId="437" priority="44"/>
  </conditionalFormatting>
  <conditionalFormatting sqref="D130:D153">
    <cfRule type="duplicateValues" dxfId="436" priority="41"/>
    <cfRule type="duplicateValues" dxfId="435" priority="42"/>
  </conditionalFormatting>
  <conditionalFormatting sqref="X162:X183">
    <cfRule type="expression" dxfId="434" priority="40">
      <formula>LENB($V162)&gt;24</formula>
    </cfRule>
  </conditionalFormatting>
  <conditionalFormatting sqref="D194:D225">
    <cfRule type="duplicateValues" dxfId="433" priority="37"/>
    <cfRule type="duplicateValues" dxfId="432" priority="38"/>
  </conditionalFormatting>
  <conditionalFormatting sqref="V194:V225">
    <cfRule type="expression" dxfId="431" priority="39">
      <formula>LENB($V194)&gt;24</formula>
    </cfRule>
  </conditionalFormatting>
  <conditionalFormatting sqref="Y194:Y215">
    <cfRule type="expression" dxfId="430" priority="36">
      <formula>LENB($V194)&gt;24</formula>
    </cfRule>
  </conditionalFormatting>
  <conditionalFormatting sqref="X216:Y225">
    <cfRule type="expression" dxfId="429" priority="35">
      <formula>LENB($V216)&gt;24</formula>
    </cfRule>
  </conditionalFormatting>
  <conditionalFormatting sqref="W194:W225">
    <cfRule type="expression" dxfId="428" priority="34">
      <formula>LENB($V194)&gt;24</formula>
    </cfRule>
  </conditionalFormatting>
  <conditionalFormatting sqref="X194:X215">
    <cfRule type="expression" dxfId="427" priority="33">
      <formula>LENB($V194)&gt;24</formula>
    </cfRule>
  </conditionalFormatting>
  <pageMargins left="0.7" right="0.7" top="0.75" bottom="0.75" header="0.3" footer="0.3"/>
  <pageSetup paperSize="8" orientation="portrait" r:id="rId1"/>
  <rowBreaks count="8" manualBreakCount="8">
    <brk id="33" max="71" man="1"/>
    <brk id="65" max="71" man="1"/>
    <brk id="97" max="71" man="1"/>
    <brk id="129" max="71" man="1"/>
    <brk id="161" max="71" man="1"/>
    <brk id="225" max="71" man="1"/>
    <brk id="257" max="71" man="1"/>
    <brk id="289" max="71" man="1"/>
  </row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XEQ546"/>
  <sheetViews>
    <sheetView view="pageBreakPreview" zoomScale="70" zoomScaleNormal="70" zoomScaleSheetLayoutView="70" workbookViewId="0">
      <pane xSplit="4" ySplit="1" topLeftCell="E530" activePane="bottomRight" state="frozen"/>
      <selection pane="topRight"/>
      <selection pane="bottomLeft"/>
      <selection pane="bottomRight" activeCell="F548" sqref="F548"/>
    </sheetView>
  </sheetViews>
  <sheetFormatPr defaultColWidth="8.875" defaultRowHeight="36.6" customHeight="1" outlineLevelCol="1"/>
  <cols>
    <col min="1" max="1" width="5.875" style="194" bestFit="1" customWidth="1"/>
    <col min="2" max="2" width="7.625" style="194" bestFit="1" customWidth="1"/>
    <col min="3" max="3" width="9.625" style="194" customWidth="1"/>
    <col min="4" max="5" width="15.625" style="120" customWidth="1"/>
    <col min="6" max="6" width="25.375" style="121" customWidth="1"/>
    <col min="7" max="7" width="11.5" style="121" bestFit="1" customWidth="1"/>
    <col min="8" max="8" width="12.5" style="121" bestFit="1" customWidth="1"/>
    <col min="9" max="10" width="9.125" style="231" customWidth="1"/>
    <col min="11" max="11" width="10.25" style="194" customWidth="1"/>
    <col min="12" max="14" width="9" style="194" customWidth="1"/>
    <col min="15" max="15" width="10.875" style="194" customWidth="1"/>
    <col min="16" max="18" width="8.875" style="194" customWidth="1"/>
    <col min="19" max="20" width="10.5" style="9" customWidth="1"/>
    <col min="21" max="22" width="10.5" style="194" customWidth="1" outlineLevel="1"/>
    <col min="23" max="23" width="12.75" style="194" customWidth="1" outlineLevel="1"/>
    <col min="24" max="24" width="9.375" style="194" customWidth="1" outlineLevel="1"/>
    <col min="25" max="25" width="12.75" style="194" customWidth="1"/>
    <col min="26" max="26" width="14.5" style="194" customWidth="1"/>
    <col min="27" max="27" width="15.5" style="194" customWidth="1"/>
    <col min="28" max="28" width="24" style="194" customWidth="1"/>
    <col min="29" max="29" width="8.625" style="120" customWidth="1"/>
    <col min="30" max="30" width="9.25" style="120" customWidth="1"/>
    <col min="31" max="31" width="10.5" style="194" customWidth="1"/>
    <col min="32" max="35" width="9.25" style="120" customWidth="1"/>
    <col min="36" max="36" width="21.375" style="120" customWidth="1"/>
    <col min="37" max="37" width="11.625" style="194" customWidth="1" outlineLevel="1"/>
    <col min="38" max="38" width="17.25" style="194" customWidth="1" outlineLevel="1"/>
    <col min="39" max="39" width="12.125" style="194" customWidth="1" outlineLevel="1"/>
    <col min="40" max="40" width="19.375" style="194" customWidth="1" outlineLevel="1"/>
    <col min="41" max="41" width="9.375" style="120" customWidth="1" outlineLevel="1"/>
    <col min="42" max="42" width="21.375" style="120" customWidth="1" outlineLevel="1"/>
    <col min="43" max="43" width="19.375" style="194" customWidth="1" outlineLevel="1"/>
    <col min="44" max="44" width="17.25" style="194" customWidth="1" outlineLevel="1"/>
    <col min="45" max="45" width="13" style="194" customWidth="1" outlineLevel="1"/>
    <col min="46" max="46" width="8.125" style="194" customWidth="1" outlineLevel="1"/>
    <col min="47" max="47" width="34.375" style="194" bestFit="1" customWidth="1" outlineLevel="1"/>
    <col min="48" max="48" width="20.75" style="194" customWidth="1" outlineLevel="1"/>
    <col min="49" max="49" width="18.25" style="194" customWidth="1"/>
    <col min="50" max="50" width="17.5" style="194" hidden="1" customWidth="1"/>
    <col min="51" max="51" width="18.875" style="194" customWidth="1" outlineLevel="1"/>
    <col min="52" max="52" width="15" style="194" customWidth="1" outlineLevel="1"/>
    <col min="53" max="53" width="20.125" style="194" customWidth="1" outlineLevel="1"/>
    <col min="54" max="54" width="22.625" style="194" customWidth="1" outlineLevel="1"/>
    <col min="55" max="55" width="15" style="194" customWidth="1" outlineLevel="1"/>
    <col min="56" max="56" width="16.375" style="120" customWidth="1" outlineLevel="1"/>
    <col min="57" max="62" width="10.5" style="120" customWidth="1" outlineLevel="1"/>
    <col min="63" max="63" width="16.375" style="120" customWidth="1" outlineLevel="1"/>
    <col min="64" max="67" width="10.5" style="120" customWidth="1" outlineLevel="1"/>
    <col min="68" max="68" width="16.375" style="120" customWidth="1" outlineLevel="1"/>
    <col min="69" max="72" width="10.5" style="120" customWidth="1" outlineLevel="1"/>
    <col min="73" max="73" width="17.5" style="120" customWidth="1" outlineLevel="1"/>
    <col min="74" max="74" width="20.125" style="194" customWidth="1" outlineLevel="1"/>
    <col min="75" max="77" width="15" style="120" customWidth="1" outlineLevel="1"/>
    <col min="78" max="78" width="11.625" style="194" customWidth="1" outlineLevel="1"/>
    <col min="79" max="79" width="13.875" style="194" customWidth="1" outlineLevel="1"/>
    <col min="80" max="80" width="20.125" style="194" customWidth="1" outlineLevel="1"/>
    <col min="81" max="81" width="12.75" style="194" customWidth="1" outlineLevel="1"/>
    <col min="82" max="82" width="18.625" style="22" customWidth="1" outlineLevel="1"/>
    <col min="83" max="83" width="14.5" style="22" customWidth="1" outlineLevel="1"/>
    <col min="84" max="84" width="12.5" style="232" customWidth="1" outlineLevel="1" collapsed="1"/>
    <col min="85" max="85" width="12.5" style="232" customWidth="1" outlineLevel="1"/>
    <col min="86" max="86" width="13.875" style="9" customWidth="1" outlineLevel="1"/>
    <col min="87" max="87" width="14.125" style="9" customWidth="1" outlineLevel="1"/>
    <col min="88" max="89" width="12.5" style="232" customWidth="1" outlineLevel="1"/>
    <col min="90" max="90" width="13.875" style="9" customWidth="1" outlineLevel="1"/>
    <col min="91" max="91" width="14.125" style="9" customWidth="1" outlineLevel="1"/>
    <col min="92" max="93" width="12.5" style="232" customWidth="1" outlineLevel="1"/>
    <col min="94" max="94" width="13.875" style="9" customWidth="1" outlineLevel="1"/>
    <col min="95" max="95" width="14.125" style="9" customWidth="1" outlineLevel="1"/>
    <col min="96" max="96" width="13" style="233" customWidth="1" outlineLevel="1"/>
    <col min="97" max="97" width="16.625" style="233" customWidth="1" outlineLevel="1"/>
    <col min="98" max="3910" width="8.875" style="194" customWidth="1"/>
    <col min="3911" max="3911" width="23.25" style="194" bestFit="1" customWidth="1"/>
    <col min="3912" max="3912" width="8.875" style="194" customWidth="1"/>
    <col min="3913" max="16384" width="8.875" style="194"/>
  </cols>
  <sheetData>
    <row r="1" spans="1:97" s="117" customFormat="1" ht="36.6" customHeight="1">
      <c r="A1" s="117" t="s">
        <v>76</v>
      </c>
      <c r="B1" s="118" t="s">
        <v>77</v>
      </c>
      <c r="C1" s="118" t="s">
        <v>78</v>
      </c>
      <c r="D1" s="118" t="s">
        <v>79</v>
      </c>
      <c r="E1" s="118" t="s">
        <v>80</v>
      </c>
      <c r="F1" s="118" t="s">
        <v>81</v>
      </c>
      <c r="G1" s="118" t="s">
        <v>82</v>
      </c>
      <c r="H1" s="118" t="s">
        <v>83</v>
      </c>
      <c r="I1" s="234" t="s">
        <v>84</v>
      </c>
      <c r="J1" s="234" t="s">
        <v>85</v>
      </c>
      <c r="K1" s="23" t="s">
        <v>86</v>
      </c>
      <c r="L1" s="23" t="s">
        <v>87</v>
      </c>
      <c r="M1" s="23" t="s">
        <v>88</v>
      </c>
      <c r="N1" s="23" t="s">
        <v>89</v>
      </c>
      <c r="O1" s="23" t="s">
        <v>90</v>
      </c>
      <c r="P1" s="23" t="s">
        <v>91</v>
      </c>
      <c r="Q1" s="23" t="s">
        <v>92</v>
      </c>
      <c r="R1" s="23" t="s">
        <v>93</v>
      </c>
      <c r="S1" s="23" t="s">
        <v>94</v>
      </c>
      <c r="T1" s="23" t="s">
        <v>95</v>
      </c>
      <c r="U1" s="23" t="s">
        <v>96</v>
      </c>
      <c r="V1" s="23" t="s">
        <v>97</v>
      </c>
      <c r="W1" s="23" t="s">
        <v>98</v>
      </c>
      <c r="X1" s="23" t="s">
        <v>99</v>
      </c>
      <c r="Y1" s="23" t="s">
        <v>100</v>
      </c>
      <c r="Z1" s="23" t="s">
        <v>101</v>
      </c>
      <c r="AA1" s="23" t="s">
        <v>102</v>
      </c>
      <c r="AB1" s="23" t="s">
        <v>103</v>
      </c>
      <c r="AC1" s="23" t="s">
        <v>84</v>
      </c>
      <c r="AD1" s="23" t="s">
        <v>85</v>
      </c>
      <c r="AE1" s="23" t="s">
        <v>83</v>
      </c>
      <c r="AF1" s="24" t="s">
        <v>104</v>
      </c>
      <c r="AG1" s="24" t="s">
        <v>105</v>
      </c>
      <c r="AH1" s="24" t="s">
        <v>106</v>
      </c>
      <c r="AI1" s="24" t="s">
        <v>107</v>
      </c>
      <c r="AJ1" s="24" t="s">
        <v>108</v>
      </c>
      <c r="AK1" s="13" t="s">
        <v>109</v>
      </c>
      <c r="AL1" s="13" t="s">
        <v>110</v>
      </c>
      <c r="AM1" s="13" t="s">
        <v>111</v>
      </c>
      <c r="AN1" s="13" t="s">
        <v>112</v>
      </c>
      <c r="AO1" s="118" t="s">
        <v>113</v>
      </c>
      <c r="AP1" s="118" t="s">
        <v>114</v>
      </c>
      <c r="AQ1" s="118" t="s">
        <v>115</v>
      </c>
      <c r="AR1" s="118" t="s">
        <v>116</v>
      </c>
      <c r="AS1" s="217" t="s">
        <v>117</v>
      </c>
      <c r="AT1" s="214" t="s">
        <v>118</v>
      </c>
      <c r="AU1" s="214" t="s">
        <v>119</v>
      </c>
      <c r="AV1" s="217" t="s">
        <v>120</v>
      </c>
      <c r="AW1" s="14" t="s">
        <v>121</v>
      </c>
      <c r="AX1" s="15" t="s">
        <v>122</v>
      </c>
      <c r="AY1" s="14" t="s">
        <v>123</v>
      </c>
      <c r="AZ1" s="14" t="s">
        <v>124</v>
      </c>
      <c r="BA1" s="14" t="s">
        <v>125</v>
      </c>
      <c r="BB1" s="14" t="s">
        <v>126</v>
      </c>
      <c r="BC1" s="14" t="s">
        <v>127</v>
      </c>
      <c r="BD1" s="14" t="s">
        <v>128</v>
      </c>
      <c r="BE1" s="14" t="s">
        <v>129</v>
      </c>
      <c r="BF1" s="14" t="s">
        <v>130</v>
      </c>
      <c r="BG1" s="14" t="s">
        <v>131</v>
      </c>
      <c r="BH1" s="14" t="s">
        <v>132</v>
      </c>
      <c r="BI1" s="14" t="s">
        <v>133</v>
      </c>
      <c r="BJ1" s="14" t="s">
        <v>134</v>
      </c>
      <c r="BK1" s="14" t="s">
        <v>135</v>
      </c>
      <c r="BL1" s="14" t="s">
        <v>136</v>
      </c>
      <c r="BM1" s="14" t="s">
        <v>137</v>
      </c>
      <c r="BN1" s="14" t="s">
        <v>138</v>
      </c>
      <c r="BO1" s="14" t="s">
        <v>139</v>
      </c>
      <c r="BP1" s="14" t="s">
        <v>140</v>
      </c>
      <c r="BQ1" s="14" t="s">
        <v>141</v>
      </c>
      <c r="BR1" s="14" t="s">
        <v>142</v>
      </c>
      <c r="BS1" s="14" t="s">
        <v>143</v>
      </c>
      <c r="BT1" s="14" t="s">
        <v>144</v>
      </c>
      <c r="BU1" s="14" t="s">
        <v>145</v>
      </c>
      <c r="BV1" s="14" t="s">
        <v>146</v>
      </c>
      <c r="BW1" s="14" t="s">
        <v>147</v>
      </c>
      <c r="BX1" s="14" t="s">
        <v>148</v>
      </c>
      <c r="BY1" s="14" t="s">
        <v>149</v>
      </c>
      <c r="BZ1" s="14" t="s">
        <v>150</v>
      </c>
      <c r="CA1" s="15" t="s">
        <v>151</v>
      </c>
      <c r="CB1" s="15" t="s">
        <v>152</v>
      </c>
      <c r="CC1" s="15" t="s">
        <v>108</v>
      </c>
      <c r="CD1" s="26" t="s">
        <v>153</v>
      </c>
      <c r="CE1" s="26" t="s">
        <v>154</v>
      </c>
      <c r="CF1" s="235"/>
      <c r="CG1" s="236"/>
      <c r="CH1" s="28"/>
      <c r="CI1" s="29"/>
      <c r="CJ1" s="235"/>
      <c r="CK1" s="236"/>
      <c r="CL1" s="28"/>
      <c r="CM1" s="29"/>
      <c r="CN1" s="236"/>
      <c r="CO1" s="236"/>
      <c r="CP1" s="30"/>
      <c r="CQ1" s="29"/>
      <c r="CR1" s="31"/>
      <c r="CS1" s="31"/>
    </row>
    <row r="2" spans="1:97" ht="19.899999999999999" customHeight="1">
      <c r="A2" s="194">
        <v>1</v>
      </c>
      <c r="B2" s="185">
        <v>1</v>
      </c>
      <c r="C2" s="185"/>
      <c r="D2" s="122" t="str">
        <f>LEFT(K2,1)&amp;RIGHT(K2,2)&amp;"N"&amp;L2&amp;"S"&amp;M2&amp;N2</f>
        <v>F02N1S11</v>
      </c>
      <c r="E2" s="122" t="s">
        <v>2753</v>
      </c>
      <c r="F2" s="122" t="s">
        <v>2754</v>
      </c>
      <c r="G2" s="122"/>
      <c r="H2" s="122"/>
      <c r="I2" s="238" t="str">
        <f t="shared" ref="I2:I12" si="0">IF(G2&lt;&gt;"",LEFT(G2,FIND("~",G2,1)-1),"")</f>
        <v/>
      </c>
      <c r="J2" s="238" t="str">
        <f t="shared" ref="J2:J12" si="1">IF(G2&lt;&gt;"",MID(G2,FIND("~",G2,1)+1,10),"")</f>
        <v/>
      </c>
      <c r="K2" s="2" t="s">
        <v>75</v>
      </c>
      <c r="L2" s="1">
        <v>1</v>
      </c>
      <c r="M2" s="1">
        <v>1</v>
      </c>
      <c r="N2" s="1">
        <v>1</v>
      </c>
      <c r="O2" s="57" t="s">
        <v>34</v>
      </c>
      <c r="P2" s="57" t="str">
        <f t="shared" ref="P2:P17" si="2">IF(MID(O2,4,3)="543","AO","AI")</f>
        <v>AI</v>
      </c>
      <c r="Q2" s="2" t="s">
        <v>161</v>
      </c>
      <c r="R2" s="57" t="s">
        <v>162</v>
      </c>
      <c r="S2" s="2"/>
      <c r="T2" s="2"/>
      <c r="U2" s="2"/>
      <c r="V2" s="2"/>
      <c r="W2" s="2"/>
      <c r="X2" s="2"/>
      <c r="Y2" s="3" t="str">
        <f t="shared" ref="Y2:Y65" si="3">"%Z"&amp;TEXT(L2,"00")&amp;TEXT(M2,"0")&amp;"1"&amp;TEXT(N2,"00")</f>
        <v>%Z011101</v>
      </c>
      <c r="Z2" s="2" t="str">
        <f t="shared" ref="Z2:Z33" si="4">IF(D2="","",IF(P2="AI",CONCATENATE("%%I",E2),IF(P2="AO",CONCATENATE("%%O",E2),E2)))</f>
        <v>%%IF02N1S11</v>
      </c>
      <c r="AA2" s="2"/>
      <c r="AB2" s="2" t="str">
        <f t="shared" ref="AB2:AB65" si="5">IF(F2&lt;&gt;"",F2,"")</f>
        <v>SBAIR SPARE</v>
      </c>
      <c r="AC2" s="1" t="str">
        <f t="shared" ref="AC2:AC65" si="6">IF(I2&lt;&gt;"",I2,"")</f>
        <v/>
      </c>
      <c r="AD2" s="1" t="str">
        <f t="shared" ref="AD2:AD65" si="7">IF(J2&lt;&gt;"",J2,"")</f>
        <v/>
      </c>
      <c r="AE2" s="1" t="str">
        <f t="shared" ref="AE2:AE65" si="8">IF(H2&lt;&gt;"",H2,"")</f>
        <v/>
      </c>
      <c r="AF2" s="1"/>
      <c r="AG2" s="1"/>
      <c r="AH2" s="1"/>
      <c r="AI2" s="1"/>
      <c r="AJ2" s="1"/>
      <c r="AK2" s="108" t="s">
        <v>165</v>
      </c>
      <c r="AL2" s="4"/>
      <c r="AM2" s="4"/>
      <c r="AN2" s="5"/>
      <c r="AO2" s="195" t="s">
        <v>161</v>
      </c>
      <c r="AP2" s="116" t="s">
        <v>166</v>
      </c>
      <c r="AQ2" s="197"/>
      <c r="AR2" s="196"/>
      <c r="AS2" s="196"/>
      <c r="AT2" s="205" t="s">
        <v>168</v>
      </c>
      <c r="AU2" s="205"/>
      <c r="AV2" s="196"/>
      <c r="AW2" s="4"/>
      <c r="AX2" s="4"/>
      <c r="AY2" s="4"/>
      <c r="AZ2" s="4"/>
      <c r="BA2" s="4"/>
      <c r="BB2" s="4"/>
      <c r="BC2" s="4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4"/>
      <c r="BW2" s="8"/>
      <c r="BX2" s="8"/>
      <c r="BY2" s="8"/>
      <c r="BZ2" s="4"/>
      <c r="CA2" s="4"/>
      <c r="CB2" s="4"/>
      <c r="CC2" s="4"/>
      <c r="CD2" s="27"/>
      <c r="CE2" s="27"/>
      <c r="CF2" s="207" t="e">
        <f t="shared" ref="CF2:CF65" si="9">IF(OR(P2="AI",P2="PI"),AC2-(AD2-AC2)*0.001,IF(AND(P2="AO",S2="FC"),4-0.048,IF(AND(P2="AO",OR(S2="FO",S2="FLO")),20-0.048,"")))</f>
        <v>#VALUE!</v>
      </c>
      <c r="CG2" s="208" t="e">
        <f t="shared" ref="CG2:CG65" si="10">IF(OR(P2="AI",P2="PI"),AC2+(AD2-AC2)*0.001,IF(AND(P2="AO",S2="FC"),4+0.048,IF(AND(P2="AO",OR(S2="FO",S2="FLO")),20+0.048,"")))</f>
        <v>#VALUE!</v>
      </c>
      <c r="CH2" s="209"/>
      <c r="CI2" s="210"/>
      <c r="CJ2" s="207" t="e">
        <f t="shared" ref="CJ2:CJ65" si="11">IF(OR(P2="AI",P2="PI"),(AD2+AC2)/2-(AD2-AC2)*0.001,IF(P2="AO",12-0.048,""))</f>
        <v>#VALUE!</v>
      </c>
      <c r="CK2" s="208" t="e">
        <f t="shared" ref="CK2:CK65" si="12">IF(OR(P2="AI",P2="PI"),(AD2+AC2)/2+(AD2-AC2)*0.001,IF(P2="AO",12+0.048,""))</f>
        <v>#VALUE!</v>
      </c>
      <c r="CL2" s="209"/>
      <c r="CM2" s="210"/>
      <c r="CN2" s="207" t="e">
        <f t="shared" ref="CN2:CN65" si="13">IF(OR(P2="AI",P2="PI"),AD2-(AD2-AC2)*0.001,IF(AND(P2="AO",S2="FC"),20-0.048,IF(AND(P2="AO",OR(S2="FO",S2="FLO")),4-0.048,"")))</f>
        <v>#VALUE!</v>
      </c>
      <c r="CO2" s="208" t="e">
        <f t="shared" ref="CO2:CO65" si="14">IF(OR(P2="AI",P2="PI"),AD2+(AD2-AC2)*0.001,IF(AND(P2="AO",S2="FC"),20+0.048,IF(AND(P2="AO",OR(S2="FO",S2="FLO")),4+0.048,"")))</f>
        <v>#VALUE!</v>
      </c>
      <c r="CP2" s="211"/>
      <c r="CQ2" s="212"/>
      <c r="CR2" s="213"/>
      <c r="CS2" s="213"/>
    </row>
    <row r="3" spans="1:97" ht="19.899999999999999" customHeight="1">
      <c r="A3" s="194">
        <v>2</v>
      </c>
      <c r="B3" s="195">
        <v>2</v>
      </c>
      <c r="C3" s="195"/>
      <c r="D3" s="196" t="s">
        <v>2755</v>
      </c>
      <c r="E3" s="196" t="s">
        <v>2756</v>
      </c>
      <c r="F3" s="196" t="s">
        <v>2757</v>
      </c>
      <c r="G3" s="196" t="s">
        <v>612</v>
      </c>
      <c r="H3" s="196" t="s">
        <v>613</v>
      </c>
      <c r="I3" s="237" t="str">
        <f t="shared" si="0"/>
        <v>0</v>
      </c>
      <c r="J3" s="237" t="str">
        <f t="shared" si="1"/>
        <v>14</v>
      </c>
      <c r="K3" s="2" t="str">
        <f t="shared" ref="K3:K17" si="15">K2</f>
        <v>FCS0302</v>
      </c>
      <c r="L3" s="1">
        <f t="shared" ref="L3:L17" si="16">L2</f>
        <v>1</v>
      </c>
      <c r="M3" s="1">
        <f t="shared" ref="M3:M17" si="17">M2</f>
        <v>1</v>
      </c>
      <c r="N3" s="1">
        <v>2</v>
      </c>
      <c r="O3" s="57" t="str">
        <f t="shared" ref="O3:O17" si="18">O2</f>
        <v>AAI143</v>
      </c>
      <c r="P3" s="2" t="str">
        <f t="shared" si="2"/>
        <v>AI</v>
      </c>
      <c r="Q3" s="2" t="s">
        <v>161</v>
      </c>
      <c r="R3" s="57" t="s">
        <v>162</v>
      </c>
      <c r="S3" s="2"/>
      <c r="T3" s="2"/>
      <c r="U3" s="2">
        <v>19</v>
      </c>
      <c r="V3" s="2"/>
      <c r="W3" s="2" t="s">
        <v>2758</v>
      </c>
      <c r="X3" s="2" t="s">
        <v>354</v>
      </c>
      <c r="Y3" s="3" t="str">
        <f t="shared" si="3"/>
        <v>%Z011102</v>
      </c>
      <c r="Z3" s="2" t="str">
        <f t="shared" si="4"/>
        <v>%%I08AT8004</v>
      </c>
      <c r="AA3" s="2"/>
      <c r="AB3" s="2" t="str">
        <f t="shared" si="5"/>
        <v>TK802出口污水pH</v>
      </c>
      <c r="AC3" s="1" t="str">
        <f t="shared" si="6"/>
        <v>0</v>
      </c>
      <c r="AD3" s="1" t="str">
        <f t="shared" si="7"/>
        <v>14</v>
      </c>
      <c r="AE3" s="1" t="str">
        <f t="shared" si="8"/>
        <v>pH</v>
      </c>
      <c r="AF3" s="1"/>
      <c r="AG3" s="1"/>
      <c r="AH3" s="1"/>
      <c r="AI3" s="1"/>
      <c r="AJ3" s="1"/>
      <c r="AK3" s="58" t="s">
        <v>165</v>
      </c>
      <c r="AL3" s="4"/>
      <c r="AM3" s="4"/>
      <c r="AN3" s="5"/>
      <c r="AO3" s="195" t="s">
        <v>161</v>
      </c>
      <c r="AP3" s="116" t="s">
        <v>166</v>
      </c>
      <c r="AQ3" s="197"/>
      <c r="AR3" s="196"/>
      <c r="AS3" s="196"/>
      <c r="AT3" s="205" t="s">
        <v>168</v>
      </c>
      <c r="AU3" s="205" t="s">
        <v>169</v>
      </c>
      <c r="AV3" s="196" t="s">
        <v>170</v>
      </c>
      <c r="AW3" s="4"/>
      <c r="AX3" s="4"/>
      <c r="AY3" s="4"/>
      <c r="AZ3" s="4"/>
      <c r="BA3" s="4"/>
      <c r="BB3" s="4"/>
      <c r="BC3" s="4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4"/>
      <c r="BW3" s="8"/>
      <c r="BX3" s="8"/>
      <c r="BY3" s="8"/>
      <c r="BZ3" s="4"/>
      <c r="CA3" s="4"/>
      <c r="CB3" s="4"/>
      <c r="CC3" s="4"/>
      <c r="CD3" s="27"/>
      <c r="CE3" s="27"/>
      <c r="CF3" s="207">
        <f t="shared" si="9"/>
        <v>-1.4E-2</v>
      </c>
      <c r="CG3" s="208">
        <f t="shared" si="10"/>
        <v>1.4E-2</v>
      </c>
      <c r="CH3" s="209"/>
      <c r="CI3" s="210"/>
      <c r="CJ3" s="207">
        <f t="shared" si="11"/>
        <v>6.9859999999999998</v>
      </c>
      <c r="CK3" s="208">
        <f t="shared" si="12"/>
        <v>7.0140000000000002</v>
      </c>
      <c r="CL3" s="209"/>
      <c r="CM3" s="210"/>
      <c r="CN3" s="207">
        <f t="shared" si="13"/>
        <v>13.986000000000001</v>
      </c>
      <c r="CO3" s="208">
        <f t="shared" si="14"/>
        <v>14.013999999999999</v>
      </c>
      <c r="CP3" s="211"/>
      <c r="CQ3" s="212"/>
      <c r="CR3" s="213"/>
      <c r="CS3" s="213"/>
    </row>
    <row r="4" spans="1:97" ht="19.899999999999999" customHeight="1">
      <c r="A4" s="194">
        <v>3</v>
      </c>
      <c r="B4" s="195">
        <v>3</v>
      </c>
      <c r="C4" s="195"/>
      <c r="D4" s="196" t="s">
        <v>2759</v>
      </c>
      <c r="E4" s="196" t="s">
        <v>2760</v>
      </c>
      <c r="F4" s="196" t="s">
        <v>2761</v>
      </c>
      <c r="G4" s="196" t="s">
        <v>612</v>
      </c>
      <c r="H4" s="196" t="s">
        <v>613</v>
      </c>
      <c r="I4" s="237" t="str">
        <f t="shared" si="0"/>
        <v>0</v>
      </c>
      <c r="J4" s="237" t="str">
        <f t="shared" si="1"/>
        <v>14</v>
      </c>
      <c r="K4" s="2" t="str">
        <f t="shared" si="15"/>
        <v>FCS0302</v>
      </c>
      <c r="L4" s="1">
        <f t="shared" si="16"/>
        <v>1</v>
      </c>
      <c r="M4" s="1">
        <f t="shared" si="17"/>
        <v>1</v>
      </c>
      <c r="N4" s="1">
        <v>3</v>
      </c>
      <c r="O4" s="57" t="str">
        <f t="shared" si="18"/>
        <v>AAI143</v>
      </c>
      <c r="P4" s="2" t="str">
        <f t="shared" si="2"/>
        <v>AI</v>
      </c>
      <c r="Q4" s="2" t="s">
        <v>161</v>
      </c>
      <c r="R4" s="57" t="s">
        <v>162</v>
      </c>
      <c r="S4" s="2"/>
      <c r="T4" s="2"/>
      <c r="U4" s="2">
        <v>20</v>
      </c>
      <c r="V4" s="2"/>
      <c r="W4" s="2" t="s">
        <v>2762</v>
      </c>
      <c r="X4" s="2" t="s">
        <v>164</v>
      </c>
      <c r="Y4" s="3" t="str">
        <f t="shared" si="3"/>
        <v>%Z011103</v>
      </c>
      <c r="Z4" s="2" t="str">
        <f t="shared" si="4"/>
        <v>%%I08AT8021A</v>
      </c>
      <c r="AA4" s="2"/>
      <c r="AB4" s="2" t="str">
        <f t="shared" si="5"/>
        <v>MX804出口污水pH</v>
      </c>
      <c r="AC4" s="1" t="str">
        <f t="shared" si="6"/>
        <v>0</v>
      </c>
      <c r="AD4" s="1" t="str">
        <f t="shared" si="7"/>
        <v>14</v>
      </c>
      <c r="AE4" s="1" t="str">
        <f t="shared" si="8"/>
        <v>pH</v>
      </c>
      <c r="AF4" s="1"/>
      <c r="AG4" s="1"/>
      <c r="AH4" s="1"/>
      <c r="AI4" s="1"/>
      <c r="AJ4" s="1"/>
      <c r="AK4" s="58" t="s">
        <v>165</v>
      </c>
      <c r="AL4" s="4"/>
      <c r="AM4" s="4"/>
      <c r="AN4" s="5"/>
      <c r="AO4" s="195" t="s">
        <v>161</v>
      </c>
      <c r="AP4" s="116" t="s">
        <v>166</v>
      </c>
      <c r="AQ4" s="197"/>
      <c r="AR4" s="196"/>
      <c r="AS4" s="196"/>
      <c r="AT4" s="205" t="s">
        <v>168</v>
      </c>
      <c r="AU4" s="205" t="s">
        <v>169</v>
      </c>
      <c r="AV4" s="196" t="s">
        <v>170</v>
      </c>
      <c r="AW4" s="4"/>
      <c r="AX4" s="4"/>
      <c r="AY4" s="4"/>
      <c r="AZ4" s="4"/>
      <c r="BA4" s="4"/>
      <c r="BB4" s="4"/>
      <c r="BC4" s="4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4"/>
      <c r="BW4" s="8"/>
      <c r="BX4" s="8"/>
      <c r="BY4" s="8"/>
      <c r="BZ4" s="4"/>
      <c r="CA4" s="4"/>
      <c r="CB4" s="4"/>
      <c r="CC4" s="4"/>
      <c r="CD4" s="27"/>
      <c r="CE4" s="27"/>
      <c r="CF4" s="207">
        <f t="shared" si="9"/>
        <v>-1.4E-2</v>
      </c>
      <c r="CG4" s="208">
        <f t="shared" si="10"/>
        <v>1.4E-2</v>
      </c>
      <c r="CH4" s="209"/>
      <c r="CI4" s="210"/>
      <c r="CJ4" s="207">
        <f t="shared" si="11"/>
        <v>6.9859999999999998</v>
      </c>
      <c r="CK4" s="208">
        <f t="shared" si="12"/>
        <v>7.0140000000000002</v>
      </c>
      <c r="CL4" s="209"/>
      <c r="CM4" s="210"/>
      <c r="CN4" s="207">
        <f t="shared" si="13"/>
        <v>13.986000000000001</v>
      </c>
      <c r="CO4" s="208">
        <f t="shared" si="14"/>
        <v>14.013999999999999</v>
      </c>
      <c r="CP4" s="211"/>
      <c r="CQ4" s="212"/>
      <c r="CR4" s="213"/>
      <c r="CS4" s="213"/>
    </row>
    <row r="5" spans="1:97" ht="19.899999999999999" customHeight="1">
      <c r="A5" s="194">
        <v>4</v>
      </c>
      <c r="B5" s="195">
        <v>4</v>
      </c>
      <c r="C5" s="195"/>
      <c r="D5" s="196" t="s">
        <v>2763</v>
      </c>
      <c r="E5" s="196" t="s">
        <v>2764</v>
      </c>
      <c r="F5" s="196" t="s">
        <v>2761</v>
      </c>
      <c r="G5" s="196" t="s">
        <v>612</v>
      </c>
      <c r="H5" s="196" t="s">
        <v>613</v>
      </c>
      <c r="I5" s="237" t="str">
        <f t="shared" si="0"/>
        <v>0</v>
      </c>
      <c r="J5" s="237" t="str">
        <f t="shared" si="1"/>
        <v>14</v>
      </c>
      <c r="K5" s="2" t="str">
        <f t="shared" si="15"/>
        <v>FCS0302</v>
      </c>
      <c r="L5" s="1">
        <f t="shared" si="16"/>
        <v>1</v>
      </c>
      <c r="M5" s="1">
        <f t="shared" si="17"/>
        <v>1</v>
      </c>
      <c r="N5" s="1">
        <v>4</v>
      </c>
      <c r="O5" s="57" t="str">
        <f t="shared" si="18"/>
        <v>AAI143</v>
      </c>
      <c r="P5" s="2" t="str">
        <f t="shared" si="2"/>
        <v>AI</v>
      </c>
      <c r="Q5" s="2" t="s">
        <v>161</v>
      </c>
      <c r="R5" s="57" t="s">
        <v>162</v>
      </c>
      <c r="S5" s="2"/>
      <c r="T5" s="2"/>
      <c r="U5" s="2">
        <v>20</v>
      </c>
      <c r="V5" s="2"/>
      <c r="W5" s="2" t="s">
        <v>2762</v>
      </c>
      <c r="X5" s="2" t="s">
        <v>164</v>
      </c>
      <c r="Y5" s="3" t="str">
        <f t="shared" si="3"/>
        <v>%Z011104</v>
      </c>
      <c r="Z5" s="2" t="str">
        <f t="shared" si="4"/>
        <v>%%I08AT8021B</v>
      </c>
      <c r="AA5" s="2"/>
      <c r="AB5" s="2" t="str">
        <f t="shared" si="5"/>
        <v>MX804出口污水pH</v>
      </c>
      <c r="AC5" s="1" t="str">
        <f t="shared" si="6"/>
        <v>0</v>
      </c>
      <c r="AD5" s="1" t="str">
        <f t="shared" si="7"/>
        <v>14</v>
      </c>
      <c r="AE5" s="1" t="str">
        <f t="shared" si="8"/>
        <v>pH</v>
      </c>
      <c r="AF5" s="1"/>
      <c r="AG5" s="1"/>
      <c r="AH5" s="1"/>
      <c r="AI5" s="1"/>
      <c r="AJ5" s="1"/>
      <c r="AK5" s="58" t="s">
        <v>165</v>
      </c>
      <c r="AL5" s="4"/>
      <c r="AM5" s="4"/>
      <c r="AN5" s="5"/>
      <c r="AO5" s="195" t="s">
        <v>161</v>
      </c>
      <c r="AP5" s="116" t="s">
        <v>166</v>
      </c>
      <c r="AQ5" s="197"/>
      <c r="AR5" s="196"/>
      <c r="AS5" s="196"/>
      <c r="AT5" s="205" t="s">
        <v>168</v>
      </c>
      <c r="AU5" s="205" t="s">
        <v>169</v>
      </c>
      <c r="AV5" s="196" t="s">
        <v>170</v>
      </c>
      <c r="AW5" s="4"/>
      <c r="AX5" s="4"/>
      <c r="AY5" s="4"/>
      <c r="AZ5" s="4"/>
      <c r="BA5" s="4"/>
      <c r="BB5" s="4"/>
      <c r="BC5" s="4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4"/>
      <c r="BW5" s="8"/>
      <c r="BX5" s="8"/>
      <c r="BY5" s="8"/>
      <c r="BZ5" s="4"/>
      <c r="CA5" s="4"/>
      <c r="CB5" s="4"/>
      <c r="CC5" s="4"/>
      <c r="CD5" s="27"/>
      <c r="CE5" s="27"/>
      <c r="CF5" s="207">
        <f t="shared" si="9"/>
        <v>-1.4E-2</v>
      </c>
      <c r="CG5" s="208">
        <f t="shared" si="10"/>
        <v>1.4E-2</v>
      </c>
      <c r="CH5" s="209"/>
      <c r="CI5" s="210"/>
      <c r="CJ5" s="207">
        <f t="shared" si="11"/>
        <v>6.9859999999999998</v>
      </c>
      <c r="CK5" s="208">
        <f t="shared" si="12"/>
        <v>7.0140000000000002</v>
      </c>
      <c r="CL5" s="209"/>
      <c r="CM5" s="210"/>
      <c r="CN5" s="207">
        <f t="shared" si="13"/>
        <v>13.986000000000001</v>
      </c>
      <c r="CO5" s="208">
        <f t="shared" si="14"/>
        <v>14.013999999999999</v>
      </c>
      <c r="CP5" s="211"/>
      <c r="CQ5" s="212"/>
      <c r="CR5" s="213"/>
      <c r="CS5" s="213"/>
    </row>
    <row r="6" spans="1:97" ht="19.899999999999999" customHeight="1">
      <c r="A6" s="194">
        <v>5</v>
      </c>
      <c r="B6" s="195">
        <v>5</v>
      </c>
      <c r="C6" s="195"/>
      <c r="D6" s="196" t="s">
        <v>2765</v>
      </c>
      <c r="E6" s="196" t="s">
        <v>2766</v>
      </c>
      <c r="F6" s="196" t="s">
        <v>2767</v>
      </c>
      <c r="G6" s="196" t="s">
        <v>612</v>
      </c>
      <c r="H6" s="196" t="s">
        <v>613</v>
      </c>
      <c r="I6" s="237" t="str">
        <f t="shared" si="0"/>
        <v>0</v>
      </c>
      <c r="J6" s="237" t="str">
        <f t="shared" si="1"/>
        <v>14</v>
      </c>
      <c r="K6" s="2" t="str">
        <f t="shared" si="15"/>
        <v>FCS0302</v>
      </c>
      <c r="L6" s="1">
        <f t="shared" si="16"/>
        <v>1</v>
      </c>
      <c r="M6" s="1">
        <f t="shared" si="17"/>
        <v>1</v>
      </c>
      <c r="N6" s="1">
        <v>5</v>
      </c>
      <c r="O6" s="57" t="str">
        <f t="shared" si="18"/>
        <v>AAI143</v>
      </c>
      <c r="P6" s="2" t="str">
        <f t="shared" si="2"/>
        <v>AI</v>
      </c>
      <c r="Q6" s="2" t="s">
        <v>161</v>
      </c>
      <c r="R6" s="57" t="s">
        <v>162</v>
      </c>
      <c r="S6" s="2"/>
      <c r="T6" s="2"/>
      <c r="U6" s="2">
        <v>20</v>
      </c>
      <c r="V6" s="2"/>
      <c r="W6" s="2" t="s">
        <v>2768</v>
      </c>
      <c r="X6" s="2" t="s">
        <v>164</v>
      </c>
      <c r="Y6" s="3" t="str">
        <f t="shared" si="3"/>
        <v>%Z011105</v>
      </c>
      <c r="Z6" s="2" t="str">
        <f t="shared" si="4"/>
        <v>%%I08AT8037A</v>
      </c>
      <c r="AA6" s="2"/>
      <c r="AB6" s="2" t="str">
        <f t="shared" si="5"/>
        <v>MX801出口废水pH</v>
      </c>
      <c r="AC6" s="1" t="str">
        <f t="shared" si="6"/>
        <v>0</v>
      </c>
      <c r="AD6" s="1" t="str">
        <f t="shared" si="7"/>
        <v>14</v>
      </c>
      <c r="AE6" s="1" t="str">
        <f t="shared" si="8"/>
        <v>pH</v>
      </c>
      <c r="AF6" s="1"/>
      <c r="AG6" s="1"/>
      <c r="AH6" s="1"/>
      <c r="AI6" s="1"/>
      <c r="AJ6" s="1"/>
      <c r="AK6" s="58" t="s">
        <v>165</v>
      </c>
      <c r="AL6" s="4"/>
      <c r="AM6" s="4"/>
      <c r="AN6" s="5"/>
      <c r="AO6" s="195" t="s">
        <v>161</v>
      </c>
      <c r="AP6" s="116" t="s">
        <v>166</v>
      </c>
      <c r="AQ6" s="197"/>
      <c r="AR6" s="196"/>
      <c r="AS6" s="196"/>
      <c r="AT6" s="205" t="s">
        <v>168</v>
      </c>
      <c r="AU6" s="205" t="s">
        <v>169</v>
      </c>
      <c r="AV6" s="196" t="s">
        <v>170</v>
      </c>
      <c r="AW6" s="4"/>
      <c r="AX6" s="4"/>
      <c r="AY6" s="4"/>
      <c r="AZ6" s="4"/>
      <c r="BA6" s="4"/>
      <c r="BB6" s="4"/>
      <c r="BC6" s="4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4"/>
      <c r="BW6" s="8"/>
      <c r="BX6" s="8"/>
      <c r="BY6" s="8"/>
      <c r="BZ6" s="4"/>
      <c r="CA6" s="4"/>
      <c r="CB6" s="4"/>
      <c r="CC6" s="4"/>
      <c r="CD6" s="27"/>
      <c r="CE6" s="27"/>
      <c r="CF6" s="207">
        <f t="shared" si="9"/>
        <v>-1.4E-2</v>
      </c>
      <c r="CG6" s="208">
        <f t="shared" si="10"/>
        <v>1.4E-2</v>
      </c>
      <c r="CH6" s="209"/>
      <c r="CI6" s="210"/>
      <c r="CJ6" s="207">
        <f t="shared" si="11"/>
        <v>6.9859999999999998</v>
      </c>
      <c r="CK6" s="208">
        <f t="shared" si="12"/>
        <v>7.0140000000000002</v>
      </c>
      <c r="CL6" s="209"/>
      <c r="CM6" s="210"/>
      <c r="CN6" s="207">
        <f t="shared" si="13"/>
        <v>13.986000000000001</v>
      </c>
      <c r="CO6" s="208">
        <f t="shared" si="14"/>
        <v>14.013999999999999</v>
      </c>
      <c r="CP6" s="211"/>
      <c r="CQ6" s="212"/>
      <c r="CR6" s="213"/>
      <c r="CS6" s="213"/>
    </row>
    <row r="7" spans="1:97" ht="19.899999999999999" customHeight="1">
      <c r="A7" s="194">
        <v>6</v>
      </c>
      <c r="B7" s="195">
        <v>6</v>
      </c>
      <c r="C7" s="195"/>
      <c r="D7" s="196" t="s">
        <v>2769</v>
      </c>
      <c r="E7" s="196" t="s">
        <v>2770</v>
      </c>
      <c r="F7" s="196" t="s">
        <v>2767</v>
      </c>
      <c r="G7" s="196" t="s">
        <v>612</v>
      </c>
      <c r="H7" s="196" t="s">
        <v>613</v>
      </c>
      <c r="I7" s="237" t="str">
        <f t="shared" si="0"/>
        <v>0</v>
      </c>
      <c r="J7" s="237" t="str">
        <f t="shared" si="1"/>
        <v>14</v>
      </c>
      <c r="K7" s="2" t="str">
        <f t="shared" si="15"/>
        <v>FCS0302</v>
      </c>
      <c r="L7" s="1">
        <f t="shared" si="16"/>
        <v>1</v>
      </c>
      <c r="M7" s="1">
        <f t="shared" si="17"/>
        <v>1</v>
      </c>
      <c r="N7" s="1">
        <v>6</v>
      </c>
      <c r="O7" s="57" t="str">
        <f t="shared" si="18"/>
        <v>AAI143</v>
      </c>
      <c r="P7" s="2" t="str">
        <f t="shared" si="2"/>
        <v>AI</v>
      </c>
      <c r="Q7" s="2" t="s">
        <v>161</v>
      </c>
      <c r="R7" s="57" t="s">
        <v>162</v>
      </c>
      <c r="S7" s="2"/>
      <c r="T7" s="2"/>
      <c r="U7" s="2">
        <v>20</v>
      </c>
      <c r="V7" s="2"/>
      <c r="W7" s="2" t="s">
        <v>2768</v>
      </c>
      <c r="X7" s="2" t="s">
        <v>164</v>
      </c>
      <c r="Y7" s="3" t="str">
        <f t="shared" si="3"/>
        <v>%Z011106</v>
      </c>
      <c r="Z7" s="2" t="str">
        <f t="shared" si="4"/>
        <v>%%I08AT8037B</v>
      </c>
      <c r="AA7" s="2"/>
      <c r="AB7" s="2" t="str">
        <f t="shared" si="5"/>
        <v>MX801出口废水pH</v>
      </c>
      <c r="AC7" s="1" t="str">
        <f t="shared" si="6"/>
        <v>0</v>
      </c>
      <c r="AD7" s="1" t="str">
        <f t="shared" si="7"/>
        <v>14</v>
      </c>
      <c r="AE7" s="1" t="str">
        <f t="shared" si="8"/>
        <v>pH</v>
      </c>
      <c r="AF7" s="1"/>
      <c r="AG7" s="1"/>
      <c r="AH7" s="1"/>
      <c r="AI7" s="1"/>
      <c r="AJ7" s="1"/>
      <c r="AK7" s="58" t="s">
        <v>165</v>
      </c>
      <c r="AL7" s="4"/>
      <c r="AM7" s="4"/>
      <c r="AN7" s="5"/>
      <c r="AO7" s="195" t="s">
        <v>161</v>
      </c>
      <c r="AP7" s="116" t="s">
        <v>166</v>
      </c>
      <c r="AQ7" s="197"/>
      <c r="AR7" s="196"/>
      <c r="AS7" s="196"/>
      <c r="AT7" s="205" t="s">
        <v>168</v>
      </c>
      <c r="AU7" s="205" t="s">
        <v>169</v>
      </c>
      <c r="AV7" s="196" t="s">
        <v>170</v>
      </c>
      <c r="AW7" s="4"/>
      <c r="AX7" s="4"/>
      <c r="AY7" s="4"/>
      <c r="AZ7" s="4"/>
      <c r="BA7" s="4"/>
      <c r="BB7" s="4"/>
      <c r="BC7" s="4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4"/>
      <c r="BW7" s="8"/>
      <c r="BX7" s="8"/>
      <c r="BY7" s="8"/>
      <c r="BZ7" s="4"/>
      <c r="CA7" s="4"/>
      <c r="CB7" s="4"/>
      <c r="CC7" s="4"/>
      <c r="CD7" s="27"/>
      <c r="CE7" s="27"/>
      <c r="CF7" s="207">
        <f t="shared" si="9"/>
        <v>-1.4E-2</v>
      </c>
      <c r="CG7" s="208">
        <f t="shared" si="10"/>
        <v>1.4E-2</v>
      </c>
      <c r="CH7" s="209"/>
      <c r="CI7" s="210"/>
      <c r="CJ7" s="207">
        <f t="shared" si="11"/>
        <v>6.9859999999999998</v>
      </c>
      <c r="CK7" s="208">
        <f t="shared" si="12"/>
        <v>7.0140000000000002</v>
      </c>
      <c r="CL7" s="209"/>
      <c r="CM7" s="210"/>
      <c r="CN7" s="207">
        <f t="shared" si="13"/>
        <v>13.986000000000001</v>
      </c>
      <c r="CO7" s="208">
        <f t="shared" si="14"/>
        <v>14.013999999999999</v>
      </c>
      <c r="CP7" s="211"/>
      <c r="CQ7" s="212"/>
      <c r="CR7" s="213"/>
      <c r="CS7" s="213"/>
    </row>
    <row r="8" spans="1:97" ht="19.899999999999999" customHeight="1">
      <c r="A8" s="194">
        <v>7</v>
      </c>
      <c r="B8" s="195">
        <v>7</v>
      </c>
      <c r="C8" s="195"/>
      <c r="D8" s="196" t="s">
        <v>2771</v>
      </c>
      <c r="E8" s="196" t="s">
        <v>2772</v>
      </c>
      <c r="F8" s="196" t="s">
        <v>2773</v>
      </c>
      <c r="G8" s="196" t="s">
        <v>612</v>
      </c>
      <c r="H8" s="196" t="s">
        <v>613</v>
      </c>
      <c r="I8" s="237" t="str">
        <f t="shared" si="0"/>
        <v>0</v>
      </c>
      <c r="J8" s="237" t="str">
        <f t="shared" si="1"/>
        <v>14</v>
      </c>
      <c r="K8" s="2" t="str">
        <f t="shared" si="15"/>
        <v>FCS0302</v>
      </c>
      <c r="L8" s="1">
        <f t="shared" si="16"/>
        <v>1</v>
      </c>
      <c r="M8" s="1">
        <f t="shared" si="17"/>
        <v>1</v>
      </c>
      <c r="N8" s="1">
        <v>7</v>
      </c>
      <c r="O8" s="57" t="str">
        <f t="shared" si="18"/>
        <v>AAI143</v>
      </c>
      <c r="P8" s="2" t="str">
        <f t="shared" si="2"/>
        <v>AI</v>
      </c>
      <c r="Q8" s="2" t="s">
        <v>161</v>
      </c>
      <c r="R8" s="57" t="s">
        <v>162</v>
      </c>
      <c r="S8" s="2"/>
      <c r="T8" s="2"/>
      <c r="U8" s="2">
        <v>20</v>
      </c>
      <c r="V8" s="2"/>
      <c r="W8" s="2" t="s">
        <v>2774</v>
      </c>
      <c r="X8" s="2" t="s">
        <v>164</v>
      </c>
      <c r="Y8" s="3" t="str">
        <f t="shared" si="3"/>
        <v>%Z011107</v>
      </c>
      <c r="Z8" s="2" t="str">
        <f t="shared" si="4"/>
        <v>%%I08AT8038A</v>
      </c>
      <c r="AA8" s="2"/>
      <c r="AB8" s="2" t="str">
        <f t="shared" si="5"/>
        <v>VE801循环液pH</v>
      </c>
      <c r="AC8" s="1" t="str">
        <f t="shared" si="6"/>
        <v>0</v>
      </c>
      <c r="AD8" s="1" t="str">
        <f t="shared" si="7"/>
        <v>14</v>
      </c>
      <c r="AE8" s="1" t="str">
        <f t="shared" si="8"/>
        <v>pH</v>
      </c>
      <c r="AF8" s="59"/>
      <c r="AG8" s="59"/>
      <c r="AH8" s="1"/>
      <c r="AI8" s="1"/>
      <c r="AJ8" s="1"/>
      <c r="AK8" s="58" t="s">
        <v>165</v>
      </c>
      <c r="AL8" s="4"/>
      <c r="AM8" s="4"/>
      <c r="AN8" s="5"/>
      <c r="AO8" s="195" t="s">
        <v>161</v>
      </c>
      <c r="AP8" s="116" t="s">
        <v>166</v>
      </c>
      <c r="AQ8" s="197"/>
      <c r="AR8" s="196"/>
      <c r="AS8" s="196"/>
      <c r="AT8" s="205" t="s">
        <v>168</v>
      </c>
      <c r="AU8" s="205" t="s">
        <v>169</v>
      </c>
      <c r="AV8" s="196" t="s">
        <v>170</v>
      </c>
      <c r="AW8" s="4"/>
      <c r="AX8" s="4"/>
      <c r="AY8" s="4"/>
      <c r="AZ8" s="4"/>
      <c r="BA8" s="4"/>
      <c r="BB8" s="4"/>
      <c r="BC8" s="4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4"/>
      <c r="BW8" s="8"/>
      <c r="BX8" s="8"/>
      <c r="BY8" s="8"/>
      <c r="BZ8" s="4"/>
      <c r="CA8" s="4"/>
      <c r="CB8" s="4"/>
      <c r="CC8" s="4"/>
      <c r="CD8" s="27"/>
      <c r="CE8" s="27"/>
      <c r="CF8" s="207">
        <f t="shared" si="9"/>
        <v>-1.4E-2</v>
      </c>
      <c r="CG8" s="208">
        <f t="shared" si="10"/>
        <v>1.4E-2</v>
      </c>
      <c r="CH8" s="209"/>
      <c r="CI8" s="210"/>
      <c r="CJ8" s="207">
        <f t="shared" si="11"/>
        <v>6.9859999999999998</v>
      </c>
      <c r="CK8" s="208">
        <f t="shared" si="12"/>
        <v>7.0140000000000002</v>
      </c>
      <c r="CL8" s="209"/>
      <c r="CM8" s="210"/>
      <c r="CN8" s="207">
        <f t="shared" si="13"/>
        <v>13.986000000000001</v>
      </c>
      <c r="CO8" s="208">
        <f t="shared" si="14"/>
        <v>14.013999999999999</v>
      </c>
      <c r="CP8" s="211"/>
      <c r="CQ8" s="212"/>
      <c r="CR8" s="213"/>
      <c r="CS8" s="213"/>
    </row>
    <row r="9" spans="1:97" ht="19.899999999999999" customHeight="1">
      <c r="A9" s="194">
        <v>8</v>
      </c>
      <c r="B9" s="195">
        <v>8</v>
      </c>
      <c r="C9" s="195"/>
      <c r="D9" s="196" t="s">
        <v>2775</v>
      </c>
      <c r="E9" s="196" t="s">
        <v>2776</v>
      </c>
      <c r="F9" s="196" t="s">
        <v>2773</v>
      </c>
      <c r="G9" s="196" t="s">
        <v>612</v>
      </c>
      <c r="H9" s="196" t="s">
        <v>613</v>
      </c>
      <c r="I9" s="237" t="str">
        <f t="shared" si="0"/>
        <v>0</v>
      </c>
      <c r="J9" s="237" t="str">
        <f t="shared" si="1"/>
        <v>14</v>
      </c>
      <c r="K9" s="2" t="str">
        <f t="shared" si="15"/>
        <v>FCS0302</v>
      </c>
      <c r="L9" s="1">
        <f t="shared" si="16"/>
        <v>1</v>
      </c>
      <c r="M9" s="1">
        <f t="shared" si="17"/>
        <v>1</v>
      </c>
      <c r="N9" s="1">
        <v>8</v>
      </c>
      <c r="O9" s="57" t="str">
        <f t="shared" si="18"/>
        <v>AAI143</v>
      </c>
      <c r="P9" s="2" t="str">
        <f t="shared" si="2"/>
        <v>AI</v>
      </c>
      <c r="Q9" s="2" t="s">
        <v>161</v>
      </c>
      <c r="R9" s="57" t="s">
        <v>162</v>
      </c>
      <c r="S9" s="2"/>
      <c r="T9" s="2"/>
      <c r="U9" s="2">
        <v>20</v>
      </c>
      <c r="V9" s="2"/>
      <c r="W9" s="2" t="s">
        <v>2774</v>
      </c>
      <c r="X9" s="2" t="s">
        <v>164</v>
      </c>
      <c r="Y9" s="3" t="str">
        <f t="shared" si="3"/>
        <v>%Z011108</v>
      </c>
      <c r="Z9" s="2" t="str">
        <f t="shared" si="4"/>
        <v>%%I08AT8038B</v>
      </c>
      <c r="AA9" s="2"/>
      <c r="AB9" s="2" t="str">
        <f t="shared" si="5"/>
        <v>VE801循环液pH</v>
      </c>
      <c r="AC9" s="1" t="str">
        <f t="shared" si="6"/>
        <v>0</v>
      </c>
      <c r="AD9" s="1" t="str">
        <f t="shared" si="7"/>
        <v>14</v>
      </c>
      <c r="AE9" s="1" t="str">
        <f t="shared" si="8"/>
        <v>pH</v>
      </c>
      <c r="AF9" s="1"/>
      <c r="AG9" s="1"/>
      <c r="AH9" s="1"/>
      <c r="AI9" s="1"/>
      <c r="AJ9" s="1"/>
      <c r="AK9" s="58" t="s">
        <v>165</v>
      </c>
      <c r="AL9" s="4"/>
      <c r="AM9" s="4"/>
      <c r="AN9" s="5"/>
      <c r="AO9" s="195" t="s">
        <v>161</v>
      </c>
      <c r="AP9" s="116" t="s">
        <v>166</v>
      </c>
      <c r="AQ9" s="197"/>
      <c r="AR9" s="196"/>
      <c r="AS9" s="196"/>
      <c r="AT9" s="205" t="s">
        <v>168</v>
      </c>
      <c r="AU9" s="205" t="s">
        <v>169</v>
      </c>
      <c r="AV9" s="196" t="s">
        <v>170</v>
      </c>
      <c r="AW9" s="4"/>
      <c r="AX9" s="4"/>
      <c r="AY9" s="4"/>
      <c r="AZ9" s="4"/>
      <c r="BA9" s="4"/>
      <c r="BB9" s="4"/>
      <c r="BC9" s="4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4"/>
      <c r="BW9" s="8"/>
      <c r="BX9" s="8"/>
      <c r="BY9" s="8"/>
      <c r="BZ9" s="4"/>
      <c r="CA9" s="4"/>
      <c r="CB9" s="4"/>
      <c r="CC9" s="4"/>
      <c r="CD9" s="27"/>
      <c r="CE9" s="27"/>
      <c r="CF9" s="207">
        <f t="shared" si="9"/>
        <v>-1.4E-2</v>
      </c>
      <c r="CG9" s="208">
        <f t="shared" si="10"/>
        <v>1.4E-2</v>
      </c>
      <c r="CH9" s="209"/>
      <c r="CI9" s="210"/>
      <c r="CJ9" s="207">
        <f t="shared" si="11"/>
        <v>6.9859999999999998</v>
      </c>
      <c r="CK9" s="208">
        <f t="shared" si="12"/>
        <v>7.0140000000000002</v>
      </c>
      <c r="CL9" s="209"/>
      <c r="CM9" s="210"/>
      <c r="CN9" s="207">
        <f t="shared" si="13"/>
        <v>13.986000000000001</v>
      </c>
      <c r="CO9" s="208">
        <f t="shared" si="14"/>
        <v>14.013999999999999</v>
      </c>
      <c r="CP9" s="211"/>
      <c r="CQ9" s="212"/>
      <c r="CR9" s="213"/>
      <c r="CS9" s="213"/>
    </row>
    <row r="10" spans="1:97" ht="19.899999999999999" customHeight="1">
      <c r="A10" s="194">
        <v>9</v>
      </c>
      <c r="B10" s="185">
        <v>9</v>
      </c>
      <c r="C10" s="185"/>
      <c r="D10" s="122" t="str">
        <f t="shared" ref="D10:D17" si="19">LEFT(K10,1)&amp;RIGHT(K10,2)&amp;"N"&amp;L10&amp;"S"&amp;M10&amp;N10</f>
        <v>F02N1S19</v>
      </c>
      <c r="E10" s="122" t="s">
        <v>2777</v>
      </c>
      <c r="F10" s="122" t="s">
        <v>2754</v>
      </c>
      <c r="G10" s="122"/>
      <c r="H10" s="122"/>
      <c r="I10" s="238" t="str">
        <f t="shared" si="0"/>
        <v/>
      </c>
      <c r="J10" s="238" t="str">
        <f t="shared" si="1"/>
        <v/>
      </c>
      <c r="K10" s="2" t="str">
        <f t="shared" si="15"/>
        <v>FCS0302</v>
      </c>
      <c r="L10" s="1">
        <f t="shared" si="16"/>
        <v>1</v>
      </c>
      <c r="M10" s="1">
        <f t="shared" si="17"/>
        <v>1</v>
      </c>
      <c r="N10" s="1">
        <v>9</v>
      </c>
      <c r="O10" s="57" t="str">
        <f t="shared" si="18"/>
        <v>AAI143</v>
      </c>
      <c r="P10" s="2" t="str">
        <f t="shared" si="2"/>
        <v>AI</v>
      </c>
      <c r="Q10" s="2" t="s">
        <v>161</v>
      </c>
      <c r="R10" s="57" t="s">
        <v>162</v>
      </c>
      <c r="S10" s="2"/>
      <c r="T10" s="2"/>
      <c r="U10" s="2"/>
      <c r="V10" s="2"/>
      <c r="W10" s="2"/>
      <c r="X10" s="2"/>
      <c r="Y10" s="3" t="str">
        <f t="shared" si="3"/>
        <v>%Z011109</v>
      </c>
      <c r="Z10" s="2" t="str">
        <f t="shared" si="4"/>
        <v>%%IF02N1S19</v>
      </c>
      <c r="AA10" s="2"/>
      <c r="AB10" s="2" t="str">
        <f t="shared" si="5"/>
        <v>SBAIR SPARE</v>
      </c>
      <c r="AC10" s="1" t="str">
        <f t="shared" si="6"/>
        <v/>
      </c>
      <c r="AD10" s="1" t="str">
        <f t="shared" si="7"/>
        <v/>
      </c>
      <c r="AE10" s="1" t="str">
        <f t="shared" si="8"/>
        <v/>
      </c>
      <c r="AF10" s="1"/>
      <c r="AG10" s="1"/>
      <c r="AH10" s="1"/>
      <c r="AI10" s="1"/>
      <c r="AJ10" s="1"/>
      <c r="AK10" s="58" t="s">
        <v>165</v>
      </c>
      <c r="AL10" s="4"/>
      <c r="AM10" s="4"/>
      <c r="AN10" s="5"/>
      <c r="AO10" s="195" t="s">
        <v>161</v>
      </c>
      <c r="AP10" s="116" t="s">
        <v>166</v>
      </c>
      <c r="AQ10" s="197"/>
      <c r="AR10" s="196"/>
      <c r="AS10" s="196"/>
      <c r="AT10" s="205" t="s">
        <v>168</v>
      </c>
      <c r="AU10" s="205"/>
      <c r="AV10" s="196"/>
      <c r="AW10" s="4"/>
      <c r="AX10" s="4"/>
      <c r="AY10" s="4"/>
      <c r="AZ10" s="4"/>
      <c r="BA10" s="4"/>
      <c r="BB10" s="4"/>
      <c r="BC10" s="4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4"/>
      <c r="BW10" s="8"/>
      <c r="BX10" s="8"/>
      <c r="BY10" s="8"/>
      <c r="BZ10" s="4"/>
      <c r="CA10" s="4"/>
      <c r="CB10" s="4"/>
      <c r="CC10" s="4"/>
      <c r="CD10" s="27"/>
      <c r="CE10" s="27"/>
      <c r="CF10" s="207" t="e">
        <f t="shared" si="9"/>
        <v>#VALUE!</v>
      </c>
      <c r="CG10" s="208" t="e">
        <f t="shared" si="10"/>
        <v>#VALUE!</v>
      </c>
      <c r="CH10" s="209"/>
      <c r="CI10" s="210"/>
      <c r="CJ10" s="207" t="e">
        <f t="shared" si="11"/>
        <v>#VALUE!</v>
      </c>
      <c r="CK10" s="208" t="e">
        <f t="shared" si="12"/>
        <v>#VALUE!</v>
      </c>
      <c r="CL10" s="209"/>
      <c r="CM10" s="210"/>
      <c r="CN10" s="207" t="e">
        <f t="shared" si="13"/>
        <v>#VALUE!</v>
      </c>
      <c r="CO10" s="208" t="e">
        <f t="shared" si="14"/>
        <v>#VALUE!</v>
      </c>
      <c r="CP10" s="211"/>
      <c r="CQ10" s="212"/>
      <c r="CR10" s="213"/>
      <c r="CS10" s="213"/>
    </row>
    <row r="11" spans="1:97" ht="19.899999999999999" customHeight="1">
      <c r="A11" s="194">
        <v>10</v>
      </c>
      <c r="B11" s="185">
        <v>10</v>
      </c>
      <c r="C11" s="185"/>
      <c r="D11" s="122" t="str">
        <f t="shared" si="19"/>
        <v>F02N1S110</v>
      </c>
      <c r="E11" s="122" t="s">
        <v>2778</v>
      </c>
      <c r="F11" s="122" t="s">
        <v>2754</v>
      </c>
      <c r="G11" s="122"/>
      <c r="H11" s="122"/>
      <c r="I11" s="238" t="str">
        <f t="shared" si="0"/>
        <v/>
      </c>
      <c r="J11" s="238" t="str">
        <f t="shared" si="1"/>
        <v/>
      </c>
      <c r="K11" s="2" t="str">
        <f t="shared" si="15"/>
        <v>FCS0302</v>
      </c>
      <c r="L11" s="1">
        <f t="shared" si="16"/>
        <v>1</v>
      </c>
      <c r="M11" s="1">
        <f t="shared" si="17"/>
        <v>1</v>
      </c>
      <c r="N11" s="1">
        <v>10</v>
      </c>
      <c r="O11" s="57" t="str">
        <f t="shared" si="18"/>
        <v>AAI143</v>
      </c>
      <c r="P11" s="2" t="str">
        <f t="shared" si="2"/>
        <v>AI</v>
      </c>
      <c r="Q11" s="2" t="s">
        <v>161</v>
      </c>
      <c r="R11" s="57" t="s">
        <v>162</v>
      </c>
      <c r="S11" s="2"/>
      <c r="T11" s="2"/>
      <c r="U11" s="2"/>
      <c r="V11" s="2"/>
      <c r="W11" s="2"/>
      <c r="X11" s="2"/>
      <c r="Y11" s="3" t="str">
        <f t="shared" si="3"/>
        <v>%Z011110</v>
      </c>
      <c r="Z11" s="2" t="str">
        <f t="shared" si="4"/>
        <v>%%IF02N1S110</v>
      </c>
      <c r="AA11" s="2"/>
      <c r="AB11" s="2" t="str">
        <f t="shared" si="5"/>
        <v>SBAIR SPARE</v>
      </c>
      <c r="AC11" s="1" t="str">
        <f t="shared" si="6"/>
        <v/>
      </c>
      <c r="AD11" s="1" t="str">
        <f t="shared" si="7"/>
        <v/>
      </c>
      <c r="AE11" s="1" t="str">
        <f t="shared" si="8"/>
        <v/>
      </c>
      <c r="AF11" s="1"/>
      <c r="AG11" s="59"/>
      <c r="AH11" s="59"/>
      <c r="AI11" s="1"/>
      <c r="AJ11" s="1"/>
      <c r="AK11" s="58" t="s">
        <v>165</v>
      </c>
      <c r="AL11" s="4"/>
      <c r="AM11" s="4"/>
      <c r="AN11" s="5"/>
      <c r="AO11" s="195" t="s">
        <v>161</v>
      </c>
      <c r="AP11" s="116" t="s">
        <v>166</v>
      </c>
      <c r="AQ11" s="197"/>
      <c r="AR11" s="196"/>
      <c r="AS11" s="196"/>
      <c r="AT11" s="205" t="s">
        <v>168</v>
      </c>
      <c r="AU11" s="205"/>
      <c r="AV11" s="196"/>
      <c r="AW11" s="4"/>
      <c r="AX11" s="4"/>
      <c r="AY11" s="4"/>
      <c r="AZ11" s="4"/>
      <c r="BA11" s="4"/>
      <c r="BB11" s="4"/>
      <c r="BC11" s="4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4"/>
      <c r="BW11" s="8"/>
      <c r="BX11" s="8"/>
      <c r="BY11" s="8"/>
      <c r="BZ11" s="4"/>
      <c r="CA11" s="4"/>
      <c r="CB11" s="4"/>
      <c r="CC11" s="4"/>
      <c r="CD11" s="27"/>
      <c r="CE11" s="27"/>
      <c r="CF11" s="207" t="e">
        <f t="shared" si="9"/>
        <v>#VALUE!</v>
      </c>
      <c r="CG11" s="208" t="e">
        <f t="shared" si="10"/>
        <v>#VALUE!</v>
      </c>
      <c r="CH11" s="209"/>
      <c r="CI11" s="210"/>
      <c r="CJ11" s="207" t="e">
        <f t="shared" si="11"/>
        <v>#VALUE!</v>
      </c>
      <c r="CK11" s="208" t="e">
        <f t="shared" si="12"/>
        <v>#VALUE!</v>
      </c>
      <c r="CL11" s="209"/>
      <c r="CM11" s="210"/>
      <c r="CN11" s="207" t="e">
        <f t="shared" si="13"/>
        <v>#VALUE!</v>
      </c>
      <c r="CO11" s="208" t="e">
        <f t="shared" si="14"/>
        <v>#VALUE!</v>
      </c>
      <c r="CP11" s="211"/>
      <c r="CQ11" s="212"/>
      <c r="CR11" s="213"/>
      <c r="CS11" s="213"/>
    </row>
    <row r="12" spans="1:97" ht="19.899999999999999" customHeight="1">
      <c r="A12" s="194">
        <v>11</v>
      </c>
      <c r="B12" s="185">
        <v>11</v>
      </c>
      <c r="C12" s="185"/>
      <c r="D12" s="122" t="str">
        <f t="shared" si="19"/>
        <v>F02N1S111</v>
      </c>
      <c r="E12" s="122" t="s">
        <v>2779</v>
      </c>
      <c r="F12" s="122" t="s">
        <v>2754</v>
      </c>
      <c r="G12" s="122"/>
      <c r="H12" s="122"/>
      <c r="I12" s="238" t="str">
        <f t="shared" si="0"/>
        <v/>
      </c>
      <c r="J12" s="238" t="str">
        <f t="shared" si="1"/>
        <v/>
      </c>
      <c r="K12" s="2" t="str">
        <f t="shared" si="15"/>
        <v>FCS0302</v>
      </c>
      <c r="L12" s="1">
        <f t="shared" si="16"/>
        <v>1</v>
      </c>
      <c r="M12" s="1">
        <f t="shared" si="17"/>
        <v>1</v>
      </c>
      <c r="N12" s="1">
        <v>11</v>
      </c>
      <c r="O12" s="57" t="str">
        <f t="shared" si="18"/>
        <v>AAI143</v>
      </c>
      <c r="P12" s="2" t="str">
        <f t="shared" si="2"/>
        <v>AI</v>
      </c>
      <c r="Q12" s="2" t="s">
        <v>161</v>
      </c>
      <c r="R12" s="57" t="s">
        <v>162</v>
      </c>
      <c r="S12" s="2"/>
      <c r="T12" s="2"/>
      <c r="U12" s="2"/>
      <c r="V12" s="2"/>
      <c r="W12" s="2"/>
      <c r="X12" s="2"/>
      <c r="Y12" s="3" t="str">
        <f t="shared" si="3"/>
        <v>%Z011111</v>
      </c>
      <c r="Z12" s="2" t="str">
        <f t="shared" si="4"/>
        <v>%%IF02N1S111</v>
      </c>
      <c r="AA12" s="2"/>
      <c r="AB12" s="2" t="str">
        <f t="shared" si="5"/>
        <v>SBAIR SPARE</v>
      </c>
      <c r="AC12" s="1" t="str">
        <f t="shared" si="6"/>
        <v/>
      </c>
      <c r="AD12" s="1" t="str">
        <f t="shared" si="7"/>
        <v/>
      </c>
      <c r="AE12" s="1" t="str">
        <f t="shared" si="8"/>
        <v/>
      </c>
      <c r="AF12" s="1"/>
      <c r="AG12" s="1"/>
      <c r="AH12" s="1"/>
      <c r="AI12" s="1"/>
      <c r="AJ12" s="1"/>
      <c r="AK12" s="58" t="s">
        <v>165</v>
      </c>
      <c r="AL12" s="4"/>
      <c r="AM12" s="4"/>
      <c r="AN12" s="5"/>
      <c r="AO12" s="195" t="s">
        <v>161</v>
      </c>
      <c r="AP12" s="116" t="s">
        <v>166</v>
      </c>
      <c r="AQ12" s="197"/>
      <c r="AR12" s="196"/>
      <c r="AS12" s="196"/>
      <c r="AT12" s="205" t="s">
        <v>168</v>
      </c>
      <c r="AU12" s="205"/>
      <c r="AV12" s="196"/>
      <c r="AW12" s="4"/>
      <c r="AX12" s="4"/>
      <c r="AY12" s="4"/>
      <c r="AZ12" s="4"/>
      <c r="BA12" s="4"/>
      <c r="BB12" s="4"/>
      <c r="BC12" s="4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4"/>
      <c r="BW12" s="8"/>
      <c r="BX12" s="8"/>
      <c r="BY12" s="8"/>
      <c r="BZ12" s="4"/>
      <c r="CA12" s="4"/>
      <c r="CB12" s="4"/>
      <c r="CC12" s="4"/>
      <c r="CD12" s="27"/>
      <c r="CE12" s="27"/>
      <c r="CF12" s="207" t="e">
        <f t="shared" si="9"/>
        <v>#VALUE!</v>
      </c>
      <c r="CG12" s="208" t="e">
        <f t="shared" si="10"/>
        <v>#VALUE!</v>
      </c>
      <c r="CH12" s="209"/>
      <c r="CI12" s="210"/>
      <c r="CJ12" s="207" t="e">
        <f t="shared" si="11"/>
        <v>#VALUE!</v>
      </c>
      <c r="CK12" s="208" t="e">
        <f t="shared" si="12"/>
        <v>#VALUE!</v>
      </c>
      <c r="CL12" s="209"/>
      <c r="CM12" s="210"/>
      <c r="CN12" s="207" t="e">
        <f t="shared" si="13"/>
        <v>#VALUE!</v>
      </c>
      <c r="CO12" s="208" t="e">
        <f t="shared" si="14"/>
        <v>#VALUE!</v>
      </c>
      <c r="CP12" s="211"/>
      <c r="CQ12" s="212"/>
      <c r="CR12" s="213"/>
      <c r="CS12" s="213"/>
    </row>
    <row r="13" spans="1:97" ht="19.899999999999999" customHeight="1">
      <c r="A13" s="194">
        <v>12</v>
      </c>
      <c r="B13" s="195">
        <v>12</v>
      </c>
      <c r="C13" s="195"/>
      <c r="D13" s="196" t="str">
        <f t="shared" si="19"/>
        <v>F02N1S112</v>
      </c>
      <c r="E13" s="196" t="s">
        <v>2780</v>
      </c>
      <c r="F13" s="196" t="s">
        <v>2754</v>
      </c>
      <c r="G13" s="196"/>
      <c r="H13" s="196"/>
      <c r="I13" s="237"/>
      <c r="J13" s="237"/>
      <c r="K13" s="2" t="str">
        <f t="shared" si="15"/>
        <v>FCS0302</v>
      </c>
      <c r="L13" s="1">
        <f t="shared" si="16"/>
        <v>1</v>
      </c>
      <c r="M13" s="1">
        <f t="shared" si="17"/>
        <v>1</v>
      </c>
      <c r="N13" s="1">
        <v>12</v>
      </c>
      <c r="O13" s="57" t="str">
        <f t="shared" si="18"/>
        <v>AAI143</v>
      </c>
      <c r="P13" s="2" t="str">
        <f t="shared" si="2"/>
        <v>AI</v>
      </c>
      <c r="Q13" s="2" t="s">
        <v>161</v>
      </c>
      <c r="R13" s="57" t="s">
        <v>162</v>
      </c>
      <c r="S13" s="2"/>
      <c r="T13" s="2"/>
      <c r="U13" s="2"/>
      <c r="V13" s="2"/>
      <c r="W13" s="2"/>
      <c r="X13" s="2"/>
      <c r="Y13" s="3" t="str">
        <f t="shared" si="3"/>
        <v>%Z011112</v>
      </c>
      <c r="Z13" s="2" t="str">
        <f t="shared" si="4"/>
        <v>%%IF02N1S112</v>
      </c>
      <c r="AA13" s="2"/>
      <c r="AB13" s="2" t="str">
        <f t="shared" si="5"/>
        <v>SBAIR SPARE</v>
      </c>
      <c r="AC13" s="1" t="str">
        <f t="shared" si="6"/>
        <v/>
      </c>
      <c r="AD13" s="1" t="str">
        <f t="shared" si="7"/>
        <v/>
      </c>
      <c r="AE13" s="1" t="str">
        <f t="shared" si="8"/>
        <v/>
      </c>
      <c r="AF13" s="1"/>
      <c r="AG13" s="1"/>
      <c r="AH13" s="1"/>
      <c r="AI13" s="1"/>
      <c r="AJ13" s="1"/>
      <c r="AK13" s="58" t="s">
        <v>165</v>
      </c>
      <c r="AL13" s="4"/>
      <c r="AM13" s="4"/>
      <c r="AN13" s="5"/>
      <c r="AO13" s="195" t="s">
        <v>161</v>
      </c>
      <c r="AP13" s="116" t="s">
        <v>166</v>
      </c>
      <c r="AQ13" s="197"/>
      <c r="AR13" s="196"/>
      <c r="AS13" s="196"/>
      <c r="AT13" s="205" t="s">
        <v>168</v>
      </c>
      <c r="AU13" s="205"/>
      <c r="AV13" s="196"/>
      <c r="AW13" s="4"/>
      <c r="AX13" s="4"/>
      <c r="AY13" s="4"/>
      <c r="AZ13" s="4"/>
      <c r="BA13" s="4"/>
      <c r="BB13" s="4"/>
      <c r="BC13" s="4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4"/>
      <c r="BW13" s="8"/>
      <c r="BX13" s="8"/>
      <c r="BY13" s="8"/>
      <c r="BZ13" s="4"/>
      <c r="CA13" s="4"/>
      <c r="CB13" s="4"/>
      <c r="CC13" s="4"/>
      <c r="CD13" s="27"/>
      <c r="CE13" s="27"/>
      <c r="CF13" s="207" t="e">
        <f t="shared" si="9"/>
        <v>#VALUE!</v>
      </c>
      <c r="CG13" s="208" t="e">
        <f t="shared" si="10"/>
        <v>#VALUE!</v>
      </c>
      <c r="CH13" s="209"/>
      <c r="CI13" s="210"/>
      <c r="CJ13" s="207" t="e">
        <f t="shared" si="11"/>
        <v>#VALUE!</v>
      </c>
      <c r="CK13" s="208" t="e">
        <f t="shared" si="12"/>
        <v>#VALUE!</v>
      </c>
      <c r="CL13" s="209"/>
      <c r="CM13" s="210"/>
      <c r="CN13" s="207" t="e">
        <f t="shared" si="13"/>
        <v>#VALUE!</v>
      </c>
      <c r="CO13" s="208" t="e">
        <f t="shared" si="14"/>
        <v>#VALUE!</v>
      </c>
      <c r="CP13" s="211"/>
      <c r="CQ13" s="212"/>
      <c r="CR13" s="213"/>
      <c r="CS13" s="213"/>
    </row>
    <row r="14" spans="1:97" ht="19.899999999999999" customHeight="1">
      <c r="A14" s="194">
        <v>13</v>
      </c>
      <c r="B14" s="195">
        <v>13</v>
      </c>
      <c r="C14" s="195"/>
      <c r="D14" s="196" t="str">
        <f t="shared" si="19"/>
        <v>F02N1S113</v>
      </c>
      <c r="E14" s="196" t="s">
        <v>2781</v>
      </c>
      <c r="F14" s="196" t="s">
        <v>2754</v>
      </c>
      <c r="G14" s="196"/>
      <c r="H14" s="196"/>
      <c r="I14" s="237"/>
      <c r="J14" s="237"/>
      <c r="K14" s="2" t="str">
        <f t="shared" si="15"/>
        <v>FCS0302</v>
      </c>
      <c r="L14" s="1">
        <f t="shared" si="16"/>
        <v>1</v>
      </c>
      <c r="M14" s="1">
        <f t="shared" si="17"/>
        <v>1</v>
      </c>
      <c r="N14" s="1">
        <v>13</v>
      </c>
      <c r="O14" s="57" t="str">
        <f t="shared" si="18"/>
        <v>AAI143</v>
      </c>
      <c r="P14" s="2" t="str">
        <f t="shared" si="2"/>
        <v>AI</v>
      </c>
      <c r="Q14" s="2" t="s">
        <v>161</v>
      </c>
      <c r="R14" s="57" t="s">
        <v>162</v>
      </c>
      <c r="S14" s="2"/>
      <c r="T14" s="2"/>
      <c r="U14" s="2"/>
      <c r="V14" s="2"/>
      <c r="W14" s="2"/>
      <c r="X14" s="2"/>
      <c r="Y14" s="3" t="str">
        <f t="shared" si="3"/>
        <v>%Z011113</v>
      </c>
      <c r="Z14" s="2" t="str">
        <f t="shared" si="4"/>
        <v>%%IF02N1S113</v>
      </c>
      <c r="AA14" s="2"/>
      <c r="AB14" s="2" t="str">
        <f t="shared" si="5"/>
        <v>SBAIR SPARE</v>
      </c>
      <c r="AC14" s="1" t="str">
        <f t="shared" si="6"/>
        <v/>
      </c>
      <c r="AD14" s="1" t="str">
        <f t="shared" si="7"/>
        <v/>
      </c>
      <c r="AE14" s="1" t="str">
        <f t="shared" si="8"/>
        <v/>
      </c>
      <c r="AF14" s="1"/>
      <c r="AG14" s="59"/>
      <c r="AH14" s="59"/>
      <c r="AI14" s="1"/>
      <c r="AJ14" s="1"/>
      <c r="AK14" s="58" t="s">
        <v>165</v>
      </c>
      <c r="AL14" s="4"/>
      <c r="AM14" s="4"/>
      <c r="AN14" s="5"/>
      <c r="AO14" s="195" t="s">
        <v>161</v>
      </c>
      <c r="AP14" s="116" t="s">
        <v>166</v>
      </c>
      <c r="AQ14" s="197"/>
      <c r="AR14" s="196"/>
      <c r="AS14" s="196"/>
      <c r="AT14" s="205" t="s">
        <v>168</v>
      </c>
      <c r="AU14" s="205"/>
      <c r="AV14" s="196"/>
      <c r="AW14" s="4"/>
      <c r="AX14" s="4"/>
      <c r="AY14" s="4"/>
      <c r="AZ14" s="4"/>
      <c r="BA14" s="4"/>
      <c r="BB14" s="4"/>
      <c r="BC14" s="4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4"/>
      <c r="BW14" s="8"/>
      <c r="BX14" s="8"/>
      <c r="BY14" s="8"/>
      <c r="BZ14" s="4"/>
      <c r="CA14" s="4"/>
      <c r="CB14" s="4"/>
      <c r="CC14" s="4"/>
      <c r="CD14" s="27"/>
      <c r="CE14" s="27"/>
      <c r="CF14" s="207" t="e">
        <f t="shared" si="9"/>
        <v>#VALUE!</v>
      </c>
      <c r="CG14" s="208" t="e">
        <f t="shared" si="10"/>
        <v>#VALUE!</v>
      </c>
      <c r="CH14" s="209"/>
      <c r="CI14" s="210"/>
      <c r="CJ14" s="207" t="e">
        <f t="shared" si="11"/>
        <v>#VALUE!</v>
      </c>
      <c r="CK14" s="208" t="e">
        <f t="shared" si="12"/>
        <v>#VALUE!</v>
      </c>
      <c r="CL14" s="209"/>
      <c r="CM14" s="210"/>
      <c r="CN14" s="207" t="e">
        <f t="shared" si="13"/>
        <v>#VALUE!</v>
      </c>
      <c r="CO14" s="208" t="e">
        <f t="shared" si="14"/>
        <v>#VALUE!</v>
      </c>
      <c r="CP14" s="211"/>
      <c r="CQ14" s="212"/>
      <c r="CR14" s="213"/>
      <c r="CS14" s="213"/>
    </row>
    <row r="15" spans="1:97" ht="19.899999999999999" customHeight="1">
      <c r="A15" s="194">
        <v>14</v>
      </c>
      <c r="B15" s="195">
        <v>14</v>
      </c>
      <c r="C15" s="195"/>
      <c r="D15" s="196" t="str">
        <f t="shared" si="19"/>
        <v>F02N1S114</v>
      </c>
      <c r="E15" s="196" t="s">
        <v>2782</v>
      </c>
      <c r="F15" s="196" t="s">
        <v>2754</v>
      </c>
      <c r="G15" s="196"/>
      <c r="H15" s="196"/>
      <c r="I15" s="237"/>
      <c r="J15" s="237"/>
      <c r="K15" s="2" t="str">
        <f t="shared" si="15"/>
        <v>FCS0302</v>
      </c>
      <c r="L15" s="1">
        <f t="shared" si="16"/>
        <v>1</v>
      </c>
      <c r="M15" s="1">
        <f t="shared" si="17"/>
        <v>1</v>
      </c>
      <c r="N15" s="1">
        <v>14</v>
      </c>
      <c r="O15" s="57" t="str">
        <f t="shared" si="18"/>
        <v>AAI143</v>
      </c>
      <c r="P15" s="2" t="str">
        <f t="shared" si="2"/>
        <v>AI</v>
      </c>
      <c r="Q15" s="2" t="s">
        <v>161</v>
      </c>
      <c r="R15" s="57" t="s">
        <v>162</v>
      </c>
      <c r="S15" s="2"/>
      <c r="T15" s="2"/>
      <c r="U15" s="2"/>
      <c r="V15" s="2"/>
      <c r="W15" s="2"/>
      <c r="X15" s="2"/>
      <c r="Y15" s="3" t="str">
        <f t="shared" si="3"/>
        <v>%Z011114</v>
      </c>
      <c r="Z15" s="2" t="str">
        <f t="shared" si="4"/>
        <v>%%IF02N1S114</v>
      </c>
      <c r="AA15" s="2"/>
      <c r="AB15" s="2" t="str">
        <f t="shared" si="5"/>
        <v>SBAIR SPARE</v>
      </c>
      <c r="AC15" s="1" t="str">
        <f t="shared" si="6"/>
        <v/>
      </c>
      <c r="AD15" s="1" t="str">
        <f t="shared" si="7"/>
        <v/>
      </c>
      <c r="AE15" s="1" t="str">
        <f t="shared" si="8"/>
        <v/>
      </c>
      <c r="AF15" s="1"/>
      <c r="AG15" s="1"/>
      <c r="AH15" s="1"/>
      <c r="AI15" s="1"/>
      <c r="AJ15" s="1"/>
      <c r="AK15" s="58" t="s">
        <v>165</v>
      </c>
      <c r="AL15" s="4"/>
      <c r="AM15" s="4"/>
      <c r="AN15" s="5"/>
      <c r="AO15" s="195" t="s">
        <v>161</v>
      </c>
      <c r="AP15" s="116" t="s">
        <v>166</v>
      </c>
      <c r="AQ15" s="197"/>
      <c r="AR15" s="196"/>
      <c r="AS15" s="196"/>
      <c r="AT15" s="205" t="s">
        <v>168</v>
      </c>
      <c r="AU15" s="205"/>
      <c r="AV15" s="196"/>
      <c r="AW15" s="4"/>
      <c r="AX15" s="4"/>
      <c r="AY15" s="4"/>
      <c r="AZ15" s="4"/>
      <c r="BA15" s="4"/>
      <c r="BB15" s="4"/>
      <c r="BC15" s="4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4"/>
      <c r="BW15" s="8"/>
      <c r="BX15" s="8"/>
      <c r="BY15" s="8"/>
      <c r="BZ15" s="4"/>
      <c r="CA15" s="4"/>
      <c r="CB15" s="4"/>
      <c r="CC15" s="4"/>
      <c r="CD15" s="27"/>
      <c r="CE15" s="27"/>
      <c r="CF15" s="207" t="e">
        <f t="shared" si="9"/>
        <v>#VALUE!</v>
      </c>
      <c r="CG15" s="208" t="e">
        <f t="shared" si="10"/>
        <v>#VALUE!</v>
      </c>
      <c r="CH15" s="209"/>
      <c r="CI15" s="210"/>
      <c r="CJ15" s="207" t="e">
        <f t="shared" si="11"/>
        <v>#VALUE!</v>
      </c>
      <c r="CK15" s="208" t="e">
        <f t="shared" si="12"/>
        <v>#VALUE!</v>
      </c>
      <c r="CL15" s="209"/>
      <c r="CM15" s="210"/>
      <c r="CN15" s="207" t="e">
        <f t="shared" si="13"/>
        <v>#VALUE!</v>
      </c>
      <c r="CO15" s="208" t="e">
        <f t="shared" si="14"/>
        <v>#VALUE!</v>
      </c>
      <c r="CP15" s="211"/>
      <c r="CQ15" s="212"/>
      <c r="CR15" s="213"/>
      <c r="CS15" s="213"/>
    </row>
    <row r="16" spans="1:97" ht="19.899999999999999" customHeight="1">
      <c r="A16" s="194">
        <v>15</v>
      </c>
      <c r="B16" s="195">
        <v>15</v>
      </c>
      <c r="C16" s="195"/>
      <c r="D16" s="196" t="str">
        <f t="shared" si="19"/>
        <v>F02N1S115</v>
      </c>
      <c r="E16" s="196" t="s">
        <v>2783</v>
      </c>
      <c r="F16" s="196" t="s">
        <v>2754</v>
      </c>
      <c r="G16" s="196"/>
      <c r="H16" s="196"/>
      <c r="I16" s="237"/>
      <c r="J16" s="237"/>
      <c r="K16" s="2" t="str">
        <f t="shared" si="15"/>
        <v>FCS0302</v>
      </c>
      <c r="L16" s="1">
        <f t="shared" si="16"/>
        <v>1</v>
      </c>
      <c r="M16" s="1">
        <f t="shared" si="17"/>
        <v>1</v>
      </c>
      <c r="N16" s="1">
        <v>15</v>
      </c>
      <c r="O16" s="57" t="str">
        <f t="shared" si="18"/>
        <v>AAI143</v>
      </c>
      <c r="P16" s="2" t="str">
        <f t="shared" si="2"/>
        <v>AI</v>
      </c>
      <c r="Q16" s="2" t="s">
        <v>161</v>
      </c>
      <c r="R16" s="57" t="s">
        <v>162</v>
      </c>
      <c r="S16" s="2"/>
      <c r="T16" s="2"/>
      <c r="U16" s="2"/>
      <c r="V16" s="2"/>
      <c r="W16" s="2"/>
      <c r="X16" s="2"/>
      <c r="Y16" s="3" t="str">
        <f t="shared" si="3"/>
        <v>%Z011115</v>
      </c>
      <c r="Z16" s="2" t="str">
        <f t="shared" si="4"/>
        <v>%%IF02N1S115</v>
      </c>
      <c r="AA16" s="2"/>
      <c r="AB16" s="2" t="str">
        <f t="shared" si="5"/>
        <v>SBAIR SPARE</v>
      </c>
      <c r="AC16" s="1" t="str">
        <f t="shared" si="6"/>
        <v/>
      </c>
      <c r="AD16" s="1" t="str">
        <f t="shared" si="7"/>
        <v/>
      </c>
      <c r="AE16" s="1" t="str">
        <f t="shared" si="8"/>
        <v/>
      </c>
      <c r="AF16" s="1"/>
      <c r="AG16" s="1"/>
      <c r="AH16" s="1"/>
      <c r="AI16" s="1"/>
      <c r="AJ16" s="1"/>
      <c r="AK16" s="58" t="s">
        <v>165</v>
      </c>
      <c r="AL16" s="4"/>
      <c r="AM16" s="4"/>
      <c r="AN16" s="5"/>
      <c r="AO16" s="195" t="s">
        <v>161</v>
      </c>
      <c r="AP16" s="116" t="s">
        <v>166</v>
      </c>
      <c r="AQ16" s="197"/>
      <c r="AR16" s="196"/>
      <c r="AS16" s="196"/>
      <c r="AT16" s="205" t="s">
        <v>168</v>
      </c>
      <c r="AU16" s="205"/>
      <c r="AV16" s="196"/>
      <c r="AW16" s="4"/>
      <c r="AX16" s="4"/>
      <c r="AY16" s="4"/>
      <c r="AZ16" s="4"/>
      <c r="BA16" s="4"/>
      <c r="BB16" s="4"/>
      <c r="BC16" s="4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4"/>
      <c r="BW16" s="8"/>
      <c r="BX16" s="8"/>
      <c r="BY16" s="8"/>
      <c r="BZ16" s="4"/>
      <c r="CA16" s="4"/>
      <c r="CB16" s="4"/>
      <c r="CC16" s="4"/>
      <c r="CD16" s="27"/>
      <c r="CE16" s="27"/>
      <c r="CF16" s="207" t="e">
        <f t="shared" si="9"/>
        <v>#VALUE!</v>
      </c>
      <c r="CG16" s="208" t="e">
        <f t="shared" si="10"/>
        <v>#VALUE!</v>
      </c>
      <c r="CH16" s="209"/>
      <c r="CI16" s="210"/>
      <c r="CJ16" s="207" t="e">
        <f t="shared" si="11"/>
        <v>#VALUE!</v>
      </c>
      <c r="CK16" s="208" t="e">
        <f t="shared" si="12"/>
        <v>#VALUE!</v>
      </c>
      <c r="CL16" s="209"/>
      <c r="CM16" s="210"/>
      <c r="CN16" s="207" t="e">
        <f t="shared" si="13"/>
        <v>#VALUE!</v>
      </c>
      <c r="CO16" s="208" t="e">
        <f t="shared" si="14"/>
        <v>#VALUE!</v>
      </c>
      <c r="CP16" s="211"/>
      <c r="CQ16" s="212"/>
      <c r="CR16" s="213"/>
      <c r="CS16" s="213"/>
    </row>
    <row r="17" spans="1:97" ht="19.899999999999999" customHeight="1">
      <c r="A17" s="194">
        <v>16</v>
      </c>
      <c r="B17" s="195">
        <v>16</v>
      </c>
      <c r="C17" s="195"/>
      <c r="D17" s="196" t="str">
        <f t="shared" si="19"/>
        <v>F02N1S116</v>
      </c>
      <c r="E17" s="196" t="s">
        <v>2784</v>
      </c>
      <c r="F17" s="196" t="s">
        <v>2754</v>
      </c>
      <c r="G17" s="196"/>
      <c r="H17" s="196"/>
      <c r="I17" s="237"/>
      <c r="J17" s="237"/>
      <c r="K17" s="2" t="str">
        <f t="shared" si="15"/>
        <v>FCS0302</v>
      </c>
      <c r="L17" s="1">
        <f t="shared" si="16"/>
        <v>1</v>
      </c>
      <c r="M17" s="1">
        <f t="shared" si="17"/>
        <v>1</v>
      </c>
      <c r="N17" s="1">
        <v>16</v>
      </c>
      <c r="O17" s="57" t="str">
        <f t="shared" si="18"/>
        <v>AAI143</v>
      </c>
      <c r="P17" s="2" t="str">
        <f t="shared" si="2"/>
        <v>AI</v>
      </c>
      <c r="Q17" s="2" t="s">
        <v>161</v>
      </c>
      <c r="R17" s="57" t="s">
        <v>162</v>
      </c>
      <c r="S17" s="2"/>
      <c r="T17" s="2"/>
      <c r="U17" s="2"/>
      <c r="V17" s="2"/>
      <c r="W17" s="2"/>
      <c r="X17" s="2"/>
      <c r="Y17" s="3" t="str">
        <f t="shared" si="3"/>
        <v>%Z011116</v>
      </c>
      <c r="Z17" s="2" t="str">
        <f t="shared" si="4"/>
        <v>%%IF02N1S116</v>
      </c>
      <c r="AA17" s="2"/>
      <c r="AB17" s="2" t="str">
        <f t="shared" si="5"/>
        <v>SBAIR SPARE</v>
      </c>
      <c r="AC17" s="1" t="str">
        <f t="shared" si="6"/>
        <v/>
      </c>
      <c r="AD17" s="1" t="str">
        <f t="shared" si="7"/>
        <v/>
      </c>
      <c r="AE17" s="1" t="str">
        <f t="shared" si="8"/>
        <v/>
      </c>
      <c r="AF17" s="1"/>
      <c r="AG17" s="1"/>
      <c r="AH17" s="1"/>
      <c r="AI17" s="1"/>
      <c r="AJ17" s="1"/>
      <c r="AK17" s="58" t="s">
        <v>165</v>
      </c>
      <c r="AL17" s="4"/>
      <c r="AM17" s="4"/>
      <c r="AN17" s="5"/>
      <c r="AO17" s="195" t="s">
        <v>161</v>
      </c>
      <c r="AP17" s="116" t="s">
        <v>166</v>
      </c>
      <c r="AQ17" s="197"/>
      <c r="AR17" s="196"/>
      <c r="AS17" s="196"/>
      <c r="AT17" s="205" t="s">
        <v>168</v>
      </c>
      <c r="AU17" s="205"/>
      <c r="AV17" s="196"/>
      <c r="AW17" s="4"/>
      <c r="AX17" s="4"/>
      <c r="AY17" s="4"/>
      <c r="AZ17" s="4"/>
      <c r="BA17" s="4"/>
      <c r="BB17" s="4"/>
      <c r="BC17" s="4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4"/>
      <c r="BW17" s="8"/>
      <c r="BX17" s="8"/>
      <c r="BY17" s="8"/>
      <c r="BZ17" s="4"/>
      <c r="CA17" s="4"/>
      <c r="CB17" s="4"/>
      <c r="CC17" s="4"/>
      <c r="CD17" s="27"/>
      <c r="CE17" s="27"/>
      <c r="CF17" s="207" t="e">
        <f t="shared" si="9"/>
        <v>#VALUE!</v>
      </c>
      <c r="CG17" s="208" t="e">
        <f t="shared" si="10"/>
        <v>#VALUE!</v>
      </c>
      <c r="CH17" s="209"/>
      <c r="CI17" s="210"/>
      <c r="CJ17" s="207" t="e">
        <f t="shared" si="11"/>
        <v>#VALUE!</v>
      </c>
      <c r="CK17" s="208" t="e">
        <f t="shared" si="12"/>
        <v>#VALUE!</v>
      </c>
      <c r="CL17" s="209"/>
      <c r="CM17" s="210"/>
      <c r="CN17" s="207" t="e">
        <f t="shared" si="13"/>
        <v>#VALUE!</v>
      </c>
      <c r="CO17" s="208" t="e">
        <f t="shared" si="14"/>
        <v>#VALUE!</v>
      </c>
      <c r="CP17" s="211"/>
      <c r="CQ17" s="212"/>
      <c r="CR17" s="213"/>
      <c r="CS17" s="213"/>
    </row>
    <row r="18" spans="1:97" ht="19.899999999999999" customHeight="1">
      <c r="A18" s="194">
        <v>17</v>
      </c>
      <c r="B18" s="195">
        <v>1</v>
      </c>
      <c r="C18" s="195"/>
      <c r="D18" s="196" t="s">
        <v>2785</v>
      </c>
      <c r="E18" s="196" t="s">
        <v>2786</v>
      </c>
      <c r="F18" s="196" t="s">
        <v>2787</v>
      </c>
      <c r="G18" s="196" t="s">
        <v>2788</v>
      </c>
      <c r="H18" s="196" t="s">
        <v>160</v>
      </c>
      <c r="I18" s="237" t="str">
        <f t="shared" ref="I18:I30" si="20">IF(G18&lt;&gt;"",LEFT(G18,FIND("~",G18,1)-1),"")</f>
        <v>0</v>
      </c>
      <c r="J18" s="237" t="str">
        <f t="shared" ref="J18:J30" si="21">IF(G18&lt;&gt;"",MID(G18,FIND("~",G18,1)+1,10),"")</f>
        <v>410</v>
      </c>
      <c r="K18" s="2" t="str">
        <f t="shared" ref="K18:K81" si="22">K17</f>
        <v>FCS0302</v>
      </c>
      <c r="L18" s="1">
        <v>2</v>
      </c>
      <c r="M18" s="1">
        <v>1</v>
      </c>
      <c r="N18" s="1">
        <v>1</v>
      </c>
      <c r="O18" s="57" t="s">
        <v>34</v>
      </c>
      <c r="P18" s="2" t="s">
        <v>227</v>
      </c>
      <c r="Q18" s="2" t="s">
        <v>161</v>
      </c>
      <c r="R18" s="57" t="s">
        <v>162</v>
      </c>
      <c r="S18" s="2"/>
      <c r="T18" s="2"/>
      <c r="U18" s="2">
        <v>22</v>
      </c>
      <c r="V18" s="2"/>
      <c r="W18" s="2" t="s">
        <v>2789</v>
      </c>
      <c r="X18" s="2" t="s">
        <v>164</v>
      </c>
      <c r="Y18" s="3" t="str">
        <f t="shared" si="3"/>
        <v>%Z021101</v>
      </c>
      <c r="Z18" s="2" t="str">
        <f t="shared" si="4"/>
        <v>%%I08FT7041</v>
      </c>
      <c r="AA18" s="2"/>
      <c r="AB18" s="2" t="str">
        <f t="shared" si="5"/>
        <v>生产水去TK717流量</v>
      </c>
      <c r="AC18" s="1" t="str">
        <f t="shared" si="6"/>
        <v>0</v>
      </c>
      <c r="AD18" s="1" t="str">
        <f t="shared" si="7"/>
        <v>410</v>
      </c>
      <c r="AE18" s="1" t="str">
        <f t="shared" si="8"/>
        <v>kg/h</v>
      </c>
      <c r="AF18" s="1"/>
      <c r="AG18" s="1"/>
      <c r="AH18" s="1"/>
      <c r="AI18" s="1"/>
      <c r="AJ18" s="1"/>
      <c r="AK18" s="58" t="s">
        <v>165</v>
      </c>
      <c r="AL18" s="4"/>
      <c r="AM18" s="4"/>
      <c r="AN18" s="5"/>
      <c r="AO18" s="195" t="s">
        <v>161</v>
      </c>
      <c r="AP18" s="199" t="s">
        <v>166</v>
      </c>
      <c r="AQ18" s="197"/>
      <c r="AR18" s="196"/>
      <c r="AS18" s="196"/>
      <c r="AT18" s="205" t="s">
        <v>168</v>
      </c>
      <c r="AU18" s="205" t="s">
        <v>169</v>
      </c>
      <c r="AV18" s="196" t="s">
        <v>170</v>
      </c>
      <c r="AW18" s="4"/>
      <c r="AX18" s="4"/>
      <c r="AY18" s="4"/>
      <c r="AZ18" s="4"/>
      <c r="BA18" s="4"/>
      <c r="BB18" s="4"/>
      <c r="BC18" s="4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4"/>
      <c r="BW18" s="8"/>
      <c r="BX18" s="8"/>
      <c r="BY18" s="8"/>
      <c r="BZ18" s="4"/>
      <c r="CA18" s="4"/>
      <c r="CB18" s="4"/>
      <c r="CC18" s="4"/>
      <c r="CD18" s="27"/>
      <c r="CE18" s="27"/>
      <c r="CF18" s="207">
        <f t="shared" si="9"/>
        <v>-0.41000000000000003</v>
      </c>
      <c r="CG18" s="208">
        <f t="shared" si="10"/>
        <v>0.41000000000000003</v>
      </c>
      <c r="CH18" s="209"/>
      <c r="CI18" s="210"/>
      <c r="CJ18" s="207">
        <f t="shared" si="11"/>
        <v>204.59</v>
      </c>
      <c r="CK18" s="208">
        <f t="shared" si="12"/>
        <v>205.41</v>
      </c>
      <c r="CL18" s="209"/>
      <c r="CM18" s="210"/>
      <c r="CN18" s="207">
        <f t="shared" si="13"/>
        <v>409.59</v>
      </c>
      <c r="CO18" s="208">
        <f t="shared" si="14"/>
        <v>410.41</v>
      </c>
      <c r="CP18" s="211"/>
      <c r="CQ18" s="212"/>
      <c r="CR18" s="213"/>
      <c r="CS18" s="213"/>
    </row>
    <row r="19" spans="1:97" ht="19.899999999999999" customHeight="1">
      <c r="A19" s="194">
        <v>18</v>
      </c>
      <c r="B19" s="195">
        <v>2</v>
      </c>
      <c r="C19" s="195"/>
      <c r="D19" s="196" t="s">
        <v>2790</v>
      </c>
      <c r="E19" s="196" t="s">
        <v>2791</v>
      </c>
      <c r="F19" s="196" t="s">
        <v>2792</v>
      </c>
      <c r="G19" s="196" t="s">
        <v>2793</v>
      </c>
      <c r="H19" s="196" t="s">
        <v>160</v>
      </c>
      <c r="I19" s="237" t="str">
        <f t="shared" si="20"/>
        <v>0</v>
      </c>
      <c r="J19" s="237" t="str">
        <f t="shared" si="21"/>
        <v>31000</v>
      </c>
      <c r="K19" s="2" t="str">
        <f t="shared" si="22"/>
        <v>FCS0302</v>
      </c>
      <c r="L19" s="1">
        <f t="shared" ref="L19:L33" si="23">L18</f>
        <v>2</v>
      </c>
      <c r="M19" s="1">
        <f t="shared" ref="M19:M33" si="24">M18</f>
        <v>1</v>
      </c>
      <c r="N19" s="1">
        <v>2</v>
      </c>
      <c r="O19" s="57" t="str">
        <f t="shared" ref="O19:O33" si="25">O18</f>
        <v>AAI143</v>
      </c>
      <c r="P19" s="2" t="s">
        <v>227</v>
      </c>
      <c r="Q19" s="2" t="s">
        <v>161</v>
      </c>
      <c r="R19" s="57" t="s">
        <v>162</v>
      </c>
      <c r="S19" s="2"/>
      <c r="T19" s="2"/>
      <c r="U19" s="2">
        <v>21</v>
      </c>
      <c r="V19" s="2"/>
      <c r="W19" s="2" t="s">
        <v>2794</v>
      </c>
      <c r="X19" s="2" t="s">
        <v>164</v>
      </c>
      <c r="Y19" s="3" t="str">
        <f t="shared" si="3"/>
        <v>%Z021102</v>
      </c>
      <c r="Z19" s="2" t="str">
        <f t="shared" si="4"/>
        <v>%%I08FT7042</v>
      </c>
      <c r="AA19" s="2"/>
      <c r="AB19" s="2" t="str">
        <f t="shared" si="5"/>
        <v>PU706A/S出口流量</v>
      </c>
      <c r="AC19" s="1" t="str">
        <f t="shared" si="6"/>
        <v>0</v>
      </c>
      <c r="AD19" s="1" t="str">
        <f t="shared" si="7"/>
        <v>31000</v>
      </c>
      <c r="AE19" s="1" t="str">
        <f t="shared" si="8"/>
        <v>kg/h</v>
      </c>
      <c r="AF19" s="1"/>
      <c r="AG19" s="1"/>
      <c r="AH19" s="1"/>
      <c r="AI19" s="1"/>
      <c r="AJ19" s="1"/>
      <c r="AK19" s="58" t="s">
        <v>165</v>
      </c>
      <c r="AL19" s="4"/>
      <c r="AM19" s="4"/>
      <c r="AN19" s="5"/>
      <c r="AO19" s="195" t="s">
        <v>161</v>
      </c>
      <c r="AP19" s="199" t="s">
        <v>166</v>
      </c>
      <c r="AQ19" s="197"/>
      <c r="AR19" s="196"/>
      <c r="AS19" s="196"/>
      <c r="AT19" s="205" t="s">
        <v>168</v>
      </c>
      <c r="AU19" s="205" t="s">
        <v>169</v>
      </c>
      <c r="AV19" s="196" t="s">
        <v>170</v>
      </c>
      <c r="AW19" s="4"/>
      <c r="AX19" s="4"/>
      <c r="AY19" s="4"/>
      <c r="AZ19" s="4"/>
      <c r="BA19" s="4"/>
      <c r="BB19" s="4"/>
      <c r="BC19" s="4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4"/>
      <c r="BW19" s="8"/>
      <c r="BX19" s="8"/>
      <c r="BY19" s="8"/>
      <c r="BZ19" s="4"/>
      <c r="CA19" s="4"/>
      <c r="CB19" s="4"/>
      <c r="CC19" s="4"/>
      <c r="CD19" s="27"/>
      <c r="CE19" s="27"/>
      <c r="CF19" s="207">
        <f t="shared" si="9"/>
        <v>-31</v>
      </c>
      <c r="CG19" s="208">
        <f t="shared" si="10"/>
        <v>31</v>
      </c>
      <c r="CH19" s="209"/>
      <c r="CI19" s="210"/>
      <c r="CJ19" s="207">
        <f t="shared" si="11"/>
        <v>15469</v>
      </c>
      <c r="CK19" s="208">
        <f t="shared" si="12"/>
        <v>15531</v>
      </c>
      <c r="CL19" s="209"/>
      <c r="CM19" s="210"/>
      <c r="CN19" s="207">
        <f t="shared" si="13"/>
        <v>30969</v>
      </c>
      <c r="CO19" s="208">
        <f t="shared" si="14"/>
        <v>31031</v>
      </c>
      <c r="CP19" s="211"/>
      <c r="CQ19" s="212"/>
      <c r="CR19" s="213"/>
      <c r="CS19" s="213"/>
    </row>
    <row r="20" spans="1:97" ht="19.899999999999999" customHeight="1">
      <c r="A20" s="194">
        <v>19</v>
      </c>
      <c r="B20" s="195">
        <v>3</v>
      </c>
      <c r="C20" s="195"/>
      <c r="D20" s="196" t="s">
        <v>2795</v>
      </c>
      <c r="E20" s="196" t="s">
        <v>2796</v>
      </c>
      <c r="F20" s="196" t="s">
        <v>2797</v>
      </c>
      <c r="G20" s="196" t="s">
        <v>2798</v>
      </c>
      <c r="H20" s="196" t="s">
        <v>160</v>
      </c>
      <c r="I20" s="237" t="str">
        <f t="shared" si="20"/>
        <v>0</v>
      </c>
      <c r="J20" s="237" t="str">
        <f t="shared" si="21"/>
        <v>110000</v>
      </c>
      <c r="K20" s="2" t="str">
        <f t="shared" si="22"/>
        <v>FCS0302</v>
      </c>
      <c r="L20" s="1">
        <f t="shared" si="23"/>
        <v>2</v>
      </c>
      <c r="M20" s="1">
        <f t="shared" si="24"/>
        <v>1</v>
      </c>
      <c r="N20" s="1">
        <v>3</v>
      </c>
      <c r="O20" s="57" t="str">
        <f t="shared" si="25"/>
        <v>AAI143</v>
      </c>
      <c r="P20" s="2" t="str">
        <f t="shared" ref="P20:P83" si="26">IF(MID(O20,4,3)="543","AO","AI")</f>
        <v>AI</v>
      </c>
      <c r="Q20" s="2" t="s">
        <v>161</v>
      </c>
      <c r="R20" s="57" t="s">
        <v>162</v>
      </c>
      <c r="S20" s="2"/>
      <c r="T20" s="2"/>
      <c r="U20" s="2">
        <v>21</v>
      </c>
      <c r="V20" s="2"/>
      <c r="W20" s="2" t="s">
        <v>2799</v>
      </c>
      <c r="X20" s="2" t="s">
        <v>164</v>
      </c>
      <c r="Y20" s="3" t="str">
        <f t="shared" si="3"/>
        <v>%Z021103</v>
      </c>
      <c r="Z20" s="2" t="str">
        <f t="shared" si="4"/>
        <v>%%I08FT7045</v>
      </c>
      <c r="AA20" s="2"/>
      <c r="AB20" s="2" t="str">
        <f t="shared" si="5"/>
        <v>HF401进料泵流量</v>
      </c>
      <c r="AC20" s="1" t="str">
        <f t="shared" si="6"/>
        <v>0</v>
      </c>
      <c r="AD20" s="1" t="str">
        <f t="shared" si="7"/>
        <v>110000</v>
      </c>
      <c r="AE20" s="1" t="str">
        <f t="shared" si="8"/>
        <v>kg/h</v>
      </c>
      <c r="AF20" s="1"/>
      <c r="AG20" s="1"/>
      <c r="AH20" s="1"/>
      <c r="AI20" s="1"/>
      <c r="AJ20" s="1"/>
      <c r="AK20" s="58" t="s">
        <v>165</v>
      </c>
      <c r="AL20" s="4"/>
      <c r="AM20" s="4"/>
      <c r="AN20" s="5"/>
      <c r="AO20" s="195" t="s">
        <v>161</v>
      </c>
      <c r="AP20" s="199" t="s">
        <v>166</v>
      </c>
      <c r="AQ20" s="197"/>
      <c r="AR20" s="196"/>
      <c r="AS20" s="196"/>
      <c r="AT20" s="205" t="s">
        <v>168</v>
      </c>
      <c r="AU20" s="205" t="s">
        <v>169</v>
      </c>
      <c r="AV20" s="196" t="s">
        <v>170</v>
      </c>
      <c r="AW20" s="4"/>
      <c r="AX20" s="4"/>
      <c r="AY20" s="4"/>
      <c r="AZ20" s="4"/>
      <c r="BA20" s="4"/>
      <c r="BB20" s="4"/>
      <c r="BC20" s="4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4"/>
      <c r="BW20" s="8"/>
      <c r="BX20" s="8"/>
      <c r="BY20" s="8"/>
      <c r="BZ20" s="4"/>
      <c r="CA20" s="4"/>
      <c r="CB20" s="4"/>
      <c r="CC20" s="4"/>
      <c r="CD20" s="27"/>
      <c r="CE20" s="27"/>
      <c r="CF20" s="207">
        <f t="shared" si="9"/>
        <v>-110</v>
      </c>
      <c r="CG20" s="208">
        <f t="shared" si="10"/>
        <v>110</v>
      </c>
      <c r="CH20" s="209"/>
      <c r="CI20" s="210"/>
      <c r="CJ20" s="207">
        <f t="shared" si="11"/>
        <v>54890</v>
      </c>
      <c r="CK20" s="208">
        <f t="shared" si="12"/>
        <v>55110</v>
      </c>
      <c r="CL20" s="209"/>
      <c r="CM20" s="210"/>
      <c r="CN20" s="207">
        <f t="shared" si="13"/>
        <v>109890</v>
      </c>
      <c r="CO20" s="208">
        <f t="shared" si="14"/>
        <v>110110</v>
      </c>
      <c r="CP20" s="211"/>
      <c r="CQ20" s="212"/>
      <c r="CR20" s="213"/>
      <c r="CS20" s="213"/>
    </row>
    <row r="21" spans="1:97" ht="19.899999999999999" customHeight="1">
      <c r="A21" s="194">
        <v>20</v>
      </c>
      <c r="B21" s="195">
        <v>4</v>
      </c>
      <c r="C21" s="195"/>
      <c r="D21" s="196" t="s">
        <v>2800</v>
      </c>
      <c r="E21" s="196" t="s">
        <v>2801</v>
      </c>
      <c r="F21" s="196" t="s">
        <v>2792</v>
      </c>
      <c r="G21" s="196" t="s">
        <v>2793</v>
      </c>
      <c r="H21" s="196" t="s">
        <v>160</v>
      </c>
      <c r="I21" s="237" t="str">
        <f t="shared" si="20"/>
        <v>0</v>
      </c>
      <c r="J21" s="237" t="str">
        <f t="shared" si="21"/>
        <v>31000</v>
      </c>
      <c r="K21" s="2" t="str">
        <f t="shared" si="22"/>
        <v>FCS0302</v>
      </c>
      <c r="L21" s="1">
        <f t="shared" si="23"/>
        <v>2</v>
      </c>
      <c r="M21" s="1">
        <f t="shared" si="24"/>
        <v>1</v>
      </c>
      <c r="N21" s="1">
        <v>4</v>
      </c>
      <c r="O21" s="57" t="str">
        <f t="shared" si="25"/>
        <v>AAI143</v>
      </c>
      <c r="P21" s="2" t="str">
        <f t="shared" si="26"/>
        <v>AI</v>
      </c>
      <c r="Q21" s="2" t="s">
        <v>161</v>
      </c>
      <c r="R21" s="57" t="s">
        <v>162</v>
      </c>
      <c r="S21" s="2"/>
      <c r="T21" s="2"/>
      <c r="U21" s="2">
        <v>21</v>
      </c>
      <c r="V21" s="2"/>
      <c r="W21" s="2" t="s">
        <v>2802</v>
      </c>
      <c r="X21" s="2" t="s">
        <v>164</v>
      </c>
      <c r="Y21" s="3" t="str">
        <f t="shared" si="3"/>
        <v>%Z021104</v>
      </c>
      <c r="Z21" s="2" t="str">
        <f t="shared" si="4"/>
        <v>%%I08FT7197</v>
      </c>
      <c r="AA21" s="2"/>
      <c r="AB21" s="2" t="str">
        <f t="shared" si="5"/>
        <v>PU706A/S出口流量</v>
      </c>
      <c r="AC21" s="1" t="str">
        <f t="shared" si="6"/>
        <v>0</v>
      </c>
      <c r="AD21" s="1" t="str">
        <f t="shared" si="7"/>
        <v>31000</v>
      </c>
      <c r="AE21" s="1" t="str">
        <f t="shared" si="8"/>
        <v>kg/h</v>
      </c>
      <c r="AF21" s="1"/>
      <c r="AG21" s="1"/>
      <c r="AH21" s="1"/>
      <c r="AI21" s="1"/>
      <c r="AJ21" s="1"/>
      <c r="AK21" s="58" t="s">
        <v>165</v>
      </c>
      <c r="AL21" s="4"/>
      <c r="AM21" s="4"/>
      <c r="AN21" s="5"/>
      <c r="AO21" s="195" t="s">
        <v>161</v>
      </c>
      <c r="AP21" s="199" t="s">
        <v>166</v>
      </c>
      <c r="AQ21" s="197"/>
      <c r="AR21" s="196"/>
      <c r="AS21" s="196"/>
      <c r="AT21" s="205" t="s">
        <v>168</v>
      </c>
      <c r="AU21" s="205" t="s">
        <v>169</v>
      </c>
      <c r="AV21" s="196" t="s">
        <v>170</v>
      </c>
      <c r="AW21" s="4"/>
      <c r="AX21" s="4"/>
      <c r="AY21" s="4"/>
      <c r="AZ21" s="4"/>
      <c r="BA21" s="4"/>
      <c r="BB21" s="4"/>
      <c r="BC21" s="4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4"/>
      <c r="BW21" s="8"/>
      <c r="BX21" s="8"/>
      <c r="BY21" s="8"/>
      <c r="BZ21" s="4"/>
      <c r="CA21" s="4"/>
      <c r="CB21" s="4"/>
      <c r="CC21" s="4"/>
      <c r="CD21" s="27"/>
      <c r="CE21" s="27"/>
      <c r="CF21" s="207">
        <f t="shared" si="9"/>
        <v>-31</v>
      </c>
      <c r="CG21" s="208">
        <f t="shared" si="10"/>
        <v>31</v>
      </c>
      <c r="CH21" s="209"/>
      <c r="CI21" s="210"/>
      <c r="CJ21" s="207">
        <f t="shared" si="11"/>
        <v>15469</v>
      </c>
      <c r="CK21" s="208">
        <f t="shared" si="12"/>
        <v>15531</v>
      </c>
      <c r="CL21" s="209"/>
      <c r="CM21" s="210"/>
      <c r="CN21" s="207">
        <f t="shared" si="13"/>
        <v>30969</v>
      </c>
      <c r="CO21" s="208">
        <f t="shared" si="14"/>
        <v>31031</v>
      </c>
      <c r="CP21" s="211"/>
      <c r="CQ21" s="212"/>
      <c r="CR21" s="213"/>
      <c r="CS21" s="213"/>
    </row>
    <row r="22" spans="1:97" ht="19.899999999999999" customHeight="1">
      <c r="A22" s="194">
        <v>21</v>
      </c>
      <c r="B22" s="195">
        <v>5</v>
      </c>
      <c r="C22" s="195"/>
      <c r="D22" s="196" t="s">
        <v>2803</v>
      </c>
      <c r="E22" s="196" t="s">
        <v>2804</v>
      </c>
      <c r="F22" s="196" t="s">
        <v>2805</v>
      </c>
      <c r="G22" s="196" t="s">
        <v>2806</v>
      </c>
      <c r="H22" s="196" t="s">
        <v>160</v>
      </c>
      <c r="I22" s="237" t="str">
        <f t="shared" si="20"/>
        <v>0</v>
      </c>
      <c r="J22" s="237" t="str">
        <f t="shared" si="21"/>
        <v>2800</v>
      </c>
      <c r="K22" s="2" t="str">
        <f t="shared" si="22"/>
        <v>FCS0302</v>
      </c>
      <c r="L22" s="1">
        <f t="shared" si="23"/>
        <v>2</v>
      </c>
      <c r="M22" s="1">
        <f t="shared" si="24"/>
        <v>1</v>
      </c>
      <c r="N22" s="1">
        <v>5</v>
      </c>
      <c r="O22" s="57" t="str">
        <f t="shared" si="25"/>
        <v>AAI143</v>
      </c>
      <c r="P22" s="2" t="str">
        <f t="shared" si="26"/>
        <v>AI</v>
      </c>
      <c r="Q22" s="2" t="s">
        <v>161</v>
      </c>
      <c r="R22" s="57" t="s">
        <v>162</v>
      </c>
      <c r="S22" s="2"/>
      <c r="T22" s="2"/>
      <c r="U22" s="2">
        <v>20</v>
      </c>
      <c r="V22" s="2"/>
      <c r="W22" s="2" t="s">
        <v>2807</v>
      </c>
      <c r="X22" s="2" t="s">
        <v>164</v>
      </c>
      <c r="Y22" s="3" t="str">
        <f t="shared" si="3"/>
        <v>%Z021105</v>
      </c>
      <c r="Z22" s="2" t="str">
        <f t="shared" si="4"/>
        <v>%%I08FT8051</v>
      </c>
      <c r="AA22" s="2"/>
      <c r="AB22" s="2" t="str">
        <f t="shared" si="5"/>
        <v>低压蒸汽去CL801流量</v>
      </c>
      <c r="AC22" s="1" t="str">
        <f t="shared" si="6"/>
        <v>0</v>
      </c>
      <c r="AD22" s="1" t="str">
        <f t="shared" si="7"/>
        <v>2800</v>
      </c>
      <c r="AE22" s="1" t="str">
        <f t="shared" si="8"/>
        <v>kg/h</v>
      </c>
      <c r="AF22" s="1"/>
      <c r="AG22" s="1"/>
      <c r="AH22" s="1"/>
      <c r="AI22" s="1"/>
      <c r="AJ22" s="1"/>
      <c r="AK22" s="58" t="s">
        <v>165</v>
      </c>
      <c r="AL22" s="4"/>
      <c r="AM22" s="4"/>
      <c r="AN22" s="5"/>
      <c r="AO22" s="195" t="s">
        <v>161</v>
      </c>
      <c r="AP22" s="199" t="s">
        <v>166</v>
      </c>
      <c r="AQ22" s="197"/>
      <c r="AR22" s="196"/>
      <c r="AS22" s="196"/>
      <c r="AT22" s="205" t="s">
        <v>168</v>
      </c>
      <c r="AU22" s="205" t="s">
        <v>169</v>
      </c>
      <c r="AV22" s="196" t="s">
        <v>170</v>
      </c>
      <c r="AW22" s="4"/>
      <c r="AX22" s="4"/>
      <c r="AY22" s="4"/>
      <c r="AZ22" s="4"/>
      <c r="BA22" s="4"/>
      <c r="BB22" s="4"/>
      <c r="BC22" s="4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4"/>
      <c r="BW22" s="8"/>
      <c r="BX22" s="8"/>
      <c r="BY22" s="8"/>
      <c r="BZ22" s="4"/>
      <c r="CA22" s="4"/>
      <c r="CB22" s="4"/>
      <c r="CC22" s="4"/>
      <c r="CD22" s="27"/>
      <c r="CE22" s="27"/>
      <c r="CF22" s="207">
        <f t="shared" si="9"/>
        <v>-2.8000000000000003</v>
      </c>
      <c r="CG22" s="208">
        <f t="shared" si="10"/>
        <v>2.8000000000000003</v>
      </c>
      <c r="CH22" s="209"/>
      <c r="CI22" s="210"/>
      <c r="CJ22" s="207">
        <f t="shared" si="11"/>
        <v>1397.2</v>
      </c>
      <c r="CK22" s="208">
        <f t="shared" si="12"/>
        <v>1402.8</v>
      </c>
      <c r="CL22" s="209"/>
      <c r="CM22" s="210"/>
      <c r="CN22" s="207">
        <f t="shared" si="13"/>
        <v>2797.2</v>
      </c>
      <c r="CO22" s="208">
        <f t="shared" si="14"/>
        <v>2802.8</v>
      </c>
      <c r="CP22" s="211"/>
      <c r="CQ22" s="212"/>
      <c r="CR22" s="213"/>
      <c r="CS22" s="213"/>
    </row>
    <row r="23" spans="1:97" ht="19.899999999999999" customHeight="1">
      <c r="A23" s="194">
        <v>22</v>
      </c>
      <c r="B23" s="195">
        <v>6</v>
      </c>
      <c r="C23" s="195"/>
      <c r="D23" s="196" t="s">
        <v>2808</v>
      </c>
      <c r="E23" s="196" t="s">
        <v>2809</v>
      </c>
      <c r="F23" s="196" t="s">
        <v>2810</v>
      </c>
      <c r="G23" s="196" t="s">
        <v>313</v>
      </c>
      <c r="H23" s="196" t="s">
        <v>314</v>
      </c>
      <c r="I23" s="237" t="str">
        <f t="shared" si="20"/>
        <v>0</v>
      </c>
      <c r="J23" s="237" t="str">
        <f t="shared" si="21"/>
        <v>100</v>
      </c>
      <c r="K23" s="2" t="str">
        <f t="shared" si="22"/>
        <v>FCS0302</v>
      </c>
      <c r="L23" s="1">
        <f t="shared" si="23"/>
        <v>2</v>
      </c>
      <c r="M23" s="1">
        <f t="shared" si="24"/>
        <v>1</v>
      </c>
      <c r="N23" s="1">
        <v>6</v>
      </c>
      <c r="O23" s="57" t="str">
        <f t="shared" si="25"/>
        <v>AAI143</v>
      </c>
      <c r="P23" s="2" t="str">
        <f t="shared" si="26"/>
        <v>AI</v>
      </c>
      <c r="Q23" s="2" t="s">
        <v>161</v>
      </c>
      <c r="R23" s="57" t="s">
        <v>162</v>
      </c>
      <c r="S23" s="2"/>
      <c r="T23" s="2"/>
      <c r="U23" s="2">
        <v>23</v>
      </c>
      <c r="V23" s="2"/>
      <c r="W23" s="2" t="s">
        <v>2811</v>
      </c>
      <c r="X23" s="2" t="s">
        <v>164</v>
      </c>
      <c r="Y23" s="3" t="str">
        <f t="shared" si="3"/>
        <v>%Z021106</v>
      </c>
      <c r="Z23" s="2" t="str">
        <f t="shared" si="4"/>
        <v>%%I08LT2033</v>
      </c>
      <c r="AA23" s="2"/>
      <c r="AB23" s="2" t="str">
        <f t="shared" si="5"/>
        <v>VE201碱液部分液位</v>
      </c>
      <c r="AC23" s="1" t="str">
        <f t="shared" si="6"/>
        <v>0</v>
      </c>
      <c r="AD23" s="1" t="str">
        <f t="shared" si="7"/>
        <v>100</v>
      </c>
      <c r="AE23" s="1" t="str">
        <f t="shared" si="8"/>
        <v>%</v>
      </c>
      <c r="AF23" s="1"/>
      <c r="AG23" s="1"/>
      <c r="AH23" s="1"/>
      <c r="AI23" s="1"/>
      <c r="AJ23" s="1"/>
      <c r="AK23" s="58" t="s">
        <v>165</v>
      </c>
      <c r="AL23" s="4"/>
      <c r="AM23" s="4"/>
      <c r="AN23" s="5"/>
      <c r="AO23" s="195" t="s">
        <v>161</v>
      </c>
      <c r="AP23" s="199" t="s">
        <v>166</v>
      </c>
      <c r="AQ23" s="197"/>
      <c r="AR23" s="196"/>
      <c r="AS23" s="196"/>
      <c r="AT23" s="205" t="s">
        <v>168</v>
      </c>
      <c r="AU23" s="205" t="s">
        <v>169</v>
      </c>
      <c r="AV23" s="196" t="s">
        <v>170</v>
      </c>
      <c r="AW23" s="4"/>
      <c r="AX23" s="4"/>
      <c r="AY23" s="4"/>
      <c r="AZ23" s="4"/>
      <c r="BA23" s="4"/>
      <c r="BB23" s="4"/>
      <c r="BC23" s="4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4"/>
      <c r="BW23" s="8"/>
      <c r="BX23" s="8"/>
      <c r="BY23" s="8"/>
      <c r="BZ23" s="4"/>
      <c r="CA23" s="4"/>
      <c r="CB23" s="4"/>
      <c r="CC23" s="4"/>
      <c r="CD23" s="27"/>
      <c r="CE23" s="27"/>
      <c r="CF23" s="207">
        <f t="shared" si="9"/>
        <v>-0.1</v>
      </c>
      <c r="CG23" s="208">
        <f t="shared" si="10"/>
        <v>0.1</v>
      </c>
      <c r="CH23" s="209"/>
      <c r="CI23" s="210"/>
      <c r="CJ23" s="207">
        <f t="shared" si="11"/>
        <v>49.9</v>
      </c>
      <c r="CK23" s="208">
        <f t="shared" si="12"/>
        <v>50.1</v>
      </c>
      <c r="CL23" s="209"/>
      <c r="CM23" s="210"/>
      <c r="CN23" s="207">
        <f t="shared" si="13"/>
        <v>99.9</v>
      </c>
      <c r="CO23" s="208">
        <f t="shared" si="14"/>
        <v>100.1</v>
      </c>
      <c r="CP23" s="211"/>
      <c r="CQ23" s="212"/>
      <c r="CR23" s="213"/>
      <c r="CS23" s="213"/>
    </row>
    <row r="24" spans="1:97" ht="19.899999999999999" customHeight="1">
      <c r="A24" s="194">
        <v>23</v>
      </c>
      <c r="B24" s="195">
        <v>7</v>
      </c>
      <c r="C24" s="195"/>
      <c r="D24" s="196" t="s">
        <v>2812</v>
      </c>
      <c r="E24" s="196" t="s">
        <v>2813</v>
      </c>
      <c r="F24" s="196" t="s">
        <v>2814</v>
      </c>
      <c r="G24" s="196" t="s">
        <v>313</v>
      </c>
      <c r="H24" s="196" t="s">
        <v>314</v>
      </c>
      <c r="I24" s="237" t="str">
        <f t="shared" si="20"/>
        <v>0</v>
      </c>
      <c r="J24" s="237" t="str">
        <f t="shared" si="21"/>
        <v>100</v>
      </c>
      <c r="K24" s="2" t="str">
        <f t="shared" si="22"/>
        <v>FCS0302</v>
      </c>
      <c r="L24" s="1">
        <f t="shared" si="23"/>
        <v>2</v>
      </c>
      <c r="M24" s="1">
        <f t="shared" si="24"/>
        <v>1</v>
      </c>
      <c r="N24" s="1">
        <v>7</v>
      </c>
      <c r="O24" s="57" t="str">
        <f t="shared" si="25"/>
        <v>AAI143</v>
      </c>
      <c r="P24" s="2" t="str">
        <f t="shared" si="26"/>
        <v>AI</v>
      </c>
      <c r="Q24" s="2" t="s">
        <v>161</v>
      </c>
      <c r="R24" s="57" t="s">
        <v>162</v>
      </c>
      <c r="S24" s="2"/>
      <c r="T24" s="2"/>
      <c r="U24" s="2">
        <v>23</v>
      </c>
      <c r="V24" s="2"/>
      <c r="W24" s="2" t="s">
        <v>2815</v>
      </c>
      <c r="X24" s="2" t="s">
        <v>164</v>
      </c>
      <c r="Y24" s="3" t="str">
        <f t="shared" si="3"/>
        <v>%Z021107</v>
      </c>
      <c r="Z24" s="2" t="str">
        <f t="shared" si="4"/>
        <v>%%I08LT2041</v>
      </c>
      <c r="AA24" s="2"/>
      <c r="AB24" s="2" t="str">
        <f t="shared" si="5"/>
        <v>VE201EDC部分液位</v>
      </c>
      <c r="AC24" s="1" t="str">
        <f t="shared" si="6"/>
        <v>0</v>
      </c>
      <c r="AD24" s="1" t="str">
        <f t="shared" si="7"/>
        <v>100</v>
      </c>
      <c r="AE24" s="1" t="str">
        <f t="shared" si="8"/>
        <v>%</v>
      </c>
      <c r="AF24" s="1"/>
      <c r="AG24" s="1"/>
      <c r="AH24" s="1"/>
      <c r="AI24" s="1"/>
      <c r="AJ24" s="1"/>
      <c r="AK24" s="58" t="s">
        <v>165</v>
      </c>
      <c r="AL24" s="4"/>
      <c r="AM24" s="4"/>
      <c r="AN24" s="5"/>
      <c r="AO24" s="195" t="s">
        <v>161</v>
      </c>
      <c r="AP24" s="199" t="s">
        <v>166</v>
      </c>
      <c r="AQ24" s="197"/>
      <c r="AR24" s="196"/>
      <c r="AS24" s="196"/>
      <c r="AT24" s="205" t="s">
        <v>168</v>
      </c>
      <c r="AU24" s="205" t="s">
        <v>169</v>
      </c>
      <c r="AV24" s="196" t="s">
        <v>170</v>
      </c>
      <c r="AW24" s="4"/>
      <c r="AX24" s="4"/>
      <c r="AY24" s="4"/>
      <c r="AZ24" s="4"/>
      <c r="BA24" s="4"/>
      <c r="BB24" s="4"/>
      <c r="BC24" s="4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4"/>
      <c r="BW24" s="8"/>
      <c r="BX24" s="8"/>
      <c r="BY24" s="8"/>
      <c r="BZ24" s="4"/>
      <c r="CA24" s="4"/>
      <c r="CB24" s="4"/>
      <c r="CC24" s="4"/>
      <c r="CD24" s="27"/>
      <c r="CE24" s="27"/>
      <c r="CF24" s="207">
        <f t="shared" si="9"/>
        <v>-0.1</v>
      </c>
      <c r="CG24" s="208">
        <f t="shared" si="10"/>
        <v>0.1</v>
      </c>
      <c r="CH24" s="209"/>
      <c r="CI24" s="210"/>
      <c r="CJ24" s="207">
        <f t="shared" si="11"/>
        <v>49.9</v>
      </c>
      <c r="CK24" s="208">
        <f t="shared" si="12"/>
        <v>50.1</v>
      </c>
      <c r="CL24" s="209"/>
      <c r="CM24" s="210"/>
      <c r="CN24" s="207">
        <f t="shared" si="13"/>
        <v>99.9</v>
      </c>
      <c r="CO24" s="208">
        <f t="shared" si="14"/>
        <v>100.1</v>
      </c>
      <c r="CP24" s="211"/>
      <c r="CQ24" s="212"/>
      <c r="CR24" s="213"/>
      <c r="CS24" s="213"/>
    </row>
    <row r="25" spans="1:97" ht="19.899999999999999" customHeight="1">
      <c r="A25" s="194">
        <v>24</v>
      </c>
      <c r="B25" s="195">
        <v>8</v>
      </c>
      <c r="C25" s="195"/>
      <c r="D25" s="196" t="s">
        <v>2816</v>
      </c>
      <c r="E25" s="196" t="s">
        <v>2817</v>
      </c>
      <c r="F25" s="196" t="s">
        <v>2818</v>
      </c>
      <c r="G25" s="196" t="s">
        <v>313</v>
      </c>
      <c r="H25" s="196" t="s">
        <v>314</v>
      </c>
      <c r="I25" s="237" t="str">
        <f t="shared" si="20"/>
        <v>0</v>
      </c>
      <c r="J25" s="237" t="str">
        <f t="shared" si="21"/>
        <v>100</v>
      </c>
      <c r="K25" s="2" t="str">
        <f t="shared" si="22"/>
        <v>FCS0302</v>
      </c>
      <c r="L25" s="1">
        <f t="shared" si="23"/>
        <v>2</v>
      </c>
      <c r="M25" s="1">
        <f t="shared" si="24"/>
        <v>1</v>
      </c>
      <c r="N25" s="1">
        <v>8</v>
      </c>
      <c r="O25" s="57" t="str">
        <f t="shared" si="25"/>
        <v>AAI143</v>
      </c>
      <c r="P25" s="2" t="str">
        <f t="shared" si="26"/>
        <v>AI</v>
      </c>
      <c r="Q25" s="2" t="s">
        <v>161</v>
      </c>
      <c r="R25" s="57" t="s">
        <v>162</v>
      </c>
      <c r="S25" s="2"/>
      <c r="T25" s="2"/>
      <c r="U25" s="2">
        <v>19</v>
      </c>
      <c r="V25" s="2"/>
      <c r="W25" s="2" t="s">
        <v>2819</v>
      </c>
      <c r="X25" s="2" t="s">
        <v>354</v>
      </c>
      <c r="Y25" s="3" t="str">
        <f t="shared" si="3"/>
        <v>%Z021108</v>
      </c>
      <c r="Z25" s="2" t="str">
        <f t="shared" si="4"/>
        <v>%%I08LT6117</v>
      </c>
      <c r="AA25" s="2"/>
      <c r="AB25" s="2" t="str">
        <f t="shared" si="5"/>
        <v>中压蒸汽凝液罐VE601液位</v>
      </c>
      <c r="AC25" s="1" t="str">
        <f t="shared" si="6"/>
        <v>0</v>
      </c>
      <c r="AD25" s="1" t="str">
        <f t="shared" si="7"/>
        <v>100</v>
      </c>
      <c r="AE25" s="1" t="str">
        <f t="shared" si="8"/>
        <v>%</v>
      </c>
      <c r="AF25" s="1"/>
      <c r="AG25" s="1"/>
      <c r="AH25" s="1"/>
      <c r="AI25" s="1"/>
      <c r="AJ25" s="1"/>
      <c r="AK25" s="58" t="s">
        <v>165</v>
      </c>
      <c r="AL25" s="4"/>
      <c r="AM25" s="4"/>
      <c r="AN25" s="5"/>
      <c r="AO25" s="195" t="s">
        <v>161</v>
      </c>
      <c r="AP25" s="199" t="s">
        <v>166</v>
      </c>
      <c r="AQ25" s="197"/>
      <c r="AR25" s="196"/>
      <c r="AS25" s="196"/>
      <c r="AT25" s="205" t="s">
        <v>168</v>
      </c>
      <c r="AU25" s="205" t="s">
        <v>169</v>
      </c>
      <c r="AV25" s="196" t="s">
        <v>170</v>
      </c>
      <c r="AW25" s="4"/>
      <c r="AX25" s="4"/>
      <c r="AY25" s="4"/>
      <c r="AZ25" s="4"/>
      <c r="BA25" s="4"/>
      <c r="BB25" s="4"/>
      <c r="BC25" s="4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4"/>
      <c r="BW25" s="8"/>
      <c r="BX25" s="8"/>
      <c r="BY25" s="8"/>
      <c r="BZ25" s="4"/>
      <c r="CA25" s="4"/>
      <c r="CB25" s="4"/>
      <c r="CC25" s="4"/>
      <c r="CD25" s="27"/>
      <c r="CE25" s="27"/>
      <c r="CF25" s="207">
        <f t="shared" si="9"/>
        <v>-0.1</v>
      </c>
      <c r="CG25" s="208">
        <f t="shared" si="10"/>
        <v>0.1</v>
      </c>
      <c r="CH25" s="209"/>
      <c r="CI25" s="210"/>
      <c r="CJ25" s="207">
        <f t="shared" si="11"/>
        <v>49.9</v>
      </c>
      <c r="CK25" s="208">
        <f t="shared" si="12"/>
        <v>50.1</v>
      </c>
      <c r="CL25" s="209"/>
      <c r="CM25" s="210"/>
      <c r="CN25" s="207">
        <f t="shared" si="13"/>
        <v>99.9</v>
      </c>
      <c r="CO25" s="208">
        <f t="shared" si="14"/>
        <v>100.1</v>
      </c>
      <c r="CP25" s="211"/>
      <c r="CQ25" s="212"/>
      <c r="CR25" s="213"/>
      <c r="CS25" s="213"/>
    </row>
    <row r="26" spans="1:97" ht="19.899999999999999" customHeight="1">
      <c r="A26" s="194">
        <v>25</v>
      </c>
      <c r="B26" s="195">
        <v>9</v>
      </c>
      <c r="C26" s="195"/>
      <c r="D26" s="196" t="s">
        <v>2820</v>
      </c>
      <c r="E26" s="196" t="s">
        <v>2821</v>
      </c>
      <c r="F26" s="196" t="s">
        <v>2822</v>
      </c>
      <c r="G26" s="196" t="s">
        <v>313</v>
      </c>
      <c r="H26" s="196" t="s">
        <v>314</v>
      </c>
      <c r="I26" s="237" t="str">
        <f t="shared" si="20"/>
        <v>0</v>
      </c>
      <c r="J26" s="237" t="str">
        <f t="shared" si="21"/>
        <v>100</v>
      </c>
      <c r="K26" s="2" t="str">
        <f t="shared" si="22"/>
        <v>FCS0302</v>
      </c>
      <c r="L26" s="1">
        <f t="shared" si="23"/>
        <v>2</v>
      </c>
      <c r="M26" s="1">
        <f t="shared" si="24"/>
        <v>1</v>
      </c>
      <c r="N26" s="1">
        <v>9</v>
      </c>
      <c r="O26" s="57" t="str">
        <f t="shared" si="25"/>
        <v>AAI143</v>
      </c>
      <c r="P26" s="2" t="str">
        <f t="shared" si="26"/>
        <v>AI</v>
      </c>
      <c r="Q26" s="2" t="s">
        <v>161</v>
      </c>
      <c r="R26" s="57" t="s">
        <v>162</v>
      </c>
      <c r="S26" s="2"/>
      <c r="T26" s="2"/>
      <c r="U26" s="2">
        <v>23</v>
      </c>
      <c r="V26" s="2"/>
      <c r="W26" s="2" t="s">
        <v>2823</v>
      </c>
      <c r="X26" s="2" t="s">
        <v>164</v>
      </c>
      <c r="Y26" s="3" t="str">
        <f t="shared" si="3"/>
        <v>%Z021109</v>
      </c>
      <c r="Z26" s="2" t="str">
        <f t="shared" si="4"/>
        <v>%%I08LT6201</v>
      </c>
      <c r="AA26" s="2"/>
      <c r="AB26" s="2" t="str">
        <f t="shared" si="5"/>
        <v>低压蒸汽凝液罐VE602液位</v>
      </c>
      <c r="AC26" s="1" t="str">
        <f t="shared" si="6"/>
        <v>0</v>
      </c>
      <c r="AD26" s="1" t="str">
        <f t="shared" si="7"/>
        <v>100</v>
      </c>
      <c r="AE26" s="1" t="str">
        <f t="shared" si="8"/>
        <v>%</v>
      </c>
      <c r="AF26" s="1"/>
      <c r="AG26" s="1"/>
      <c r="AH26" s="1"/>
      <c r="AI26" s="1"/>
      <c r="AJ26" s="1"/>
      <c r="AK26" s="58" t="s">
        <v>165</v>
      </c>
      <c r="AL26" s="4"/>
      <c r="AM26" s="4"/>
      <c r="AN26" s="5"/>
      <c r="AO26" s="195" t="s">
        <v>161</v>
      </c>
      <c r="AP26" s="199" t="s">
        <v>166</v>
      </c>
      <c r="AQ26" s="197"/>
      <c r="AR26" s="196"/>
      <c r="AS26" s="196"/>
      <c r="AT26" s="205" t="s">
        <v>168</v>
      </c>
      <c r="AU26" s="205" t="s">
        <v>169</v>
      </c>
      <c r="AV26" s="196" t="s">
        <v>170</v>
      </c>
      <c r="AW26" s="4"/>
      <c r="AX26" s="4"/>
      <c r="AY26" s="4"/>
      <c r="AZ26" s="4"/>
      <c r="BA26" s="4"/>
      <c r="BB26" s="4"/>
      <c r="BC26" s="4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4"/>
      <c r="BW26" s="8"/>
      <c r="BX26" s="8"/>
      <c r="BY26" s="8"/>
      <c r="BZ26" s="4"/>
      <c r="CA26" s="4"/>
      <c r="CB26" s="4"/>
      <c r="CC26" s="4"/>
      <c r="CD26" s="27"/>
      <c r="CE26" s="27"/>
      <c r="CF26" s="207">
        <f t="shared" si="9"/>
        <v>-0.1</v>
      </c>
      <c r="CG26" s="208">
        <f t="shared" si="10"/>
        <v>0.1</v>
      </c>
      <c r="CH26" s="209"/>
      <c r="CI26" s="210"/>
      <c r="CJ26" s="207">
        <f t="shared" si="11"/>
        <v>49.9</v>
      </c>
      <c r="CK26" s="208">
        <f t="shared" si="12"/>
        <v>50.1</v>
      </c>
      <c r="CL26" s="209"/>
      <c r="CM26" s="210"/>
      <c r="CN26" s="207">
        <f t="shared" si="13"/>
        <v>99.9</v>
      </c>
      <c r="CO26" s="208">
        <f t="shared" si="14"/>
        <v>100.1</v>
      </c>
      <c r="CP26" s="211"/>
      <c r="CQ26" s="212"/>
      <c r="CR26" s="213"/>
      <c r="CS26" s="213"/>
    </row>
    <row r="27" spans="1:97" ht="19.899999999999999" customHeight="1">
      <c r="A27" s="194">
        <v>26</v>
      </c>
      <c r="B27" s="195">
        <v>10</v>
      </c>
      <c r="C27" s="195"/>
      <c r="D27" s="196" t="s">
        <v>2824</v>
      </c>
      <c r="E27" s="196" t="s">
        <v>2825</v>
      </c>
      <c r="F27" s="196" t="s">
        <v>2826</v>
      </c>
      <c r="G27" s="196" t="s">
        <v>313</v>
      </c>
      <c r="H27" s="196" t="s">
        <v>314</v>
      </c>
      <c r="I27" s="237" t="str">
        <f t="shared" si="20"/>
        <v>0</v>
      </c>
      <c r="J27" s="237" t="str">
        <f t="shared" si="21"/>
        <v>100</v>
      </c>
      <c r="K27" s="2" t="str">
        <f t="shared" si="22"/>
        <v>FCS0302</v>
      </c>
      <c r="L27" s="1">
        <f t="shared" si="23"/>
        <v>2</v>
      </c>
      <c r="M27" s="1">
        <f t="shared" si="24"/>
        <v>1</v>
      </c>
      <c r="N27" s="1">
        <v>10</v>
      </c>
      <c r="O27" s="57" t="str">
        <f t="shared" si="25"/>
        <v>AAI143</v>
      </c>
      <c r="P27" s="2" t="str">
        <f t="shared" si="26"/>
        <v>AI</v>
      </c>
      <c r="Q27" s="2" t="s">
        <v>161</v>
      </c>
      <c r="R27" s="57" t="s">
        <v>162</v>
      </c>
      <c r="S27" s="2"/>
      <c r="T27" s="2"/>
      <c r="U27" s="2">
        <v>23</v>
      </c>
      <c r="V27" s="2"/>
      <c r="W27" s="2" t="s">
        <v>2827</v>
      </c>
      <c r="X27" s="2" t="s">
        <v>164</v>
      </c>
      <c r="Y27" s="3" t="str">
        <f t="shared" si="3"/>
        <v>%Z021110</v>
      </c>
      <c r="Z27" s="2" t="str">
        <f t="shared" si="4"/>
        <v>%%I08LT7001</v>
      </c>
      <c r="AA27" s="2"/>
      <c r="AB27" s="2" t="str">
        <f t="shared" si="5"/>
        <v>HCl中和溢流罐VE718液位</v>
      </c>
      <c r="AC27" s="1" t="str">
        <f t="shared" si="6"/>
        <v>0</v>
      </c>
      <c r="AD27" s="1" t="str">
        <f t="shared" si="7"/>
        <v>100</v>
      </c>
      <c r="AE27" s="1" t="str">
        <f t="shared" si="8"/>
        <v>%</v>
      </c>
      <c r="AF27" s="1"/>
      <c r="AG27" s="1"/>
      <c r="AH27" s="1"/>
      <c r="AI27" s="1"/>
      <c r="AJ27" s="1"/>
      <c r="AK27" s="58" t="s">
        <v>165</v>
      </c>
      <c r="AL27" s="4"/>
      <c r="AM27" s="4"/>
      <c r="AN27" s="5"/>
      <c r="AO27" s="195" t="s">
        <v>161</v>
      </c>
      <c r="AP27" s="199" t="s">
        <v>166</v>
      </c>
      <c r="AQ27" s="197"/>
      <c r="AR27" s="196"/>
      <c r="AS27" s="196"/>
      <c r="AT27" s="205" t="s">
        <v>168</v>
      </c>
      <c r="AU27" s="205" t="s">
        <v>169</v>
      </c>
      <c r="AV27" s="196" t="s">
        <v>170</v>
      </c>
      <c r="AW27" s="4"/>
      <c r="AX27" s="4"/>
      <c r="AY27" s="4"/>
      <c r="AZ27" s="4"/>
      <c r="BA27" s="4"/>
      <c r="BB27" s="4"/>
      <c r="BC27" s="4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4"/>
      <c r="BW27" s="8"/>
      <c r="BX27" s="8"/>
      <c r="BY27" s="8"/>
      <c r="BZ27" s="4"/>
      <c r="CA27" s="4"/>
      <c r="CB27" s="4"/>
      <c r="CC27" s="4"/>
      <c r="CD27" s="27"/>
      <c r="CE27" s="27"/>
      <c r="CF27" s="207">
        <f t="shared" si="9"/>
        <v>-0.1</v>
      </c>
      <c r="CG27" s="208">
        <f t="shared" si="10"/>
        <v>0.1</v>
      </c>
      <c r="CH27" s="209"/>
      <c r="CI27" s="210"/>
      <c r="CJ27" s="207">
        <f t="shared" si="11"/>
        <v>49.9</v>
      </c>
      <c r="CK27" s="208">
        <f t="shared" si="12"/>
        <v>50.1</v>
      </c>
      <c r="CL27" s="209"/>
      <c r="CM27" s="210"/>
      <c r="CN27" s="207">
        <f t="shared" si="13"/>
        <v>99.9</v>
      </c>
      <c r="CO27" s="208">
        <f t="shared" si="14"/>
        <v>100.1</v>
      </c>
      <c r="CP27" s="211"/>
      <c r="CQ27" s="212"/>
      <c r="CR27" s="213"/>
      <c r="CS27" s="213"/>
    </row>
    <row r="28" spans="1:97" ht="19.899999999999999" customHeight="1">
      <c r="A28" s="194">
        <v>27</v>
      </c>
      <c r="B28" s="185">
        <v>11</v>
      </c>
      <c r="C28" s="185"/>
      <c r="D28" s="122" t="s">
        <v>2828</v>
      </c>
      <c r="E28" s="122" t="s">
        <v>2829</v>
      </c>
      <c r="F28" s="122" t="s">
        <v>2830</v>
      </c>
      <c r="G28" s="122" t="s">
        <v>2831</v>
      </c>
      <c r="H28" s="122" t="s">
        <v>160</v>
      </c>
      <c r="I28" s="238" t="str">
        <f t="shared" si="20"/>
        <v>0</v>
      </c>
      <c r="J28" s="238" t="str">
        <f t="shared" si="21"/>
        <v>4.5</v>
      </c>
      <c r="K28" s="2" t="str">
        <f t="shared" si="22"/>
        <v>FCS0302</v>
      </c>
      <c r="L28" s="1">
        <f t="shared" si="23"/>
        <v>2</v>
      </c>
      <c r="M28" s="1">
        <f t="shared" si="24"/>
        <v>1</v>
      </c>
      <c r="N28" s="1">
        <v>11</v>
      </c>
      <c r="O28" s="57" t="str">
        <f t="shared" si="25"/>
        <v>AAI143</v>
      </c>
      <c r="P28" s="2" t="str">
        <f t="shared" si="26"/>
        <v>AI</v>
      </c>
      <c r="Q28" s="2" t="s">
        <v>161</v>
      </c>
      <c r="R28" s="57" t="s">
        <v>162</v>
      </c>
      <c r="S28" s="2"/>
      <c r="T28" s="2"/>
      <c r="U28" s="2">
        <v>22</v>
      </c>
      <c r="V28" s="2"/>
      <c r="W28" s="2" t="s">
        <v>2832</v>
      </c>
      <c r="X28" s="2" t="s">
        <v>164</v>
      </c>
      <c r="Y28" s="3" t="str">
        <f t="shared" si="3"/>
        <v>%Z021111</v>
      </c>
      <c r="Z28" s="2" t="str">
        <f t="shared" si="4"/>
        <v>%%I08FT1111</v>
      </c>
      <c r="AA28" s="2"/>
      <c r="AB28" s="2" t="str">
        <f t="shared" si="5"/>
        <v>H2去RC105流量</v>
      </c>
      <c r="AC28" s="1" t="str">
        <f t="shared" si="6"/>
        <v>0</v>
      </c>
      <c r="AD28" s="1" t="str">
        <f t="shared" si="7"/>
        <v>4.5</v>
      </c>
      <c r="AE28" s="1" t="str">
        <f t="shared" si="8"/>
        <v>kg/h</v>
      </c>
      <c r="AF28" s="1"/>
      <c r="AG28" s="1"/>
      <c r="AH28" s="1"/>
      <c r="AI28" s="1"/>
      <c r="AJ28" s="1"/>
      <c r="AK28" s="58" t="s">
        <v>165</v>
      </c>
      <c r="AL28" s="4"/>
      <c r="AM28" s="4"/>
      <c r="AN28" s="5"/>
      <c r="AO28" s="195" t="s">
        <v>161</v>
      </c>
      <c r="AP28" s="199" t="s">
        <v>166</v>
      </c>
      <c r="AQ28" s="197"/>
      <c r="AR28" s="196"/>
      <c r="AS28" s="196"/>
      <c r="AT28" s="205" t="s">
        <v>168</v>
      </c>
      <c r="AU28" s="205" t="s">
        <v>169</v>
      </c>
      <c r="AV28" s="196" t="s">
        <v>170</v>
      </c>
      <c r="AW28" s="4"/>
      <c r="AX28" s="4"/>
      <c r="AY28" s="4"/>
      <c r="AZ28" s="4"/>
      <c r="BA28" s="4"/>
      <c r="BB28" s="4"/>
      <c r="BC28" s="4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4"/>
      <c r="BW28" s="8"/>
      <c r="BX28" s="8"/>
      <c r="BY28" s="8"/>
      <c r="BZ28" s="4"/>
      <c r="CA28" s="4"/>
      <c r="CB28" s="4"/>
      <c r="CC28" s="4"/>
      <c r="CD28" s="27"/>
      <c r="CE28" s="27"/>
      <c r="CF28" s="207">
        <f t="shared" si="9"/>
        <v>-4.5000000000000005E-3</v>
      </c>
      <c r="CG28" s="208">
        <f t="shared" si="10"/>
        <v>4.5000000000000005E-3</v>
      </c>
      <c r="CH28" s="209"/>
      <c r="CI28" s="210"/>
      <c r="CJ28" s="207">
        <f t="shared" si="11"/>
        <v>2.2454999999999998</v>
      </c>
      <c r="CK28" s="208">
        <f t="shared" si="12"/>
        <v>2.2545000000000002</v>
      </c>
      <c r="CL28" s="209"/>
      <c r="CM28" s="210"/>
      <c r="CN28" s="207">
        <f t="shared" si="13"/>
        <v>4.4954999999999998</v>
      </c>
      <c r="CO28" s="208">
        <f t="shared" si="14"/>
        <v>4.5045000000000002</v>
      </c>
      <c r="CP28" s="211"/>
      <c r="CQ28" s="212"/>
      <c r="CR28" s="213"/>
      <c r="CS28" s="213"/>
    </row>
    <row r="29" spans="1:97" ht="19.899999999999999" customHeight="1">
      <c r="A29" s="194">
        <v>28</v>
      </c>
      <c r="B29" s="185">
        <v>12</v>
      </c>
      <c r="C29" s="185"/>
      <c r="D29" s="122" t="s">
        <v>2833</v>
      </c>
      <c r="E29" s="122" t="s">
        <v>2834</v>
      </c>
      <c r="F29" s="122" t="s">
        <v>2835</v>
      </c>
      <c r="G29" s="122" t="s">
        <v>2836</v>
      </c>
      <c r="H29" s="122" t="s">
        <v>160</v>
      </c>
      <c r="I29" s="238" t="str">
        <f t="shared" si="20"/>
        <v>0</v>
      </c>
      <c r="J29" s="238" t="str">
        <f t="shared" si="21"/>
        <v>7000</v>
      </c>
      <c r="K29" s="2" t="str">
        <f t="shared" si="22"/>
        <v>FCS0302</v>
      </c>
      <c r="L29" s="1">
        <f t="shared" si="23"/>
        <v>2</v>
      </c>
      <c r="M29" s="1">
        <f t="shared" si="24"/>
        <v>1</v>
      </c>
      <c r="N29" s="1">
        <v>12</v>
      </c>
      <c r="O29" s="57" t="str">
        <f t="shared" si="25"/>
        <v>AAI143</v>
      </c>
      <c r="P29" s="2" t="str">
        <f t="shared" si="26"/>
        <v>AI</v>
      </c>
      <c r="Q29" s="2" t="s">
        <v>161</v>
      </c>
      <c r="R29" s="57" t="s">
        <v>162</v>
      </c>
      <c r="S29" s="2"/>
      <c r="T29" s="2"/>
      <c r="U29" s="2">
        <v>20</v>
      </c>
      <c r="V29" s="2"/>
      <c r="W29" s="2" t="s">
        <v>2837</v>
      </c>
      <c r="X29" s="2" t="s">
        <v>164</v>
      </c>
      <c r="Y29" s="3" t="str">
        <f t="shared" si="3"/>
        <v>%Z021112</v>
      </c>
      <c r="Z29" s="2" t="str">
        <f t="shared" si="4"/>
        <v>%%I08FT7029</v>
      </c>
      <c r="AA29" s="2"/>
      <c r="AB29" s="2" t="str">
        <f t="shared" si="5"/>
        <v>不合格VCM去精制流量</v>
      </c>
      <c r="AC29" s="1" t="str">
        <f t="shared" si="6"/>
        <v>0</v>
      </c>
      <c r="AD29" s="1" t="str">
        <f t="shared" si="7"/>
        <v>7000</v>
      </c>
      <c r="AE29" s="1" t="str">
        <f t="shared" si="8"/>
        <v>kg/h</v>
      </c>
      <c r="AF29" s="1"/>
      <c r="AG29" s="1"/>
      <c r="AH29" s="1"/>
      <c r="AI29" s="1"/>
      <c r="AJ29" s="1"/>
      <c r="AK29" s="58" t="s">
        <v>165</v>
      </c>
      <c r="AL29" s="4"/>
      <c r="AM29" s="4"/>
      <c r="AN29" s="5"/>
      <c r="AO29" s="195" t="s">
        <v>161</v>
      </c>
      <c r="AP29" s="199" t="s">
        <v>166</v>
      </c>
      <c r="AQ29" s="197"/>
      <c r="AR29" s="196"/>
      <c r="AS29" s="196"/>
      <c r="AT29" s="205" t="s">
        <v>168</v>
      </c>
      <c r="AU29" s="205" t="s">
        <v>169</v>
      </c>
      <c r="AV29" s="196" t="s">
        <v>170</v>
      </c>
      <c r="AW29" s="4"/>
      <c r="AX29" s="4"/>
      <c r="AY29" s="4"/>
      <c r="AZ29" s="4"/>
      <c r="BA29" s="4"/>
      <c r="BB29" s="4"/>
      <c r="BC29" s="4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4"/>
      <c r="BW29" s="8"/>
      <c r="BX29" s="8"/>
      <c r="BY29" s="8"/>
      <c r="BZ29" s="4"/>
      <c r="CA29" s="4"/>
      <c r="CB29" s="4"/>
      <c r="CC29" s="4"/>
      <c r="CD29" s="27"/>
      <c r="CE29" s="27"/>
      <c r="CF29" s="207">
        <f t="shared" si="9"/>
        <v>-7</v>
      </c>
      <c r="CG29" s="208">
        <f t="shared" si="10"/>
        <v>7</v>
      </c>
      <c r="CH29" s="209"/>
      <c r="CI29" s="210"/>
      <c r="CJ29" s="207">
        <f t="shared" si="11"/>
        <v>3493</v>
      </c>
      <c r="CK29" s="208">
        <f t="shared" si="12"/>
        <v>3507</v>
      </c>
      <c r="CL29" s="209"/>
      <c r="CM29" s="210"/>
      <c r="CN29" s="207">
        <f t="shared" si="13"/>
        <v>6993</v>
      </c>
      <c r="CO29" s="208">
        <f t="shared" si="14"/>
        <v>7007</v>
      </c>
      <c r="CP29" s="211"/>
      <c r="CQ29" s="212"/>
      <c r="CR29" s="213"/>
      <c r="CS29" s="213"/>
    </row>
    <row r="30" spans="1:97" ht="19.899999999999999" customHeight="1">
      <c r="A30" s="194">
        <v>29</v>
      </c>
      <c r="B30" s="185">
        <v>13</v>
      </c>
      <c r="C30" s="185"/>
      <c r="D30" s="122" t="s">
        <v>2838</v>
      </c>
      <c r="E30" s="122" t="s">
        <v>2839</v>
      </c>
      <c r="F30" s="122" t="s">
        <v>2840</v>
      </c>
      <c r="G30" s="122" t="s">
        <v>297</v>
      </c>
      <c r="H30" s="122" t="s">
        <v>160</v>
      </c>
      <c r="I30" s="238" t="str">
        <f t="shared" si="20"/>
        <v>0</v>
      </c>
      <c r="J30" s="238" t="str">
        <f t="shared" si="21"/>
        <v>1400</v>
      </c>
      <c r="K30" s="2" t="str">
        <f t="shared" si="22"/>
        <v>FCS0302</v>
      </c>
      <c r="L30" s="1">
        <f t="shared" si="23"/>
        <v>2</v>
      </c>
      <c r="M30" s="1">
        <f t="shared" si="24"/>
        <v>1</v>
      </c>
      <c r="N30" s="1">
        <v>13</v>
      </c>
      <c r="O30" s="57" t="str">
        <f t="shared" si="25"/>
        <v>AAI143</v>
      </c>
      <c r="P30" s="2" t="str">
        <f t="shared" si="26"/>
        <v>AI</v>
      </c>
      <c r="Q30" s="2" t="s">
        <v>161</v>
      </c>
      <c r="R30" s="57" t="s">
        <v>162</v>
      </c>
      <c r="S30" s="2"/>
      <c r="T30" s="2"/>
      <c r="U30" s="2">
        <v>20</v>
      </c>
      <c r="V30" s="2"/>
      <c r="W30" s="2" t="s">
        <v>2841</v>
      </c>
      <c r="X30" s="2" t="s">
        <v>164</v>
      </c>
      <c r="Y30" s="3" t="str">
        <f t="shared" si="3"/>
        <v>%Z021113</v>
      </c>
      <c r="Z30" s="2" t="str">
        <f t="shared" si="4"/>
        <v>%%I08FT6109</v>
      </c>
      <c r="AA30" s="2"/>
      <c r="AB30" s="2" t="str">
        <f t="shared" si="5"/>
        <v>蒸汽管网至VE601蒸汽流量</v>
      </c>
      <c r="AC30" s="1" t="str">
        <f t="shared" si="6"/>
        <v>0</v>
      </c>
      <c r="AD30" s="1" t="str">
        <f t="shared" si="7"/>
        <v>1400</v>
      </c>
      <c r="AE30" s="1" t="str">
        <f t="shared" si="8"/>
        <v>kg/h</v>
      </c>
      <c r="AF30" s="1"/>
      <c r="AG30" s="1"/>
      <c r="AH30" s="1"/>
      <c r="AI30" s="1"/>
      <c r="AJ30" s="1"/>
      <c r="AK30" s="58" t="s">
        <v>165</v>
      </c>
      <c r="AL30" s="4"/>
      <c r="AM30" s="4"/>
      <c r="AN30" s="5"/>
      <c r="AO30" s="195" t="s">
        <v>161</v>
      </c>
      <c r="AP30" s="199" t="s">
        <v>166</v>
      </c>
      <c r="AQ30" s="197"/>
      <c r="AR30" s="196"/>
      <c r="AS30" s="196"/>
      <c r="AT30" s="205" t="s">
        <v>168</v>
      </c>
      <c r="AU30" s="205" t="s">
        <v>169</v>
      </c>
      <c r="AV30" s="196" t="s">
        <v>170</v>
      </c>
      <c r="AW30" s="4"/>
      <c r="AX30" s="4"/>
      <c r="AY30" s="4"/>
      <c r="AZ30" s="4"/>
      <c r="BA30" s="4"/>
      <c r="BB30" s="4"/>
      <c r="BC30" s="4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4"/>
      <c r="BW30" s="8"/>
      <c r="BX30" s="8"/>
      <c r="BY30" s="8"/>
      <c r="BZ30" s="4"/>
      <c r="CA30" s="4"/>
      <c r="CB30" s="4"/>
      <c r="CC30" s="4"/>
      <c r="CD30" s="27"/>
      <c r="CE30" s="27"/>
      <c r="CF30" s="207">
        <f t="shared" si="9"/>
        <v>-1.4000000000000001</v>
      </c>
      <c r="CG30" s="208">
        <f t="shared" si="10"/>
        <v>1.4000000000000001</v>
      </c>
      <c r="CH30" s="209"/>
      <c r="CI30" s="210"/>
      <c r="CJ30" s="207">
        <f t="shared" si="11"/>
        <v>698.6</v>
      </c>
      <c r="CK30" s="208">
        <f t="shared" si="12"/>
        <v>701.4</v>
      </c>
      <c r="CL30" s="209"/>
      <c r="CM30" s="210"/>
      <c r="CN30" s="207">
        <f t="shared" si="13"/>
        <v>1398.6</v>
      </c>
      <c r="CO30" s="208">
        <f t="shared" si="14"/>
        <v>1401.4</v>
      </c>
      <c r="CP30" s="211"/>
      <c r="CQ30" s="212"/>
      <c r="CR30" s="213"/>
      <c r="CS30" s="213"/>
    </row>
    <row r="31" spans="1:97" ht="19.899999999999999" customHeight="1">
      <c r="A31" s="194">
        <v>30</v>
      </c>
      <c r="B31" s="204">
        <v>14</v>
      </c>
      <c r="C31" s="195"/>
      <c r="D31" s="196" t="str">
        <f>LEFT(K31,1)&amp;RIGHT(K31,2)&amp;"N"&amp;L31&amp;"S"&amp;M31&amp;N31</f>
        <v>F02N2S114</v>
      </c>
      <c r="E31" s="196" t="s">
        <v>2842</v>
      </c>
      <c r="F31" s="196" t="s">
        <v>2754</v>
      </c>
      <c r="G31" s="196"/>
      <c r="H31" s="196"/>
      <c r="I31" s="237"/>
      <c r="J31" s="237"/>
      <c r="K31" s="2" t="str">
        <f t="shared" si="22"/>
        <v>FCS0302</v>
      </c>
      <c r="L31" s="1">
        <f t="shared" si="23"/>
        <v>2</v>
      </c>
      <c r="M31" s="1">
        <f t="shared" si="24"/>
        <v>1</v>
      </c>
      <c r="N31" s="1">
        <v>14</v>
      </c>
      <c r="O31" s="57" t="str">
        <f t="shared" si="25"/>
        <v>AAI143</v>
      </c>
      <c r="P31" s="2" t="str">
        <f t="shared" si="26"/>
        <v>AI</v>
      </c>
      <c r="Q31" s="2" t="s">
        <v>161</v>
      </c>
      <c r="R31" s="57" t="s">
        <v>162</v>
      </c>
      <c r="S31" s="2"/>
      <c r="T31" s="2"/>
      <c r="U31" s="2"/>
      <c r="V31" s="2"/>
      <c r="W31" s="36"/>
      <c r="X31" s="36"/>
      <c r="Y31" s="3" t="str">
        <f t="shared" si="3"/>
        <v>%Z021114</v>
      </c>
      <c r="Z31" s="2" t="str">
        <f t="shared" si="4"/>
        <v>%%IF02N2S114</v>
      </c>
      <c r="AA31" s="2"/>
      <c r="AB31" s="2" t="str">
        <f t="shared" si="5"/>
        <v>SBAIR SPARE</v>
      </c>
      <c r="AC31" s="1" t="str">
        <f t="shared" si="6"/>
        <v/>
      </c>
      <c r="AD31" s="1" t="str">
        <f t="shared" si="7"/>
        <v/>
      </c>
      <c r="AE31" s="1" t="str">
        <f t="shared" si="8"/>
        <v/>
      </c>
      <c r="AF31" s="1"/>
      <c r="AG31" s="1"/>
      <c r="AH31" s="1"/>
      <c r="AI31" s="1"/>
      <c r="AJ31" s="1"/>
      <c r="AK31" s="58" t="s">
        <v>165</v>
      </c>
      <c r="AL31" s="4"/>
      <c r="AM31" s="4"/>
      <c r="AN31" s="5"/>
      <c r="AO31" s="195" t="s">
        <v>161</v>
      </c>
      <c r="AP31" s="199" t="s">
        <v>166</v>
      </c>
      <c r="AQ31" s="197"/>
      <c r="AR31" s="196"/>
      <c r="AS31" s="115"/>
      <c r="AT31" s="215" t="s">
        <v>168</v>
      </c>
      <c r="AU31" s="215"/>
      <c r="AV31" s="196"/>
      <c r="AW31" s="4"/>
      <c r="AX31" s="4"/>
      <c r="AY31" s="4"/>
      <c r="AZ31" s="4"/>
      <c r="BA31" s="4"/>
      <c r="BB31" s="4"/>
      <c r="BC31" s="4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4"/>
      <c r="BW31" s="8"/>
      <c r="BX31" s="8"/>
      <c r="BY31" s="8"/>
      <c r="BZ31" s="4"/>
      <c r="CA31" s="4"/>
      <c r="CB31" s="4"/>
      <c r="CC31" s="4"/>
      <c r="CD31" s="27"/>
      <c r="CE31" s="27"/>
      <c r="CF31" s="207" t="e">
        <f t="shared" si="9"/>
        <v>#VALUE!</v>
      </c>
      <c r="CG31" s="208" t="e">
        <f t="shared" si="10"/>
        <v>#VALUE!</v>
      </c>
      <c r="CH31" s="209"/>
      <c r="CI31" s="210"/>
      <c r="CJ31" s="207" t="e">
        <f t="shared" si="11"/>
        <v>#VALUE!</v>
      </c>
      <c r="CK31" s="208" t="e">
        <f t="shared" si="12"/>
        <v>#VALUE!</v>
      </c>
      <c r="CL31" s="209"/>
      <c r="CM31" s="210"/>
      <c r="CN31" s="207" t="e">
        <f t="shared" si="13"/>
        <v>#VALUE!</v>
      </c>
      <c r="CO31" s="208" t="e">
        <f t="shared" si="14"/>
        <v>#VALUE!</v>
      </c>
      <c r="CP31" s="211"/>
      <c r="CQ31" s="212"/>
      <c r="CR31" s="213"/>
      <c r="CS31" s="213"/>
    </row>
    <row r="32" spans="1:97" ht="19.899999999999999" customHeight="1">
      <c r="A32" s="194">
        <v>31</v>
      </c>
      <c r="B32" s="204">
        <v>15</v>
      </c>
      <c r="C32" s="195"/>
      <c r="D32" s="196" t="str">
        <f>LEFT(K32,1)&amp;RIGHT(K32,2)&amp;"N"&amp;L32&amp;"S"&amp;M32&amp;N32</f>
        <v>F02N2S115</v>
      </c>
      <c r="E32" s="196" t="s">
        <v>2843</v>
      </c>
      <c r="F32" s="196" t="s">
        <v>2754</v>
      </c>
      <c r="G32" s="196"/>
      <c r="H32" s="196"/>
      <c r="I32" s="237"/>
      <c r="J32" s="237"/>
      <c r="K32" s="2" t="str">
        <f t="shared" si="22"/>
        <v>FCS0302</v>
      </c>
      <c r="L32" s="1">
        <f t="shared" si="23"/>
        <v>2</v>
      </c>
      <c r="M32" s="1">
        <f t="shared" si="24"/>
        <v>1</v>
      </c>
      <c r="N32" s="1">
        <v>15</v>
      </c>
      <c r="O32" s="57" t="str">
        <f t="shared" si="25"/>
        <v>AAI143</v>
      </c>
      <c r="P32" s="2" t="str">
        <f t="shared" si="26"/>
        <v>AI</v>
      </c>
      <c r="Q32" s="2" t="s">
        <v>161</v>
      </c>
      <c r="R32" s="57" t="s">
        <v>162</v>
      </c>
      <c r="S32" s="2"/>
      <c r="T32" s="2"/>
      <c r="U32" s="2"/>
      <c r="V32" s="2"/>
      <c r="W32" s="2"/>
      <c r="X32" s="2"/>
      <c r="Y32" s="3" t="str">
        <f t="shared" si="3"/>
        <v>%Z021115</v>
      </c>
      <c r="Z32" s="2" t="str">
        <f t="shared" si="4"/>
        <v>%%IF02N2S115</v>
      </c>
      <c r="AA32" s="2"/>
      <c r="AB32" s="2" t="str">
        <f t="shared" si="5"/>
        <v>SBAIR SPARE</v>
      </c>
      <c r="AC32" s="1" t="str">
        <f t="shared" si="6"/>
        <v/>
      </c>
      <c r="AD32" s="1" t="str">
        <f t="shared" si="7"/>
        <v/>
      </c>
      <c r="AE32" s="1" t="str">
        <f t="shared" si="8"/>
        <v/>
      </c>
      <c r="AF32" s="1"/>
      <c r="AG32" s="1"/>
      <c r="AH32" s="1"/>
      <c r="AI32" s="1"/>
      <c r="AJ32" s="1"/>
      <c r="AK32" s="58" t="s">
        <v>165</v>
      </c>
      <c r="AL32" s="4"/>
      <c r="AM32" s="4"/>
      <c r="AN32" s="5"/>
      <c r="AO32" s="195" t="s">
        <v>161</v>
      </c>
      <c r="AP32" s="199" t="s">
        <v>166</v>
      </c>
      <c r="AQ32" s="197"/>
      <c r="AR32" s="196"/>
      <c r="AS32" s="195"/>
      <c r="AT32" s="216" t="s">
        <v>168</v>
      </c>
      <c r="AU32" s="216"/>
      <c r="AV32" s="196"/>
      <c r="AW32" s="4"/>
      <c r="AX32" s="4"/>
      <c r="AY32" s="4"/>
      <c r="AZ32" s="4"/>
      <c r="BA32" s="4"/>
      <c r="BB32" s="4"/>
      <c r="BC32" s="4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4"/>
      <c r="BW32" s="8"/>
      <c r="BX32" s="8"/>
      <c r="BY32" s="8"/>
      <c r="BZ32" s="4"/>
      <c r="CA32" s="4"/>
      <c r="CB32" s="4"/>
      <c r="CC32" s="4"/>
      <c r="CD32" s="27"/>
      <c r="CE32" s="27"/>
      <c r="CF32" s="207" t="e">
        <f t="shared" si="9"/>
        <v>#VALUE!</v>
      </c>
      <c r="CG32" s="208" t="e">
        <f t="shared" si="10"/>
        <v>#VALUE!</v>
      </c>
      <c r="CH32" s="209"/>
      <c r="CI32" s="210"/>
      <c r="CJ32" s="207" t="e">
        <f t="shared" si="11"/>
        <v>#VALUE!</v>
      </c>
      <c r="CK32" s="208" t="e">
        <f t="shared" si="12"/>
        <v>#VALUE!</v>
      </c>
      <c r="CL32" s="209"/>
      <c r="CM32" s="210"/>
      <c r="CN32" s="207" t="e">
        <f t="shared" si="13"/>
        <v>#VALUE!</v>
      </c>
      <c r="CO32" s="208" t="e">
        <f t="shared" si="14"/>
        <v>#VALUE!</v>
      </c>
      <c r="CP32" s="211"/>
      <c r="CQ32" s="212"/>
      <c r="CR32" s="213"/>
      <c r="CS32" s="213"/>
    </row>
    <row r="33" spans="1:97" ht="19.899999999999999" customHeight="1">
      <c r="A33" s="194">
        <v>32</v>
      </c>
      <c r="B33" s="204">
        <v>16</v>
      </c>
      <c r="C33" s="195"/>
      <c r="D33" s="196" t="str">
        <f>LEFT(K33,1)&amp;RIGHT(K33,2)&amp;"N"&amp;L33&amp;"S"&amp;M33&amp;N33</f>
        <v>F02N2S116</v>
      </c>
      <c r="E33" s="196" t="s">
        <v>2844</v>
      </c>
      <c r="F33" s="196" t="s">
        <v>2754</v>
      </c>
      <c r="G33" s="196"/>
      <c r="H33" s="196"/>
      <c r="I33" s="237"/>
      <c r="J33" s="237"/>
      <c r="K33" s="2" t="str">
        <f t="shared" si="22"/>
        <v>FCS0302</v>
      </c>
      <c r="L33" s="1">
        <f t="shared" si="23"/>
        <v>2</v>
      </c>
      <c r="M33" s="1">
        <f t="shared" si="24"/>
        <v>1</v>
      </c>
      <c r="N33" s="1">
        <v>16</v>
      </c>
      <c r="O33" s="57" t="str">
        <f t="shared" si="25"/>
        <v>AAI143</v>
      </c>
      <c r="P33" s="2" t="str">
        <f t="shared" si="26"/>
        <v>AI</v>
      </c>
      <c r="Q33" s="2" t="s">
        <v>161</v>
      </c>
      <c r="R33" s="57" t="s">
        <v>162</v>
      </c>
      <c r="S33" s="2"/>
      <c r="T33" s="2"/>
      <c r="U33" s="2"/>
      <c r="V33" s="2"/>
      <c r="W33" s="2"/>
      <c r="X33" s="2"/>
      <c r="Y33" s="3" t="str">
        <f t="shared" si="3"/>
        <v>%Z021116</v>
      </c>
      <c r="Z33" s="2" t="str">
        <f t="shared" si="4"/>
        <v>%%IF02N2S116</v>
      </c>
      <c r="AA33" s="36"/>
      <c r="AB33" s="2" t="str">
        <f t="shared" si="5"/>
        <v>SBAIR SPARE</v>
      </c>
      <c r="AC33" s="1" t="str">
        <f t="shared" si="6"/>
        <v/>
      </c>
      <c r="AD33" s="1" t="str">
        <f t="shared" si="7"/>
        <v/>
      </c>
      <c r="AE33" s="1" t="str">
        <f t="shared" si="8"/>
        <v/>
      </c>
      <c r="AF33" s="1"/>
      <c r="AG33" s="1"/>
      <c r="AH33" s="1"/>
      <c r="AI33" s="1"/>
      <c r="AJ33" s="1"/>
      <c r="AK33" s="58" t="s">
        <v>165</v>
      </c>
      <c r="AL33" s="4"/>
      <c r="AM33" s="4"/>
      <c r="AN33" s="5"/>
      <c r="AO33" s="195" t="s">
        <v>161</v>
      </c>
      <c r="AP33" s="199" t="s">
        <v>166</v>
      </c>
      <c r="AQ33" s="197"/>
      <c r="AR33" s="196"/>
      <c r="AS33" s="195"/>
      <c r="AT33" s="216" t="s">
        <v>168</v>
      </c>
      <c r="AU33" s="216"/>
      <c r="AV33" s="196"/>
      <c r="AW33" s="4"/>
      <c r="AX33" s="4"/>
      <c r="AY33" s="4"/>
      <c r="AZ33" s="4"/>
      <c r="BA33" s="4"/>
      <c r="BB33" s="4"/>
      <c r="BC33" s="4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4"/>
      <c r="BW33" s="8"/>
      <c r="BX33" s="8"/>
      <c r="BY33" s="8"/>
      <c r="BZ33" s="4"/>
      <c r="CA33" s="4"/>
      <c r="CB33" s="4"/>
      <c r="CC33" s="4"/>
      <c r="CD33" s="27"/>
      <c r="CE33" s="27"/>
      <c r="CF33" s="207" t="e">
        <f t="shared" si="9"/>
        <v>#VALUE!</v>
      </c>
      <c r="CG33" s="208" t="e">
        <f t="shared" si="10"/>
        <v>#VALUE!</v>
      </c>
      <c r="CH33" s="209"/>
      <c r="CI33" s="210"/>
      <c r="CJ33" s="207" t="e">
        <f t="shared" si="11"/>
        <v>#VALUE!</v>
      </c>
      <c r="CK33" s="208" t="e">
        <f t="shared" si="12"/>
        <v>#VALUE!</v>
      </c>
      <c r="CL33" s="209"/>
      <c r="CM33" s="210"/>
      <c r="CN33" s="207" t="e">
        <f t="shared" si="13"/>
        <v>#VALUE!</v>
      </c>
      <c r="CO33" s="208" t="e">
        <f t="shared" si="14"/>
        <v>#VALUE!</v>
      </c>
      <c r="CP33" s="211"/>
      <c r="CQ33" s="212"/>
      <c r="CR33" s="213"/>
      <c r="CS33" s="213"/>
    </row>
    <row r="34" spans="1:97" ht="19.899999999999999" customHeight="1">
      <c r="A34" s="194">
        <v>33</v>
      </c>
      <c r="B34" s="195">
        <v>1</v>
      </c>
      <c r="C34" s="195"/>
      <c r="D34" s="196" t="s">
        <v>2845</v>
      </c>
      <c r="E34" s="196" t="s">
        <v>2846</v>
      </c>
      <c r="F34" s="196" t="s">
        <v>2847</v>
      </c>
      <c r="G34" s="196" t="s">
        <v>313</v>
      </c>
      <c r="H34" s="196" t="s">
        <v>314</v>
      </c>
      <c r="I34" s="237" t="str">
        <f t="shared" ref="I34:I43" si="27">IF(G34&lt;&gt;"",LEFT(G34,FIND("~",G34,1)-1),"")</f>
        <v>0</v>
      </c>
      <c r="J34" s="237" t="str">
        <f t="shared" ref="J34:J43" si="28">IF(G34&lt;&gt;"",MID(G34,FIND("~",G34,1)+1,10),"")</f>
        <v>100</v>
      </c>
      <c r="K34" s="2" t="str">
        <f t="shared" si="22"/>
        <v>FCS0302</v>
      </c>
      <c r="L34" s="1">
        <v>3</v>
      </c>
      <c r="M34" s="1">
        <v>1</v>
      </c>
      <c r="N34" s="1">
        <v>1</v>
      </c>
      <c r="O34" s="57" t="s">
        <v>34</v>
      </c>
      <c r="P34" s="2" t="str">
        <f t="shared" si="26"/>
        <v>AI</v>
      </c>
      <c r="Q34" s="2" t="s">
        <v>161</v>
      </c>
      <c r="R34" s="57" t="s">
        <v>162</v>
      </c>
      <c r="S34" s="2"/>
      <c r="T34" s="2"/>
      <c r="U34" s="2">
        <v>22</v>
      </c>
      <c r="V34" s="2"/>
      <c r="W34" s="2" t="s">
        <v>2848</v>
      </c>
      <c r="X34" s="2" t="s">
        <v>164</v>
      </c>
      <c r="Y34" s="3" t="str">
        <f t="shared" si="3"/>
        <v>%Z031101</v>
      </c>
      <c r="Z34" s="2" t="str">
        <f t="shared" ref="Z34:Z65" si="29">IF(D34="","",IF(P34="AI",CONCATENATE("%%I",E34),IF(P34="AO",CONCATENATE("%%O",E34),E34)))</f>
        <v>%%I08LT7024</v>
      </c>
      <c r="AA34" s="2"/>
      <c r="AB34" s="2" t="str">
        <f t="shared" si="5"/>
        <v>EDC排气分离罐VE710液位</v>
      </c>
      <c r="AC34" s="1" t="str">
        <f t="shared" si="6"/>
        <v>0</v>
      </c>
      <c r="AD34" s="1" t="str">
        <f t="shared" si="7"/>
        <v>100</v>
      </c>
      <c r="AE34" s="1" t="str">
        <f t="shared" si="8"/>
        <v>%</v>
      </c>
      <c r="AF34" s="1"/>
      <c r="AG34" s="1"/>
      <c r="AH34" s="1"/>
      <c r="AI34" s="1"/>
      <c r="AJ34" s="1"/>
      <c r="AK34" s="58" t="s">
        <v>165</v>
      </c>
      <c r="AL34" s="4"/>
      <c r="AM34" s="4"/>
      <c r="AN34" s="5"/>
      <c r="AO34" s="195" t="s">
        <v>161</v>
      </c>
      <c r="AP34" s="199" t="s">
        <v>166</v>
      </c>
      <c r="AQ34" s="197"/>
      <c r="AR34" s="196"/>
      <c r="AS34" s="196"/>
      <c r="AT34" s="205" t="s">
        <v>168</v>
      </c>
      <c r="AU34" s="205" t="s">
        <v>169</v>
      </c>
      <c r="AV34" s="196" t="s">
        <v>170</v>
      </c>
      <c r="AW34" s="4"/>
      <c r="AX34" s="4"/>
      <c r="AY34" s="4"/>
      <c r="AZ34" s="4"/>
      <c r="BA34" s="4"/>
      <c r="BB34" s="4"/>
      <c r="BC34" s="4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4"/>
      <c r="BW34" s="8"/>
      <c r="BX34" s="8"/>
      <c r="BY34" s="8"/>
      <c r="BZ34" s="4"/>
      <c r="CA34" s="4"/>
      <c r="CB34" s="4"/>
      <c r="CC34" s="4"/>
      <c r="CD34" s="27"/>
      <c r="CE34" s="27"/>
      <c r="CF34" s="207">
        <f t="shared" si="9"/>
        <v>-0.1</v>
      </c>
      <c r="CG34" s="208">
        <f t="shared" si="10"/>
        <v>0.1</v>
      </c>
      <c r="CH34" s="209"/>
      <c r="CI34" s="210"/>
      <c r="CJ34" s="207">
        <f t="shared" si="11"/>
        <v>49.9</v>
      </c>
      <c r="CK34" s="208">
        <f t="shared" si="12"/>
        <v>50.1</v>
      </c>
      <c r="CL34" s="209"/>
      <c r="CM34" s="210"/>
      <c r="CN34" s="207">
        <f t="shared" si="13"/>
        <v>99.9</v>
      </c>
      <c r="CO34" s="208">
        <f t="shared" si="14"/>
        <v>100.1</v>
      </c>
      <c r="CP34" s="211"/>
      <c r="CQ34" s="212"/>
      <c r="CR34" s="213"/>
      <c r="CS34" s="213"/>
    </row>
    <row r="35" spans="1:97" ht="19.899999999999999" customHeight="1">
      <c r="A35" s="194">
        <v>34</v>
      </c>
      <c r="B35" s="195">
        <v>2</v>
      </c>
      <c r="C35" s="195"/>
      <c r="D35" s="196" t="s">
        <v>2849</v>
      </c>
      <c r="E35" s="196" t="s">
        <v>2850</v>
      </c>
      <c r="F35" s="196" t="s">
        <v>2851</v>
      </c>
      <c r="G35" s="196" t="s">
        <v>313</v>
      </c>
      <c r="H35" s="196" t="s">
        <v>314</v>
      </c>
      <c r="I35" s="237" t="str">
        <f t="shared" si="27"/>
        <v>0</v>
      </c>
      <c r="J35" s="237" t="str">
        <f t="shared" si="28"/>
        <v>100</v>
      </c>
      <c r="K35" s="2" t="str">
        <f t="shared" si="22"/>
        <v>FCS0302</v>
      </c>
      <c r="L35" s="1">
        <f t="shared" ref="L35:L49" si="30">L34</f>
        <v>3</v>
      </c>
      <c r="M35" s="1">
        <f t="shared" ref="M35:M49" si="31">M34</f>
        <v>1</v>
      </c>
      <c r="N35" s="1">
        <v>2</v>
      </c>
      <c r="O35" s="57" t="str">
        <f t="shared" ref="O35:O49" si="32">O34</f>
        <v>AAI143</v>
      </c>
      <c r="P35" s="2" t="str">
        <f t="shared" si="26"/>
        <v>AI</v>
      </c>
      <c r="Q35" s="2" t="s">
        <v>161</v>
      </c>
      <c r="R35" s="57" t="s">
        <v>162</v>
      </c>
      <c r="S35" s="2"/>
      <c r="T35" s="2"/>
      <c r="U35" s="2">
        <v>11</v>
      </c>
      <c r="V35" s="2"/>
      <c r="W35" s="2" t="s">
        <v>2852</v>
      </c>
      <c r="X35" s="2" t="s">
        <v>354</v>
      </c>
      <c r="Y35" s="3" t="str">
        <f t="shared" si="3"/>
        <v>%Z031102</v>
      </c>
      <c r="Z35" s="2" t="str">
        <f t="shared" si="29"/>
        <v>%%I08LT7025</v>
      </c>
      <c r="AA35" s="2"/>
      <c r="AB35" s="2" t="str">
        <f t="shared" si="5"/>
        <v>EDC储槽TK703A液位</v>
      </c>
      <c r="AC35" s="1" t="str">
        <f t="shared" si="6"/>
        <v>0</v>
      </c>
      <c r="AD35" s="1" t="str">
        <f t="shared" si="7"/>
        <v>100</v>
      </c>
      <c r="AE35" s="1" t="str">
        <f t="shared" si="8"/>
        <v>%</v>
      </c>
      <c r="AF35" s="1"/>
      <c r="AG35" s="1"/>
      <c r="AH35" s="1"/>
      <c r="AI35" s="1"/>
      <c r="AJ35" s="1"/>
      <c r="AK35" s="58" t="s">
        <v>165</v>
      </c>
      <c r="AL35" s="4"/>
      <c r="AM35" s="4"/>
      <c r="AN35" s="5"/>
      <c r="AO35" s="195" t="s">
        <v>161</v>
      </c>
      <c r="AP35" s="199" t="s">
        <v>166</v>
      </c>
      <c r="AQ35" s="197"/>
      <c r="AR35" s="196"/>
      <c r="AS35" s="196"/>
      <c r="AT35" s="205" t="s">
        <v>168</v>
      </c>
      <c r="AU35" s="205" t="s">
        <v>169</v>
      </c>
      <c r="AV35" s="196" t="s">
        <v>170</v>
      </c>
      <c r="AW35" s="4"/>
      <c r="AX35" s="4"/>
      <c r="AY35" s="4"/>
      <c r="AZ35" s="4"/>
      <c r="BA35" s="4"/>
      <c r="BB35" s="4"/>
      <c r="BC35" s="4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4"/>
      <c r="BW35" s="8"/>
      <c r="BX35" s="8"/>
      <c r="BY35" s="8"/>
      <c r="BZ35" s="4"/>
      <c r="CA35" s="4"/>
      <c r="CB35" s="4"/>
      <c r="CC35" s="4"/>
      <c r="CD35" s="27"/>
      <c r="CE35" s="27"/>
      <c r="CF35" s="207">
        <f t="shared" si="9"/>
        <v>-0.1</v>
      </c>
      <c r="CG35" s="208">
        <f t="shared" si="10"/>
        <v>0.1</v>
      </c>
      <c r="CH35" s="209"/>
      <c r="CI35" s="210"/>
      <c r="CJ35" s="207">
        <f t="shared" si="11"/>
        <v>49.9</v>
      </c>
      <c r="CK35" s="208">
        <f t="shared" si="12"/>
        <v>50.1</v>
      </c>
      <c r="CL35" s="209"/>
      <c r="CM35" s="210"/>
      <c r="CN35" s="207">
        <f t="shared" si="13"/>
        <v>99.9</v>
      </c>
      <c r="CO35" s="208">
        <f t="shared" si="14"/>
        <v>100.1</v>
      </c>
      <c r="CP35" s="211"/>
      <c r="CQ35" s="212"/>
      <c r="CR35" s="213"/>
      <c r="CS35" s="213"/>
    </row>
    <row r="36" spans="1:97" ht="19.899999999999999" customHeight="1">
      <c r="A36" s="194">
        <v>35</v>
      </c>
      <c r="B36" s="195">
        <v>3</v>
      </c>
      <c r="C36" s="195"/>
      <c r="D36" s="196" t="s">
        <v>2853</v>
      </c>
      <c r="E36" s="196" t="s">
        <v>2854</v>
      </c>
      <c r="F36" s="196" t="s">
        <v>2855</v>
      </c>
      <c r="G36" s="196" t="s">
        <v>313</v>
      </c>
      <c r="H36" s="196" t="s">
        <v>314</v>
      </c>
      <c r="I36" s="237" t="str">
        <f t="shared" si="27"/>
        <v>0</v>
      </c>
      <c r="J36" s="237" t="str">
        <f t="shared" si="28"/>
        <v>100</v>
      </c>
      <c r="K36" s="2" t="str">
        <f t="shared" si="22"/>
        <v>FCS0302</v>
      </c>
      <c r="L36" s="1">
        <f t="shared" si="30"/>
        <v>3</v>
      </c>
      <c r="M36" s="1">
        <f t="shared" si="31"/>
        <v>1</v>
      </c>
      <c r="N36" s="1">
        <v>3</v>
      </c>
      <c r="O36" s="57" t="str">
        <f t="shared" si="32"/>
        <v>AAI143</v>
      </c>
      <c r="P36" s="2" t="str">
        <f t="shared" si="26"/>
        <v>AI</v>
      </c>
      <c r="Q36" s="2" t="s">
        <v>161</v>
      </c>
      <c r="R36" s="57" t="s">
        <v>162</v>
      </c>
      <c r="S36" s="2"/>
      <c r="T36" s="2"/>
      <c r="U36" s="2">
        <v>11</v>
      </c>
      <c r="V36" s="2"/>
      <c r="W36" s="2" t="s">
        <v>2856</v>
      </c>
      <c r="X36" s="2" t="s">
        <v>354</v>
      </c>
      <c r="Y36" s="3" t="str">
        <f t="shared" si="3"/>
        <v>%Z031103</v>
      </c>
      <c r="Z36" s="2" t="str">
        <f t="shared" si="29"/>
        <v>%%I08LT7026</v>
      </c>
      <c r="AA36" s="2"/>
      <c r="AB36" s="2" t="str">
        <f t="shared" si="5"/>
        <v>EDC储槽TK703B液位</v>
      </c>
      <c r="AC36" s="1" t="str">
        <f t="shared" si="6"/>
        <v>0</v>
      </c>
      <c r="AD36" s="1" t="str">
        <f t="shared" si="7"/>
        <v>100</v>
      </c>
      <c r="AE36" s="1" t="str">
        <f t="shared" si="8"/>
        <v>%</v>
      </c>
      <c r="AF36" s="1"/>
      <c r="AG36" s="1"/>
      <c r="AH36" s="1"/>
      <c r="AI36" s="1"/>
      <c r="AJ36" s="1"/>
      <c r="AK36" s="58" t="s">
        <v>165</v>
      </c>
      <c r="AL36" s="4"/>
      <c r="AM36" s="4"/>
      <c r="AN36" s="5"/>
      <c r="AO36" s="195" t="s">
        <v>161</v>
      </c>
      <c r="AP36" s="199" t="s">
        <v>166</v>
      </c>
      <c r="AQ36" s="197"/>
      <c r="AR36" s="196"/>
      <c r="AS36" s="196"/>
      <c r="AT36" s="205" t="s">
        <v>168</v>
      </c>
      <c r="AU36" s="205" t="s">
        <v>169</v>
      </c>
      <c r="AV36" s="196" t="s">
        <v>170</v>
      </c>
      <c r="AW36" s="4"/>
      <c r="AX36" s="4"/>
      <c r="AY36" s="4"/>
      <c r="AZ36" s="4"/>
      <c r="BA36" s="4"/>
      <c r="BB36" s="4"/>
      <c r="BC36" s="4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4"/>
      <c r="BW36" s="8"/>
      <c r="BX36" s="8"/>
      <c r="BY36" s="8"/>
      <c r="BZ36" s="4"/>
      <c r="CA36" s="4"/>
      <c r="CB36" s="4"/>
      <c r="CC36" s="4"/>
      <c r="CD36" s="27"/>
      <c r="CE36" s="27"/>
      <c r="CF36" s="207">
        <f t="shared" si="9"/>
        <v>-0.1</v>
      </c>
      <c r="CG36" s="208">
        <f t="shared" si="10"/>
        <v>0.1</v>
      </c>
      <c r="CH36" s="209"/>
      <c r="CI36" s="210"/>
      <c r="CJ36" s="207">
        <f t="shared" si="11"/>
        <v>49.9</v>
      </c>
      <c r="CK36" s="208">
        <f t="shared" si="12"/>
        <v>50.1</v>
      </c>
      <c r="CL36" s="209"/>
      <c r="CM36" s="210"/>
      <c r="CN36" s="207">
        <f t="shared" si="13"/>
        <v>99.9</v>
      </c>
      <c r="CO36" s="208">
        <f t="shared" si="14"/>
        <v>100.1</v>
      </c>
      <c r="CP36" s="211"/>
      <c r="CQ36" s="212"/>
      <c r="CR36" s="213"/>
      <c r="CS36" s="213"/>
    </row>
    <row r="37" spans="1:97" ht="19.899999999999999" customHeight="1">
      <c r="A37" s="194">
        <v>36</v>
      </c>
      <c r="B37" s="195">
        <v>4</v>
      </c>
      <c r="C37" s="195"/>
      <c r="D37" s="196" t="s">
        <v>2857</v>
      </c>
      <c r="E37" s="196" t="s">
        <v>2858</v>
      </c>
      <c r="F37" s="196" t="s">
        <v>2859</v>
      </c>
      <c r="G37" s="196" t="s">
        <v>313</v>
      </c>
      <c r="H37" s="196" t="s">
        <v>314</v>
      </c>
      <c r="I37" s="237" t="str">
        <f t="shared" si="27"/>
        <v>0</v>
      </c>
      <c r="J37" s="237" t="str">
        <f t="shared" si="28"/>
        <v>100</v>
      </c>
      <c r="K37" s="2" t="str">
        <f t="shared" si="22"/>
        <v>FCS0302</v>
      </c>
      <c r="L37" s="1">
        <f t="shared" si="30"/>
        <v>3</v>
      </c>
      <c r="M37" s="1">
        <f t="shared" si="31"/>
        <v>1</v>
      </c>
      <c r="N37" s="1">
        <v>4</v>
      </c>
      <c r="O37" s="57" t="str">
        <f t="shared" si="32"/>
        <v>AAI143</v>
      </c>
      <c r="P37" s="2" t="str">
        <f t="shared" si="26"/>
        <v>AI</v>
      </c>
      <c r="Q37" s="2" t="s">
        <v>161</v>
      </c>
      <c r="R37" s="57" t="s">
        <v>162</v>
      </c>
      <c r="S37" s="2"/>
      <c r="T37" s="2"/>
      <c r="U37" s="2">
        <v>23</v>
      </c>
      <c r="V37" s="2"/>
      <c r="W37" s="2" t="s">
        <v>2860</v>
      </c>
      <c r="X37" s="2" t="s">
        <v>164</v>
      </c>
      <c r="Y37" s="3" t="str">
        <f t="shared" si="3"/>
        <v>%Z031104</v>
      </c>
      <c r="Z37" s="2" t="str">
        <f t="shared" si="29"/>
        <v>%%I08LT7045</v>
      </c>
      <c r="AA37" s="2"/>
      <c r="AB37" s="2" t="str">
        <f t="shared" si="5"/>
        <v>冷却器HE701液位</v>
      </c>
      <c r="AC37" s="1" t="str">
        <f t="shared" si="6"/>
        <v>0</v>
      </c>
      <c r="AD37" s="1" t="str">
        <f t="shared" si="7"/>
        <v>100</v>
      </c>
      <c r="AE37" s="1" t="str">
        <f t="shared" si="8"/>
        <v>%</v>
      </c>
      <c r="AF37" s="1"/>
      <c r="AG37" s="59"/>
      <c r="AH37" s="59"/>
      <c r="AI37" s="1"/>
      <c r="AJ37" s="1"/>
      <c r="AK37" s="58" t="s">
        <v>165</v>
      </c>
      <c r="AL37" s="4"/>
      <c r="AM37" s="4"/>
      <c r="AN37" s="5"/>
      <c r="AO37" s="195" t="s">
        <v>161</v>
      </c>
      <c r="AP37" s="199" t="s">
        <v>166</v>
      </c>
      <c r="AQ37" s="197"/>
      <c r="AR37" s="196"/>
      <c r="AS37" s="196"/>
      <c r="AT37" s="205" t="s">
        <v>168</v>
      </c>
      <c r="AU37" s="205" t="s">
        <v>169</v>
      </c>
      <c r="AV37" s="196" t="s">
        <v>170</v>
      </c>
      <c r="AW37" s="4"/>
      <c r="AX37" s="4"/>
      <c r="AY37" s="4"/>
      <c r="AZ37" s="4"/>
      <c r="BA37" s="4"/>
      <c r="BB37" s="4"/>
      <c r="BC37" s="4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4"/>
      <c r="BW37" s="8"/>
      <c r="BX37" s="8"/>
      <c r="BY37" s="8"/>
      <c r="BZ37" s="4"/>
      <c r="CA37" s="4"/>
      <c r="CB37" s="4"/>
      <c r="CC37" s="4"/>
      <c r="CD37" s="27"/>
      <c r="CE37" s="27"/>
      <c r="CF37" s="207">
        <f t="shared" si="9"/>
        <v>-0.1</v>
      </c>
      <c r="CG37" s="208">
        <f t="shared" si="10"/>
        <v>0.1</v>
      </c>
      <c r="CH37" s="209"/>
      <c r="CI37" s="210"/>
      <c r="CJ37" s="207">
        <f t="shared" si="11"/>
        <v>49.9</v>
      </c>
      <c r="CK37" s="208">
        <f t="shared" si="12"/>
        <v>50.1</v>
      </c>
      <c r="CL37" s="209"/>
      <c r="CM37" s="210"/>
      <c r="CN37" s="207">
        <f t="shared" si="13"/>
        <v>99.9</v>
      </c>
      <c r="CO37" s="208">
        <f t="shared" si="14"/>
        <v>100.1</v>
      </c>
      <c r="CP37" s="211"/>
      <c r="CQ37" s="212"/>
      <c r="CR37" s="213"/>
      <c r="CS37" s="213"/>
    </row>
    <row r="38" spans="1:97" ht="19.899999999999999" customHeight="1">
      <c r="A38" s="194">
        <v>37</v>
      </c>
      <c r="B38" s="195">
        <v>5</v>
      </c>
      <c r="C38" s="195"/>
      <c r="D38" s="196" t="s">
        <v>2861</v>
      </c>
      <c r="E38" s="196" t="s">
        <v>2862</v>
      </c>
      <c r="F38" s="196" t="s">
        <v>2863</v>
      </c>
      <c r="G38" s="178" t="s">
        <v>313</v>
      </c>
      <c r="H38" s="196" t="s">
        <v>314</v>
      </c>
      <c r="I38" s="237" t="str">
        <f t="shared" si="27"/>
        <v>0</v>
      </c>
      <c r="J38" s="237" t="str">
        <f t="shared" si="28"/>
        <v>100</v>
      </c>
      <c r="K38" s="2" t="str">
        <f t="shared" si="22"/>
        <v>FCS0302</v>
      </c>
      <c r="L38" s="1">
        <f t="shared" si="30"/>
        <v>3</v>
      </c>
      <c r="M38" s="1">
        <f t="shared" si="31"/>
        <v>1</v>
      </c>
      <c r="N38" s="1">
        <v>5</v>
      </c>
      <c r="O38" s="57" t="str">
        <f t="shared" si="32"/>
        <v>AAI143</v>
      </c>
      <c r="P38" s="2" t="str">
        <f t="shared" si="26"/>
        <v>AI</v>
      </c>
      <c r="Q38" s="2" t="s">
        <v>161</v>
      </c>
      <c r="R38" s="57" t="s">
        <v>162</v>
      </c>
      <c r="S38" s="2"/>
      <c r="T38" s="2"/>
      <c r="U38" s="2">
        <v>22</v>
      </c>
      <c r="V38" s="2"/>
      <c r="W38" s="2" t="s">
        <v>2864</v>
      </c>
      <c r="X38" s="2" t="s">
        <v>164</v>
      </c>
      <c r="Y38" s="3" t="str">
        <f t="shared" si="3"/>
        <v>%Z031105</v>
      </c>
      <c r="Z38" s="2" t="str">
        <f t="shared" si="29"/>
        <v>%%I08LT7056</v>
      </c>
      <c r="AA38" s="2"/>
      <c r="AB38" s="2" t="str">
        <f t="shared" si="5"/>
        <v>事故泄放分离罐VE719液位</v>
      </c>
      <c r="AC38" s="1" t="str">
        <f t="shared" si="6"/>
        <v>0</v>
      </c>
      <c r="AD38" s="1" t="str">
        <f t="shared" si="7"/>
        <v>100</v>
      </c>
      <c r="AE38" s="1" t="str">
        <f t="shared" si="8"/>
        <v>%</v>
      </c>
      <c r="AF38" s="59"/>
      <c r="AG38" s="59"/>
      <c r="AH38" s="59"/>
      <c r="AI38" s="1"/>
      <c r="AJ38" s="1"/>
      <c r="AK38" s="58" t="s">
        <v>165</v>
      </c>
      <c r="AL38" s="4"/>
      <c r="AM38" s="4"/>
      <c r="AN38" s="5"/>
      <c r="AO38" s="195" t="s">
        <v>161</v>
      </c>
      <c r="AP38" s="199" t="s">
        <v>166</v>
      </c>
      <c r="AQ38" s="197"/>
      <c r="AR38" s="196"/>
      <c r="AS38" s="196"/>
      <c r="AT38" s="205" t="s">
        <v>168</v>
      </c>
      <c r="AU38" s="205" t="s">
        <v>169</v>
      </c>
      <c r="AV38" s="196" t="s">
        <v>170</v>
      </c>
      <c r="AW38" s="4"/>
      <c r="AX38" s="4"/>
      <c r="AY38" s="4"/>
      <c r="AZ38" s="4"/>
      <c r="BA38" s="4"/>
      <c r="BB38" s="4"/>
      <c r="BC38" s="4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4"/>
      <c r="BW38" s="8"/>
      <c r="BX38" s="8"/>
      <c r="BY38" s="8"/>
      <c r="BZ38" s="4"/>
      <c r="CA38" s="4"/>
      <c r="CB38" s="4"/>
      <c r="CC38" s="4"/>
      <c r="CD38" s="27"/>
      <c r="CE38" s="27"/>
      <c r="CF38" s="207">
        <f t="shared" si="9"/>
        <v>-0.1</v>
      </c>
      <c r="CG38" s="208">
        <f t="shared" si="10"/>
        <v>0.1</v>
      </c>
      <c r="CH38" s="209"/>
      <c r="CI38" s="210"/>
      <c r="CJ38" s="207">
        <f t="shared" si="11"/>
        <v>49.9</v>
      </c>
      <c r="CK38" s="208">
        <f t="shared" si="12"/>
        <v>50.1</v>
      </c>
      <c r="CL38" s="209"/>
      <c r="CM38" s="210"/>
      <c r="CN38" s="207">
        <f t="shared" si="13"/>
        <v>99.9</v>
      </c>
      <c r="CO38" s="208">
        <f t="shared" si="14"/>
        <v>100.1</v>
      </c>
      <c r="CP38" s="211"/>
      <c r="CQ38" s="212"/>
      <c r="CR38" s="213"/>
      <c r="CS38" s="213"/>
    </row>
    <row r="39" spans="1:97" ht="19.899999999999999" customHeight="1">
      <c r="A39" s="194">
        <v>38</v>
      </c>
      <c r="B39" s="195">
        <v>6</v>
      </c>
      <c r="C39" s="195"/>
      <c r="D39" s="196" t="s">
        <v>2865</v>
      </c>
      <c r="E39" s="196" t="s">
        <v>2866</v>
      </c>
      <c r="F39" s="196" t="s">
        <v>2867</v>
      </c>
      <c r="G39" s="196" t="s">
        <v>313</v>
      </c>
      <c r="H39" s="196" t="s">
        <v>314</v>
      </c>
      <c r="I39" s="237" t="str">
        <f t="shared" si="27"/>
        <v>0</v>
      </c>
      <c r="J39" s="237" t="str">
        <f t="shared" si="28"/>
        <v>100</v>
      </c>
      <c r="K39" s="2" t="str">
        <f t="shared" si="22"/>
        <v>FCS0302</v>
      </c>
      <c r="L39" s="1">
        <f t="shared" si="30"/>
        <v>3</v>
      </c>
      <c r="M39" s="1">
        <f t="shared" si="31"/>
        <v>1</v>
      </c>
      <c r="N39" s="1">
        <v>6</v>
      </c>
      <c r="O39" s="57" t="str">
        <f t="shared" si="32"/>
        <v>AAI143</v>
      </c>
      <c r="P39" s="2" t="str">
        <f t="shared" si="26"/>
        <v>AI</v>
      </c>
      <c r="Q39" s="2" t="s">
        <v>161</v>
      </c>
      <c r="R39" s="57" t="s">
        <v>162</v>
      </c>
      <c r="S39" s="2"/>
      <c r="T39" s="2"/>
      <c r="U39" s="2">
        <v>23</v>
      </c>
      <c r="V39" s="2"/>
      <c r="W39" s="2" t="s">
        <v>2868</v>
      </c>
      <c r="X39" s="2" t="s">
        <v>164</v>
      </c>
      <c r="Y39" s="3" t="str">
        <f t="shared" si="3"/>
        <v>%Z031106</v>
      </c>
      <c r="Z39" s="2" t="str">
        <f t="shared" si="29"/>
        <v>%%I08LT8041</v>
      </c>
      <c r="AA39" s="2"/>
      <c r="AB39" s="2" t="str">
        <f t="shared" si="5"/>
        <v>冷凝存料罐HE801液位</v>
      </c>
      <c r="AC39" s="1" t="str">
        <f t="shared" si="6"/>
        <v>0</v>
      </c>
      <c r="AD39" s="1" t="str">
        <f t="shared" si="7"/>
        <v>100</v>
      </c>
      <c r="AE39" s="1" t="str">
        <f t="shared" si="8"/>
        <v>%</v>
      </c>
      <c r="AF39" s="1"/>
      <c r="AG39" s="1"/>
      <c r="AH39" s="1"/>
      <c r="AI39" s="1"/>
      <c r="AJ39" s="1"/>
      <c r="AK39" s="58" t="s">
        <v>165</v>
      </c>
      <c r="AL39" s="4"/>
      <c r="AM39" s="4"/>
      <c r="AN39" s="5"/>
      <c r="AO39" s="195" t="s">
        <v>161</v>
      </c>
      <c r="AP39" s="199" t="s">
        <v>166</v>
      </c>
      <c r="AQ39" s="197"/>
      <c r="AR39" s="196"/>
      <c r="AS39" s="196"/>
      <c r="AT39" s="205" t="s">
        <v>168</v>
      </c>
      <c r="AU39" s="205" t="s">
        <v>169</v>
      </c>
      <c r="AV39" s="196" t="s">
        <v>170</v>
      </c>
      <c r="AW39" s="4"/>
      <c r="AX39" s="4"/>
      <c r="AY39" s="4"/>
      <c r="AZ39" s="4"/>
      <c r="BA39" s="4"/>
      <c r="BB39" s="4"/>
      <c r="BC39" s="4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4"/>
      <c r="BW39" s="8"/>
      <c r="BX39" s="8"/>
      <c r="BY39" s="8"/>
      <c r="BZ39" s="4"/>
      <c r="CA39" s="4"/>
      <c r="CB39" s="4"/>
      <c r="CC39" s="4"/>
      <c r="CD39" s="27"/>
      <c r="CE39" s="27"/>
      <c r="CF39" s="207">
        <f t="shared" si="9"/>
        <v>-0.1</v>
      </c>
      <c r="CG39" s="208">
        <f t="shared" si="10"/>
        <v>0.1</v>
      </c>
      <c r="CH39" s="209"/>
      <c r="CI39" s="210"/>
      <c r="CJ39" s="207">
        <f t="shared" si="11"/>
        <v>49.9</v>
      </c>
      <c r="CK39" s="208">
        <f t="shared" si="12"/>
        <v>50.1</v>
      </c>
      <c r="CL39" s="209"/>
      <c r="CM39" s="210"/>
      <c r="CN39" s="207">
        <f t="shared" si="13"/>
        <v>99.9</v>
      </c>
      <c r="CO39" s="208">
        <f t="shared" si="14"/>
        <v>100.1</v>
      </c>
      <c r="CP39" s="211"/>
      <c r="CQ39" s="212"/>
      <c r="CR39" s="213"/>
      <c r="CS39" s="213"/>
    </row>
    <row r="40" spans="1:97" ht="19.899999999999999" customHeight="1">
      <c r="A40" s="194">
        <v>39</v>
      </c>
      <c r="B40" s="195">
        <v>7</v>
      </c>
      <c r="C40" s="195"/>
      <c r="D40" s="196" t="s">
        <v>2869</v>
      </c>
      <c r="E40" s="196" t="s">
        <v>2870</v>
      </c>
      <c r="F40" s="196" t="s">
        <v>2871</v>
      </c>
      <c r="G40" s="196" t="s">
        <v>313</v>
      </c>
      <c r="H40" s="196" t="s">
        <v>314</v>
      </c>
      <c r="I40" s="237" t="str">
        <f t="shared" si="27"/>
        <v>0</v>
      </c>
      <c r="J40" s="237" t="str">
        <f t="shared" si="28"/>
        <v>100</v>
      </c>
      <c r="K40" s="2" t="str">
        <f t="shared" si="22"/>
        <v>FCS0302</v>
      </c>
      <c r="L40" s="1">
        <f t="shared" si="30"/>
        <v>3</v>
      </c>
      <c r="M40" s="1">
        <f t="shared" si="31"/>
        <v>1</v>
      </c>
      <c r="N40" s="1">
        <v>7</v>
      </c>
      <c r="O40" s="57" t="str">
        <f t="shared" si="32"/>
        <v>AAI143</v>
      </c>
      <c r="P40" s="2" t="str">
        <f t="shared" si="26"/>
        <v>AI</v>
      </c>
      <c r="Q40" s="2" t="s">
        <v>161</v>
      </c>
      <c r="R40" s="57" t="s">
        <v>162</v>
      </c>
      <c r="S40" s="2"/>
      <c r="T40" s="2"/>
      <c r="U40" s="2">
        <v>22</v>
      </c>
      <c r="V40" s="2"/>
      <c r="W40" s="2" t="s">
        <v>2872</v>
      </c>
      <c r="X40" s="2" t="s">
        <v>164</v>
      </c>
      <c r="Y40" s="3" t="str">
        <f t="shared" si="3"/>
        <v>%Z031107</v>
      </c>
      <c r="Z40" s="2" t="str">
        <f t="shared" si="29"/>
        <v>%%I08LT8046</v>
      </c>
      <c r="AA40" s="2"/>
      <c r="AB40" s="2" t="str">
        <f t="shared" si="5"/>
        <v>废水汽提塔CL801液位</v>
      </c>
      <c r="AC40" s="1" t="str">
        <f t="shared" si="6"/>
        <v>0</v>
      </c>
      <c r="AD40" s="1" t="str">
        <f t="shared" si="7"/>
        <v>100</v>
      </c>
      <c r="AE40" s="1" t="str">
        <f t="shared" si="8"/>
        <v>%</v>
      </c>
      <c r="AF40" s="1"/>
      <c r="AG40" s="1"/>
      <c r="AH40" s="1"/>
      <c r="AI40" s="1"/>
      <c r="AJ40" s="1"/>
      <c r="AK40" s="58" t="s">
        <v>165</v>
      </c>
      <c r="AL40" s="4"/>
      <c r="AM40" s="4"/>
      <c r="AN40" s="5"/>
      <c r="AO40" s="195" t="s">
        <v>161</v>
      </c>
      <c r="AP40" s="199" t="s">
        <v>166</v>
      </c>
      <c r="AQ40" s="197"/>
      <c r="AR40" s="196"/>
      <c r="AS40" s="196"/>
      <c r="AT40" s="205" t="s">
        <v>168</v>
      </c>
      <c r="AU40" s="205" t="s">
        <v>169</v>
      </c>
      <c r="AV40" s="196" t="s">
        <v>170</v>
      </c>
      <c r="AW40" s="4"/>
      <c r="AX40" s="4"/>
      <c r="AY40" s="4"/>
      <c r="AZ40" s="4"/>
      <c r="BA40" s="4"/>
      <c r="BB40" s="4"/>
      <c r="BC40" s="4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4"/>
      <c r="BW40" s="8"/>
      <c r="BX40" s="8"/>
      <c r="BY40" s="8"/>
      <c r="BZ40" s="4"/>
      <c r="CA40" s="4"/>
      <c r="CB40" s="4"/>
      <c r="CC40" s="4"/>
      <c r="CD40" s="27"/>
      <c r="CE40" s="27"/>
      <c r="CF40" s="207">
        <f t="shared" si="9"/>
        <v>-0.1</v>
      </c>
      <c r="CG40" s="208">
        <f t="shared" si="10"/>
        <v>0.1</v>
      </c>
      <c r="CH40" s="209"/>
      <c r="CI40" s="210"/>
      <c r="CJ40" s="207">
        <f t="shared" si="11"/>
        <v>49.9</v>
      </c>
      <c r="CK40" s="208">
        <f t="shared" si="12"/>
        <v>50.1</v>
      </c>
      <c r="CL40" s="209"/>
      <c r="CM40" s="210"/>
      <c r="CN40" s="207">
        <f t="shared" si="13"/>
        <v>99.9</v>
      </c>
      <c r="CO40" s="208">
        <f t="shared" si="14"/>
        <v>100.1</v>
      </c>
      <c r="CP40" s="211"/>
      <c r="CQ40" s="212"/>
      <c r="CR40" s="213"/>
      <c r="CS40" s="213"/>
    </row>
    <row r="41" spans="1:97" ht="19.899999999999999" customHeight="1">
      <c r="A41" s="194">
        <v>40</v>
      </c>
      <c r="B41" s="195">
        <v>8</v>
      </c>
      <c r="C41" s="195"/>
      <c r="D41" s="196" t="s">
        <v>2873</v>
      </c>
      <c r="E41" s="196" t="s">
        <v>2874</v>
      </c>
      <c r="F41" s="196" t="s">
        <v>2875</v>
      </c>
      <c r="G41" s="196" t="s">
        <v>446</v>
      </c>
      <c r="H41" s="196" t="s">
        <v>385</v>
      </c>
      <c r="I41" s="237" t="str">
        <f t="shared" si="27"/>
        <v>0</v>
      </c>
      <c r="J41" s="237" t="str">
        <f t="shared" si="28"/>
        <v>1.2</v>
      </c>
      <c r="K41" s="2" t="str">
        <f t="shared" si="22"/>
        <v>FCS0302</v>
      </c>
      <c r="L41" s="1">
        <f t="shared" si="30"/>
        <v>3</v>
      </c>
      <c r="M41" s="1">
        <f t="shared" si="31"/>
        <v>1</v>
      </c>
      <c r="N41" s="1">
        <v>8</v>
      </c>
      <c r="O41" s="57" t="str">
        <f t="shared" si="32"/>
        <v>AAI143</v>
      </c>
      <c r="P41" s="2" t="str">
        <f t="shared" si="26"/>
        <v>AI</v>
      </c>
      <c r="Q41" s="2" t="s">
        <v>161</v>
      </c>
      <c r="R41" s="57" t="s">
        <v>162</v>
      </c>
      <c r="S41" s="2"/>
      <c r="T41" s="2"/>
      <c r="U41" s="2">
        <v>24</v>
      </c>
      <c r="V41" s="2"/>
      <c r="W41" s="2" t="s">
        <v>2876</v>
      </c>
      <c r="X41" s="2" t="s">
        <v>164</v>
      </c>
      <c r="Y41" s="3" t="str">
        <f t="shared" si="3"/>
        <v>%Z031108</v>
      </c>
      <c r="Z41" s="2" t="str">
        <f t="shared" si="29"/>
        <v>%%I08PT1063</v>
      </c>
      <c r="AA41" s="2"/>
      <c r="AB41" s="2" t="str">
        <f t="shared" si="5"/>
        <v>HCl去TK717压力</v>
      </c>
      <c r="AC41" s="1" t="str">
        <f t="shared" si="6"/>
        <v>0</v>
      </c>
      <c r="AD41" s="1" t="str">
        <f t="shared" si="7"/>
        <v>1.2</v>
      </c>
      <c r="AE41" s="1" t="str">
        <f t="shared" si="8"/>
        <v>MPa</v>
      </c>
      <c r="AF41" s="1"/>
      <c r="AG41" s="1"/>
      <c r="AH41" s="1"/>
      <c r="AI41" s="1"/>
      <c r="AJ41" s="1"/>
      <c r="AK41" s="58" t="s">
        <v>165</v>
      </c>
      <c r="AL41" s="4"/>
      <c r="AM41" s="4"/>
      <c r="AN41" s="5"/>
      <c r="AO41" s="195" t="s">
        <v>161</v>
      </c>
      <c r="AP41" s="199" t="s">
        <v>166</v>
      </c>
      <c r="AQ41" s="197"/>
      <c r="AR41" s="196"/>
      <c r="AS41" s="196"/>
      <c r="AT41" s="205" t="s">
        <v>168</v>
      </c>
      <c r="AU41" s="205" t="s">
        <v>169</v>
      </c>
      <c r="AV41" s="196" t="s">
        <v>170</v>
      </c>
      <c r="AW41" s="4"/>
      <c r="AX41" s="4"/>
      <c r="AY41" s="4"/>
      <c r="AZ41" s="4"/>
      <c r="BA41" s="4"/>
      <c r="BB41" s="4"/>
      <c r="BC41" s="4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4"/>
      <c r="BW41" s="8"/>
      <c r="BX41" s="8"/>
      <c r="BY41" s="8"/>
      <c r="BZ41" s="4"/>
      <c r="CA41" s="4"/>
      <c r="CB41" s="4"/>
      <c r="CC41" s="4"/>
      <c r="CD41" s="27"/>
      <c r="CE41" s="27"/>
      <c r="CF41" s="207">
        <f t="shared" si="9"/>
        <v>-1.1999999999999999E-3</v>
      </c>
      <c r="CG41" s="208">
        <f t="shared" si="10"/>
        <v>1.1999999999999999E-3</v>
      </c>
      <c r="CH41" s="209"/>
      <c r="CI41" s="210"/>
      <c r="CJ41" s="207">
        <f t="shared" si="11"/>
        <v>0.5988</v>
      </c>
      <c r="CK41" s="208">
        <f t="shared" si="12"/>
        <v>0.60119999999999996</v>
      </c>
      <c r="CL41" s="209"/>
      <c r="CM41" s="210"/>
      <c r="CN41" s="207">
        <f t="shared" si="13"/>
        <v>1.1987999999999999</v>
      </c>
      <c r="CO41" s="208">
        <f t="shared" si="14"/>
        <v>1.2012</v>
      </c>
      <c r="CP41" s="211"/>
      <c r="CQ41" s="212"/>
      <c r="CR41" s="213"/>
      <c r="CS41" s="213"/>
    </row>
    <row r="42" spans="1:97" ht="19.899999999999999" customHeight="1">
      <c r="A42" s="194">
        <v>41</v>
      </c>
      <c r="B42" s="195">
        <v>9</v>
      </c>
      <c r="C42" s="195"/>
      <c r="D42" s="196" t="s">
        <v>2877</v>
      </c>
      <c r="E42" s="196" t="s">
        <v>2878</v>
      </c>
      <c r="F42" s="196" t="s">
        <v>2879</v>
      </c>
      <c r="G42" s="196" t="s">
        <v>928</v>
      </c>
      <c r="H42" s="196" t="s">
        <v>385</v>
      </c>
      <c r="I42" s="237" t="str">
        <f t="shared" si="27"/>
        <v>0</v>
      </c>
      <c r="J42" s="237" t="str">
        <f t="shared" si="28"/>
        <v>1.0</v>
      </c>
      <c r="K42" s="2" t="str">
        <f t="shared" si="22"/>
        <v>FCS0302</v>
      </c>
      <c r="L42" s="1">
        <f t="shared" si="30"/>
        <v>3</v>
      </c>
      <c r="M42" s="1">
        <f t="shared" si="31"/>
        <v>1</v>
      </c>
      <c r="N42" s="1">
        <v>9</v>
      </c>
      <c r="O42" s="57" t="str">
        <f t="shared" si="32"/>
        <v>AAI143</v>
      </c>
      <c r="P42" s="2" t="str">
        <f t="shared" si="26"/>
        <v>AI</v>
      </c>
      <c r="Q42" s="2" t="s">
        <v>161</v>
      </c>
      <c r="R42" s="57" t="s">
        <v>162</v>
      </c>
      <c r="S42" s="2"/>
      <c r="T42" s="2"/>
      <c r="U42" s="2">
        <v>24</v>
      </c>
      <c r="V42" s="2"/>
      <c r="W42" s="2" t="s">
        <v>2880</v>
      </c>
      <c r="X42" s="2" t="s">
        <v>164</v>
      </c>
      <c r="Y42" s="3" t="str">
        <f t="shared" si="3"/>
        <v>%Z031109</v>
      </c>
      <c r="Z42" s="2" t="str">
        <f t="shared" si="29"/>
        <v>%%I08PT1141</v>
      </c>
      <c r="AA42" s="2"/>
      <c r="AB42" s="2" t="str">
        <f t="shared" si="5"/>
        <v>HCl去RC105混合器压力</v>
      </c>
      <c r="AC42" s="1" t="str">
        <f t="shared" si="6"/>
        <v>0</v>
      </c>
      <c r="AD42" s="1" t="str">
        <f t="shared" si="7"/>
        <v>1.0</v>
      </c>
      <c r="AE42" s="1" t="str">
        <f t="shared" si="8"/>
        <v>MPa</v>
      </c>
      <c r="AF42" s="1"/>
      <c r="AG42" s="1"/>
      <c r="AH42" s="1"/>
      <c r="AI42" s="1"/>
      <c r="AJ42" s="1"/>
      <c r="AK42" s="58" t="s">
        <v>165</v>
      </c>
      <c r="AL42" s="4"/>
      <c r="AM42" s="4"/>
      <c r="AN42" s="5"/>
      <c r="AO42" s="195" t="s">
        <v>161</v>
      </c>
      <c r="AP42" s="199" t="s">
        <v>166</v>
      </c>
      <c r="AQ42" s="197"/>
      <c r="AR42" s="196"/>
      <c r="AS42" s="196"/>
      <c r="AT42" s="205" t="s">
        <v>168</v>
      </c>
      <c r="AU42" s="205" t="s">
        <v>169</v>
      </c>
      <c r="AV42" s="196" t="s">
        <v>170</v>
      </c>
      <c r="AW42" s="4"/>
      <c r="AX42" s="4"/>
      <c r="AY42" s="4"/>
      <c r="AZ42" s="4"/>
      <c r="BA42" s="4"/>
      <c r="BB42" s="4"/>
      <c r="BC42" s="4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4"/>
      <c r="BW42" s="8"/>
      <c r="BX42" s="8"/>
      <c r="BY42" s="8"/>
      <c r="BZ42" s="4"/>
      <c r="CA42" s="4"/>
      <c r="CB42" s="4"/>
      <c r="CC42" s="4"/>
      <c r="CD42" s="27"/>
      <c r="CE42" s="27"/>
      <c r="CF42" s="207">
        <f t="shared" si="9"/>
        <v>-1E-3</v>
      </c>
      <c r="CG42" s="208">
        <f t="shared" si="10"/>
        <v>1E-3</v>
      </c>
      <c r="CH42" s="209"/>
      <c r="CI42" s="210"/>
      <c r="CJ42" s="207">
        <f t="shared" si="11"/>
        <v>0.499</v>
      </c>
      <c r="CK42" s="208">
        <f t="shared" si="12"/>
        <v>0.501</v>
      </c>
      <c r="CL42" s="209"/>
      <c r="CM42" s="210"/>
      <c r="CN42" s="207">
        <f t="shared" si="13"/>
        <v>0.999</v>
      </c>
      <c r="CO42" s="208">
        <f t="shared" si="14"/>
        <v>1.0009999999999999</v>
      </c>
      <c r="CP42" s="211"/>
      <c r="CQ42" s="212"/>
      <c r="CR42" s="213"/>
      <c r="CS42" s="213"/>
    </row>
    <row r="43" spans="1:97" ht="19.899999999999999" customHeight="1">
      <c r="A43" s="194">
        <v>42</v>
      </c>
      <c r="B43" s="195">
        <v>10</v>
      </c>
      <c r="C43" s="195"/>
      <c r="D43" s="196" t="s">
        <v>2881</v>
      </c>
      <c r="E43" s="196" t="s">
        <v>2882</v>
      </c>
      <c r="F43" s="196" t="s">
        <v>2883</v>
      </c>
      <c r="G43" s="196" t="s">
        <v>2884</v>
      </c>
      <c r="H43" s="196" t="s">
        <v>385</v>
      </c>
      <c r="I43" s="237" t="str">
        <f t="shared" si="27"/>
        <v>0</v>
      </c>
      <c r="J43" s="237" t="str">
        <f t="shared" si="28"/>
        <v>1.5</v>
      </c>
      <c r="K43" s="2" t="str">
        <f t="shared" si="22"/>
        <v>FCS0302</v>
      </c>
      <c r="L43" s="1">
        <f t="shared" si="30"/>
        <v>3</v>
      </c>
      <c r="M43" s="1">
        <f t="shared" si="31"/>
        <v>1</v>
      </c>
      <c r="N43" s="1">
        <v>10</v>
      </c>
      <c r="O43" s="57" t="str">
        <f t="shared" si="32"/>
        <v>AAI143</v>
      </c>
      <c r="P43" s="2" t="str">
        <f t="shared" si="26"/>
        <v>AI</v>
      </c>
      <c r="Q43" s="2" t="s">
        <v>161</v>
      </c>
      <c r="R43" s="57" t="s">
        <v>162</v>
      </c>
      <c r="S43" s="2"/>
      <c r="T43" s="2"/>
      <c r="U43" s="2">
        <v>23</v>
      </c>
      <c r="V43" s="2"/>
      <c r="W43" s="2" t="s">
        <v>2885</v>
      </c>
      <c r="X43" s="2" t="s">
        <v>164</v>
      </c>
      <c r="Y43" s="3" t="str">
        <f t="shared" si="3"/>
        <v>%Z031110</v>
      </c>
      <c r="Z43" s="2" t="str">
        <f t="shared" si="29"/>
        <v>%%I08PT6105</v>
      </c>
      <c r="AA43" s="2"/>
      <c r="AB43" s="2" t="str">
        <f t="shared" si="5"/>
        <v>2.0MPaG蒸汽减温器后压力</v>
      </c>
      <c r="AC43" s="1" t="str">
        <f t="shared" si="6"/>
        <v>0</v>
      </c>
      <c r="AD43" s="1" t="str">
        <f t="shared" si="7"/>
        <v>1.5</v>
      </c>
      <c r="AE43" s="1" t="str">
        <f t="shared" si="8"/>
        <v>MPa</v>
      </c>
      <c r="AF43" s="1"/>
      <c r="AG43" s="1"/>
      <c r="AH43" s="1"/>
      <c r="AI43" s="1"/>
      <c r="AJ43" s="1"/>
      <c r="AK43" s="58" t="s">
        <v>165</v>
      </c>
      <c r="AL43" s="4"/>
      <c r="AM43" s="4"/>
      <c r="AN43" s="5"/>
      <c r="AO43" s="195" t="s">
        <v>161</v>
      </c>
      <c r="AP43" s="199" t="s">
        <v>166</v>
      </c>
      <c r="AQ43" s="197"/>
      <c r="AR43" s="196"/>
      <c r="AS43" s="196"/>
      <c r="AT43" s="205" t="s">
        <v>168</v>
      </c>
      <c r="AU43" s="205" t="s">
        <v>169</v>
      </c>
      <c r="AV43" s="196" t="s">
        <v>170</v>
      </c>
      <c r="AW43" s="4"/>
      <c r="AX43" s="4"/>
      <c r="AY43" s="4"/>
      <c r="AZ43" s="4"/>
      <c r="BA43" s="4"/>
      <c r="BB43" s="4"/>
      <c r="BC43" s="4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4"/>
      <c r="BW43" s="8"/>
      <c r="BX43" s="8"/>
      <c r="BY43" s="8"/>
      <c r="BZ43" s="4"/>
      <c r="CA43" s="4"/>
      <c r="CB43" s="4"/>
      <c r="CC43" s="4"/>
      <c r="CD43" s="27"/>
      <c r="CE43" s="27"/>
      <c r="CF43" s="207">
        <f t="shared" si="9"/>
        <v>-1.5E-3</v>
      </c>
      <c r="CG43" s="208">
        <f t="shared" si="10"/>
        <v>1.5E-3</v>
      </c>
      <c r="CH43" s="209"/>
      <c r="CI43" s="210"/>
      <c r="CJ43" s="207">
        <f t="shared" si="11"/>
        <v>0.74850000000000005</v>
      </c>
      <c r="CK43" s="208">
        <f t="shared" si="12"/>
        <v>0.75149999999999995</v>
      </c>
      <c r="CL43" s="209"/>
      <c r="CM43" s="210"/>
      <c r="CN43" s="207">
        <f t="shared" si="13"/>
        <v>1.4984999999999999</v>
      </c>
      <c r="CO43" s="208">
        <f t="shared" si="14"/>
        <v>1.5015000000000001</v>
      </c>
      <c r="CP43" s="211"/>
      <c r="CQ43" s="212"/>
      <c r="CR43" s="213"/>
      <c r="CS43" s="213"/>
    </row>
    <row r="44" spans="1:97" ht="19.899999999999999" customHeight="1">
      <c r="A44" s="194">
        <v>43</v>
      </c>
      <c r="B44" s="195">
        <v>11</v>
      </c>
      <c r="C44" s="195"/>
      <c r="D44" s="196" t="str">
        <f t="shared" ref="D44:D49" si="33">LEFT(K44,1)&amp;RIGHT(K44,2)&amp;"N"&amp;L44&amp;"S"&amp;M44&amp;N44</f>
        <v>F02N3S111</v>
      </c>
      <c r="E44" s="196" t="s">
        <v>2886</v>
      </c>
      <c r="F44" s="196" t="s">
        <v>2754</v>
      </c>
      <c r="G44" s="196"/>
      <c r="H44" s="196"/>
      <c r="I44" s="237"/>
      <c r="J44" s="237"/>
      <c r="K44" s="2" t="str">
        <f t="shared" si="22"/>
        <v>FCS0302</v>
      </c>
      <c r="L44" s="1">
        <f t="shared" si="30"/>
        <v>3</v>
      </c>
      <c r="M44" s="1">
        <f t="shared" si="31"/>
        <v>1</v>
      </c>
      <c r="N44" s="1">
        <v>11</v>
      </c>
      <c r="O44" s="57" t="str">
        <f t="shared" si="32"/>
        <v>AAI143</v>
      </c>
      <c r="P44" s="2" t="str">
        <f t="shared" si="26"/>
        <v>AI</v>
      </c>
      <c r="Q44" s="2" t="s">
        <v>161</v>
      </c>
      <c r="R44" s="57" t="s">
        <v>162</v>
      </c>
      <c r="S44" s="2"/>
      <c r="T44" s="2"/>
      <c r="U44" s="2"/>
      <c r="V44" s="2"/>
      <c r="W44" s="2"/>
      <c r="X44" s="2"/>
      <c r="Y44" s="3" t="str">
        <f t="shared" si="3"/>
        <v>%Z031111</v>
      </c>
      <c r="Z44" s="2" t="str">
        <f t="shared" si="29"/>
        <v>%%IF02N3S111</v>
      </c>
      <c r="AA44" s="2"/>
      <c r="AB44" s="2" t="str">
        <f t="shared" si="5"/>
        <v>SBAIR SPARE</v>
      </c>
      <c r="AC44" s="1" t="str">
        <f t="shared" si="6"/>
        <v/>
      </c>
      <c r="AD44" s="1" t="str">
        <f t="shared" si="7"/>
        <v/>
      </c>
      <c r="AE44" s="1" t="str">
        <f t="shared" si="8"/>
        <v/>
      </c>
      <c r="AF44" s="1"/>
      <c r="AG44" s="1"/>
      <c r="AH44" s="1"/>
      <c r="AI44" s="1"/>
      <c r="AJ44" s="1"/>
      <c r="AK44" s="58" t="s">
        <v>165</v>
      </c>
      <c r="AL44" s="4"/>
      <c r="AM44" s="4"/>
      <c r="AN44" s="5"/>
      <c r="AO44" s="195" t="s">
        <v>161</v>
      </c>
      <c r="AP44" s="199" t="s">
        <v>166</v>
      </c>
      <c r="AQ44" s="197"/>
      <c r="AR44" s="196"/>
      <c r="AS44" s="196"/>
      <c r="AT44" s="205" t="s">
        <v>168</v>
      </c>
      <c r="AU44" s="205"/>
      <c r="AV44" s="196"/>
      <c r="AW44" s="4"/>
      <c r="AX44" s="4"/>
      <c r="AY44" s="4"/>
      <c r="AZ44" s="4"/>
      <c r="BA44" s="4"/>
      <c r="BB44" s="4"/>
      <c r="BC44" s="4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4"/>
      <c r="BW44" s="8"/>
      <c r="BX44" s="8"/>
      <c r="BY44" s="8"/>
      <c r="BZ44" s="4"/>
      <c r="CA44" s="4"/>
      <c r="CB44" s="4"/>
      <c r="CC44" s="4"/>
      <c r="CD44" s="27"/>
      <c r="CE44" s="27"/>
      <c r="CF44" s="207" t="e">
        <f t="shared" si="9"/>
        <v>#VALUE!</v>
      </c>
      <c r="CG44" s="208" t="e">
        <f t="shared" si="10"/>
        <v>#VALUE!</v>
      </c>
      <c r="CH44" s="209"/>
      <c r="CI44" s="210"/>
      <c r="CJ44" s="207" t="e">
        <f t="shared" si="11"/>
        <v>#VALUE!</v>
      </c>
      <c r="CK44" s="208" t="e">
        <f t="shared" si="12"/>
        <v>#VALUE!</v>
      </c>
      <c r="CL44" s="209"/>
      <c r="CM44" s="210"/>
      <c r="CN44" s="207" t="e">
        <f t="shared" si="13"/>
        <v>#VALUE!</v>
      </c>
      <c r="CO44" s="208" t="e">
        <f t="shared" si="14"/>
        <v>#VALUE!</v>
      </c>
      <c r="CP44" s="211"/>
      <c r="CQ44" s="212"/>
      <c r="CR44" s="213"/>
      <c r="CS44" s="213"/>
    </row>
    <row r="45" spans="1:97" ht="19.899999999999999" customHeight="1">
      <c r="A45" s="194">
        <v>44</v>
      </c>
      <c r="B45" s="195">
        <v>12</v>
      </c>
      <c r="C45" s="195"/>
      <c r="D45" s="196" t="str">
        <f t="shared" si="33"/>
        <v>F02N3S112</v>
      </c>
      <c r="E45" s="196" t="s">
        <v>2887</v>
      </c>
      <c r="F45" s="196" t="s">
        <v>2754</v>
      </c>
      <c r="G45" s="196"/>
      <c r="H45" s="196"/>
      <c r="I45" s="237"/>
      <c r="J45" s="237"/>
      <c r="K45" s="2" t="str">
        <f t="shared" si="22"/>
        <v>FCS0302</v>
      </c>
      <c r="L45" s="1">
        <f t="shared" si="30"/>
        <v>3</v>
      </c>
      <c r="M45" s="1">
        <f t="shared" si="31"/>
        <v>1</v>
      </c>
      <c r="N45" s="1">
        <v>12</v>
      </c>
      <c r="O45" s="57" t="str">
        <f t="shared" si="32"/>
        <v>AAI143</v>
      </c>
      <c r="P45" s="2" t="str">
        <f t="shared" si="26"/>
        <v>AI</v>
      </c>
      <c r="Q45" s="2" t="s">
        <v>161</v>
      </c>
      <c r="R45" s="57" t="s">
        <v>162</v>
      </c>
      <c r="S45" s="2"/>
      <c r="T45" s="2"/>
      <c r="U45" s="2"/>
      <c r="V45" s="2"/>
      <c r="W45" s="2"/>
      <c r="X45" s="2"/>
      <c r="Y45" s="3" t="str">
        <f t="shared" si="3"/>
        <v>%Z031112</v>
      </c>
      <c r="Z45" s="2" t="str">
        <f t="shared" si="29"/>
        <v>%%IF02N3S112</v>
      </c>
      <c r="AA45" s="2"/>
      <c r="AB45" s="2" t="str">
        <f t="shared" si="5"/>
        <v>SBAIR SPARE</v>
      </c>
      <c r="AC45" s="1" t="str">
        <f t="shared" si="6"/>
        <v/>
      </c>
      <c r="AD45" s="1" t="str">
        <f t="shared" si="7"/>
        <v/>
      </c>
      <c r="AE45" s="1" t="str">
        <f t="shared" si="8"/>
        <v/>
      </c>
      <c r="AF45" s="1"/>
      <c r="AG45" s="1"/>
      <c r="AH45" s="1"/>
      <c r="AI45" s="1"/>
      <c r="AJ45" s="1"/>
      <c r="AK45" s="58" t="s">
        <v>165</v>
      </c>
      <c r="AL45" s="4"/>
      <c r="AM45" s="4"/>
      <c r="AN45" s="5"/>
      <c r="AO45" s="195" t="s">
        <v>161</v>
      </c>
      <c r="AP45" s="199" t="s">
        <v>166</v>
      </c>
      <c r="AQ45" s="197"/>
      <c r="AR45" s="196"/>
      <c r="AS45" s="196"/>
      <c r="AT45" s="205" t="s">
        <v>168</v>
      </c>
      <c r="AU45" s="205"/>
      <c r="AV45" s="196"/>
      <c r="AW45" s="4"/>
      <c r="AX45" s="4"/>
      <c r="AY45" s="4"/>
      <c r="AZ45" s="4"/>
      <c r="BA45" s="4"/>
      <c r="BB45" s="4"/>
      <c r="BC45" s="4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4"/>
      <c r="BW45" s="8"/>
      <c r="BX45" s="8"/>
      <c r="BY45" s="8"/>
      <c r="BZ45" s="4"/>
      <c r="CA45" s="4"/>
      <c r="CB45" s="4"/>
      <c r="CC45" s="4"/>
      <c r="CD45" s="27"/>
      <c r="CE45" s="27"/>
      <c r="CF45" s="207" t="e">
        <f t="shared" si="9"/>
        <v>#VALUE!</v>
      </c>
      <c r="CG45" s="208" t="e">
        <f t="shared" si="10"/>
        <v>#VALUE!</v>
      </c>
      <c r="CH45" s="209"/>
      <c r="CI45" s="210"/>
      <c r="CJ45" s="207" t="e">
        <f t="shared" si="11"/>
        <v>#VALUE!</v>
      </c>
      <c r="CK45" s="208" t="e">
        <f t="shared" si="12"/>
        <v>#VALUE!</v>
      </c>
      <c r="CL45" s="209"/>
      <c r="CM45" s="210"/>
      <c r="CN45" s="207" t="e">
        <f t="shared" si="13"/>
        <v>#VALUE!</v>
      </c>
      <c r="CO45" s="208" t="e">
        <f t="shared" si="14"/>
        <v>#VALUE!</v>
      </c>
      <c r="CP45" s="211"/>
      <c r="CQ45" s="212"/>
      <c r="CR45" s="213"/>
      <c r="CS45" s="213"/>
    </row>
    <row r="46" spans="1:97" ht="19.5" customHeight="1">
      <c r="A46" s="194">
        <v>45</v>
      </c>
      <c r="B46" s="195">
        <v>13</v>
      </c>
      <c r="C46" s="195"/>
      <c r="D46" s="196" t="str">
        <f t="shared" si="33"/>
        <v>F02N3S113</v>
      </c>
      <c r="E46" s="196" t="s">
        <v>2888</v>
      </c>
      <c r="F46" s="196" t="s">
        <v>2754</v>
      </c>
      <c r="G46" s="196"/>
      <c r="H46" s="196"/>
      <c r="I46" s="237"/>
      <c r="J46" s="237"/>
      <c r="K46" s="2" t="str">
        <f t="shared" si="22"/>
        <v>FCS0302</v>
      </c>
      <c r="L46" s="1">
        <f t="shared" si="30"/>
        <v>3</v>
      </c>
      <c r="M46" s="1">
        <f t="shared" si="31"/>
        <v>1</v>
      </c>
      <c r="N46" s="1">
        <v>13</v>
      </c>
      <c r="O46" s="57" t="str">
        <f t="shared" si="32"/>
        <v>AAI143</v>
      </c>
      <c r="P46" s="2" t="str">
        <f t="shared" si="26"/>
        <v>AI</v>
      </c>
      <c r="Q46" s="2" t="s">
        <v>161</v>
      </c>
      <c r="R46" s="57" t="s">
        <v>162</v>
      </c>
      <c r="S46" s="2"/>
      <c r="T46" s="2"/>
      <c r="U46" s="2"/>
      <c r="V46" s="2"/>
      <c r="W46" s="2"/>
      <c r="X46" s="2"/>
      <c r="Y46" s="3" t="str">
        <f t="shared" si="3"/>
        <v>%Z031113</v>
      </c>
      <c r="Z46" s="2" t="str">
        <f t="shared" si="29"/>
        <v>%%IF02N3S113</v>
      </c>
      <c r="AA46" s="2"/>
      <c r="AB46" s="2" t="str">
        <f t="shared" si="5"/>
        <v>SBAIR SPARE</v>
      </c>
      <c r="AC46" s="1" t="str">
        <f t="shared" si="6"/>
        <v/>
      </c>
      <c r="AD46" s="1" t="str">
        <f t="shared" si="7"/>
        <v/>
      </c>
      <c r="AE46" s="1" t="str">
        <f t="shared" si="8"/>
        <v/>
      </c>
      <c r="AF46" s="1"/>
      <c r="AG46" s="1"/>
      <c r="AH46" s="1"/>
      <c r="AI46" s="1"/>
      <c r="AJ46" s="1"/>
      <c r="AK46" s="58" t="s">
        <v>165</v>
      </c>
      <c r="AL46" s="4"/>
      <c r="AM46" s="4"/>
      <c r="AN46" s="5"/>
      <c r="AO46" s="195" t="s">
        <v>161</v>
      </c>
      <c r="AP46" s="199" t="s">
        <v>166</v>
      </c>
      <c r="AQ46" s="197"/>
      <c r="AR46" s="196"/>
      <c r="AS46" s="196"/>
      <c r="AT46" s="205" t="s">
        <v>168</v>
      </c>
      <c r="AU46" s="205"/>
      <c r="AV46" s="196"/>
      <c r="AW46" s="4"/>
      <c r="AX46" s="4"/>
      <c r="AY46" s="4"/>
      <c r="AZ46" s="4"/>
      <c r="BA46" s="4"/>
      <c r="BB46" s="4"/>
      <c r="BC46" s="4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4"/>
      <c r="BW46" s="8"/>
      <c r="BX46" s="8"/>
      <c r="BY46" s="8"/>
      <c r="BZ46" s="4"/>
      <c r="CA46" s="4"/>
      <c r="CB46" s="4"/>
      <c r="CC46" s="4"/>
      <c r="CD46" s="27"/>
      <c r="CE46" s="27"/>
      <c r="CF46" s="207" t="e">
        <f t="shared" si="9"/>
        <v>#VALUE!</v>
      </c>
      <c r="CG46" s="208" t="e">
        <f t="shared" si="10"/>
        <v>#VALUE!</v>
      </c>
      <c r="CH46" s="209"/>
      <c r="CI46" s="210"/>
      <c r="CJ46" s="207" t="e">
        <f t="shared" si="11"/>
        <v>#VALUE!</v>
      </c>
      <c r="CK46" s="208" t="e">
        <f t="shared" si="12"/>
        <v>#VALUE!</v>
      </c>
      <c r="CL46" s="209"/>
      <c r="CM46" s="210"/>
      <c r="CN46" s="207" t="e">
        <f t="shared" si="13"/>
        <v>#VALUE!</v>
      </c>
      <c r="CO46" s="208" t="e">
        <f t="shared" si="14"/>
        <v>#VALUE!</v>
      </c>
      <c r="CP46" s="211"/>
      <c r="CQ46" s="212"/>
      <c r="CR46" s="213"/>
      <c r="CS46" s="213"/>
    </row>
    <row r="47" spans="1:97" ht="19.899999999999999" customHeight="1">
      <c r="A47" s="194">
        <v>46</v>
      </c>
      <c r="B47" s="204">
        <v>14</v>
      </c>
      <c r="C47" s="195"/>
      <c r="D47" s="196" t="str">
        <f t="shared" si="33"/>
        <v>F02N3S114</v>
      </c>
      <c r="E47" s="196" t="s">
        <v>2889</v>
      </c>
      <c r="F47" s="196" t="s">
        <v>2754</v>
      </c>
      <c r="G47" s="196"/>
      <c r="H47" s="196"/>
      <c r="I47" s="237"/>
      <c r="J47" s="237"/>
      <c r="K47" s="2" t="str">
        <f t="shared" si="22"/>
        <v>FCS0302</v>
      </c>
      <c r="L47" s="1">
        <f t="shared" si="30"/>
        <v>3</v>
      </c>
      <c r="M47" s="1">
        <f t="shared" si="31"/>
        <v>1</v>
      </c>
      <c r="N47" s="1">
        <v>14</v>
      </c>
      <c r="O47" s="57" t="str">
        <f t="shared" si="32"/>
        <v>AAI143</v>
      </c>
      <c r="P47" s="2" t="str">
        <f t="shared" si="26"/>
        <v>AI</v>
      </c>
      <c r="Q47" s="2" t="s">
        <v>161</v>
      </c>
      <c r="R47" s="57" t="s">
        <v>162</v>
      </c>
      <c r="S47" s="2"/>
      <c r="T47" s="2"/>
      <c r="U47" s="2"/>
      <c r="V47" s="2"/>
      <c r="W47" s="2"/>
      <c r="X47" s="2"/>
      <c r="Y47" s="3" t="str">
        <f t="shared" si="3"/>
        <v>%Z031114</v>
      </c>
      <c r="Z47" s="2" t="str">
        <f t="shared" si="29"/>
        <v>%%IF02N3S114</v>
      </c>
      <c r="AA47" s="2"/>
      <c r="AB47" s="2" t="str">
        <f t="shared" si="5"/>
        <v>SBAIR SPARE</v>
      </c>
      <c r="AC47" s="1" t="str">
        <f t="shared" si="6"/>
        <v/>
      </c>
      <c r="AD47" s="1" t="str">
        <f t="shared" si="7"/>
        <v/>
      </c>
      <c r="AE47" s="1" t="str">
        <f t="shared" si="8"/>
        <v/>
      </c>
      <c r="AF47" s="1"/>
      <c r="AG47" s="1"/>
      <c r="AH47" s="1"/>
      <c r="AI47" s="1"/>
      <c r="AJ47" s="1"/>
      <c r="AK47" s="58" t="s">
        <v>165</v>
      </c>
      <c r="AL47" s="4"/>
      <c r="AM47" s="4"/>
      <c r="AN47" s="5"/>
      <c r="AO47" s="195" t="s">
        <v>161</v>
      </c>
      <c r="AP47" s="199" t="s">
        <v>166</v>
      </c>
      <c r="AQ47" s="197"/>
      <c r="AR47" s="196"/>
      <c r="AS47" s="196"/>
      <c r="AT47" s="205" t="s">
        <v>168</v>
      </c>
      <c r="AU47" s="205"/>
      <c r="AV47" s="196"/>
      <c r="AW47" s="196"/>
      <c r="AX47" s="196"/>
      <c r="AY47" s="196"/>
      <c r="AZ47" s="196"/>
      <c r="BA47" s="196"/>
      <c r="BB47" s="196"/>
      <c r="BC47" s="196"/>
      <c r="BD47" s="195"/>
      <c r="BE47" s="195"/>
      <c r="BF47" s="195"/>
      <c r="BG47" s="195"/>
      <c r="BH47" s="195"/>
      <c r="BI47" s="195"/>
      <c r="BJ47" s="195"/>
      <c r="BK47" s="195"/>
      <c r="BL47" s="195"/>
      <c r="BM47" s="195"/>
      <c r="BN47" s="195"/>
      <c r="BO47" s="195"/>
      <c r="BP47" s="195"/>
      <c r="BQ47" s="195"/>
      <c r="BR47" s="195"/>
      <c r="BS47" s="195"/>
      <c r="BT47" s="195"/>
      <c r="BU47" s="195"/>
      <c r="BV47" s="196"/>
      <c r="BW47" s="195"/>
      <c r="BX47" s="195"/>
      <c r="BY47" s="195"/>
      <c r="BZ47" s="196"/>
      <c r="CA47" s="196"/>
      <c r="CB47" s="196"/>
      <c r="CC47" s="196"/>
      <c r="CD47" s="206"/>
      <c r="CE47" s="206"/>
      <c r="CF47" s="207" t="e">
        <f t="shared" si="9"/>
        <v>#VALUE!</v>
      </c>
      <c r="CG47" s="208" t="e">
        <f t="shared" si="10"/>
        <v>#VALUE!</v>
      </c>
      <c r="CH47" s="209"/>
      <c r="CI47" s="210"/>
      <c r="CJ47" s="207" t="e">
        <f t="shared" si="11"/>
        <v>#VALUE!</v>
      </c>
      <c r="CK47" s="208" t="e">
        <f t="shared" si="12"/>
        <v>#VALUE!</v>
      </c>
      <c r="CL47" s="209"/>
      <c r="CM47" s="210"/>
      <c r="CN47" s="207" t="e">
        <f t="shared" si="13"/>
        <v>#VALUE!</v>
      </c>
      <c r="CO47" s="208" t="e">
        <f t="shared" si="14"/>
        <v>#VALUE!</v>
      </c>
      <c r="CP47" s="211"/>
      <c r="CQ47" s="212"/>
      <c r="CR47" s="213"/>
      <c r="CS47" s="213"/>
    </row>
    <row r="48" spans="1:97" ht="19.899999999999999" customHeight="1">
      <c r="A48" s="194">
        <v>47</v>
      </c>
      <c r="B48" s="204">
        <v>15</v>
      </c>
      <c r="C48" s="195"/>
      <c r="D48" s="196" t="str">
        <f t="shared" si="33"/>
        <v>F02N3S115</v>
      </c>
      <c r="E48" s="196" t="s">
        <v>2890</v>
      </c>
      <c r="F48" s="196" t="s">
        <v>2754</v>
      </c>
      <c r="G48" s="196"/>
      <c r="H48" s="196"/>
      <c r="I48" s="237"/>
      <c r="J48" s="237"/>
      <c r="K48" s="2" t="str">
        <f t="shared" si="22"/>
        <v>FCS0302</v>
      </c>
      <c r="L48" s="1">
        <f t="shared" si="30"/>
        <v>3</v>
      </c>
      <c r="M48" s="1">
        <f t="shared" si="31"/>
        <v>1</v>
      </c>
      <c r="N48" s="1">
        <v>15</v>
      </c>
      <c r="O48" s="57" t="str">
        <f t="shared" si="32"/>
        <v>AAI143</v>
      </c>
      <c r="P48" s="2" t="str">
        <f t="shared" si="26"/>
        <v>AI</v>
      </c>
      <c r="Q48" s="2" t="s">
        <v>161</v>
      </c>
      <c r="R48" s="57" t="s">
        <v>162</v>
      </c>
      <c r="S48" s="2"/>
      <c r="T48" s="2"/>
      <c r="U48" s="2"/>
      <c r="V48" s="2"/>
      <c r="W48" s="2"/>
      <c r="X48" s="2"/>
      <c r="Y48" s="3" t="str">
        <f t="shared" si="3"/>
        <v>%Z031115</v>
      </c>
      <c r="Z48" s="2" t="str">
        <f t="shared" si="29"/>
        <v>%%IF02N3S115</v>
      </c>
      <c r="AA48" s="2"/>
      <c r="AB48" s="2" t="str">
        <f t="shared" si="5"/>
        <v>SBAIR SPARE</v>
      </c>
      <c r="AC48" s="1" t="str">
        <f t="shared" si="6"/>
        <v/>
      </c>
      <c r="AD48" s="1" t="str">
        <f t="shared" si="7"/>
        <v/>
      </c>
      <c r="AE48" s="1" t="str">
        <f t="shared" si="8"/>
        <v/>
      </c>
      <c r="AF48" s="1"/>
      <c r="AG48" s="1"/>
      <c r="AH48" s="1"/>
      <c r="AI48" s="1"/>
      <c r="AJ48" s="1"/>
      <c r="AK48" s="58" t="s">
        <v>165</v>
      </c>
      <c r="AL48" s="4"/>
      <c r="AM48" s="4"/>
      <c r="AN48" s="5"/>
      <c r="AO48" s="195" t="s">
        <v>161</v>
      </c>
      <c r="AP48" s="199" t="s">
        <v>166</v>
      </c>
      <c r="AQ48" s="197"/>
      <c r="AR48" s="196"/>
      <c r="AS48" s="196"/>
      <c r="AT48" s="205" t="s">
        <v>168</v>
      </c>
      <c r="AU48" s="205"/>
      <c r="AV48" s="196"/>
      <c r="AW48" s="196"/>
      <c r="AX48" s="196"/>
      <c r="AY48" s="196"/>
      <c r="AZ48" s="196"/>
      <c r="BA48" s="196"/>
      <c r="BB48" s="196"/>
      <c r="BC48" s="196"/>
      <c r="BD48" s="195"/>
      <c r="BE48" s="195"/>
      <c r="BF48" s="195"/>
      <c r="BG48" s="195"/>
      <c r="BH48" s="195"/>
      <c r="BI48" s="195"/>
      <c r="BJ48" s="195"/>
      <c r="BK48" s="195"/>
      <c r="BL48" s="195"/>
      <c r="BM48" s="195"/>
      <c r="BN48" s="195"/>
      <c r="BO48" s="195"/>
      <c r="BP48" s="195"/>
      <c r="BQ48" s="195"/>
      <c r="BR48" s="195"/>
      <c r="BS48" s="195"/>
      <c r="BT48" s="195"/>
      <c r="BU48" s="195"/>
      <c r="BV48" s="196"/>
      <c r="BW48" s="195"/>
      <c r="BX48" s="195"/>
      <c r="BY48" s="195"/>
      <c r="BZ48" s="196"/>
      <c r="CA48" s="196"/>
      <c r="CB48" s="196"/>
      <c r="CC48" s="196"/>
      <c r="CD48" s="206"/>
      <c r="CE48" s="206"/>
      <c r="CF48" s="207" t="e">
        <f t="shared" si="9"/>
        <v>#VALUE!</v>
      </c>
      <c r="CG48" s="208" t="e">
        <f t="shared" si="10"/>
        <v>#VALUE!</v>
      </c>
      <c r="CH48" s="209"/>
      <c r="CI48" s="210"/>
      <c r="CJ48" s="207" t="e">
        <f t="shared" si="11"/>
        <v>#VALUE!</v>
      </c>
      <c r="CK48" s="208" t="e">
        <f t="shared" si="12"/>
        <v>#VALUE!</v>
      </c>
      <c r="CL48" s="209"/>
      <c r="CM48" s="210"/>
      <c r="CN48" s="207" t="e">
        <f t="shared" si="13"/>
        <v>#VALUE!</v>
      </c>
      <c r="CO48" s="208" t="e">
        <f t="shared" si="14"/>
        <v>#VALUE!</v>
      </c>
      <c r="CP48" s="211"/>
      <c r="CQ48" s="212"/>
      <c r="CR48" s="213"/>
      <c r="CS48" s="213"/>
    </row>
    <row r="49" spans="1:97" ht="19.899999999999999" customHeight="1">
      <c r="A49" s="194">
        <v>48</v>
      </c>
      <c r="B49" s="204">
        <v>16</v>
      </c>
      <c r="C49" s="195"/>
      <c r="D49" s="196" t="str">
        <f t="shared" si="33"/>
        <v>F02N3S116</v>
      </c>
      <c r="E49" s="196" t="s">
        <v>2891</v>
      </c>
      <c r="F49" s="196" t="s">
        <v>2754</v>
      </c>
      <c r="G49" s="196"/>
      <c r="H49" s="196"/>
      <c r="I49" s="237"/>
      <c r="J49" s="237"/>
      <c r="K49" s="2" t="str">
        <f t="shared" si="22"/>
        <v>FCS0302</v>
      </c>
      <c r="L49" s="1">
        <f t="shared" si="30"/>
        <v>3</v>
      </c>
      <c r="M49" s="1">
        <f t="shared" si="31"/>
        <v>1</v>
      </c>
      <c r="N49" s="1">
        <v>16</v>
      </c>
      <c r="O49" s="57" t="str">
        <f t="shared" si="32"/>
        <v>AAI143</v>
      </c>
      <c r="P49" s="2" t="str">
        <f t="shared" si="26"/>
        <v>AI</v>
      </c>
      <c r="Q49" s="2" t="s">
        <v>161</v>
      </c>
      <c r="R49" s="57" t="s">
        <v>162</v>
      </c>
      <c r="S49" s="2"/>
      <c r="T49" s="2"/>
      <c r="U49" s="2"/>
      <c r="V49" s="2"/>
      <c r="W49" s="2"/>
      <c r="X49" s="2"/>
      <c r="Y49" s="25" t="str">
        <f t="shared" si="3"/>
        <v>%Z031116</v>
      </c>
      <c r="Z49" s="2" t="str">
        <f t="shared" si="29"/>
        <v>%%IF02N3S116</v>
      </c>
      <c r="AA49" s="36"/>
      <c r="AB49" s="2" t="str">
        <f t="shared" si="5"/>
        <v>SBAIR SPARE</v>
      </c>
      <c r="AC49" s="1" t="str">
        <f t="shared" si="6"/>
        <v/>
      </c>
      <c r="AD49" s="1" t="str">
        <f t="shared" si="7"/>
        <v/>
      </c>
      <c r="AE49" s="1" t="str">
        <f t="shared" si="8"/>
        <v/>
      </c>
      <c r="AF49" s="1"/>
      <c r="AG49" s="1"/>
      <c r="AH49" s="1"/>
      <c r="AI49" s="1"/>
      <c r="AJ49" s="1"/>
      <c r="AK49" s="58" t="s">
        <v>165</v>
      </c>
      <c r="AL49" s="4"/>
      <c r="AM49" s="4"/>
      <c r="AN49" s="5"/>
      <c r="AO49" s="195" t="s">
        <v>161</v>
      </c>
      <c r="AP49" s="199" t="s">
        <v>166</v>
      </c>
      <c r="AQ49" s="197"/>
      <c r="AR49" s="196"/>
      <c r="AS49" s="195"/>
      <c r="AT49" s="216" t="s">
        <v>168</v>
      </c>
      <c r="AU49" s="216"/>
      <c r="AV49" s="196"/>
      <c r="AW49" s="4"/>
      <c r="AX49" s="4"/>
      <c r="AY49" s="4"/>
      <c r="AZ49" s="4"/>
      <c r="BA49" s="4"/>
      <c r="BB49" s="4"/>
      <c r="BC49" s="4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4"/>
      <c r="BW49" s="8"/>
      <c r="BX49" s="8"/>
      <c r="BY49" s="8"/>
      <c r="BZ49" s="4"/>
      <c r="CA49" s="4"/>
      <c r="CB49" s="4"/>
      <c r="CC49" s="4"/>
      <c r="CD49" s="27"/>
      <c r="CE49" s="27"/>
      <c r="CF49" s="207" t="e">
        <f t="shared" si="9"/>
        <v>#VALUE!</v>
      </c>
      <c r="CG49" s="208" t="e">
        <f t="shared" si="10"/>
        <v>#VALUE!</v>
      </c>
      <c r="CH49" s="209"/>
      <c r="CI49" s="210"/>
      <c r="CJ49" s="207" t="e">
        <f t="shared" si="11"/>
        <v>#VALUE!</v>
      </c>
      <c r="CK49" s="208" t="e">
        <f t="shared" si="12"/>
        <v>#VALUE!</v>
      </c>
      <c r="CL49" s="209"/>
      <c r="CM49" s="210"/>
      <c r="CN49" s="207" t="e">
        <f t="shared" si="13"/>
        <v>#VALUE!</v>
      </c>
      <c r="CO49" s="208" t="e">
        <f t="shared" si="14"/>
        <v>#VALUE!</v>
      </c>
      <c r="CP49" s="211"/>
      <c r="CQ49" s="212"/>
      <c r="CR49" s="213"/>
      <c r="CS49" s="213"/>
    </row>
    <row r="50" spans="1:97" ht="19.899999999999999" customHeight="1">
      <c r="A50" s="194">
        <v>49</v>
      </c>
      <c r="B50" s="195">
        <v>1</v>
      </c>
      <c r="C50" s="195"/>
      <c r="D50" s="196" t="s">
        <v>2892</v>
      </c>
      <c r="E50" s="196" t="s">
        <v>2893</v>
      </c>
      <c r="F50" s="196" t="s">
        <v>2894</v>
      </c>
      <c r="G50" s="196" t="s">
        <v>928</v>
      </c>
      <c r="H50" s="196" t="s">
        <v>385</v>
      </c>
      <c r="I50" s="237" t="str">
        <f t="shared" ref="I50:I60" si="34">IF(G50&lt;&gt;"",LEFT(G50,FIND("~",G50,1)-1),"")</f>
        <v>0</v>
      </c>
      <c r="J50" s="237" t="str">
        <f t="shared" ref="J50:J60" si="35">IF(G50&lt;&gt;"",MID(G50,FIND("~",G50,1)+1,10),"")</f>
        <v>1.0</v>
      </c>
      <c r="K50" s="2" t="str">
        <f t="shared" si="22"/>
        <v>FCS0302</v>
      </c>
      <c r="L50" s="1">
        <v>4</v>
      </c>
      <c r="M50" s="1">
        <v>1</v>
      </c>
      <c r="N50" s="1">
        <v>1</v>
      </c>
      <c r="O50" s="57" t="s">
        <v>34</v>
      </c>
      <c r="P50" s="2" t="str">
        <f t="shared" si="26"/>
        <v>AI</v>
      </c>
      <c r="Q50" s="2" t="s">
        <v>161</v>
      </c>
      <c r="R50" s="57" t="s">
        <v>162</v>
      </c>
      <c r="S50" s="2"/>
      <c r="T50" s="2"/>
      <c r="U50" s="2">
        <v>24</v>
      </c>
      <c r="V50" s="2"/>
      <c r="W50" s="2" t="s">
        <v>2895</v>
      </c>
      <c r="X50" s="2" t="s">
        <v>164</v>
      </c>
      <c r="Y50" s="3" t="str">
        <f t="shared" si="3"/>
        <v>%Z041101</v>
      </c>
      <c r="Z50" s="2" t="str">
        <f t="shared" si="29"/>
        <v>%%I08PT6109</v>
      </c>
      <c r="AA50" s="2"/>
      <c r="AB50" s="2" t="str">
        <f t="shared" si="5"/>
        <v>来自界区0.7MPaG蒸汽压力</v>
      </c>
      <c r="AC50" s="1" t="str">
        <f t="shared" si="6"/>
        <v>0</v>
      </c>
      <c r="AD50" s="1" t="str">
        <f t="shared" si="7"/>
        <v>1.0</v>
      </c>
      <c r="AE50" s="1" t="str">
        <f t="shared" si="8"/>
        <v>MPa</v>
      </c>
      <c r="AF50" s="1"/>
      <c r="AG50" s="1"/>
      <c r="AH50" s="1"/>
      <c r="AI50" s="1"/>
      <c r="AJ50" s="1"/>
      <c r="AK50" s="58" t="s">
        <v>165</v>
      </c>
      <c r="AL50" s="4"/>
      <c r="AM50" s="4"/>
      <c r="AN50" s="5"/>
      <c r="AO50" s="195" t="s">
        <v>161</v>
      </c>
      <c r="AP50" s="199" t="s">
        <v>166</v>
      </c>
      <c r="AQ50" s="197"/>
      <c r="AR50" s="196"/>
      <c r="AS50" s="196"/>
      <c r="AT50" s="205" t="s">
        <v>168</v>
      </c>
      <c r="AU50" s="205" t="s">
        <v>169</v>
      </c>
      <c r="AV50" s="196" t="s">
        <v>170</v>
      </c>
      <c r="AW50" s="4"/>
      <c r="AX50" s="4"/>
      <c r="AY50" s="4"/>
      <c r="AZ50" s="4"/>
      <c r="BA50" s="4"/>
      <c r="BB50" s="4"/>
      <c r="BC50" s="4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4"/>
      <c r="BW50" s="8"/>
      <c r="BX50" s="8"/>
      <c r="BY50" s="8"/>
      <c r="BZ50" s="4"/>
      <c r="CA50" s="4"/>
      <c r="CB50" s="4"/>
      <c r="CC50" s="4"/>
      <c r="CD50" s="27"/>
      <c r="CE50" s="27"/>
      <c r="CF50" s="207">
        <f t="shared" si="9"/>
        <v>-1E-3</v>
      </c>
      <c r="CG50" s="208">
        <f t="shared" si="10"/>
        <v>1E-3</v>
      </c>
      <c r="CH50" s="209"/>
      <c r="CI50" s="210"/>
      <c r="CJ50" s="207">
        <f t="shared" si="11"/>
        <v>0.499</v>
      </c>
      <c r="CK50" s="208">
        <f t="shared" si="12"/>
        <v>0.501</v>
      </c>
      <c r="CL50" s="209"/>
      <c r="CM50" s="210"/>
      <c r="CN50" s="207">
        <f t="shared" si="13"/>
        <v>0.999</v>
      </c>
      <c r="CO50" s="208">
        <f t="shared" si="14"/>
        <v>1.0009999999999999</v>
      </c>
      <c r="CP50" s="211"/>
      <c r="CQ50" s="212"/>
      <c r="CR50" s="213"/>
      <c r="CS50" s="213"/>
    </row>
    <row r="51" spans="1:97" ht="19.899999999999999" customHeight="1">
      <c r="A51" s="194">
        <v>50</v>
      </c>
      <c r="B51" s="195">
        <v>2</v>
      </c>
      <c r="C51" s="195"/>
      <c r="D51" s="196" t="s">
        <v>2896</v>
      </c>
      <c r="E51" s="196" t="s">
        <v>2897</v>
      </c>
      <c r="F51" s="196" t="s">
        <v>2898</v>
      </c>
      <c r="G51" s="196" t="s">
        <v>2899</v>
      </c>
      <c r="H51" s="196" t="s">
        <v>385</v>
      </c>
      <c r="I51" s="237" t="str">
        <f t="shared" si="34"/>
        <v>0</v>
      </c>
      <c r="J51" s="237" t="str">
        <f t="shared" si="35"/>
        <v>0.4</v>
      </c>
      <c r="K51" s="2" t="str">
        <f t="shared" si="22"/>
        <v>FCS0302</v>
      </c>
      <c r="L51" s="1">
        <f t="shared" ref="L51:L65" si="36">L50</f>
        <v>4</v>
      </c>
      <c r="M51" s="1">
        <f t="shared" ref="M51:M65" si="37">M50</f>
        <v>1</v>
      </c>
      <c r="N51" s="1">
        <v>2</v>
      </c>
      <c r="O51" s="57" t="str">
        <f t="shared" ref="O51:O65" si="38">O50</f>
        <v>AAI143</v>
      </c>
      <c r="P51" s="2" t="str">
        <f t="shared" si="26"/>
        <v>AI</v>
      </c>
      <c r="Q51" s="2" t="s">
        <v>161</v>
      </c>
      <c r="R51" s="57" t="s">
        <v>162</v>
      </c>
      <c r="S51" s="2"/>
      <c r="T51" s="2"/>
      <c r="U51" s="2">
        <v>23</v>
      </c>
      <c r="V51" s="2"/>
      <c r="W51" s="2" t="s">
        <v>2900</v>
      </c>
      <c r="X51" s="2" t="s">
        <v>164</v>
      </c>
      <c r="Y51" s="3" t="str">
        <f t="shared" si="3"/>
        <v>%Z041102</v>
      </c>
      <c r="Z51" s="2" t="str">
        <f t="shared" si="29"/>
        <v>%%I08PT6205</v>
      </c>
      <c r="AA51" s="2"/>
      <c r="AB51" s="2" t="str">
        <f t="shared" si="5"/>
        <v>来自界区0.25MPaG蒸汽压力</v>
      </c>
      <c r="AC51" s="1" t="str">
        <f t="shared" si="6"/>
        <v>0</v>
      </c>
      <c r="AD51" s="1" t="str">
        <f t="shared" si="7"/>
        <v>0.4</v>
      </c>
      <c r="AE51" s="1" t="str">
        <f t="shared" si="8"/>
        <v>MPa</v>
      </c>
      <c r="AF51" s="1"/>
      <c r="AG51" s="1"/>
      <c r="AH51" s="1"/>
      <c r="AI51" s="1"/>
      <c r="AJ51" s="1"/>
      <c r="AK51" s="58" t="s">
        <v>165</v>
      </c>
      <c r="AL51" s="4"/>
      <c r="AM51" s="4"/>
      <c r="AN51" s="5"/>
      <c r="AO51" s="195" t="s">
        <v>161</v>
      </c>
      <c r="AP51" s="199" t="s">
        <v>166</v>
      </c>
      <c r="AQ51" s="197"/>
      <c r="AR51" s="196"/>
      <c r="AS51" s="196"/>
      <c r="AT51" s="205" t="s">
        <v>168</v>
      </c>
      <c r="AU51" s="205" t="s">
        <v>169</v>
      </c>
      <c r="AV51" s="196" t="s">
        <v>170</v>
      </c>
      <c r="AW51" s="4"/>
      <c r="AX51" s="4"/>
      <c r="AY51" s="4"/>
      <c r="AZ51" s="4"/>
      <c r="BA51" s="4"/>
      <c r="BB51" s="4"/>
      <c r="BC51" s="4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4"/>
      <c r="BW51" s="8"/>
      <c r="BX51" s="8"/>
      <c r="BY51" s="8"/>
      <c r="BZ51" s="4"/>
      <c r="CA51" s="4"/>
      <c r="CB51" s="4"/>
      <c r="CC51" s="4"/>
      <c r="CD51" s="27"/>
      <c r="CE51" s="27"/>
      <c r="CF51" s="207">
        <f t="shared" si="9"/>
        <v>-4.0000000000000002E-4</v>
      </c>
      <c r="CG51" s="208">
        <f t="shared" si="10"/>
        <v>4.0000000000000002E-4</v>
      </c>
      <c r="CH51" s="209"/>
      <c r="CI51" s="210"/>
      <c r="CJ51" s="207">
        <f t="shared" si="11"/>
        <v>0.1996</v>
      </c>
      <c r="CK51" s="208">
        <f t="shared" si="12"/>
        <v>0.20040000000000002</v>
      </c>
      <c r="CL51" s="209"/>
      <c r="CM51" s="210"/>
      <c r="CN51" s="207">
        <f t="shared" si="13"/>
        <v>0.39960000000000001</v>
      </c>
      <c r="CO51" s="208">
        <f t="shared" si="14"/>
        <v>0.40040000000000003</v>
      </c>
      <c r="CP51" s="211"/>
      <c r="CQ51" s="212"/>
      <c r="CR51" s="213"/>
      <c r="CS51" s="213"/>
    </row>
    <row r="52" spans="1:97" ht="19.899999999999999" customHeight="1">
      <c r="A52" s="194">
        <v>51</v>
      </c>
      <c r="B52" s="195">
        <v>3</v>
      </c>
      <c r="C52" s="195"/>
      <c r="D52" s="196" t="s">
        <v>2901</v>
      </c>
      <c r="E52" s="196" t="s">
        <v>2902</v>
      </c>
      <c r="F52" s="196" t="s">
        <v>2903</v>
      </c>
      <c r="G52" s="196" t="s">
        <v>498</v>
      </c>
      <c r="H52" s="196" t="s">
        <v>840</v>
      </c>
      <c r="I52" s="237" t="str">
        <f t="shared" si="34"/>
        <v>0</v>
      </c>
      <c r="J52" s="237" t="str">
        <f t="shared" si="35"/>
        <v>12</v>
      </c>
      <c r="K52" s="2" t="str">
        <f t="shared" si="22"/>
        <v>FCS0302</v>
      </c>
      <c r="L52" s="1">
        <f t="shared" si="36"/>
        <v>4</v>
      </c>
      <c r="M52" s="1">
        <f t="shared" si="37"/>
        <v>1</v>
      </c>
      <c r="N52" s="1">
        <v>3</v>
      </c>
      <c r="O52" s="57" t="str">
        <f t="shared" si="38"/>
        <v>AAI143</v>
      </c>
      <c r="P52" s="2" t="str">
        <f t="shared" si="26"/>
        <v>AI</v>
      </c>
      <c r="Q52" s="2" t="s">
        <v>161</v>
      </c>
      <c r="R52" s="57" t="s">
        <v>162</v>
      </c>
      <c r="S52" s="2"/>
      <c r="T52" s="2"/>
      <c r="U52" s="2">
        <v>19</v>
      </c>
      <c r="V52" s="2"/>
      <c r="W52" s="2" t="s">
        <v>2904</v>
      </c>
      <c r="X52" s="2" t="s">
        <v>354</v>
      </c>
      <c r="Y52" s="3" t="str">
        <f t="shared" si="3"/>
        <v>%Z041103</v>
      </c>
      <c r="Z52" s="2" t="str">
        <f t="shared" si="29"/>
        <v>%%I08PT7005</v>
      </c>
      <c r="AA52" s="2"/>
      <c r="AB52" s="2" t="str">
        <f t="shared" si="5"/>
        <v>干粗EDC储槽TK702顶部压力</v>
      </c>
      <c r="AC52" s="1" t="str">
        <f t="shared" si="6"/>
        <v>0</v>
      </c>
      <c r="AD52" s="1" t="str">
        <f t="shared" si="7"/>
        <v>12</v>
      </c>
      <c r="AE52" s="1" t="str">
        <f t="shared" si="8"/>
        <v>kPa</v>
      </c>
      <c r="AF52" s="1"/>
      <c r="AG52" s="1"/>
      <c r="AH52" s="1"/>
      <c r="AI52" s="1"/>
      <c r="AJ52" s="1"/>
      <c r="AK52" s="58" t="s">
        <v>165</v>
      </c>
      <c r="AL52" s="4"/>
      <c r="AM52" s="4"/>
      <c r="AN52" s="5"/>
      <c r="AO52" s="195" t="s">
        <v>161</v>
      </c>
      <c r="AP52" s="199" t="s">
        <v>166</v>
      </c>
      <c r="AQ52" s="197"/>
      <c r="AR52" s="196"/>
      <c r="AS52" s="196"/>
      <c r="AT52" s="205" t="s">
        <v>168</v>
      </c>
      <c r="AU52" s="205" t="s">
        <v>169</v>
      </c>
      <c r="AV52" s="196" t="s">
        <v>170</v>
      </c>
      <c r="AW52" s="4"/>
      <c r="AX52" s="4"/>
      <c r="AY52" s="4"/>
      <c r="AZ52" s="4"/>
      <c r="BA52" s="4"/>
      <c r="BB52" s="4"/>
      <c r="BC52" s="4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4"/>
      <c r="BW52" s="8"/>
      <c r="BX52" s="8"/>
      <c r="BY52" s="8"/>
      <c r="BZ52" s="4"/>
      <c r="CA52" s="4"/>
      <c r="CB52" s="4"/>
      <c r="CC52" s="4"/>
      <c r="CD52" s="27"/>
      <c r="CE52" s="27"/>
      <c r="CF52" s="207">
        <f t="shared" si="9"/>
        <v>-1.2E-2</v>
      </c>
      <c r="CG52" s="208">
        <f t="shared" si="10"/>
        <v>1.2E-2</v>
      </c>
      <c r="CH52" s="209"/>
      <c r="CI52" s="210"/>
      <c r="CJ52" s="207">
        <f t="shared" si="11"/>
        <v>5.9880000000000004</v>
      </c>
      <c r="CK52" s="208">
        <f t="shared" si="12"/>
        <v>6.0119999999999996</v>
      </c>
      <c r="CL52" s="209"/>
      <c r="CM52" s="210"/>
      <c r="CN52" s="207">
        <f t="shared" si="13"/>
        <v>11.988</v>
      </c>
      <c r="CO52" s="208">
        <f t="shared" si="14"/>
        <v>12.012</v>
      </c>
      <c r="CP52" s="211"/>
      <c r="CQ52" s="212"/>
      <c r="CR52" s="213"/>
      <c r="CS52" s="213"/>
    </row>
    <row r="53" spans="1:97" ht="19.899999999999999" customHeight="1">
      <c r="A53" s="194">
        <v>52</v>
      </c>
      <c r="B53" s="195">
        <v>4</v>
      </c>
      <c r="C53" s="195"/>
      <c r="D53" s="196" t="s">
        <v>2905</v>
      </c>
      <c r="E53" s="196" t="s">
        <v>2906</v>
      </c>
      <c r="F53" s="196" t="s">
        <v>2907</v>
      </c>
      <c r="G53" s="196" t="s">
        <v>498</v>
      </c>
      <c r="H53" s="196" t="s">
        <v>840</v>
      </c>
      <c r="I53" s="237" t="str">
        <f t="shared" si="34"/>
        <v>0</v>
      </c>
      <c r="J53" s="237" t="str">
        <f t="shared" si="35"/>
        <v>12</v>
      </c>
      <c r="K53" s="2" t="str">
        <f t="shared" si="22"/>
        <v>FCS0302</v>
      </c>
      <c r="L53" s="1">
        <f t="shared" si="36"/>
        <v>4</v>
      </c>
      <c r="M53" s="1">
        <f t="shared" si="37"/>
        <v>1</v>
      </c>
      <c r="N53" s="1">
        <v>4</v>
      </c>
      <c r="O53" s="57" t="str">
        <f t="shared" si="38"/>
        <v>AAI143</v>
      </c>
      <c r="P53" s="2" t="str">
        <f t="shared" si="26"/>
        <v>AI</v>
      </c>
      <c r="Q53" s="2" t="s">
        <v>161</v>
      </c>
      <c r="R53" s="57" t="s">
        <v>162</v>
      </c>
      <c r="S53" s="2"/>
      <c r="T53" s="2"/>
      <c r="U53" s="2">
        <v>19</v>
      </c>
      <c r="V53" s="2"/>
      <c r="W53" s="2" t="s">
        <v>2908</v>
      </c>
      <c r="X53" s="2" t="s">
        <v>354</v>
      </c>
      <c r="Y53" s="3" t="str">
        <f t="shared" si="3"/>
        <v>%Z041104</v>
      </c>
      <c r="Z53" s="2" t="str">
        <f t="shared" si="29"/>
        <v>%%I08PT7031</v>
      </c>
      <c r="AA53" s="2"/>
      <c r="AB53" s="2" t="str">
        <f t="shared" si="5"/>
        <v>TK703A顶部压力</v>
      </c>
      <c r="AC53" s="1" t="str">
        <f t="shared" si="6"/>
        <v>0</v>
      </c>
      <c r="AD53" s="1" t="str">
        <f t="shared" si="7"/>
        <v>12</v>
      </c>
      <c r="AE53" s="1" t="str">
        <f t="shared" si="8"/>
        <v>kPa</v>
      </c>
      <c r="AF53" s="1"/>
      <c r="AG53" s="1"/>
      <c r="AH53" s="1"/>
      <c r="AI53" s="1"/>
      <c r="AJ53" s="1"/>
      <c r="AK53" s="58" t="s">
        <v>165</v>
      </c>
      <c r="AL53" s="4"/>
      <c r="AM53" s="4"/>
      <c r="AN53" s="5"/>
      <c r="AO53" s="195" t="s">
        <v>161</v>
      </c>
      <c r="AP53" s="199" t="s">
        <v>166</v>
      </c>
      <c r="AQ53" s="197"/>
      <c r="AR53" s="196"/>
      <c r="AS53" s="196"/>
      <c r="AT53" s="205" t="s">
        <v>168</v>
      </c>
      <c r="AU53" s="205" t="s">
        <v>169</v>
      </c>
      <c r="AV53" s="196" t="s">
        <v>170</v>
      </c>
      <c r="AW53" s="4"/>
      <c r="AX53" s="4"/>
      <c r="AY53" s="4"/>
      <c r="AZ53" s="4"/>
      <c r="BA53" s="4"/>
      <c r="BB53" s="4"/>
      <c r="BC53" s="4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4"/>
      <c r="BW53" s="8"/>
      <c r="BX53" s="8"/>
      <c r="BY53" s="8"/>
      <c r="BZ53" s="4"/>
      <c r="CA53" s="4"/>
      <c r="CB53" s="4"/>
      <c r="CC53" s="4"/>
      <c r="CD53" s="27"/>
      <c r="CE53" s="27"/>
      <c r="CF53" s="207">
        <f t="shared" si="9"/>
        <v>-1.2E-2</v>
      </c>
      <c r="CG53" s="208">
        <f t="shared" si="10"/>
        <v>1.2E-2</v>
      </c>
      <c r="CH53" s="209"/>
      <c r="CI53" s="210"/>
      <c r="CJ53" s="207">
        <f t="shared" si="11"/>
        <v>5.9880000000000004</v>
      </c>
      <c r="CK53" s="208">
        <f t="shared" si="12"/>
        <v>6.0119999999999996</v>
      </c>
      <c r="CL53" s="209"/>
      <c r="CM53" s="210"/>
      <c r="CN53" s="207">
        <f t="shared" si="13"/>
        <v>11.988</v>
      </c>
      <c r="CO53" s="208">
        <f t="shared" si="14"/>
        <v>12.012</v>
      </c>
      <c r="CP53" s="211"/>
      <c r="CQ53" s="212"/>
      <c r="CR53" s="213"/>
      <c r="CS53" s="213"/>
    </row>
    <row r="54" spans="1:97" ht="19.899999999999999" customHeight="1">
      <c r="A54" s="194">
        <v>53</v>
      </c>
      <c r="B54" s="195">
        <v>5</v>
      </c>
      <c r="C54" s="195"/>
      <c r="D54" s="196" t="s">
        <v>2909</v>
      </c>
      <c r="E54" s="196" t="s">
        <v>2910</v>
      </c>
      <c r="F54" s="196" t="s">
        <v>2911</v>
      </c>
      <c r="G54" s="196" t="s">
        <v>498</v>
      </c>
      <c r="H54" s="196" t="s">
        <v>840</v>
      </c>
      <c r="I54" s="237" t="str">
        <f t="shared" si="34"/>
        <v>0</v>
      </c>
      <c r="J54" s="237" t="str">
        <f t="shared" si="35"/>
        <v>12</v>
      </c>
      <c r="K54" s="2" t="str">
        <f t="shared" si="22"/>
        <v>FCS0302</v>
      </c>
      <c r="L54" s="1">
        <f t="shared" si="36"/>
        <v>4</v>
      </c>
      <c r="M54" s="1">
        <f t="shared" si="37"/>
        <v>1</v>
      </c>
      <c r="N54" s="1">
        <v>5</v>
      </c>
      <c r="O54" s="57" t="str">
        <f t="shared" si="38"/>
        <v>AAI143</v>
      </c>
      <c r="P54" s="2" t="str">
        <f t="shared" si="26"/>
        <v>AI</v>
      </c>
      <c r="Q54" s="2" t="s">
        <v>161</v>
      </c>
      <c r="R54" s="57" t="s">
        <v>162</v>
      </c>
      <c r="S54" s="2"/>
      <c r="T54" s="2"/>
      <c r="U54" s="2">
        <v>19</v>
      </c>
      <c r="V54" s="2"/>
      <c r="W54" s="2" t="s">
        <v>2912</v>
      </c>
      <c r="X54" s="2" t="s">
        <v>354</v>
      </c>
      <c r="Y54" s="3" t="str">
        <f t="shared" si="3"/>
        <v>%Z041105</v>
      </c>
      <c r="Z54" s="2" t="str">
        <f t="shared" si="29"/>
        <v>%%I08PT7034</v>
      </c>
      <c r="AA54" s="2"/>
      <c r="AB54" s="2" t="str">
        <f t="shared" si="5"/>
        <v>HF401进料储槽2顶部压力</v>
      </c>
      <c r="AC54" s="1" t="str">
        <f t="shared" si="6"/>
        <v>0</v>
      </c>
      <c r="AD54" s="1" t="str">
        <f t="shared" si="7"/>
        <v>12</v>
      </c>
      <c r="AE54" s="1" t="str">
        <f t="shared" si="8"/>
        <v>kPa</v>
      </c>
      <c r="AF54" s="1"/>
      <c r="AG54" s="1"/>
      <c r="AH54" s="1"/>
      <c r="AI54" s="1"/>
      <c r="AJ54" s="1"/>
      <c r="AK54" s="58" t="s">
        <v>165</v>
      </c>
      <c r="AL54" s="4"/>
      <c r="AM54" s="4"/>
      <c r="AN54" s="5"/>
      <c r="AO54" s="195" t="s">
        <v>161</v>
      </c>
      <c r="AP54" s="199" t="s">
        <v>166</v>
      </c>
      <c r="AQ54" s="197"/>
      <c r="AR54" s="196"/>
      <c r="AS54" s="196"/>
      <c r="AT54" s="205" t="s">
        <v>168</v>
      </c>
      <c r="AU54" s="205" t="s">
        <v>169</v>
      </c>
      <c r="AV54" s="196" t="s">
        <v>170</v>
      </c>
      <c r="AW54" s="4"/>
      <c r="AX54" s="4"/>
      <c r="AY54" s="4"/>
      <c r="AZ54" s="4"/>
      <c r="BA54" s="4"/>
      <c r="BB54" s="4"/>
      <c r="BC54" s="4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4"/>
      <c r="BW54" s="8"/>
      <c r="BX54" s="8"/>
      <c r="BY54" s="8"/>
      <c r="BZ54" s="4"/>
      <c r="CA54" s="4"/>
      <c r="CB54" s="4"/>
      <c r="CC54" s="4"/>
      <c r="CD54" s="27"/>
      <c r="CE54" s="27"/>
      <c r="CF54" s="207">
        <f t="shared" si="9"/>
        <v>-1.2E-2</v>
      </c>
      <c r="CG54" s="208">
        <f t="shared" si="10"/>
        <v>1.2E-2</v>
      </c>
      <c r="CH54" s="209"/>
      <c r="CI54" s="210"/>
      <c r="CJ54" s="207">
        <f t="shared" si="11"/>
        <v>5.9880000000000004</v>
      </c>
      <c r="CK54" s="208">
        <f t="shared" si="12"/>
        <v>6.0119999999999996</v>
      </c>
      <c r="CL54" s="209"/>
      <c r="CM54" s="210"/>
      <c r="CN54" s="207">
        <f t="shared" si="13"/>
        <v>11.988</v>
      </c>
      <c r="CO54" s="208">
        <f t="shared" si="14"/>
        <v>12.012</v>
      </c>
      <c r="CP54" s="211"/>
      <c r="CQ54" s="212"/>
      <c r="CR54" s="213"/>
      <c r="CS54" s="213"/>
    </row>
    <row r="55" spans="1:97" ht="19.899999999999999" customHeight="1">
      <c r="A55" s="194">
        <v>54</v>
      </c>
      <c r="B55" s="195">
        <v>6</v>
      </c>
      <c r="C55" s="195"/>
      <c r="D55" s="196" t="s">
        <v>2913</v>
      </c>
      <c r="E55" s="196" t="s">
        <v>2914</v>
      </c>
      <c r="F55" s="196" t="s">
        <v>2915</v>
      </c>
      <c r="G55" s="196" t="s">
        <v>400</v>
      </c>
      <c r="H55" s="196" t="s">
        <v>385</v>
      </c>
      <c r="I55" s="237" t="str">
        <f t="shared" si="34"/>
        <v>0</v>
      </c>
      <c r="J55" s="237" t="str">
        <f t="shared" si="35"/>
        <v>0.08</v>
      </c>
      <c r="K55" s="2" t="str">
        <f t="shared" si="22"/>
        <v>FCS0302</v>
      </c>
      <c r="L55" s="1">
        <f t="shared" si="36"/>
        <v>4</v>
      </c>
      <c r="M55" s="1">
        <f t="shared" si="37"/>
        <v>1</v>
      </c>
      <c r="N55" s="1">
        <v>6</v>
      </c>
      <c r="O55" s="57" t="str">
        <f t="shared" si="38"/>
        <v>AAI143</v>
      </c>
      <c r="P55" s="2" t="str">
        <f t="shared" si="26"/>
        <v>AI</v>
      </c>
      <c r="Q55" s="2" t="s">
        <v>161</v>
      </c>
      <c r="R55" s="57" t="s">
        <v>162</v>
      </c>
      <c r="S55" s="2"/>
      <c r="T55" s="2"/>
      <c r="U55" s="2">
        <v>19</v>
      </c>
      <c r="V55" s="2"/>
      <c r="W55" s="2" t="s">
        <v>2916</v>
      </c>
      <c r="X55" s="2" t="s">
        <v>354</v>
      </c>
      <c r="Y55" s="3" t="str">
        <f t="shared" si="3"/>
        <v>%Z041106</v>
      </c>
      <c r="Z55" s="2" t="str">
        <f t="shared" si="29"/>
        <v>%%I08PT7061</v>
      </c>
      <c r="AA55" s="2"/>
      <c r="AB55" s="2" t="str">
        <f t="shared" si="5"/>
        <v>VE710压力</v>
      </c>
      <c r="AC55" s="1" t="str">
        <f t="shared" si="6"/>
        <v>0</v>
      </c>
      <c r="AD55" s="1" t="str">
        <f t="shared" si="7"/>
        <v>0.08</v>
      </c>
      <c r="AE55" s="1" t="str">
        <f t="shared" si="8"/>
        <v>MPa</v>
      </c>
      <c r="AF55" s="1"/>
      <c r="AG55" s="1"/>
      <c r="AH55" s="1"/>
      <c r="AI55" s="1"/>
      <c r="AJ55" s="1"/>
      <c r="AK55" s="58" t="s">
        <v>165</v>
      </c>
      <c r="AL55" s="4"/>
      <c r="AM55" s="4"/>
      <c r="AN55" s="5"/>
      <c r="AO55" s="195" t="s">
        <v>161</v>
      </c>
      <c r="AP55" s="199" t="s">
        <v>166</v>
      </c>
      <c r="AQ55" s="197"/>
      <c r="AR55" s="196"/>
      <c r="AS55" s="196"/>
      <c r="AT55" s="205" t="s">
        <v>168</v>
      </c>
      <c r="AU55" s="205" t="s">
        <v>169</v>
      </c>
      <c r="AV55" s="196" t="s">
        <v>170</v>
      </c>
      <c r="AW55" s="4"/>
      <c r="AX55" s="4"/>
      <c r="AY55" s="4"/>
      <c r="AZ55" s="4"/>
      <c r="BA55" s="4"/>
      <c r="BB55" s="4"/>
      <c r="BC55" s="4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4"/>
      <c r="BW55" s="8"/>
      <c r="BX55" s="8"/>
      <c r="BY55" s="8"/>
      <c r="BZ55" s="4"/>
      <c r="CA55" s="4"/>
      <c r="CB55" s="4"/>
      <c r="CC55" s="4"/>
      <c r="CD55" s="27"/>
      <c r="CE55" s="27"/>
      <c r="CF55" s="207">
        <f t="shared" si="9"/>
        <v>-8.0000000000000007E-5</v>
      </c>
      <c r="CG55" s="208">
        <f t="shared" si="10"/>
        <v>8.0000000000000007E-5</v>
      </c>
      <c r="CH55" s="209"/>
      <c r="CI55" s="210"/>
      <c r="CJ55" s="207">
        <f t="shared" si="11"/>
        <v>3.9920000000000004E-2</v>
      </c>
      <c r="CK55" s="208">
        <f t="shared" si="12"/>
        <v>4.0079999999999998E-2</v>
      </c>
      <c r="CL55" s="209"/>
      <c r="CM55" s="210"/>
      <c r="CN55" s="207">
        <f t="shared" si="13"/>
        <v>7.9920000000000005E-2</v>
      </c>
      <c r="CO55" s="208">
        <f t="shared" si="14"/>
        <v>8.0079999999999998E-2</v>
      </c>
      <c r="CP55" s="211"/>
      <c r="CQ55" s="212"/>
      <c r="CR55" s="213"/>
      <c r="CS55" s="213"/>
    </row>
    <row r="56" spans="1:97" ht="19.899999999999999" customHeight="1">
      <c r="A56" s="194">
        <v>55</v>
      </c>
      <c r="B56" s="195">
        <v>7</v>
      </c>
      <c r="C56" s="195"/>
      <c r="D56" s="196" t="s">
        <v>2917</v>
      </c>
      <c r="E56" s="196" t="s">
        <v>2918</v>
      </c>
      <c r="F56" s="196" t="s">
        <v>2919</v>
      </c>
      <c r="G56" s="196" t="s">
        <v>1461</v>
      </c>
      <c r="H56" s="196" t="s">
        <v>840</v>
      </c>
      <c r="I56" s="237" t="str">
        <f t="shared" si="34"/>
        <v>0</v>
      </c>
      <c r="J56" s="237" t="str">
        <f t="shared" si="35"/>
        <v>3</v>
      </c>
      <c r="K56" s="2" t="str">
        <f t="shared" si="22"/>
        <v>FCS0302</v>
      </c>
      <c r="L56" s="1">
        <f t="shared" si="36"/>
        <v>4</v>
      </c>
      <c r="M56" s="1">
        <f t="shared" si="37"/>
        <v>1</v>
      </c>
      <c r="N56" s="1">
        <v>7</v>
      </c>
      <c r="O56" s="57" t="str">
        <f t="shared" si="38"/>
        <v>AAI143</v>
      </c>
      <c r="P56" s="2" t="str">
        <f t="shared" si="26"/>
        <v>AI</v>
      </c>
      <c r="Q56" s="2" t="s">
        <v>161</v>
      </c>
      <c r="R56" s="57" t="s">
        <v>162</v>
      </c>
      <c r="S56" s="2"/>
      <c r="T56" s="2"/>
      <c r="U56" s="2">
        <v>24</v>
      </c>
      <c r="V56" s="2"/>
      <c r="W56" s="2" t="s">
        <v>2920</v>
      </c>
      <c r="X56" s="2" t="s">
        <v>164</v>
      </c>
      <c r="Y56" s="3" t="str">
        <f t="shared" si="3"/>
        <v>%Z041107</v>
      </c>
      <c r="Z56" s="2" t="str">
        <f t="shared" si="29"/>
        <v>%%I08PT7062</v>
      </c>
      <c r="AA56" s="2"/>
      <c r="AB56" s="2" t="str">
        <f t="shared" si="5"/>
        <v>EDC槽呼吸阀至EJ710压力</v>
      </c>
      <c r="AC56" s="1" t="str">
        <f t="shared" si="6"/>
        <v>0</v>
      </c>
      <c r="AD56" s="1" t="str">
        <f t="shared" si="7"/>
        <v>3</v>
      </c>
      <c r="AE56" s="1" t="str">
        <f t="shared" si="8"/>
        <v>kPa</v>
      </c>
      <c r="AF56" s="1"/>
      <c r="AG56" s="1"/>
      <c r="AH56" s="1"/>
      <c r="AI56" s="1"/>
      <c r="AJ56" s="1"/>
      <c r="AK56" s="58" t="s">
        <v>165</v>
      </c>
      <c r="AL56" s="4"/>
      <c r="AM56" s="4"/>
      <c r="AN56" s="5"/>
      <c r="AO56" s="195" t="s">
        <v>161</v>
      </c>
      <c r="AP56" s="199" t="s">
        <v>166</v>
      </c>
      <c r="AQ56" s="197"/>
      <c r="AR56" s="196"/>
      <c r="AS56" s="196"/>
      <c r="AT56" s="205" t="s">
        <v>168</v>
      </c>
      <c r="AU56" s="205" t="s">
        <v>169</v>
      </c>
      <c r="AV56" s="196" t="s">
        <v>170</v>
      </c>
      <c r="AW56" s="4"/>
      <c r="AX56" s="4"/>
      <c r="AY56" s="4"/>
      <c r="AZ56" s="4"/>
      <c r="BA56" s="4"/>
      <c r="BB56" s="4"/>
      <c r="BC56" s="4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4"/>
      <c r="BW56" s="8"/>
      <c r="BX56" s="8"/>
      <c r="BY56" s="8"/>
      <c r="BZ56" s="4"/>
      <c r="CA56" s="4"/>
      <c r="CB56" s="4"/>
      <c r="CC56" s="4"/>
      <c r="CD56" s="27"/>
      <c r="CE56" s="27"/>
      <c r="CF56" s="207">
        <f t="shared" si="9"/>
        <v>-3.0000000000000001E-3</v>
      </c>
      <c r="CG56" s="208">
        <f t="shared" si="10"/>
        <v>3.0000000000000001E-3</v>
      </c>
      <c r="CH56" s="209"/>
      <c r="CI56" s="210"/>
      <c r="CJ56" s="207">
        <f t="shared" si="11"/>
        <v>1.4970000000000001</v>
      </c>
      <c r="CK56" s="208">
        <f t="shared" si="12"/>
        <v>1.5029999999999999</v>
      </c>
      <c r="CL56" s="209"/>
      <c r="CM56" s="210"/>
      <c r="CN56" s="207">
        <f t="shared" si="13"/>
        <v>2.9969999999999999</v>
      </c>
      <c r="CO56" s="208">
        <f t="shared" si="14"/>
        <v>3.0030000000000001</v>
      </c>
      <c r="CP56" s="211"/>
      <c r="CQ56" s="212"/>
      <c r="CR56" s="213"/>
      <c r="CS56" s="213"/>
    </row>
    <row r="57" spans="1:97" ht="19.899999999999999" customHeight="1">
      <c r="A57" s="194">
        <v>56</v>
      </c>
      <c r="B57" s="195">
        <v>8</v>
      </c>
      <c r="C57" s="195"/>
      <c r="D57" s="196" t="s">
        <v>2921</v>
      </c>
      <c r="E57" s="196" t="s">
        <v>2922</v>
      </c>
      <c r="F57" s="196" t="s">
        <v>2923</v>
      </c>
      <c r="G57" s="196" t="s">
        <v>390</v>
      </c>
      <c r="H57" s="196" t="s">
        <v>385</v>
      </c>
      <c r="I57" s="237" t="str">
        <f t="shared" si="34"/>
        <v>0</v>
      </c>
      <c r="J57" s="237" t="str">
        <f t="shared" si="35"/>
        <v>0.8</v>
      </c>
      <c r="K57" s="2" t="str">
        <f t="shared" si="22"/>
        <v>FCS0302</v>
      </c>
      <c r="L57" s="1">
        <f t="shared" si="36"/>
        <v>4</v>
      </c>
      <c r="M57" s="1">
        <f t="shared" si="37"/>
        <v>1</v>
      </c>
      <c r="N57" s="1">
        <v>8</v>
      </c>
      <c r="O57" s="57" t="str">
        <f t="shared" si="38"/>
        <v>AAI143</v>
      </c>
      <c r="P57" s="2" t="str">
        <f t="shared" si="26"/>
        <v>AI</v>
      </c>
      <c r="Q57" s="2" t="s">
        <v>161</v>
      </c>
      <c r="R57" s="57" t="s">
        <v>162</v>
      </c>
      <c r="S57" s="2"/>
      <c r="T57" s="2"/>
      <c r="U57" s="2">
        <v>24</v>
      </c>
      <c r="V57" s="2"/>
      <c r="W57" s="2" t="s">
        <v>2924</v>
      </c>
      <c r="X57" s="2" t="s">
        <v>164</v>
      </c>
      <c r="Y57" s="3" t="str">
        <f t="shared" si="3"/>
        <v>%Z041108</v>
      </c>
      <c r="Z57" s="2" t="str">
        <f t="shared" si="29"/>
        <v>%%I08PT7063</v>
      </c>
      <c r="AA57" s="2"/>
      <c r="AB57" s="2" t="str">
        <f t="shared" si="5"/>
        <v>HE701壳程压力</v>
      </c>
      <c r="AC57" s="1" t="str">
        <f t="shared" si="6"/>
        <v>0</v>
      </c>
      <c r="AD57" s="1" t="str">
        <f t="shared" si="7"/>
        <v>0.8</v>
      </c>
      <c r="AE57" s="1" t="str">
        <f t="shared" si="8"/>
        <v>MPa</v>
      </c>
      <c r="AF57" s="1"/>
      <c r="AG57" s="1"/>
      <c r="AH57" s="1"/>
      <c r="AI57" s="1"/>
      <c r="AJ57" s="1"/>
      <c r="AK57" s="58" t="s">
        <v>165</v>
      </c>
      <c r="AL57" s="4"/>
      <c r="AM57" s="4"/>
      <c r="AN57" s="5"/>
      <c r="AO57" s="195" t="s">
        <v>161</v>
      </c>
      <c r="AP57" s="199" t="s">
        <v>166</v>
      </c>
      <c r="AQ57" s="197"/>
      <c r="AR57" s="196"/>
      <c r="AS57" s="196"/>
      <c r="AT57" s="205" t="s">
        <v>168</v>
      </c>
      <c r="AU57" s="205" t="s">
        <v>169</v>
      </c>
      <c r="AV57" s="196" t="s">
        <v>170</v>
      </c>
      <c r="AW57" s="4"/>
      <c r="AX57" s="4"/>
      <c r="AY57" s="4"/>
      <c r="AZ57" s="4"/>
      <c r="BA57" s="4"/>
      <c r="BB57" s="4"/>
      <c r="BC57" s="4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4"/>
      <c r="BW57" s="8"/>
      <c r="BX57" s="8"/>
      <c r="BY57" s="8"/>
      <c r="BZ57" s="4"/>
      <c r="CA57" s="4"/>
      <c r="CB57" s="4"/>
      <c r="CC57" s="4"/>
      <c r="CD57" s="27"/>
      <c r="CE57" s="27"/>
      <c r="CF57" s="207">
        <f t="shared" si="9"/>
        <v>-8.0000000000000004E-4</v>
      </c>
      <c r="CG57" s="208">
        <f t="shared" si="10"/>
        <v>8.0000000000000004E-4</v>
      </c>
      <c r="CH57" s="209"/>
      <c r="CI57" s="210"/>
      <c r="CJ57" s="207">
        <f t="shared" si="11"/>
        <v>0.3992</v>
      </c>
      <c r="CK57" s="208">
        <f t="shared" si="12"/>
        <v>0.40080000000000005</v>
      </c>
      <c r="CL57" s="209"/>
      <c r="CM57" s="210"/>
      <c r="CN57" s="207">
        <f t="shared" si="13"/>
        <v>0.79920000000000002</v>
      </c>
      <c r="CO57" s="208">
        <f t="shared" si="14"/>
        <v>0.80080000000000007</v>
      </c>
      <c r="CP57" s="211"/>
      <c r="CQ57" s="212"/>
      <c r="CR57" s="213"/>
      <c r="CS57" s="213"/>
    </row>
    <row r="58" spans="1:97" ht="19.899999999999999" customHeight="1">
      <c r="A58" s="194">
        <v>57</v>
      </c>
      <c r="B58" s="195">
        <v>9</v>
      </c>
      <c r="C58" s="195"/>
      <c r="D58" s="196" t="s">
        <v>2925</v>
      </c>
      <c r="E58" s="196" t="s">
        <v>2926</v>
      </c>
      <c r="F58" s="196" t="s">
        <v>2927</v>
      </c>
      <c r="G58" s="196" t="s">
        <v>498</v>
      </c>
      <c r="H58" s="196" t="s">
        <v>840</v>
      </c>
      <c r="I58" s="237" t="str">
        <f t="shared" si="34"/>
        <v>0</v>
      </c>
      <c r="J58" s="237" t="str">
        <f t="shared" si="35"/>
        <v>12</v>
      </c>
      <c r="K58" s="2" t="str">
        <f t="shared" si="22"/>
        <v>FCS0302</v>
      </c>
      <c r="L58" s="1">
        <f t="shared" si="36"/>
        <v>4</v>
      </c>
      <c r="M58" s="1">
        <f t="shared" si="37"/>
        <v>1</v>
      </c>
      <c r="N58" s="1">
        <v>9</v>
      </c>
      <c r="O58" s="57" t="str">
        <f t="shared" si="38"/>
        <v>AAI143</v>
      </c>
      <c r="P58" s="2" t="str">
        <f t="shared" si="26"/>
        <v>AI</v>
      </c>
      <c r="Q58" s="2" t="s">
        <v>161</v>
      </c>
      <c r="R58" s="57" t="s">
        <v>162</v>
      </c>
      <c r="S58" s="2"/>
      <c r="T58" s="2"/>
      <c r="U58" s="2">
        <v>24</v>
      </c>
      <c r="V58" s="2"/>
      <c r="W58" s="2" t="s">
        <v>2928</v>
      </c>
      <c r="X58" s="2" t="s">
        <v>164</v>
      </c>
      <c r="Y58" s="3" t="str">
        <f t="shared" si="3"/>
        <v>%Z041109</v>
      </c>
      <c r="Z58" s="2" t="str">
        <f t="shared" si="29"/>
        <v>%%I08PT7069</v>
      </c>
      <c r="AA58" s="2"/>
      <c r="AB58" s="2" t="str">
        <f t="shared" si="5"/>
        <v>EDC排气喷射器EJ710压力</v>
      </c>
      <c r="AC58" s="1" t="str">
        <f t="shared" si="6"/>
        <v>0</v>
      </c>
      <c r="AD58" s="1" t="str">
        <f t="shared" si="7"/>
        <v>12</v>
      </c>
      <c r="AE58" s="1" t="str">
        <f t="shared" si="8"/>
        <v>kPa</v>
      </c>
      <c r="AF58" s="1"/>
      <c r="AG58" s="1"/>
      <c r="AH58" s="1"/>
      <c r="AI58" s="1"/>
      <c r="AJ58" s="1"/>
      <c r="AK58" s="58" t="s">
        <v>165</v>
      </c>
      <c r="AL58" s="4"/>
      <c r="AM58" s="4"/>
      <c r="AN58" s="5"/>
      <c r="AO58" s="195" t="s">
        <v>161</v>
      </c>
      <c r="AP58" s="199" t="s">
        <v>166</v>
      </c>
      <c r="AQ58" s="197"/>
      <c r="AR58" s="196"/>
      <c r="AS58" s="196"/>
      <c r="AT58" s="205" t="s">
        <v>168</v>
      </c>
      <c r="AU58" s="205" t="s">
        <v>169</v>
      </c>
      <c r="AV58" s="196" t="s">
        <v>170</v>
      </c>
      <c r="AW58" s="4"/>
      <c r="AX58" s="4"/>
      <c r="AY58" s="4"/>
      <c r="AZ58" s="4"/>
      <c r="BA58" s="4"/>
      <c r="BB58" s="4"/>
      <c r="BC58" s="4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4"/>
      <c r="BW58" s="8"/>
      <c r="BX58" s="8"/>
      <c r="BY58" s="8"/>
      <c r="BZ58" s="4"/>
      <c r="CA58" s="4"/>
      <c r="CB58" s="4"/>
      <c r="CC58" s="4"/>
      <c r="CD58" s="27"/>
      <c r="CE58" s="27"/>
      <c r="CF58" s="207">
        <f t="shared" si="9"/>
        <v>-1.2E-2</v>
      </c>
      <c r="CG58" s="208">
        <f t="shared" si="10"/>
        <v>1.2E-2</v>
      </c>
      <c r="CH58" s="209"/>
      <c r="CI58" s="210"/>
      <c r="CJ58" s="207">
        <f t="shared" si="11"/>
        <v>5.9880000000000004</v>
      </c>
      <c r="CK58" s="208">
        <f t="shared" si="12"/>
        <v>6.0119999999999996</v>
      </c>
      <c r="CL58" s="209"/>
      <c r="CM58" s="210"/>
      <c r="CN58" s="207">
        <f t="shared" si="13"/>
        <v>11.988</v>
      </c>
      <c r="CO58" s="208">
        <f t="shared" si="14"/>
        <v>12.012</v>
      </c>
      <c r="CP58" s="211"/>
      <c r="CQ58" s="212"/>
      <c r="CR58" s="213"/>
      <c r="CS58" s="213"/>
    </row>
    <row r="59" spans="1:97" ht="19.899999999999999" customHeight="1">
      <c r="A59" s="194">
        <v>58</v>
      </c>
      <c r="B59" s="195">
        <v>10</v>
      </c>
      <c r="C59" s="195"/>
      <c r="D59" s="196" t="s">
        <v>2929</v>
      </c>
      <c r="E59" s="196" t="s">
        <v>2930</v>
      </c>
      <c r="F59" s="196" t="s">
        <v>2931</v>
      </c>
      <c r="G59" s="196" t="s">
        <v>498</v>
      </c>
      <c r="H59" s="196" t="s">
        <v>840</v>
      </c>
      <c r="I59" s="237" t="str">
        <f t="shared" si="34"/>
        <v>0</v>
      </c>
      <c r="J59" s="237" t="str">
        <f t="shared" si="35"/>
        <v>12</v>
      </c>
      <c r="K59" s="2" t="str">
        <f t="shared" si="22"/>
        <v>FCS0302</v>
      </c>
      <c r="L59" s="1">
        <f t="shared" si="36"/>
        <v>4</v>
      </c>
      <c r="M59" s="1">
        <f t="shared" si="37"/>
        <v>1</v>
      </c>
      <c r="N59" s="1">
        <v>10</v>
      </c>
      <c r="O59" s="57" t="str">
        <f t="shared" si="38"/>
        <v>AAI143</v>
      </c>
      <c r="P59" s="2" t="str">
        <f t="shared" si="26"/>
        <v>AI</v>
      </c>
      <c r="Q59" s="2" t="s">
        <v>161</v>
      </c>
      <c r="R59" s="57" t="s">
        <v>162</v>
      </c>
      <c r="S59" s="2"/>
      <c r="T59" s="2"/>
      <c r="U59" s="2">
        <v>19</v>
      </c>
      <c r="V59" s="2"/>
      <c r="W59" s="2" t="s">
        <v>2932</v>
      </c>
      <c r="X59" s="2" t="s">
        <v>354</v>
      </c>
      <c r="Y59" s="3" t="str">
        <f t="shared" si="3"/>
        <v>%Z041110</v>
      </c>
      <c r="Z59" s="2" t="str">
        <f t="shared" si="29"/>
        <v>%%I08PT7082</v>
      </c>
      <c r="AA59" s="2"/>
      <c r="AB59" s="2" t="str">
        <f t="shared" si="5"/>
        <v>重副产品槽TK731顶部压力</v>
      </c>
      <c r="AC59" s="1" t="str">
        <f t="shared" si="6"/>
        <v>0</v>
      </c>
      <c r="AD59" s="1" t="str">
        <f t="shared" si="7"/>
        <v>12</v>
      </c>
      <c r="AE59" s="1" t="str">
        <f t="shared" si="8"/>
        <v>kPa</v>
      </c>
      <c r="AF59" s="1"/>
      <c r="AG59" s="1"/>
      <c r="AH59" s="1"/>
      <c r="AI59" s="1"/>
      <c r="AJ59" s="1"/>
      <c r="AK59" s="58" t="s">
        <v>165</v>
      </c>
      <c r="AL59" s="4"/>
      <c r="AM59" s="4"/>
      <c r="AN59" s="5"/>
      <c r="AO59" s="195" t="s">
        <v>161</v>
      </c>
      <c r="AP59" s="199" t="s">
        <v>166</v>
      </c>
      <c r="AQ59" s="197"/>
      <c r="AR59" s="196"/>
      <c r="AS59" s="196"/>
      <c r="AT59" s="205" t="s">
        <v>168</v>
      </c>
      <c r="AU59" s="205" t="s">
        <v>169</v>
      </c>
      <c r="AV59" s="196" t="s">
        <v>170</v>
      </c>
      <c r="AW59" s="4"/>
      <c r="AX59" s="4"/>
      <c r="AY59" s="4"/>
      <c r="AZ59" s="4"/>
      <c r="BA59" s="4"/>
      <c r="BB59" s="4"/>
      <c r="BC59" s="4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4"/>
      <c r="BW59" s="8"/>
      <c r="BX59" s="8"/>
      <c r="BY59" s="8"/>
      <c r="BZ59" s="4"/>
      <c r="CA59" s="4"/>
      <c r="CB59" s="4"/>
      <c r="CC59" s="4"/>
      <c r="CD59" s="27"/>
      <c r="CE59" s="27"/>
      <c r="CF59" s="207">
        <f t="shared" si="9"/>
        <v>-1.2E-2</v>
      </c>
      <c r="CG59" s="208">
        <f t="shared" si="10"/>
        <v>1.2E-2</v>
      </c>
      <c r="CH59" s="209"/>
      <c r="CI59" s="210"/>
      <c r="CJ59" s="207">
        <f t="shared" si="11"/>
        <v>5.9880000000000004</v>
      </c>
      <c r="CK59" s="208">
        <f t="shared" si="12"/>
        <v>6.0119999999999996</v>
      </c>
      <c r="CL59" s="209"/>
      <c r="CM59" s="210"/>
      <c r="CN59" s="207">
        <f t="shared" si="13"/>
        <v>11.988</v>
      </c>
      <c r="CO59" s="208">
        <f t="shared" si="14"/>
        <v>12.012</v>
      </c>
      <c r="CP59" s="211"/>
      <c r="CQ59" s="212"/>
      <c r="CR59" s="213"/>
      <c r="CS59" s="213"/>
    </row>
    <row r="60" spans="1:97" ht="19.899999999999999" customHeight="1">
      <c r="A60" s="194">
        <v>59</v>
      </c>
      <c r="B60" s="195">
        <v>11</v>
      </c>
      <c r="C60" s="195"/>
      <c r="D60" s="196" t="s">
        <v>2933</v>
      </c>
      <c r="E60" s="196" t="s">
        <v>2933</v>
      </c>
      <c r="F60" s="196" t="s">
        <v>2934</v>
      </c>
      <c r="G60" s="196" t="s">
        <v>513</v>
      </c>
      <c r="H60" s="196"/>
      <c r="I60" s="237" t="str">
        <f t="shared" si="34"/>
        <v>0</v>
      </c>
      <c r="J60" s="237" t="str">
        <f t="shared" si="35"/>
        <v>101</v>
      </c>
      <c r="K60" s="2" t="str">
        <f t="shared" si="22"/>
        <v>FCS0302</v>
      </c>
      <c r="L60" s="1">
        <f t="shared" si="36"/>
        <v>4</v>
      </c>
      <c r="M60" s="1">
        <f t="shared" si="37"/>
        <v>1</v>
      </c>
      <c r="N60" s="1">
        <v>11</v>
      </c>
      <c r="O60" s="57" t="str">
        <f t="shared" si="38"/>
        <v>AAI143</v>
      </c>
      <c r="P60" s="2" t="str">
        <f t="shared" si="26"/>
        <v>AI</v>
      </c>
      <c r="Q60" s="2" t="s">
        <v>161</v>
      </c>
      <c r="R60" s="57" t="s">
        <v>162</v>
      </c>
      <c r="S60" s="2"/>
      <c r="T60" s="2"/>
      <c r="U60" s="2"/>
      <c r="V60" s="2"/>
      <c r="W60" s="2"/>
      <c r="X60" s="2"/>
      <c r="Y60" s="3" t="str">
        <f t="shared" si="3"/>
        <v>%Z041111</v>
      </c>
      <c r="Z60" s="2" t="str">
        <f t="shared" si="29"/>
        <v>%%I08PT7104</v>
      </c>
      <c r="AA60" s="2"/>
      <c r="AB60" s="2" t="str">
        <f t="shared" si="5"/>
        <v>08TK706AB罐顶放空压力</v>
      </c>
      <c r="AC60" s="1" t="str">
        <f t="shared" si="6"/>
        <v>0</v>
      </c>
      <c r="AD60" s="1" t="str">
        <f t="shared" si="7"/>
        <v>101</v>
      </c>
      <c r="AE60" s="1" t="str">
        <f t="shared" si="8"/>
        <v/>
      </c>
      <c r="AF60" s="1"/>
      <c r="AG60" s="1"/>
      <c r="AH60" s="1"/>
      <c r="AI60" s="1"/>
      <c r="AJ60" s="1"/>
      <c r="AK60" s="58" t="s">
        <v>165</v>
      </c>
      <c r="AL60" s="4"/>
      <c r="AM60" s="4"/>
      <c r="AN60" s="5"/>
      <c r="AO60" s="195" t="s">
        <v>161</v>
      </c>
      <c r="AP60" s="199" t="s">
        <v>166</v>
      </c>
      <c r="AQ60" s="197"/>
      <c r="AR60" s="196"/>
      <c r="AS60" s="196"/>
      <c r="AT60" s="205" t="s">
        <v>168</v>
      </c>
      <c r="AU60" s="205"/>
      <c r="AV60" s="196"/>
      <c r="AW60" s="4"/>
      <c r="AX60" s="4"/>
      <c r="AY60" s="4"/>
      <c r="AZ60" s="4"/>
      <c r="BA60" s="4"/>
      <c r="BB60" s="4"/>
      <c r="BC60" s="4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4"/>
      <c r="BW60" s="8"/>
      <c r="BX60" s="8"/>
      <c r="BY60" s="8"/>
      <c r="BZ60" s="4"/>
      <c r="CA60" s="4"/>
      <c r="CB60" s="4"/>
      <c r="CC60" s="4"/>
      <c r="CD60" s="27"/>
      <c r="CE60" s="27"/>
      <c r="CF60" s="207">
        <f t="shared" si="9"/>
        <v>-0.10100000000000001</v>
      </c>
      <c r="CG60" s="208">
        <f t="shared" si="10"/>
        <v>0.10100000000000001</v>
      </c>
      <c r="CH60" s="209"/>
      <c r="CI60" s="210"/>
      <c r="CJ60" s="207">
        <f t="shared" si="11"/>
        <v>50.399000000000001</v>
      </c>
      <c r="CK60" s="208">
        <f t="shared" si="12"/>
        <v>50.600999999999999</v>
      </c>
      <c r="CL60" s="209"/>
      <c r="CM60" s="210"/>
      <c r="CN60" s="207">
        <f t="shared" si="13"/>
        <v>100.899</v>
      </c>
      <c r="CO60" s="208">
        <f t="shared" si="14"/>
        <v>101.101</v>
      </c>
      <c r="CP60" s="211"/>
      <c r="CQ60" s="212"/>
      <c r="CR60" s="213"/>
      <c r="CS60" s="213"/>
    </row>
    <row r="61" spans="1:97" ht="19.899999999999999" customHeight="1">
      <c r="A61" s="194">
        <v>60</v>
      </c>
      <c r="B61" s="195">
        <v>12</v>
      </c>
      <c r="C61" s="195"/>
      <c r="D61" s="196" t="str">
        <f>LEFT(K61,1)&amp;RIGHT(K61,2)&amp;"N"&amp;L61&amp;"S"&amp;M61&amp;N61</f>
        <v>F02N4S112</v>
      </c>
      <c r="E61" s="196" t="s">
        <v>2935</v>
      </c>
      <c r="F61" s="196" t="s">
        <v>2754</v>
      </c>
      <c r="G61" s="196"/>
      <c r="H61" s="196"/>
      <c r="I61" s="237"/>
      <c r="J61" s="237"/>
      <c r="K61" s="2" t="str">
        <f t="shared" si="22"/>
        <v>FCS0302</v>
      </c>
      <c r="L61" s="1">
        <f t="shared" si="36"/>
        <v>4</v>
      </c>
      <c r="M61" s="1">
        <f t="shared" si="37"/>
        <v>1</v>
      </c>
      <c r="N61" s="1">
        <v>12</v>
      </c>
      <c r="O61" s="57" t="str">
        <f t="shared" si="38"/>
        <v>AAI143</v>
      </c>
      <c r="P61" s="2" t="str">
        <f t="shared" si="26"/>
        <v>AI</v>
      </c>
      <c r="Q61" s="2" t="s">
        <v>161</v>
      </c>
      <c r="R61" s="57" t="s">
        <v>162</v>
      </c>
      <c r="S61" s="2"/>
      <c r="T61" s="2"/>
      <c r="U61" s="2"/>
      <c r="V61" s="2"/>
      <c r="W61" s="2"/>
      <c r="X61" s="2"/>
      <c r="Y61" s="3" t="str">
        <f t="shared" si="3"/>
        <v>%Z041112</v>
      </c>
      <c r="Z61" s="2" t="str">
        <f t="shared" si="29"/>
        <v>%%IF02N4S112</v>
      </c>
      <c r="AA61" s="2"/>
      <c r="AB61" s="2" t="str">
        <f t="shared" si="5"/>
        <v>SBAIR SPARE</v>
      </c>
      <c r="AC61" s="1" t="str">
        <f t="shared" si="6"/>
        <v/>
      </c>
      <c r="AD61" s="1" t="str">
        <f t="shared" si="7"/>
        <v/>
      </c>
      <c r="AE61" s="1" t="str">
        <f t="shared" si="8"/>
        <v/>
      </c>
      <c r="AF61" s="1"/>
      <c r="AG61" s="1"/>
      <c r="AH61" s="1"/>
      <c r="AI61" s="1"/>
      <c r="AJ61" s="1"/>
      <c r="AK61" s="58" t="s">
        <v>165</v>
      </c>
      <c r="AL61" s="4"/>
      <c r="AM61" s="4"/>
      <c r="AN61" s="5"/>
      <c r="AO61" s="195" t="s">
        <v>161</v>
      </c>
      <c r="AP61" s="199" t="s">
        <v>166</v>
      </c>
      <c r="AQ61" s="197"/>
      <c r="AR61" s="196"/>
      <c r="AS61" s="196"/>
      <c r="AT61" s="205" t="s">
        <v>168</v>
      </c>
      <c r="AU61" s="205"/>
      <c r="AV61" s="196"/>
      <c r="AW61" s="4"/>
      <c r="AX61" s="4"/>
      <c r="AY61" s="4"/>
      <c r="AZ61" s="4"/>
      <c r="BA61" s="4"/>
      <c r="BB61" s="4"/>
      <c r="BC61" s="4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4"/>
      <c r="BW61" s="8"/>
      <c r="BX61" s="8"/>
      <c r="BY61" s="8"/>
      <c r="BZ61" s="4"/>
      <c r="CA61" s="4"/>
      <c r="CB61" s="4"/>
      <c r="CC61" s="4"/>
      <c r="CD61" s="27"/>
      <c r="CE61" s="27"/>
      <c r="CF61" s="207" t="e">
        <f t="shared" si="9"/>
        <v>#VALUE!</v>
      </c>
      <c r="CG61" s="208" t="e">
        <f t="shared" si="10"/>
        <v>#VALUE!</v>
      </c>
      <c r="CH61" s="209"/>
      <c r="CI61" s="210"/>
      <c r="CJ61" s="207" t="e">
        <f t="shared" si="11"/>
        <v>#VALUE!</v>
      </c>
      <c r="CK61" s="208" t="e">
        <f t="shared" si="12"/>
        <v>#VALUE!</v>
      </c>
      <c r="CL61" s="209"/>
      <c r="CM61" s="210"/>
      <c r="CN61" s="207" t="e">
        <f t="shared" si="13"/>
        <v>#VALUE!</v>
      </c>
      <c r="CO61" s="208" t="e">
        <f t="shared" si="14"/>
        <v>#VALUE!</v>
      </c>
      <c r="CP61" s="211"/>
      <c r="CQ61" s="212"/>
      <c r="CR61" s="213"/>
      <c r="CS61" s="213"/>
    </row>
    <row r="62" spans="1:97" ht="19.899999999999999" customHeight="1">
      <c r="A62" s="194">
        <v>61</v>
      </c>
      <c r="B62" s="195">
        <v>13</v>
      </c>
      <c r="C62" s="195"/>
      <c r="D62" s="196" t="str">
        <f>LEFT(K62,1)&amp;RIGHT(K62,2)&amp;"N"&amp;L62&amp;"S"&amp;M62&amp;N62</f>
        <v>F02N4S113</v>
      </c>
      <c r="E62" s="196" t="s">
        <v>2936</v>
      </c>
      <c r="F62" s="196" t="s">
        <v>2754</v>
      </c>
      <c r="G62" s="196"/>
      <c r="H62" s="196"/>
      <c r="I62" s="237"/>
      <c r="J62" s="237"/>
      <c r="K62" s="2" t="str">
        <f t="shared" si="22"/>
        <v>FCS0302</v>
      </c>
      <c r="L62" s="1">
        <f t="shared" si="36"/>
        <v>4</v>
      </c>
      <c r="M62" s="1">
        <f t="shared" si="37"/>
        <v>1</v>
      </c>
      <c r="N62" s="1">
        <v>13</v>
      </c>
      <c r="O62" s="57" t="str">
        <f t="shared" si="38"/>
        <v>AAI143</v>
      </c>
      <c r="P62" s="2" t="str">
        <f t="shared" si="26"/>
        <v>AI</v>
      </c>
      <c r="Q62" s="2" t="s">
        <v>161</v>
      </c>
      <c r="R62" s="57" t="s">
        <v>162</v>
      </c>
      <c r="S62" s="2"/>
      <c r="T62" s="2"/>
      <c r="U62" s="2"/>
      <c r="V62" s="2"/>
      <c r="W62" s="2"/>
      <c r="X62" s="2"/>
      <c r="Y62" s="3" t="str">
        <f t="shared" si="3"/>
        <v>%Z041113</v>
      </c>
      <c r="Z62" s="2" t="str">
        <f t="shared" si="29"/>
        <v>%%IF02N4S113</v>
      </c>
      <c r="AA62" s="36"/>
      <c r="AB62" s="2" t="str">
        <f t="shared" si="5"/>
        <v>SBAIR SPARE</v>
      </c>
      <c r="AC62" s="1" t="str">
        <f t="shared" si="6"/>
        <v/>
      </c>
      <c r="AD62" s="1" t="str">
        <f t="shared" si="7"/>
        <v/>
      </c>
      <c r="AE62" s="1" t="str">
        <f t="shared" si="8"/>
        <v/>
      </c>
      <c r="AF62" s="1"/>
      <c r="AG62" s="1"/>
      <c r="AH62" s="1"/>
      <c r="AI62" s="1"/>
      <c r="AJ62" s="1"/>
      <c r="AK62" s="58" t="s">
        <v>165</v>
      </c>
      <c r="AL62" s="4"/>
      <c r="AM62" s="4"/>
      <c r="AN62" s="5"/>
      <c r="AO62" s="195" t="s">
        <v>161</v>
      </c>
      <c r="AP62" s="199" t="s">
        <v>166</v>
      </c>
      <c r="AQ62" s="197"/>
      <c r="AR62" s="196"/>
      <c r="AS62" s="196"/>
      <c r="AT62" s="205" t="s">
        <v>168</v>
      </c>
      <c r="AU62" s="205"/>
      <c r="AV62" s="196"/>
      <c r="AW62" s="4"/>
      <c r="AX62" s="4"/>
      <c r="AY62" s="4"/>
      <c r="AZ62" s="4"/>
      <c r="BA62" s="4"/>
      <c r="BB62" s="4"/>
      <c r="BC62" s="4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4"/>
      <c r="BW62" s="8"/>
      <c r="BX62" s="8"/>
      <c r="BY62" s="8"/>
      <c r="BZ62" s="4"/>
      <c r="CA62" s="4"/>
      <c r="CB62" s="4"/>
      <c r="CC62" s="4"/>
      <c r="CD62" s="27"/>
      <c r="CE62" s="27"/>
      <c r="CF62" s="207" t="e">
        <f t="shared" si="9"/>
        <v>#VALUE!</v>
      </c>
      <c r="CG62" s="208" t="e">
        <f t="shared" si="10"/>
        <v>#VALUE!</v>
      </c>
      <c r="CH62" s="209"/>
      <c r="CI62" s="210"/>
      <c r="CJ62" s="207" t="e">
        <f t="shared" si="11"/>
        <v>#VALUE!</v>
      </c>
      <c r="CK62" s="208" t="e">
        <f t="shared" si="12"/>
        <v>#VALUE!</v>
      </c>
      <c r="CL62" s="209"/>
      <c r="CM62" s="210"/>
      <c r="CN62" s="207" t="e">
        <f t="shared" si="13"/>
        <v>#VALUE!</v>
      </c>
      <c r="CO62" s="208" t="e">
        <f t="shared" si="14"/>
        <v>#VALUE!</v>
      </c>
      <c r="CP62" s="211"/>
      <c r="CQ62" s="212"/>
      <c r="CR62" s="213"/>
      <c r="CS62" s="213"/>
    </row>
    <row r="63" spans="1:97" ht="19.899999999999999" customHeight="1">
      <c r="A63" s="194">
        <v>62</v>
      </c>
      <c r="B63" s="204">
        <v>14</v>
      </c>
      <c r="C63" s="195"/>
      <c r="D63" s="196" t="str">
        <f>LEFT(K63,1)&amp;RIGHT(K63,2)&amp;"N"&amp;L63&amp;"S"&amp;M63&amp;N63</f>
        <v>F02N4S114</v>
      </c>
      <c r="E63" s="196" t="s">
        <v>2937</v>
      </c>
      <c r="F63" s="196" t="s">
        <v>2754</v>
      </c>
      <c r="G63" s="196"/>
      <c r="H63" s="196"/>
      <c r="I63" s="237"/>
      <c r="J63" s="237"/>
      <c r="K63" s="2" t="str">
        <f t="shared" si="22"/>
        <v>FCS0302</v>
      </c>
      <c r="L63" s="1">
        <f t="shared" si="36"/>
        <v>4</v>
      </c>
      <c r="M63" s="1">
        <f t="shared" si="37"/>
        <v>1</v>
      </c>
      <c r="N63" s="1">
        <v>14</v>
      </c>
      <c r="O63" s="57" t="str">
        <f t="shared" si="38"/>
        <v>AAI143</v>
      </c>
      <c r="P63" s="2" t="str">
        <f t="shared" si="26"/>
        <v>AI</v>
      </c>
      <c r="Q63" s="2" t="s">
        <v>161</v>
      </c>
      <c r="R63" s="57" t="s">
        <v>162</v>
      </c>
      <c r="S63" s="2"/>
      <c r="T63" s="2"/>
      <c r="U63" s="2"/>
      <c r="V63" s="2"/>
      <c r="W63" s="36"/>
      <c r="X63" s="36"/>
      <c r="Y63" s="3" t="str">
        <f t="shared" si="3"/>
        <v>%Z041114</v>
      </c>
      <c r="Z63" s="2" t="str">
        <f t="shared" si="29"/>
        <v>%%IF02N4S114</v>
      </c>
      <c r="AA63" s="36"/>
      <c r="AB63" s="2" t="str">
        <f t="shared" si="5"/>
        <v>SBAIR SPARE</v>
      </c>
      <c r="AC63" s="1" t="str">
        <f t="shared" si="6"/>
        <v/>
      </c>
      <c r="AD63" s="1" t="str">
        <f t="shared" si="7"/>
        <v/>
      </c>
      <c r="AE63" s="1" t="str">
        <f t="shared" si="8"/>
        <v/>
      </c>
      <c r="AF63" s="1"/>
      <c r="AG63" s="1"/>
      <c r="AH63" s="1"/>
      <c r="AI63" s="1"/>
      <c r="AJ63" s="1"/>
      <c r="AK63" s="58" t="s">
        <v>165</v>
      </c>
      <c r="AL63" s="4"/>
      <c r="AM63" s="4"/>
      <c r="AN63" s="5"/>
      <c r="AO63" s="195" t="s">
        <v>161</v>
      </c>
      <c r="AP63" s="199" t="s">
        <v>166</v>
      </c>
      <c r="AQ63" s="197"/>
      <c r="AR63" s="196"/>
      <c r="AS63" s="115"/>
      <c r="AT63" s="215" t="s">
        <v>168</v>
      </c>
      <c r="AU63" s="215"/>
      <c r="AV63" s="196"/>
      <c r="AW63" s="4"/>
      <c r="AX63" s="4"/>
      <c r="AY63" s="4"/>
      <c r="AZ63" s="4"/>
      <c r="BA63" s="4"/>
      <c r="BB63" s="4"/>
      <c r="BC63" s="4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4"/>
      <c r="BW63" s="8"/>
      <c r="BX63" s="8"/>
      <c r="BY63" s="8"/>
      <c r="BZ63" s="4"/>
      <c r="CA63" s="4"/>
      <c r="CB63" s="4"/>
      <c r="CC63" s="4"/>
      <c r="CD63" s="27"/>
      <c r="CE63" s="27"/>
      <c r="CF63" s="207" t="e">
        <f t="shared" si="9"/>
        <v>#VALUE!</v>
      </c>
      <c r="CG63" s="208" t="e">
        <f t="shared" si="10"/>
        <v>#VALUE!</v>
      </c>
      <c r="CH63" s="209"/>
      <c r="CI63" s="210"/>
      <c r="CJ63" s="207" t="e">
        <f t="shared" si="11"/>
        <v>#VALUE!</v>
      </c>
      <c r="CK63" s="208" t="e">
        <f t="shared" si="12"/>
        <v>#VALUE!</v>
      </c>
      <c r="CL63" s="209"/>
      <c r="CM63" s="210"/>
      <c r="CN63" s="207" t="e">
        <f t="shared" si="13"/>
        <v>#VALUE!</v>
      </c>
      <c r="CO63" s="208" t="e">
        <f t="shared" si="14"/>
        <v>#VALUE!</v>
      </c>
      <c r="CP63" s="211"/>
      <c r="CQ63" s="212"/>
      <c r="CR63" s="213"/>
      <c r="CS63" s="213"/>
    </row>
    <row r="64" spans="1:97" ht="19.899999999999999" customHeight="1">
      <c r="A64" s="194">
        <v>63</v>
      </c>
      <c r="B64" s="204">
        <v>15</v>
      </c>
      <c r="C64" s="195"/>
      <c r="D64" s="196" t="str">
        <f>LEFT(K64,1)&amp;RIGHT(K64,2)&amp;"N"&amp;L64&amp;"S"&amp;M64&amp;N64</f>
        <v>F02N4S115</v>
      </c>
      <c r="E64" s="196" t="s">
        <v>2938</v>
      </c>
      <c r="F64" s="196" t="s">
        <v>2754</v>
      </c>
      <c r="G64" s="196"/>
      <c r="H64" s="196"/>
      <c r="I64" s="237"/>
      <c r="J64" s="237"/>
      <c r="K64" s="2" t="str">
        <f t="shared" si="22"/>
        <v>FCS0302</v>
      </c>
      <c r="L64" s="1">
        <f t="shared" si="36"/>
        <v>4</v>
      </c>
      <c r="M64" s="1">
        <f t="shared" si="37"/>
        <v>1</v>
      </c>
      <c r="N64" s="1">
        <v>15</v>
      </c>
      <c r="O64" s="57" t="str">
        <f t="shared" si="38"/>
        <v>AAI143</v>
      </c>
      <c r="P64" s="2" t="str">
        <f t="shared" si="26"/>
        <v>AI</v>
      </c>
      <c r="Q64" s="2" t="s">
        <v>161</v>
      </c>
      <c r="R64" s="57" t="s">
        <v>162</v>
      </c>
      <c r="S64" s="2"/>
      <c r="T64" s="2"/>
      <c r="U64" s="2"/>
      <c r="V64" s="2"/>
      <c r="W64" s="2"/>
      <c r="X64" s="2"/>
      <c r="Y64" s="3" t="str">
        <f t="shared" si="3"/>
        <v>%Z041115</v>
      </c>
      <c r="Z64" s="2" t="str">
        <f t="shared" si="29"/>
        <v>%%IF02N4S115</v>
      </c>
      <c r="AA64" s="36"/>
      <c r="AB64" s="2" t="str">
        <f t="shared" si="5"/>
        <v>SBAIR SPARE</v>
      </c>
      <c r="AC64" s="1" t="str">
        <f t="shared" si="6"/>
        <v/>
      </c>
      <c r="AD64" s="1" t="str">
        <f t="shared" si="7"/>
        <v/>
      </c>
      <c r="AE64" s="1" t="str">
        <f t="shared" si="8"/>
        <v/>
      </c>
      <c r="AF64" s="1"/>
      <c r="AG64" s="1"/>
      <c r="AH64" s="1"/>
      <c r="AI64" s="1"/>
      <c r="AJ64" s="1"/>
      <c r="AK64" s="58" t="s">
        <v>165</v>
      </c>
      <c r="AL64" s="4"/>
      <c r="AM64" s="4"/>
      <c r="AN64" s="5"/>
      <c r="AO64" s="195" t="s">
        <v>161</v>
      </c>
      <c r="AP64" s="199" t="s">
        <v>166</v>
      </c>
      <c r="AQ64" s="197"/>
      <c r="AR64" s="196"/>
      <c r="AS64" s="195"/>
      <c r="AT64" s="216" t="s">
        <v>168</v>
      </c>
      <c r="AU64" s="216"/>
      <c r="AV64" s="196"/>
      <c r="AW64" s="4"/>
      <c r="AX64" s="4"/>
      <c r="AY64" s="4"/>
      <c r="AZ64" s="4"/>
      <c r="BA64" s="4"/>
      <c r="BB64" s="4"/>
      <c r="BC64" s="4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4"/>
      <c r="BW64" s="8"/>
      <c r="BX64" s="8"/>
      <c r="BY64" s="8"/>
      <c r="BZ64" s="4"/>
      <c r="CA64" s="4"/>
      <c r="CB64" s="4"/>
      <c r="CC64" s="4"/>
      <c r="CD64" s="27"/>
      <c r="CE64" s="27"/>
      <c r="CF64" s="207" t="e">
        <f t="shared" si="9"/>
        <v>#VALUE!</v>
      </c>
      <c r="CG64" s="208" t="e">
        <f t="shared" si="10"/>
        <v>#VALUE!</v>
      </c>
      <c r="CH64" s="209"/>
      <c r="CI64" s="210"/>
      <c r="CJ64" s="207" t="e">
        <f t="shared" si="11"/>
        <v>#VALUE!</v>
      </c>
      <c r="CK64" s="208" t="e">
        <f t="shared" si="12"/>
        <v>#VALUE!</v>
      </c>
      <c r="CL64" s="209"/>
      <c r="CM64" s="210"/>
      <c r="CN64" s="207" t="e">
        <f t="shared" si="13"/>
        <v>#VALUE!</v>
      </c>
      <c r="CO64" s="208" t="e">
        <f t="shared" si="14"/>
        <v>#VALUE!</v>
      </c>
      <c r="CP64" s="211"/>
      <c r="CQ64" s="212"/>
      <c r="CR64" s="213"/>
      <c r="CS64" s="213"/>
    </row>
    <row r="65" spans="1:97" ht="19.899999999999999" customHeight="1">
      <c r="A65" s="194">
        <v>64</v>
      </c>
      <c r="B65" s="204">
        <v>16</v>
      </c>
      <c r="C65" s="195"/>
      <c r="D65" s="196" t="str">
        <f>LEFT(K65,1)&amp;RIGHT(K65,2)&amp;"N"&amp;L65&amp;"S"&amp;M65&amp;N65</f>
        <v>F02N4S116</v>
      </c>
      <c r="E65" s="196" t="s">
        <v>2939</v>
      </c>
      <c r="F65" s="196" t="s">
        <v>2754</v>
      </c>
      <c r="G65" s="196"/>
      <c r="H65" s="196"/>
      <c r="I65" s="237"/>
      <c r="J65" s="237"/>
      <c r="K65" s="2" t="str">
        <f t="shared" si="22"/>
        <v>FCS0302</v>
      </c>
      <c r="L65" s="1">
        <f t="shared" si="36"/>
        <v>4</v>
      </c>
      <c r="M65" s="1">
        <f t="shared" si="37"/>
        <v>1</v>
      </c>
      <c r="N65" s="1">
        <v>16</v>
      </c>
      <c r="O65" s="57" t="str">
        <f t="shared" si="38"/>
        <v>AAI143</v>
      </c>
      <c r="P65" s="2" t="str">
        <f t="shared" si="26"/>
        <v>AI</v>
      </c>
      <c r="Q65" s="2" t="s">
        <v>161</v>
      </c>
      <c r="R65" s="57" t="s">
        <v>162</v>
      </c>
      <c r="S65" s="2"/>
      <c r="T65" s="2"/>
      <c r="U65" s="2"/>
      <c r="V65" s="2"/>
      <c r="W65" s="2"/>
      <c r="X65" s="2"/>
      <c r="Y65" s="25" t="str">
        <f t="shared" si="3"/>
        <v>%Z041116</v>
      </c>
      <c r="Z65" s="2" t="str">
        <f t="shared" si="29"/>
        <v>%%IF02N4S116</v>
      </c>
      <c r="AA65" s="36"/>
      <c r="AB65" s="2" t="str">
        <f t="shared" si="5"/>
        <v>SBAIR SPARE</v>
      </c>
      <c r="AC65" s="1" t="str">
        <f t="shared" si="6"/>
        <v/>
      </c>
      <c r="AD65" s="1" t="str">
        <f t="shared" si="7"/>
        <v/>
      </c>
      <c r="AE65" s="1" t="str">
        <f t="shared" si="8"/>
        <v/>
      </c>
      <c r="AF65" s="1"/>
      <c r="AG65" s="1"/>
      <c r="AH65" s="1"/>
      <c r="AI65" s="1"/>
      <c r="AJ65" s="1"/>
      <c r="AK65" s="58" t="s">
        <v>165</v>
      </c>
      <c r="AL65" s="4"/>
      <c r="AM65" s="4"/>
      <c r="AN65" s="5"/>
      <c r="AO65" s="195" t="s">
        <v>161</v>
      </c>
      <c r="AP65" s="199" t="s">
        <v>166</v>
      </c>
      <c r="AQ65" s="197"/>
      <c r="AR65" s="196"/>
      <c r="AS65" s="195"/>
      <c r="AT65" s="216" t="s">
        <v>168</v>
      </c>
      <c r="AU65" s="216"/>
      <c r="AV65" s="196"/>
      <c r="AW65" s="4"/>
      <c r="AX65" s="4"/>
      <c r="AY65" s="4"/>
      <c r="AZ65" s="4"/>
      <c r="BA65" s="4"/>
      <c r="BB65" s="4"/>
      <c r="BC65" s="4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4"/>
      <c r="BW65" s="8"/>
      <c r="BX65" s="8"/>
      <c r="BY65" s="8"/>
      <c r="BZ65" s="4"/>
      <c r="CA65" s="4"/>
      <c r="CB65" s="4"/>
      <c r="CC65" s="4"/>
      <c r="CD65" s="27"/>
      <c r="CE65" s="27"/>
      <c r="CF65" s="207" t="e">
        <f t="shared" si="9"/>
        <v>#VALUE!</v>
      </c>
      <c r="CG65" s="208" t="e">
        <f t="shared" si="10"/>
        <v>#VALUE!</v>
      </c>
      <c r="CH65" s="209"/>
      <c r="CI65" s="210"/>
      <c r="CJ65" s="207" t="e">
        <f t="shared" si="11"/>
        <v>#VALUE!</v>
      </c>
      <c r="CK65" s="208" t="e">
        <f t="shared" si="12"/>
        <v>#VALUE!</v>
      </c>
      <c r="CL65" s="209"/>
      <c r="CM65" s="210"/>
      <c r="CN65" s="207" t="e">
        <f t="shared" si="13"/>
        <v>#VALUE!</v>
      </c>
      <c r="CO65" s="208" t="e">
        <f t="shared" si="14"/>
        <v>#VALUE!</v>
      </c>
      <c r="CP65" s="211"/>
      <c r="CQ65" s="212"/>
      <c r="CR65" s="213"/>
      <c r="CS65" s="213"/>
    </row>
    <row r="66" spans="1:97" ht="19.899999999999999" customHeight="1">
      <c r="A66" s="194">
        <v>65</v>
      </c>
      <c r="B66" s="195">
        <v>1</v>
      </c>
      <c r="C66" s="195"/>
      <c r="D66" s="196" t="s">
        <v>2940</v>
      </c>
      <c r="E66" s="196" t="s">
        <v>2941</v>
      </c>
      <c r="F66" s="196" t="s">
        <v>2942</v>
      </c>
      <c r="G66" s="196" t="s">
        <v>2943</v>
      </c>
      <c r="H66" s="196" t="s">
        <v>385</v>
      </c>
      <c r="I66" s="237" t="str">
        <f t="shared" ref="I66:I74" si="39">IF(G66&lt;&gt;"",LEFT(G66,FIND("~",G66,1)-1),"")</f>
        <v>0</v>
      </c>
      <c r="J66" s="237" t="str">
        <f t="shared" ref="J66:J74" si="40">IF(G66&lt;&gt;"",MID(G66,FIND("~",G66,1)+1,10),"")</f>
        <v>0.3</v>
      </c>
      <c r="K66" s="2" t="str">
        <f t="shared" si="22"/>
        <v>FCS0302</v>
      </c>
      <c r="L66" s="1">
        <v>5</v>
      </c>
      <c r="M66" s="1">
        <v>1</v>
      </c>
      <c r="N66" s="1">
        <v>1</v>
      </c>
      <c r="O66" s="57" t="s">
        <v>34</v>
      </c>
      <c r="P66" s="2" t="str">
        <f t="shared" si="26"/>
        <v>AI</v>
      </c>
      <c r="Q66" s="2" t="s">
        <v>161</v>
      </c>
      <c r="R66" s="57" t="s">
        <v>162</v>
      </c>
      <c r="S66" s="2"/>
      <c r="T66" s="2"/>
      <c r="U66" s="2">
        <v>19</v>
      </c>
      <c r="V66" s="2"/>
      <c r="W66" s="2" t="s">
        <v>2944</v>
      </c>
      <c r="X66" s="2" t="s">
        <v>354</v>
      </c>
      <c r="Y66" s="3" t="str">
        <f t="shared" ref="Y66:Y129" si="41">"%Z"&amp;TEXT(L66,"00")&amp;TEXT(M66,"0")&amp;"1"&amp;TEXT(N66,"00")</f>
        <v>%Z051101</v>
      </c>
      <c r="Z66" s="2" t="str">
        <f t="shared" ref="Z66:Z97" si="42">IF(D66="","",IF(P66="AI",CONCATENATE("%%I",E66),IF(P66="AO",CONCATENATE("%%O",E66),E66)))</f>
        <v>%%I08PT7154</v>
      </c>
      <c r="AA66" s="2"/>
      <c r="AB66" s="2" t="str">
        <f t="shared" ref="AB66:AB129" si="43">IF(F66&lt;&gt;"",F66,"")</f>
        <v>VE719罐顶压力</v>
      </c>
      <c r="AC66" s="1" t="str">
        <f t="shared" ref="AC66:AC129" si="44">IF(I66&lt;&gt;"",I66,"")</f>
        <v>0</v>
      </c>
      <c r="AD66" s="1" t="str">
        <f t="shared" ref="AD66:AD129" si="45">IF(J66&lt;&gt;"",J66,"")</f>
        <v>0.3</v>
      </c>
      <c r="AE66" s="1" t="str">
        <f t="shared" ref="AE66:AE129" si="46">IF(H66&lt;&gt;"",H66,"")</f>
        <v>MPa</v>
      </c>
      <c r="AF66" s="1"/>
      <c r="AG66" s="1"/>
      <c r="AH66" s="1"/>
      <c r="AI66" s="1"/>
      <c r="AJ66" s="1"/>
      <c r="AK66" s="58" t="s">
        <v>165</v>
      </c>
      <c r="AL66" s="4"/>
      <c r="AM66" s="4"/>
      <c r="AN66" s="5"/>
      <c r="AO66" s="195" t="s">
        <v>161</v>
      </c>
      <c r="AP66" s="199" t="s">
        <v>166</v>
      </c>
      <c r="AQ66" s="197"/>
      <c r="AR66" s="196"/>
      <c r="AS66" s="196"/>
      <c r="AT66" s="205" t="s">
        <v>168</v>
      </c>
      <c r="AU66" s="205" t="s">
        <v>169</v>
      </c>
      <c r="AV66" s="196" t="s">
        <v>170</v>
      </c>
      <c r="AW66" s="4"/>
      <c r="AX66" s="4"/>
      <c r="AY66" s="4"/>
      <c r="AZ66" s="4"/>
      <c r="BA66" s="4"/>
      <c r="BB66" s="4"/>
      <c r="BC66" s="4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4"/>
      <c r="BW66" s="8"/>
      <c r="BX66" s="8"/>
      <c r="BY66" s="8"/>
      <c r="BZ66" s="4"/>
      <c r="CA66" s="4"/>
      <c r="CB66" s="4"/>
      <c r="CC66" s="4"/>
      <c r="CD66" s="27"/>
      <c r="CE66" s="27"/>
      <c r="CF66" s="207">
        <f t="shared" ref="CF66:CF129" si="47">IF(OR(P66="AI",P66="PI"),AC66-(AD66-AC66)*0.001,IF(AND(P66="AO",S66="FC"),4-0.048,IF(AND(P66="AO",OR(S66="FO",S66="FLO")),20-0.048,"")))</f>
        <v>-2.9999999999999997E-4</v>
      </c>
      <c r="CG66" s="208">
        <f t="shared" ref="CG66:CG129" si="48">IF(OR(P66="AI",P66="PI"),AC66+(AD66-AC66)*0.001,IF(AND(P66="AO",S66="FC"),4+0.048,IF(AND(P66="AO",OR(S66="FO",S66="FLO")),20+0.048,"")))</f>
        <v>2.9999999999999997E-4</v>
      </c>
      <c r="CH66" s="209"/>
      <c r="CI66" s="210"/>
      <c r="CJ66" s="207">
        <f t="shared" ref="CJ66:CJ129" si="49">IF(OR(P66="AI",P66="PI"),(AD66+AC66)/2-(AD66-AC66)*0.001,IF(P66="AO",12-0.048,""))</f>
        <v>0.1497</v>
      </c>
      <c r="CK66" s="208">
        <f t="shared" ref="CK66:CK129" si="50">IF(OR(P66="AI",P66="PI"),(AD66+AC66)/2+(AD66-AC66)*0.001,IF(P66="AO",12+0.048,""))</f>
        <v>0.15029999999999999</v>
      </c>
      <c r="CL66" s="209"/>
      <c r="CM66" s="210"/>
      <c r="CN66" s="207">
        <f t="shared" ref="CN66:CN129" si="51">IF(OR(P66="AI",P66="PI"),AD66-(AD66-AC66)*0.001,IF(AND(P66="AO",S66="FC"),20-0.048,IF(AND(P66="AO",OR(S66="FO",S66="FLO")),4-0.048,"")))</f>
        <v>0.29969999999999997</v>
      </c>
      <c r="CO66" s="208">
        <f t="shared" ref="CO66:CO129" si="52">IF(OR(P66="AI",P66="PI"),AD66+(AD66-AC66)*0.001,IF(AND(P66="AO",S66="FC"),20+0.048,IF(AND(P66="AO",OR(S66="FO",S66="FLO")),4+0.048,"")))</f>
        <v>0.30030000000000001</v>
      </c>
      <c r="CP66" s="211"/>
      <c r="CQ66" s="212"/>
      <c r="CR66" s="213"/>
      <c r="CS66" s="213"/>
    </row>
    <row r="67" spans="1:97" ht="19.899999999999999" customHeight="1">
      <c r="A67" s="194">
        <v>66</v>
      </c>
      <c r="B67" s="195">
        <v>2</v>
      </c>
      <c r="C67" s="195"/>
      <c r="D67" s="196" t="s">
        <v>2945</v>
      </c>
      <c r="E67" s="196" t="s">
        <v>2946</v>
      </c>
      <c r="F67" s="196" t="s">
        <v>2947</v>
      </c>
      <c r="G67" s="196" t="s">
        <v>498</v>
      </c>
      <c r="H67" s="196" t="s">
        <v>840</v>
      </c>
      <c r="I67" s="237" t="str">
        <f t="shared" si="39"/>
        <v>0</v>
      </c>
      <c r="J67" s="237" t="str">
        <f t="shared" si="40"/>
        <v>12</v>
      </c>
      <c r="K67" s="2" t="str">
        <f t="shared" si="22"/>
        <v>FCS0302</v>
      </c>
      <c r="L67" s="1">
        <f t="shared" ref="L67:L81" si="53">L66</f>
        <v>5</v>
      </c>
      <c r="M67" s="1">
        <f t="shared" ref="M67:M81" si="54">M66</f>
        <v>1</v>
      </c>
      <c r="N67" s="1">
        <v>2</v>
      </c>
      <c r="O67" s="57" t="str">
        <f t="shared" ref="O67:O81" si="55">O66</f>
        <v>AAI143</v>
      </c>
      <c r="P67" s="2" t="str">
        <f t="shared" si="26"/>
        <v>AI</v>
      </c>
      <c r="Q67" s="2" t="s">
        <v>161</v>
      </c>
      <c r="R67" s="57" t="s">
        <v>162</v>
      </c>
      <c r="S67" s="2"/>
      <c r="T67" s="2"/>
      <c r="U67" s="2">
        <v>19</v>
      </c>
      <c r="V67" s="2"/>
      <c r="W67" s="2" t="s">
        <v>2948</v>
      </c>
      <c r="X67" s="2" t="s">
        <v>354</v>
      </c>
      <c r="Y67" s="3" t="str">
        <f t="shared" si="41"/>
        <v>%Z051102</v>
      </c>
      <c r="Z67" s="2" t="str">
        <f t="shared" si="42"/>
        <v>%%I08PT8032</v>
      </c>
      <c r="AA67" s="2"/>
      <c r="AB67" s="2" t="str">
        <f t="shared" si="43"/>
        <v>TK802顶部压力</v>
      </c>
      <c r="AC67" s="1" t="str">
        <f t="shared" si="44"/>
        <v>0</v>
      </c>
      <c r="AD67" s="1" t="str">
        <f t="shared" si="45"/>
        <v>12</v>
      </c>
      <c r="AE67" s="1" t="str">
        <f t="shared" si="46"/>
        <v>kPa</v>
      </c>
      <c r="AF67" s="1"/>
      <c r="AG67" s="1"/>
      <c r="AH67" s="1"/>
      <c r="AI67" s="1"/>
      <c r="AJ67" s="1"/>
      <c r="AK67" s="58" t="s">
        <v>165</v>
      </c>
      <c r="AL67" s="4"/>
      <c r="AM67" s="4"/>
      <c r="AN67" s="5"/>
      <c r="AO67" s="195" t="s">
        <v>161</v>
      </c>
      <c r="AP67" s="199" t="s">
        <v>166</v>
      </c>
      <c r="AQ67" s="197"/>
      <c r="AR67" s="196"/>
      <c r="AS67" s="196"/>
      <c r="AT67" s="205" t="s">
        <v>168</v>
      </c>
      <c r="AU67" s="205" t="s">
        <v>169</v>
      </c>
      <c r="AV67" s="196" t="s">
        <v>170</v>
      </c>
      <c r="AW67" s="4"/>
      <c r="AX67" s="4"/>
      <c r="AY67" s="4"/>
      <c r="AZ67" s="4"/>
      <c r="BA67" s="4"/>
      <c r="BB67" s="4"/>
      <c r="BC67" s="4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4"/>
      <c r="BW67" s="8"/>
      <c r="BX67" s="8"/>
      <c r="BY67" s="8"/>
      <c r="BZ67" s="4"/>
      <c r="CA67" s="4"/>
      <c r="CB67" s="4"/>
      <c r="CC67" s="4"/>
      <c r="CD67" s="27"/>
      <c r="CE67" s="27"/>
      <c r="CF67" s="207">
        <f t="shared" si="47"/>
        <v>-1.2E-2</v>
      </c>
      <c r="CG67" s="208">
        <f t="shared" si="48"/>
        <v>1.2E-2</v>
      </c>
      <c r="CH67" s="209"/>
      <c r="CI67" s="210"/>
      <c r="CJ67" s="207">
        <f t="shared" si="49"/>
        <v>5.9880000000000004</v>
      </c>
      <c r="CK67" s="208">
        <f t="shared" si="50"/>
        <v>6.0119999999999996</v>
      </c>
      <c r="CL67" s="209"/>
      <c r="CM67" s="210"/>
      <c r="CN67" s="207">
        <f t="shared" si="51"/>
        <v>11.988</v>
      </c>
      <c r="CO67" s="208">
        <f t="shared" si="52"/>
        <v>12.012</v>
      </c>
      <c r="CP67" s="211"/>
      <c r="CQ67" s="212"/>
      <c r="CR67" s="213"/>
      <c r="CS67" s="213"/>
    </row>
    <row r="68" spans="1:97" ht="19.899999999999999" customHeight="1">
      <c r="A68" s="194">
        <v>67</v>
      </c>
      <c r="B68" s="195">
        <v>3</v>
      </c>
      <c r="C68" s="195"/>
      <c r="D68" s="196" t="s">
        <v>2949</v>
      </c>
      <c r="E68" s="196" t="s">
        <v>2950</v>
      </c>
      <c r="F68" s="196" t="s">
        <v>2951</v>
      </c>
      <c r="G68" s="196" t="s">
        <v>400</v>
      </c>
      <c r="H68" s="196" t="s">
        <v>385</v>
      </c>
      <c r="I68" s="237" t="str">
        <f t="shared" si="39"/>
        <v>0</v>
      </c>
      <c r="J68" s="237" t="str">
        <f t="shared" si="40"/>
        <v>0.08</v>
      </c>
      <c r="K68" s="2" t="str">
        <f t="shared" si="22"/>
        <v>FCS0302</v>
      </c>
      <c r="L68" s="1">
        <f t="shared" si="53"/>
        <v>5</v>
      </c>
      <c r="M68" s="1">
        <f t="shared" si="54"/>
        <v>1</v>
      </c>
      <c r="N68" s="1">
        <v>3</v>
      </c>
      <c r="O68" s="57" t="str">
        <f t="shared" si="55"/>
        <v>AAI143</v>
      </c>
      <c r="P68" s="2" t="str">
        <f t="shared" si="26"/>
        <v>AI</v>
      </c>
      <c r="Q68" s="2" t="s">
        <v>161</v>
      </c>
      <c r="R68" s="57" t="s">
        <v>162</v>
      </c>
      <c r="S68" s="2"/>
      <c r="T68" s="2"/>
      <c r="U68" s="2">
        <v>19</v>
      </c>
      <c r="V68" s="2"/>
      <c r="W68" s="2" t="s">
        <v>2952</v>
      </c>
      <c r="X68" s="2" t="s">
        <v>354</v>
      </c>
      <c r="Y68" s="3" t="str">
        <f t="shared" si="41"/>
        <v>%Z051103</v>
      </c>
      <c r="Z68" s="2" t="str">
        <f t="shared" si="42"/>
        <v>%%I08PT8042</v>
      </c>
      <c r="AA68" s="2"/>
      <c r="AB68" s="2" t="str">
        <f t="shared" si="43"/>
        <v>HE801顶部去分离罐压力</v>
      </c>
      <c r="AC68" s="1" t="str">
        <f t="shared" si="44"/>
        <v>0</v>
      </c>
      <c r="AD68" s="1" t="str">
        <f t="shared" si="45"/>
        <v>0.08</v>
      </c>
      <c r="AE68" s="1" t="str">
        <f t="shared" si="46"/>
        <v>MPa</v>
      </c>
      <c r="AF68" s="1"/>
      <c r="AG68" s="1"/>
      <c r="AH68" s="1"/>
      <c r="AI68" s="1"/>
      <c r="AJ68" s="1"/>
      <c r="AK68" s="58" t="s">
        <v>165</v>
      </c>
      <c r="AL68" s="4"/>
      <c r="AM68" s="4"/>
      <c r="AN68" s="5"/>
      <c r="AO68" s="195" t="s">
        <v>161</v>
      </c>
      <c r="AP68" s="199" t="s">
        <v>166</v>
      </c>
      <c r="AQ68" s="197"/>
      <c r="AR68" s="196"/>
      <c r="AS68" s="196"/>
      <c r="AT68" s="205" t="s">
        <v>168</v>
      </c>
      <c r="AU68" s="205" t="s">
        <v>169</v>
      </c>
      <c r="AV68" s="196" t="s">
        <v>170</v>
      </c>
      <c r="AW68" s="4"/>
      <c r="AX68" s="4"/>
      <c r="AY68" s="4"/>
      <c r="AZ68" s="4"/>
      <c r="BA68" s="4"/>
      <c r="BB68" s="4"/>
      <c r="BC68" s="4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4"/>
      <c r="BW68" s="8"/>
      <c r="BX68" s="8"/>
      <c r="BY68" s="8"/>
      <c r="BZ68" s="4"/>
      <c r="CA68" s="4"/>
      <c r="CB68" s="4"/>
      <c r="CC68" s="4"/>
      <c r="CD68" s="27"/>
      <c r="CE68" s="27"/>
      <c r="CF68" s="207">
        <f t="shared" si="47"/>
        <v>-8.0000000000000007E-5</v>
      </c>
      <c r="CG68" s="208">
        <f t="shared" si="48"/>
        <v>8.0000000000000007E-5</v>
      </c>
      <c r="CH68" s="209"/>
      <c r="CI68" s="210"/>
      <c r="CJ68" s="207">
        <f t="shared" si="49"/>
        <v>3.9920000000000004E-2</v>
      </c>
      <c r="CK68" s="208">
        <f t="shared" si="50"/>
        <v>4.0079999999999998E-2</v>
      </c>
      <c r="CL68" s="209"/>
      <c r="CM68" s="210"/>
      <c r="CN68" s="207">
        <f t="shared" si="51"/>
        <v>7.9920000000000005E-2</v>
      </c>
      <c r="CO68" s="208">
        <f t="shared" si="52"/>
        <v>8.0079999999999998E-2</v>
      </c>
      <c r="CP68" s="211"/>
      <c r="CQ68" s="212"/>
      <c r="CR68" s="213"/>
      <c r="CS68" s="213"/>
    </row>
    <row r="69" spans="1:97" ht="19.899999999999999" customHeight="1">
      <c r="A69" s="194">
        <v>68</v>
      </c>
      <c r="B69" s="195">
        <v>4</v>
      </c>
      <c r="C69" s="195"/>
      <c r="D69" s="196" t="s">
        <v>2953</v>
      </c>
      <c r="E69" s="196" t="s">
        <v>2954</v>
      </c>
      <c r="F69" s="196" t="s">
        <v>2955</v>
      </c>
      <c r="G69" s="197" t="s">
        <v>535</v>
      </c>
      <c r="H69" s="196" t="s">
        <v>840</v>
      </c>
      <c r="I69" s="237" t="str">
        <f t="shared" si="39"/>
        <v>0</v>
      </c>
      <c r="J69" s="237" t="str">
        <f t="shared" si="40"/>
        <v>10</v>
      </c>
      <c r="K69" s="2" t="str">
        <f t="shared" si="22"/>
        <v>FCS0302</v>
      </c>
      <c r="L69" s="1">
        <f t="shared" si="53"/>
        <v>5</v>
      </c>
      <c r="M69" s="1">
        <f t="shared" si="54"/>
        <v>1</v>
      </c>
      <c r="N69" s="1">
        <v>4</v>
      </c>
      <c r="O69" s="57" t="str">
        <f t="shared" si="55"/>
        <v>AAI143</v>
      </c>
      <c r="P69" s="2" t="str">
        <f t="shared" si="26"/>
        <v>AI</v>
      </c>
      <c r="Q69" s="2" t="s">
        <v>161</v>
      </c>
      <c r="R69" s="57" t="s">
        <v>162</v>
      </c>
      <c r="S69" s="2"/>
      <c r="T69" s="2"/>
      <c r="U69" s="2">
        <v>19</v>
      </c>
      <c r="V69" s="2"/>
      <c r="W69" s="2" t="s">
        <v>2956</v>
      </c>
      <c r="X69" s="2" t="s">
        <v>354</v>
      </c>
      <c r="Y69" s="3" t="str">
        <f t="shared" si="41"/>
        <v>%Z051104</v>
      </c>
      <c r="Z69" s="2" t="str">
        <f t="shared" si="42"/>
        <v>%%I08PT8081</v>
      </c>
      <c r="AA69" s="2"/>
      <c r="AB69" s="2" t="str">
        <f t="shared" si="43"/>
        <v>VE803放空管线压力</v>
      </c>
      <c r="AC69" s="1" t="str">
        <f t="shared" si="44"/>
        <v>0</v>
      </c>
      <c r="AD69" s="1" t="str">
        <f t="shared" si="45"/>
        <v>10</v>
      </c>
      <c r="AE69" s="1" t="str">
        <f t="shared" si="46"/>
        <v>kPa</v>
      </c>
      <c r="AF69" s="1"/>
      <c r="AG69" s="1"/>
      <c r="AH69" s="1"/>
      <c r="AI69" s="1"/>
      <c r="AJ69" s="1"/>
      <c r="AK69" s="58" t="s">
        <v>165</v>
      </c>
      <c r="AL69" s="4"/>
      <c r="AM69" s="4"/>
      <c r="AN69" s="5"/>
      <c r="AO69" s="195" t="s">
        <v>161</v>
      </c>
      <c r="AP69" s="199" t="s">
        <v>166</v>
      </c>
      <c r="AQ69" s="197"/>
      <c r="AR69" s="196"/>
      <c r="AS69" s="196"/>
      <c r="AT69" s="205" t="s">
        <v>168</v>
      </c>
      <c r="AU69" s="205" t="s">
        <v>169</v>
      </c>
      <c r="AV69" s="196" t="s">
        <v>170</v>
      </c>
      <c r="AW69" s="4"/>
      <c r="AX69" s="4"/>
      <c r="AY69" s="4"/>
      <c r="AZ69" s="4"/>
      <c r="BA69" s="4"/>
      <c r="BB69" s="4"/>
      <c r="BC69" s="4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4"/>
      <c r="BW69" s="8"/>
      <c r="BX69" s="8"/>
      <c r="BY69" s="8"/>
      <c r="BZ69" s="4"/>
      <c r="CA69" s="4"/>
      <c r="CB69" s="4"/>
      <c r="CC69" s="4"/>
      <c r="CD69" s="27"/>
      <c r="CE69" s="27"/>
      <c r="CF69" s="207">
        <f t="shared" si="47"/>
        <v>-0.01</v>
      </c>
      <c r="CG69" s="208">
        <f t="shared" si="48"/>
        <v>0.01</v>
      </c>
      <c r="CH69" s="209"/>
      <c r="CI69" s="210"/>
      <c r="CJ69" s="207">
        <f t="shared" si="49"/>
        <v>4.99</v>
      </c>
      <c r="CK69" s="208">
        <f t="shared" si="50"/>
        <v>5.01</v>
      </c>
      <c r="CL69" s="209"/>
      <c r="CM69" s="210"/>
      <c r="CN69" s="207">
        <f t="shared" si="51"/>
        <v>9.99</v>
      </c>
      <c r="CO69" s="208">
        <f t="shared" si="52"/>
        <v>10.01</v>
      </c>
      <c r="CP69" s="211"/>
      <c r="CQ69" s="212"/>
      <c r="CR69" s="213"/>
      <c r="CS69" s="213"/>
    </row>
    <row r="70" spans="1:97" ht="19.899999999999999" customHeight="1">
      <c r="A70" s="194">
        <v>69</v>
      </c>
      <c r="B70" s="195">
        <v>5</v>
      </c>
      <c r="C70" s="195"/>
      <c r="D70" s="196" t="s">
        <v>2957</v>
      </c>
      <c r="E70" s="196" t="s">
        <v>2958</v>
      </c>
      <c r="F70" s="196" t="s">
        <v>2959</v>
      </c>
      <c r="G70" s="196" t="s">
        <v>535</v>
      </c>
      <c r="H70" s="196" t="s">
        <v>840</v>
      </c>
      <c r="I70" s="237" t="str">
        <f t="shared" si="39"/>
        <v>0</v>
      </c>
      <c r="J70" s="237" t="str">
        <f t="shared" si="40"/>
        <v>10</v>
      </c>
      <c r="K70" s="2" t="str">
        <f t="shared" si="22"/>
        <v>FCS0302</v>
      </c>
      <c r="L70" s="1">
        <f t="shared" si="53"/>
        <v>5</v>
      </c>
      <c r="M70" s="1">
        <f t="shared" si="54"/>
        <v>1</v>
      </c>
      <c r="N70" s="1">
        <v>5</v>
      </c>
      <c r="O70" s="57" t="str">
        <f t="shared" si="55"/>
        <v>AAI143</v>
      </c>
      <c r="P70" s="2" t="str">
        <f t="shared" si="26"/>
        <v>AI</v>
      </c>
      <c r="Q70" s="2" t="s">
        <v>161</v>
      </c>
      <c r="R70" s="57" t="s">
        <v>162</v>
      </c>
      <c r="S70" s="2"/>
      <c r="T70" s="2"/>
      <c r="U70" s="2">
        <v>19</v>
      </c>
      <c r="V70" s="2"/>
      <c r="W70" s="2" t="s">
        <v>2960</v>
      </c>
      <c r="X70" s="2" t="s">
        <v>354</v>
      </c>
      <c r="Y70" s="3" t="str">
        <f t="shared" si="41"/>
        <v>%Z051105</v>
      </c>
      <c r="Z70" s="2" t="str">
        <f t="shared" si="42"/>
        <v>%%I08PT8086</v>
      </c>
      <c r="AA70" s="2"/>
      <c r="AB70" s="2" t="str">
        <f t="shared" si="43"/>
        <v>VE810放空管线压力</v>
      </c>
      <c r="AC70" s="1" t="str">
        <f t="shared" si="44"/>
        <v>0</v>
      </c>
      <c r="AD70" s="1" t="str">
        <f t="shared" si="45"/>
        <v>10</v>
      </c>
      <c r="AE70" s="1" t="str">
        <f t="shared" si="46"/>
        <v>kPa</v>
      </c>
      <c r="AF70" s="1"/>
      <c r="AG70" s="59"/>
      <c r="AH70" s="59"/>
      <c r="AI70" s="1"/>
      <c r="AJ70" s="1"/>
      <c r="AK70" s="58" t="s">
        <v>165</v>
      </c>
      <c r="AL70" s="4"/>
      <c r="AM70" s="4"/>
      <c r="AN70" s="5"/>
      <c r="AO70" s="195" t="s">
        <v>161</v>
      </c>
      <c r="AP70" s="199" t="s">
        <v>166</v>
      </c>
      <c r="AQ70" s="197"/>
      <c r="AR70" s="196"/>
      <c r="AS70" s="196"/>
      <c r="AT70" s="205" t="s">
        <v>168</v>
      </c>
      <c r="AU70" s="205" t="s">
        <v>169</v>
      </c>
      <c r="AV70" s="196" t="s">
        <v>170</v>
      </c>
      <c r="AW70" s="4"/>
      <c r="AX70" s="4"/>
      <c r="AY70" s="4"/>
      <c r="AZ70" s="4"/>
      <c r="BA70" s="4"/>
      <c r="BB70" s="4"/>
      <c r="BC70" s="4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4"/>
      <c r="BW70" s="8"/>
      <c r="BX70" s="8"/>
      <c r="BY70" s="8"/>
      <c r="BZ70" s="4"/>
      <c r="CA70" s="4"/>
      <c r="CB70" s="4"/>
      <c r="CC70" s="4"/>
      <c r="CD70" s="27"/>
      <c r="CE70" s="27"/>
      <c r="CF70" s="207">
        <f t="shared" si="47"/>
        <v>-0.01</v>
      </c>
      <c r="CG70" s="208">
        <f t="shared" si="48"/>
        <v>0.01</v>
      </c>
      <c r="CH70" s="209"/>
      <c r="CI70" s="210"/>
      <c r="CJ70" s="207">
        <f t="shared" si="49"/>
        <v>4.99</v>
      </c>
      <c r="CK70" s="208">
        <f t="shared" si="50"/>
        <v>5.01</v>
      </c>
      <c r="CL70" s="209"/>
      <c r="CM70" s="210"/>
      <c r="CN70" s="207">
        <f t="shared" si="51"/>
        <v>9.99</v>
      </c>
      <c r="CO70" s="208">
        <f t="shared" si="52"/>
        <v>10.01</v>
      </c>
      <c r="CP70" s="211"/>
      <c r="CQ70" s="212"/>
      <c r="CR70" s="213"/>
      <c r="CS70" s="213"/>
    </row>
    <row r="71" spans="1:97" ht="19.899999999999999" customHeight="1">
      <c r="A71" s="194">
        <v>70</v>
      </c>
      <c r="B71" s="195">
        <v>6</v>
      </c>
      <c r="C71" s="195"/>
      <c r="D71" s="196" t="s">
        <v>2961</v>
      </c>
      <c r="E71" s="196" t="s">
        <v>2962</v>
      </c>
      <c r="F71" s="196" t="s">
        <v>2963</v>
      </c>
      <c r="G71" s="196" t="s">
        <v>384</v>
      </c>
      <c r="H71" s="196" t="s">
        <v>385</v>
      </c>
      <c r="I71" s="237" t="str">
        <f t="shared" si="39"/>
        <v>0</v>
      </c>
      <c r="J71" s="237" t="str">
        <f t="shared" si="40"/>
        <v>0.1</v>
      </c>
      <c r="K71" s="2" t="str">
        <f t="shared" si="22"/>
        <v>FCS0302</v>
      </c>
      <c r="L71" s="1">
        <f t="shared" si="53"/>
        <v>5</v>
      </c>
      <c r="M71" s="1">
        <f t="shared" si="54"/>
        <v>1</v>
      </c>
      <c r="N71" s="1">
        <v>6</v>
      </c>
      <c r="O71" s="57" t="str">
        <f t="shared" si="55"/>
        <v>AAI143</v>
      </c>
      <c r="P71" s="2" t="str">
        <f t="shared" si="26"/>
        <v>AI</v>
      </c>
      <c r="Q71" s="2" t="s">
        <v>161</v>
      </c>
      <c r="R71" s="57" t="s">
        <v>162</v>
      </c>
      <c r="S71" s="2"/>
      <c r="T71" s="2"/>
      <c r="U71" s="2">
        <v>24</v>
      </c>
      <c r="V71" s="2"/>
      <c r="W71" s="2" t="s">
        <v>2964</v>
      </c>
      <c r="X71" s="2" t="s">
        <v>164</v>
      </c>
      <c r="Y71" s="3" t="str">
        <f t="shared" si="41"/>
        <v>%Z051106</v>
      </c>
      <c r="Z71" s="2" t="str">
        <f t="shared" si="42"/>
        <v>%%I08PT8093</v>
      </c>
      <c r="AA71" s="2"/>
      <c r="AB71" s="2" t="str">
        <f t="shared" si="43"/>
        <v>VE801出口压力</v>
      </c>
      <c r="AC71" s="1" t="str">
        <f t="shared" si="44"/>
        <v>0</v>
      </c>
      <c r="AD71" s="1" t="str">
        <f t="shared" si="45"/>
        <v>0.1</v>
      </c>
      <c r="AE71" s="1" t="str">
        <f t="shared" si="46"/>
        <v>MPa</v>
      </c>
      <c r="AF71" s="1"/>
      <c r="AG71" s="1"/>
      <c r="AH71" s="1"/>
      <c r="AI71" s="1"/>
      <c r="AJ71" s="1"/>
      <c r="AK71" s="58" t="s">
        <v>165</v>
      </c>
      <c r="AL71" s="4"/>
      <c r="AM71" s="4"/>
      <c r="AN71" s="5"/>
      <c r="AO71" s="195" t="s">
        <v>161</v>
      </c>
      <c r="AP71" s="199" t="s">
        <v>166</v>
      </c>
      <c r="AQ71" s="197"/>
      <c r="AR71" s="196"/>
      <c r="AS71" s="196"/>
      <c r="AT71" s="205" t="s">
        <v>168</v>
      </c>
      <c r="AU71" s="205" t="s">
        <v>169</v>
      </c>
      <c r="AV71" s="196" t="s">
        <v>170</v>
      </c>
      <c r="AW71" s="4"/>
      <c r="AX71" s="4"/>
      <c r="AY71" s="4"/>
      <c r="AZ71" s="4"/>
      <c r="BA71" s="4"/>
      <c r="BB71" s="4"/>
      <c r="BC71" s="4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4"/>
      <c r="BW71" s="8"/>
      <c r="BX71" s="8"/>
      <c r="BY71" s="8"/>
      <c r="BZ71" s="4"/>
      <c r="CA71" s="4"/>
      <c r="CB71" s="4"/>
      <c r="CC71" s="4"/>
      <c r="CD71" s="27"/>
      <c r="CE71" s="27"/>
      <c r="CF71" s="207">
        <f t="shared" si="47"/>
        <v>-1E-4</v>
      </c>
      <c r="CG71" s="208">
        <f t="shared" si="48"/>
        <v>1E-4</v>
      </c>
      <c r="CH71" s="209"/>
      <c r="CI71" s="210"/>
      <c r="CJ71" s="207">
        <f t="shared" si="49"/>
        <v>4.99E-2</v>
      </c>
      <c r="CK71" s="208">
        <f t="shared" si="50"/>
        <v>5.0100000000000006E-2</v>
      </c>
      <c r="CL71" s="209"/>
      <c r="CM71" s="210"/>
      <c r="CN71" s="207">
        <f t="shared" si="51"/>
        <v>9.9900000000000003E-2</v>
      </c>
      <c r="CO71" s="208">
        <f t="shared" si="52"/>
        <v>0.10010000000000001</v>
      </c>
      <c r="CP71" s="211"/>
      <c r="CQ71" s="212"/>
      <c r="CR71" s="213"/>
      <c r="CS71" s="213"/>
    </row>
    <row r="72" spans="1:97" ht="19.899999999999999" customHeight="1">
      <c r="A72" s="194">
        <v>71</v>
      </c>
      <c r="B72" s="195">
        <v>7</v>
      </c>
      <c r="C72" s="195"/>
      <c r="D72" s="196" t="s">
        <v>2965</v>
      </c>
      <c r="E72" s="196" t="s">
        <v>2966</v>
      </c>
      <c r="F72" s="196" t="s">
        <v>2967</v>
      </c>
      <c r="G72" s="196" t="s">
        <v>1039</v>
      </c>
      <c r="H72" s="196" t="s">
        <v>461</v>
      </c>
      <c r="I72" s="237" t="str">
        <f t="shared" si="39"/>
        <v>0</v>
      </c>
      <c r="J72" s="237" t="str">
        <f t="shared" si="40"/>
        <v>250</v>
      </c>
      <c r="K72" s="2" t="str">
        <f t="shared" si="22"/>
        <v>FCS0302</v>
      </c>
      <c r="L72" s="1">
        <f t="shared" si="53"/>
        <v>5</v>
      </c>
      <c r="M72" s="1">
        <f t="shared" si="54"/>
        <v>1</v>
      </c>
      <c r="N72" s="1">
        <v>7</v>
      </c>
      <c r="O72" s="57" t="str">
        <f t="shared" si="55"/>
        <v>AAI143</v>
      </c>
      <c r="P72" s="2" t="str">
        <f t="shared" si="26"/>
        <v>AI</v>
      </c>
      <c r="Q72" s="2" t="s">
        <v>161</v>
      </c>
      <c r="R72" s="57" t="s">
        <v>162</v>
      </c>
      <c r="S72" s="2"/>
      <c r="T72" s="2"/>
      <c r="U72" s="2">
        <v>25</v>
      </c>
      <c r="V72" s="2"/>
      <c r="W72" s="2" t="s">
        <v>2968</v>
      </c>
      <c r="X72" s="2" t="s">
        <v>164</v>
      </c>
      <c r="Y72" s="3" t="str">
        <f t="shared" si="41"/>
        <v>%Z051107</v>
      </c>
      <c r="Z72" s="2" t="str">
        <f t="shared" si="42"/>
        <v>%%I08TT1120</v>
      </c>
      <c r="AA72" s="2"/>
      <c r="AB72" s="2" t="str">
        <f t="shared" si="43"/>
        <v>HE104出口温度</v>
      </c>
      <c r="AC72" s="1" t="str">
        <f t="shared" si="44"/>
        <v>0</v>
      </c>
      <c r="AD72" s="1" t="str">
        <f t="shared" si="45"/>
        <v>250</v>
      </c>
      <c r="AE72" s="1" t="str">
        <f t="shared" si="46"/>
        <v>℃</v>
      </c>
      <c r="AF72" s="1"/>
      <c r="AG72" s="59"/>
      <c r="AH72" s="1"/>
      <c r="AI72" s="1"/>
      <c r="AJ72" s="1"/>
      <c r="AK72" s="58" t="s">
        <v>165</v>
      </c>
      <c r="AL72" s="4"/>
      <c r="AM72" s="4"/>
      <c r="AN72" s="5"/>
      <c r="AO72" s="195" t="s">
        <v>161</v>
      </c>
      <c r="AP72" s="199" t="s">
        <v>166</v>
      </c>
      <c r="AQ72" s="197"/>
      <c r="AR72" s="196"/>
      <c r="AS72" s="196"/>
      <c r="AT72" s="205" t="s">
        <v>168</v>
      </c>
      <c r="AU72" s="205" t="s">
        <v>169</v>
      </c>
      <c r="AV72" s="196" t="s">
        <v>170</v>
      </c>
      <c r="AW72" s="4"/>
      <c r="AX72" s="4"/>
      <c r="AY72" s="4"/>
      <c r="AZ72" s="4"/>
      <c r="BA72" s="4"/>
      <c r="BB72" s="4"/>
      <c r="BC72" s="4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4"/>
      <c r="BW72" s="8"/>
      <c r="BX72" s="8"/>
      <c r="BY72" s="8"/>
      <c r="BZ72" s="4"/>
      <c r="CA72" s="4"/>
      <c r="CB72" s="4"/>
      <c r="CC72" s="4"/>
      <c r="CD72" s="27"/>
      <c r="CE72" s="27"/>
      <c r="CF72" s="207">
        <f t="shared" si="47"/>
        <v>-0.25</v>
      </c>
      <c r="CG72" s="208">
        <f t="shared" si="48"/>
        <v>0.25</v>
      </c>
      <c r="CH72" s="209"/>
      <c r="CI72" s="210"/>
      <c r="CJ72" s="207">
        <f t="shared" si="49"/>
        <v>124.75</v>
      </c>
      <c r="CK72" s="208">
        <f t="shared" si="50"/>
        <v>125.25</v>
      </c>
      <c r="CL72" s="209"/>
      <c r="CM72" s="210"/>
      <c r="CN72" s="207">
        <f t="shared" si="51"/>
        <v>249.75</v>
      </c>
      <c r="CO72" s="208">
        <f t="shared" si="52"/>
        <v>250.25</v>
      </c>
      <c r="CP72" s="211"/>
      <c r="CQ72" s="212"/>
      <c r="CR72" s="213"/>
      <c r="CS72" s="213"/>
    </row>
    <row r="73" spans="1:97" ht="19.899999999999999" customHeight="1">
      <c r="A73" s="194">
        <v>72</v>
      </c>
      <c r="B73" s="195">
        <v>8</v>
      </c>
      <c r="C73" s="195"/>
      <c r="D73" s="196" t="s">
        <v>2969</v>
      </c>
      <c r="E73" s="196" t="s">
        <v>2970</v>
      </c>
      <c r="F73" s="196" t="s">
        <v>2971</v>
      </c>
      <c r="G73" s="196" t="s">
        <v>1039</v>
      </c>
      <c r="H73" s="196" t="s">
        <v>461</v>
      </c>
      <c r="I73" s="237" t="str">
        <f t="shared" si="39"/>
        <v>0</v>
      </c>
      <c r="J73" s="237" t="str">
        <f t="shared" si="40"/>
        <v>250</v>
      </c>
      <c r="K73" s="2" t="str">
        <f t="shared" si="22"/>
        <v>FCS0302</v>
      </c>
      <c r="L73" s="1">
        <f t="shared" si="53"/>
        <v>5</v>
      </c>
      <c r="M73" s="1">
        <f t="shared" si="54"/>
        <v>1</v>
      </c>
      <c r="N73" s="1">
        <v>8</v>
      </c>
      <c r="O73" s="57" t="str">
        <f t="shared" si="55"/>
        <v>AAI143</v>
      </c>
      <c r="P73" s="2" t="str">
        <f t="shared" si="26"/>
        <v>AI</v>
      </c>
      <c r="Q73" s="2" t="s">
        <v>161</v>
      </c>
      <c r="R73" s="57" t="s">
        <v>162</v>
      </c>
      <c r="S73" s="2"/>
      <c r="T73" s="2"/>
      <c r="U73" s="2">
        <v>24</v>
      </c>
      <c r="V73" s="2"/>
      <c r="W73" s="2" t="s">
        <v>2972</v>
      </c>
      <c r="X73" s="2" t="s">
        <v>164</v>
      </c>
      <c r="Y73" s="3" t="str">
        <f t="shared" si="41"/>
        <v>%Z051108</v>
      </c>
      <c r="Z73" s="2" t="str">
        <f t="shared" si="42"/>
        <v>%%I08TT6106</v>
      </c>
      <c r="AA73" s="2"/>
      <c r="AB73" s="2" t="str">
        <f t="shared" si="43"/>
        <v>SP901补充水温度</v>
      </c>
      <c r="AC73" s="1" t="str">
        <f t="shared" si="44"/>
        <v>0</v>
      </c>
      <c r="AD73" s="1" t="str">
        <f t="shared" si="45"/>
        <v>250</v>
      </c>
      <c r="AE73" s="1" t="str">
        <f t="shared" si="46"/>
        <v>℃</v>
      </c>
      <c r="AF73" s="1"/>
      <c r="AG73" s="1"/>
      <c r="AH73" s="1"/>
      <c r="AI73" s="1"/>
      <c r="AJ73" s="1"/>
      <c r="AK73" s="58" t="s">
        <v>165</v>
      </c>
      <c r="AL73" s="4"/>
      <c r="AM73" s="4"/>
      <c r="AN73" s="5"/>
      <c r="AO73" s="195" t="s">
        <v>161</v>
      </c>
      <c r="AP73" s="199" t="s">
        <v>166</v>
      </c>
      <c r="AQ73" s="197"/>
      <c r="AR73" s="196"/>
      <c r="AS73" s="196"/>
      <c r="AT73" s="205" t="s">
        <v>168</v>
      </c>
      <c r="AU73" s="205" t="s">
        <v>169</v>
      </c>
      <c r="AV73" s="196" t="s">
        <v>170</v>
      </c>
      <c r="AW73" s="4"/>
      <c r="AX73" s="4"/>
      <c r="AY73" s="4"/>
      <c r="AZ73" s="4"/>
      <c r="BA73" s="4"/>
      <c r="BB73" s="4"/>
      <c r="BC73" s="4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4"/>
      <c r="BW73" s="8"/>
      <c r="BX73" s="8"/>
      <c r="BY73" s="8"/>
      <c r="BZ73" s="4"/>
      <c r="CA73" s="4"/>
      <c r="CB73" s="4"/>
      <c r="CC73" s="4"/>
      <c r="CD73" s="27"/>
      <c r="CE73" s="27"/>
      <c r="CF73" s="207">
        <f t="shared" si="47"/>
        <v>-0.25</v>
      </c>
      <c r="CG73" s="208">
        <f t="shared" si="48"/>
        <v>0.25</v>
      </c>
      <c r="CH73" s="209"/>
      <c r="CI73" s="210"/>
      <c r="CJ73" s="207">
        <f t="shared" si="49"/>
        <v>124.75</v>
      </c>
      <c r="CK73" s="208">
        <f t="shared" si="50"/>
        <v>125.25</v>
      </c>
      <c r="CL73" s="209"/>
      <c r="CM73" s="210"/>
      <c r="CN73" s="207">
        <f t="shared" si="51"/>
        <v>249.75</v>
      </c>
      <c r="CO73" s="208">
        <f t="shared" si="52"/>
        <v>250.25</v>
      </c>
      <c r="CP73" s="211"/>
      <c r="CQ73" s="212"/>
      <c r="CR73" s="213"/>
      <c r="CS73" s="213"/>
    </row>
    <row r="74" spans="1:97" ht="19.899999999999999" customHeight="1">
      <c r="A74" s="194">
        <v>73</v>
      </c>
      <c r="B74" s="195">
        <v>9</v>
      </c>
      <c r="C74" s="195"/>
      <c r="D74" s="196" t="s">
        <v>2973</v>
      </c>
      <c r="E74" s="196" t="s">
        <v>2974</v>
      </c>
      <c r="F74" s="196" t="s">
        <v>2975</v>
      </c>
      <c r="G74" s="196" t="s">
        <v>1192</v>
      </c>
      <c r="H74" s="196" t="s">
        <v>461</v>
      </c>
      <c r="I74" s="237" t="str">
        <f t="shared" si="39"/>
        <v>0</v>
      </c>
      <c r="J74" s="237" t="str">
        <f t="shared" si="40"/>
        <v>220</v>
      </c>
      <c r="K74" s="2" t="str">
        <f t="shared" si="22"/>
        <v>FCS0302</v>
      </c>
      <c r="L74" s="1">
        <f t="shared" si="53"/>
        <v>5</v>
      </c>
      <c r="M74" s="1">
        <f t="shared" si="54"/>
        <v>1</v>
      </c>
      <c r="N74" s="1">
        <v>9</v>
      </c>
      <c r="O74" s="57" t="str">
        <f t="shared" si="55"/>
        <v>AAI143</v>
      </c>
      <c r="P74" s="2" t="str">
        <f t="shared" si="26"/>
        <v>AI</v>
      </c>
      <c r="Q74" s="2" t="s">
        <v>161</v>
      </c>
      <c r="R74" s="57" t="s">
        <v>162</v>
      </c>
      <c r="S74" s="2"/>
      <c r="T74" s="2"/>
      <c r="U74" s="2">
        <v>25</v>
      </c>
      <c r="V74" s="2"/>
      <c r="W74" s="2" t="s">
        <v>2976</v>
      </c>
      <c r="X74" s="2" t="s">
        <v>164</v>
      </c>
      <c r="Y74" s="3" t="str">
        <f t="shared" si="41"/>
        <v>%Z051109</v>
      </c>
      <c r="Z74" s="2" t="str">
        <f t="shared" si="42"/>
        <v>%%I08TT8029</v>
      </c>
      <c r="AA74" s="2"/>
      <c r="AB74" s="2" t="str">
        <f t="shared" si="43"/>
        <v>HE825入口温度</v>
      </c>
      <c r="AC74" s="1" t="str">
        <f t="shared" si="44"/>
        <v>0</v>
      </c>
      <c r="AD74" s="1" t="str">
        <f t="shared" si="45"/>
        <v>220</v>
      </c>
      <c r="AE74" s="1" t="str">
        <f t="shared" si="46"/>
        <v>℃</v>
      </c>
      <c r="AF74" s="1"/>
      <c r="AG74" s="1"/>
      <c r="AH74" s="1"/>
      <c r="AI74" s="1"/>
      <c r="AJ74" s="1"/>
      <c r="AK74" s="58" t="s">
        <v>165</v>
      </c>
      <c r="AL74" s="4"/>
      <c r="AM74" s="4"/>
      <c r="AN74" s="5"/>
      <c r="AO74" s="195" t="s">
        <v>161</v>
      </c>
      <c r="AP74" s="199" t="s">
        <v>166</v>
      </c>
      <c r="AQ74" s="197"/>
      <c r="AR74" s="196"/>
      <c r="AS74" s="196"/>
      <c r="AT74" s="205" t="s">
        <v>168</v>
      </c>
      <c r="AU74" s="205" t="s">
        <v>169</v>
      </c>
      <c r="AV74" s="196" t="s">
        <v>170</v>
      </c>
      <c r="AW74" s="4"/>
      <c r="AX74" s="4"/>
      <c r="AY74" s="4"/>
      <c r="AZ74" s="4"/>
      <c r="BA74" s="4"/>
      <c r="BB74" s="4"/>
      <c r="BC74" s="4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4"/>
      <c r="BW74" s="8"/>
      <c r="BX74" s="8"/>
      <c r="BY74" s="8"/>
      <c r="BZ74" s="4"/>
      <c r="CA74" s="4"/>
      <c r="CB74" s="4"/>
      <c r="CC74" s="4"/>
      <c r="CD74" s="27"/>
      <c r="CE74" s="27"/>
      <c r="CF74" s="207">
        <f t="shared" si="47"/>
        <v>-0.22</v>
      </c>
      <c r="CG74" s="208">
        <f t="shared" si="48"/>
        <v>0.22</v>
      </c>
      <c r="CH74" s="209"/>
      <c r="CI74" s="210"/>
      <c r="CJ74" s="207">
        <f t="shared" si="49"/>
        <v>109.78</v>
      </c>
      <c r="CK74" s="208">
        <f t="shared" si="50"/>
        <v>110.22</v>
      </c>
      <c r="CL74" s="209"/>
      <c r="CM74" s="210"/>
      <c r="CN74" s="207">
        <f t="shared" si="51"/>
        <v>219.78</v>
      </c>
      <c r="CO74" s="208">
        <f t="shared" si="52"/>
        <v>220.22</v>
      </c>
      <c r="CP74" s="211"/>
      <c r="CQ74" s="212"/>
      <c r="CR74" s="213"/>
      <c r="CS74" s="213"/>
    </row>
    <row r="75" spans="1:97" ht="19.899999999999999" customHeight="1">
      <c r="A75" s="194">
        <v>74</v>
      </c>
      <c r="B75" s="195">
        <v>10</v>
      </c>
      <c r="C75" s="195"/>
      <c r="D75" s="196" t="str">
        <f t="shared" ref="D75:D81" si="56">LEFT(K75,1)&amp;RIGHT(K75,2)&amp;"N"&amp;L75&amp;"S"&amp;M75&amp;N75</f>
        <v>F02N5S110</v>
      </c>
      <c r="E75" s="196" t="s">
        <v>2977</v>
      </c>
      <c r="F75" s="196" t="s">
        <v>2754</v>
      </c>
      <c r="G75" s="196"/>
      <c r="H75" s="196"/>
      <c r="I75" s="237"/>
      <c r="J75" s="237"/>
      <c r="K75" s="2" t="str">
        <f t="shared" si="22"/>
        <v>FCS0302</v>
      </c>
      <c r="L75" s="1">
        <f t="shared" si="53"/>
        <v>5</v>
      </c>
      <c r="M75" s="1">
        <f t="shared" si="54"/>
        <v>1</v>
      </c>
      <c r="N75" s="1">
        <v>10</v>
      </c>
      <c r="O75" s="57" t="str">
        <f t="shared" si="55"/>
        <v>AAI143</v>
      </c>
      <c r="P75" s="2" t="str">
        <f t="shared" si="26"/>
        <v>AI</v>
      </c>
      <c r="Q75" s="2" t="s">
        <v>161</v>
      </c>
      <c r="R75" s="57" t="s">
        <v>162</v>
      </c>
      <c r="S75" s="2"/>
      <c r="T75" s="2"/>
      <c r="U75" s="2"/>
      <c r="V75" s="2"/>
      <c r="W75" s="2"/>
      <c r="X75" s="2"/>
      <c r="Y75" s="3" t="str">
        <f t="shared" si="41"/>
        <v>%Z051110</v>
      </c>
      <c r="Z75" s="2" t="str">
        <f t="shared" si="42"/>
        <v>%%IF02N5S110</v>
      </c>
      <c r="AA75" s="2"/>
      <c r="AB75" s="2" t="str">
        <f t="shared" si="43"/>
        <v>SBAIR SPARE</v>
      </c>
      <c r="AC75" s="1" t="str">
        <f t="shared" si="44"/>
        <v/>
      </c>
      <c r="AD75" s="1" t="str">
        <f t="shared" si="45"/>
        <v/>
      </c>
      <c r="AE75" s="1" t="str">
        <f t="shared" si="46"/>
        <v/>
      </c>
      <c r="AF75" s="1"/>
      <c r="AG75" s="1"/>
      <c r="AH75" s="1"/>
      <c r="AI75" s="1"/>
      <c r="AJ75" s="1"/>
      <c r="AK75" s="58" t="s">
        <v>165</v>
      </c>
      <c r="AL75" s="4"/>
      <c r="AM75" s="4"/>
      <c r="AN75" s="5"/>
      <c r="AO75" s="195" t="s">
        <v>161</v>
      </c>
      <c r="AP75" s="199" t="s">
        <v>166</v>
      </c>
      <c r="AQ75" s="197"/>
      <c r="AR75" s="196"/>
      <c r="AS75" s="196"/>
      <c r="AT75" s="205" t="s">
        <v>168</v>
      </c>
      <c r="AU75" s="205"/>
      <c r="AV75" s="196"/>
      <c r="AW75" s="4"/>
      <c r="AX75" s="4"/>
      <c r="AY75" s="4"/>
      <c r="AZ75" s="4"/>
      <c r="BA75" s="4"/>
      <c r="BB75" s="4"/>
      <c r="BC75" s="4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4"/>
      <c r="BW75" s="8"/>
      <c r="BX75" s="8"/>
      <c r="BY75" s="8"/>
      <c r="BZ75" s="4"/>
      <c r="CA75" s="4"/>
      <c r="CB75" s="4"/>
      <c r="CC75" s="4"/>
      <c r="CD75" s="27"/>
      <c r="CE75" s="27"/>
      <c r="CF75" s="207" t="e">
        <f t="shared" si="47"/>
        <v>#VALUE!</v>
      </c>
      <c r="CG75" s="208" t="e">
        <f t="shared" si="48"/>
        <v>#VALUE!</v>
      </c>
      <c r="CH75" s="209"/>
      <c r="CI75" s="210"/>
      <c r="CJ75" s="207" t="e">
        <f t="shared" si="49"/>
        <v>#VALUE!</v>
      </c>
      <c r="CK75" s="208" t="e">
        <f t="shared" si="50"/>
        <v>#VALUE!</v>
      </c>
      <c r="CL75" s="209"/>
      <c r="CM75" s="210"/>
      <c r="CN75" s="207" t="e">
        <f t="shared" si="51"/>
        <v>#VALUE!</v>
      </c>
      <c r="CO75" s="208" t="e">
        <f t="shared" si="52"/>
        <v>#VALUE!</v>
      </c>
      <c r="CP75" s="211"/>
      <c r="CQ75" s="212"/>
      <c r="CR75" s="213"/>
      <c r="CS75" s="213"/>
    </row>
    <row r="76" spans="1:97" ht="19.899999999999999" customHeight="1">
      <c r="A76" s="194">
        <v>75</v>
      </c>
      <c r="B76" s="195">
        <v>11</v>
      </c>
      <c r="C76" s="195"/>
      <c r="D76" s="196" t="str">
        <f t="shared" si="56"/>
        <v>F02N5S111</v>
      </c>
      <c r="E76" s="196" t="s">
        <v>2978</v>
      </c>
      <c r="F76" s="196" t="s">
        <v>2754</v>
      </c>
      <c r="G76" s="196"/>
      <c r="H76" s="196"/>
      <c r="I76" s="237"/>
      <c r="J76" s="237"/>
      <c r="K76" s="2" t="str">
        <f t="shared" si="22"/>
        <v>FCS0302</v>
      </c>
      <c r="L76" s="1">
        <f t="shared" si="53"/>
        <v>5</v>
      </c>
      <c r="M76" s="1">
        <f t="shared" si="54"/>
        <v>1</v>
      </c>
      <c r="N76" s="1">
        <v>11</v>
      </c>
      <c r="O76" s="57" t="str">
        <f t="shared" si="55"/>
        <v>AAI143</v>
      </c>
      <c r="P76" s="2" t="str">
        <f t="shared" si="26"/>
        <v>AI</v>
      </c>
      <c r="Q76" s="2" t="s">
        <v>161</v>
      </c>
      <c r="R76" s="57" t="s">
        <v>162</v>
      </c>
      <c r="S76" s="2"/>
      <c r="T76" s="2"/>
      <c r="U76" s="2"/>
      <c r="V76" s="2"/>
      <c r="W76" s="2"/>
      <c r="X76" s="2"/>
      <c r="Y76" s="3" t="str">
        <f t="shared" si="41"/>
        <v>%Z051111</v>
      </c>
      <c r="Z76" s="2" t="str">
        <f t="shared" si="42"/>
        <v>%%IF02N5S111</v>
      </c>
      <c r="AA76" s="2"/>
      <c r="AB76" s="2" t="str">
        <f t="shared" si="43"/>
        <v>SBAIR SPARE</v>
      </c>
      <c r="AC76" s="1" t="str">
        <f t="shared" si="44"/>
        <v/>
      </c>
      <c r="AD76" s="1" t="str">
        <f t="shared" si="45"/>
        <v/>
      </c>
      <c r="AE76" s="1" t="str">
        <f t="shared" si="46"/>
        <v/>
      </c>
      <c r="AF76" s="1"/>
      <c r="AG76" s="1"/>
      <c r="AH76" s="1"/>
      <c r="AI76" s="1"/>
      <c r="AJ76" s="1"/>
      <c r="AK76" s="58" t="s">
        <v>165</v>
      </c>
      <c r="AL76" s="4"/>
      <c r="AM76" s="4"/>
      <c r="AN76" s="5"/>
      <c r="AO76" s="195" t="s">
        <v>161</v>
      </c>
      <c r="AP76" s="199" t="s">
        <v>166</v>
      </c>
      <c r="AQ76" s="197"/>
      <c r="AR76" s="196"/>
      <c r="AS76" s="196"/>
      <c r="AT76" s="205" t="s">
        <v>168</v>
      </c>
      <c r="AU76" s="205"/>
      <c r="AV76" s="196"/>
      <c r="AW76" s="4"/>
      <c r="AX76" s="4"/>
      <c r="AY76" s="4"/>
      <c r="AZ76" s="4"/>
      <c r="BA76" s="4"/>
      <c r="BB76" s="4"/>
      <c r="BC76" s="4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4"/>
      <c r="BW76" s="8"/>
      <c r="BX76" s="8"/>
      <c r="BY76" s="8"/>
      <c r="BZ76" s="4"/>
      <c r="CA76" s="4"/>
      <c r="CB76" s="4"/>
      <c r="CC76" s="4"/>
      <c r="CD76" s="27"/>
      <c r="CE76" s="27"/>
      <c r="CF76" s="207" t="e">
        <f t="shared" si="47"/>
        <v>#VALUE!</v>
      </c>
      <c r="CG76" s="208" t="e">
        <f t="shared" si="48"/>
        <v>#VALUE!</v>
      </c>
      <c r="CH76" s="209"/>
      <c r="CI76" s="210"/>
      <c r="CJ76" s="207" t="e">
        <f t="shared" si="49"/>
        <v>#VALUE!</v>
      </c>
      <c r="CK76" s="208" t="e">
        <f t="shared" si="50"/>
        <v>#VALUE!</v>
      </c>
      <c r="CL76" s="209"/>
      <c r="CM76" s="210"/>
      <c r="CN76" s="207" t="e">
        <f t="shared" si="51"/>
        <v>#VALUE!</v>
      </c>
      <c r="CO76" s="208" t="e">
        <f t="shared" si="52"/>
        <v>#VALUE!</v>
      </c>
      <c r="CP76" s="211"/>
      <c r="CQ76" s="212"/>
      <c r="CR76" s="213"/>
      <c r="CS76" s="213"/>
    </row>
    <row r="77" spans="1:97" ht="19.899999999999999" customHeight="1">
      <c r="A77" s="194">
        <v>76</v>
      </c>
      <c r="B77" s="195">
        <v>12</v>
      </c>
      <c r="C77" s="195"/>
      <c r="D77" s="196" t="str">
        <f t="shared" si="56"/>
        <v>F02N5S112</v>
      </c>
      <c r="E77" s="196" t="s">
        <v>2979</v>
      </c>
      <c r="F77" s="196" t="s">
        <v>2754</v>
      </c>
      <c r="G77" s="196"/>
      <c r="H77" s="196"/>
      <c r="I77" s="237"/>
      <c r="J77" s="237"/>
      <c r="K77" s="2" t="str">
        <f t="shared" si="22"/>
        <v>FCS0302</v>
      </c>
      <c r="L77" s="1">
        <f t="shared" si="53"/>
        <v>5</v>
      </c>
      <c r="M77" s="1">
        <f t="shared" si="54"/>
        <v>1</v>
      </c>
      <c r="N77" s="1">
        <v>12</v>
      </c>
      <c r="O77" s="57" t="str">
        <f t="shared" si="55"/>
        <v>AAI143</v>
      </c>
      <c r="P77" s="2" t="str">
        <f t="shared" si="26"/>
        <v>AI</v>
      </c>
      <c r="Q77" s="2" t="s">
        <v>161</v>
      </c>
      <c r="R77" s="57" t="s">
        <v>162</v>
      </c>
      <c r="S77" s="2"/>
      <c r="T77" s="2"/>
      <c r="U77" s="2"/>
      <c r="V77" s="2"/>
      <c r="W77" s="2"/>
      <c r="X77" s="2"/>
      <c r="Y77" s="3" t="str">
        <f t="shared" si="41"/>
        <v>%Z051112</v>
      </c>
      <c r="Z77" s="2" t="str">
        <f t="shared" si="42"/>
        <v>%%IF02N5S112</v>
      </c>
      <c r="AA77" s="2"/>
      <c r="AB77" s="2" t="str">
        <f t="shared" si="43"/>
        <v>SBAIR SPARE</v>
      </c>
      <c r="AC77" s="1" t="str">
        <f t="shared" si="44"/>
        <v/>
      </c>
      <c r="AD77" s="1" t="str">
        <f t="shared" si="45"/>
        <v/>
      </c>
      <c r="AE77" s="1" t="str">
        <f t="shared" si="46"/>
        <v/>
      </c>
      <c r="AF77" s="1"/>
      <c r="AG77" s="1"/>
      <c r="AH77" s="1"/>
      <c r="AI77" s="1"/>
      <c r="AJ77" s="1"/>
      <c r="AK77" s="58" t="s">
        <v>165</v>
      </c>
      <c r="AL77" s="4"/>
      <c r="AM77" s="4"/>
      <c r="AN77" s="5"/>
      <c r="AO77" s="195" t="s">
        <v>161</v>
      </c>
      <c r="AP77" s="199" t="s">
        <v>166</v>
      </c>
      <c r="AQ77" s="197"/>
      <c r="AR77" s="196"/>
      <c r="AS77" s="196"/>
      <c r="AT77" s="205" t="s">
        <v>168</v>
      </c>
      <c r="AU77" s="205"/>
      <c r="AV77" s="196"/>
      <c r="AW77" s="4"/>
      <c r="AX77" s="4"/>
      <c r="AY77" s="4"/>
      <c r="AZ77" s="4"/>
      <c r="BA77" s="4"/>
      <c r="BB77" s="4"/>
      <c r="BC77" s="4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4"/>
      <c r="BW77" s="8"/>
      <c r="BX77" s="8"/>
      <c r="BY77" s="8"/>
      <c r="BZ77" s="4"/>
      <c r="CA77" s="4"/>
      <c r="CB77" s="4"/>
      <c r="CC77" s="4"/>
      <c r="CD77" s="27"/>
      <c r="CE77" s="27"/>
      <c r="CF77" s="207" t="e">
        <f t="shared" si="47"/>
        <v>#VALUE!</v>
      </c>
      <c r="CG77" s="208" t="e">
        <f t="shared" si="48"/>
        <v>#VALUE!</v>
      </c>
      <c r="CH77" s="209"/>
      <c r="CI77" s="210"/>
      <c r="CJ77" s="207" t="e">
        <f t="shared" si="49"/>
        <v>#VALUE!</v>
      </c>
      <c r="CK77" s="208" t="e">
        <f t="shared" si="50"/>
        <v>#VALUE!</v>
      </c>
      <c r="CL77" s="209"/>
      <c r="CM77" s="210"/>
      <c r="CN77" s="207" t="e">
        <f t="shared" si="51"/>
        <v>#VALUE!</v>
      </c>
      <c r="CO77" s="208" t="e">
        <f t="shared" si="52"/>
        <v>#VALUE!</v>
      </c>
      <c r="CP77" s="211"/>
      <c r="CQ77" s="212"/>
      <c r="CR77" s="213"/>
      <c r="CS77" s="213"/>
    </row>
    <row r="78" spans="1:97" ht="19.899999999999999" customHeight="1">
      <c r="A78" s="194">
        <v>77</v>
      </c>
      <c r="B78" s="195">
        <v>13</v>
      </c>
      <c r="C78" s="195"/>
      <c r="D78" s="196" t="str">
        <f t="shared" si="56"/>
        <v>F02N5S113</v>
      </c>
      <c r="E78" s="196" t="s">
        <v>2980</v>
      </c>
      <c r="F78" s="196" t="s">
        <v>2754</v>
      </c>
      <c r="G78" s="196"/>
      <c r="H78" s="196"/>
      <c r="I78" s="237"/>
      <c r="J78" s="237"/>
      <c r="K78" s="2" t="str">
        <f t="shared" si="22"/>
        <v>FCS0302</v>
      </c>
      <c r="L78" s="1">
        <f t="shared" si="53"/>
        <v>5</v>
      </c>
      <c r="M78" s="1">
        <f t="shared" si="54"/>
        <v>1</v>
      </c>
      <c r="N78" s="1">
        <v>13</v>
      </c>
      <c r="O78" s="57" t="str">
        <f t="shared" si="55"/>
        <v>AAI143</v>
      </c>
      <c r="P78" s="2" t="str">
        <f t="shared" si="26"/>
        <v>AI</v>
      </c>
      <c r="Q78" s="2" t="s">
        <v>161</v>
      </c>
      <c r="R78" s="57" t="s">
        <v>162</v>
      </c>
      <c r="S78" s="2"/>
      <c r="T78" s="2"/>
      <c r="U78" s="2"/>
      <c r="V78" s="2"/>
      <c r="W78" s="2"/>
      <c r="X78" s="2"/>
      <c r="Y78" s="3" t="str">
        <f t="shared" si="41"/>
        <v>%Z051113</v>
      </c>
      <c r="Z78" s="2" t="str">
        <f t="shared" si="42"/>
        <v>%%IF02N5S113</v>
      </c>
      <c r="AA78" s="2"/>
      <c r="AB78" s="2" t="str">
        <f t="shared" si="43"/>
        <v>SBAIR SPARE</v>
      </c>
      <c r="AC78" s="1" t="str">
        <f t="shared" si="44"/>
        <v/>
      </c>
      <c r="AD78" s="1" t="str">
        <f t="shared" si="45"/>
        <v/>
      </c>
      <c r="AE78" s="1" t="str">
        <f t="shared" si="46"/>
        <v/>
      </c>
      <c r="AF78" s="1"/>
      <c r="AG78" s="59"/>
      <c r="AH78" s="59"/>
      <c r="AI78" s="1"/>
      <c r="AJ78" s="1"/>
      <c r="AK78" s="58" t="s">
        <v>165</v>
      </c>
      <c r="AL78" s="4"/>
      <c r="AM78" s="4"/>
      <c r="AN78" s="5"/>
      <c r="AO78" s="195" t="s">
        <v>161</v>
      </c>
      <c r="AP78" s="199" t="s">
        <v>166</v>
      </c>
      <c r="AQ78" s="197"/>
      <c r="AR78" s="196"/>
      <c r="AS78" s="196"/>
      <c r="AT78" s="205" t="s">
        <v>168</v>
      </c>
      <c r="AU78" s="205"/>
      <c r="AV78" s="196"/>
      <c r="AW78" s="4"/>
      <c r="AX78" s="4"/>
      <c r="AY78" s="4"/>
      <c r="AZ78" s="4"/>
      <c r="BA78" s="4"/>
      <c r="BB78" s="4"/>
      <c r="BC78" s="4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4"/>
      <c r="BW78" s="8"/>
      <c r="BX78" s="8"/>
      <c r="BY78" s="8"/>
      <c r="BZ78" s="4"/>
      <c r="CA78" s="4"/>
      <c r="CB78" s="4"/>
      <c r="CC78" s="4"/>
      <c r="CD78" s="27"/>
      <c r="CE78" s="27"/>
      <c r="CF78" s="207" t="e">
        <f t="shared" si="47"/>
        <v>#VALUE!</v>
      </c>
      <c r="CG78" s="208" t="e">
        <f t="shared" si="48"/>
        <v>#VALUE!</v>
      </c>
      <c r="CH78" s="209"/>
      <c r="CI78" s="210"/>
      <c r="CJ78" s="207" t="e">
        <f t="shared" si="49"/>
        <v>#VALUE!</v>
      </c>
      <c r="CK78" s="208" t="e">
        <f t="shared" si="50"/>
        <v>#VALUE!</v>
      </c>
      <c r="CL78" s="209"/>
      <c r="CM78" s="210"/>
      <c r="CN78" s="207" t="e">
        <f t="shared" si="51"/>
        <v>#VALUE!</v>
      </c>
      <c r="CO78" s="208" t="e">
        <f t="shared" si="52"/>
        <v>#VALUE!</v>
      </c>
      <c r="CP78" s="211"/>
      <c r="CQ78" s="212"/>
      <c r="CR78" s="213"/>
      <c r="CS78" s="213"/>
    </row>
    <row r="79" spans="1:97" ht="19.899999999999999" customHeight="1">
      <c r="A79" s="194">
        <v>78</v>
      </c>
      <c r="B79" s="204">
        <v>14</v>
      </c>
      <c r="C79" s="195"/>
      <c r="D79" s="196" t="str">
        <f t="shared" si="56"/>
        <v>F02N5S114</v>
      </c>
      <c r="E79" s="196" t="s">
        <v>2981</v>
      </c>
      <c r="F79" s="196" t="s">
        <v>2754</v>
      </c>
      <c r="G79" s="196"/>
      <c r="H79" s="196"/>
      <c r="I79" s="237"/>
      <c r="J79" s="237"/>
      <c r="K79" s="2" t="str">
        <f t="shared" si="22"/>
        <v>FCS0302</v>
      </c>
      <c r="L79" s="1">
        <f t="shared" si="53"/>
        <v>5</v>
      </c>
      <c r="M79" s="1">
        <f t="shared" si="54"/>
        <v>1</v>
      </c>
      <c r="N79" s="1">
        <v>14</v>
      </c>
      <c r="O79" s="57" t="str">
        <f t="shared" si="55"/>
        <v>AAI143</v>
      </c>
      <c r="P79" s="2" t="str">
        <f t="shared" si="26"/>
        <v>AI</v>
      </c>
      <c r="Q79" s="2" t="s">
        <v>161</v>
      </c>
      <c r="R79" s="57" t="s">
        <v>162</v>
      </c>
      <c r="S79" s="2"/>
      <c r="T79" s="2"/>
      <c r="U79" s="2"/>
      <c r="V79" s="2"/>
      <c r="W79" s="36"/>
      <c r="X79" s="36"/>
      <c r="Y79" s="3" t="str">
        <f t="shared" si="41"/>
        <v>%Z051114</v>
      </c>
      <c r="Z79" s="2" t="str">
        <f t="shared" si="42"/>
        <v>%%IF02N5S114</v>
      </c>
      <c r="AA79" s="36"/>
      <c r="AB79" s="2" t="str">
        <f t="shared" si="43"/>
        <v>SBAIR SPARE</v>
      </c>
      <c r="AC79" s="1" t="str">
        <f t="shared" si="44"/>
        <v/>
      </c>
      <c r="AD79" s="1" t="str">
        <f t="shared" si="45"/>
        <v/>
      </c>
      <c r="AE79" s="1" t="str">
        <f t="shared" si="46"/>
        <v/>
      </c>
      <c r="AF79" s="1"/>
      <c r="AG79" s="59"/>
      <c r="AH79" s="59"/>
      <c r="AI79" s="1"/>
      <c r="AJ79" s="1"/>
      <c r="AK79" s="58" t="s">
        <v>165</v>
      </c>
      <c r="AL79" s="4"/>
      <c r="AM79" s="4"/>
      <c r="AN79" s="5"/>
      <c r="AO79" s="195" t="s">
        <v>161</v>
      </c>
      <c r="AP79" s="199" t="s">
        <v>166</v>
      </c>
      <c r="AQ79" s="197"/>
      <c r="AR79" s="196"/>
      <c r="AS79" s="115"/>
      <c r="AT79" s="215" t="s">
        <v>168</v>
      </c>
      <c r="AU79" s="215"/>
      <c r="AV79" s="196"/>
      <c r="AW79" s="4"/>
      <c r="AX79" s="4"/>
      <c r="AY79" s="4"/>
      <c r="AZ79" s="4"/>
      <c r="BA79" s="4"/>
      <c r="BB79" s="4"/>
      <c r="BC79" s="4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4"/>
      <c r="BW79" s="8"/>
      <c r="BX79" s="8"/>
      <c r="BY79" s="8"/>
      <c r="BZ79" s="4"/>
      <c r="CA79" s="4"/>
      <c r="CB79" s="4"/>
      <c r="CC79" s="4"/>
      <c r="CD79" s="27"/>
      <c r="CE79" s="27"/>
      <c r="CF79" s="207" t="e">
        <f t="shared" si="47"/>
        <v>#VALUE!</v>
      </c>
      <c r="CG79" s="208" t="e">
        <f t="shared" si="48"/>
        <v>#VALUE!</v>
      </c>
      <c r="CH79" s="209"/>
      <c r="CI79" s="210"/>
      <c r="CJ79" s="207" t="e">
        <f t="shared" si="49"/>
        <v>#VALUE!</v>
      </c>
      <c r="CK79" s="208" t="e">
        <f t="shared" si="50"/>
        <v>#VALUE!</v>
      </c>
      <c r="CL79" s="209"/>
      <c r="CM79" s="210"/>
      <c r="CN79" s="207" t="e">
        <f t="shared" si="51"/>
        <v>#VALUE!</v>
      </c>
      <c r="CO79" s="208" t="e">
        <f t="shared" si="52"/>
        <v>#VALUE!</v>
      </c>
      <c r="CP79" s="211"/>
      <c r="CQ79" s="212"/>
      <c r="CR79" s="213"/>
      <c r="CS79" s="213"/>
    </row>
    <row r="80" spans="1:97" ht="19.899999999999999" customHeight="1">
      <c r="A80" s="194">
        <v>79</v>
      </c>
      <c r="B80" s="204">
        <v>15</v>
      </c>
      <c r="C80" s="195"/>
      <c r="D80" s="196" t="str">
        <f t="shared" si="56"/>
        <v>F02N5S115</v>
      </c>
      <c r="E80" s="196" t="s">
        <v>2982</v>
      </c>
      <c r="F80" s="196" t="s">
        <v>2754</v>
      </c>
      <c r="G80" s="196"/>
      <c r="H80" s="196"/>
      <c r="I80" s="237"/>
      <c r="J80" s="237"/>
      <c r="K80" s="2" t="str">
        <f t="shared" si="22"/>
        <v>FCS0302</v>
      </c>
      <c r="L80" s="1">
        <f t="shared" si="53"/>
        <v>5</v>
      </c>
      <c r="M80" s="1">
        <f t="shared" si="54"/>
        <v>1</v>
      </c>
      <c r="N80" s="1">
        <v>15</v>
      </c>
      <c r="O80" s="57" t="str">
        <f t="shared" si="55"/>
        <v>AAI143</v>
      </c>
      <c r="P80" s="2" t="str">
        <f t="shared" si="26"/>
        <v>AI</v>
      </c>
      <c r="Q80" s="2" t="s">
        <v>161</v>
      </c>
      <c r="R80" s="57" t="s">
        <v>162</v>
      </c>
      <c r="S80" s="2"/>
      <c r="T80" s="2"/>
      <c r="U80" s="2"/>
      <c r="V80" s="2"/>
      <c r="W80" s="2"/>
      <c r="X80" s="2"/>
      <c r="Y80" s="3" t="str">
        <f t="shared" si="41"/>
        <v>%Z051115</v>
      </c>
      <c r="Z80" s="2" t="str">
        <f t="shared" si="42"/>
        <v>%%IF02N5S115</v>
      </c>
      <c r="AA80" s="36"/>
      <c r="AB80" s="2" t="str">
        <f t="shared" si="43"/>
        <v>SBAIR SPARE</v>
      </c>
      <c r="AC80" s="1" t="str">
        <f t="shared" si="44"/>
        <v/>
      </c>
      <c r="AD80" s="1" t="str">
        <f t="shared" si="45"/>
        <v/>
      </c>
      <c r="AE80" s="1" t="str">
        <f t="shared" si="46"/>
        <v/>
      </c>
      <c r="AF80" s="1"/>
      <c r="AG80" s="59"/>
      <c r="AH80" s="59"/>
      <c r="AI80" s="1"/>
      <c r="AJ80" s="1"/>
      <c r="AK80" s="58" t="s">
        <v>165</v>
      </c>
      <c r="AL80" s="4"/>
      <c r="AM80" s="4"/>
      <c r="AN80" s="5"/>
      <c r="AO80" s="195" t="s">
        <v>161</v>
      </c>
      <c r="AP80" s="199" t="s">
        <v>166</v>
      </c>
      <c r="AQ80" s="197"/>
      <c r="AR80" s="196"/>
      <c r="AS80" s="195"/>
      <c r="AT80" s="216" t="s">
        <v>168</v>
      </c>
      <c r="AU80" s="216"/>
      <c r="AV80" s="196"/>
      <c r="AW80" s="4"/>
      <c r="AX80" s="4"/>
      <c r="AY80" s="4"/>
      <c r="AZ80" s="4"/>
      <c r="BA80" s="4"/>
      <c r="BB80" s="4"/>
      <c r="BC80" s="4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4"/>
      <c r="BW80" s="8"/>
      <c r="BX80" s="8"/>
      <c r="BY80" s="8"/>
      <c r="BZ80" s="4"/>
      <c r="CA80" s="4"/>
      <c r="CB80" s="4"/>
      <c r="CC80" s="4"/>
      <c r="CD80" s="27"/>
      <c r="CE80" s="27"/>
      <c r="CF80" s="207" t="e">
        <f t="shared" si="47"/>
        <v>#VALUE!</v>
      </c>
      <c r="CG80" s="208" t="e">
        <f t="shared" si="48"/>
        <v>#VALUE!</v>
      </c>
      <c r="CH80" s="209"/>
      <c r="CI80" s="210"/>
      <c r="CJ80" s="207" t="e">
        <f t="shared" si="49"/>
        <v>#VALUE!</v>
      </c>
      <c r="CK80" s="208" t="e">
        <f t="shared" si="50"/>
        <v>#VALUE!</v>
      </c>
      <c r="CL80" s="209"/>
      <c r="CM80" s="210"/>
      <c r="CN80" s="207" t="e">
        <f t="shared" si="51"/>
        <v>#VALUE!</v>
      </c>
      <c r="CO80" s="208" t="e">
        <f t="shared" si="52"/>
        <v>#VALUE!</v>
      </c>
      <c r="CP80" s="211"/>
      <c r="CQ80" s="212"/>
      <c r="CR80" s="213"/>
      <c r="CS80" s="213"/>
    </row>
    <row r="81" spans="1:97" ht="19.899999999999999" customHeight="1">
      <c r="A81" s="194">
        <v>80</v>
      </c>
      <c r="B81" s="204">
        <v>16</v>
      </c>
      <c r="C81" s="195"/>
      <c r="D81" s="196" t="str">
        <f t="shared" si="56"/>
        <v>F02N5S116</v>
      </c>
      <c r="E81" s="196" t="s">
        <v>2983</v>
      </c>
      <c r="F81" s="196" t="s">
        <v>2754</v>
      </c>
      <c r="G81" s="196"/>
      <c r="H81" s="196"/>
      <c r="I81" s="237"/>
      <c r="J81" s="237"/>
      <c r="K81" s="2" t="str">
        <f t="shared" si="22"/>
        <v>FCS0302</v>
      </c>
      <c r="L81" s="1">
        <f t="shared" si="53"/>
        <v>5</v>
      </c>
      <c r="M81" s="1">
        <f t="shared" si="54"/>
        <v>1</v>
      </c>
      <c r="N81" s="1">
        <v>16</v>
      </c>
      <c r="O81" s="57" t="str">
        <f t="shared" si="55"/>
        <v>AAI143</v>
      </c>
      <c r="P81" s="2" t="str">
        <f t="shared" si="26"/>
        <v>AI</v>
      </c>
      <c r="Q81" s="2" t="s">
        <v>161</v>
      </c>
      <c r="R81" s="57" t="s">
        <v>162</v>
      </c>
      <c r="S81" s="2"/>
      <c r="T81" s="2"/>
      <c r="U81" s="2"/>
      <c r="V81" s="2"/>
      <c r="W81" s="2"/>
      <c r="X81" s="2"/>
      <c r="Y81" s="25" t="str">
        <f t="shared" si="41"/>
        <v>%Z051116</v>
      </c>
      <c r="Z81" s="2" t="str">
        <f t="shared" si="42"/>
        <v>%%IF02N5S116</v>
      </c>
      <c r="AA81" s="36"/>
      <c r="AB81" s="2" t="str">
        <f t="shared" si="43"/>
        <v>SBAIR SPARE</v>
      </c>
      <c r="AC81" s="1" t="str">
        <f t="shared" si="44"/>
        <v/>
      </c>
      <c r="AD81" s="1" t="str">
        <f t="shared" si="45"/>
        <v/>
      </c>
      <c r="AE81" s="1" t="str">
        <f t="shared" si="46"/>
        <v/>
      </c>
      <c r="AF81" s="1"/>
      <c r="AG81" s="1"/>
      <c r="AH81" s="1"/>
      <c r="AI81" s="1"/>
      <c r="AJ81" s="1"/>
      <c r="AK81" s="58" t="s">
        <v>165</v>
      </c>
      <c r="AL81" s="4"/>
      <c r="AM81" s="4"/>
      <c r="AN81" s="5"/>
      <c r="AO81" s="195" t="s">
        <v>161</v>
      </c>
      <c r="AP81" s="199" t="s">
        <v>166</v>
      </c>
      <c r="AQ81" s="197"/>
      <c r="AR81" s="196"/>
      <c r="AS81" s="195"/>
      <c r="AT81" s="216" t="s">
        <v>168</v>
      </c>
      <c r="AU81" s="216"/>
      <c r="AV81" s="196"/>
      <c r="AW81" s="4"/>
      <c r="AX81" s="4"/>
      <c r="AY81" s="4"/>
      <c r="AZ81" s="4"/>
      <c r="BA81" s="4"/>
      <c r="BB81" s="4"/>
      <c r="BC81" s="4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4"/>
      <c r="BW81" s="8"/>
      <c r="BX81" s="8"/>
      <c r="BY81" s="8"/>
      <c r="BZ81" s="4"/>
      <c r="CA81" s="4"/>
      <c r="CB81" s="4"/>
      <c r="CC81" s="4"/>
      <c r="CD81" s="27"/>
      <c r="CE81" s="27"/>
      <c r="CF81" s="207" t="e">
        <f t="shared" si="47"/>
        <v>#VALUE!</v>
      </c>
      <c r="CG81" s="208" t="e">
        <f t="shared" si="48"/>
        <v>#VALUE!</v>
      </c>
      <c r="CH81" s="209"/>
      <c r="CI81" s="210"/>
      <c r="CJ81" s="207" t="e">
        <f t="shared" si="49"/>
        <v>#VALUE!</v>
      </c>
      <c r="CK81" s="208" t="e">
        <f t="shared" si="50"/>
        <v>#VALUE!</v>
      </c>
      <c r="CL81" s="209"/>
      <c r="CM81" s="210"/>
      <c r="CN81" s="207" t="e">
        <f t="shared" si="51"/>
        <v>#VALUE!</v>
      </c>
      <c r="CO81" s="208" t="e">
        <f t="shared" si="52"/>
        <v>#VALUE!</v>
      </c>
      <c r="CP81" s="211"/>
      <c r="CQ81" s="212"/>
      <c r="CR81" s="213"/>
      <c r="CS81" s="213"/>
    </row>
    <row r="82" spans="1:97" ht="19.899999999999999" customHeight="1">
      <c r="A82" s="194">
        <v>81</v>
      </c>
      <c r="B82" s="195">
        <v>1</v>
      </c>
      <c r="C82" s="195"/>
      <c r="D82" s="196" t="s">
        <v>2984</v>
      </c>
      <c r="E82" s="196" t="s">
        <v>2985</v>
      </c>
      <c r="F82" s="196" t="s">
        <v>2986</v>
      </c>
      <c r="G82" s="196" t="s">
        <v>2987</v>
      </c>
      <c r="H82" s="196" t="s">
        <v>2988</v>
      </c>
      <c r="I82" s="237" t="str">
        <f t="shared" ref="I82:I92" si="57">IF(G82&lt;&gt;"",LEFT(G82,FIND("~",G82,1)-1),"")</f>
        <v>0</v>
      </c>
      <c r="J82" s="237" t="str">
        <f t="shared" ref="J82:J92" si="58">IF(G82&lt;&gt;"",MID(G82,FIND("~",G82,1)+1,10),"")</f>
        <v>170</v>
      </c>
      <c r="K82" s="2" t="str">
        <f t="shared" ref="K82:K145" si="59">K81</f>
        <v>FCS0302</v>
      </c>
      <c r="L82" s="1">
        <v>6</v>
      </c>
      <c r="M82" s="1">
        <v>1</v>
      </c>
      <c r="N82" s="1">
        <v>1</v>
      </c>
      <c r="O82" s="57" t="s">
        <v>34</v>
      </c>
      <c r="P82" s="2" t="str">
        <f t="shared" si="26"/>
        <v>AI</v>
      </c>
      <c r="Q82" s="2" t="s">
        <v>161</v>
      </c>
      <c r="R82" s="57" t="s">
        <v>162</v>
      </c>
      <c r="S82" s="2"/>
      <c r="T82" s="2"/>
      <c r="U82" s="2">
        <v>20</v>
      </c>
      <c r="V82" s="2"/>
      <c r="W82" s="2" t="s">
        <v>2989</v>
      </c>
      <c r="X82" s="2" t="s">
        <v>164</v>
      </c>
      <c r="Y82" s="3" t="str">
        <f t="shared" si="41"/>
        <v>%Z061101</v>
      </c>
      <c r="Z82" s="2" t="str">
        <f t="shared" si="42"/>
        <v>%%I08FT2036</v>
      </c>
      <c r="AA82" s="2"/>
      <c r="AB82" s="2" t="str">
        <f t="shared" si="43"/>
        <v>去VE201碱液流量</v>
      </c>
      <c r="AC82" s="1" t="str">
        <f t="shared" si="44"/>
        <v>0</v>
      </c>
      <c r="AD82" s="1" t="str">
        <f t="shared" si="45"/>
        <v>170</v>
      </c>
      <c r="AE82" s="1" t="str">
        <f t="shared" si="46"/>
        <v>t/h</v>
      </c>
      <c r="AF82" s="1"/>
      <c r="AG82" s="1"/>
      <c r="AH82" s="1"/>
      <c r="AI82" s="1"/>
      <c r="AJ82" s="1"/>
      <c r="AK82" s="58" t="s">
        <v>165</v>
      </c>
      <c r="AL82" s="4"/>
      <c r="AM82" s="4"/>
      <c r="AN82" s="5"/>
      <c r="AO82" s="195" t="s">
        <v>161</v>
      </c>
      <c r="AP82" s="199" t="s">
        <v>2990</v>
      </c>
      <c r="AQ82" s="197"/>
      <c r="AR82" s="196"/>
      <c r="AS82" s="196"/>
      <c r="AT82" s="205" t="s">
        <v>168</v>
      </c>
      <c r="AU82" s="205" t="s">
        <v>490</v>
      </c>
      <c r="AV82" s="196" t="s">
        <v>501</v>
      </c>
      <c r="AW82" s="4"/>
      <c r="AX82" s="4"/>
      <c r="AY82" s="4"/>
      <c r="AZ82" s="4"/>
      <c r="BA82" s="4"/>
      <c r="BB82" s="4"/>
      <c r="BC82" s="4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4"/>
      <c r="BW82" s="8"/>
      <c r="BX82" s="8"/>
      <c r="BY82" s="8"/>
      <c r="BZ82" s="4"/>
      <c r="CA82" s="4"/>
      <c r="CB82" s="4"/>
      <c r="CC82" s="4"/>
      <c r="CD82" s="27"/>
      <c r="CE82" s="27"/>
      <c r="CF82" s="207">
        <f t="shared" si="47"/>
        <v>-0.17</v>
      </c>
      <c r="CG82" s="208">
        <f t="shared" si="48"/>
        <v>0.17</v>
      </c>
      <c r="CH82" s="209"/>
      <c r="CI82" s="210"/>
      <c r="CJ82" s="207">
        <f t="shared" si="49"/>
        <v>84.83</v>
      </c>
      <c r="CK82" s="208">
        <f t="shared" si="50"/>
        <v>85.17</v>
      </c>
      <c r="CL82" s="209"/>
      <c r="CM82" s="210"/>
      <c r="CN82" s="207">
        <f t="shared" si="51"/>
        <v>169.83</v>
      </c>
      <c r="CO82" s="208">
        <f t="shared" si="52"/>
        <v>170.17</v>
      </c>
      <c r="CP82" s="211"/>
      <c r="CQ82" s="212"/>
      <c r="CR82" s="213"/>
      <c r="CS82" s="213"/>
    </row>
    <row r="83" spans="1:97" ht="19.899999999999999" customHeight="1">
      <c r="A83" s="194">
        <v>82</v>
      </c>
      <c r="B83" s="195">
        <v>2</v>
      </c>
      <c r="C83" s="195"/>
      <c r="D83" s="196" t="s">
        <v>2991</v>
      </c>
      <c r="E83" s="196" t="s">
        <v>2992</v>
      </c>
      <c r="F83" s="196" t="s">
        <v>2993</v>
      </c>
      <c r="G83" s="196" t="s">
        <v>2994</v>
      </c>
      <c r="H83" s="196" t="s">
        <v>160</v>
      </c>
      <c r="I83" s="237" t="str">
        <f t="shared" si="57"/>
        <v>0</v>
      </c>
      <c r="J83" s="237" t="str">
        <f t="shared" si="58"/>
        <v>900</v>
      </c>
      <c r="K83" s="2" t="str">
        <f t="shared" si="59"/>
        <v>FCS0302</v>
      </c>
      <c r="L83" s="1">
        <f t="shared" ref="L83:L97" si="60">L82</f>
        <v>6</v>
      </c>
      <c r="M83" s="1">
        <f t="shared" ref="M83:M97" si="61">M82</f>
        <v>1</v>
      </c>
      <c r="N83" s="1">
        <v>2</v>
      </c>
      <c r="O83" s="57" t="str">
        <f t="shared" ref="O83:O97" si="62">O82</f>
        <v>AAI143</v>
      </c>
      <c r="P83" s="2" t="str">
        <f t="shared" si="26"/>
        <v>AI</v>
      </c>
      <c r="Q83" s="2" t="s">
        <v>161</v>
      </c>
      <c r="R83" s="57" t="s">
        <v>162</v>
      </c>
      <c r="S83" s="2"/>
      <c r="T83" s="2"/>
      <c r="U83" s="2">
        <v>20</v>
      </c>
      <c r="V83" s="2"/>
      <c r="W83" s="2" t="s">
        <v>2995</v>
      </c>
      <c r="X83" s="2" t="s">
        <v>164</v>
      </c>
      <c r="Y83" s="3" t="str">
        <f t="shared" si="41"/>
        <v>%Z061102</v>
      </c>
      <c r="Z83" s="2" t="str">
        <f t="shared" si="42"/>
        <v>%%I08FT3486</v>
      </c>
      <c r="AA83" s="2"/>
      <c r="AB83" s="2" t="str">
        <f t="shared" si="43"/>
        <v>CL303出料去储存流量</v>
      </c>
      <c r="AC83" s="1" t="str">
        <f t="shared" si="44"/>
        <v>0</v>
      </c>
      <c r="AD83" s="1" t="str">
        <f t="shared" si="45"/>
        <v>900</v>
      </c>
      <c r="AE83" s="1" t="str">
        <f t="shared" si="46"/>
        <v>kg/h</v>
      </c>
      <c r="AF83" s="1"/>
      <c r="AG83" s="1"/>
      <c r="AH83" s="1"/>
      <c r="AI83" s="1"/>
      <c r="AJ83" s="1"/>
      <c r="AK83" s="58" t="s">
        <v>165</v>
      </c>
      <c r="AL83" s="4"/>
      <c r="AM83" s="4"/>
      <c r="AN83" s="5"/>
      <c r="AO83" s="195" t="s">
        <v>161</v>
      </c>
      <c r="AP83" s="199" t="s">
        <v>2990</v>
      </c>
      <c r="AQ83" s="197"/>
      <c r="AR83" s="196"/>
      <c r="AS83" s="196"/>
      <c r="AT83" s="205" t="s">
        <v>168</v>
      </c>
      <c r="AU83" s="205" t="s">
        <v>490</v>
      </c>
      <c r="AV83" s="196" t="s">
        <v>501</v>
      </c>
      <c r="AW83" s="4"/>
      <c r="AX83" s="4"/>
      <c r="AY83" s="4"/>
      <c r="AZ83" s="4"/>
      <c r="BA83" s="4"/>
      <c r="BB83" s="4"/>
      <c r="BC83" s="4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4"/>
      <c r="BW83" s="8"/>
      <c r="BX83" s="8"/>
      <c r="BY83" s="8"/>
      <c r="BZ83" s="4"/>
      <c r="CA83" s="4"/>
      <c r="CB83" s="4"/>
      <c r="CC83" s="4"/>
      <c r="CD83" s="27"/>
      <c r="CE83" s="27"/>
      <c r="CF83" s="207">
        <f t="shared" si="47"/>
        <v>-0.9</v>
      </c>
      <c r="CG83" s="208">
        <f t="shared" si="48"/>
        <v>0.9</v>
      </c>
      <c r="CH83" s="209"/>
      <c r="CI83" s="210"/>
      <c r="CJ83" s="207">
        <f t="shared" si="49"/>
        <v>449.1</v>
      </c>
      <c r="CK83" s="208">
        <f t="shared" si="50"/>
        <v>450.9</v>
      </c>
      <c r="CL83" s="209"/>
      <c r="CM83" s="210"/>
      <c r="CN83" s="207">
        <f t="shared" si="51"/>
        <v>899.1</v>
      </c>
      <c r="CO83" s="208">
        <f t="shared" si="52"/>
        <v>900.9</v>
      </c>
      <c r="CP83" s="211"/>
      <c r="CQ83" s="212"/>
      <c r="CR83" s="213"/>
      <c r="CS83" s="213"/>
    </row>
    <row r="84" spans="1:97" ht="19.899999999999999" customHeight="1">
      <c r="A84" s="194">
        <v>83</v>
      </c>
      <c r="B84" s="195">
        <v>3</v>
      </c>
      <c r="C84" s="195"/>
      <c r="D84" s="196" t="s">
        <v>2996</v>
      </c>
      <c r="E84" s="196" t="s">
        <v>2997</v>
      </c>
      <c r="F84" s="196" t="s">
        <v>2998</v>
      </c>
      <c r="G84" s="196" t="s">
        <v>1192</v>
      </c>
      <c r="H84" s="196" t="s">
        <v>160</v>
      </c>
      <c r="I84" s="237" t="str">
        <f t="shared" si="57"/>
        <v>0</v>
      </c>
      <c r="J84" s="237" t="str">
        <f t="shared" si="58"/>
        <v>220</v>
      </c>
      <c r="K84" s="2" t="str">
        <f t="shared" si="59"/>
        <v>FCS0302</v>
      </c>
      <c r="L84" s="1">
        <f t="shared" si="60"/>
        <v>6</v>
      </c>
      <c r="M84" s="1">
        <f t="shared" si="61"/>
        <v>1</v>
      </c>
      <c r="N84" s="1">
        <v>3</v>
      </c>
      <c r="O84" s="57" t="str">
        <f t="shared" si="62"/>
        <v>AAI143</v>
      </c>
      <c r="P84" s="2" t="str">
        <f t="shared" ref="P84:P147" si="63">IF(MID(O84,4,3)="543","AO","AI")</f>
        <v>AI</v>
      </c>
      <c r="Q84" s="2" t="s">
        <v>161</v>
      </c>
      <c r="R84" s="57" t="s">
        <v>162</v>
      </c>
      <c r="S84" s="2"/>
      <c r="T84" s="2"/>
      <c r="U84" s="2">
        <v>22</v>
      </c>
      <c r="V84" s="2"/>
      <c r="W84" s="2" t="s">
        <v>2999</v>
      </c>
      <c r="X84" s="2" t="s">
        <v>164</v>
      </c>
      <c r="Y84" s="3" t="str">
        <f t="shared" si="41"/>
        <v>%Z061103</v>
      </c>
      <c r="Z84" s="2" t="str">
        <f t="shared" si="42"/>
        <v>%%I08FT7039</v>
      </c>
      <c r="AA84" s="2"/>
      <c r="AB84" s="2" t="str">
        <f t="shared" si="43"/>
        <v>20%碱液去TK717流量</v>
      </c>
      <c r="AC84" s="1" t="str">
        <f t="shared" si="44"/>
        <v>0</v>
      </c>
      <c r="AD84" s="1" t="str">
        <f t="shared" si="45"/>
        <v>220</v>
      </c>
      <c r="AE84" s="1" t="str">
        <f t="shared" si="46"/>
        <v>kg/h</v>
      </c>
      <c r="AF84" s="1"/>
      <c r="AG84" s="1"/>
      <c r="AH84" s="1"/>
      <c r="AI84" s="1"/>
      <c r="AJ84" s="1"/>
      <c r="AK84" s="58" t="s">
        <v>165</v>
      </c>
      <c r="AL84" s="4"/>
      <c r="AM84" s="4"/>
      <c r="AN84" s="5"/>
      <c r="AO84" s="195" t="s">
        <v>161</v>
      </c>
      <c r="AP84" s="199" t="s">
        <v>2990</v>
      </c>
      <c r="AQ84" s="197"/>
      <c r="AR84" s="196"/>
      <c r="AS84" s="196"/>
      <c r="AT84" s="205" t="s">
        <v>168</v>
      </c>
      <c r="AU84" s="205" t="s">
        <v>490</v>
      </c>
      <c r="AV84" s="196" t="s">
        <v>501</v>
      </c>
      <c r="AW84" s="4"/>
      <c r="AX84" s="4"/>
      <c r="AY84" s="4"/>
      <c r="AZ84" s="4"/>
      <c r="BA84" s="4"/>
      <c r="BB84" s="4"/>
      <c r="BC84" s="4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4"/>
      <c r="BW84" s="8"/>
      <c r="BX84" s="8"/>
      <c r="BY84" s="8"/>
      <c r="BZ84" s="4"/>
      <c r="CA84" s="4"/>
      <c r="CB84" s="4"/>
      <c r="CC84" s="4"/>
      <c r="CD84" s="27"/>
      <c r="CE84" s="27"/>
      <c r="CF84" s="207">
        <f t="shared" si="47"/>
        <v>-0.22</v>
      </c>
      <c r="CG84" s="208">
        <f t="shared" si="48"/>
        <v>0.22</v>
      </c>
      <c r="CH84" s="209"/>
      <c r="CI84" s="210"/>
      <c r="CJ84" s="207">
        <f t="shared" si="49"/>
        <v>109.78</v>
      </c>
      <c r="CK84" s="208">
        <f t="shared" si="50"/>
        <v>110.22</v>
      </c>
      <c r="CL84" s="209"/>
      <c r="CM84" s="210"/>
      <c r="CN84" s="207">
        <f t="shared" si="51"/>
        <v>219.78</v>
      </c>
      <c r="CO84" s="208">
        <f t="shared" si="52"/>
        <v>220.22</v>
      </c>
      <c r="CP84" s="211"/>
      <c r="CQ84" s="212"/>
      <c r="CR84" s="213"/>
      <c r="CS84" s="213"/>
    </row>
    <row r="85" spans="1:97" ht="19.899999999999999" customHeight="1">
      <c r="A85" s="194">
        <v>84</v>
      </c>
      <c r="B85" s="195">
        <v>4</v>
      </c>
      <c r="C85" s="195"/>
      <c r="D85" s="196" t="s">
        <v>3000</v>
      </c>
      <c r="E85" s="196" t="s">
        <v>3001</v>
      </c>
      <c r="F85" s="196" t="s">
        <v>3002</v>
      </c>
      <c r="G85" s="196" t="s">
        <v>189</v>
      </c>
      <c r="H85" s="196" t="s">
        <v>160</v>
      </c>
      <c r="I85" s="237" t="str">
        <f t="shared" si="57"/>
        <v>0</v>
      </c>
      <c r="J85" s="237" t="str">
        <f t="shared" si="58"/>
        <v>9000</v>
      </c>
      <c r="K85" s="2" t="str">
        <f t="shared" si="59"/>
        <v>FCS0302</v>
      </c>
      <c r="L85" s="1">
        <f t="shared" si="60"/>
        <v>6</v>
      </c>
      <c r="M85" s="1">
        <f t="shared" si="61"/>
        <v>1</v>
      </c>
      <c r="N85" s="1">
        <v>4</v>
      </c>
      <c r="O85" s="57" t="str">
        <f t="shared" si="62"/>
        <v>AAI143</v>
      </c>
      <c r="P85" s="2" t="str">
        <f t="shared" si="63"/>
        <v>AI</v>
      </c>
      <c r="Q85" s="2" t="s">
        <v>161</v>
      </c>
      <c r="R85" s="57" t="s">
        <v>162</v>
      </c>
      <c r="S85" s="2"/>
      <c r="T85" s="2"/>
      <c r="U85" s="2">
        <v>21</v>
      </c>
      <c r="V85" s="2"/>
      <c r="W85" s="2" t="s">
        <v>3003</v>
      </c>
      <c r="X85" s="2" t="s">
        <v>164</v>
      </c>
      <c r="Y85" s="3" t="str">
        <f t="shared" si="41"/>
        <v>%Z061104</v>
      </c>
      <c r="Z85" s="2" t="str">
        <f t="shared" si="42"/>
        <v>%%I08FT8003</v>
      </c>
      <c r="AA85" s="2"/>
      <c r="AB85" s="2" t="str">
        <f t="shared" si="43"/>
        <v>PU804A/S出口流量</v>
      </c>
      <c r="AC85" s="1" t="str">
        <f t="shared" si="44"/>
        <v>0</v>
      </c>
      <c r="AD85" s="1" t="str">
        <f t="shared" si="45"/>
        <v>9000</v>
      </c>
      <c r="AE85" s="1" t="str">
        <f t="shared" si="46"/>
        <v>kg/h</v>
      </c>
      <c r="AF85" s="1"/>
      <c r="AG85" s="1"/>
      <c r="AH85" s="1"/>
      <c r="AI85" s="1"/>
      <c r="AJ85" s="1"/>
      <c r="AK85" s="58" t="s">
        <v>165</v>
      </c>
      <c r="AL85" s="4"/>
      <c r="AM85" s="4"/>
      <c r="AN85" s="5"/>
      <c r="AO85" s="195" t="s">
        <v>161</v>
      </c>
      <c r="AP85" s="199" t="s">
        <v>2990</v>
      </c>
      <c r="AQ85" s="197"/>
      <c r="AR85" s="196"/>
      <c r="AS85" s="196"/>
      <c r="AT85" s="205" t="s">
        <v>168</v>
      </c>
      <c r="AU85" s="205" t="s">
        <v>490</v>
      </c>
      <c r="AV85" s="196" t="s">
        <v>501</v>
      </c>
      <c r="AW85" s="4"/>
      <c r="AX85" s="4"/>
      <c r="AY85" s="4"/>
      <c r="AZ85" s="4"/>
      <c r="BA85" s="4"/>
      <c r="BB85" s="4"/>
      <c r="BC85" s="4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4"/>
      <c r="BW85" s="8"/>
      <c r="BX85" s="8"/>
      <c r="BY85" s="8"/>
      <c r="BZ85" s="4"/>
      <c r="CA85" s="4"/>
      <c r="CB85" s="4"/>
      <c r="CC85" s="4"/>
      <c r="CD85" s="27"/>
      <c r="CE85" s="27"/>
      <c r="CF85" s="207">
        <f t="shared" si="47"/>
        <v>-9</v>
      </c>
      <c r="CG85" s="208">
        <f t="shared" si="48"/>
        <v>9</v>
      </c>
      <c r="CH85" s="209"/>
      <c r="CI85" s="210"/>
      <c r="CJ85" s="207">
        <f t="shared" si="49"/>
        <v>4491</v>
      </c>
      <c r="CK85" s="208">
        <f t="shared" si="50"/>
        <v>4509</v>
      </c>
      <c r="CL85" s="209"/>
      <c r="CM85" s="210"/>
      <c r="CN85" s="207">
        <f t="shared" si="51"/>
        <v>8991</v>
      </c>
      <c r="CO85" s="208">
        <f t="shared" si="52"/>
        <v>9009</v>
      </c>
      <c r="CP85" s="211"/>
      <c r="CQ85" s="212"/>
      <c r="CR85" s="213"/>
      <c r="CS85" s="213"/>
    </row>
    <row r="86" spans="1:97" ht="19.899999999999999" customHeight="1">
      <c r="A86" s="194">
        <v>85</v>
      </c>
      <c r="B86" s="195">
        <v>5</v>
      </c>
      <c r="C86" s="195"/>
      <c r="D86" s="196" t="s">
        <v>3004</v>
      </c>
      <c r="E86" s="196" t="s">
        <v>3005</v>
      </c>
      <c r="F86" s="196" t="s">
        <v>3006</v>
      </c>
      <c r="G86" s="196" t="s">
        <v>3007</v>
      </c>
      <c r="H86" s="196" t="s">
        <v>160</v>
      </c>
      <c r="I86" s="237" t="str">
        <f t="shared" si="57"/>
        <v>0</v>
      </c>
      <c r="J86" s="237" t="str">
        <f t="shared" si="58"/>
        <v>33000</v>
      </c>
      <c r="K86" s="2" t="str">
        <f t="shared" si="59"/>
        <v>FCS0302</v>
      </c>
      <c r="L86" s="1">
        <f t="shared" si="60"/>
        <v>6</v>
      </c>
      <c r="M86" s="1">
        <f t="shared" si="61"/>
        <v>1</v>
      </c>
      <c r="N86" s="1">
        <v>5</v>
      </c>
      <c r="O86" s="57" t="str">
        <f t="shared" si="62"/>
        <v>AAI143</v>
      </c>
      <c r="P86" s="2" t="str">
        <f t="shared" si="63"/>
        <v>AI</v>
      </c>
      <c r="Q86" s="2" t="s">
        <v>161</v>
      </c>
      <c r="R86" s="57" t="s">
        <v>162</v>
      </c>
      <c r="S86" s="2"/>
      <c r="T86" s="2"/>
      <c r="U86" s="2">
        <v>22</v>
      </c>
      <c r="V86" s="2"/>
      <c r="W86" s="2" t="s">
        <v>3008</v>
      </c>
      <c r="X86" s="2" t="s">
        <v>164</v>
      </c>
      <c r="Y86" s="3" t="str">
        <f t="shared" si="41"/>
        <v>%Z061105</v>
      </c>
      <c r="Z86" s="2" t="str">
        <f t="shared" si="42"/>
        <v>%%I08FT8024</v>
      </c>
      <c r="AA86" s="2"/>
      <c r="AB86" s="2" t="str">
        <f t="shared" si="43"/>
        <v>PU801A/S出口流量</v>
      </c>
      <c r="AC86" s="1" t="str">
        <f t="shared" si="44"/>
        <v>0</v>
      </c>
      <c r="AD86" s="1" t="str">
        <f t="shared" si="45"/>
        <v>33000</v>
      </c>
      <c r="AE86" s="1" t="str">
        <f t="shared" si="46"/>
        <v>kg/h</v>
      </c>
      <c r="AF86" s="1"/>
      <c r="AG86" s="1"/>
      <c r="AH86" s="1"/>
      <c r="AI86" s="1"/>
      <c r="AJ86" s="1"/>
      <c r="AK86" s="58" t="s">
        <v>165</v>
      </c>
      <c r="AL86" s="4"/>
      <c r="AM86" s="4"/>
      <c r="AN86" s="5"/>
      <c r="AO86" s="195" t="s">
        <v>161</v>
      </c>
      <c r="AP86" s="199" t="s">
        <v>2990</v>
      </c>
      <c r="AQ86" s="197"/>
      <c r="AR86" s="196"/>
      <c r="AS86" s="196"/>
      <c r="AT86" s="205" t="s">
        <v>168</v>
      </c>
      <c r="AU86" s="205" t="s">
        <v>490</v>
      </c>
      <c r="AV86" s="196" t="s">
        <v>501</v>
      </c>
      <c r="AW86" s="4"/>
      <c r="AX86" s="4"/>
      <c r="AY86" s="4"/>
      <c r="AZ86" s="4"/>
      <c r="BA86" s="4"/>
      <c r="BB86" s="4"/>
      <c r="BC86" s="4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4"/>
      <c r="BW86" s="8"/>
      <c r="BX86" s="8"/>
      <c r="BY86" s="8"/>
      <c r="BZ86" s="4"/>
      <c r="CA86" s="4"/>
      <c r="CB86" s="4"/>
      <c r="CC86" s="4"/>
      <c r="CD86" s="27"/>
      <c r="CE86" s="27"/>
      <c r="CF86" s="207">
        <f t="shared" si="47"/>
        <v>-33</v>
      </c>
      <c r="CG86" s="208">
        <f t="shared" si="48"/>
        <v>33</v>
      </c>
      <c r="CH86" s="209"/>
      <c r="CI86" s="210"/>
      <c r="CJ86" s="207">
        <f t="shared" si="49"/>
        <v>16467</v>
      </c>
      <c r="CK86" s="208">
        <f t="shared" si="50"/>
        <v>16533</v>
      </c>
      <c r="CL86" s="209"/>
      <c r="CM86" s="210"/>
      <c r="CN86" s="207">
        <f t="shared" si="51"/>
        <v>32967</v>
      </c>
      <c r="CO86" s="208">
        <f t="shared" si="52"/>
        <v>33033</v>
      </c>
      <c r="CP86" s="211"/>
      <c r="CQ86" s="212"/>
      <c r="CR86" s="213"/>
      <c r="CS86" s="213"/>
    </row>
    <row r="87" spans="1:97" ht="19.899999999999999" customHeight="1">
      <c r="A87" s="194">
        <v>86</v>
      </c>
      <c r="B87" s="195">
        <v>6</v>
      </c>
      <c r="C87" s="195"/>
      <c r="D87" s="196" t="s">
        <v>3009</v>
      </c>
      <c r="E87" s="196" t="s">
        <v>3010</v>
      </c>
      <c r="F87" s="196" t="s">
        <v>3011</v>
      </c>
      <c r="G87" s="196" t="s">
        <v>3012</v>
      </c>
      <c r="H87" s="196" t="s">
        <v>160</v>
      </c>
      <c r="I87" s="237" t="str">
        <f t="shared" si="57"/>
        <v>0</v>
      </c>
      <c r="J87" s="237" t="str">
        <f t="shared" si="58"/>
        <v>7700</v>
      </c>
      <c r="K87" s="2" t="str">
        <f t="shared" si="59"/>
        <v>FCS0302</v>
      </c>
      <c r="L87" s="1">
        <f t="shared" si="60"/>
        <v>6</v>
      </c>
      <c r="M87" s="1">
        <f t="shared" si="61"/>
        <v>1</v>
      </c>
      <c r="N87" s="1">
        <v>6</v>
      </c>
      <c r="O87" s="57" t="str">
        <f t="shared" si="62"/>
        <v>AAI143</v>
      </c>
      <c r="P87" s="2" t="str">
        <f t="shared" si="63"/>
        <v>AI</v>
      </c>
      <c r="Q87" s="2" t="s">
        <v>161</v>
      </c>
      <c r="R87" s="57" t="s">
        <v>162</v>
      </c>
      <c r="S87" s="2"/>
      <c r="T87" s="2"/>
      <c r="U87" s="2">
        <v>21</v>
      </c>
      <c r="V87" s="2"/>
      <c r="W87" s="2" t="s">
        <v>3013</v>
      </c>
      <c r="X87" s="2" t="s">
        <v>164</v>
      </c>
      <c r="Y87" s="3" t="str">
        <f t="shared" si="41"/>
        <v>%Z061106</v>
      </c>
      <c r="Z87" s="2" t="str">
        <f t="shared" si="42"/>
        <v>%%I08FT9002</v>
      </c>
      <c r="AA87" s="2"/>
      <c r="AB87" s="2" t="str">
        <f t="shared" si="43"/>
        <v>FL906A/B至焚烧流量</v>
      </c>
      <c r="AC87" s="1" t="str">
        <f t="shared" si="44"/>
        <v>0</v>
      </c>
      <c r="AD87" s="1" t="str">
        <f t="shared" si="45"/>
        <v>7700</v>
      </c>
      <c r="AE87" s="1" t="str">
        <f t="shared" si="46"/>
        <v>kg/h</v>
      </c>
      <c r="AF87" s="1"/>
      <c r="AG87" s="1"/>
      <c r="AH87" s="1"/>
      <c r="AI87" s="1"/>
      <c r="AJ87" s="1"/>
      <c r="AK87" s="58" t="s">
        <v>165</v>
      </c>
      <c r="AL87" s="4"/>
      <c r="AM87" s="4"/>
      <c r="AN87" s="5"/>
      <c r="AO87" s="195" t="s">
        <v>161</v>
      </c>
      <c r="AP87" s="199" t="s">
        <v>2990</v>
      </c>
      <c r="AQ87" s="197"/>
      <c r="AR87" s="196"/>
      <c r="AS87" s="196"/>
      <c r="AT87" s="205" t="s">
        <v>168</v>
      </c>
      <c r="AU87" s="205" t="s">
        <v>490</v>
      </c>
      <c r="AV87" s="196" t="s">
        <v>501</v>
      </c>
      <c r="AW87" s="4"/>
      <c r="AX87" s="4"/>
      <c r="AY87" s="4"/>
      <c r="AZ87" s="4"/>
      <c r="BA87" s="4"/>
      <c r="BB87" s="4"/>
      <c r="BC87" s="4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4"/>
      <c r="BW87" s="8"/>
      <c r="BX87" s="8"/>
      <c r="BY87" s="8"/>
      <c r="BZ87" s="4"/>
      <c r="CA87" s="4"/>
      <c r="CB87" s="4"/>
      <c r="CC87" s="4"/>
      <c r="CD87" s="27"/>
      <c r="CE87" s="27"/>
      <c r="CF87" s="207">
        <f t="shared" si="47"/>
        <v>-7.7</v>
      </c>
      <c r="CG87" s="208">
        <f t="shared" si="48"/>
        <v>7.7</v>
      </c>
      <c r="CH87" s="209"/>
      <c r="CI87" s="210"/>
      <c r="CJ87" s="207">
        <f t="shared" si="49"/>
        <v>3842.3</v>
      </c>
      <c r="CK87" s="208">
        <f t="shared" si="50"/>
        <v>3857.7</v>
      </c>
      <c r="CL87" s="209"/>
      <c r="CM87" s="210"/>
      <c r="CN87" s="207">
        <f t="shared" si="51"/>
        <v>7692.3</v>
      </c>
      <c r="CO87" s="208">
        <f t="shared" si="52"/>
        <v>7707.7</v>
      </c>
      <c r="CP87" s="211"/>
      <c r="CQ87" s="212"/>
      <c r="CR87" s="213"/>
      <c r="CS87" s="213"/>
    </row>
    <row r="88" spans="1:97" ht="19.899999999999999" customHeight="1">
      <c r="A88" s="194">
        <v>87</v>
      </c>
      <c r="B88" s="195">
        <v>7</v>
      </c>
      <c r="C88" s="195"/>
      <c r="D88" s="196" t="s">
        <v>3014</v>
      </c>
      <c r="E88" s="196" t="s">
        <v>3015</v>
      </c>
      <c r="F88" s="196" t="s">
        <v>3011</v>
      </c>
      <c r="G88" s="196" t="s">
        <v>3016</v>
      </c>
      <c r="H88" s="196" t="s">
        <v>160</v>
      </c>
      <c r="I88" s="237" t="str">
        <f t="shared" si="57"/>
        <v>0</v>
      </c>
      <c r="J88" s="237" t="str">
        <f t="shared" si="58"/>
        <v>1700</v>
      </c>
      <c r="K88" s="2" t="str">
        <f t="shared" si="59"/>
        <v>FCS0302</v>
      </c>
      <c r="L88" s="1">
        <f t="shared" si="60"/>
        <v>6</v>
      </c>
      <c r="M88" s="1">
        <f t="shared" si="61"/>
        <v>1</v>
      </c>
      <c r="N88" s="1">
        <v>7</v>
      </c>
      <c r="O88" s="57" t="str">
        <f t="shared" si="62"/>
        <v>AAI143</v>
      </c>
      <c r="P88" s="2" t="str">
        <f t="shared" si="63"/>
        <v>AI</v>
      </c>
      <c r="Q88" s="2" t="s">
        <v>161</v>
      </c>
      <c r="R88" s="57" t="s">
        <v>162</v>
      </c>
      <c r="S88" s="2"/>
      <c r="T88" s="2"/>
      <c r="U88" s="2">
        <v>21</v>
      </c>
      <c r="V88" s="2"/>
      <c r="W88" s="2" t="s">
        <v>3017</v>
      </c>
      <c r="X88" s="2" t="s">
        <v>164</v>
      </c>
      <c r="Y88" s="3" t="str">
        <f t="shared" si="41"/>
        <v>%Z061107</v>
      </c>
      <c r="Z88" s="2" t="str">
        <f t="shared" si="42"/>
        <v>%%I08FT9003</v>
      </c>
      <c r="AA88" s="2"/>
      <c r="AB88" s="2" t="str">
        <f t="shared" si="43"/>
        <v>FL906A/B至焚烧流量</v>
      </c>
      <c r="AC88" s="1" t="str">
        <f t="shared" si="44"/>
        <v>0</v>
      </c>
      <c r="AD88" s="1" t="str">
        <f t="shared" si="45"/>
        <v>1700</v>
      </c>
      <c r="AE88" s="1" t="str">
        <f t="shared" si="46"/>
        <v>kg/h</v>
      </c>
      <c r="AF88" s="1"/>
      <c r="AG88" s="1"/>
      <c r="AH88" s="1"/>
      <c r="AI88" s="1"/>
      <c r="AJ88" s="1"/>
      <c r="AK88" s="58" t="s">
        <v>165</v>
      </c>
      <c r="AL88" s="4"/>
      <c r="AM88" s="4"/>
      <c r="AN88" s="5"/>
      <c r="AO88" s="195" t="s">
        <v>161</v>
      </c>
      <c r="AP88" s="199" t="s">
        <v>2990</v>
      </c>
      <c r="AQ88" s="197"/>
      <c r="AR88" s="196"/>
      <c r="AS88" s="196"/>
      <c r="AT88" s="205" t="s">
        <v>168</v>
      </c>
      <c r="AU88" s="205" t="s">
        <v>490</v>
      </c>
      <c r="AV88" s="196" t="s">
        <v>501</v>
      </c>
      <c r="AW88" s="4"/>
      <c r="AX88" s="4"/>
      <c r="AY88" s="4"/>
      <c r="AZ88" s="4"/>
      <c r="BA88" s="4"/>
      <c r="BB88" s="4"/>
      <c r="BC88" s="4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4"/>
      <c r="BW88" s="8"/>
      <c r="BX88" s="8"/>
      <c r="BY88" s="8"/>
      <c r="BZ88" s="4"/>
      <c r="CA88" s="4"/>
      <c r="CB88" s="4"/>
      <c r="CC88" s="4"/>
      <c r="CD88" s="27"/>
      <c r="CE88" s="27"/>
      <c r="CF88" s="207">
        <f t="shared" si="47"/>
        <v>-1.7</v>
      </c>
      <c r="CG88" s="208">
        <f t="shared" si="48"/>
        <v>1.7</v>
      </c>
      <c r="CH88" s="209"/>
      <c r="CI88" s="210"/>
      <c r="CJ88" s="207">
        <f t="shared" si="49"/>
        <v>848.3</v>
      </c>
      <c r="CK88" s="208">
        <f t="shared" si="50"/>
        <v>851.7</v>
      </c>
      <c r="CL88" s="209"/>
      <c r="CM88" s="210"/>
      <c r="CN88" s="207">
        <f t="shared" si="51"/>
        <v>1698.3</v>
      </c>
      <c r="CO88" s="208">
        <f t="shared" si="52"/>
        <v>1701.7</v>
      </c>
      <c r="CP88" s="211"/>
      <c r="CQ88" s="212"/>
      <c r="CR88" s="213"/>
      <c r="CS88" s="213"/>
    </row>
    <row r="89" spans="1:97" ht="19.899999999999999" customHeight="1">
      <c r="A89" s="194">
        <v>88</v>
      </c>
      <c r="B89" s="195">
        <v>8</v>
      </c>
      <c r="C89" s="195"/>
      <c r="D89" s="196" t="s">
        <v>3018</v>
      </c>
      <c r="E89" s="196" t="s">
        <v>3019</v>
      </c>
      <c r="F89" s="196" t="s">
        <v>3020</v>
      </c>
      <c r="G89" s="196" t="s">
        <v>3021</v>
      </c>
      <c r="H89" s="196" t="s">
        <v>160</v>
      </c>
      <c r="I89" s="237" t="str">
        <f t="shared" si="57"/>
        <v>0</v>
      </c>
      <c r="J89" s="237" t="str">
        <f t="shared" si="58"/>
        <v>12500</v>
      </c>
      <c r="K89" s="2" t="str">
        <f t="shared" si="59"/>
        <v>FCS0302</v>
      </c>
      <c r="L89" s="1">
        <f t="shared" si="60"/>
        <v>6</v>
      </c>
      <c r="M89" s="1">
        <f t="shared" si="61"/>
        <v>1</v>
      </c>
      <c r="N89" s="1">
        <v>8</v>
      </c>
      <c r="O89" s="57" t="str">
        <f t="shared" si="62"/>
        <v>AAI143</v>
      </c>
      <c r="P89" s="2" t="str">
        <f t="shared" si="63"/>
        <v>AI</v>
      </c>
      <c r="Q89" s="2" t="s">
        <v>161</v>
      </c>
      <c r="R89" s="57" t="s">
        <v>162</v>
      </c>
      <c r="S89" s="2"/>
      <c r="T89" s="2"/>
      <c r="U89" s="2">
        <v>21</v>
      </c>
      <c r="V89" s="2"/>
      <c r="W89" s="2" t="s">
        <v>3022</v>
      </c>
      <c r="X89" s="2" t="s">
        <v>164</v>
      </c>
      <c r="Y89" s="3" t="str">
        <f t="shared" si="41"/>
        <v>%Z061108</v>
      </c>
      <c r="Z89" s="2" t="str">
        <f t="shared" si="42"/>
        <v>%%I08FT9701</v>
      </c>
      <c r="AA89" s="2"/>
      <c r="AB89" s="2" t="str">
        <f t="shared" si="43"/>
        <v>生产水去CL901流量</v>
      </c>
      <c r="AC89" s="1" t="str">
        <f t="shared" si="44"/>
        <v>0</v>
      </c>
      <c r="AD89" s="1" t="str">
        <f t="shared" si="45"/>
        <v>12500</v>
      </c>
      <c r="AE89" s="1" t="str">
        <f t="shared" si="46"/>
        <v>kg/h</v>
      </c>
      <c r="AF89" s="1"/>
      <c r="AG89" s="1"/>
      <c r="AH89" s="1"/>
      <c r="AI89" s="1"/>
      <c r="AJ89" s="1"/>
      <c r="AK89" s="58" t="s">
        <v>165</v>
      </c>
      <c r="AL89" s="4"/>
      <c r="AM89" s="4"/>
      <c r="AN89" s="5"/>
      <c r="AO89" s="195" t="s">
        <v>161</v>
      </c>
      <c r="AP89" s="199" t="s">
        <v>2990</v>
      </c>
      <c r="AQ89" s="197"/>
      <c r="AR89" s="196"/>
      <c r="AS89" s="196"/>
      <c r="AT89" s="205" t="s">
        <v>168</v>
      </c>
      <c r="AU89" s="205" t="s">
        <v>490</v>
      </c>
      <c r="AV89" s="196" t="s">
        <v>501</v>
      </c>
      <c r="AW89" s="4"/>
      <c r="AX89" s="4"/>
      <c r="AY89" s="4"/>
      <c r="AZ89" s="4"/>
      <c r="BA89" s="4"/>
      <c r="BB89" s="4"/>
      <c r="BC89" s="4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4"/>
      <c r="BW89" s="8"/>
      <c r="BX89" s="8"/>
      <c r="BY89" s="8"/>
      <c r="BZ89" s="4"/>
      <c r="CA89" s="4"/>
      <c r="CB89" s="4"/>
      <c r="CC89" s="4"/>
      <c r="CD89" s="27"/>
      <c r="CE89" s="27"/>
      <c r="CF89" s="207">
        <f t="shared" si="47"/>
        <v>-12.5</v>
      </c>
      <c r="CG89" s="208">
        <f t="shared" si="48"/>
        <v>12.5</v>
      </c>
      <c r="CH89" s="209"/>
      <c r="CI89" s="210"/>
      <c r="CJ89" s="207">
        <f t="shared" si="49"/>
        <v>6237.5</v>
      </c>
      <c r="CK89" s="208">
        <f t="shared" si="50"/>
        <v>6262.5</v>
      </c>
      <c r="CL89" s="209"/>
      <c r="CM89" s="210"/>
      <c r="CN89" s="207">
        <f t="shared" si="51"/>
        <v>12487.5</v>
      </c>
      <c r="CO89" s="208">
        <f t="shared" si="52"/>
        <v>12512.5</v>
      </c>
      <c r="CP89" s="211"/>
      <c r="CQ89" s="212"/>
      <c r="CR89" s="213"/>
      <c r="CS89" s="213"/>
    </row>
    <row r="90" spans="1:97" ht="19.899999999999999" customHeight="1">
      <c r="A90" s="194">
        <v>89</v>
      </c>
      <c r="B90" s="195">
        <v>9</v>
      </c>
      <c r="C90" s="195"/>
      <c r="D90" s="196" t="s">
        <v>3023</v>
      </c>
      <c r="E90" s="196" t="s">
        <v>3024</v>
      </c>
      <c r="F90" s="196" t="s">
        <v>3025</v>
      </c>
      <c r="G90" s="196" t="s">
        <v>3026</v>
      </c>
      <c r="H90" s="196" t="s">
        <v>160</v>
      </c>
      <c r="I90" s="237" t="str">
        <f t="shared" si="57"/>
        <v>0</v>
      </c>
      <c r="J90" s="237" t="str">
        <f t="shared" si="58"/>
        <v>7500</v>
      </c>
      <c r="K90" s="2" t="str">
        <f t="shared" si="59"/>
        <v>FCS0302</v>
      </c>
      <c r="L90" s="1">
        <f t="shared" si="60"/>
        <v>6</v>
      </c>
      <c r="M90" s="1">
        <f t="shared" si="61"/>
        <v>1</v>
      </c>
      <c r="N90" s="1">
        <v>9</v>
      </c>
      <c r="O90" s="57" t="str">
        <f t="shared" si="62"/>
        <v>AAI143</v>
      </c>
      <c r="P90" s="2" t="str">
        <f t="shared" si="63"/>
        <v>AI</v>
      </c>
      <c r="Q90" s="2" t="s">
        <v>161</v>
      </c>
      <c r="R90" s="57" t="s">
        <v>162</v>
      </c>
      <c r="S90" s="2"/>
      <c r="T90" s="2"/>
      <c r="U90" s="2">
        <v>21</v>
      </c>
      <c r="V90" s="2"/>
      <c r="W90" s="2" t="s">
        <v>3027</v>
      </c>
      <c r="X90" s="2" t="s">
        <v>164</v>
      </c>
      <c r="Y90" s="3" t="str">
        <f t="shared" si="41"/>
        <v>%Z061109</v>
      </c>
      <c r="Z90" s="2" t="str">
        <f t="shared" si="42"/>
        <v>%%I08FT9702</v>
      </c>
      <c r="AA90" s="2"/>
      <c r="AB90" s="2" t="str">
        <f t="shared" si="43"/>
        <v>20%碱液去CL901流量</v>
      </c>
      <c r="AC90" s="1" t="str">
        <f t="shared" si="44"/>
        <v>0</v>
      </c>
      <c r="AD90" s="1" t="str">
        <f t="shared" si="45"/>
        <v>7500</v>
      </c>
      <c r="AE90" s="1" t="str">
        <f t="shared" si="46"/>
        <v>kg/h</v>
      </c>
      <c r="AF90" s="1"/>
      <c r="AG90" s="1"/>
      <c r="AH90" s="1"/>
      <c r="AI90" s="1"/>
      <c r="AJ90" s="1"/>
      <c r="AK90" s="58" t="s">
        <v>165</v>
      </c>
      <c r="AL90" s="4"/>
      <c r="AM90" s="4"/>
      <c r="AN90" s="5"/>
      <c r="AO90" s="195" t="s">
        <v>161</v>
      </c>
      <c r="AP90" s="199" t="s">
        <v>2990</v>
      </c>
      <c r="AQ90" s="197"/>
      <c r="AR90" s="196"/>
      <c r="AS90" s="196"/>
      <c r="AT90" s="205" t="s">
        <v>168</v>
      </c>
      <c r="AU90" s="205" t="s">
        <v>490</v>
      </c>
      <c r="AV90" s="196" t="s">
        <v>501</v>
      </c>
      <c r="AW90" s="4"/>
      <c r="AX90" s="4"/>
      <c r="AY90" s="4"/>
      <c r="AZ90" s="4"/>
      <c r="BA90" s="4"/>
      <c r="BB90" s="4"/>
      <c r="BC90" s="4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4"/>
      <c r="BW90" s="8"/>
      <c r="BX90" s="8"/>
      <c r="BY90" s="8"/>
      <c r="BZ90" s="4"/>
      <c r="CA90" s="4"/>
      <c r="CB90" s="4"/>
      <c r="CC90" s="4"/>
      <c r="CD90" s="27"/>
      <c r="CE90" s="27"/>
      <c r="CF90" s="207">
        <f t="shared" si="47"/>
        <v>-7.5</v>
      </c>
      <c r="CG90" s="208">
        <f t="shared" si="48"/>
        <v>7.5</v>
      </c>
      <c r="CH90" s="209"/>
      <c r="CI90" s="210"/>
      <c r="CJ90" s="207">
        <f t="shared" si="49"/>
        <v>3742.5</v>
      </c>
      <c r="CK90" s="208">
        <f t="shared" si="50"/>
        <v>3757.5</v>
      </c>
      <c r="CL90" s="209"/>
      <c r="CM90" s="210"/>
      <c r="CN90" s="207">
        <f t="shared" si="51"/>
        <v>7492.5</v>
      </c>
      <c r="CO90" s="208">
        <f t="shared" si="52"/>
        <v>7507.5</v>
      </c>
      <c r="CP90" s="211"/>
      <c r="CQ90" s="212"/>
      <c r="CR90" s="213"/>
      <c r="CS90" s="213"/>
    </row>
    <row r="91" spans="1:97" ht="19.899999999999999" customHeight="1">
      <c r="A91" s="194">
        <v>90</v>
      </c>
      <c r="B91" s="195">
        <v>10</v>
      </c>
      <c r="C91" s="195"/>
      <c r="D91" s="196" t="s">
        <v>3028</v>
      </c>
      <c r="E91" s="196" t="s">
        <v>3029</v>
      </c>
      <c r="F91" s="196" t="s">
        <v>3030</v>
      </c>
      <c r="G91" s="196" t="s">
        <v>3031</v>
      </c>
      <c r="H91" s="196" t="s">
        <v>160</v>
      </c>
      <c r="I91" s="237" t="str">
        <f t="shared" si="57"/>
        <v>0</v>
      </c>
      <c r="J91" s="237" t="str">
        <f t="shared" si="58"/>
        <v>12100</v>
      </c>
      <c r="K91" s="2" t="str">
        <f t="shared" si="59"/>
        <v>FCS0302</v>
      </c>
      <c r="L91" s="1">
        <f t="shared" si="60"/>
        <v>6</v>
      </c>
      <c r="M91" s="1">
        <f t="shared" si="61"/>
        <v>1</v>
      </c>
      <c r="N91" s="1">
        <v>10</v>
      </c>
      <c r="O91" s="57" t="str">
        <f t="shared" si="62"/>
        <v>AAI143</v>
      </c>
      <c r="P91" s="2" t="str">
        <f t="shared" si="63"/>
        <v>AI</v>
      </c>
      <c r="Q91" s="2" t="s">
        <v>161</v>
      </c>
      <c r="R91" s="57" t="s">
        <v>162</v>
      </c>
      <c r="S91" s="2"/>
      <c r="T91" s="2"/>
      <c r="U91" s="2">
        <v>22</v>
      </c>
      <c r="V91" s="2"/>
      <c r="W91" s="2" t="s">
        <v>3032</v>
      </c>
      <c r="X91" s="2" t="s">
        <v>164</v>
      </c>
      <c r="Y91" s="3" t="str">
        <f t="shared" si="41"/>
        <v>%Z061110</v>
      </c>
      <c r="Z91" s="2" t="str">
        <f t="shared" si="42"/>
        <v>%%I08FT9703</v>
      </c>
      <c r="AA91" s="2"/>
      <c r="AB91" s="2" t="str">
        <f t="shared" si="43"/>
        <v>CL901去中和缓冲罐流量</v>
      </c>
      <c r="AC91" s="1" t="str">
        <f t="shared" si="44"/>
        <v>0</v>
      </c>
      <c r="AD91" s="1" t="str">
        <f t="shared" si="45"/>
        <v>12100</v>
      </c>
      <c r="AE91" s="1" t="str">
        <f t="shared" si="46"/>
        <v>kg/h</v>
      </c>
      <c r="AF91" s="1"/>
      <c r="AG91" s="1"/>
      <c r="AH91" s="1"/>
      <c r="AI91" s="1"/>
      <c r="AJ91" s="1"/>
      <c r="AK91" s="58" t="s">
        <v>165</v>
      </c>
      <c r="AL91" s="4"/>
      <c r="AM91" s="4"/>
      <c r="AN91" s="5"/>
      <c r="AO91" s="195" t="s">
        <v>161</v>
      </c>
      <c r="AP91" s="199" t="s">
        <v>2990</v>
      </c>
      <c r="AQ91" s="197"/>
      <c r="AR91" s="196"/>
      <c r="AS91" s="196"/>
      <c r="AT91" s="205" t="s">
        <v>168</v>
      </c>
      <c r="AU91" s="205" t="s">
        <v>490</v>
      </c>
      <c r="AV91" s="196" t="s">
        <v>501</v>
      </c>
      <c r="AW91" s="4"/>
      <c r="AX91" s="4"/>
      <c r="AY91" s="4"/>
      <c r="AZ91" s="4"/>
      <c r="BA91" s="4"/>
      <c r="BB91" s="4"/>
      <c r="BC91" s="4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4"/>
      <c r="BW91" s="8"/>
      <c r="BX91" s="8"/>
      <c r="BY91" s="8"/>
      <c r="BZ91" s="4"/>
      <c r="CA91" s="4"/>
      <c r="CB91" s="4"/>
      <c r="CC91" s="4"/>
      <c r="CD91" s="27"/>
      <c r="CE91" s="27"/>
      <c r="CF91" s="207">
        <f t="shared" si="47"/>
        <v>-12.1</v>
      </c>
      <c r="CG91" s="208">
        <f t="shared" si="48"/>
        <v>12.1</v>
      </c>
      <c r="CH91" s="209"/>
      <c r="CI91" s="210"/>
      <c r="CJ91" s="207">
        <f t="shared" si="49"/>
        <v>6037.9</v>
      </c>
      <c r="CK91" s="208">
        <f t="shared" si="50"/>
        <v>6062.1</v>
      </c>
      <c r="CL91" s="209"/>
      <c r="CM91" s="210"/>
      <c r="CN91" s="207">
        <f t="shared" si="51"/>
        <v>12087.9</v>
      </c>
      <c r="CO91" s="208">
        <f t="shared" si="52"/>
        <v>12112.1</v>
      </c>
      <c r="CP91" s="211"/>
      <c r="CQ91" s="212"/>
      <c r="CR91" s="213"/>
      <c r="CS91" s="213"/>
    </row>
    <row r="92" spans="1:97" ht="19.899999999999999" customHeight="1">
      <c r="A92" s="194">
        <v>91</v>
      </c>
      <c r="B92" s="185">
        <v>11</v>
      </c>
      <c r="C92" s="185"/>
      <c r="D92" s="122" t="s">
        <v>3033</v>
      </c>
      <c r="E92" s="122" t="s">
        <v>3034</v>
      </c>
      <c r="F92" s="122" t="s">
        <v>3035</v>
      </c>
      <c r="G92" s="122" t="s">
        <v>535</v>
      </c>
      <c r="H92" s="122" t="s">
        <v>499</v>
      </c>
      <c r="I92" s="238" t="str">
        <f t="shared" si="57"/>
        <v>0</v>
      </c>
      <c r="J92" s="238" t="str">
        <f t="shared" si="58"/>
        <v>10</v>
      </c>
      <c r="K92" s="2" t="str">
        <f t="shared" si="59"/>
        <v>FCS0302</v>
      </c>
      <c r="L92" s="1">
        <f t="shared" si="60"/>
        <v>6</v>
      </c>
      <c r="M92" s="1">
        <f t="shared" si="61"/>
        <v>1</v>
      </c>
      <c r="N92" s="1">
        <v>11</v>
      </c>
      <c r="O92" s="57" t="str">
        <f t="shared" si="62"/>
        <v>AAI143</v>
      </c>
      <c r="P92" s="2" t="str">
        <f t="shared" si="63"/>
        <v>AI</v>
      </c>
      <c r="Q92" s="2" t="s">
        <v>161</v>
      </c>
      <c r="R92" s="57" t="s">
        <v>162</v>
      </c>
      <c r="S92" s="2"/>
      <c r="T92" s="2"/>
      <c r="U92" s="2">
        <v>20</v>
      </c>
      <c r="V92" s="2"/>
      <c r="W92" s="2" t="s">
        <v>3036</v>
      </c>
      <c r="X92" s="2" t="s">
        <v>164</v>
      </c>
      <c r="Y92" s="3" t="str">
        <f t="shared" si="41"/>
        <v>%Z061111</v>
      </c>
      <c r="Z92" s="2" t="str">
        <f t="shared" si="42"/>
        <v>%%I08AT8065</v>
      </c>
      <c r="AA92" s="36"/>
      <c r="AB92" s="2" t="str">
        <f t="shared" si="43"/>
        <v>HE801出口O2含量</v>
      </c>
      <c r="AC92" s="1" t="str">
        <f t="shared" si="44"/>
        <v>0</v>
      </c>
      <c r="AD92" s="1" t="str">
        <f t="shared" si="45"/>
        <v>10</v>
      </c>
      <c r="AE92" s="1" t="str">
        <f t="shared" si="46"/>
        <v>V%</v>
      </c>
      <c r="AF92" s="1"/>
      <c r="AG92" s="1"/>
      <c r="AH92" s="1"/>
      <c r="AI92" s="1"/>
      <c r="AJ92" s="1"/>
      <c r="AK92" s="58" t="s">
        <v>165</v>
      </c>
      <c r="AL92" s="4"/>
      <c r="AM92" s="4"/>
      <c r="AN92" s="5"/>
      <c r="AO92" s="195" t="s">
        <v>161</v>
      </c>
      <c r="AP92" s="199" t="s">
        <v>2990</v>
      </c>
      <c r="AQ92" s="197"/>
      <c r="AR92" s="196"/>
      <c r="AS92" s="196"/>
      <c r="AT92" s="205" t="s">
        <v>168</v>
      </c>
      <c r="AU92" s="205" t="s">
        <v>3037</v>
      </c>
      <c r="AV92" s="196" t="s">
        <v>501</v>
      </c>
      <c r="AW92" s="4"/>
      <c r="AX92" s="4"/>
      <c r="AY92" s="4"/>
      <c r="AZ92" s="4"/>
      <c r="BA92" s="4"/>
      <c r="BB92" s="4"/>
      <c r="BC92" s="4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4"/>
      <c r="BW92" s="8"/>
      <c r="BX92" s="8"/>
      <c r="BY92" s="8"/>
      <c r="BZ92" s="4"/>
      <c r="CA92" s="4"/>
      <c r="CB92" s="4"/>
      <c r="CC92" s="4"/>
      <c r="CD92" s="27"/>
      <c r="CE92" s="27"/>
      <c r="CF92" s="207">
        <f t="shared" si="47"/>
        <v>-0.01</v>
      </c>
      <c r="CG92" s="208">
        <f t="shared" si="48"/>
        <v>0.01</v>
      </c>
      <c r="CH92" s="209"/>
      <c r="CI92" s="210"/>
      <c r="CJ92" s="207">
        <f t="shared" si="49"/>
        <v>4.99</v>
      </c>
      <c r="CK92" s="208">
        <f t="shared" si="50"/>
        <v>5.01</v>
      </c>
      <c r="CL92" s="209"/>
      <c r="CM92" s="210"/>
      <c r="CN92" s="207">
        <f t="shared" si="51"/>
        <v>9.99</v>
      </c>
      <c r="CO92" s="208">
        <f t="shared" si="52"/>
        <v>10.01</v>
      </c>
      <c r="CP92" s="211"/>
      <c r="CQ92" s="212"/>
      <c r="CR92" s="213"/>
      <c r="CS92" s="213"/>
    </row>
    <row r="93" spans="1:97" ht="19.899999999999999" customHeight="1">
      <c r="A93" s="194">
        <v>92</v>
      </c>
      <c r="B93" s="195">
        <v>12</v>
      </c>
      <c r="C93" s="195"/>
      <c r="D93" s="196" t="str">
        <f>LEFT(K93,1)&amp;RIGHT(K93,2)&amp;"N"&amp;L93&amp;"S"&amp;M93&amp;N93</f>
        <v>F02N6S112</v>
      </c>
      <c r="E93" s="196" t="s">
        <v>3038</v>
      </c>
      <c r="F93" s="196" t="s">
        <v>3039</v>
      </c>
      <c r="G93" s="196"/>
      <c r="H93" s="196"/>
      <c r="I93" s="237"/>
      <c r="J93" s="237"/>
      <c r="K93" s="2" t="str">
        <f t="shared" si="59"/>
        <v>FCS0302</v>
      </c>
      <c r="L93" s="1">
        <f t="shared" si="60"/>
        <v>6</v>
      </c>
      <c r="M93" s="1">
        <f t="shared" si="61"/>
        <v>1</v>
      </c>
      <c r="N93" s="1">
        <v>12</v>
      </c>
      <c r="O93" s="57" t="str">
        <f t="shared" si="62"/>
        <v>AAI143</v>
      </c>
      <c r="P93" s="2" t="str">
        <f t="shared" si="63"/>
        <v>AI</v>
      </c>
      <c r="Q93" s="2" t="s">
        <v>161</v>
      </c>
      <c r="R93" s="57" t="s">
        <v>162</v>
      </c>
      <c r="S93" s="2"/>
      <c r="T93" s="2"/>
      <c r="U93" s="2"/>
      <c r="V93" s="2"/>
      <c r="W93" s="2"/>
      <c r="X93" s="2"/>
      <c r="Y93" s="3" t="str">
        <f t="shared" si="41"/>
        <v>%Z061112</v>
      </c>
      <c r="Z93" s="2" t="str">
        <f t="shared" si="42"/>
        <v>%%IF02N6S112</v>
      </c>
      <c r="AA93" s="36"/>
      <c r="AB93" s="2" t="str">
        <f t="shared" si="43"/>
        <v>BAIR SPARE</v>
      </c>
      <c r="AC93" s="1" t="str">
        <f t="shared" si="44"/>
        <v/>
      </c>
      <c r="AD93" s="1" t="str">
        <f t="shared" si="45"/>
        <v/>
      </c>
      <c r="AE93" s="1" t="str">
        <f t="shared" si="46"/>
        <v/>
      </c>
      <c r="AF93" s="1"/>
      <c r="AG93" s="1"/>
      <c r="AH93" s="1"/>
      <c r="AI93" s="1"/>
      <c r="AJ93" s="1"/>
      <c r="AK93" s="58" t="s">
        <v>165</v>
      </c>
      <c r="AL93" s="4"/>
      <c r="AM93" s="4"/>
      <c r="AN93" s="5"/>
      <c r="AO93" s="195" t="s">
        <v>161</v>
      </c>
      <c r="AP93" s="199" t="s">
        <v>2990</v>
      </c>
      <c r="AQ93" s="197"/>
      <c r="AR93" s="196"/>
      <c r="AS93" s="196"/>
      <c r="AT93" s="205" t="s">
        <v>168</v>
      </c>
      <c r="AU93" s="205"/>
      <c r="AV93" s="196"/>
      <c r="AW93" s="4"/>
      <c r="AX93" s="4"/>
      <c r="AY93" s="4"/>
      <c r="AZ93" s="4"/>
      <c r="BA93" s="4"/>
      <c r="BB93" s="4"/>
      <c r="BC93" s="4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4"/>
      <c r="BW93" s="8"/>
      <c r="BX93" s="8"/>
      <c r="BY93" s="8"/>
      <c r="BZ93" s="4"/>
      <c r="CA93" s="4"/>
      <c r="CB93" s="4"/>
      <c r="CC93" s="4"/>
      <c r="CD93" s="27"/>
      <c r="CE93" s="27"/>
      <c r="CF93" s="207" t="e">
        <f t="shared" si="47"/>
        <v>#VALUE!</v>
      </c>
      <c r="CG93" s="208" t="e">
        <f t="shared" si="48"/>
        <v>#VALUE!</v>
      </c>
      <c r="CH93" s="209"/>
      <c r="CI93" s="210"/>
      <c r="CJ93" s="207" t="e">
        <f t="shared" si="49"/>
        <v>#VALUE!</v>
      </c>
      <c r="CK93" s="208" t="e">
        <f t="shared" si="50"/>
        <v>#VALUE!</v>
      </c>
      <c r="CL93" s="209"/>
      <c r="CM93" s="210"/>
      <c r="CN93" s="207" t="e">
        <f t="shared" si="51"/>
        <v>#VALUE!</v>
      </c>
      <c r="CO93" s="208" t="e">
        <f t="shared" si="52"/>
        <v>#VALUE!</v>
      </c>
      <c r="CP93" s="211"/>
      <c r="CQ93" s="212"/>
      <c r="CR93" s="213"/>
      <c r="CS93" s="213"/>
    </row>
    <row r="94" spans="1:97" ht="19.899999999999999" customHeight="1">
      <c r="A94" s="194">
        <v>93</v>
      </c>
      <c r="B94" s="195">
        <v>13</v>
      </c>
      <c r="C94" s="195"/>
      <c r="D94" s="196" t="str">
        <f>LEFT(K94,1)&amp;RIGHT(K94,2)&amp;"N"&amp;L94&amp;"S"&amp;M94&amp;N94</f>
        <v>F02N6S113</v>
      </c>
      <c r="E94" s="196" t="s">
        <v>3040</v>
      </c>
      <c r="F94" s="196" t="s">
        <v>3039</v>
      </c>
      <c r="G94" s="196"/>
      <c r="H94" s="196"/>
      <c r="I94" s="237"/>
      <c r="J94" s="237"/>
      <c r="K94" s="2" t="str">
        <f t="shared" si="59"/>
        <v>FCS0302</v>
      </c>
      <c r="L94" s="1">
        <f t="shared" si="60"/>
        <v>6</v>
      </c>
      <c r="M94" s="1">
        <f t="shared" si="61"/>
        <v>1</v>
      </c>
      <c r="N94" s="1">
        <v>13</v>
      </c>
      <c r="O94" s="57" t="str">
        <f t="shared" si="62"/>
        <v>AAI143</v>
      </c>
      <c r="P94" s="2" t="str">
        <f t="shared" si="63"/>
        <v>AI</v>
      </c>
      <c r="Q94" s="2" t="s">
        <v>161</v>
      </c>
      <c r="R94" s="57" t="s">
        <v>162</v>
      </c>
      <c r="S94" s="2"/>
      <c r="T94" s="2"/>
      <c r="U94" s="2"/>
      <c r="V94" s="2"/>
      <c r="W94" s="2"/>
      <c r="X94" s="2"/>
      <c r="Y94" s="3" t="str">
        <f t="shared" si="41"/>
        <v>%Z061113</v>
      </c>
      <c r="Z94" s="2" t="str">
        <f t="shared" si="42"/>
        <v>%%IF02N6S113</v>
      </c>
      <c r="AA94" s="2"/>
      <c r="AB94" s="2" t="str">
        <f t="shared" si="43"/>
        <v>BAIR SPARE</v>
      </c>
      <c r="AC94" s="1" t="str">
        <f t="shared" si="44"/>
        <v/>
      </c>
      <c r="AD94" s="1" t="str">
        <f t="shared" si="45"/>
        <v/>
      </c>
      <c r="AE94" s="1" t="str">
        <f t="shared" si="46"/>
        <v/>
      </c>
      <c r="AF94" s="1"/>
      <c r="AG94" s="1"/>
      <c r="AH94" s="1"/>
      <c r="AI94" s="1"/>
      <c r="AJ94" s="1"/>
      <c r="AK94" s="58" t="s">
        <v>165</v>
      </c>
      <c r="AL94" s="4"/>
      <c r="AM94" s="4"/>
      <c r="AN94" s="5"/>
      <c r="AO94" s="195" t="s">
        <v>161</v>
      </c>
      <c r="AP94" s="199" t="s">
        <v>2990</v>
      </c>
      <c r="AQ94" s="197"/>
      <c r="AR94" s="196"/>
      <c r="AS94" s="196"/>
      <c r="AT94" s="205" t="s">
        <v>168</v>
      </c>
      <c r="AU94" s="205"/>
      <c r="AV94" s="196"/>
      <c r="AW94" s="4"/>
      <c r="AX94" s="4"/>
      <c r="AY94" s="4"/>
      <c r="AZ94" s="4"/>
      <c r="BA94" s="4"/>
      <c r="BB94" s="4"/>
      <c r="BC94" s="4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4"/>
      <c r="BW94" s="8"/>
      <c r="BX94" s="8"/>
      <c r="BY94" s="8"/>
      <c r="BZ94" s="4"/>
      <c r="CA94" s="4"/>
      <c r="CB94" s="4"/>
      <c r="CC94" s="4"/>
      <c r="CD94" s="27"/>
      <c r="CE94" s="27"/>
      <c r="CF94" s="207" t="e">
        <f t="shared" si="47"/>
        <v>#VALUE!</v>
      </c>
      <c r="CG94" s="208" t="e">
        <f t="shared" si="48"/>
        <v>#VALUE!</v>
      </c>
      <c r="CH94" s="209"/>
      <c r="CI94" s="210"/>
      <c r="CJ94" s="207" t="e">
        <f t="shared" si="49"/>
        <v>#VALUE!</v>
      </c>
      <c r="CK94" s="208" t="e">
        <f t="shared" si="50"/>
        <v>#VALUE!</v>
      </c>
      <c r="CL94" s="209"/>
      <c r="CM94" s="210"/>
      <c r="CN94" s="207" t="e">
        <f t="shared" si="51"/>
        <v>#VALUE!</v>
      </c>
      <c r="CO94" s="208" t="e">
        <f t="shared" si="52"/>
        <v>#VALUE!</v>
      </c>
      <c r="CP94" s="211"/>
      <c r="CQ94" s="212"/>
      <c r="CR94" s="213"/>
      <c r="CS94" s="213"/>
    </row>
    <row r="95" spans="1:97" ht="19.899999999999999" customHeight="1">
      <c r="A95" s="194">
        <v>94</v>
      </c>
      <c r="B95" s="204">
        <v>14</v>
      </c>
      <c r="C95" s="195"/>
      <c r="D95" s="196" t="str">
        <f>LEFT(K95,1)&amp;RIGHT(K95,2)&amp;"N"&amp;L95&amp;"S"&amp;M95&amp;N95</f>
        <v>F02N6S114</v>
      </c>
      <c r="E95" s="196" t="s">
        <v>3041</v>
      </c>
      <c r="F95" s="196" t="s">
        <v>3039</v>
      </c>
      <c r="G95" s="196"/>
      <c r="H95" s="196"/>
      <c r="I95" s="237"/>
      <c r="J95" s="237"/>
      <c r="K95" s="2" t="str">
        <f t="shared" si="59"/>
        <v>FCS0302</v>
      </c>
      <c r="L95" s="1">
        <f t="shared" si="60"/>
        <v>6</v>
      </c>
      <c r="M95" s="1">
        <f t="shared" si="61"/>
        <v>1</v>
      </c>
      <c r="N95" s="1">
        <v>14</v>
      </c>
      <c r="O95" s="57" t="str">
        <f t="shared" si="62"/>
        <v>AAI143</v>
      </c>
      <c r="P95" s="2" t="str">
        <f t="shared" si="63"/>
        <v>AI</v>
      </c>
      <c r="Q95" s="2" t="s">
        <v>161</v>
      </c>
      <c r="R95" s="57" t="s">
        <v>162</v>
      </c>
      <c r="S95" s="2"/>
      <c r="T95" s="2"/>
      <c r="U95" s="2"/>
      <c r="V95" s="2"/>
      <c r="W95" s="36"/>
      <c r="X95" s="36"/>
      <c r="Y95" s="3" t="str">
        <f t="shared" si="41"/>
        <v>%Z061114</v>
      </c>
      <c r="Z95" s="2" t="str">
        <f t="shared" si="42"/>
        <v>%%IF02N6S114</v>
      </c>
      <c r="AA95" s="2"/>
      <c r="AB95" s="2" t="str">
        <f t="shared" si="43"/>
        <v>BAIR SPARE</v>
      </c>
      <c r="AC95" s="1" t="str">
        <f t="shared" si="44"/>
        <v/>
      </c>
      <c r="AD95" s="1" t="str">
        <f t="shared" si="45"/>
        <v/>
      </c>
      <c r="AE95" s="1" t="str">
        <f t="shared" si="46"/>
        <v/>
      </c>
      <c r="AF95" s="1"/>
      <c r="AG95" s="1"/>
      <c r="AH95" s="1"/>
      <c r="AI95" s="1"/>
      <c r="AJ95" s="1"/>
      <c r="AK95" s="58" t="s">
        <v>165</v>
      </c>
      <c r="AL95" s="4"/>
      <c r="AM95" s="4"/>
      <c r="AN95" s="5"/>
      <c r="AO95" s="195" t="s">
        <v>161</v>
      </c>
      <c r="AP95" s="199" t="s">
        <v>2990</v>
      </c>
      <c r="AQ95" s="197"/>
      <c r="AR95" s="196"/>
      <c r="AS95" s="115"/>
      <c r="AT95" s="215" t="s">
        <v>168</v>
      </c>
      <c r="AU95" s="215"/>
      <c r="AV95" s="196"/>
      <c r="AW95" s="4"/>
      <c r="AX95" s="4"/>
      <c r="AY95" s="4"/>
      <c r="AZ95" s="4"/>
      <c r="BA95" s="4"/>
      <c r="BB95" s="4"/>
      <c r="BC95" s="4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4"/>
      <c r="BW95" s="8"/>
      <c r="BX95" s="8"/>
      <c r="BY95" s="8"/>
      <c r="BZ95" s="4"/>
      <c r="CA95" s="4"/>
      <c r="CB95" s="4"/>
      <c r="CC95" s="4"/>
      <c r="CD95" s="27"/>
      <c r="CE95" s="27"/>
      <c r="CF95" s="207" t="e">
        <f t="shared" si="47"/>
        <v>#VALUE!</v>
      </c>
      <c r="CG95" s="208" t="e">
        <f t="shared" si="48"/>
        <v>#VALUE!</v>
      </c>
      <c r="CH95" s="209"/>
      <c r="CI95" s="210"/>
      <c r="CJ95" s="207" t="e">
        <f t="shared" si="49"/>
        <v>#VALUE!</v>
      </c>
      <c r="CK95" s="208" t="e">
        <f t="shared" si="50"/>
        <v>#VALUE!</v>
      </c>
      <c r="CL95" s="209"/>
      <c r="CM95" s="210"/>
      <c r="CN95" s="207" t="e">
        <f t="shared" si="51"/>
        <v>#VALUE!</v>
      </c>
      <c r="CO95" s="208" t="e">
        <f t="shared" si="52"/>
        <v>#VALUE!</v>
      </c>
      <c r="CP95" s="211"/>
      <c r="CQ95" s="212"/>
      <c r="CR95" s="213"/>
      <c r="CS95" s="213"/>
    </row>
    <row r="96" spans="1:97" ht="19.899999999999999" customHeight="1">
      <c r="A96" s="194">
        <v>95</v>
      </c>
      <c r="B96" s="204">
        <v>15</v>
      </c>
      <c r="C96" s="195"/>
      <c r="D96" s="196" t="str">
        <f>LEFT(K96,1)&amp;RIGHT(K96,2)&amp;"N"&amp;L96&amp;"S"&amp;M96&amp;N96</f>
        <v>F02N6S115</v>
      </c>
      <c r="E96" s="196" t="s">
        <v>3042</v>
      </c>
      <c r="F96" s="196" t="s">
        <v>3039</v>
      </c>
      <c r="G96" s="196"/>
      <c r="H96" s="196"/>
      <c r="I96" s="237"/>
      <c r="J96" s="237"/>
      <c r="K96" s="2" t="str">
        <f t="shared" si="59"/>
        <v>FCS0302</v>
      </c>
      <c r="L96" s="1">
        <f t="shared" si="60"/>
        <v>6</v>
      </c>
      <c r="M96" s="1">
        <f t="shared" si="61"/>
        <v>1</v>
      </c>
      <c r="N96" s="1">
        <v>15</v>
      </c>
      <c r="O96" s="57" t="str">
        <f t="shared" si="62"/>
        <v>AAI143</v>
      </c>
      <c r="P96" s="2" t="str">
        <f t="shared" si="63"/>
        <v>AI</v>
      </c>
      <c r="Q96" s="2" t="s">
        <v>161</v>
      </c>
      <c r="R96" s="57" t="s">
        <v>162</v>
      </c>
      <c r="S96" s="2"/>
      <c r="T96" s="2"/>
      <c r="U96" s="2"/>
      <c r="V96" s="2"/>
      <c r="W96" s="2"/>
      <c r="X96" s="2"/>
      <c r="Y96" s="3" t="str">
        <f t="shared" si="41"/>
        <v>%Z061115</v>
      </c>
      <c r="Z96" s="2" t="str">
        <f t="shared" si="42"/>
        <v>%%IF02N6S115</v>
      </c>
      <c r="AA96" s="36"/>
      <c r="AB96" s="2" t="str">
        <f t="shared" si="43"/>
        <v>BAIR SPARE</v>
      </c>
      <c r="AC96" s="1" t="str">
        <f t="shared" si="44"/>
        <v/>
      </c>
      <c r="AD96" s="1" t="str">
        <f t="shared" si="45"/>
        <v/>
      </c>
      <c r="AE96" s="1" t="str">
        <f t="shared" si="46"/>
        <v/>
      </c>
      <c r="AF96" s="1"/>
      <c r="AG96" s="1"/>
      <c r="AH96" s="1"/>
      <c r="AI96" s="1"/>
      <c r="AJ96" s="1"/>
      <c r="AK96" s="58" t="s">
        <v>165</v>
      </c>
      <c r="AL96" s="4"/>
      <c r="AM96" s="4"/>
      <c r="AN96" s="5"/>
      <c r="AO96" s="195" t="s">
        <v>161</v>
      </c>
      <c r="AP96" s="199" t="s">
        <v>2990</v>
      </c>
      <c r="AQ96" s="197"/>
      <c r="AR96" s="196"/>
      <c r="AS96" s="195"/>
      <c r="AT96" s="216" t="s">
        <v>168</v>
      </c>
      <c r="AU96" s="216"/>
      <c r="AV96" s="196"/>
      <c r="AW96" s="4"/>
      <c r="AX96" s="4"/>
      <c r="AY96" s="4"/>
      <c r="AZ96" s="4"/>
      <c r="BA96" s="4"/>
      <c r="BB96" s="4"/>
      <c r="BC96" s="4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4"/>
      <c r="BW96" s="8"/>
      <c r="BX96" s="8"/>
      <c r="BY96" s="8"/>
      <c r="BZ96" s="4"/>
      <c r="CA96" s="4"/>
      <c r="CB96" s="4"/>
      <c r="CC96" s="4"/>
      <c r="CD96" s="27"/>
      <c r="CE96" s="27"/>
      <c r="CF96" s="207" t="e">
        <f t="shared" si="47"/>
        <v>#VALUE!</v>
      </c>
      <c r="CG96" s="208" t="e">
        <f t="shared" si="48"/>
        <v>#VALUE!</v>
      </c>
      <c r="CH96" s="209"/>
      <c r="CI96" s="210"/>
      <c r="CJ96" s="207" t="e">
        <f t="shared" si="49"/>
        <v>#VALUE!</v>
      </c>
      <c r="CK96" s="208" t="e">
        <f t="shared" si="50"/>
        <v>#VALUE!</v>
      </c>
      <c r="CL96" s="209"/>
      <c r="CM96" s="210"/>
      <c r="CN96" s="207" t="e">
        <f t="shared" si="51"/>
        <v>#VALUE!</v>
      </c>
      <c r="CO96" s="208" t="e">
        <f t="shared" si="52"/>
        <v>#VALUE!</v>
      </c>
      <c r="CP96" s="211"/>
      <c r="CQ96" s="212"/>
      <c r="CR96" s="213"/>
      <c r="CS96" s="213"/>
    </row>
    <row r="97" spans="1:97" ht="19.899999999999999" customHeight="1">
      <c r="A97" s="194">
        <v>96</v>
      </c>
      <c r="B97" s="204">
        <v>16</v>
      </c>
      <c r="C97" s="195"/>
      <c r="D97" s="196" t="str">
        <f>LEFT(K97,1)&amp;RIGHT(K97,2)&amp;"N"&amp;L97&amp;"S"&amp;M97&amp;N97</f>
        <v>F02N6S116</v>
      </c>
      <c r="E97" s="196" t="s">
        <v>3043</v>
      </c>
      <c r="F97" s="196" t="s">
        <v>3039</v>
      </c>
      <c r="G97" s="196"/>
      <c r="H97" s="196"/>
      <c r="I97" s="237"/>
      <c r="J97" s="237"/>
      <c r="K97" s="2" t="str">
        <f t="shared" si="59"/>
        <v>FCS0302</v>
      </c>
      <c r="L97" s="1">
        <f t="shared" si="60"/>
        <v>6</v>
      </c>
      <c r="M97" s="1">
        <f t="shared" si="61"/>
        <v>1</v>
      </c>
      <c r="N97" s="1">
        <v>16</v>
      </c>
      <c r="O97" s="57" t="str">
        <f t="shared" si="62"/>
        <v>AAI143</v>
      </c>
      <c r="P97" s="2" t="str">
        <f t="shared" si="63"/>
        <v>AI</v>
      </c>
      <c r="Q97" s="2" t="s">
        <v>161</v>
      </c>
      <c r="R97" s="57" t="s">
        <v>162</v>
      </c>
      <c r="S97" s="2"/>
      <c r="T97" s="2"/>
      <c r="U97" s="2"/>
      <c r="V97" s="2"/>
      <c r="W97" s="2"/>
      <c r="X97" s="2"/>
      <c r="Y97" s="25" t="str">
        <f t="shared" si="41"/>
        <v>%Z061116</v>
      </c>
      <c r="Z97" s="2" t="str">
        <f t="shared" si="42"/>
        <v>%%IF02N6S116</v>
      </c>
      <c r="AA97" s="36"/>
      <c r="AB97" s="2" t="str">
        <f t="shared" si="43"/>
        <v>BAIR SPARE</v>
      </c>
      <c r="AC97" s="1" t="str">
        <f t="shared" si="44"/>
        <v/>
      </c>
      <c r="AD97" s="1" t="str">
        <f t="shared" si="45"/>
        <v/>
      </c>
      <c r="AE97" s="1" t="str">
        <f t="shared" si="46"/>
        <v/>
      </c>
      <c r="AF97" s="1"/>
      <c r="AG97" s="1"/>
      <c r="AH97" s="1"/>
      <c r="AI97" s="1"/>
      <c r="AJ97" s="1"/>
      <c r="AK97" s="58" t="s">
        <v>165</v>
      </c>
      <c r="AL97" s="4"/>
      <c r="AM97" s="4"/>
      <c r="AN97" s="5"/>
      <c r="AO97" s="195" t="s">
        <v>161</v>
      </c>
      <c r="AP97" s="199" t="s">
        <v>2990</v>
      </c>
      <c r="AQ97" s="197"/>
      <c r="AR97" s="196"/>
      <c r="AS97" s="195"/>
      <c r="AT97" s="216" t="s">
        <v>168</v>
      </c>
      <c r="AU97" s="216"/>
      <c r="AV97" s="196"/>
      <c r="AW97" s="4"/>
      <c r="AX97" s="4"/>
      <c r="AY97" s="4"/>
      <c r="AZ97" s="4"/>
      <c r="BA97" s="4"/>
      <c r="BB97" s="4"/>
      <c r="BC97" s="4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4"/>
      <c r="BW97" s="8"/>
      <c r="BX97" s="8"/>
      <c r="BY97" s="8"/>
      <c r="BZ97" s="4"/>
      <c r="CA97" s="4"/>
      <c r="CB97" s="4"/>
      <c r="CC97" s="4"/>
      <c r="CD97" s="27"/>
      <c r="CE97" s="27"/>
      <c r="CF97" s="207" t="e">
        <f t="shared" si="47"/>
        <v>#VALUE!</v>
      </c>
      <c r="CG97" s="208" t="e">
        <f t="shared" si="48"/>
        <v>#VALUE!</v>
      </c>
      <c r="CH97" s="209"/>
      <c r="CI97" s="210"/>
      <c r="CJ97" s="207" t="e">
        <f t="shared" si="49"/>
        <v>#VALUE!</v>
      </c>
      <c r="CK97" s="208" t="e">
        <f t="shared" si="50"/>
        <v>#VALUE!</v>
      </c>
      <c r="CL97" s="209"/>
      <c r="CM97" s="210"/>
      <c r="CN97" s="207" t="e">
        <f t="shared" si="51"/>
        <v>#VALUE!</v>
      </c>
      <c r="CO97" s="208" t="e">
        <f t="shared" si="52"/>
        <v>#VALUE!</v>
      </c>
      <c r="CP97" s="211"/>
      <c r="CQ97" s="212"/>
      <c r="CR97" s="213"/>
      <c r="CS97" s="213"/>
    </row>
    <row r="98" spans="1:97" ht="19.899999999999999" customHeight="1">
      <c r="A98" s="194">
        <v>97</v>
      </c>
      <c r="B98" s="195">
        <v>1</v>
      </c>
      <c r="C98" s="195"/>
      <c r="D98" s="196" t="s">
        <v>3044</v>
      </c>
      <c r="E98" s="196" t="s">
        <v>3045</v>
      </c>
      <c r="F98" s="196" t="s">
        <v>3046</v>
      </c>
      <c r="G98" s="196" t="s">
        <v>410</v>
      </c>
      <c r="H98" s="196" t="s">
        <v>3047</v>
      </c>
      <c r="I98" s="237" t="str">
        <f t="shared" ref="I98:I109" si="64">IF(G98&lt;&gt;"",LEFT(G98,FIND("~",G98,1)-1),"")</f>
        <v>0</v>
      </c>
      <c r="J98" s="237" t="str">
        <f t="shared" ref="J98:J109" si="65">IF(G98&lt;&gt;"",MID(G98,FIND("~",G98,1)+1,10),"")</f>
        <v>2.0</v>
      </c>
      <c r="K98" s="2" t="str">
        <f t="shared" si="59"/>
        <v>FCS0302</v>
      </c>
      <c r="L98" s="1">
        <v>2</v>
      </c>
      <c r="M98" s="1">
        <v>5</v>
      </c>
      <c r="N98" s="1">
        <v>1</v>
      </c>
      <c r="O98" s="57" t="s">
        <v>34</v>
      </c>
      <c r="P98" s="2" t="str">
        <f t="shared" si="63"/>
        <v>AI</v>
      </c>
      <c r="Q98" s="2"/>
      <c r="R98" s="57" t="s">
        <v>162</v>
      </c>
      <c r="S98" s="2"/>
      <c r="T98" s="2"/>
      <c r="U98" s="2">
        <v>8</v>
      </c>
      <c r="V98" s="2"/>
      <c r="W98" s="2" t="s">
        <v>3048</v>
      </c>
      <c r="X98" s="2" t="s">
        <v>354</v>
      </c>
      <c r="Y98" s="3" t="str">
        <f t="shared" si="41"/>
        <v>%Z025101</v>
      </c>
      <c r="Z98" s="2" t="str">
        <f t="shared" ref="Z98:Z129" si="66">IF(D98="","",IF(P98="AI",CONCATENATE("%%I",E98),IF(P98="AO",CONCATENATE("%%O",E98),E98)))</f>
        <v>%%I08AT1142A</v>
      </c>
      <c r="AA98" s="2"/>
      <c r="AB98" s="2" t="str">
        <f t="shared" si="43"/>
        <v>加氢反应器进口HCl组分</v>
      </c>
      <c r="AC98" s="1" t="str">
        <f t="shared" si="44"/>
        <v>0</v>
      </c>
      <c r="AD98" s="1" t="str">
        <f t="shared" si="45"/>
        <v>2.0</v>
      </c>
      <c r="AE98" s="1" t="str">
        <f t="shared" si="46"/>
        <v>mole%</v>
      </c>
      <c r="AF98" s="1"/>
      <c r="AG98" s="59"/>
      <c r="AH98" s="59"/>
      <c r="AI98" s="1"/>
      <c r="AJ98" s="1"/>
      <c r="AK98" s="58" t="s">
        <v>165</v>
      </c>
      <c r="AL98" s="4"/>
      <c r="AM98" s="4"/>
      <c r="AN98" s="5"/>
      <c r="AO98" s="195"/>
      <c r="AP98" s="199"/>
      <c r="AQ98" s="197"/>
      <c r="AR98" s="196"/>
      <c r="AS98" s="196"/>
      <c r="AT98" s="205" t="s">
        <v>168</v>
      </c>
      <c r="AU98" s="205" t="s">
        <v>490</v>
      </c>
      <c r="AV98" s="196" t="s">
        <v>170</v>
      </c>
      <c r="AW98" s="4"/>
      <c r="AX98" s="4"/>
      <c r="AY98" s="4"/>
      <c r="AZ98" s="4"/>
      <c r="BA98" s="4"/>
      <c r="BB98" s="4"/>
      <c r="BC98" s="4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4"/>
      <c r="BW98" s="8"/>
      <c r="BX98" s="8"/>
      <c r="BY98" s="8"/>
      <c r="BZ98" s="4"/>
      <c r="CA98" s="4"/>
      <c r="CB98" s="4"/>
      <c r="CC98" s="4"/>
      <c r="CD98" s="27"/>
      <c r="CE98" s="27"/>
      <c r="CF98" s="207">
        <f t="shared" si="47"/>
        <v>-2E-3</v>
      </c>
      <c r="CG98" s="208">
        <f t="shared" si="48"/>
        <v>2E-3</v>
      </c>
      <c r="CH98" s="209"/>
      <c r="CI98" s="210"/>
      <c r="CJ98" s="207">
        <f t="shared" si="49"/>
        <v>0.998</v>
      </c>
      <c r="CK98" s="208">
        <f t="shared" si="50"/>
        <v>1.002</v>
      </c>
      <c r="CL98" s="209"/>
      <c r="CM98" s="210"/>
      <c r="CN98" s="207">
        <f t="shared" si="51"/>
        <v>1.998</v>
      </c>
      <c r="CO98" s="208">
        <f t="shared" si="52"/>
        <v>2.0019999999999998</v>
      </c>
      <c r="CP98" s="211"/>
      <c r="CQ98" s="212"/>
      <c r="CR98" s="213"/>
      <c r="CS98" s="213"/>
    </row>
    <row r="99" spans="1:97" ht="19.899999999999999" customHeight="1">
      <c r="A99" s="194">
        <v>98</v>
      </c>
      <c r="B99" s="195">
        <v>2</v>
      </c>
      <c r="C99" s="195"/>
      <c r="D99" s="196" t="s">
        <v>3049</v>
      </c>
      <c r="E99" s="196" t="s">
        <v>3050</v>
      </c>
      <c r="F99" s="196" t="s">
        <v>3046</v>
      </c>
      <c r="G99" s="196" t="s">
        <v>1484</v>
      </c>
      <c r="H99" s="196" t="s">
        <v>487</v>
      </c>
      <c r="I99" s="237" t="str">
        <f t="shared" si="64"/>
        <v>0</v>
      </c>
      <c r="J99" s="237" t="str">
        <f t="shared" si="65"/>
        <v>3000</v>
      </c>
      <c r="K99" s="2" t="str">
        <f t="shared" si="59"/>
        <v>FCS0302</v>
      </c>
      <c r="L99" s="1">
        <f t="shared" ref="L99:L113" si="67">L98</f>
        <v>2</v>
      </c>
      <c r="M99" s="1">
        <f t="shared" ref="M99:M113" si="68">M98</f>
        <v>5</v>
      </c>
      <c r="N99" s="1">
        <v>2</v>
      </c>
      <c r="O99" s="57" t="str">
        <f t="shared" ref="O99:O113" si="69">O98</f>
        <v>AAI143</v>
      </c>
      <c r="P99" s="2" t="str">
        <f t="shared" si="63"/>
        <v>AI</v>
      </c>
      <c r="Q99" s="2"/>
      <c r="R99" s="57" t="s">
        <v>162</v>
      </c>
      <c r="S99" s="2"/>
      <c r="T99" s="2"/>
      <c r="U99" s="2">
        <v>8</v>
      </c>
      <c r="V99" s="2"/>
      <c r="W99" s="2" t="s">
        <v>3051</v>
      </c>
      <c r="X99" s="2" t="s">
        <v>354</v>
      </c>
      <c r="Y99" s="3" t="str">
        <f t="shared" si="41"/>
        <v>%Z025102</v>
      </c>
      <c r="Z99" s="2" t="str">
        <f t="shared" si="66"/>
        <v>%%I08AT1142B</v>
      </c>
      <c r="AA99" s="2"/>
      <c r="AB99" s="2" t="str">
        <f t="shared" si="43"/>
        <v>加氢反应器进口HCl组分</v>
      </c>
      <c r="AC99" s="1" t="str">
        <f t="shared" si="44"/>
        <v>0</v>
      </c>
      <c r="AD99" s="1" t="str">
        <f t="shared" si="45"/>
        <v>3000</v>
      </c>
      <c r="AE99" s="1" t="str">
        <f t="shared" si="46"/>
        <v>ppm</v>
      </c>
      <c r="AF99" s="1"/>
      <c r="AG99" s="1"/>
      <c r="AH99" s="1"/>
      <c r="AI99" s="1"/>
      <c r="AJ99" s="1"/>
      <c r="AK99" s="58" t="s">
        <v>165</v>
      </c>
      <c r="AL99" s="4"/>
      <c r="AM99" s="4"/>
      <c r="AN99" s="5"/>
      <c r="AO99" s="195"/>
      <c r="AP99" s="199"/>
      <c r="AQ99" s="197"/>
      <c r="AR99" s="196"/>
      <c r="AS99" s="196"/>
      <c r="AT99" s="205" t="s">
        <v>168</v>
      </c>
      <c r="AU99" s="205" t="s">
        <v>490</v>
      </c>
      <c r="AV99" s="196" t="s">
        <v>170</v>
      </c>
      <c r="AW99" s="4"/>
      <c r="AX99" s="4"/>
      <c r="AY99" s="4"/>
      <c r="AZ99" s="4"/>
      <c r="BA99" s="4"/>
      <c r="BB99" s="4"/>
      <c r="BC99" s="4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4"/>
      <c r="BW99" s="8"/>
      <c r="BX99" s="8"/>
      <c r="BY99" s="8"/>
      <c r="BZ99" s="4"/>
      <c r="CA99" s="4"/>
      <c r="CB99" s="4"/>
      <c r="CC99" s="4"/>
      <c r="CD99" s="27"/>
      <c r="CE99" s="27"/>
      <c r="CF99" s="207">
        <f t="shared" si="47"/>
        <v>-3</v>
      </c>
      <c r="CG99" s="208">
        <f t="shared" si="48"/>
        <v>3</v>
      </c>
      <c r="CH99" s="209"/>
      <c r="CI99" s="210"/>
      <c r="CJ99" s="207">
        <f t="shared" si="49"/>
        <v>1497</v>
      </c>
      <c r="CK99" s="208">
        <f t="shared" si="50"/>
        <v>1503</v>
      </c>
      <c r="CL99" s="209"/>
      <c r="CM99" s="210"/>
      <c r="CN99" s="207">
        <f t="shared" si="51"/>
        <v>2997</v>
      </c>
      <c r="CO99" s="208">
        <f t="shared" si="52"/>
        <v>3003</v>
      </c>
      <c r="CP99" s="211"/>
      <c r="CQ99" s="212"/>
      <c r="CR99" s="213"/>
      <c r="CS99" s="213"/>
    </row>
    <row r="100" spans="1:97" ht="19.899999999999999" customHeight="1">
      <c r="A100" s="194">
        <v>99</v>
      </c>
      <c r="B100" s="195">
        <v>3</v>
      </c>
      <c r="C100" s="195"/>
      <c r="D100" s="196" t="s">
        <v>3052</v>
      </c>
      <c r="E100" s="196" t="s">
        <v>3053</v>
      </c>
      <c r="F100" s="196" t="s">
        <v>3046</v>
      </c>
      <c r="G100" s="196" t="s">
        <v>1484</v>
      </c>
      <c r="H100" s="196" t="s">
        <v>487</v>
      </c>
      <c r="I100" s="237" t="str">
        <f t="shared" si="64"/>
        <v>0</v>
      </c>
      <c r="J100" s="237" t="str">
        <f t="shared" si="65"/>
        <v>3000</v>
      </c>
      <c r="K100" s="2" t="str">
        <f t="shared" si="59"/>
        <v>FCS0302</v>
      </c>
      <c r="L100" s="1">
        <f t="shared" si="67"/>
        <v>2</v>
      </c>
      <c r="M100" s="1">
        <f t="shared" si="68"/>
        <v>5</v>
      </c>
      <c r="N100" s="1">
        <v>3</v>
      </c>
      <c r="O100" s="57" t="str">
        <f t="shared" si="69"/>
        <v>AAI143</v>
      </c>
      <c r="P100" s="2" t="str">
        <f t="shared" si="63"/>
        <v>AI</v>
      </c>
      <c r="Q100" s="2"/>
      <c r="R100" s="57" t="s">
        <v>162</v>
      </c>
      <c r="S100" s="2"/>
      <c r="T100" s="2"/>
      <c r="U100" s="2">
        <v>8</v>
      </c>
      <c r="V100" s="2"/>
      <c r="W100" s="2" t="s">
        <v>3054</v>
      </c>
      <c r="X100" s="2" t="s">
        <v>354</v>
      </c>
      <c r="Y100" s="3" t="str">
        <f t="shared" si="41"/>
        <v>%Z025103</v>
      </c>
      <c r="Z100" s="2" t="str">
        <f t="shared" si="66"/>
        <v>%%I08AT1142C</v>
      </c>
      <c r="AA100" s="2"/>
      <c r="AB100" s="2" t="str">
        <f t="shared" si="43"/>
        <v>加氢反应器进口HCl组分</v>
      </c>
      <c r="AC100" s="1" t="str">
        <f t="shared" si="44"/>
        <v>0</v>
      </c>
      <c r="AD100" s="1" t="str">
        <f t="shared" si="45"/>
        <v>3000</v>
      </c>
      <c r="AE100" s="1" t="str">
        <f t="shared" si="46"/>
        <v>ppm</v>
      </c>
      <c r="AF100" s="1"/>
      <c r="AG100" s="1"/>
      <c r="AH100" s="1"/>
      <c r="AI100" s="1"/>
      <c r="AJ100" s="1"/>
      <c r="AK100" s="58" t="s">
        <v>165</v>
      </c>
      <c r="AL100" s="4"/>
      <c r="AM100" s="4"/>
      <c r="AN100" s="5"/>
      <c r="AO100" s="195"/>
      <c r="AP100" s="199"/>
      <c r="AQ100" s="197"/>
      <c r="AR100" s="196"/>
      <c r="AS100" s="196"/>
      <c r="AT100" s="205" t="s">
        <v>168</v>
      </c>
      <c r="AU100" s="205" t="s">
        <v>490</v>
      </c>
      <c r="AV100" s="196" t="s">
        <v>170</v>
      </c>
      <c r="AW100" s="4"/>
      <c r="AX100" s="4"/>
      <c r="AY100" s="4"/>
      <c r="AZ100" s="4"/>
      <c r="BA100" s="4"/>
      <c r="BB100" s="4"/>
      <c r="BC100" s="4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4"/>
      <c r="BW100" s="8"/>
      <c r="BX100" s="8"/>
      <c r="BY100" s="8"/>
      <c r="BZ100" s="4"/>
      <c r="CA100" s="4"/>
      <c r="CB100" s="4"/>
      <c r="CC100" s="4"/>
      <c r="CD100" s="27"/>
      <c r="CE100" s="27"/>
      <c r="CF100" s="207">
        <f t="shared" si="47"/>
        <v>-3</v>
      </c>
      <c r="CG100" s="208">
        <f t="shared" si="48"/>
        <v>3</v>
      </c>
      <c r="CH100" s="209"/>
      <c r="CI100" s="210"/>
      <c r="CJ100" s="207">
        <f t="shared" si="49"/>
        <v>1497</v>
      </c>
      <c r="CK100" s="208">
        <f t="shared" si="50"/>
        <v>1503</v>
      </c>
      <c r="CL100" s="209"/>
      <c r="CM100" s="210"/>
      <c r="CN100" s="207">
        <f t="shared" si="51"/>
        <v>2997</v>
      </c>
      <c r="CO100" s="208">
        <f t="shared" si="52"/>
        <v>3003</v>
      </c>
      <c r="CP100" s="211"/>
      <c r="CQ100" s="212"/>
      <c r="CR100" s="213"/>
      <c r="CS100" s="213"/>
    </row>
    <row r="101" spans="1:97" ht="19.899999999999999" customHeight="1">
      <c r="A101" s="194">
        <v>100</v>
      </c>
      <c r="B101" s="195">
        <v>4</v>
      </c>
      <c r="C101" s="195"/>
      <c r="D101" s="196" t="s">
        <v>3055</v>
      </c>
      <c r="E101" s="196" t="s">
        <v>3056</v>
      </c>
      <c r="F101" s="196" t="s">
        <v>3057</v>
      </c>
      <c r="G101" s="196" t="s">
        <v>1484</v>
      </c>
      <c r="H101" s="196" t="s">
        <v>487</v>
      </c>
      <c r="I101" s="237" t="str">
        <f t="shared" si="64"/>
        <v>0</v>
      </c>
      <c r="J101" s="237" t="str">
        <f t="shared" si="65"/>
        <v>3000</v>
      </c>
      <c r="K101" s="2" t="str">
        <f t="shared" si="59"/>
        <v>FCS0302</v>
      </c>
      <c r="L101" s="1">
        <f t="shared" si="67"/>
        <v>2</v>
      </c>
      <c r="M101" s="1">
        <f t="shared" si="68"/>
        <v>5</v>
      </c>
      <c r="N101" s="1">
        <v>4</v>
      </c>
      <c r="O101" s="57" t="str">
        <f t="shared" si="69"/>
        <v>AAI143</v>
      </c>
      <c r="P101" s="2" t="str">
        <f t="shared" si="63"/>
        <v>AI</v>
      </c>
      <c r="Q101" s="2"/>
      <c r="R101" s="57" t="s">
        <v>162</v>
      </c>
      <c r="S101" s="2"/>
      <c r="T101" s="2"/>
      <c r="U101" s="2">
        <v>8</v>
      </c>
      <c r="V101" s="2"/>
      <c r="W101" s="2" t="s">
        <v>3058</v>
      </c>
      <c r="X101" s="2" t="s">
        <v>354</v>
      </c>
      <c r="Y101" s="3" t="str">
        <f t="shared" si="41"/>
        <v>%Z025104</v>
      </c>
      <c r="Z101" s="2" t="str">
        <f t="shared" si="66"/>
        <v>%%I08AT1142D</v>
      </c>
      <c r="AA101" s="2"/>
      <c r="AB101" s="2" t="str">
        <f t="shared" si="43"/>
        <v>RC105进口HCl组分</v>
      </c>
      <c r="AC101" s="1" t="str">
        <f t="shared" si="44"/>
        <v>0</v>
      </c>
      <c r="AD101" s="1" t="str">
        <f t="shared" si="45"/>
        <v>3000</v>
      </c>
      <c r="AE101" s="1" t="str">
        <f t="shared" si="46"/>
        <v>ppm</v>
      </c>
      <c r="AF101" s="1"/>
      <c r="AG101" s="1"/>
      <c r="AH101" s="59"/>
      <c r="AI101" s="1"/>
      <c r="AJ101" s="1"/>
      <c r="AK101" s="58" t="s">
        <v>165</v>
      </c>
      <c r="AL101" s="4"/>
      <c r="AM101" s="4"/>
      <c r="AN101" s="5"/>
      <c r="AO101" s="195"/>
      <c r="AP101" s="199"/>
      <c r="AQ101" s="197"/>
      <c r="AR101" s="196"/>
      <c r="AS101" s="196"/>
      <c r="AT101" s="205" t="s">
        <v>168</v>
      </c>
      <c r="AU101" s="205" t="s">
        <v>490</v>
      </c>
      <c r="AV101" s="196" t="s">
        <v>170</v>
      </c>
      <c r="AW101" s="4"/>
      <c r="AX101" s="4"/>
      <c r="AY101" s="4"/>
      <c r="AZ101" s="4"/>
      <c r="BA101" s="4"/>
      <c r="BB101" s="4"/>
      <c r="BC101" s="4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4"/>
      <c r="BW101" s="8"/>
      <c r="BX101" s="8"/>
      <c r="BY101" s="8"/>
      <c r="BZ101" s="4"/>
      <c r="CA101" s="4"/>
      <c r="CB101" s="4"/>
      <c r="CC101" s="4"/>
      <c r="CD101" s="27"/>
      <c r="CE101" s="27"/>
      <c r="CF101" s="207">
        <f t="shared" si="47"/>
        <v>-3</v>
      </c>
      <c r="CG101" s="208">
        <f t="shared" si="48"/>
        <v>3</v>
      </c>
      <c r="CH101" s="209"/>
      <c r="CI101" s="210"/>
      <c r="CJ101" s="207">
        <f t="shared" si="49"/>
        <v>1497</v>
      </c>
      <c r="CK101" s="208">
        <f t="shared" si="50"/>
        <v>1503</v>
      </c>
      <c r="CL101" s="209"/>
      <c r="CM101" s="210"/>
      <c r="CN101" s="207">
        <f t="shared" si="51"/>
        <v>2997</v>
      </c>
      <c r="CO101" s="208">
        <f t="shared" si="52"/>
        <v>3003</v>
      </c>
      <c r="CP101" s="211"/>
      <c r="CQ101" s="212"/>
      <c r="CR101" s="213"/>
      <c r="CS101" s="213"/>
    </row>
    <row r="102" spans="1:97" ht="19.899999999999999" customHeight="1">
      <c r="A102" s="194">
        <v>101</v>
      </c>
      <c r="B102" s="195">
        <v>5</v>
      </c>
      <c r="C102" s="195"/>
      <c r="D102" s="196" t="s">
        <v>3059</v>
      </c>
      <c r="E102" s="196" t="s">
        <v>3060</v>
      </c>
      <c r="F102" s="196" t="s">
        <v>3061</v>
      </c>
      <c r="G102" s="196" t="s">
        <v>410</v>
      </c>
      <c r="H102" s="196" t="s">
        <v>3047</v>
      </c>
      <c r="I102" s="237" t="str">
        <f t="shared" si="64"/>
        <v>0</v>
      </c>
      <c r="J102" s="237" t="str">
        <f t="shared" si="65"/>
        <v>2.0</v>
      </c>
      <c r="K102" s="2" t="str">
        <f t="shared" si="59"/>
        <v>FCS0302</v>
      </c>
      <c r="L102" s="1">
        <f t="shared" si="67"/>
        <v>2</v>
      </c>
      <c r="M102" s="1">
        <f t="shared" si="68"/>
        <v>5</v>
      </c>
      <c r="N102" s="1">
        <v>5</v>
      </c>
      <c r="O102" s="57" t="str">
        <f t="shared" si="69"/>
        <v>AAI143</v>
      </c>
      <c r="P102" s="2" t="str">
        <f t="shared" si="63"/>
        <v>AI</v>
      </c>
      <c r="Q102" s="2"/>
      <c r="R102" s="57" t="s">
        <v>162</v>
      </c>
      <c r="S102" s="2"/>
      <c r="T102" s="2"/>
      <c r="U102" s="2">
        <v>8</v>
      </c>
      <c r="V102" s="2"/>
      <c r="W102" s="2" t="s">
        <v>3062</v>
      </c>
      <c r="X102" s="2" t="s">
        <v>354</v>
      </c>
      <c r="Y102" s="3" t="str">
        <f t="shared" si="41"/>
        <v>%Z025105</v>
      </c>
      <c r="Z102" s="2" t="str">
        <f t="shared" si="66"/>
        <v>%%I08AT1142E</v>
      </c>
      <c r="AA102" s="2"/>
      <c r="AB102" s="2" t="str">
        <f t="shared" si="43"/>
        <v>RC105出口HCl组分</v>
      </c>
      <c r="AC102" s="1" t="str">
        <f t="shared" si="44"/>
        <v>0</v>
      </c>
      <c r="AD102" s="1" t="str">
        <f t="shared" si="45"/>
        <v>2.0</v>
      </c>
      <c r="AE102" s="1" t="str">
        <f t="shared" si="46"/>
        <v>mole%</v>
      </c>
      <c r="AF102" s="1"/>
      <c r="AG102" s="1"/>
      <c r="AH102" s="1"/>
      <c r="AI102" s="1"/>
      <c r="AJ102" s="1"/>
      <c r="AK102" s="58" t="s">
        <v>165</v>
      </c>
      <c r="AL102" s="4"/>
      <c r="AM102" s="4"/>
      <c r="AN102" s="5"/>
      <c r="AO102" s="195"/>
      <c r="AP102" s="199"/>
      <c r="AQ102" s="197"/>
      <c r="AR102" s="196"/>
      <c r="AS102" s="196"/>
      <c r="AT102" s="205" t="s">
        <v>168</v>
      </c>
      <c r="AU102" s="205" t="s">
        <v>490</v>
      </c>
      <c r="AV102" s="196" t="s">
        <v>170</v>
      </c>
      <c r="AW102" s="4"/>
      <c r="AX102" s="4"/>
      <c r="AY102" s="4"/>
      <c r="AZ102" s="4"/>
      <c r="BA102" s="4"/>
      <c r="BB102" s="4"/>
      <c r="BC102" s="4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4"/>
      <c r="BW102" s="8"/>
      <c r="BX102" s="8"/>
      <c r="BY102" s="8"/>
      <c r="BZ102" s="4"/>
      <c r="CA102" s="4"/>
      <c r="CB102" s="4"/>
      <c r="CC102" s="4"/>
      <c r="CD102" s="27"/>
      <c r="CE102" s="27"/>
      <c r="CF102" s="207">
        <f t="shared" si="47"/>
        <v>-2E-3</v>
      </c>
      <c r="CG102" s="208">
        <f t="shared" si="48"/>
        <v>2E-3</v>
      </c>
      <c r="CH102" s="209"/>
      <c r="CI102" s="210"/>
      <c r="CJ102" s="207">
        <f t="shared" si="49"/>
        <v>0.998</v>
      </c>
      <c r="CK102" s="208">
        <f t="shared" si="50"/>
        <v>1.002</v>
      </c>
      <c r="CL102" s="209"/>
      <c r="CM102" s="210"/>
      <c r="CN102" s="207">
        <f t="shared" si="51"/>
        <v>1.998</v>
      </c>
      <c r="CO102" s="208">
        <f t="shared" si="52"/>
        <v>2.0019999999999998</v>
      </c>
      <c r="CP102" s="211"/>
      <c r="CQ102" s="212"/>
      <c r="CR102" s="213"/>
      <c r="CS102" s="213"/>
    </row>
    <row r="103" spans="1:97" ht="19.899999999999999" customHeight="1">
      <c r="A103" s="194">
        <v>102</v>
      </c>
      <c r="B103" s="195">
        <v>6</v>
      </c>
      <c r="C103" s="195"/>
      <c r="D103" s="196" t="s">
        <v>3063</v>
      </c>
      <c r="E103" s="196" t="s">
        <v>3064</v>
      </c>
      <c r="F103" s="196" t="s">
        <v>3061</v>
      </c>
      <c r="G103" s="196" t="s">
        <v>1484</v>
      </c>
      <c r="H103" s="196" t="s">
        <v>487</v>
      </c>
      <c r="I103" s="237" t="str">
        <f t="shared" si="64"/>
        <v>0</v>
      </c>
      <c r="J103" s="237" t="str">
        <f t="shared" si="65"/>
        <v>3000</v>
      </c>
      <c r="K103" s="2" t="str">
        <f t="shared" si="59"/>
        <v>FCS0302</v>
      </c>
      <c r="L103" s="1">
        <f t="shared" si="67"/>
        <v>2</v>
      </c>
      <c r="M103" s="1">
        <f t="shared" si="68"/>
        <v>5</v>
      </c>
      <c r="N103" s="1">
        <v>6</v>
      </c>
      <c r="O103" s="57" t="str">
        <f t="shared" si="69"/>
        <v>AAI143</v>
      </c>
      <c r="P103" s="2" t="str">
        <f t="shared" si="63"/>
        <v>AI</v>
      </c>
      <c r="Q103" s="2"/>
      <c r="R103" s="57" t="s">
        <v>162</v>
      </c>
      <c r="S103" s="2"/>
      <c r="T103" s="2"/>
      <c r="U103" s="2">
        <v>8</v>
      </c>
      <c r="V103" s="2"/>
      <c r="W103" s="2" t="s">
        <v>3065</v>
      </c>
      <c r="X103" s="2" t="s">
        <v>354</v>
      </c>
      <c r="Y103" s="3" t="str">
        <f t="shared" si="41"/>
        <v>%Z025106</v>
      </c>
      <c r="Z103" s="2" t="str">
        <f t="shared" si="66"/>
        <v>%%I08AT1142F</v>
      </c>
      <c r="AA103" s="2"/>
      <c r="AB103" s="2" t="str">
        <f t="shared" si="43"/>
        <v>RC105出口HCl组分</v>
      </c>
      <c r="AC103" s="1" t="str">
        <f t="shared" si="44"/>
        <v>0</v>
      </c>
      <c r="AD103" s="1" t="str">
        <f t="shared" si="45"/>
        <v>3000</v>
      </c>
      <c r="AE103" s="1" t="str">
        <f t="shared" si="46"/>
        <v>ppm</v>
      </c>
      <c r="AF103" s="1"/>
      <c r="AG103" s="1"/>
      <c r="AH103" s="1"/>
      <c r="AI103" s="1"/>
      <c r="AJ103" s="1"/>
      <c r="AK103" s="58" t="s">
        <v>165</v>
      </c>
      <c r="AL103" s="4"/>
      <c r="AM103" s="4"/>
      <c r="AN103" s="5"/>
      <c r="AO103" s="195"/>
      <c r="AP103" s="199"/>
      <c r="AQ103" s="197"/>
      <c r="AR103" s="196"/>
      <c r="AS103" s="196"/>
      <c r="AT103" s="205" t="s">
        <v>168</v>
      </c>
      <c r="AU103" s="205" t="s">
        <v>490</v>
      </c>
      <c r="AV103" s="196" t="s">
        <v>170</v>
      </c>
      <c r="AW103" s="4"/>
      <c r="AX103" s="4"/>
      <c r="AY103" s="4"/>
      <c r="AZ103" s="4"/>
      <c r="BA103" s="4"/>
      <c r="BB103" s="4"/>
      <c r="BC103" s="4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4"/>
      <c r="BW103" s="8"/>
      <c r="BX103" s="8"/>
      <c r="BY103" s="8"/>
      <c r="BZ103" s="4"/>
      <c r="CA103" s="4"/>
      <c r="CB103" s="4"/>
      <c r="CC103" s="4"/>
      <c r="CD103" s="27"/>
      <c r="CE103" s="27"/>
      <c r="CF103" s="207">
        <f t="shared" si="47"/>
        <v>-3</v>
      </c>
      <c r="CG103" s="208">
        <f t="shared" si="48"/>
        <v>3</v>
      </c>
      <c r="CH103" s="209"/>
      <c r="CI103" s="210"/>
      <c r="CJ103" s="207">
        <f t="shared" si="49"/>
        <v>1497</v>
      </c>
      <c r="CK103" s="208">
        <f t="shared" si="50"/>
        <v>1503</v>
      </c>
      <c r="CL103" s="209"/>
      <c r="CM103" s="210"/>
      <c r="CN103" s="207">
        <f t="shared" si="51"/>
        <v>2997</v>
      </c>
      <c r="CO103" s="208">
        <f t="shared" si="52"/>
        <v>3003</v>
      </c>
      <c r="CP103" s="211"/>
      <c r="CQ103" s="212"/>
      <c r="CR103" s="213"/>
      <c r="CS103" s="213"/>
    </row>
    <row r="104" spans="1:97" ht="19.899999999999999" customHeight="1">
      <c r="A104" s="194">
        <v>103</v>
      </c>
      <c r="B104" s="195">
        <v>7</v>
      </c>
      <c r="C104" s="195"/>
      <c r="D104" s="196" t="s">
        <v>3066</v>
      </c>
      <c r="E104" s="196" t="s">
        <v>3067</v>
      </c>
      <c r="F104" s="196" t="s">
        <v>3061</v>
      </c>
      <c r="G104" s="196" t="s">
        <v>1484</v>
      </c>
      <c r="H104" s="196" t="s">
        <v>487</v>
      </c>
      <c r="I104" s="237" t="str">
        <f t="shared" si="64"/>
        <v>0</v>
      </c>
      <c r="J104" s="237" t="str">
        <f t="shared" si="65"/>
        <v>3000</v>
      </c>
      <c r="K104" s="2" t="str">
        <f t="shared" si="59"/>
        <v>FCS0302</v>
      </c>
      <c r="L104" s="1">
        <f t="shared" si="67"/>
        <v>2</v>
      </c>
      <c r="M104" s="1">
        <f t="shared" si="68"/>
        <v>5</v>
      </c>
      <c r="N104" s="1">
        <v>7</v>
      </c>
      <c r="O104" s="57" t="str">
        <f t="shared" si="69"/>
        <v>AAI143</v>
      </c>
      <c r="P104" s="2" t="str">
        <f t="shared" si="63"/>
        <v>AI</v>
      </c>
      <c r="Q104" s="2"/>
      <c r="R104" s="57" t="s">
        <v>162</v>
      </c>
      <c r="S104" s="2"/>
      <c r="T104" s="2"/>
      <c r="U104" s="2">
        <v>8</v>
      </c>
      <c r="V104" s="2"/>
      <c r="W104" s="2" t="s">
        <v>3068</v>
      </c>
      <c r="X104" s="2" t="s">
        <v>354</v>
      </c>
      <c r="Y104" s="3" t="str">
        <f t="shared" si="41"/>
        <v>%Z025107</v>
      </c>
      <c r="Z104" s="2" t="str">
        <f t="shared" si="66"/>
        <v>%%I08AT1142G</v>
      </c>
      <c r="AA104" s="2"/>
      <c r="AB104" s="2" t="str">
        <f t="shared" si="43"/>
        <v>RC105出口HCl组分</v>
      </c>
      <c r="AC104" s="1" t="str">
        <f t="shared" si="44"/>
        <v>0</v>
      </c>
      <c r="AD104" s="1" t="str">
        <f t="shared" si="45"/>
        <v>3000</v>
      </c>
      <c r="AE104" s="1" t="str">
        <f t="shared" si="46"/>
        <v>ppm</v>
      </c>
      <c r="AF104" s="1"/>
      <c r="AG104" s="1"/>
      <c r="AH104" s="1"/>
      <c r="AI104" s="1"/>
      <c r="AJ104" s="1"/>
      <c r="AK104" s="58" t="s">
        <v>165</v>
      </c>
      <c r="AL104" s="4"/>
      <c r="AM104" s="4"/>
      <c r="AN104" s="5"/>
      <c r="AO104" s="195"/>
      <c r="AP104" s="199"/>
      <c r="AQ104" s="197"/>
      <c r="AR104" s="196"/>
      <c r="AS104" s="196"/>
      <c r="AT104" s="205" t="s">
        <v>168</v>
      </c>
      <c r="AU104" s="205" t="s">
        <v>490</v>
      </c>
      <c r="AV104" s="196" t="s">
        <v>170</v>
      </c>
      <c r="AW104" s="4"/>
      <c r="AX104" s="4"/>
      <c r="AY104" s="4"/>
      <c r="AZ104" s="4"/>
      <c r="BA104" s="4"/>
      <c r="BB104" s="4"/>
      <c r="BC104" s="4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4"/>
      <c r="BW104" s="8"/>
      <c r="BX104" s="8"/>
      <c r="BY104" s="8"/>
      <c r="BZ104" s="4"/>
      <c r="CA104" s="4"/>
      <c r="CB104" s="4"/>
      <c r="CC104" s="4"/>
      <c r="CD104" s="27"/>
      <c r="CE104" s="27"/>
      <c r="CF104" s="207">
        <f t="shared" si="47"/>
        <v>-3</v>
      </c>
      <c r="CG104" s="208">
        <f t="shared" si="48"/>
        <v>3</v>
      </c>
      <c r="CH104" s="209"/>
      <c r="CI104" s="210"/>
      <c r="CJ104" s="207">
        <f t="shared" si="49"/>
        <v>1497</v>
      </c>
      <c r="CK104" s="208">
        <f t="shared" si="50"/>
        <v>1503</v>
      </c>
      <c r="CL104" s="209"/>
      <c r="CM104" s="210"/>
      <c r="CN104" s="207">
        <f t="shared" si="51"/>
        <v>2997</v>
      </c>
      <c r="CO104" s="208">
        <f t="shared" si="52"/>
        <v>3003</v>
      </c>
      <c r="CP104" s="211"/>
      <c r="CQ104" s="212"/>
      <c r="CR104" s="213"/>
      <c r="CS104" s="213"/>
    </row>
    <row r="105" spans="1:97" ht="19.899999999999999" customHeight="1">
      <c r="A105" s="194">
        <v>104</v>
      </c>
      <c r="B105" s="195">
        <v>8</v>
      </c>
      <c r="C105" s="195"/>
      <c r="D105" s="196" t="s">
        <v>3069</v>
      </c>
      <c r="E105" s="196" t="s">
        <v>3070</v>
      </c>
      <c r="F105" s="196" t="s">
        <v>3061</v>
      </c>
      <c r="G105" s="196" t="s">
        <v>1484</v>
      </c>
      <c r="H105" s="196" t="s">
        <v>487</v>
      </c>
      <c r="I105" s="237" t="str">
        <f t="shared" si="64"/>
        <v>0</v>
      </c>
      <c r="J105" s="237" t="str">
        <f t="shared" si="65"/>
        <v>3000</v>
      </c>
      <c r="K105" s="2" t="str">
        <f t="shared" si="59"/>
        <v>FCS0302</v>
      </c>
      <c r="L105" s="1">
        <f t="shared" si="67"/>
        <v>2</v>
      </c>
      <c r="M105" s="1">
        <f t="shared" si="68"/>
        <v>5</v>
      </c>
      <c r="N105" s="1">
        <v>8</v>
      </c>
      <c r="O105" s="57" t="str">
        <f t="shared" si="69"/>
        <v>AAI143</v>
      </c>
      <c r="P105" s="2" t="str">
        <f t="shared" si="63"/>
        <v>AI</v>
      </c>
      <c r="Q105" s="2"/>
      <c r="R105" s="57" t="s">
        <v>162</v>
      </c>
      <c r="S105" s="2"/>
      <c r="T105" s="2"/>
      <c r="U105" s="2">
        <v>8</v>
      </c>
      <c r="V105" s="2"/>
      <c r="W105" s="2" t="s">
        <v>3071</v>
      </c>
      <c r="X105" s="2" t="s">
        <v>354</v>
      </c>
      <c r="Y105" s="3" t="str">
        <f t="shared" si="41"/>
        <v>%Z025108</v>
      </c>
      <c r="Z105" s="2" t="str">
        <f t="shared" si="66"/>
        <v>%%I08AT1142H</v>
      </c>
      <c r="AA105" s="2"/>
      <c r="AB105" s="2" t="str">
        <f t="shared" si="43"/>
        <v>RC105出口HCl组分</v>
      </c>
      <c r="AC105" s="1" t="str">
        <f t="shared" si="44"/>
        <v>0</v>
      </c>
      <c r="AD105" s="1" t="str">
        <f t="shared" si="45"/>
        <v>3000</v>
      </c>
      <c r="AE105" s="1" t="str">
        <f t="shared" si="46"/>
        <v>ppm</v>
      </c>
      <c r="AF105" s="1"/>
      <c r="AG105" s="1"/>
      <c r="AH105" s="1"/>
      <c r="AI105" s="1"/>
      <c r="AJ105" s="1"/>
      <c r="AK105" s="58" t="s">
        <v>165</v>
      </c>
      <c r="AL105" s="4"/>
      <c r="AM105" s="4"/>
      <c r="AN105" s="5"/>
      <c r="AO105" s="195"/>
      <c r="AP105" s="199"/>
      <c r="AQ105" s="197"/>
      <c r="AR105" s="196"/>
      <c r="AS105" s="196"/>
      <c r="AT105" s="205" t="s">
        <v>168</v>
      </c>
      <c r="AU105" s="205" t="s">
        <v>490</v>
      </c>
      <c r="AV105" s="196" t="s">
        <v>170</v>
      </c>
      <c r="AW105" s="4"/>
      <c r="AX105" s="4"/>
      <c r="AY105" s="4"/>
      <c r="AZ105" s="4"/>
      <c r="BA105" s="4"/>
      <c r="BB105" s="4"/>
      <c r="BC105" s="4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4"/>
      <c r="BW105" s="8"/>
      <c r="BX105" s="8"/>
      <c r="BY105" s="8"/>
      <c r="BZ105" s="4"/>
      <c r="CA105" s="4"/>
      <c r="CB105" s="4"/>
      <c r="CC105" s="4"/>
      <c r="CD105" s="27"/>
      <c r="CE105" s="27"/>
      <c r="CF105" s="207">
        <f t="shared" si="47"/>
        <v>-3</v>
      </c>
      <c r="CG105" s="208">
        <f t="shared" si="48"/>
        <v>3</v>
      </c>
      <c r="CH105" s="209"/>
      <c r="CI105" s="210"/>
      <c r="CJ105" s="207">
        <f t="shared" si="49"/>
        <v>1497</v>
      </c>
      <c r="CK105" s="208">
        <f t="shared" si="50"/>
        <v>1503</v>
      </c>
      <c r="CL105" s="209"/>
      <c r="CM105" s="210"/>
      <c r="CN105" s="207">
        <f t="shared" si="51"/>
        <v>2997</v>
      </c>
      <c r="CO105" s="208">
        <f t="shared" si="52"/>
        <v>3003</v>
      </c>
      <c r="CP105" s="211"/>
      <c r="CQ105" s="212"/>
      <c r="CR105" s="213"/>
      <c r="CS105" s="213"/>
    </row>
    <row r="106" spans="1:97" ht="19.899999999999999" customHeight="1">
      <c r="A106" s="194">
        <v>105</v>
      </c>
      <c r="B106" s="195">
        <v>9</v>
      </c>
      <c r="C106" s="195"/>
      <c r="D106" s="196" t="s">
        <v>3072</v>
      </c>
      <c r="E106" s="196" t="s">
        <v>3073</v>
      </c>
      <c r="F106" s="196" t="s">
        <v>3074</v>
      </c>
      <c r="G106" s="196" t="s">
        <v>552</v>
      </c>
      <c r="H106" s="196" t="s">
        <v>527</v>
      </c>
      <c r="I106" s="237" t="str">
        <f t="shared" si="64"/>
        <v>0</v>
      </c>
      <c r="J106" s="237" t="str">
        <f t="shared" si="65"/>
        <v>25</v>
      </c>
      <c r="K106" s="2" t="str">
        <f t="shared" si="59"/>
        <v>FCS0302</v>
      </c>
      <c r="L106" s="1">
        <f t="shared" si="67"/>
        <v>2</v>
      </c>
      <c r="M106" s="1">
        <f t="shared" si="68"/>
        <v>5</v>
      </c>
      <c r="N106" s="1">
        <v>9</v>
      </c>
      <c r="O106" s="57" t="str">
        <f t="shared" si="69"/>
        <v>AAI143</v>
      </c>
      <c r="P106" s="2" t="str">
        <f t="shared" si="63"/>
        <v>AI</v>
      </c>
      <c r="Q106" s="2"/>
      <c r="R106" s="57" t="s">
        <v>162</v>
      </c>
      <c r="S106" s="2"/>
      <c r="T106" s="2"/>
      <c r="U106" s="2">
        <v>8</v>
      </c>
      <c r="V106" s="2"/>
      <c r="W106" s="2" t="s">
        <v>3075</v>
      </c>
      <c r="X106" s="2" t="s">
        <v>354</v>
      </c>
      <c r="Y106" s="3" t="str">
        <f t="shared" si="41"/>
        <v>%Z025109</v>
      </c>
      <c r="Z106" s="2" t="str">
        <f t="shared" si="66"/>
        <v>%%I08AT8019</v>
      </c>
      <c r="AA106" s="2"/>
      <c r="AB106" s="2" t="str">
        <f t="shared" si="43"/>
        <v>HE803出口污水EDC浓度</v>
      </c>
      <c r="AC106" s="1" t="str">
        <f t="shared" si="44"/>
        <v>0</v>
      </c>
      <c r="AD106" s="1" t="str">
        <f t="shared" si="45"/>
        <v>25</v>
      </c>
      <c r="AE106" s="1" t="str">
        <f t="shared" si="46"/>
        <v>ppm
(Mole)</v>
      </c>
      <c r="AF106" s="1"/>
      <c r="AG106" s="1"/>
      <c r="AH106" s="1"/>
      <c r="AI106" s="1"/>
      <c r="AJ106" s="1"/>
      <c r="AK106" s="58" t="s">
        <v>165</v>
      </c>
      <c r="AL106" s="4"/>
      <c r="AM106" s="4"/>
      <c r="AN106" s="5"/>
      <c r="AO106" s="195"/>
      <c r="AP106" s="199"/>
      <c r="AQ106" s="197"/>
      <c r="AR106" s="196"/>
      <c r="AS106" s="196"/>
      <c r="AT106" s="205" t="s">
        <v>168</v>
      </c>
      <c r="AU106" s="205" t="s">
        <v>490</v>
      </c>
      <c r="AV106" s="196" t="s">
        <v>170</v>
      </c>
      <c r="AW106" s="4"/>
      <c r="AX106" s="4"/>
      <c r="AY106" s="4"/>
      <c r="AZ106" s="4"/>
      <c r="BA106" s="4"/>
      <c r="BB106" s="4"/>
      <c r="BC106" s="4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4"/>
      <c r="BW106" s="8"/>
      <c r="BX106" s="8"/>
      <c r="BY106" s="8"/>
      <c r="BZ106" s="4"/>
      <c r="CA106" s="4"/>
      <c r="CB106" s="4"/>
      <c r="CC106" s="4"/>
      <c r="CD106" s="27"/>
      <c r="CE106" s="27"/>
      <c r="CF106" s="207">
        <f t="shared" si="47"/>
        <v>-2.5000000000000001E-2</v>
      </c>
      <c r="CG106" s="208">
        <f t="shared" si="48"/>
        <v>2.5000000000000001E-2</v>
      </c>
      <c r="CH106" s="209"/>
      <c r="CI106" s="210"/>
      <c r="CJ106" s="207">
        <f t="shared" si="49"/>
        <v>12.475</v>
      </c>
      <c r="CK106" s="208">
        <f t="shared" si="50"/>
        <v>12.525</v>
      </c>
      <c r="CL106" s="209"/>
      <c r="CM106" s="210"/>
      <c r="CN106" s="207">
        <f t="shared" si="51"/>
        <v>24.975000000000001</v>
      </c>
      <c r="CO106" s="208">
        <f t="shared" si="52"/>
        <v>25.024999999999999</v>
      </c>
      <c r="CP106" s="211"/>
      <c r="CQ106" s="212"/>
      <c r="CR106" s="213"/>
      <c r="CS106" s="213"/>
    </row>
    <row r="107" spans="1:97" ht="19.899999999999999" customHeight="1">
      <c r="A107" s="194">
        <v>106</v>
      </c>
      <c r="B107" s="185">
        <v>10</v>
      </c>
      <c r="C107" s="185"/>
      <c r="D107" s="122" t="s">
        <v>3076</v>
      </c>
      <c r="E107" s="122" t="s">
        <v>3077</v>
      </c>
      <c r="F107" s="122" t="s">
        <v>3078</v>
      </c>
      <c r="G107" s="122" t="s">
        <v>513</v>
      </c>
      <c r="H107" s="122"/>
      <c r="I107" s="238" t="str">
        <f t="shared" si="64"/>
        <v>0</v>
      </c>
      <c r="J107" s="238" t="str">
        <f t="shared" si="65"/>
        <v>101</v>
      </c>
      <c r="K107" s="2" t="str">
        <f t="shared" si="59"/>
        <v>FCS0302</v>
      </c>
      <c r="L107" s="1">
        <f t="shared" si="67"/>
        <v>2</v>
      </c>
      <c r="M107" s="1">
        <f t="shared" si="68"/>
        <v>5</v>
      </c>
      <c r="N107" s="1">
        <v>10</v>
      </c>
      <c r="O107" s="57" t="str">
        <f t="shared" si="69"/>
        <v>AAI143</v>
      </c>
      <c r="P107" s="2" t="str">
        <f t="shared" si="63"/>
        <v>AI</v>
      </c>
      <c r="Q107" s="2"/>
      <c r="R107" s="57" t="s">
        <v>162</v>
      </c>
      <c r="S107" s="2"/>
      <c r="T107" s="2"/>
      <c r="U107" s="2">
        <v>7</v>
      </c>
      <c r="V107" s="2"/>
      <c r="W107" s="2" t="s">
        <v>3079</v>
      </c>
      <c r="X107" s="2" t="s">
        <v>354</v>
      </c>
      <c r="Y107" s="3" t="str">
        <f t="shared" si="41"/>
        <v>%Z025110</v>
      </c>
      <c r="Z107" s="2" t="str">
        <f t="shared" si="66"/>
        <v>%%I04VT3021</v>
      </c>
      <c r="AA107" s="2"/>
      <c r="AB107" s="2" t="str">
        <f t="shared" si="43"/>
        <v>风机04C0301轴承振动</v>
      </c>
      <c r="AC107" s="1" t="str">
        <f t="shared" si="44"/>
        <v>0</v>
      </c>
      <c r="AD107" s="1" t="str">
        <f t="shared" si="45"/>
        <v>101</v>
      </c>
      <c r="AE107" s="1" t="str">
        <f t="shared" si="46"/>
        <v/>
      </c>
      <c r="AF107" s="1"/>
      <c r="AG107" s="1"/>
      <c r="AH107" s="1"/>
      <c r="AI107" s="1"/>
      <c r="AJ107" s="1"/>
      <c r="AK107" s="58" t="s">
        <v>165</v>
      </c>
      <c r="AL107" s="4"/>
      <c r="AM107" s="4"/>
      <c r="AN107" s="5"/>
      <c r="AO107" s="195"/>
      <c r="AP107" s="199"/>
      <c r="AQ107" s="197"/>
      <c r="AR107" s="196"/>
      <c r="AS107" s="196"/>
      <c r="AT107" s="205" t="s">
        <v>168</v>
      </c>
      <c r="AU107" s="205" t="s">
        <v>490</v>
      </c>
      <c r="AV107" s="196" t="s">
        <v>170</v>
      </c>
      <c r="AW107" s="4"/>
      <c r="AX107" s="4"/>
      <c r="AY107" s="4"/>
      <c r="AZ107" s="4"/>
      <c r="BA107" s="4"/>
      <c r="BB107" s="4"/>
      <c r="BC107" s="4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4"/>
      <c r="BW107" s="8"/>
      <c r="BX107" s="8"/>
      <c r="BY107" s="8"/>
      <c r="BZ107" s="4"/>
      <c r="CA107" s="4"/>
      <c r="CB107" s="4"/>
      <c r="CC107" s="4"/>
      <c r="CD107" s="27"/>
      <c r="CE107" s="27"/>
      <c r="CF107" s="207">
        <f t="shared" si="47"/>
        <v>-0.10100000000000001</v>
      </c>
      <c r="CG107" s="208">
        <f t="shared" si="48"/>
        <v>0.10100000000000001</v>
      </c>
      <c r="CH107" s="209"/>
      <c r="CI107" s="210"/>
      <c r="CJ107" s="207">
        <f t="shared" si="49"/>
        <v>50.399000000000001</v>
      </c>
      <c r="CK107" s="208">
        <f t="shared" si="50"/>
        <v>50.600999999999999</v>
      </c>
      <c r="CL107" s="209"/>
      <c r="CM107" s="210"/>
      <c r="CN107" s="207">
        <f t="shared" si="51"/>
        <v>100.899</v>
      </c>
      <c r="CO107" s="208">
        <f t="shared" si="52"/>
        <v>101.101</v>
      </c>
      <c r="CP107" s="211"/>
      <c r="CQ107" s="212"/>
      <c r="CR107" s="213"/>
      <c r="CS107" s="213"/>
    </row>
    <row r="108" spans="1:97" ht="19.899999999999999" customHeight="1">
      <c r="A108" s="194">
        <v>107</v>
      </c>
      <c r="B108" s="185">
        <v>11</v>
      </c>
      <c r="C108" s="185"/>
      <c r="D108" s="122" t="s">
        <v>3080</v>
      </c>
      <c r="E108" s="122" t="s">
        <v>3081</v>
      </c>
      <c r="F108" s="122" t="s">
        <v>3082</v>
      </c>
      <c r="G108" s="122" t="s">
        <v>513</v>
      </c>
      <c r="H108" s="122" t="s">
        <v>461</v>
      </c>
      <c r="I108" s="238" t="str">
        <f t="shared" si="64"/>
        <v>0</v>
      </c>
      <c r="J108" s="238" t="str">
        <f t="shared" si="65"/>
        <v>101</v>
      </c>
      <c r="K108" s="2" t="str">
        <f t="shared" si="59"/>
        <v>FCS0302</v>
      </c>
      <c r="L108" s="1">
        <f t="shared" si="67"/>
        <v>2</v>
      </c>
      <c r="M108" s="1">
        <f t="shared" si="68"/>
        <v>5</v>
      </c>
      <c r="N108" s="1">
        <v>11</v>
      </c>
      <c r="O108" s="57" t="str">
        <f t="shared" si="69"/>
        <v>AAI143</v>
      </c>
      <c r="P108" s="2" t="str">
        <f t="shared" si="63"/>
        <v>AI</v>
      </c>
      <c r="Q108" s="2"/>
      <c r="R108" s="57" t="s">
        <v>162</v>
      </c>
      <c r="S108" s="2"/>
      <c r="T108" s="2"/>
      <c r="U108" s="2">
        <v>7</v>
      </c>
      <c r="V108" s="2"/>
      <c r="W108" s="2" t="s">
        <v>3083</v>
      </c>
      <c r="X108" s="2" t="s">
        <v>354</v>
      </c>
      <c r="Y108" s="3" t="str">
        <f t="shared" si="41"/>
        <v>%Z025111</v>
      </c>
      <c r="Z108" s="2" t="str">
        <f t="shared" si="66"/>
        <v>%%I04TT3021</v>
      </c>
      <c r="AA108" s="2"/>
      <c r="AB108" s="2" t="str">
        <f t="shared" si="43"/>
        <v>风机04C0301油温</v>
      </c>
      <c r="AC108" s="1" t="str">
        <f t="shared" si="44"/>
        <v>0</v>
      </c>
      <c r="AD108" s="1" t="str">
        <f t="shared" si="45"/>
        <v>101</v>
      </c>
      <c r="AE108" s="1" t="str">
        <f t="shared" si="46"/>
        <v>℃</v>
      </c>
      <c r="AF108" s="1"/>
      <c r="AG108" s="1"/>
      <c r="AH108" s="1"/>
      <c r="AI108" s="1"/>
      <c r="AJ108" s="1"/>
      <c r="AK108" s="58" t="s">
        <v>165</v>
      </c>
      <c r="AL108" s="4"/>
      <c r="AM108" s="4"/>
      <c r="AN108" s="5"/>
      <c r="AO108" s="195"/>
      <c r="AP108" s="199"/>
      <c r="AQ108" s="197"/>
      <c r="AR108" s="196"/>
      <c r="AS108" s="196"/>
      <c r="AT108" s="205" t="s">
        <v>168</v>
      </c>
      <c r="AU108" s="205" t="s">
        <v>490</v>
      </c>
      <c r="AV108" s="196" t="s">
        <v>170</v>
      </c>
      <c r="AW108" s="4"/>
      <c r="AX108" s="4"/>
      <c r="AY108" s="4"/>
      <c r="AZ108" s="4"/>
      <c r="BA108" s="4"/>
      <c r="BB108" s="4"/>
      <c r="BC108" s="4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4"/>
      <c r="BW108" s="8"/>
      <c r="BX108" s="8"/>
      <c r="BY108" s="8"/>
      <c r="BZ108" s="4"/>
      <c r="CA108" s="4"/>
      <c r="CB108" s="4"/>
      <c r="CC108" s="4"/>
      <c r="CD108" s="27"/>
      <c r="CE108" s="27"/>
      <c r="CF108" s="207">
        <f t="shared" si="47"/>
        <v>-0.10100000000000001</v>
      </c>
      <c r="CG108" s="208">
        <f t="shared" si="48"/>
        <v>0.10100000000000001</v>
      </c>
      <c r="CH108" s="209"/>
      <c r="CI108" s="210"/>
      <c r="CJ108" s="207">
        <f t="shared" si="49"/>
        <v>50.399000000000001</v>
      </c>
      <c r="CK108" s="208">
        <f t="shared" si="50"/>
        <v>50.600999999999999</v>
      </c>
      <c r="CL108" s="209"/>
      <c r="CM108" s="210"/>
      <c r="CN108" s="207">
        <f t="shared" si="51"/>
        <v>100.899</v>
      </c>
      <c r="CO108" s="208">
        <f t="shared" si="52"/>
        <v>101.101</v>
      </c>
      <c r="CP108" s="211"/>
      <c r="CQ108" s="212"/>
      <c r="CR108" s="213"/>
      <c r="CS108" s="213"/>
    </row>
    <row r="109" spans="1:97" ht="19.899999999999999" customHeight="1">
      <c r="A109" s="194">
        <v>108</v>
      </c>
      <c r="B109" s="185">
        <v>12</v>
      </c>
      <c r="C109" s="185"/>
      <c r="D109" s="122" t="s">
        <v>3084</v>
      </c>
      <c r="E109" s="122" t="s">
        <v>3085</v>
      </c>
      <c r="F109" s="122" t="s">
        <v>3086</v>
      </c>
      <c r="G109" s="122" t="s">
        <v>513</v>
      </c>
      <c r="H109" s="122" t="s">
        <v>314</v>
      </c>
      <c r="I109" s="238" t="str">
        <f t="shared" si="64"/>
        <v>0</v>
      </c>
      <c r="J109" s="238" t="str">
        <f t="shared" si="65"/>
        <v>101</v>
      </c>
      <c r="K109" s="2" t="str">
        <f t="shared" si="59"/>
        <v>FCS0302</v>
      </c>
      <c r="L109" s="1">
        <f t="shared" si="67"/>
        <v>2</v>
      </c>
      <c r="M109" s="1">
        <f t="shared" si="68"/>
        <v>5</v>
      </c>
      <c r="N109" s="1">
        <v>12</v>
      </c>
      <c r="O109" s="57" t="str">
        <f t="shared" si="69"/>
        <v>AAI143</v>
      </c>
      <c r="P109" s="2" t="str">
        <f t="shared" si="63"/>
        <v>AI</v>
      </c>
      <c r="Q109" s="2"/>
      <c r="R109" s="57" t="s">
        <v>162</v>
      </c>
      <c r="S109" s="2"/>
      <c r="T109" s="2"/>
      <c r="U109" s="2">
        <v>6</v>
      </c>
      <c r="V109" s="2"/>
      <c r="W109" s="2" t="s">
        <v>3087</v>
      </c>
      <c r="X109" s="2" t="s">
        <v>354</v>
      </c>
      <c r="Y109" s="3" t="str">
        <f t="shared" si="41"/>
        <v>%Z025112</v>
      </c>
      <c r="Z109" s="2" t="str">
        <f t="shared" si="66"/>
        <v>%%I04LT3021</v>
      </c>
      <c r="AA109" s="2"/>
      <c r="AB109" s="2" t="str">
        <f t="shared" si="43"/>
        <v>风机04C0301齿轮箱油位</v>
      </c>
      <c r="AC109" s="1" t="str">
        <f t="shared" si="44"/>
        <v>0</v>
      </c>
      <c r="AD109" s="1" t="str">
        <f t="shared" si="45"/>
        <v>101</v>
      </c>
      <c r="AE109" s="1" t="str">
        <f t="shared" si="46"/>
        <v>%</v>
      </c>
      <c r="AF109" s="1"/>
      <c r="AG109" s="1"/>
      <c r="AH109" s="1"/>
      <c r="AI109" s="1"/>
      <c r="AJ109" s="1"/>
      <c r="AK109" s="58" t="s">
        <v>165</v>
      </c>
      <c r="AL109" s="4"/>
      <c r="AM109" s="4"/>
      <c r="AN109" s="5"/>
      <c r="AO109" s="195"/>
      <c r="AP109" s="199"/>
      <c r="AQ109" s="197"/>
      <c r="AR109" s="196"/>
      <c r="AS109" s="196"/>
      <c r="AT109" s="205" t="s">
        <v>168</v>
      </c>
      <c r="AU109" s="205" t="s">
        <v>490</v>
      </c>
      <c r="AV109" s="196" t="s">
        <v>170</v>
      </c>
      <c r="AW109" s="4"/>
      <c r="AX109" s="4"/>
      <c r="AY109" s="4"/>
      <c r="AZ109" s="4"/>
      <c r="BA109" s="4"/>
      <c r="BB109" s="4"/>
      <c r="BC109" s="4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4"/>
      <c r="BW109" s="8"/>
      <c r="BX109" s="8"/>
      <c r="BY109" s="8"/>
      <c r="BZ109" s="4"/>
      <c r="CA109" s="4"/>
      <c r="CB109" s="4"/>
      <c r="CC109" s="4"/>
      <c r="CD109" s="27"/>
      <c r="CE109" s="27"/>
      <c r="CF109" s="207">
        <f t="shared" si="47"/>
        <v>-0.10100000000000001</v>
      </c>
      <c r="CG109" s="208">
        <f t="shared" si="48"/>
        <v>0.10100000000000001</v>
      </c>
      <c r="CH109" s="209"/>
      <c r="CI109" s="210"/>
      <c r="CJ109" s="207">
        <f t="shared" si="49"/>
        <v>50.399000000000001</v>
      </c>
      <c r="CK109" s="208">
        <f t="shared" si="50"/>
        <v>50.600999999999999</v>
      </c>
      <c r="CL109" s="209"/>
      <c r="CM109" s="210"/>
      <c r="CN109" s="207">
        <f t="shared" si="51"/>
        <v>100.899</v>
      </c>
      <c r="CO109" s="208">
        <f t="shared" si="52"/>
        <v>101.101</v>
      </c>
      <c r="CP109" s="211"/>
      <c r="CQ109" s="212"/>
      <c r="CR109" s="213"/>
      <c r="CS109" s="213"/>
    </row>
    <row r="110" spans="1:97" ht="19.899999999999999" customHeight="1">
      <c r="A110" s="194">
        <v>109</v>
      </c>
      <c r="B110" s="185">
        <v>13</v>
      </c>
      <c r="C110" s="185"/>
      <c r="D110" s="122" t="str">
        <f>LEFT(K110,1)&amp;RIGHT(K110,2)&amp;"N"&amp;L110&amp;"S"&amp;M110&amp;N110</f>
        <v>F02N2S513</v>
      </c>
      <c r="E110" s="122" t="s">
        <v>3088</v>
      </c>
      <c r="F110" s="122" t="s">
        <v>547</v>
      </c>
      <c r="G110" s="122"/>
      <c r="H110" s="122"/>
      <c r="I110" s="238"/>
      <c r="J110" s="238"/>
      <c r="K110" s="2" t="str">
        <f t="shared" si="59"/>
        <v>FCS0302</v>
      </c>
      <c r="L110" s="1">
        <f t="shared" si="67"/>
        <v>2</v>
      </c>
      <c r="M110" s="1">
        <f t="shared" si="68"/>
        <v>5</v>
      </c>
      <c r="N110" s="1">
        <v>13</v>
      </c>
      <c r="O110" s="57" t="str">
        <f t="shared" si="69"/>
        <v>AAI143</v>
      </c>
      <c r="P110" s="2" t="str">
        <f t="shared" si="63"/>
        <v>AI</v>
      </c>
      <c r="Q110" s="2"/>
      <c r="R110" s="57" t="s">
        <v>162</v>
      </c>
      <c r="S110" s="2"/>
      <c r="T110" s="2"/>
      <c r="U110" s="2"/>
      <c r="V110" s="2"/>
      <c r="W110" s="2"/>
      <c r="X110" s="2"/>
      <c r="Y110" s="3" t="str">
        <f t="shared" si="41"/>
        <v>%Z025113</v>
      </c>
      <c r="Z110" s="2" t="str">
        <f t="shared" si="66"/>
        <v>%%IF02N2S513</v>
      </c>
      <c r="AA110" s="2"/>
      <c r="AB110" s="2" t="str">
        <f t="shared" si="43"/>
        <v>AI SPARE</v>
      </c>
      <c r="AC110" s="1" t="str">
        <f t="shared" si="44"/>
        <v/>
      </c>
      <c r="AD110" s="1" t="str">
        <f t="shared" si="45"/>
        <v/>
      </c>
      <c r="AE110" s="1" t="str">
        <f t="shared" si="46"/>
        <v/>
      </c>
      <c r="AF110" s="1"/>
      <c r="AG110" s="59"/>
      <c r="AH110" s="59"/>
      <c r="AI110" s="1"/>
      <c r="AJ110" s="1"/>
      <c r="AK110" s="58" t="s">
        <v>165</v>
      </c>
      <c r="AL110" s="4"/>
      <c r="AM110" s="4"/>
      <c r="AN110" s="5"/>
      <c r="AO110" s="195"/>
      <c r="AP110" s="199"/>
      <c r="AQ110" s="197"/>
      <c r="AR110" s="196"/>
      <c r="AS110" s="196"/>
      <c r="AT110" s="205" t="s">
        <v>168</v>
      </c>
      <c r="AU110" s="205"/>
      <c r="AV110" s="196"/>
      <c r="AW110" s="4"/>
      <c r="AX110" s="4"/>
      <c r="AY110" s="4"/>
      <c r="AZ110" s="4"/>
      <c r="BA110" s="4"/>
      <c r="BB110" s="4"/>
      <c r="BC110" s="4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4"/>
      <c r="BW110" s="8"/>
      <c r="BX110" s="8"/>
      <c r="BY110" s="8"/>
      <c r="BZ110" s="4"/>
      <c r="CA110" s="4"/>
      <c r="CB110" s="4"/>
      <c r="CC110" s="4"/>
      <c r="CD110" s="27"/>
      <c r="CE110" s="27"/>
      <c r="CF110" s="207" t="e">
        <f t="shared" si="47"/>
        <v>#VALUE!</v>
      </c>
      <c r="CG110" s="208" t="e">
        <f t="shared" si="48"/>
        <v>#VALUE!</v>
      </c>
      <c r="CH110" s="209"/>
      <c r="CI110" s="210"/>
      <c r="CJ110" s="207" t="e">
        <f t="shared" si="49"/>
        <v>#VALUE!</v>
      </c>
      <c r="CK110" s="208" t="e">
        <f t="shared" si="50"/>
        <v>#VALUE!</v>
      </c>
      <c r="CL110" s="209"/>
      <c r="CM110" s="210"/>
      <c r="CN110" s="207" t="e">
        <f t="shared" si="51"/>
        <v>#VALUE!</v>
      </c>
      <c r="CO110" s="208" t="e">
        <f t="shared" si="52"/>
        <v>#VALUE!</v>
      </c>
      <c r="CP110" s="211"/>
      <c r="CQ110" s="212"/>
      <c r="CR110" s="213"/>
      <c r="CS110" s="213"/>
    </row>
    <row r="111" spans="1:97" ht="19.899999999999999" customHeight="1">
      <c r="A111" s="194">
        <v>110</v>
      </c>
      <c r="B111" s="203">
        <v>14</v>
      </c>
      <c r="C111" s="185"/>
      <c r="D111" s="122" t="str">
        <f>LEFT(K111,1)&amp;RIGHT(K111,2)&amp;"N"&amp;L111&amp;"S"&amp;M111&amp;N111</f>
        <v>F02N2S514</v>
      </c>
      <c r="E111" s="122" t="s">
        <v>3089</v>
      </c>
      <c r="F111" s="122" t="s">
        <v>547</v>
      </c>
      <c r="G111" s="122"/>
      <c r="H111" s="122"/>
      <c r="I111" s="238"/>
      <c r="J111" s="238"/>
      <c r="K111" s="2" t="str">
        <f t="shared" si="59"/>
        <v>FCS0302</v>
      </c>
      <c r="L111" s="1">
        <f t="shared" si="67"/>
        <v>2</v>
      </c>
      <c r="M111" s="1">
        <f t="shared" si="68"/>
        <v>5</v>
      </c>
      <c r="N111" s="1">
        <v>14</v>
      </c>
      <c r="O111" s="57" t="str">
        <f t="shared" si="69"/>
        <v>AAI143</v>
      </c>
      <c r="P111" s="2" t="str">
        <f t="shared" si="63"/>
        <v>AI</v>
      </c>
      <c r="Q111" s="2"/>
      <c r="R111" s="57" t="s">
        <v>162</v>
      </c>
      <c r="S111" s="2"/>
      <c r="T111" s="2"/>
      <c r="U111" s="2"/>
      <c r="V111" s="2"/>
      <c r="W111" s="36"/>
      <c r="X111" s="36"/>
      <c r="Y111" s="3" t="str">
        <f t="shared" si="41"/>
        <v>%Z025114</v>
      </c>
      <c r="Z111" s="2" t="str">
        <f t="shared" si="66"/>
        <v>%%IF02N2S514</v>
      </c>
      <c r="AA111" s="2"/>
      <c r="AB111" s="2" t="str">
        <f t="shared" si="43"/>
        <v>AI SPARE</v>
      </c>
      <c r="AC111" s="1" t="str">
        <f t="shared" si="44"/>
        <v/>
      </c>
      <c r="AD111" s="1" t="str">
        <f t="shared" si="45"/>
        <v/>
      </c>
      <c r="AE111" s="1" t="str">
        <f t="shared" si="46"/>
        <v/>
      </c>
      <c r="AF111" s="1"/>
      <c r="AG111" s="1"/>
      <c r="AH111" s="1"/>
      <c r="AI111" s="1"/>
      <c r="AJ111" s="1"/>
      <c r="AK111" s="58" t="s">
        <v>165</v>
      </c>
      <c r="AL111" s="4"/>
      <c r="AM111" s="4"/>
      <c r="AN111" s="5"/>
      <c r="AO111" s="195"/>
      <c r="AP111" s="199"/>
      <c r="AQ111" s="197"/>
      <c r="AR111" s="196"/>
      <c r="AS111" s="115"/>
      <c r="AT111" s="205" t="s">
        <v>168</v>
      </c>
      <c r="AU111" s="205"/>
      <c r="AV111" s="196"/>
      <c r="AW111" s="4"/>
      <c r="AX111" s="4"/>
      <c r="AY111" s="4"/>
      <c r="AZ111" s="4"/>
      <c r="BA111" s="4"/>
      <c r="BB111" s="4"/>
      <c r="BC111" s="4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4"/>
      <c r="BW111" s="8"/>
      <c r="BX111" s="8"/>
      <c r="BY111" s="8"/>
      <c r="BZ111" s="4"/>
      <c r="CA111" s="4"/>
      <c r="CB111" s="4"/>
      <c r="CC111" s="4"/>
      <c r="CD111" s="27"/>
      <c r="CE111" s="27"/>
      <c r="CF111" s="207" t="e">
        <f t="shared" si="47"/>
        <v>#VALUE!</v>
      </c>
      <c r="CG111" s="208" t="e">
        <f t="shared" si="48"/>
        <v>#VALUE!</v>
      </c>
      <c r="CH111" s="209"/>
      <c r="CI111" s="210"/>
      <c r="CJ111" s="207" t="e">
        <f t="shared" si="49"/>
        <v>#VALUE!</v>
      </c>
      <c r="CK111" s="208" t="e">
        <f t="shared" si="50"/>
        <v>#VALUE!</v>
      </c>
      <c r="CL111" s="209"/>
      <c r="CM111" s="210"/>
      <c r="CN111" s="207" t="e">
        <f t="shared" si="51"/>
        <v>#VALUE!</v>
      </c>
      <c r="CO111" s="208" t="e">
        <f t="shared" si="52"/>
        <v>#VALUE!</v>
      </c>
      <c r="CP111" s="211"/>
      <c r="CQ111" s="212"/>
      <c r="CR111" s="213"/>
      <c r="CS111" s="213"/>
    </row>
    <row r="112" spans="1:97" ht="19.899999999999999" customHeight="1">
      <c r="A112" s="194">
        <v>111</v>
      </c>
      <c r="B112" s="203">
        <v>15</v>
      </c>
      <c r="C112" s="185"/>
      <c r="D112" s="122" t="str">
        <f>LEFT(K112,1)&amp;RIGHT(K112,2)&amp;"N"&amp;L112&amp;"S"&amp;M112&amp;N112</f>
        <v>F02N2S515</v>
      </c>
      <c r="E112" s="122" t="s">
        <v>3090</v>
      </c>
      <c r="F112" s="122" t="s">
        <v>547</v>
      </c>
      <c r="G112" s="122"/>
      <c r="H112" s="122"/>
      <c r="I112" s="238"/>
      <c r="J112" s="238"/>
      <c r="K112" s="2" t="str">
        <f t="shared" si="59"/>
        <v>FCS0302</v>
      </c>
      <c r="L112" s="1">
        <f t="shared" si="67"/>
        <v>2</v>
      </c>
      <c r="M112" s="1">
        <f t="shared" si="68"/>
        <v>5</v>
      </c>
      <c r="N112" s="1">
        <v>15</v>
      </c>
      <c r="O112" s="57" t="str">
        <f t="shared" si="69"/>
        <v>AAI143</v>
      </c>
      <c r="P112" s="2" t="str">
        <f t="shared" si="63"/>
        <v>AI</v>
      </c>
      <c r="Q112" s="2"/>
      <c r="R112" s="57" t="s">
        <v>162</v>
      </c>
      <c r="S112" s="2"/>
      <c r="T112" s="2"/>
      <c r="U112" s="2"/>
      <c r="V112" s="2"/>
      <c r="W112" s="2"/>
      <c r="X112" s="2"/>
      <c r="Y112" s="3" t="str">
        <f t="shared" si="41"/>
        <v>%Z025115</v>
      </c>
      <c r="Z112" s="2" t="str">
        <f t="shared" si="66"/>
        <v>%%IF02N2S515</v>
      </c>
      <c r="AA112" s="2"/>
      <c r="AB112" s="2" t="str">
        <f t="shared" si="43"/>
        <v>AI SPARE</v>
      </c>
      <c r="AC112" s="1" t="str">
        <f t="shared" si="44"/>
        <v/>
      </c>
      <c r="AD112" s="1" t="str">
        <f t="shared" si="45"/>
        <v/>
      </c>
      <c r="AE112" s="1" t="str">
        <f t="shared" si="46"/>
        <v/>
      </c>
      <c r="AF112" s="1"/>
      <c r="AG112" s="1"/>
      <c r="AH112" s="1"/>
      <c r="AI112" s="1"/>
      <c r="AJ112" s="1"/>
      <c r="AK112" s="58" t="s">
        <v>165</v>
      </c>
      <c r="AL112" s="4"/>
      <c r="AM112" s="4"/>
      <c r="AN112" s="5"/>
      <c r="AO112" s="195"/>
      <c r="AP112" s="199"/>
      <c r="AQ112" s="197"/>
      <c r="AR112" s="196"/>
      <c r="AS112" s="195"/>
      <c r="AT112" s="205" t="s">
        <v>168</v>
      </c>
      <c r="AU112" s="205"/>
      <c r="AV112" s="196"/>
      <c r="AW112" s="4"/>
      <c r="AX112" s="4"/>
      <c r="AY112" s="4"/>
      <c r="AZ112" s="4"/>
      <c r="BA112" s="4"/>
      <c r="BB112" s="4"/>
      <c r="BC112" s="4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4"/>
      <c r="BW112" s="8"/>
      <c r="BX112" s="8"/>
      <c r="BY112" s="8"/>
      <c r="BZ112" s="4"/>
      <c r="CA112" s="4"/>
      <c r="CB112" s="4"/>
      <c r="CC112" s="4"/>
      <c r="CD112" s="27"/>
      <c r="CE112" s="27"/>
      <c r="CF112" s="207" t="e">
        <f t="shared" si="47"/>
        <v>#VALUE!</v>
      </c>
      <c r="CG112" s="208" t="e">
        <f t="shared" si="48"/>
        <v>#VALUE!</v>
      </c>
      <c r="CH112" s="209"/>
      <c r="CI112" s="210"/>
      <c r="CJ112" s="207" t="e">
        <f t="shared" si="49"/>
        <v>#VALUE!</v>
      </c>
      <c r="CK112" s="208" t="e">
        <f t="shared" si="50"/>
        <v>#VALUE!</v>
      </c>
      <c r="CL112" s="209"/>
      <c r="CM112" s="210"/>
      <c r="CN112" s="207" t="e">
        <f t="shared" si="51"/>
        <v>#VALUE!</v>
      </c>
      <c r="CO112" s="208" t="e">
        <f t="shared" si="52"/>
        <v>#VALUE!</v>
      </c>
      <c r="CP112" s="211"/>
      <c r="CQ112" s="212"/>
      <c r="CR112" s="213"/>
      <c r="CS112" s="213"/>
    </row>
    <row r="113" spans="1:97" ht="19.899999999999999" customHeight="1">
      <c r="A113" s="194">
        <v>112</v>
      </c>
      <c r="B113" s="204">
        <v>16</v>
      </c>
      <c r="C113" s="195"/>
      <c r="D113" s="196" t="str">
        <f>LEFT(K113,1)&amp;RIGHT(K113,2)&amp;"N"&amp;L113&amp;"S"&amp;M113&amp;N113</f>
        <v>F02N2S516</v>
      </c>
      <c r="E113" s="196" t="s">
        <v>3091</v>
      </c>
      <c r="F113" s="196" t="s">
        <v>547</v>
      </c>
      <c r="G113" s="196"/>
      <c r="H113" s="196"/>
      <c r="I113" s="237"/>
      <c r="J113" s="237"/>
      <c r="K113" s="2" t="str">
        <f t="shared" si="59"/>
        <v>FCS0302</v>
      </c>
      <c r="L113" s="1">
        <f t="shared" si="67"/>
        <v>2</v>
      </c>
      <c r="M113" s="1">
        <f t="shared" si="68"/>
        <v>5</v>
      </c>
      <c r="N113" s="1">
        <v>16</v>
      </c>
      <c r="O113" s="57" t="str">
        <f t="shared" si="69"/>
        <v>AAI143</v>
      </c>
      <c r="P113" s="2" t="str">
        <f t="shared" si="63"/>
        <v>AI</v>
      </c>
      <c r="Q113" s="2"/>
      <c r="R113" s="57" t="s">
        <v>162</v>
      </c>
      <c r="S113" s="2"/>
      <c r="T113" s="2"/>
      <c r="U113" s="2"/>
      <c r="V113" s="2"/>
      <c r="W113" s="2"/>
      <c r="X113" s="2"/>
      <c r="Y113" s="25" t="str">
        <f t="shared" si="41"/>
        <v>%Z025116</v>
      </c>
      <c r="Z113" s="2" t="str">
        <f t="shared" si="66"/>
        <v>%%IF02N2S516</v>
      </c>
      <c r="AA113" s="2"/>
      <c r="AB113" s="2" t="str">
        <f t="shared" si="43"/>
        <v>AI SPARE</v>
      </c>
      <c r="AC113" s="1" t="str">
        <f t="shared" si="44"/>
        <v/>
      </c>
      <c r="AD113" s="1" t="str">
        <f t="shared" si="45"/>
        <v/>
      </c>
      <c r="AE113" s="1" t="str">
        <f t="shared" si="46"/>
        <v/>
      </c>
      <c r="AF113" s="1"/>
      <c r="AG113" s="1"/>
      <c r="AH113" s="1"/>
      <c r="AI113" s="1"/>
      <c r="AJ113" s="1"/>
      <c r="AK113" s="58" t="s">
        <v>165</v>
      </c>
      <c r="AL113" s="4"/>
      <c r="AM113" s="4"/>
      <c r="AN113" s="5"/>
      <c r="AO113" s="195"/>
      <c r="AP113" s="199"/>
      <c r="AQ113" s="197"/>
      <c r="AR113" s="196"/>
      <c r="AS113" s="195"/>
      <c r="AT113" s="216" t="s">
        <v>168</v>
      </c>
      <c r="AU113" s="216"/>
      <c r="AV113" s="196"/>
      <c r="AW113" s="4"/>
      <c r="AX113" s="4"/>
      <c r="AY113" s="4"/>
      <c r="AZ113" s="4"/>
      <c r="BA113" s="4"/>
      <c r="BB113" s="4"/>
      <c r="BC113" s="4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4"/>
      <c r="BW113" s="8"/>
      <c r="BX113" s="8"/>
      <c r="BY113" s="8"/>
      <c r="BZ113" s="4"/>
      <c r="CA113" s="4"/>
      <c r="CB113" s="4"/>
      <c r="CC113" s="4"/>
      <c r="CD113" s="27"/>
      <c r="CE113" s="27"/>
      <c r="CF113" s="207" t="e">
        <f t="shared" si="47"/>
        <v>#VALUE!</v>
      </c>
      <c r="CG113" s="208" t="e">
        <f t="shared" si="48"/>
        <v>#VALUE!</v>
      </c>
      <c r="CH113" s="209"/>
      <c r="CI113" s="210"/>
      <c r="CJ113" s="207" t="e">
        <f t="shared" si="49"/>
        <v>#VALUE!</v>
      </c>
      <c r="CK113" s="208" t="e">
        <f t="shared" si="50"/>
        <v>#VALUE!</v>
      </c>
      <c r="CL113" s="209"/>
      <c r="CM113" s="210"/>
      <c r="CN113" s="207" t="e">
        <f t="shared" si="51"/>
        <v>#VALUE!</v>
      </c>
      <c r="CO113" s="208" t="e">
        <f t="shared" si="52"/>
        <v>#VALUE!</v>
      </c>
      <c r="CP113" s="211"/>
      <c r="CQ113" s="212"/>
      <c r="CR113" s="213"/>
      <c r="CS113" s="213"/>
    </row>
    <row r="114" spans="1:97" ht="19.899999999999999" customHeight="1">
      <c r="A114" s="194">
        <v>113</v>
      </c>
      <c r="B114" s="195">
        <v>1</v>
      </c>
      <c r="C114" s="195"/>
      <c r="D114" s="196" t="s">
        <v>3092</v>
      </c>
      <c r="E114" s="196" t="s">
        <v>3093</v>
      </c>
      <c r="F114" s="196" t="s">
        <v>3094</v>
      </c>
      <c r="G114" s="196" t="s">
        <v>313</v>
      </c>
      <c r="H114" s="196" t="s">
        <v>314</v>
      </c>
      <c r="I114" s="237" t="str">
        <f t="shared" ref="I114:I126" si="70">IF(G114&lt;&gt;"",LEFT(G114,FIND("~",G114,1)-1),"")</f>
        <v>0</v>
      </c>
      <c r="J114" s="237" t="str">
        <f t="shared" ref="J114:J126" si="71">IF(G114&lt;&gt;"",MID(G114,FIND("~",G114,1)+1,10),"")</f>
        <v>100</v>
      </c>
      <c r="K114" s="2" t="str">
        <f t="shared" si="59"/>
        <v>FCS0302</v>
      </c>
      <c r="L114" s="1">
        <v>2</v>
      </c>
      <c r="M114" s="1">
        <v>6</v>
      </c>
      <c r="N114" s="1">
        <v>1</v>
      </c>
      <c r="O114" s="57" t="s">
        <v>34</v>
      </c>
      <c r="P114" s="2" t="str">
        <f t="shared" si="63"/>
        <v>AI</v>
      </c>
      <c r="Q114" s="2"/>
      <c r="R114" s="57" t="s">
        <v>162</v>
      </c>
      <c r="S114" s="2"/>
      <c r="T114" s="2"/>
      <c r="U114" s="2">
        <v>6</v>
      </c>
      <c r="V114" s="2"/>
      <c r="W114" s="2" t="s">
        <v>3095</v>
      </c>
      <c r="X114" s="2" t="s">
        <v>354</v>
      </c>
      <c r="Y114" s="3" t="str">
        <f t="shared" si="41"/>
        <v>%Z026101</v>
      </c>
      <c r="Z114" s="2" t="str">
        <f t="shared" si="66"/>
        <v>%%I00LT4001</v>
      </c>
      <c r="AA114" s="2"/>
      <c r="AB114" s="2" t="str">
        <f t="shared" si="43"/>
        <v>初期雨水池00Z0401液位</v>
      </c>
      <c r="AC114" s="1" t="str">
        <f t="shared" si="44"/>
        <v>0</v>
      </c>
      <c r="AD114" s="1" t="str">
        <f t="shared" si="45"/>
        <v>100</v>
      </c>
      <c r="AE114" s="1" t="str">
        <f t="shared" si="46"/>
        <v>%</v>
      </c>
      <c r="AF114" s="1"/>
      <c r="AG114" s="1"/>
      <c r="AH114" s="1"/>
      <c r="AI114" s="1"/>
      <c r="AJ114" s="1"/>
      <c r="AK114" s="58" t="s">
        <v>165</v>
      </c>
      <c r="AL114" s="4"/>
      <c r="AM114" s="4"/>
      <c r="AN114" s="5"/>
      <c r="AO114" s="195"/>
      <c r="AP114" s="199"/>
      <c r="AQ114" s="197"/>
      <c r="AR114" s="196"/>
      <c r="AS114" s="196"/>
      <c r="AT114" s="205" t="s">
        <v>554</v>
      </c>
      <c r="AU114" s="205" t="s">
        <v>568</v>
      </c>
      <c r="AV114" s="196" t="s">
        <v>170</v>
      </c>
      <c r="AW114" s="4"/>
      <c r="AX114" s="4"/>
      <c r="AY114" s="4"/>
      <c r="AZ114" s="4"/>
      <c r="BA114" s="4"/>
      <c r="BB114" s="4"/>
      <c r="BC114" s="4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4"/>
      <c r="BW114" s="8"/>
      <c r="BX114" s="8"/>
      <c r="BY114" s="8"/>
      <c r="BZ114" s="4"/>
      <c r="CA114" s="4"/>
      <c r="CB114" s="4"/>
      <c r="CC114" s="4"/>
      <c r="CD114" s="27"/>
      <c r="CE114" s="27"/>
      <c r="CF114" s="207">
        <f t="shared" si="47"/>
        <v>-0.1</v>
      </c>
      <c r="CG114" s="208">
        <f t="shared" si="48"/>
        <v>0.1</v>
      </c>
      <c r="CH114" s="209"/>
      <c r="CI114" s="210"/>
      <c r="CJ114" s="207">
        <f t="shared" si="49"/>
        <v>49.9</v>
      </c>
      <c r="CK114" s="208">
        <f t="shared" si="50"/>
        <v>50.1</v>
      </c>
      <c r="CL114" s="209"/>
      <c r="CM114" s="210"/>
      <c r="CN114" s="207">
        <f t="shared" si="51"/>
        <v>99.9</v>
      </c>
      <c r="CO114" s="208">
        <f t="shared" si="52"/>
        <v>100.1</v>
      </c>
      <c r="CP114" s="211"/>
      <c r="CQ114" s="212"/>
      <c r="CR114" s="213"/>
      <c r="CS114" s="213"/>
    </row>
    <row r="115" spans="1:97" ht="19.899999999999999" customHeight="1">
      <c r="A115" s="194">
        <v>114</v>
      </c>
      <c r="B115" s="195">
        <v>2</v>
      </c>
      <c r="C115" s="195"/>
      <c r="D115" s="196" t="s">
        <v>3096</v>
      </c>
      <c r="E115" s="196" t="s">
        <v>3097</v>
      </c>
      <c r="F115" s="196" t="s">
        <v>3098</v>
      </c>
      <c r="G115" s="196" t="s">
        <v>313</v>
      </c>
      <c r="H115" s="196" t="s">
        <v>314</v>
      </c>
      <c r="I115" s="237" t="str">
        <f t="shared" si="70"/>
        <v>0</v>
      </c>
      <c r="J115" s="237" t="str">
        <f t="shared" si="71"/>
        <v>100</v>
      </c>
      <c r="K115" s="2" t="str">
        <f t="shared" si="59"/>
        <v>FCS0302</v>
      </c>
      <c r="L115" s="1">
        <f t="shared" ref="L115:L129" si="72">L114</f>
        <v>2</v>
      </c>
      <c r="M115" s="1">
        <f t="shared" ref="M115:M129" si="73">M114</f>
        <v>6</v>
      </c>
      <c r="N115" s="1">
        <v>2</v>
      </c>
      <c r="O115" s="57" t="str">
        <f t="shared" ref="O115:O129" si="74">O114</f>
        <v>AAI143</v>
      </c>
      <c r="P115" s="2" t="str">
        <f t="shared" si="63"/>
        <v>AI</v>
      </c>
      <c r="Q115" s="2"/>
      <c r="R115" s="57" t="s">
        <v>162</v>
      </c>
      <c r="S115" s="2"/>
      <c r="T115" s="2"/>
      <c r="U115" s="2">
        <v>6</v>
      </c>
      <c r="V115" s="2"/>
      <c r="W115" s="2" t="s">
        <v>3099</v>
      </c>
      <c r="X115" s="2" t="s">
        <v>354</v>
      </c>
      <c r="Y115" s="3" t="str">
        <f t="shared" si="41"/>
        <v>%Z026102</v>
      </c>
      <c r="Z115" s="2" t="str">
        <f t="shared" si="66"/>
        <v>%%I00LT4002</v>
      </c>
      <c r="AA115" s="2"/>
      <c r="AB115" s="2" t="str">
        <f t="shared" si="43"/>
        <v>初期雨水池00Z0402液位</v>
      </c>
      <c r="AC115" s="1" t="str">
        <f t="shared" si="44"/>
        <v>0</v>
      </c>
      <c r="AD115" s="1" t="str">
        <f t="shared" si="45"/>
        <v>100</v>
      </c>
      <c r="AE115" s="1" t="str">
        <f t="shared" si="46"/>
        <v>%</v>
      </c>
      <c r="AF115" s="1"/>
      <c r="AG115" s="1"/>
      <c r="AH115" s="1"/>
      <c r="AI115" s="1"/>
      <c r="AJ115" s="1"/>
      <c r="AK115" s="58" t="s">
        <v>165</v>
      </c>
      <c r="AL115" s="4"/>
      <c r="AM115" s="4"/>
      <c r="AN115" s="5"/>
      <c r="AO115" s="195"/>
      <c r="AP115" s="199"/>
      <c r="AQ115" s="197"/>
      <c r="AR115" s="196"/>
      <c r="AS115" s="196"/>
      <c r="AT115" s="205" t="s">
        <v>554</v>
      </c>
      <c r="AU115" s="205" t="s">
        <v>568</v>
      </c>
      <c r="AV115" s="196" t="s">
        <v>170</v>
      </c>
      <c r="AW115" s="4"/>
      <c r="AX115" s="4"/>
      <c r="AY115" s="4"/>
      <c r="AZ115" s="4"/>
      <c r="BA115" s="4"/>
      <c r="BB115" s="4"/>
      <c r="BC115" s="4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4"/>
      <c r="BW115" s="8"/>
      <c r="BX115" s="8"/>
      <c r="BY115" s="8"/>
      <c r="BZ115" s="4"/>
      <c r="CA115" s="4"/>
      <c r="CB115" s="4"/>
      <c r="CC115" s="4"/>
      <c r="CD115" s="27"/>
      <c r="CE115" s="27"/>
      <c r="CF115" s="207">
        <f t="shared" si="47"/>
        <v>-0.1</v>
      </c>
      <c r="CG115" s="208">
        <f t="shared" si="48"/>
        <v>0.1</v>
      </c>
      <c r="CH115" s="209"/>
      <c r="CI115" s="210"/>
      <c r="CJ115" s="207">
        <f t="shared" si="49"/>
        <v>49.9</v>
      </c>
      <c r="CK115" s="208">
        <f t="shared" si="50"/>
        <v>50.1</v>
      </c>
      <c r="CL115" s="209"/>
      <c r="CM115" s="210"/>
      <c r="CN115" s="207">
        <f t="shared" si="51"/>
        <v>99.9</v>
      </c>
      <c r="CO115" s="208">
        <f t="shared" si="52"/>
        <v>100.1</v>
      </c>
      <c r="CP115" s="211"/>
      <c r="CQ115" s="212"/>
      <c r="CR115" s="213"/>
      <c r="CS115" s="213"/>
    </row>
    <row r="116" spans="1:97" ht="19.899999999999999" customHeight="1">
      <c r="A116" s="194">
        <v>115</v>
      </c>
      <c r="B116" s="195">
        <v>3</v>
      </c>
      <c r="C116" s="195"/>
      <c r="D116" s="196" t="s">
        <v>3100</v>
      </c>
      <c r="E116" s="196" t="s">
        <v>3101</v>
      </c>
      <c r="F116" s="196" t="s">
        <v>3102</v>
      </c>
      <c r="G116" s="196" t="s">
        <v>466</v>
      </c>
      <c r="H116" s="196" t="s">
        <v>461</v>
      </c>
      <c r="I116" s="237" t="str">
        <f t="shared" si="70"/>
        <v>0</v>
      </c>
      <c r="J116" s="237" t="str">
        <f t="shared" si="71"/>
        <v>80</v>
      </c>
      <c r="K116" s="2" t="str">
        <f t="shared" si="59"/>
        <v>FCS0302</v>
      </c>
      <c r="L116" s="1">
        <f t="shared" si="72"/>
        <v>2</v>
      </c>
      <c r="M116" s="1">
        <f t="shared" si="73"/>
        <v>6</v>
      </c>
      <c r="N116" s="1">
        <v>3</v>
      </c>
      <c r="O116" s="57" t="str">
        <f t="shared" si="74"/>
        <v>AAI143</v>
      </c>
      <c r="P116" s="2" t="str">
        <f t="shared" si="63"/>
        <v>AI</v>
      </c>
      <c r="Q116" s="2"/>
      <c r="R116" s="57" t="s">
        <v>162</v>
      </c>
      <c r="S116" s="2"/>
      <c r="T116" s="2"/>
      <c r="U116" s="2">
        <v>6</v>
      </c>
      <c r="V116" s="2"/>
      <c r="W116" s="2" t="s">
        <v>3103</v>
      </c>
      <c r="X116" s="2" t="s">
        <v>354</v>
      </c>
      <c r="Y116" s="3" t="str">
        <f t="shared" si="41"/>
        <v>%Z026103</v>
      </c>
      <c r="Z116" s="2" t="str">
        <f t="shared" si="66"/>
        <v>%%I04TT3001</v>
      </c>
      <c r="AA116" s="2"/>
      <c r="AB116" s="2" t="str">
        <f t="shared" si="43"/>
        <v>VCM循环回水总管温度</v>
      </c>
      <c r="AC116" s="1" t="str">
        <f t="shared" si="44"/>
        <v>0</v>
      </c>
      <c r="AD116" s="1" t="str">
        <f t="shared" si="45"/>
        <v>80</v>
      </c>
      <c r="AE116" s="1" t="str">
        <f t="shared" si="46"/>
        <v>℃</v>
      </c>
      <c r="AF116" s="1"/>
      <c r="AG116" s="1"/>
      <c r="AH116" s="1"/>
      <c r="AI116" s="1"/>
      <c r="AJ116" s="1"/>
      <c r="AK116" s="58" t="s">
        <v>165</v>
      </c>
      <c r="AL116" s="4"/>
      <c r="AM116" s="4"/>
      <c r="AN116" s="5"/>
      <c r="AO116" s="195"/>
      <c r="AP116" s="199"/>
      <c r="AQ116" s="197"/>
      <c r="AR116" s="196"/>
      <c r="AS116" s="196"/>
      <c r="AT116" s="205" t="s">
        <v>554</v>
      </c>
      <c r="AU116" s="205" t="s">
        <v>568</v>
      </c>
      <c r="AV116" s="196" t="s">
        <v>170</v>
      </c>
      <c r="AW116" s="4"/>
      <c r="AX116" s="4"/>
      <c r="AY116" s="4"/>
      <c r="AZ116" s="4"/>
      <c r="BA116" s="4"/>
      <c r="BB116" s="4"/>
      <c r="BC116" s="4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4"/>
      <c r="BW116" s="8"/>
      <c r="BX116" s="8"/>
      <c r="BY116" s="8"/>
      <c r="BZ116" s="4"/>
      <c r="CA116" s="4"/>
      <c r="CB116" s="4"/>
      <c r="CC116" s="4"/>
      <c r="CD116" s="27"/>
      <c r="CE116" s="27"/>
      <c r="CF116" s="207">
        <f t="shared" si="47"/>
        <v>-0.08</v>
      </c>
      <c r="CG116" s="208">
        <f t="shared" si="48"/>
        <v>0.08</v>
      </c>
      <c r="CH116" s="209"/>
      <c r="CI116" s="210"/>
      <c r="CJ116" s="207">
        <f t="shared" si="49"/>
        <v>39.92</v>
      </c>
      <c r="CK116" s="208">
        <f t="shared" si="50"/>
        <v>40.08</v>
      </c>
      <c r="CL116" s="209"/>
      <c r="CM116" s="210"/>
      <c r="CN116" s="207">
        <f t="shared" si="51"/>
        <v>79.92</v>
      </c>
      <c r="CO116" s="208">
        <f t="shared" si="52"/>
        <v>80.08</v>
      </c>
      <c r="CP116" s="211"/>
      <c r="CQ116" s="212"/>
      <c r="CR116" s="213"/>
      <c r="CS116" s="213"/>
    </row>
    <row r="117" spans="1:97" ht="19.899999999999999" customHeight="1">
      <c r="A117" s="194">
        <v>116</v>
      </c>
      <c r="B117" s="195">
        <v>4</v>
      </c>
      <c r="C117" s="195"/>
      <c r="D117" s="196" t="s">
        <v>3104</v>
      </c>
      <c r="E117" s="196" t="s">
        <v>3105</v>
      </c>
      <c r="F117" s="196" t="s">
        <v>3106</v>
      </c>
      <c r="G117" s="196" t="s">
        <v>466</v>
      </c>
      <c r="H117" s="196" t="s">
        <v>461</v>
      </c>
      <c r="I117" s="237" t="str">
        <f t="shared" si="70"/>
        <v>0</v>
      </c>
      <c r="J117" s="237" t="str">
        <f t="shared" si="71"/>
        <v>80</v>
      </c>
      <c r="K117" s="2" t="str">
        <f t="shared" si="59"/>
        <v>FCS0302</v>
      </c>
      <c r="L117" s="1">
        <f t="shared" si="72"/>
        <v>2</v>
      </c>
      <c r="M117" s="1">
        <f t="shared" si="73"/>
        <v>6</v>
      </c>
      <c r="N117" s="1">
        <v>4</v>
      </c>
      <c r="O117" s="57" t="str">
        <f t="shared" si="74"/>
        <v>AAI143</v>
      </c>
      <c r="P117" s="2" t="str">
        <f t="shared" si="63"/>
        <v>AI</v>
      </c>
      <c r="Q117" s="2"/>
      <c r="R117" s="57" t="s">
        <v>162</v>
      </c>
      <c r="S117" s="2"/>
      <c r="T117" s="2"/>
      <c r="U117" s="2">
        <v>6</v>
      </c>
      <c r="V117" s="2"/>
      <c r="W117" s="2" t="s">
        <v>3107</v>
      </c>
      <c r="X117" s="2" t="s">
        <v>354</v>
      </c>
      <c r="Y117" s="3" t="str">
        <f t="shared" si="41"/>
        <v>%Z026104</v>
      </c>
      <c r="Z117" s="2" t="str">
        <f t="shared" si="66"/>
        <v>%%I04TT3002</v>
      </c>
      <c r="AA117" s="2"/>
      <c r="AB117" s="2" t="str">
        <f t="shared" si="43"/>
        <v>VCM循环给水总管温度</v>
      </c>
      <c r="AC117" s="1" t="str">
        <f t="shared" si="44"/>
        <v>0</v>
      </c>
      <c r="AD117" s="1" t="str">
        <f t="shared" si="45"/>
        <v>80</v>
      </c>
      <c r="AE117" s="1" t="str">
        <f t="shared" si="46"/>
        <v>℃</v>
      </c>
      <c r="AF117" s="1"/>
      <c r="AG117" s="1"/>
      <c r="AH117" s="1"/>
      <c r="AI117" s="1"/>
      <c r="AJ117" s="1"/>
      <c r="AK117" s="58" t="s">
        <v>165</v>
      </c>
      <c r="AL117" s="4"/>
      <c r="AM117" s="4"/>
      <c r="AN117" s="5"/>
      <c r="AO117" s="195"/>
      <c r="AP117" s="199"/>
      <c r="AQ117" s="197"/>
      <c r="AR117" s="196"/>
      <c r="AS117" s="196"/>
      <c r="AT117" s="205" t="s">
        <v>554</v>
      </c>
      <c r="AU117" s="205" t="s">
        <v>568</v>
      </c>
      <c r="AV117" s="196" t="s">
        <v>170</v>
      </c>
      <c r="AW117" s="4"/>
      <c r="AX117" s="4"/>
      <c r="AY117" s="4"/>
      <c r="AZ117" s="4"/>
      <c r="BA117" s="4"/>
      <c r="BB117" s="4"/>
      <c r="BC117" s="4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4"/>
      <c r="BW117" s="8"/>
      <c r="BX117" s="8"/>
      <c r="BY117" s="8"/>
      <c r="BZ117" s="4"/>
      <c r="CA117" s="4"/>
      <c r="CB117" s="4"/>
      <c r="CC117" s="4"/>
      <c r="CD117" s="27"/>
      <c r="CE117" s="27"/>
      <c r="CF117" s="207">
        <f t="shared" si="47"/>
        <v>-0.08</v>
      </c>
      <c r="CG117" s="208">
        <f t="shared" si="48"/>
        <v>0.08</v>
      </c>
      <c r="CH117" s="209"/>
      <c r="CI117" s="210"/>
      <c r="CJ117" s="207">
        <f t="shared" si="49"/>
        <v>39.92</v>
      </c>
      <c r="CK117" s="208">
        <f t="shared" si="50"/>
        <v>40.08</v>
      </c>
      <c r="CL117" s="209"/>
      <c r="CM117" s="210"/>
      <c r="CN117" s="207">
        <f t="shared" si="51"/>
        <v>79.92</v>
      </c>
      <c r="CO117" s="208">
        <f t="shared" si="52"/>
        <v>80.08</v>
      </c>
      <c r="CP117" s="211"/>
      <c r="CQ117" s="212"/>
      <c r="CR117" s="213"/>
      <c r="CS117" s="213"/>
    </row>
    <row r="118" spans="1:97" ht="19.899999999999999" customHeight="1">
      <c r="A118" s="194">
        <v>117</v>
      </c>
      <c r="B118" s="195">
        <v>5</v>
      </c>
      <c r="C118" s="195"/>
      <c r="D118" s="196" t="s">
        <v>3108</v>
      </c>
      <c r="E118" s="196" t="s">
        <v>3109</v>
      </c>
      <c r="F118" s="196" t="s">
        <v>3110</v>
      </c>
      <c r="G118" s="196" t="s">
        <v>466</v>
      </c>
      <c r="H118" s="196" t="s">
        <v>461</v>
      </c>
      <c r="I118" s="237" t="str">
        <f t="shared" si="70"/>
        <v>0</v>
      </c>
      <c r="J118" s="237" t="str">
        <f t="shared" si="71"/>
        <v>80</v>
      </c>
      <c r="K118" s="2" t="str">
        <f t="shared" si="59"/>
        <v>FCS0302</v>
      </c>
      <c r="L118" s="1">
        <f t="shared" si="72"/>
        <v>2</v>
      </c>
      <c r="M118" s="1">
        <f t="shared" si="73"/>
        <v>6</v>
      </c>
      <c r="N118" s="1">
        <v>5</v>
      </c>
      <c r="O118" s="57" t="str">
        <f t="shared" si="74"/>
        <v>AAI143</v>
      </c>
      <c r="P118" s="2" t="str">
        <f t="shared" si="63"/>
        <v>AI</v>
      </c>
      <c r="Q118" s="2"/>
      <c r="R118" s="57" t="s">
        <v>162</v>
      </c>
      <c r="S118" s="2"/>
      <c r="T118" s="2"/>
      <c r="U118" s="2">
        <v>6</v>
      </c>
      <c r="V118" s="2"/>
      <c r="W118" s="2" t="s">
        <v>3111</v>
      </c>
      <c r="X118" s="2" t="s">
        <v>354</v>
      </c>
      <c r="Y118" s="3" t="str">
        <f t="shared" si="41"/>
        <v>%Z026105</v>
      </c>
      <c r="Z118" s="2" t="str">
        <f t="shared" si="66"/>
        <v>%%I04TT3003</v>
      </c>
      <c r="AA118" s="2"/>
      <c r="AB118" s="2" t="str">
        <f t="shared" si="43"/>
        <v>吸水池04Z0302A温度</v>
      </c>
      <c r="AC118" s="1" t="str">
        <f t="shared" si="44"/>
        <v>0</v>
      </c>
      <c r="AD118" s="1" t="str">
        <f t="shared" si="45"/>
        <v>80</v>
      </c>
      <c r="AE118" s="1" t="str">
        <f t="shared" si="46"/>
        <v>℃</v>
      </c>
      <c r="AF118" s="1"/>
      <c r="AG118" s="1"/>
      <c r="AH118" s="1"/>
      <c r="AI118" s="1"/>
      <c r="AJ118" s="1"/>
      <c r="AK118" s="58" t="s">
        <v>165</v>
      </c>
      <c r="AL118" s="4"/>
      <c r="AM118" s="4"/>
      <c r="AN118" s="5"/>
      <c r="AO118" s="195"/>
      <c r="AP118" s="199"/>
      <c r="AQ118" s="197"/>
      <c r="AR118" s="196"/>
      <c r="AS118" s="196"/>
      <c r="AT118" s="205" t="s">
        <v>554</v>
      </c>
      <c r="AU118" s="205" t="s">
        <v>568</v>
      </c>
      <c r="AV118" s="196" t="s">
        <v>170</v>
      </c>
      <c r="AW118" s="4"/>
      <c r="AX118" s="4"/>
      <c r="AY118" s="4"/>
      <c r="AZ118" s="4"/>
      <c r="BA118" s="4"/>
      <c r="BB118" s="4"/>
      <c r="BC118" s="4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4"/>
      <c r="BW118" s="8"/>
      <c r="BX118" s="8"/>
      <c r="BY118" s="8"/>
      <c r="BZ118" s="4"/>
      <c r="CA118" s="4"/>
      <c r="CB118" s="4"/>
      <c r="CC118" s="4"/>
      <c r="CD118" s="27"/>
      <c r="CE118" s="27"/>
      <c r="CF118" s="207">
        <f t="shared" si="47"/>
        <v>-0.08</v>
      </c>
      <c r="CG118" s="208">
        <f t="shared" si="48"/>
        <v>0.08</v>
      </c>
      <c r="CH118" s="209"/>
      <c r="CI118" s="210"/>
      <c r="CJ118" s="207">
        <f t="shared" si="49"/>
        <v>39.92</v>
      </c>
      <c r="CK118" s="208">
        <f t="shared" si="50"/>
        <v>40.08</v>
      </c>
      <c r="CL118" s="209"/>
      <c r="CM118" s="210"/>
      <c r="CN118" s="207">
        <f t="shared" si="51"/>
        <v>79.92</v>
      </c>
      <c r="CO118" s="208">
        <f t="shared" si="52"/>
        <v>80.08</v>
      </c>
      <c r="CP118" s="211"/>
      <c r="CQ118" s="212"/>
      <c r="CR118" s="213"/>
      <c r="CS118" s="213"/>
    </row>
    <row r="119" spans="1:97" ht="19.899999999999999" customHeight="1">
      <c r="A119" s="194">
        <v>118</v>
      </c>
      <c r="B119" s="195">
        <v>6</v>
      </c>
      <c r="C119" s="195"/>
      <c r="D119" s="196" t="s">
        <v>3112</v>
      </c>
      <c r="E119" s="196" t="s">
        <v>3113</v>
      </c>
      <c r="F119" s="196" t="s">
        <v>3114</v>
      </c>
      <c r="G119" s="196" t="s">
        <v>1183</v>
      </c>
      <c r="H119" s="196" t="s">
        <v>461</v>
      </c>
      <c r="I119" s="237" t="str">
        <f t="shared" si="70"/>
        <v>0</v>
      </c>
      <c r="J119" s="237" t="str">
        <f t="shared" si="71"/>
        <v>160</v>
      </c>
      <c r="K119" s="2" t="str">
        <f t="shared" si="59"/>
        <v>FCS0302</v>
      </c>
      <c r="L119" s="1">
        <f t="shared" si="72"/>
        <v>2</v>
      </c>
      <c r="M119" s="1">
        <f t="shared" si="73"/>
        <v>6</v>
      </c>
      <c r="N119" s="1">
        <v>6</v>
      </c>
      <c r="O119" s="57" t="str">
        <f t="shared" si="74"/>
        <v>AAI143</v>
      </c>
      <c r="P119" s="2" t="str">
        <f t="shared" si="63"/>
        <v>AI</v>
      </c>
      <c r="Q119" s="2"/>
      <c r="R119" s="57" t="s">
        <v>162</v>
      </c>
      <c r="S119" s="2"/>
      <c r="T119" s="2"/>
      <c r="U119" s="2">
        <v>6</v>
      </c>
      <c r="V119" s="2"/>
      <c r="W119" s="2" t="s">
        <v>3115</v>
      </c>
      <c r="X119" s="2" t="s">
        <v>354</v>
      </c>
      <c r="Y119" s="3" t="str">
        <f t="shared" si="41"/>
        <v>%Z026106</v>
      </c>
      <c r="Z119" s="2" t="str">
        <f t="shared" si="66"/>
        <v>%%I04TT30111</v>
      </c>
      <c r="AA119" s="2"/>
      <c r="AB119" s="2" t="str">
        <f t="shared" si="43"/>
        <v>风机04C0301A定子温度</v>
      </c>
      <c r="AC119" s="1" t="str">
        <f t="shared" si="44"/>
        <v>0</v>
      </c>
      <c r="AD119" s="1" t="str">
        <f t="shared" si="45"/>
        <v>160</v>
      </c>
      <c r="AE119" s="1" t="str">
        <f t="shared" si="46"/>
        <v>℃</v>
      </c>
      <c r="AF119" s="1"/>
      <c r="AG119" s="1"/>
      <c r="AH119" s="1"/>
      <c r="AI119" s="1"/>
      <c r="AJ119" s="1"/>
      <c r="AK119" s="58" t="s">
        <v>165</v>
      </c>
      <c r="AL119" s="4"/>
      <c r="AM119" s="4"/>
      <c r="AN119" s="5"/>
      <c r="AO119" s="195"/>
      <c r="AP119" s="199"/>
      <c r="AQ119" s="197"/>
      <c r="AR119" s="196"/>
      <c r="AS119" s="196"/>
      <c r="AT119" s="205" t="s">
        <v>554</v>
      </c>
      <c r="AU119" s="205" t="s">
        <v>568</v>
      </c>
      <c r="AV119" s="196" t="s">
        <v>170</v>
      </c>
      <c r="AW119" s="4"/>
      <c r="AX119" s="4"/>
      <c r="AY119" s="4"/>
      <c r="AZ119" s="4"/>
      <c r="BA119" s="4"/>
      <c r="BB119" s="4"/>
      <c r="BC119" s="4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4"/>
      <c r="BW119" s="8"/>
      <c r="BX119" s="8"/>
      <c r="BY119" s="8"/>
      <c r="BZ119" s="4"/>
      <c r="CA119" s="4"/>
      <c r="CB119" s="4"/>
      <c r="CC119" s="4"/>
      <c r="CD119" s="27"/>
      <c r="CE119" s="27"/>
      <c r="CF119" s="207">
        <f t="shared" si="47"/>
        <v>-0.16</v>
      </c>
      <c r="CG119" s="208">
        <f t="shared" si="48"/>
        <v>0.16</v>
      </c>
      <c r="CH119" s="209"/>
      <c r="CI119" s="210"/>
      <c r="CJ119" s="207">
        <f t="shared" si="49"/>
        <v>79.84</v>
      </c>
      <c r="CK119" s="208">
        <f t="shared" si="50"/>
        <v>80.16</v>
      </c>
      <c r="CL119" s="209"/>
      <c r="CM119" s="210"/>
      <c r="CN119" s="207">
        <f t="shared" si="51"/>
        <v>159.84</v>
      </c>
      <c r="CO119" s="208">
        <f t="shared" si="52"/>
        <v>160.16</v>
      </c>
      <c r="CP119" s="211"/>
      <c r="CQ119" s="212"/>
      <c r="CR119" s="213"/>
      <c r="CS119" s="213"/>
    </row>
    <row r="120" spans="1:97" ht="19.899999999999999" customHeight="1">
      <c r="A120" s="194">
        <v>119</v>
      </c>
      <c r="B120" s="195">
        <v>7</v>
      </c>
      <c r="C120" s="195"/>
      <c r="D120" s="196" t="s">
        <v>3116</v>
      </c>
      <c r="E120" s="196" t="s">
        <v>3117</v>
      </c>
      <c r="F120" s="196" t="s">
        <v>3114</v>
      </c>
      <c r="G120" s="196" t="s">
        <v>1183</v>
      </c>
      <c r="H120" s="196" t="s">
        <v>461</v>
      </c>
      <c r="I120" s="237" t="str">
        <f t="shared" si="70"/>
        <v>0</v>
      </c>
      <c r="J120" s="237" t="str">
        <f t="shared" si="71"/>
        <v>160</v>
      </c>
      <c r="K120" s="2" t="str">
        <f t="shared" si="59"/>
        <v>FCS0302</v>
      </c>
      <c r="L120" s="1">
        <f t="shared" si="72"/>
        <v>2</v>
      </c>
      <c r="M120" s="1">
        <f t="shared" si="73"/>
        <v>6</v>
      </c>
      <c r="N120" s="1">
        <v>7</v>
      </c>
      <c r="O120" s="57" t="str">
        <f t="shared" si="74"/>
        <v>AAI143</v>
      </c>
      <c r="P120" s="2" t="str">
        <f t="shared" si="63"/>
        <v>AI</v>
      </c>
      <c r="Q120" s="2"/>
      <c r="R120" s="57" t="s">
        <v>162</v>
      </c>
      <c r="S120" s="2"/>
      <c r="T120" s="2"/>
      <c r="U120" s="2">
        <v>6</v>
      </c>
      <c r="V120" s="2"/>
      <c r="W120" s="2" t="s">
        <v>3118</v>
      </c>
      <c r="X120" s="2" t="s">
        <v>354</v>
      </c>
      <c r="Y120" s="3" t="str">
        <f t="shared" si="41"/>
        <v>%Z026107</v>
      </c>
      <c r="Z120" s="2" t="str">
        <f t="shared" si="66"/>
        <v>%%I04TT30112</v>
      </c>
      <c r="AA120" s="2"/>
      <c r="AB120" s="2" t="str">
        <f t="shared" si="43"/>
        <v>风机04C0301A定子温度</v>
      </c>
      <c r="AC120" s="1" t="str">
        <f t="shared" si="44"/>
        <v>0</v>
      </c>
      <c r="AD120" s="1" t="str">
        <f t="shared" si="45"/>
        <v>160</v>
      </c>
      <c r="AE120" s="1" t="str">
        <f t="shared" si="46"/>
        <v>℃</v>
      </c>
      <c r="AF120" s="1"/>
      <c r="AG120" s="1"/>
      <c r="AH120" s="1"/>
      <c r="AI120" s="1"/>
      <c r="AJ120" s="1"/>
      <c r="AK120" s="58" t="s">
        <v>165</v>
      </c>
      <c r="AL120" s="4"/>
      <c r="AM120" s="4"/>
      <c r="AN120" s="5"/>
      <c r="AO120" s="195"/>
      <c r="AP120" s="199"/>
      <c r="AQ120" s="197"/>
      <c r="AR120" s="196"/>
      <c r="AS120" s="196"/>
      <c r="AT120" s="205" t="s">
        <v>554</v>
      </c>
      <c r="AU120" s="205" t="s">
        <v>568</v>
      </c>
      <c r="AV120" s="196" t="s">
        <v>170</v>
      </c>
      <c r="AW120" s="4"/>
      <c r="AX120" s="4"/>
      <c r="AY120" s="4"/>
      <c r="AZ120" s="4"/>
      <c r="BA120" s="4"/>
      <c r="BB120" s="4"/>
      <c r="BC120" s="4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4"/>
      <c r="BW120" s="8"/>
      <c r="BX120" s="8"/>
      <c r="BY120" s="8"/>
      <c r="BZ120" s="4"/>
      <c r="CA120" s="4"/>
      <c r="CB120" s="4"/>
      <c r="CC120" s="4"/>
      <c r="CD120" s="27"/>
      <c r="CE120" s="27"/>
      <c r="CF120" s="207">
        <f t="shared" si="47"/>
        <v>-0.16</v>
      </c>
      <c r="CG120" s="208">
        <f t="shared" si="48"/>
        <v>0.16</v>
      </c>
      <c r="CH120" s="209"/>
      <c r="CI120" s="210"/>
      <c r="CJ120" s="207">
        <f t="shared" si="49"/>
        <v>79.84</v>
      </c>
      <c r="CK120" s="208">
        <f t="shared" si="50"/>
        <v>80.16</v>
      </c>
      <c r="CL120" s="209"/>
      <c r="CM120" s="210"/>
      <c r="CN120" s="207">
        <f t="shared" si="51"/>
        <v>159.84</v>
      </c>
      <c r="CO120" s="208">
        <f t="shared" si="52"/>
        <v>160.16</v>
      </c>
      <c r="CP120" s="211"/>
      <c r="CQ120" s="212"/>
      <c r="CR120" s="213"/>
      <c r="CS120" s="213"/>
    </row>
    <row r="121" spans="1:97" ht="19.899999999999999" customHeight="1">
      <c r="A121" s="194">
        <v>120</v>
      </c>
      <c r="B121" s="195">
        <v>8</v>
      </c>
      <c r="C121" s="195"/>
      <c r="D121" s="196" t="s">
        <v>3119</v>
      </c>
      <c r="E121" s="196" t="s">
        <v>3120</v>
      </c>
      <c r="F121" s="196" t="s">
        <v>3114</v>
      </c>
      <c r="G121" s="196" t="s">
        <v>1183</v>
      </c>
      <c r="H121" s="196" t="s">
        <v>461</v>
      </c>
      <c r="I121" s="237" t="str">
        <f t="shared" si="70"/>
        <v>0</v>
      </c>
      <c r="J121" s="237" t="str">
        <f t="shared" si="71"/>
        <v>160</v>
      </c>
      <c r="K121" s="2" t="str">
        <f t="shared" si="59"/>
        <v>FCS0302</v>
      </c>
      <c r="L121" s="1">
        <f t="shared" si="72"/>
        <v>2</v>
      </c>
      <c r="M121" s="1">
        <f t="shared" si="73"/>
        <v>6</v>
      </c>
      <c r="N121" s="1">
        <v>8</v>
      </c>
      <c r="O121" s="57" t="str">
        <f t="shared" si="74"/>
        <v>AAI143</v>
      </c>
      <c r="P121" s="2" t="str">
        <f t="shared" si="63"/>
        <v>AI</v>
      </c>
      <c r="Q121" s="2"/>
      <c r="R121" s="57" t="s">
        <v>162</v>
      </c>
      <c r="S121" s="2"/>
      <c r="T121" s="2"/>
      <c r="U121" s="2">
        <v>7</v>
      </c>
      <c r="V121" s="2"/>
      <c r="W121" s="2" t="s">
        <v>3121</v>
      </c>
      <c r="X121" s="2" t="s">
        <v>354</v>
      </c>
      <c r="Y121" s="3" t="str">
        <f t="shared" si="41"/>
        <v>%Z026108</v>
      </c>
      <c r="Z121" s="2" t="str">
        <f t="shared" si="66"/>
        <v>%%I04TT30113</v>
      </c>
      <c r="AA121" s="2"/>
      <c r="AB121" s="2" t="str">
        <f t="shared" si="43"/>
        <v>风机04C0301A定子温度</v>
      </c>
      <c r="AC121" s="1" t="str">
        <f t="shared" si="44"/>
        <v>0</v>
      </c>
      <c r="AD121" s="1" t="str">
        <f t="shared" si="45"/>
        <v>160</v>
      </c>
      <c r="AE121" s="1" t="str">
        <f t="shared" si="46"/>
        <v>℃</v>
      </c>
      <c r="AF121" s="1"/>
      <c r="AG121" s="1"/>
      <c r="AH121" s="1"/>
      <c r="AI121" s="1"/>
      <c r="AJ121" s="1"/>
      <c r="AK121" s="58" t="s">
        <v>165</v>
      </c>
      <c r="AL121" s="4"/>
      <c r="AM121" s="4"/>
      <c r="AN121" s="5"/>
      <c r="AO121" s="195"/>
      <c r="AP121" s="199"/>
      <c r="AQ121" s="197"/>
      <c r="AR121" s="196"/>
      <c r="AS121" s="196"/>
      <c r="AT121" s="205" t="s">
        <v>554</v>
      </c>
      <c r="AU121" s="205" t="s">
        <v>568</v>
      </c>
      <c r="AV121" s="196" t="s">
        <v>170</v>
      </c>
      <c r="AW121" s="4"/>
      <c r="AX121" s="4"/>
      <c r="AY121" s="4"/>
      <c r="AZ121" s="4"/>
      <c r="BA121" s="4"/>
      <c r="BB121" s="4"/>
      <c r="BC121" s="4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4"/>
      <c r="BW121" s="8"/>
      <c r="BX121" s="8"/>
      <c r="BY121" s="8"/>
      <c r="BZ121" s="4"/>
      <c r="CA121" s="4"/>
      <c r="CB121" s="4"/>
      <c r="CC121" s="4"/>
      <c r="CD121" s="27"/>
      <c r="CE121" s="27"/>
      <c r="CF121" s="207">
        <f t="shared" si="47"/>
        <v>-0.16</v>
      </c>
      <c r="CG121" s="208">
        <f t="shared" si="48"/>
        <v>0.16</v>
      </c>
      <c r="CH121" s="209"/>
      <c r="CI121" s="210"/>
      <c r="CJ121" s="207">
        <f t="shared" si="49"/>
        <v>79.84</v>
      </c>
      <c r="CK121" s="208">
        <f t="shared" si="50"/>
        <v>80.16</v>
      </c>
      <c r="CL121" s="209"/>
      <c r="CM121" s="210"/>
      <c r="CN121" s="207">
        <f t="shared" si="51"/>
        <v>159.84</v>
      </c>
      <c r="CO121" s="208">
        <f t="shared" si="52"/>
        <v>160.16</v>
      </c>
      <c r="CP121" s="211"/>
      <c r="CQ121" s="212"/>
      <c r="CR121" s="213"/>
      <c r="CS121" s="213"/>
    </row>
    <row r="122" spans="1:97" ht="19.899999999999999" customHeight="1">
      <c r="A122" s="194">
        <v>121</v>
      </c>
      <c r="B122" s="195">
        <v>9</v>
      </c>
      <c r="C122" s="195"/>
      <c r="D122" s="196" t="s">
        <v>3122</v>
      </c>
      <c r="E122" s="196" t="s">
        <v>3123</v>
      </c>
      <c r="F122" s="196" t="s">
        <v>3124</v>
      </c>
      <c r="G122" s="196" t="s">
        <v>3125</v>
      </c>
      <c r="H122" s="196" t="s">
        <v>461</v>
      </c>
      <c r="I122" s="237" t="str">
        <f t="shared" si="70"/>
        <v>0</v>
      </c>
      <c r="J122" s="237" t="str">
        <f t="shared" si="71"/>
        <v>110</v>
      </c>
      <c r="K122" s="2" t="str">
        <f t="shared" si="59"/>
        <v>FCS0302</v>
      </c>
      <c r="L122" s="1">
        <f t="shared" si="72"/>
        <v>2</v>
      </c>
      <c r="M122" s="1">
        <f t="shared" si="73"/>
        <v>6</v>
      </c>
      <c r="N122" s="1">
        <v>9</v>
      </c>
      <c r="O122" s="57" t="str">
        <f t="shared" si="74"/>
        <v>AAI143</v>
      </c>
      <c r="P122" s="2" t="str">
        <f t="shared" si="63"/>
        <v>AI</v>
      </c>
      <c r="Q122" s="2"/>
      <c r="R122" s="57" t="s">
        <v>162</v>
      </c>
      <c r="S122" s="2"/>
      <c r="T122" s="2"/>
      <c r="U122" s="2">
        <v>7</v>
      </c>
      <c r="V122" s="2"/>
      <c r="W122" s="2" t="s">
        <v>3126</v>
      </c>
      <c r="X122" s="2" t="s">
        <v>354</v>
      </c>
      <c r="Y122" s="3" t="str">
        <f t="shared" si="41"/>
        <v>%Z026109</v>
      </c>
      <c r="Z122" s="2" t="str">
        <f t="shared" si="66"/>
        <v>%%I04TT30114</v>
      </c>
      <c r="AA122" s="2"/>
      <c r="AB122" s="2" t="str">
        <f t="shared" si="43"/>
        <v>风机04C0301A轴承温度</v>
      </c>
      <c r="AC122" s="1" t="str">
        <f t="shared" si="44"/>
        <v>0</v>
      </c>
      <c r="AD122" s="1" t="str">
        <f t="shared" si="45"/>
        <v>110</v>
      </c>
      <c r="AE122" s="1" t="str">
        <f t="shared" si="46"/>
        <v>℃</v>
      </c>
      <c r="AF122" s="1"/>
      <c r="AG122" s="1"/>
      <c r="AH122" s="1"/>
      <c r="AI122" s="1"/>
      <c r="AJ122" s="1"/>
      <c r="AK122" s="58" t="s">
        <v>165</v>
      </c>
      <c r="AL122" s="4"/>
      <c r="AM122" s="4"/>
      <c r="AN122" s="5"/>
      <c r="AO122" s="195"/>
      <c r="AP122" s="199"/>
      <c r="AQ122" s="197"/>
      <c r="AR122" s="196"/>
      <c r="AS122" s="196"/>
      <c r="AT122" s="205" t="s">
        <v>554</v>
      </c>
      <c r="AU122" s="205" t="s">
        <v>568</v>
      </c>
      <c r="AV122" s="196" t="s">
        <v>170</v>
      </c>
      <c r="AW122" s="4"/>
      <c r="AX122" s="4"/>
      <c r="AY122" s="4"/>
      <c r="AZ122" s="4"/>
      <c r="BA122" s="4"/>
      <c r="BB122" s="4"/>
      <c r="BC122" s="4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4"/>
      <c r="BW122" s="8"/>
      <c r="BX122" s="8"/>
      <c r="BY122" s="8"/>
      <c r="BZ122" s="4"/>
      <c r="CA122" s="4"/>
      <c r="CB122" s="4"/>
      <c r="CC122" s="4"/>
      <c r="CD122" s="27"/>
      <c r="CE122" s="27"/>
      <c r="CF122" s="207">
        <f t="shared" si="47"/>
        <v>-0.11</v>
      </c>
      <c r="CG122" s="208">
        <f t="shared" si="48"/>
        <v>0.11</v>
      </c>
      <c r="CH122" s="209"/>
      <c r="CI122" s="210"/>
      <c r="CJ122" s="207">
        <f t="shared" si="49"/>
        <v>54.89</v>
      </c>
      <c r="CK122" s="208">
        <f t="shared" si="50"/>
        <v>55.11</v>
      </c>
      <c r="CL122" s="209"/>
      <c r="CM122" s="210"/>
      <c r="CN122" s="207">
        <f t="shared" si="51"/>
        <v>109.89</v>
      </c>
      <c r="CO122" s="208">
        <f t="shared" si="52"/>
        <v>110.11</v>
      </c>
      <c r="CP122" s="211"/>
      <c r="CQ122" s="212"/>
      <c r="CR122" s="213"/>
      <c r="CS122" s="213"/>
    </row>
    <row r="123" spans="1:97" ht="19.899999999999999" customHeight="1">
      <c r="A123" s="194">
        <v>122</v>
      </c>
      <c r="B123" s="195">
        <v>10</v>
      </c>
      <c r="C123" s="195"/>
      <c r="D123" s="196" t="s">
        <v>3127</v>
      </c>
      <c r="E123" s="196" t="s">
        <v>3128</v>
      </c>
      <c r="F123" s="196" t="s">
        <v>3124</v>
      </c>
      <c r="G123" s="196" t="s">
        <v>3125</v>
      </c>
      <c r="H123" s="196" t="s">
        <v>461</v>
      </c>
      <c r="I123" s="237" t="str">
        <f t="shared" si="70"/>
        <v>0</v>
      </c>
      <c r="J123" s="237" t="str">
        <f t="shared" si="71"/>
        <v>110</v>
      </c>
      <c r="K123" s="2" t="str">
        <f t="shared" si="59"/>
        <v>FCS0302</v>
      </c>
      <c r="L123" s="1">
        <f t="shared" si="72"/>
        <v>2</v>
      </c>
      <c r="M123" s="1">
        <f t="shared" si="73"/>
        <v>6</v>
      </c>
      <c r="N123" s="1">
        <v>10</v>
      </c>
      <c r="O123" s="57" t="str">
        <f t="shared" si="74"/>
        <v>AAI143</v>
      </c>
      <c r="P123" s="2" t="str">
        <f t="shared" si="63"/>
        <v>AI</v>
      </c>
      <c r="Q123" s="2"/>
      <c r="R123" s="57" t="s">
        <v>162</v>
      </c>
      <c r="S123" s="2"/>
      <c r="T123" s="2"/>
      <c r="U123" s="2">
        <v>7</v>
      </c>
      <c r="V123" s="2"/>
      <c r="W123" s="2" t="s">
        <v>3129</v>
      </c>
      <c r="X123" s="2" t="s">
        <v>354</v>
      </c>
      <c r="Y123" s="3" t="str">
        <f t="shared" si="41"/>
        <v>%Z026110</v>
      </c>
      <c r="Z123" s="2" t="str">
        <f t="shared" si="66"/>
        <v>%%I04TT30115</v>
      </c>
      <c r="AA123" s="2"/>
      <c r="AB123" s="2" t="str">
        <f t="shared" si="43"/>
        <v>风机04C0301A轴承温度</v>
      </c>
      <c r="AC123" s="1" t="str">
        <f t="shared" si="44"/>
        <v>0</v>
      </c>
      <c r="AD123" s="1" t="str">
        <f t="shared" si="45"/>
        <v>110</v>
      </c>
      <c r="AE123" s="1" t="str">
        <f t="shared" si="46"/>
        <v>℃</v>
      </c>
      <c r="AF123" s="1"/>
      <c r="AG123" s="1"/>
      <c r="AH123" s="1"/>
      <c r="AI123" s="1"/>
      <c r="AJ123" s="1"/>
      <c r="AK123" s="58" t="s">
        <v>165</v>
      </c>
      <c r="AL123" s="4"/>
      <c r="AM123" s="4"/>
      <c r="AN123" s="5"/>
      <c r="AO123" s="195"/>
      <c r="AP123" s="199"/>
      <c r="AQ123" s="197"/>
      <c r="AR123" s="196"/>
      <c r="AS123" s="196"/>
      <c r="AT123" s="205" t="s">
        <v>554</v>
      </c>
      <c r="AU123" s="205" t="s">
        <v>568</v>
      </c>
      <c r="AV123" s="196" t="s">
        <v>170</v>
      </c>
      <c r="AW123" s="4"/>
      <c r="AX123" s="4"/>
      <c r="AY123" s="4"/>
      <c r="AZ123" s="4"/>
      <c r="BA123" s="4"/>
      <c r="BB123" s="4"/>
      <c r="BC123" s="4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4"/>
      <c r="BW123" s="8"/>
      <c r="BX123" s="8"/>
      <c r="BY123" s="8"/>
      <c r="BZ123" s="4"/>
      <c r="CA123" s="4"/>
      <c r="CB123" s="4"/>
      <c r="CC123" s="4"/>
      <c r="CD123" s="27"/>
      <c r="CE123" s="27"/>
      <c r="CF123" s="207">
        <f t="shared" si="47"/>
        <v>-0.11</v>
      </c>
      <c r="CG123" s="208">
        <f t="shared" si="48"/>
        <v>0.11</v>
      </c>
      <c r="CH123" s="209"/>
      <c r="CI123" s="210"/>
      <c r="CJ123" s="207">
        <f t="shared" si="49"/>
        <v>54.89</v>
      </c>
      <c r="CK123" s="208">
        <f t="shared" si="50"/>
        <v>55.11</v>
      </c>
      <c r="CL123" s="209"/>
      <c r="CM123" s="210"/>
      <c r="CN123" s="207">
        <f t="shared" si="51"/>
        <v>109.89</v>
      </c>
      <c r="CO123" s="208">
        <f t="shared" si="52"/>
        <v>110.11</v>
      </c>
      <c r="CP123" s="211"/>
      <c r="CQ123" s="212"/>
      <c r="CR123" s="213"/>
      <c r="CS123" s="213"/>
    </row>
    <row r="124" spans="1:97" ht="19.899999999999999" customHeight="1">
      <c r="A124" s="194">
        <v>123</v>
      </c>
      <c r="B124" s="195">
        <v>11</v>
      </c>
      <c r="C124" s="195"/>
      <c r="D124" s="196" t="s">
        <v>3130</v>
      </c>
      <c r="E124" s="196" t="s">
        <v>3131</v>
      </c>
      <c r="F124" s="196" t="s">
        <v>3132</v>
      </c>
      <c r="G124" s="196" t="s">
        <v>1183</v>
      </c>
      <c r="H124" s="196" t="s">
        <v>461</v>
      </c>
      <c r="I124" s="237" t="str">
        <f t="shared" si="70"/>
        <v>0</v>
      </c>
      <c r="J124" s="237" t="str">
        <f t="shared" si="71"/>
        <v>160</v>
      </c>
      <c r="K124" s="2" t="str">
        <f t="shared" si="59"/>
        <v>FCS0302</v>
      </c>
      <c r="L124" s="1">
        <f t="shared" si="72"/>
        <v>2</v>
      </c>
      <c r="M124" s="1">
        <f t="shared" si="73"/>
        <v>6</v>
      </c>
      <c r="N124" s="1">
        <v>11</v>
      </c>
      <c r="O124" s="57" t="str">
        <f t="shared" si="74"/>
        <v>AAI143</v>
      </c>
      <c r="P124" s="2" t="str">
        <f t="shared" si="63"/>
        <v>AI</v>
      </c>
      <c r="Q124" s="2"/>
      <c r="R124" s="57" t="s">
        <v>162</v>
      </c>
      <c r="S124" s="2"/>
      <c r="T124" s="2"/>
      <c r="U124" s="2">
        <v>7</v>
      </c>
      <c r="V124" s="2"/>
      <c r="W124" s="2" t="s">
        <v>3133</v>
      </c>
      <c r="X124" s="2" t="s">
        <v>354</v>
      </c>
      <c r="Y124" s="3" t="str">
        <f t="shared" si="41"/>
        <v>%Z026111</v>
      </c>
      <c r="Z124" s="2" t="str">
        <f t="shared" si="66"/>
        <v>%%I04TT3012A1</v>
      </c>
      <c r="AA124" s="2"/>
      <c r="AB124" s="2" t="str">
        <f t="shared" si="43"/>
        <v>循环水泵04P0301A定子温度</v>
      </c>
      <c r="AC124" s="1" t="str">
        <f t="shared" si="44"/>
        <v>0</v>
      </c>
      <c r="AD124" s="1" t="str">
        <f t="shared" si="45"/>
        <v>160</v>
      </c>
      <c r="AE124" s="1" t="str">
        <f t="shared" si="46"/>
        <v>℃</v>
      </c>
      <c r="AF124" s="1"/>
      <c r="AG124" s="1"/>
      <c r="AH124" s="1"/>
      <c r="AI124" s="1"/>
      <c r="AJ124" s="1"/>
      <c r="AK124" s="58" t="s">
        <v>165</v>
      </c>
      <c r="AL124" s="4"/>
      <c r="AM124" s="4"/>
      <c r="AN124" s="5"/>
      <c r="AO124" s="195"/>
      <c r="AP124" s="199"/>
      <c r="AQ124" s="197"/>
      <c r="AR124" s="196"/>
      <c r="AS124" s="196"/>
      <c r="AT124" s="205" t="s">
        <v>554</v>
      </c>
      <c r="AU124" s="205" t="s">
        <v>568</v>
      </c>
      <c r="AV124" s="196" t="s">
        <v>170</v>
      </c>
      <c r="AW124" s="4"/>
      <c r="AX124" s="4"/>
      <c r="AY124" s="4"/>
      <c r="AZ124" s="4"/>
      <c r="BA124" s="4"/>
      <c r="BB124" s="4"/>
      <c r="BC124" s="4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4"/>
      <c r="BW124" s="8"/>
      <c r="BX124" s="8"/>
      <c r="BY124" s="8"/>
      <c r="BZ124" s="4"/>
      <c r="CA124" s="4"/>
      <c r="CB124" s="4"/>
      <c r="CC124" s="4"/>
      <c r="CD124" s="27"/>
      <c r="CE124" s="27"/>
      <c r="CF124" s="207">
        <f t="shared" si="47"/>
        <v>-0.16</v>
      </c>
      <c r="CG124" s="208">
        <f t="shared" si="48"/>
        <v>0.16</v>
      </c>
      <c r="CH124" s="209"/>
      <c r="CI124" s="210"/>
      <c r="CJ124" s="207">
        <f t="shared" si="49"/>
        <v>79.84</v>
      </c>
      <c r="CK124" s="208">
        <f t="shared" si="50"/>
        <v>80.16</v>
      </c>
      <c r="CL124" s="209"/>
      <c r="CM124" s="210"/>
      <c r="CN124" s="207">
        <f t="shared" si="51"/>
        <v>159.84</v>
      </c>
      <c r="CO124" s="208">
        <f t="shared" si="52"/>
        <v>160.16</v>
      </c>
      <c r="CP124" s="211"/>
      <c r="CQ124" s="212"/>
      <c r="CR124" s="213"/>
      <c r="CS124" s="213"/>
    </row>
    <row r="125" spans="1:97" ht="19.899999999999999" customHeight="1">
      <c r="A125" s="194">
        <v>124</v>
      </c>
      <c r="B125" s="195">
        <v>12</v>
      </c>
      <c r="C125" s="195"/>
      <c r="D125" s="196" t="s">
        <v>3134</v>
      </c>
      <c r="E125" s="196" t="s">
        <v>3135</v>
      </c>
      <c r="F125" s="196" t="s">
        <v>3132</v>
      </c>
      <c r="G125" s="196" t="s">
        <v>1183</v>
      </c>
      <c r="H125" s="196" t="s">
        <v>461</v>
      </c>
      <c r="I125" s="237" t="str">
        <f t="shared" si="70"/>
        <v>0</v>
      </c>
      <c r="J125" s="237" t="str">
        <f t="shared" si="71"/>
        <v>160</v>
      </c>
      <c r="K125" s="2" t="str">
        <f t="shared" si="59"/>
        <v>FCS0302</v>
      </c>
      <c r="L125" s="1">
        <f t="shared" si="72"/>
        <v>2</v>
      </c>
      <c r="M125" s="1">
        <f t="shared" si="73"/>
        <v>6</v>
      </c>
      <c r="N125" s="1">
        <v>12</v>
      </c>
      <c r="O125" s="57" t="str">
        <f t="shared" si="74"/>
        <v>AAI143</v>
      </c>
      <c r="P125" s="2" t="str">
        <f t="shared" si="63"/>
        <v>AI</v>
      </c>
      <c r="Q125" s="2"/>
      <c r="R125" s="57" t="s">
        <v>162</v>
      </c>
      <c r="S125" s="2"/>
      <c r="T125" s="2"/>
      <c r="U125" s="2">
        <v>7</v>
      </c>
      <c r="V125" s="2"/>
      <c r="W125" s="2" t="s">
        <v>3136</v>
      </c>
      <c r="X125" s="2" t="s">
        <v>354</v>
      </c>
      <c r="Y125" s="3" t="str">
        <f t="shared" si="41"/>
        <v>%Z026112</v>
      </c>
      <c r="Z125" s="2" t="str">
        <f t="shared" si="66"/>
        <v>%%I04TT3012A2</v>
      </c>
      <c r="AA125" s="2"/>
      <c r="AB125" s="2" t="str">
        <f t="shared" si="43"/>
        <v>循环水泵04P0301A定子温度</v>
      </c>
      <c r="AC125" s="1" t="str">
        <f t="shared" si="44"/>
        <v>0</v>
      </c>
      <c r="AD125" s="1" t="str">
        <f t="shared" si="45"/>
        <v>160</v>
      </c>
      <c r="AE125" s="1" t="str">
        <f t="shared" si="46"/>
        <v>℃</v>
      </c>
      <c r="AF125" s="1"/>
      <c r="AG125" s="1"/>
      <c r="AH125" s="1"/>
      <c r="AI125" s="1"/>
      <c r="AJ125" s="1"/>
      <c r="AK125" s="58" t="s">
        <v>165</v>
      </c>
      <c r="AL125" s="4"/>
      <c r="AM125" s="4"/>
      <c r="AN125" s="5"/>
      <c r="AO125" s="195"/>
      <c r="AP125" s="199"/>
      <c r="AQ125" s="197"/>
      <c r="AR125" s="196"/>
      <c r="AS125" s="196"/>
      <c r="AT125" s="205" t="s">
        <v>554</v>
      </c>
      <c r="AU125" s="205" t="s">
        <v>568</v>
      </c>
      <c r="AV125" s="196" t="s">
        <v>170</v>
      </c>
      <c r="AW125" s="4"/>
      <c r="AX125" s="4"/>
      <c r="AY125" s="4"/>
      <c r="AZ125" s="4"/>
      <c r="BA125" s="4"/>
      <c r="BB125" s="4"/>
      <c r="BC125" s="4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4"/>
      <c r="BW125" s="8"/>
      <c r="BX125" s="8"/>
      <c r="BY125" s="8"/>
      <c r="BZ125" s="4"/>
      <c r="CA125" s="4"/>
      <c r="CB125" s="4"/>
      <c r="CC125" s="4"/>
      <c r="CD125" s="27"/>
      <c r="CE125" s="27"/>
      <c r="CF125" s="207">
        <f t="shared" si="47"/>
        <v>-0.16</v>
      </c>
      <c r="CG125" s="208">
        <f t="shared" si="48"/>
        <v>0.16</v>
      </c>
      <c r="CH125" s="209"/>
      <c r="CI125" s="210"/>
      <c r="CJ125" s="207">
        <f t="shared" si="49"/>
        <v>79.84</v>
      </c>
      <c r="CK125" s="208">
        <f t="shared" si="50"/>
        <v>80.16</v>
      </c>
      <c r="CL125" s="209"/>
      <c r="CM125" s="210"/>
      <c r="CN125" s="207">
        <f t="shared" si="51"/>
        <v>159.84</v>
      </c>
      <c r="CO125" s="208">
        <f t="shared" si="52"/>
        <v>160.16</v>
      </c>
      <c r="CP125" s="211"/>
      <c r="CQ125" s="212"/>
      <c r="CR125" s="213"/>
      <c r="CS125" s="213"/>
    </row>
    <row r="126" spans="1:97" ht="19.899999999999999" customHeight="1">
      <c r="A126" s="194">
        <v>125</v>
      </c>
      <c r="B126" s="195">
        <v>13</v>
      </c>
      <c r="C126" s="195"/>
      <c r="D126" s="196" t="s">
        <v>3137</v>
      </c>
      <c r="E126" s="196" t="s">
        <v>3138</v>
      </c>
      <c r="F126" s="196" t="s">
        <v>3132</v>
      </c>
      <c r="G126" s="196" t="s">
        <v>1183</v>
      </c>
      <c r="H126" s="196" t="s">
        <v>461</v>
      </c>
      <c r="I126" s="237" t="str">
        <f t="shared" si="70"/>
        <v>0</v>
      </c>
      <c r="J126" s="237" t="str">
        <f t="shared" si="71"/>
        <v>160</v>
      </c>
      <c r="K126" s="2" t="str">
        <f t="shared" si="59"/>
        <v>FCS0302</v>
      </c>
      <c r="L126" s="1">
        <f t="shared" si="72"/>
        <v>2</v>
      </c>
      <c r="M126" s="1">
        <f t="shared" si="73"/>
        <v>6</v>
      </c>
      <c r="N126" s="1">
        <v>13</v>
      </c>
      <c r="O126" s="57" t="str">
        <f t="shared" si="74"/>
        <v>AAI143</v>
      </c>
      <c r="P126" s="2" t="str">
        <f t="shared" si="63"/>
        <v>AI</v>
      </c>
      <c r="Q126" s="2"/>
      <c r="R126" s="57" t="s">
        <v>162</v>
      </c>
      <c r="S126" s="2"/>
      <c r="T126" s="2"/>
      <c r="U126" s="2">
        <v>7</v>
      </c>
      <c r="V126" s="2"/>
      <c r="W126" s="2" t="s">
        <v>3139</v>
      </c>
      <c r="X126" s="2" t="s">
        <v>354</v>
      </c>
      <c r="Y126" s="3" t="str">
        <f t="shared" si="41"/>
        <v>%Z026113</v>
      </c>
      <c r="Z126" s="2" t="str">
        <f t="shared" si="66"/>
        <v>%%I04TT3012A3</v>
      </c>
      <c r="AA126" s="2"/>
      <c r="AB126" s="2" t="str">
        <f t="shared" si="43"/>
        <v>循环水泵04P0301A定子温度</v>
      </c>
      <c r="AC126" s="1" t="str">
        <f t="shared" si="44"/>
        <v>0</v>
      </c>
      <c r="AD126" s="1" t="str">
        <f t="shared" si="45"/>
        <v>160</v>
      </c>
      <c r="AE126" s="1" t="str">
        <f t="shared" si="46"/>
        <v>℃</v>
      </c>
      <c r="AF126" s="1"/>
      <c r="AG126" s="1"/>
      <c r="AH126" s="1"/>
      <c r="AI126" s="1"/>
      <c r="AJ126" s="1"/>
      <c r="AK126" s="58" t="s">
        <v>165</v>
      </c>
      <c r="AL126" s="4"/>
      <c r="AM126" s="4"/>
      <c r="AN126" s="5"/>
      <c r="AO126" s="195"/>
      <c r="AP126" s="199"/>
      <c r="AQ126" s="197"/>
      <c r="AR126" s="196"/>
      <c r="AS126" s="196"/>
      <c r="AT126" s="205" t="s">
        <v>554</v>
      </c>
      <c r="AU126" s="205" t="s">
        <v>568</v>
      </c>
      <c r="AV126" s="196" t="s">
        <v>170</v>
      </c>
      <c r="AW126" s="4"/>
      <c r="AX126" s="4"/>
      <c r="AY126" s="4"/>
      <c r="AZ126" s="4"/>
      <c r="BA126" s="4"/>
      <c r="BB126" s="4"/>
      <c r="BC126" s="4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4"/>
      <c r="BW126" s="8"/>
      <c r="BX126" s="8"/>
      <c r="BY126" s="8"/>
      <c r="BZ126" s="4"/>
      <c r="CA126" s="4"/>
      <c r="CB126" s="4"/>
      <c r="CC126" s="4"/>
      <c r="CD126" s="27"/>
      <c r="CE126" s="27"/>
      <c r="CF126" s="207">
        <f t="shared" si="47"/>
        <v>-0.16</v>
      </c>
      <c r="CG126" s="208">
        <f t="shared" si="48"/>
        <v>0.16</v>
      </c>
      <c r="CH126" s="209"/>
      <c r="CI126" s="210"/>
      <c r="CJ126" s="207">
        <f t="shared" si="49"/>
        <v>79.84</v>
      </c>
      <c r="CK126" s="208">
        <f t="shared" si="50"/>
        <v>80.16</v>
      </c>
      <c r="CL126" s="209"/>
      <c r="CM126" s="210"/>
      <c r="CN126" s="207">
        <f t="shared" si="51"/>
        <v>159.84</v>
      </c>
      <c r="CO126" s="208">
        <f t="shared" si="52"/>
        <v>160.16</v>
      </c>
      <c r="CP126" s="211"/>
      <c r="CQ126" s="212"/>
      <c r="CR126" s="213"/>
      <c r="CS126" s="213"/>
    </row>
    <row r="127" spans="1:97" ht="19.899999999999999" customHeight="1">
      <c r="A127" s="194">
        <v>126</v>
      </c>
      <c r="B127" s="204">
        <v>14</v>
      </c>
      <c r="C127" s="195"/>
      <c r="D127" s="196" t="s">
        <v>3140</v>
      </c>
      <c r="E127" s="196" t="s">
        <v>3140</v>
      </c>
      <c r="F127" s="196" t="s">
        <v>3141</v>
      </c>
      <c r="G127" s="196"/>
      <c r="H127" s="196"/>
      <c r="I127" s="237"/>
      <c r="J127" s="237"/>
      <c r="K127" s="2" t="str">
        <f t="shared" si="59"/>
        <v>FCS0302</v>
      </c>
      <c r="L127" s="1">
        <f t="shared" si="72"/>
        <v>2</v>
      </c>
      <c r="M127" s="1">
        <f t="shared" si="73"/>
        <v>6</v>
      </c>
      <c r="N127" s="1">
        <v>14</v>
      </c>
      <c r="O127" s="57" t="str">
        <f t="shared" si="74"/>
        <v>AAI143</v>
      </c>
      <c r="P127" s="2" t="str">
        <f t="shared" si="63"/>
        <v>AI</v>
      </c>
      <c r="Q127" s="2"/>
      <c r="R127" s="57" t="s">
        <v>162</v>
      </c>
      <c r="S127" s="2"/>
      <c r="T127" s="2"/>
      <c r="U127" s="2"/>
      <c r="V127" s="2"/>
      <c r="W127" s="36"/>
      <c r="X127" s="36"/>
      <c r="Y127" s="3" t="str">
        <f t="shared" si="41"/>
        <v>%Z026114</v>
      </c>
      <c r="Z127" s="2" t="str">
        <f t="shared" si="66"/>
        <v>%%I08PT-9030</v>
      </c>
      <c r="AA127" s="36"/>
      <c r="AB127" s="2" t="str">
        <f t="shared" si="43"/>
        <v>08PU903机封系统压力</v>
      </c>
      <c r="AC127" s="1" t="str">
        <f t="shared" si="44"/>
        <v/>
      </c>
      <c r="AD127" s="1" t="str">
        <f t="shared" si="45"/>
        <v/>
      </c>
      <c r="AE127" s="1" t="str">
        <f t="shared" si="46"/>
        <v/>
      </c>
      <c r="AF127" s="1"/>
      <c r="AG127" s="1"/>
      <c r="AH127" s="1"/>
      <c r="AI127" s="1"/>
      <c r="AJ127" s="1"/>
      <c r="AK127" s="58" t="s">
        <v>165</v>
      </c>
      <c r="AL127" s="4"/>
      <c r="AM127" s="4"/>
      <c r="AN127" s="5"/>
      <c r="AO127" s="195"/>
      <c r="AP127" s="199"/>
      <c r="AQ127" s="197"/>
      <c r="AR127" s="196"/>
      <c r="AS127" s="115"/>
      <c r="AT127" s="215" t="s">
        <v>554</v>
      </c>
      <c r="AU127" s="215" t="s">
        <v>568</v>
      </c>
      <c r="AV127" s="196" t="s">
        <v>170</v>
      </c>
      <c r="AW127" s="4"/>
      <c r="AX127" s="4"/>
      <c r="AY127" s="4"/>
      <c r="AZ127" s="4"/>
      <c r="BA127" s="4"/>
      <c r="BB127" s="4"/>
      <c r="BC127" s="4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4"/>
      <c r="BW127" s="8"/>
      <c r="BX127" s="8"/>
      <c r="BY127" s="8"/>
      <c r="BZ127" s="4"/>
      <c r="CA127" s="4"/>
      <c r="CB127" s="4"/>
      <c r="CC127" s="4"/>
      <c r="CD127" s="27"/>
      <c r="CE127" s="27"/>
      <c r="CF127" s="207" t="e">
        <f t="shared" si="47"/>
        <v>#VALUE!</v>
      </c>
      <c r="CG127" s="208" t="e">
        <f t="shared" si="48"/>
        <v>#VALUE!</v>
      </c>
      <c r="CH127" s="209"/>
      <c r="CI127" s="210"/>
      <c r="CJ127" s="207" t="e">
        <f t="shared" si="49"/>
        <v>#VALUE!</v>
      </c>
      <c r="CK127" s="208" t="e">
        <f t="shared" si="50"/>
        <v>#VALUE!</v>
      </c>
      <c r="CL127" s="209"/>
      <c r="CM127" s="210"/>
      <c r="CN127" s="207" t="e">
        <f t="shared" si="51"/>
        <v>#VALUE!</v>
      </c>
      <c r="CO127" s="208" t="e">
        <f t="shared" si="52"/>
        <v>#VALUE!</v>
      </c>
      <c r="CP127" s="211"/>
      <c r="CQ127" s="212"/>
      <c r="CR127" s="213"/>
      <c r="CS127" s="213"/>
    </row>
    <row r="128" spans="1:97" ht="19.899999999999999" customHeight="1">
      <c r="A128" s="194">
        <v>127</v>
      </c>
      <c r="B128" s="204">
        <v>15</v>
      </c>
      <c r="C128" s="195"/>
      <c r="D128" s="196" t="str">
        <f>LEFT(K128,1)&amp;RIGHT(K128,2)&amp;"N"&amp;L128&amp;"S"&amp;M128&amp;N128</f>
        <v>F02N2S615</v>
      </c>
      <c r="E128" s="196" t="s">
        <v>3142</v>
      </c>
      <c r="F128" s="196" t="s">
        <v>547</v>
      </c>
      <c r="G128" s="196"/>
      <c r="H128" s="196"/>
      <c r="I128" s="237"/>
      <c r="J128" s="237"/>
      <c r="K128" s="2" t="str">
        <f t="shared" si="59"/>
        <v>FCS0302</v>
      </c>
      <c r="L128" s="1">
        <f t="shared" si="72"/>
        <v>2</v>
      </c>
      <c r="M128" s="1">
        <f t="shared" si="73"/>
        <v>6</v>
      </c>
      <c r="N128" s="1">
        <v>15</v>
      </c>
      <c r="O128" s="57" t="str">
        <f t="shared" si="74"/>
        <v>AAI143</v>
      </c>
      <c r="P128" s="2" t="str">
        <f t="shared" si="63"/>
        <v>AI</v>
      </c>
      <c r="Q128" s="2"/>
      <c r="R128" s="57" t="s">
        <v>162</v>
      </c>
      <c r="S128" s="2"/>
      <c r="T128" s="2"/>
      <c r="U128" s="2"/>
      <c r="V128" s="2"/>
      <c r="W128" s="2"/>
      <c r="X128" s="2"/>
      <c r="Y128" s="3" t="str">
        <f t="shared" si="41"/>
        <v>%Z026115</v>
      </c>
      <c r="Z128" s="2" t="str">
        <f t="shared" si="66"/>
        <v>%%IF02N2S615</v>
      </c>
      <c r="AA128" s="36"/>
      <c r="AB128" s="2" t="str">
        <f t="shared" si="43"/>
        <v>AI SPARE</v>
      </c>
      <c r="AC128" s="1" t="str">
        <f t="shared" si="44"/>
        <v/>
      </c>
      <c r="AD128" s="1" t="str">
        <f t="shared" si="45"/>
        <v/>
      </c>
      <c r="AE128" s="1" t="str">
        <f t="shared" si="46"/>
        <v/>
      </c>
      <c r="AF128" s="1"/>
      <c r="AG128" s="1"/>
      <c r="AH128" s="1"/>
      <c r="AI128" s="1"/>
      <c r="AJ128" s="1"/>
      <c r="AK128" s="58" t="s">
        <v>165</v>
      </c>
      <c r="AL128" s="4"/>
      <c r="AM128" s="4"/>
      <c r="AN128" s="5"/>
      <c r="AO128" s="195"/>
      <c r="AP128" s="199"/>
      <c r="AQ128" s="197"/>
      <c r="AR128" s="196"/>
      <c r="AS128" s="195"/>
      <c r="AT128" s="216" t="s">
        <v>554</v>
      </c>
      <c r="AU128" s="216"/>
      <c r="AV128" s="196"/>
      <c r="AW128" s="4"/>
      <c r="AX128" s="4"/>
      <c r="AY128" s="4"/>
      <c r="AZ128" s="4"/>
      <c r="BA128" s="4"/>
      <c r="BB128" s="4"/>
      <c r="BC128" s="4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4"/>
      <c r="BW128" s="8"/>
      <c r="BX128" s="8"/>
      <c r="BY128" s="8"/>
      <c r="BZ128" s="4"/>
      <c r="CA128" s="4"/>
      <c r="CB128" s="4"/>
      <c r="CC128" s="4"/>
      <c r="CD128" s="27"/>
      <c r="CE128" s="27"/>
      <c r="CF128" s="207" t="e">
        <f t="shared" si="47"/>
        <v>#VALUE!</v>
      </c>
      <c r="CG128" s="208" t="e">
        <f t="shared" si="48"/>
        <v>#VALUE!</v>
      </c>
      <c r="CH128" s="209"/>
      <c r="CI128" s="210"/>
      <c r="CJ128" s="207" t="e">
        <f t="shared" si="49"/>
        <v>#VALUE!</v>
      </c>
      <c r="CK128" s="208" t="e">
        <f t="shared" si="50"/>
        <v>#VALUE!</v>
      </c>
      <c r="CL128" s="209"/>
      <c r="CM128" s="210"/>
      <c r="CN128" s="207" t="e">
        <f t="shared" si="51"/>
        <v>#VALUE!</v>
      </c>
      <c r="CO128" s="208" t="e">
        <f t="shared" si="52"/>
        <v>#VALUE!</v>
      </c>
      <c r="CP128" s="211"/>
      <c r="CQ128" s="212"/>
      <c r="CR128" s="213"/>
      <c r="CS128" s="213"/>
    </row>
    <row r="129" spans="1:97" ht="19.899999999999999" customHeight="1">
      <c r="A129" s="194">
        <v>128</v>
      </c>
      <c r="B129" s="204">
        <v>16</v>
      </c>
      <c r="C129" s="195"/>
      <c r="D129" s="196" t="str">
        <f>LEFT(K129,1)&amp;RIGHT(K129,2)&amp;"N"&amp;L129&amp;"S"&amp;M129&amp;N129</f>
        <v>F02N2S616</v>
      </c>
      <c r="E129" s="196" t="s">
        <v>3143</v>
      </c>
      <c r="F129" s="196" t="s">
        <v>547</v>
      </c>
      <c r="G129" s="196"/>
      <c r="H129" s="196"/>
      <c r="I129" s="237"/>
      <c r="J129" s="237"/>
      <c r="K129" s="2" t="str">
        <f t="shared" si="59"/>
        <v>FCS0302</v>
      </c>
      <c r="L129" s="1">
        <f t="shared" si="72"/>
        <v>2</v>
      </c>
      <c r="M129" s="1">
        <f t="shared" si="73"/>
        <v>6</v>
      </c>
      <c r="N129" s="1">
        <v>16</v>
      </c>
      <c r="O129" s="57" t="str">
        <f t="shared" si="74"/>
        <v>AAI143</v>
      </c>
      <c r="P129" s="2" t="str">
        <f t="shared" si="63"/>
        <v>AI</v>
      </c>
      <c r="Q129" s="2"/>
      <c r="R129" s="57" t="s">
        <v>162</v>
      </c>
      <c r="S129" s="2"/>
      <c r="T129" s="2"/>
      <c r="U129" s="2"/>
      <c r="V129" s="2"/>
      <c r="W129" s="2"/>
      <c r="X129" s="2"/>
      <c r="Y129" s="25" t="str">
        <f t="shared" si="41"/>
        <v>%Z026116</v>
      </c>
      <c r="Z129" s="2" t="str">
        <f t="shared" si="66"/>
        <v>%%IF02N2S616</v>
      </c>
      <c r="AA129" s="36"/>
      <c r="AB129" s="2" t="str">
        <f t="shared" si="43"/>
        <v>AI SPARE</v>
      </c>
      <c r="AC129" s="1" t="str">
        <f t="shared" si="44"/>
        <v/>
      </c>
      <c r="AD129" s="1" t="str">
        <f t="shared" si="45"/>
        <v/>
      </c>
      <c r="AE129" s="1" t="str">
        <f t="shared" si="46"/>
        <v/>
      </c>
      <c r="AF129" s="1"/>
      <c r="AG129" s="1"/>
      <c r="AH129" s="1"/>
      <c r="AI129" s="1"/>
      <c r="AJ129" s="1"/>
      <c r="AK129" s="58" t="s">
        <v>165</v>
      </c>
      <c r="AL129" s="4"/>
      <c r="AM129" s="4"/>
      <c r="AN129" s="5"/>
      <c r="AO129" s="195"/>
      <c r="AP129" s="199"/>
      <c r="AQ129" s="197"/>
      <c r="AR129" s="196"/>
      <c r="AS129" s="195"/>
      <c r="AT129" s="216" t="s">
        <v>554</v>
      </c>
      <c r="AU129" s="216"/>
      <c r="AV129" s="196"/>
      <c r="AW129" s="4"/>
      <c r="AX129" s="4"/>
      <c r="AY129" s="4"/>
      <c r="AZ129" s="4"/>
      <c r="BA129" s="4"/>
      <c r="BB129" s="4"/>
      <c r="BC129" s="4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4"/>
      <c r="BW129" s="8"/>
      <c r="BX129" s="8"/>
      <c r="BY129" s="8"/>
      <c r="BZ129" s="4"/>
      <c r="CA129" s="4"/>
      <c r="CB129" s="4"/>
      <c r="CC129" s="4"/>
      <c r="CD129" s="27"/>
      <c r="CE129" s="27"/>
      <c r="CF129" s="207" t="e">
        <f t="shared" si="47"/>
        <v>#VALUE!</v>
      </c>
      <c r="CG129" s="208" t="e">
        <f t="shared" si="48"/>
        <v>#VALUE!</v>
      </c>
      <c r="CH129" s="209"/>
      <c r="CI129" s="210"/>
      <c r="CJ129" s="207" t="e">
        <f t="shared" si="49"/>
        <v>#VALUE!</v>
      </c>
      <c r="CK129" s="208" t="e">
        <f t="shared" si="50"/>
        <v>#VALUE!</v>
      </c>
      <c r="CL129" s="209"/>
      <c r="CM129" s="210"/>
      <c r="CN129" s="207" t="e">
        <f t="shared" si="51"/>
        <v>#VALUE!</v>
      </c>
      <c r="CO129" s="208" t="e">
        <f t="shared" si="52"/>
        <v>#VALUE!</v>
      </c>
      <c r="CP129" s="211"/>
      <c r="CQ129" s="212"/>
      <c r="CR129" s="213"/>
      <c r="CS129" s="213"/>
    </row>
    <row r="130" spans="1:97" ht="19.899999999999999" customHeight="1">
      <c r="A130" s="194">
        <v>129</v>
      </c>
      <c r="B130" s="195">
        <v>1</v>
      </c>
      <c r="C130" s="195"/>
      <c r="D130" s="196" t="s">
        <v>3144</v>
      </c>
      <c r="E130" s="196" t="s">
        <v>3145</v>
      </c>
      <c r="F130" s="196" t="s">
        <v>3146</v>
      </c>
      <c r="G130" s="196" t="s">
        <v>3125</v>
      </c>
      <c r="H130" s="196" t="s">
        <v>461</v>
      </c>
      <c r="I130" s="237" t="str">
        <f t="shared" ref="I130:I144" si="75">IF(G130&lt;&gt;"",LEFT(G130,FIND("~",G130,1)-1),"")</f>
        <v>0</v>
      </c>
      <c r="J130" s="237" t="str">
        <f t="shared" ref="J130:J144" si="76">IF(G130&lt;&gt;"",MID(G130,FIND("~",G130,1)+1,10),"")</f>
        <v>110</v>
      </c>
      <c r="K130" s="2" t="str">
        <f t="shared" si="59"/>
        <v>FCS0302</v>
      </c>
      <c r="L130" s="1">
        <v>3</v>
      </c>
      <c r="M130" s="1">
        <v>5</v>
      </c>
      <c r="N130" s="1">
        <v>1</v>
      </c>
      <c r="O130" s="57" t="s">
        <v>34</v>
      </c>
      <c r="P130" s="2" t="str">
        <f t="shared" si="63"/>
        <v>AI</v>
      </c>
      <c r="Q130" s="2"/>
      <c r="R130" s="57" t="s">
        <v>162</v>
      </c>
      <c r="S130" s="2"/>
      <c r="T130" s="2"/>
      <c r="U130" s="2">
        <v>7</v>
      </c>
      <c r="V130" s="2"/>
      <c r="W130" s="2" t="s">
        <v>3147</v>
      </c>
      <c r="X130" s="2" t="s">
        <v>354</v>
      </c>
      <c r="Y130" s="3" t="str">
        <f t="shared" ref="Y130:Y193" si="77">"%Z"&amp;TEXT(L130,"00")&amp;TEXT(M130,"0")&amp;"1"&amp;TEXT(N130,"00")</f>
        <v>%Z035101</v>
      </c>
      <c r="Z130" s="2" t="str">
        <f t="shared" ref="Z130:Z161" si="78">IF(D130="","",IF(P130="AI",CONCATENATE("%%I",E130),IF(P130="AO",CONCATENATE("%%O",E130),E130)))</f>
        <v>%%I04TT3012A4</v>
      </c>
      <c r="AA130" s="2"/>
      <c r="AB130" s="2" t="str">
        <f t="shared" ref="AB130:AB193" si="79">IF(F130&lt;&gt;"",F130,"")</f>
        <v>循环水泵04P0301A轴承温度</v>
      </c>
      <c r="AC130" s="1" t="str">
        <f t="shared" ref="AC130:AC193" si="80">IF(I130&lt;&gt;"",I130,"")</f>
        <v>0</v>
      </c>
      <c r="AD130" s="1" t="str">
        <f t="shared" ref="AD130:AD193" si="81">IF(J130&lt;&gt;"",J130,"")</f>
        <v>110</v>
      </c>
      <c r="AE130" s="1" t="str">
        <f t="shared" ref="AE130:AE193" si="82">IF(H130&lt;&gt;"",H130,"")</f>
        <v>℃</v>
      </c>
      <c r="AF130" s="1"/>
      <c r="AG130" s="59"/>
      <c r="AH130" s="1"/>
      <c r="AI130" s="1"/>
      <c r="AJ130" s="1"/>
      <c r="AK130" s="58" t="s">
        <v>165</v>
      </c>
      <c r="AL130" s="4"/>
      <c r="AM130" s="4"/>
      <c r="AN130" s="5"/>
      <c r="AO130" s="195"/>
      <c r="AP130" s="199"/>
      <c r="AQ130" s="197"/>
      <c r="AR130" s="196"/>
      <c r="AS130" s="196"/>
      <c r="AT130" s="205" t="s">
        <v>554</v>
      </c>
      <c r="AU130" s="205" t="s">
        <v>568</v>
      </c>
      <c r="AV130" s="196" t="s">
        <v>170</v>
      </c>
      <c r="AW130" s="4"/>
      <c r="AX130" s="4"/>
      <c r="AY130" s="4"/>
      <c r="AZ130" s="4"/>
      <c r="BA130" s="4"/>
      <c r="BB130" s="4"/>
      <c r="BC130" s="4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4"/>
      <c r="BW130" s="8"/>
      <c r="BX130" s="8"/>
      <c r="BY130" s="8"/>
      <c r="BZ130" s="4"/>
      <c r="CA130" s="4"/>
      <c r="CB130" s="4"/>
      <c r="CC130" s="4"/>
      <c r="CD130" s="27"/>
      <c r="CE130" s="27"/>
      <c r="CF130" s="207">
        <f t="shared" ref="CF130:CF193" si="83">IF(OR(P130="AI",P130="PI"),AC130-(AD130-AC130)*0.001,IF(AND(P130="AO",S130="FC"),4-0.048,IF(AND(P130="AO",OR(S130="FO",S130="FLO")),20-0.048,"")))</f>
        <v>-0.11</v>
      </c>
      <c r="CG130" s="208">
        <f t="shared" ref="CG130:CG193" si="84">IF(OR(P130="AI",P130="PI"),AC130+(AD130-AC130)*0.001,IF(AND(P130="AO",S130="FC"),4+0.048,IF(AND(P130="AO",OR(S130="FO",S130="FLO")),20+0.048,"")))</f>
        <v>0.11</v>
      </c>
      <c r="CH130" s="209"/>
      <c r="CI130" s="210"/>
      <c r="CJ130" s="207">
        <f t="shared" ref="CJ130:CJ193" si="85">IF(OR(P130="AI",P130="PI"),(AD130+AC130)/2-(AD130-AC130)*0.001,IF(P130="AO",12-0.048,""))</f>
        <v>54.89</v>
      </c>
      <c r="CK130" s="208">
        <f t="shared" ref="CK130:CK193" si="86">IF(OR(P130="AI",P130="PI"),(AD130+AC130)/2+(AD130-AC130)*0.001,IF(P130="AO",12+0.048,""))</f>
        <v>55.11</v>
      </c>
      <c r="CL130" s="209"/>
      <c r="CM130" s="210"/>
      <c r="CN130" s="207">
        <f t="shared" ref="CN130:CN193" si="87">IF(OR(P130="AI",P130="PI"),AD130-(AD130-AC130)*0.001,IF(AND(P130="AO",S130="FC"),20-0.048,IF(AND(P130="AO",OR(S130="FO",S130="FLO")),4-0.048,"")))</f>
        <v>109.89</v>
      </c>
      <c r="CO130" s="208">
        <f t="shared" ref="CO130:CO193" si="88">IF(OR(P130="AI",P130="PI"),AD130+(AD130-AC130)*0.001,IF(AND(P130="AO",S130="FC"),20+0.048,IF(AND(P130="AO",OR(S130="FO",S130="FLO")),4+0.048,"")))</f>
        <v>110.11</v>
      </c>
      <c r="CP130" s="211"/>
      <c r="CQ130" s="212"/>
      <c r="CR130" s="213"/>
      <c r="CS130" s="213"/>
    </row>
    <row r="131" spans="1:97" ht="19.899999999999999" customHeight="1">
      <c r="A131" s="194">
        <v>130</v>
      </c>
      <c r="B131" s="195">
        <v>2</v>
      </c>
      <c r="C131" s="195"/>
      <c r="D131" s="196" t="s">
        <v>3148</v>
      </c>
      <c r="E131" s="196" t="s">
        <v>3149</v>
      </c>
      <c r="F131" s="196" t="s">
        <v>3146</v>
      </c>
      <c r="G131" s="196" t="s">
        <v>3125</v>
      </c>
      <c r="H131" s="196" t="s">
        <v>461</v>
      </c>
      <c r="I131" s="237" t="str">
        <f t="shared" si="75"/>
        <v>0</v>
      </c>
      <c r="J131" s="237" t="str">
        <f t="shared" si="76"/>
        <v>110</v>
      </c>
      <c r="K131" s="2" t="str">
        <f t="shared" si="59"/>
        <v>FCS0302</v>
      </c>
      <c r="L131" s="1">
        <f t="shared" ref="L131:L145" si="89">L130</f>
        <v>3</v>
      </c>
      <c r="M131" s="1">
        <f t="shared" ref="M131:M145" si="90">M130</f>
        <v>5</v>
      </c>
      <c r="N131" s="1">
        <v>2</v>
      </c>
      <c r="O131" s="57" t="str">
        <f t="shared" ref="O131:O145" si="91">O130</f>
        <v>AAI143</v>
      </c>
      <c r="P131" s="2" t="str">
        <f t="shared" si="63"/>
        <v>AI</v>
      </c>
      <c r="Q131" s="2"/>
      <c r="R131" s="57" t="s">
        <v>162</v>
      </c>
      <c r="S131" s="2"/>
      <c r="T131" s="2"/>
      <c r="U131" s="2">
        <v>7</v>
      </c>
      <c r="V131" s="2"/>
      <c r="W131" s="2" t="s">
        <v>3150</v>
      </c>
      <c r="X131" s="2" t="s">
        <v>354</v>
      </c>
      <c r="Y131" s="3" t="str">
        <f t="shared" si="77"/>
        <v>%Z035102</v>
      </c>
      <c r="Z131" s="2" t="str">
        <f t="shared" si="78"/>
        <v>%%I04TT3012A5</v>
      </c>
      <c r="AA131" s="2"/>
      <c r="AB131" s="2" t="str">
        <f t="shared" si="79"/>
        <v>循环水泵04P0301A轴承温度</v>
      </c>
      <c r="AC131" s="1" t="str">
        <f t="shared" si="80"/>
        <v>0</v>
      </c>
      <c r="AD131" s="1" t="str">
        <f t="shared" si="81"/>
        <v>110</v>
      </c>
      <c r="AE131" s="1" t="str">
        <f t="shared" si="82"/>
        <v>℃</v>
      </c>
      <c r="AF131" s="1"/>
      <c r="AG131" s="1"/>
      <c r="AH131" s="1"/>
      <c r="AI131" s="1"/>
      <c r="AJ131" s="1"/>
      <c r="AK131" s="58" t="s">
        <v>165</v>
      </c>
      <c r="AL131" s="4"/>
      <c r="AM131" s="4"/>
      <c r="AN131" s="5"/>
      <c r="AO131" s="195"/>
      <c r="AP131" s="199"/>
      <c r="AQ131" s="197"/>
      <c r="AR131" s="196"/>
      <c r="AS131" s="196"/>
      <c r="AT131" s="205" t="s">
        <v>554</v>
      </c>
      <c r="AU131" s="205" t="s">
        <v>568</v>
      </c>
      <c r="AV131" s="196" t="s">
        <v>170</v>
      </c>
      <c r="AW131" s="4"/>
      <c r="AX131" s="4"/>
      <c r="AY131" s="4"/>
      <c r="AZ131" s="4"/>
      <c r="BA131" s="4"/>
      <c r="BB131" s="4"/>
      <c r="BC131" s="4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4"/>
      <c r="BW131" s="8"/>
      <c r="BX131" s="8"/>
      <c r="BY131" s="8"/>
      <c r="BZ131" s="4"/>
      <c r="CA131" s="4"/>
      <c r="CB131" s="4"/>
      <c r="CC131" s="4"/>
      <c r="CD131" s="27"/>
      <c r="CE131" s="27"/>
      <c r="CF131" s="207">
        <f t="shared" si="83"/>
        <v>-0.11</v>
      </c>
      <c r="CG131" s="208">
        <f t="shared" si="84"/>
        <v>0.11</v>
      </c>
      <c r="CH131" s="209"/>
      <c r="CI131" s="210"/>
      <c r="CJ131" s="207">
        <f t="shared" si="85"/>
        <v>54.89</v>
      </c>
      <c r="CK131" s="208">
        <f t="shared" si="86"/>
        <v>55.11</v>
      </c>
      <c r="CL131" s="209"/>
      <c r="CM131" s="210"/>
      <c r="CN131" s="207">
        <f t="shared" si="87"/>
        <v>109.89</v>
      </c>
      <c r="CO131" s="208">
        <f t="shared" si="88"/>
        <v>110.11</v>
      </c>
      <c r="CP131" s="211"/>
      <c r="CQ131" s="212"/>
      <c r="CR131" s="213"/>
      <c r="CS131" s="213"/>
    </row>
    <row r="132" spans="1:97" ht="19.899999999999999" customHeight="1">
      <c r="A132" s="194">
        <v>131</v>
      </c>
      <c r="B132" s="195">
        <v>3</v>
      </c>
      <c r="C132" s="195"/>
      <c r="D132" s="196" t="s">
        <v>3151</v>
      </c>
      <c r="E132" s="196" t="s">
        <v>3152</v>
      </c>
      <c r="F132" s="196" t="s">
        <v>3153</v>
      </c>
      <c r="G132" s="196" t="s">
        <v>1183</v>
      </c>
      <c r="H132" s="196" t="s">
        <v>461</v>
      </c>
      <c r="I132" s="237" t="str">
        <f t="shared" si="75"/>
        <v>0</v>
      </c>
      <c r="J132" s="237" t="str">
        <f t="shared" si="76"/>
        <v>160</v>
      </c>
      <c r="K132" s="2" t="str">
        <f t="shared" si="59"/>
        <v>FCS0302</v>
      </c>
      <c r="L132" s="1">
        <f t="shared" si="89"/>
        <v>3</v>
      </c>
      <c r="M132" s="1">
        <f t="shared" si="90"/>
        <v>5</v>
      </c>
      <c r="N132" s="1">
        <v>3</v>
      </c>
      <c r="O132" s="57" t="str">
        <f t="shared" si="91"/>
        <v>AAI143</v>
      </c>
      <c r="P132" s="2" t="str">
        <f t="shared" si="63"/>
        <v>AI</v>
      </c>
      <c r="Q132" s="2"/>
      <c r="R132" s="57" t="s">
        <v>162</v>
      </c>
      <c r="S132" s="2"/>
      <c r="T132" s="2"/>
      <c r="U132" s="2">
        <v>7</v>
      </c>
      <c r="V132" s="2"/>
      <c r="W132" s="2" t="s">
        <v>3154</v>
      </c>
      <c r="X132" s="2" t="s">
        <v>354</v>
      </c>
      <c r="Y132" s="3" t="str">
        <f t="shared" si="77"/>
        <v>%Z035103</v>
      </c>
      <c r="Z132" s="2" t="str">
        <f t="shared" si="78"/>
        <v>%%I04TT3012B1</v>
      </c>
      <c r="AA132" s="2"/>
      <c r="AB132" s="2" t="str">
        <f t="shared" si="79"/>
        <v>循环水泵04P0301B定子温度</v>
      </c>
      <c r="AC132" s="1" t="str">
        <f t="shared" si="80"/>
        <v>0</v>
      </c>
      <c r="AD132" s="1" t="str">
        <f t="shared" si="81"/>
        <v>160</v>
      </c>
      <c r="AE132" s="1" t="str">
        <f t="shared" si="82"/>
        <v>℃</v>
      </c>
      <c r="AF132" s="1"/>
      <c r="AG132" s="1"/>
      <c r="AH132" s="1"/>
      <c r="AI132" s="1"/>
      <c r="AJ132" s="1"/>
      <c r="AK132" s="58" t="s">
        <v>165</v>
      </c>
      <c r="AL132" s="4"/>
      <c r="AM132" s="4"/>
      <c r="AN132" s="5"/>
      <c r="AO132" s="195"/>
      <c r="AP132" s="199"/>
      <c r="AQ132" s="197"/>
      <c r="AR132" s="196"/>
      <c r="AS132" s="196"/>
      <c r="AT132" s="205" t="s">
        <v>554</v>
      </c>
      <c r="AU132" s="205" t="s">
        <v>568</v>
      </c>
      <c r="AV132" s="196" t="s">
        <v>170</v>
      </c>
      <c r="AW132" s="4"/>
      <c r="AX132" s="4"/>
      <c r="AY132" s="4"/>
      <c r="AZ132" s="4"/>
      <c r="BA132" s="4"/>
      <c r="BB132" s="4"/>
      <c r="BC132" s="4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4"/>
      <c r="BW132" s="8"/>
      <c r="BX132" s="8"/>
      <c r="BY132" s="8"/>
      <c r="BZ132" s="4"/>
      <c r="CA132" s="4"/>
      <c r="CB132" s="4"/>
      <c r="CC132" s="4"/>
      <c r="CD132" s="27"/>
      <c r="CE132" s="27"/>
      <c r="CF132" s="207">
        <f t="shared" si="83"/>
        <v>-0.16</v>
      </c>
      <c r="CG132" s="208">
        <f t="shared" si="84"/>
        <v>0.16</v>
      </c>
      <c r="CH132" s="209"/>
      <c r="CI132" s="210"/>
      <c r="CJ132" s="207">
        <f t="shared" si="85"/>
        <v>79.84</v>
      </c>
      <c r="CK132" s="208">
        <f t="shared" si="86"/>
        <v>80.16</v>
      </c>
      <c r="CL132" s="209"/>
      <c r="CM132" s="210"/>
      <c r="CN132" s="207">
        <f t="shared" si="87"/>
        <v>159.84</v>
      </c>
      <c r="CO132" s="208">
        <f t="shared" si="88"/>
        <v>160.16</v>
      </c>
      <c r="CP132" s="211"/>
      <c r="CQ132" s="212"/>
      <c r="CR132" s="213"/>
      <c r="CS132" s="213"/>
    </row>
    <row r="133" spans="1:97" ht="19.899999999999999" customHeight="1">
      <c r="A133" s="194">
        <v>132</v>
      </c>
      <c r="B133" s="195">
        <v>4</v>
      </c>
      <c r="C133" s="195"/>
      <c r="D133" s="196" t="s">
        <v>3155</v>
      </c>
      <c r="E133" s="196" t="s">
        <v>3156</v>
      </c>
      <c r="F133" s="196" t="s">
        <v>3153</v>
      </c>
      <c r="G133" s="196" t="s">
        <v>1183</v>
      </c>
      <c r="H133" s="196" t="s">
        <v>461</v>
      </c>
      <c r="I133" s="237" t="str">
        <f t="shared" si="75"/>
        <v>0</v>
      </c>
      <c r="J133" s="237" t="str">
        <f t="shared" si="76"/>
        <v>160</v>
      </c>
      <c r="K133" s="2" t="str">
        <f t="shared" si="59"/>
        <v>FCS0302</v>
      </c>
      <c r="L133" s="1">
        <f t="shared" si="89"/>
        <v>3</v>
      </c>
      <c r="M133" s="1">
        <f t="shared" si="90"/>
        <v>5</v>
      </c>
      <c r="N133" s="1">
        <v>4</v>
      </c>
      <c r="O133" s="57" t="str">
        <f t="shared" si="91"/>
        <v>AAI143</v>
      </c>
      <c r="P133" s="2" t="str">
        <f t="shared" si="63"/>
        <v>AI</v>
      </c>
      <c r="Q133" s="2"/>
      <c r="R133" s="57" t="s">
        <v>162</v>
      </c>
      <c r="S133" s="2"/>
      <c r="T133" s="2"/>
      <c r="U133" s="2">
        <v>7</v>
      </c>
      <c r="V133" s="2"/>
      <c r="W133" s="2" t="s">
        <v>3157</v>
      </c>
      <c r="X133" s="2" t="s">
        <v>354</v>
      </c>
      <c r="Y133" s="3" t="str">
        <f t="shared" si="77"/>
        <v>%Z035104</v>
      </c>
      <c r="Z133" s="2" t="str">
        <f t="shared" si="78"/>
        <v>%%I04TT3012B2</v>
      </c>
      <c r="AA133" s="2"/>
      <c r="AB133" s="2" t="str">
        <f t="shared" si="79"/>
        <v>循环水泵04P0301B定子温度</v>
      </c>
      <c r="AC133" s="1" t="str">
        <f t="shared" si="80"/>
        <v>0</v>
      </c>
      <c r="AD133" s="1" t="str">
        <f t="shared" si="81"/>
        <v>160</v>
      </c>
      <c r="AE133" s="1" t="str">
        <f t="shared" si="82"/>
        <v>℃</v>
      </c>
      <c r="AF133" s="1"/>
      <c r="AG133" s="59"/>
      <c r="AH133" s="59"/>
      <c r="AI133" s="1"/>
      <c r="AJ133" s="1"/>
      <c r="AK133" s="58" t="s">
        <v>165</v>
      </c>
      <c r="AL133" s="4"/>
      <c r="AM133" s="4"/>
      <c r="AN133" s="5"/>
      <c r="AO133" s="195"/>
      <c r="AP133" s="199"/>
      <c r="AQ133" s="197"/>
      <c r="AR133" s="196"/>
      <c r="AS133" s="196"/>
      <c r="AT133" s="205" t="s">
        <v>554</v>
      </c>
      <c r="AU133" s="205" t="s">
        <v>568</v>
      </c>
      <c r="AV133" s="196" t="s">
        <v>170</v>
      </c>
      <c r="AW133" s="4"/>
      <c r="AX133" s="4"/>
      <c r="AY133" s="4"/>
      <c r="AZ133" s="4"/>
      <c r="BA133" s="4"/>
      <c r="BB133" s="4"/>
      <c r="BC133" s="4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4"/>
      <c r="BW133" s="8"/>
      <c r="BX133" s="8"/>
      <c r="BY133" s="8"/>
      <c r="BZ133" s="4"/>
      <c r="CA133" s="4"/>
      <c r="CB133" s="4"/>
      <c r="CC133" s="4"/>
      <c r="CD133" s="27"/>
      <c r="CE133" s="27"/>
      <c r="CF133" s="207">
        <f t="shared" si="83"/>
        <v>-0.16</v>
      </c>
      <c r="CG133" s="208">
        <f t="shared" si="84"/>
        <v>0.16</v>
      </c>
      <c r="CH133" s="209"/>
      <c r="CI133" s="210"/>
      <c r="CJ133" s="207">
        <f t="shared" si="85"/>
        <v>79.84</v>
      </c>
      <c r="CK133" s="208">
        <f t="shared" si="86"/>
        <v>80.16</v>
      </c>
      <c r="CL133" s="209"/>
      <c r="CM133" s="210"/>
      <c r="CN133" s="207">
        <f t="shared" si="87"/>
        <v>159.84</v>
      </c>
      <c r="CO133" s="208">
        <f t="shared" si="88"/>
        <v>160.16</v>
      </c>
      <c r="CP133" s="211"/>
      <c r="CQ133" s="212"/>
      <c r="CR133" s="213"/>
      <c r="CS133" s="213"/>
    </row>
    <row r="134" spans="1:97" ht="19.899999999999999" customHeight="1">
      <c r="A134" s="194">
        <v>133</v>
      </c>
      <c r="B134" s="195">
        <v>5</v>
      </c>
      <c r="C134" s="195"/>
      <c r="D134" s="196" t="s">
        <v>3158</v>
      </c>
      <c r="E134" s="196" t="s">
        <v>3159</v>
      </c>
      <c r="F134" s="196" t="s">
        <v>3153</v>
      </c>
      <c r="G134" s="196" t="s">
        <v>1183</v>
      </c>
      <c r="H134" s="196" t="s">
        <v>461</v>
      </c>
      <c r="I134" s="237" t="str">
        <f t="shared" si="75"/>
        <v>0</v>
      </c>
      <c r="J134" s="237" t="str">
        <f t="shared" si="76"/>
        <v>160</v>
      </c>
      <c r="K134" s="2" t="str">
        <f t="shared" si="59"/>
        <v>FCS0302</v>
      </c>
      <c r="L134" s="1">
        <f t="shared" si="89"/>
        <v>3</v>
      </c>
      <c r="M134" s="1">
        <f t="shared" si="90"/>
        <v>5</v>
      </c>
      <c r="N134" s="1">
        <v>5</v>
      </c>
      <c r="O134" s="57" t="str">
        <f t="shared" si="91"/>
        <v>AAI143</v>
      </c>
      <c r="P134" s="2" t="str">
        <f t="shared" si="63"/>
        <v>AI</v>
      </c>
      <c r="Q134" s="2"/>
      <c r="R134" s="57" t="s">
        <v>162</v>
      </c>
      <c r="S134" s="2"/>
      <c r="T134" s="2"/>
      <c r="U134" s="2">
        <v>7</v>
      </c>
      <c r="V134" s="2"/>
      <c r="W134" s="2" t="s">
        <v>3160</v>
      </c>
      <c r="X134" s="2" t="s">
        <v>354</v>
      </c>
      <c r="Y134" s="3" t="str">
        <f t="shared" si="77"/>
        <v>%Z035105</v>
      </c>
      <c r="Z134" s="2" t="str">
        <f t="shared" si="78"/>
        <v>%%I04TT3012B3</v>
      </c>
      <c r="AA134" s="2"/>
      <c r="AB134" s="2" t="str">
        <f t="shared" si="79"/>
        <v>循环水泵04P0301B定子温度</v>
      </c>
      <c r="AC134" s="1" t="str">
        <f t="shared" si="80"/>
        <v>0</v>
      </c>
      <c r="AD134" s="1" t="str">
        <f t="shared" si="81"/>
        <v>160</v>
      </c>
      <c r="AE134" s="1" t="str">
        <f t="shared" si="82"/>
        <v>℃</v>
      </c>
      <c r="AF134" s="1"/>
      <c r="AG134" s="59"/>
      <c r="AH134" s="59"/>
      <c r="AI134" s="1"/>
      <c r="AJ134" s="1"/>
      <c r="AK134" s="58" t="s">
        <v>165</v>
      </c>
      <c r="AL134" s="4"/>
      <c r="AM134" s="4"/>
      <c r="AN134" s="5"/>
      <c r="AO134" s="195"/>
      <c r="AP134" s="199"/>
      <c r="AQ134" s="197"/>
      <c r="AR134" s="196"/>
      <c r="AS134" s="196"/>
      <c r="AT134" s="205" t="s">
        <v>554</v>
      </c>
      <c r="AU134" s="205" t="s">
        <v>568</v>
      </c>
      <c r="AV134" s="196" t="s">
        <v>170</v>
      </c>
      <c r="AW134" s="4"/>
      <c r="AX134" s="4"/>
      <c r="AY134" s="4"/>
      <c r="AZ134" s="4"/>
      <c r="BA134" s="4"/>
      <c r="BB134" s="4"/>
      <c r="BC134" s="4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4"/>
      <c r="BW134" s="8"/>
      <c r="BX134" s="8"/>
      <c r="BY134" s="8"/>
      <c r="BZ134" s="4"/>
      <c r="CA134" s="4"/>
      <c r="CB134" s="4"/>
      <c r="CC134" s="4"/>
      <c r="CD134" s="27"/>
      <c r="CE134" s="27"/>
      <c r="CF134" s="207">
        <f t="shared" si="83"/>
        <v>-0.16</v>
      </c>
      <c r="CG134" s="208">
        <f t="shared" si="84"/>
        <v>0.16</v>
      </c>
      <c r="CH134" s="209"/>
      <c r="CI134" s="210"/>
      <c r="CJ134" s="207">
        <f t="shared" si="85"/>
        <v>79.84</v>
      </c>
      <c r="CK134" s="208">
        <f t="shared" si="86"/>
        <v>80.16</v>
      </c>
      <c r="CL134" s="209"/>
      <c r="CM134" s="210"/>
      <c r="CN134" s="207">
        <f t="shared" si="87"/>
        <v>159.84</v>
      </c>
      <c r="CO134" s="208">
        <f t="shared" si="88"/>
        <v>160.16</v>
      </c>
      <c r="CP134" s="211"/>
      <c r="CQ134" s="212"/>
      <c r="CR134" s="213"/>
      <c r="CS134" s="213"/>
    </row>
    <row r="135" spans="1:97" ht="19.899999999999999" customHeight="1">
      <c r="A135" s="194">
        <v>134</v>
      </c>
      <c r="B135" s="195">
        <v>6</v>
      </c>
      <c r="C135" s="195"/>
      <c r="D135" s="196" t="s">
        <v>3161</v>
      </c>
      <c r="E135" s="196" t="s">
        <v>3162</v>
      </c>
      <c r="F135" s="196" t="s">
        <v>3163</v>
      </c>
      <c r="G135" s="196" t="s">
        <v>3125</v>
      </c>
      <c r="H135" s="196" t="s">
        <v>461</v>
      </c>
      <c r="I135" s="237" t="str">
        <f t="shared" si="75"/>
        <v>0</v>
      </c>
      <c r="J135" s="237" t="str">
        <f t="shared" si="76"/>
        <v>110</v>
      </c>
      <c r="K135" s="2" t="str">
        <f t="shared" si="59"/>
        <v>FCS0302</v>
      </c>
      <c r="L135" s="1">
        <f t="shared" si="89"/>
        <v>3</v>
      </c>
      <c r="M135" s="1">
        <f t="shared" si="90"/>
        <v>5</v>
      </c>
      <c r="N135" s="1">
        <v>6</v>
      </c>
      <c r="O135" s="57" t="str">
        <f t="shared" si="91"/>
        <v>AAI143</v>
      </c>
      <c r="P135" s="2" t="str">
        <f t="shared" si="63"/>
        <v>AI</v>
      </c>
      <c r="Q135" s="2"/>
      <c r="R135" s="57" t="s">
        <v>162</v>
      </c>
      <c r="S135" s="2"/>
      <c r="T135" s="2"/>
      <c r="U135" s="2">
        <v>7</v>
      </c>
      <c r="V135" s="2"/>
      <c r="W135" s="2" t="s">
        <v>3164</v>
      </c>
      <c r="X135" s="2" t="s">
        <v>354</v>
      </c>
      <c r="Y135" s="3" t="str">
        <f t="shared" si="77"/>
        <v>%Z035106</v>
      </c>
      <c r="Z135" s="2" t="str">
        <f t="shared" si="78"/>
        <v>%%I04TT3012B4</v>
      </c>
      <c r="AA135" s="2"/>
      <c r="AB135" s="2" t="str">
        <f t="shared" si="79"/>
        <v>循环水泵04P0301B轴承温度</v>
      </c>
      <c r="AC135" s="1" t="str">
        <f t="shared" si="80"/>
        <v>0</v>
      </c>
      <c r="AD135" s="1" t="str">
        <f t="shared" si="81"/>
        <v>110</v>
      </c>
      <c r="AE135" s="1" t="str">
        <f t="shared" si="82"/>
        <v>℃</v>
      </c>
      <c r="AF135" s="1"/>
      <c r="AG135" s="1"/>
      <c r="AH135" s="1"/>
      <c r="AI135" s="1"/>
      <c r="AJ135" s="1"/>
      <c r="AK135" s="58" t="s">
        <v>165</v>
      </c>
      <c r="AL135" s="4"/>
      <c r="AM135" s="4"/>
      <c r="AN135" s="5"/>
      <c r="AO135" s="195"/>
      <c r="AP135" s="199"/>
      <c r="AQ135" s="197"/>
      <c r="AR135" s="196"/>
      <c r="AS135" s="196"/>
      <c r="AT135" s="205" t="s">
        <v>554</v>
      </c>
      <c r="AU135" s="205" t="s">
        <v>568</v>
      </c>
      <c r="AV135" s="196" t="s">
        <v>170</v>
      </c>
      <c r="AW135" s="4"/>
      <c r="AX135" s="4"/>
      <c r="AY135" s="4"/>
      <c r="AZ135" s="4"/>
      <c r="BA135" s="4"/>
      <c r="BB135" s="4"/>
      <c r="BC135" s="4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4"/>
      <c r="BW135" s="8"/>
      <c r="BX135" s="8"/>
      <c r="BY135" s="8"/>
      <c r="BZ135" s="4"/>
      <c r="CA135" s="4"/>
      <c r="CB135" s="4"/>
      <c r="CC135" s="4"/>
      <c r="CD135" s="27"/>
      <c r="CE135" s="27"/>
      <c r="CF135" s="207">
        <f t="shared" si="83"/>
        <v>-0.11</v>
      </c>
      <c r="CG135" s="208">
        <f t="shared" si="84"/>
        <v>0.11</v>
      </c>
      <c r="CH135" s="209"/>
      <c r="CI135" s="210"/>
      <c r="CJ135" s="207">
        <f t="shared" si="85"/>
        <v>54.89</v>
      </c>
      <c r="CK135" s="208">
        <f t="shared" si="86"/>
        <v>55.11</v>
      </c>
      <c r="CL135" s="209"/>
      <c r="CM135" s="210"/>
      <c r="CN135" s="207">
        <f t="shared" si="87"/>
        <v>109.89</v>
      </c>
      <c r="CO135" s="208">
        <f t="shared" si="88"/>
        <v>110.11</v>
      </c>
      <c r="CP135" s="211"/>
      <c r="CQ135" s="212"/>
      <c r="CR135" s="213"/>
      <c r="CS135" s="213"/>
    </row>
    <row r="136" spans="1:97" ht="19.899999999999999" customHeight="1">
      <c r="A136" s="194">
        <v>135</v>
      </c>
      <c r="B136" s="195">
        <v>7</v>
      </c>
      <c r="C136" s="195"/>
      <c r="D136" s="196" t="s">
        <v>3165</v>
      </c>
      <c r="E136" s="196" t="s">
        <v>3166</v>
      </c>
      <c r="F136" s="196" t="s">
        <v>3163</v>
      </c>
      <c r="G136" s="196" t="s">
        <v>3125</v>
      </c>
      <c r="H136" s="196" t="s">
        <v>461</v>
      </c>
      <c r="I136" s="237" t="str">
        <f t="shared" si="75"/>
        <v>0</v>
      </c>
      <c r="J136" s="237" t="str">
        <f t="shared" si="76"/>
        <v>110</v>
      </c>
      <c r="K136" s="2" t="str">
        <f t="shared" si="59"/>
        <v>FCS0302</v>
      </c>
      <c r="L136" s="1">
        <f t="shared" si="89"/>
        <v>3</v>
      </c>
      <c r="M136" s="1">
        <f t="shared" si="90"/>
        <v>5</v>
      </c>
      <c r="N136" s="1">
        <v>7</v>
      </c>
      <c r="O136" s="57" t="str">
        <f t="shared" si="91"/>
        <v>AAI143</v>
      </c>
      <c r="P136" s="2" t="str">
        <f t="shared" si="63"/>
        <v>AI</v>
      </c>
      <c r="Q136" s="2"/>
      <c r="R136" s="57" t="s">
        <v>162</v>
      </c>
      <c r="S136" s="2"/>
      <c r="T136" s="2"/>
      <c r="U136" s="2">
        <v>7</v>
      </c>
      <c r="V136" s="2"/>
      <c r="W136" s="2" t="s">
        <v>3167</v>
      </c>
      <c r="X136" s="2" t="s">
        <v>354</v>
      </c>
      <c r="Y136" s="3" t="str">
        <f t="shared" si="77"/>
        <v>%Z035107</v>
      </c>
      <c r="Z136" s="2" t="str">
        <f t="shared" si="78"/>
        <v>%%I04TT3012B5</v>
      </c>
      <c r="AA136" s="2"/>
      <c r="AB136" s="2" t="str">
        <f t="shared" si="79"/>
        <v>循环水泵04P0301B轴承温度</v>
      </c>
      <c r="AC136" s="1" t="str">
        <f t="shared" si="80"/>
        <v>0</v>
      </c>
      <c r="AD136" s="1" t="str">
        <f t="shared" si="81"/>
        <v>110</v>
      </c>
      <c r="AE136" s="1" t="str">
        <f t="shared" si="82"/>
        <v>℃</v>
      </c>
      <c r="AF136" s="1"/>
      <c r="AG136" s="1"/>
      <c r="AH136" s="1"/>
      <c r="AI136" s="1"/>
      <c r="AJ136" s="1"/>
      <c r="AK136" s="58" t="s">
        <v>165</v>
      </c>
      <c r="AL136" s="4"/>
      <c r="AM136" s="4"/>
      <c r="AN136" s="5"/>
      <c r="AO136" s="195"/>
      <c r="AP136" s="199"/>
      <c r="AQ136" s="197"/>
      <c r="AR136" s="196"/>
      <c r="AS136" s="196"/>
      <c r="AT136" s="205" t="s">
        <v>554</v>
      </c>
      <c r="AU136" s="205" t="s">
        <v>568</v>
      </c>
      <c r="AV136" s="196" t="s">
        <v>170</v>
      </c>
      <c r="AW136" s="4"/>
      <c r="AX136" s="4"/>
      <c r="AY136" s="4"/>
      <c r="AZ136" s="4"/>
      <c r="BA136" s="4"/>
      <c r="BB136" s="4"/>
      <c r="BC136" s="4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4"/>
      <c r="BW136" s="8"/>
      <c r="BX136" s="8"/>
      <c r="BY136" s="8"/>
      <c r="BZ136" s="4"/>
      <c r="CA136" s="4"/>
      <c r="CB136" s="4"/>
      <c r="CC136" s="4"/>
      <c r="CD136" s="27"/>
      <c r="CE136" s="27"/>
      <c r="CF136" s="207">
        <f t="shared" si="83"/>
        <v>-0.11</v>
      </c>
      <c r="CG136" s="208">
        <f t="shared" si="84"/>
        <v>0.11</v>
      </c>
      <c r="CH136" s="209"/>
      <c r="CI136" s="210"/>
      <c r="CJ136" s="207">
        <f t="shared" si="85"/>
        <v>54.89</v>
      </c>
      <c r="CK136" s="208">
        <f t="shared" si="86"/>
        <v>55.11</v>
      </c>
      <c r="CL136" s="209"/>
      <c r="CM136" s="210"/>
      <c r="CN136" s="207">
        <f t="shared" si="87"/>
        <v>109.89</v>
      </c>
      <c r="CO136" s="208">
        <f t="shared" si="88"/>
        <v>110.11</v>
      </c>
      <c r="CP136" s="211"/>
      <c r="CQ136" s="212"/>
      <c r="CR136" s="213"/>
      <c r="CS136" s="213"/>
    </row>
    <row r="137" spans="1:97" ht="19.899999999999999" customHeight="1">
      <c r="A137" s="194">
        <v>136</v>
      </c>
      <c r="B137" s="195">
        <v>8</v>
      </c>
      <c r="C137" s="195"/>
      <c r="D137" s="196" t="s">
        <v>3168</v>
      </c>
      <c r="E137" s="196" t="s">
        <v>3169</v>
      </c>
      <c r="F137" s="196" t="s">
        <v>3170</v>
      </c>
      <c r="G137" s="196" t="s">
        <v>1183</v>
      </c>
      <c r="H137" s="196" t="s">
        <v>461</v>
      </c>
      <c r="I137" s="237" t="str">
        <f t="shared" si="75"/>
        <v>0</v>
      </c>
      <c r="J137" s="237" t="str">
        <f t="shared" si="76"/>
        <v>160</v>
      </c>
      <c r="K137" s="2" t="str">
        <f t="shared" si="59"/>
        <v>FCS0302</v>
      </c>
      <c r="L137" s="1">
        <f t="shared" si="89"/>
        <v>3</v>
      </c>
      <c r="M137" s="1">
        <f t="shared" si="90"/>
        <v>5</v>
      </c>
      <c r="N137" s="1">
        <v>8</v>
      </c>
      <c r="O137" s="57" t="str">
        <f t="shared" si="91"/>
        <v>AAI143</v>
      </c>
      <c r="P137" s="2" t="str">
        <f t="shared" si="63"/>
        <v>AI</v>
      </c>
      <c r="Q137" s="2"/>
      <c r="R137" s="57" t="s">
        <v>162</v>
      </c>
      <c r="S137" s="2"/>
      <c r="T137" s="2"/>
      <c r="U137" s="2">
        <v>7</v>
      </c>
      <c r="V137" s="2"/>
      <c r="W137" s="2" t="s">
        <v>3171</v>
      </c>
      <c r="X137" s="2" t="s">
        <v>354</v>
      </c>
      <c r="Y137" s="3" t="str">
        <f t="shared" si="77"/>
        <v>%Z035108</v>
      </c>
      <c r="Z137" s="2" t="str">
        <f t="shared" si="78"/>
        <v>%%I04TT3012C1</v>
      </c>
      <c r="AA137" s="2"/>
      <c r="AB137" s="2" t="str">
        <f t="shared" si="79"/>
        <v>循环水泵04P0301C定子温度</v>
      </c>
      <c r="AC137" s="1" t="str">
        <f t="shared" si="80"/>
        <v>0</v>
      </c>
      <c r="AD137" s="1" t="str">
        <f t="shared" si="81"/>
        <v>160</v>
      </c>
      <c r="AE137" s="1" t="str">
        <f t="shared" si="82"/>
        <v>℃</v>
      </c>
      <c r="AF137" s="1"/>
      <c r="AG137" s="1"/>
      <c r="AH137" s="1"/>
      <c r="AI137" s="1"/>
      <c r="AJ137" s="1"/>
      <c r="AK137" s="58" t="s">
        <v>165</v>
      </c>
      <c r="AL137" s="4"/>
      <c r="AM137" s="4"/>
      <c r="AN137" s="5"/>
      <c r="AO137" s="195"/>
      <c r="AP137" s="199"/>
      <c r="AQ137" s="197"/>
      <c r="AR137" s="196"/>
      <c r="AS137" s="196"/>
      <c r="AT137" s="205" t="s">
        <v>554</v>
      </c>
      <c r="AU137" s="205" t="s">
        <v>568</v>
      </c>
      <c r="AV137" s="196" t="s">
        <v>170</v>
      </c>
      <c r="AW137" s="4"/>
      <c r="AX137" s="4"/>
      <c r="AY137" s="4"/>
      <c r="AZ137" s="4"/>
      <c r="BA137" s="4"/>
      <c r="BB137" s="4"/>
      <c r="BC137" s="4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4"/>
      <c r="BW137" s="8"/>
      <c r="BX137" s="8"/>
      <c r="BY137" s="8"/>
      <c r="BZ137" s="4"/>
      <c r="CA137" s="4"/>
      <c r="CB137" s="4"/>
      <c r="CC137" s="4"/>
      <c r="CD137" s="27"/>
      <c r="CE137" s="27"/>
      <c r="CF137" s="207">
        <f t="shared" si="83"/>
        <v>-0.16</v>
      </c>
      <c r="CG137" s="208">
        <f t="shared" si="84"/>
        <v>0.16</v>
      </c>
      <c r="CH137" s="209"/>
      <c r="CI137" s="210"/>
      <c r="CJ137" s="207">
        <f t="shared" si="85"/>
        <v>79.84</v>
      </c>
      <c r="CK137" s="208">
        <f t="shared" si="86"/>
        <v>80.16</v>
      </c>
      <c r="CL137" s="209"/>
      <c r="CM137" s="210"/>
      <c r="CN137" s="207">
        <f t="shared" si="87"/>
        <v>159.84</v>
      </c>
      <c r="CO137" s="208">
        <f t="shared" si="88"/>
        <v>160.16</v>
      </c>
      <c r="CP137" s="211"/>
      <c r="CQ137" s="212"/>
      <c r="CR137" s="213"/>
      <c r="CS137" s="213"/>
    </row>
    <row r="138" spans="1:97" ht="19.899999999999999" customHeight="1">
      <c r="A138" s="194">
        <v>137</v>
      </c>
      <c r="B138" s="195">
        <v>9</v>
      </c>
      <c r="C138" s="195"/>
      <c r="D138" s="196" t="s">
        <v>3172</v>
      </c>
      <c r="E138" s="196" t="s">
        <v>3173</v>
      </c>
      <c r="F138" s="196" t="s">
        <v>3170</v>
      </c>
      <c r="G138" s="196" t="s">
        <v>1183</v>
      </c>
      <c r="H138" s="196" t="s">
        <v>461</v>
      </c>
      <c r="I138" s="237" t="str">
        <f t="shared" si="75"/>
        <v>0</v>
      </c>
      <c r="J138" s="237" t="str">
        <f t="shared" si="76"/>
        <v>160</v>
      </c>
      <c r="K138" s="2" t="str">
        <f t="shared" si="59"/>
        <v>FCS0302</v>
      </c>
      <c r="L138" s="1">
        <f t="shared" si="89"/>
        <v>3</v>
      </c>
      <c r="M138" s="1">
        <f t="shared" si="90"/>
        <v>5</v>
      </c>
      <c r="N138" s="1">
        <v>9</v>
      </c>
      <c r="O138" s="57" t="str">
        <f t="shared" si="91"/>
        <v>AAI143</v>
      </c>
      <c r="P138" s="2" t="str">
        <f t="shared" si="63"/>
        <v>AI</v>
      </c>
      <c r="Q138" s="2"/>
      <c r="R138" s="57" t="s">
        <v>162</v>
      </c>
      <c r="S138" s="2"/>
      <c r="T138" s="2"/>
      <c r="U138" s="2">
        <v>7</v>
      </c>
      <c r="V138" s="2"/>
      <c r="W138" s="2" t="s">
        <v>3174</v>
      </c>
      <c r="X138" s="2" t="s">
        <v>354</v>
      </c>
      <c r="Y138" s="3" t="str">
        <f t="shared" si="77"/>
        <v>%Z035109</v>
      </c>
      <c r="Z138" s="2" t="str">
        <f t="shared" si="78"/>
        <v>%%I04TT3012C2</v>
      </c>
      <c r="AA138" s="2"/>
      <c r="AB138" s="2" t="str">
        <f t="shared" si="79"/>
        <v>循环水泵04P0301C定子温度</v>
      </c>
      <c r="AC138" s="1" t="str">
        <f t="shared" si="80"/>
        <v>0</v>
      </c>
      <c r="AD138" s="1" t="str">
        <f t="shared" si="81"/>
        <v>160</v>
      </c>
      <c r="AE138" s="1" t="str">
        <f t="shared" si="82"/>
        <v>℃</v>
      </c>
      <c r="AF138" s="1"/>
      <c r="AG138" s="59"/>
      <c r="AH138" s="59"/>
      <c r="AI138" s="1"/>
      <c r="AJ138" s="1"/>
      <c r="AK138" s="58" t="s">
        <v>165</v>
      </c>
      <c r="AL138" s="4"/>
      <c r="AM138" s="4"/>
      <c r="AN138" s="5"/>
      <c r="AO138" s="195"/>
      <c r="AP138" s="199"/>
      <c r="AQ138" s="197"/>
      <c r="AR138" s="196"/>
      <c r="AS138" s="196"/>
      <c r="AT138" s="205" t="s">
        <v>554</v>
      </c>
      <c r="AU138" s="205" t="s">
        <v>568</v>
      </c>
      <c r="AV138" s="196" t="s">
        <v>170</v>
      </c>
      <c r="AW138" s="4"/>
      <c r="AX138" s="4"/>
      <c r="AY138" s="4"/>
      <c r="AZ138" s="4"/>
      <c r="BA138" s="4"/>
      <c r="BB138" s="4"/>
      <c r="BC138" s="4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4"/>
      <c r="BW138" s="8"/>
      <c r="BX138" s="8"/>
      <c r="BY138" s="8"/>
      <c r="BZ138" s="4"/>
      <c r="CA138" s="4"/>
      <c r="CB138" s="4"/>
      <c r="CC138" s="4"/>
      <c r="CD138" s="27"/>
      <c r="CE138" s="27"/>
      <c r="CF138" s="207">
        <f t="shared" si="83"/>
        <v>-0.16</v>
      </c>
      <c r="CG138" s="208">
        <f t="shared" si="84"/>
        <v>0.16</v>
      </c>
      <c r="CH138" s="209"/>
      <c r="CI138" s="210"/>
      <c r="CJ138" s="207">
        <f t="shared" si="85"/>
        <v>79.84</v>
      </c>
      <c r="CK138" s="208">
        <f t="shared" si="86"/>
        <v>80.16</v>
      </c>
      <c r="CL138" s="209"/>
      <c r="CM138" s="210"/>
      <c r="CN138" s="207">
        <f t="shared" si="87"/>
        <v>159.84</v>
      </c>
      <c r="CO138" s="208">
        <f t="shared" si="88"/>
        <v>160.16</v>
      </c>
      <c r="CP138" s="211"/>
      <c r="CQ138" s="212"/>
      <c r="CR138" s="213"/>
      <c r="CS138" s="213"/>
    </row>
    <row r="139" spans="1:97" ht="19.899999999999999" customHeight="1">
      <c r="A139" s="194">
        <v>138</v>
      </c>
      <c r="B139" s="195">
        <v>10</v>
      </c>
      <c r="C139" s="195"/>
      <c r="D139" s="196" t="s">
        <v>3175</v>
      </c>
      <c r="E139" s="196" t="s">
        <v>3176</v>
      </c>
      <c r="F139" s="196" t="s">
        <v>3170</v>
      </c>
      <c r="G139" s="196" t="s">
        <v>1183</v>
      </c>
      <c r="H139" s="196" t="s">
        <v>461</v>
      </c>
      <c r="I139" s="237" t="str">
        <f t="shared" si="75"/>
        <v>0</v>
      </c>
      <c r="J139" s="237" t="str">
        <f t="shared" si="76"/>
        <v>160</v>
      </c>
      <c r="K139" s="2" t="str">
        <f t="shared" si="59"/>
        <v>FCS0302</v>
      </c>
      <c r="L139" s="1">
        <f t="shared" si="89"/>
        <v>3</v>
      </c>
      <c r="M139" s="1">
        <f t="shared" si="90"/>
        <v>5</v>
      </c>
      <c r="N139" s="1">
        <v>10</v>
      </c>
      <c r="O139" s="57" t="str">
        <f t="shared" si="91"/>
        <v>AAI143</v>
      </c>
      <c r="P139" s="2" t="str">
        <f t="shared" si="63"/>
        <v>AI</v>
      </c>
      <c r="Q139" s="2"/>
      <c r="R139" s="57" t="s">
        <v>162</v>
      </c>
      <c r="S139" s="2"/>
      <c r="T139" s="2"/>
      <c r="U139" s="2">
        <v>7</v>
      </c>
      <c r="V139" s="2"/>
      <c r="W139" s="2" t="s">
        <v>3177</v>
      </c>
      <c r="X139" s="2" t="s">
        <v>354</v>
      </c>
      <c r="Y139" s="3" t="str">
        <f t="shared" si="77"/>
        <v>%Z035110</v>
      </c>
      <c r="Z139" s="2" t="str">
        <f t="shared" si="78"/>
        <v>%%I04TT3012C3</v>
      </c>
      <c r="AA139" s="2"/>
      <c r="AB139" s="2" t="str">
        <f t="shared" si="79"/>
        <v>循环水泵04P0301C定子温度</v>
      </c>
      <c r="AC139" s="1" t="str">
        <f t="shared" si="80"/>
        <v>0</v>
      </c>
      <c r="AD139" s="1" t="str">
        <f t="shared" si="81"/>
        <v>160</v>
      </c>
      <c r="AE139" s="1" t="str">
        <f t="shared" si="82"/>
        <v>℃</v>
      </c>
      <c r="AF139" s="1"/>
      <c r="AG139" s="1"/>
      <c r="AH139" s="59"/>
      <c r="AI139" s="1"/>
      <c r="AJ139" s="1"/>
      <c r="AK139" s="58" t="s">
        <v>165</v>
      </c>
      <c r="AL139" s="4"/>
      <c r="AM139" s="4"/>
      <c r="AN139" s="5"/>
      <c r="AO139" s="195"/>
      <c r="AP139" s="199"/>
      <c r="AQ139" s="197"/>
      <c r="AR139" s="196"/>
      <c r="AS139" s="196"/>
      <c r="AT139" s="205" t="s">
        <v>554</v>
      </c>
      <c r="AU139" s="205" t="s">
        <v>568</v>
      </c>
      <c r="AV139" s="196" t="s">
        <v>170</v>
      </c>
      <c r="AW139" s="4"/>
      <c r="AX139" s="4"/>
      <c r="AY139" s="4"/>
      <c r="AZ139" s="4"/>
      <c r="BA139" s="4"/>
      <c r="BB139" s="4"/>
      <c r="BC139" s="4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4"/>
      <c r="BW139" s="8"/>
      <c r="BX139" s="8"/>
      <c r="BY139" s="8"/>
      <c r="BZ139" s="4"/>
      <c r="CA139" s="4"/>
      <c r="CB139" s="4"/>
      <c r="CC139" s="4"/>
      <c r="CD139" s="27"/>
      <c r="CE139" s="27"/>
      <c r="CF139" s="207">
        <f t="shared" si="83"/>
        <v>-0.16</v>
      </c>
      <c r="CG139" s="208">
        <f t="shared" si="84"/>
        <v>0.16</v>
      </c>
      <c r="CH139" s="209"/>
      <c r="CI139" s="210"/>
      <c r="CJ139" s="207">
        <f t="shared" si="85"/>
        <v>79.84</v>
      </c>
      <c r="CK139" s="208">
        <f t="shared" si="86"/>
        <v>80.16</v>
      </c>
      <c r="CL139" s="209"/>
      <c r="CM139" s="210"/>
      <c r="CN139" s="207">
        <f t="shared" si="87"/>
        <v>159.84</v>
      </c>
      <c r="CO139" s="208">
        <f t="shared" si="88"/>
        <v>160.16</v>
      </c>
      <c r="CP139" s="211"/>
      <c r="CQ139" s="212"/>
      <c r="CR139" s="213"/>
      <c r="CS139" s="213"/>
    </row>
    <row r="140" spans="1:97" ht="19.899999999999999" customHeight="1">
      <c r="A140" s="194">
        <v>139</v>
      </c>
      <c r="B140" s="195">
        <v>11</v>
      </c>
      <c r="C140" s="195"/>
      <c r="D140" s="196" t="s">
        <v>3178</v>
      </c>
      <c r="E140" s="196" t="s">
        <v>3179</v>
      </c>
      <c r="F140" s="196" t="s">
        <v>3180</v>
      </c>
      <c r="G140" s="196" t="s">
        <v>3125</v>
      </c>
      <c r="H140" s="196" t="s">
        <v>461</v>
      </c>
      <c r="I140" s="237" t="str">
        <f t="shared" si="75"/>
        <v>0</v>
      </c>
      <c r="J140" s="237" t="str">
        <f t="shared" si="76"/>
        <v>110</v>
      </c>
      <c r="K140" s="2" t="str">
        <f t="shared" si="59"/>
        <v>FCS0302</v>
      </c>
      <c r="L140" s="1">
        <f t="shared" si="89"/>
        <v>3</v>
      </c>
      <c r="M140" s="1">
        <f t="shared" si="90"/>
        <v>5</v>
      </c>
      <c r="N140" s="1">
        <v>11</v>
      </c>
      <c r="O140" s="57" t="str">
        <f t="shared" si="91"/>
        <v>AAI143</v>
      </c>
      <c r="P140" s="2" t="str">
        <f t="shared" si="63"/>
        <v>AI</v>
      </c>
      <c r="Q140" s="2"/>
      <c r="R140" s="57" t="s">
        <v>162</v>
      </c>
      <c r="S140" s="2"/>
      <c r="T140" s="2"/>
      <c r="U140" s="2">
        <v>7</v>
      </c>
      <c r="V140" s="2"/>
      <c r="W140" s="2" t="s">
        <v>3181</v>
      </c>
      <c r="X140" s="2" t="s">
        <v>354</v>
      </c>
      <c r="Y140" s="3" t="str">
        <f t="shared" si="77"/>
        <v>%Z035111</v>
      </c>
      <c r="Z140" s="2" t="str">
        <f t="shared" si="78"/>
        <v>%%I04TT3012C4</v>
      </c>
      <c r="AA140" s="2"/>
      <c r="AB140" s="2" t="str">
        <f t="shared" si="79"/>
        <v>循环水泵04P0301C轴承温度</v>
      </c>
      <c r="AC140" s="1" t="str">
        <f t="shared" si="80"/>
        <v>0</v>
      </c>
      <c r="AD140" s="1" t="str">
        <f t="shared" si="81"/>
        <v>110</v>
      </c>
      <c r="AE140" s="1" t="str">
        <f t="shared" si="82"/>
        <v>℃</v>
      </c>
      <c r="AF140" s="1"/>
      <c r="AG140" s="1"/>
      <c r="AH140" s="1"/>
      <c r="AI140" s="1"/>
      <c r="AJ140" s="1"/>
      <c r="AK140" s="58" t="s">
        <v>165</v>
      </c>
      <c r="AL140" s="4"/>
      <c r="AM140" s="4"/>
      <c r="AN140" s="5"/>
      <c r="AO140" s="195"/>
      <c r="AP140" s="199"/>
      <c r="AQ140" s="197"/>
      <c r="AR140" s="196"/>
      <c r="AS140" s="196"/>
      <c r="AT140" s="205" t="s">
        <v>554</v>
      </c>
      <c r="AU140" s="205" t="s">
        <v>568</v>
      </c>
      <c r="AV140" s="196" t="s">
        <v>170</v>
      </c>
      <c r="AW140" s="4"/>
      <c r="AX140" s="4"/>
      <c r="AY140" s="4"/>
      <c r="AZ140" s="4"/>
      <c r="BA140" s="4"/>
      <c r="BB140" s="4"/>
      <c r="BC140" s="4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4"/>
      <c r="BW140" s="8"/>
      <c r="BX140" s="8"/>
      <c r="BY140" s="8"/>
      <c r="BZ140" s="4"/>
      <c r="CA140" s="4"/>
      <c r="CB140" s="4"/>
      <c r="CC140" s="4"/>
      <c r="CD140" s="27"/>
      <c r="CE140" s="27"/>
      <c r="CF140" s="207">
        <f t="shared" si="83"/>
        <v>-0.11</v>
      </c>
      <c r="CG140" s="208">
        <f t="shared" si="84"/>
        <v>0.11</v>
      </c>
      <c r="CH140" s="209"/>
      <c r="CI140" s="210"/>
      <c r="CJ140" s="207">
        <f t="shared" si="85"/>
        <v>54.89</v>
      </c>
      <c r="CK140" s="208">
        <f t="shared" si="86"/>
        <v>55.11</v>
      </c>
      <c r="CL140" s="209"/>
      <c r="CM140" s="210"/>
      <c r="CN140" s="207">
        <f t="shared" si="87"/>
        <v>109.89</v>
      </c>
      <c r="CO140" s="208">
        <f t="shared" si="88"/>
        <v>110.11</v>
      </c>
      <c r="CP140" s="211"/>
      <c r="CQ140" s="212"/>
      <c r="CR140" s="213"/>
      <c r="CS140" s="213"/>
    </row>
    <row r="141" spans="1:97" ht="19.899999999999999" customHeight="1">
      <c r="A141" s="194">
        <v>140</v>
      </c>
      <c r="B141" s="195">
        <v>12</v>
      </c>
      <c r="C141" s="195"/>
      <c r="D141" s="196" t="s">
        <v>3182</v>
      </c>
      <c r="E141" s="196" t="s">
        <v>3183</v>
      </c>
      <c r="F141" s="196" t="s">
        <v>3180</v>
      </c>
      <c r="G141" s="196" t="s">
        <v>3125</v>
      </c>
      <c r="H141" s="196" t="s">
        <v>461</v>
      </c>
      <c r="I141" s="237" t="str">
        <f t="shared" si="75"/>
        <v>0</v>
      </c>
      <c r="J141" s="237" t="str">
        <f t="shared" si="76"/>
        <v>110</v>
      </c>
      <c r="K141" s="2" t="str">
        <f t="shared" si="59"/>
        <v>FCS0302</v>
      </c>
      <c r="L141" s="1">
        <f t="shared" si="89"/>
        <v>3</v>
      </c>
      <c r="M141" s="1">
        <f t="shared" si="90"/>
        <v>5</v>
      </c>
      <c r="N141" s="1">
        <v>12</v>
      </c>
      <c r="O141" s="57" t="str">
        <f t="shared" si="91"/>
        <v>AAI143</v>
      </c>
      <c r="P141" s="2" t="str">
        <f t="shared" si="63"/>
        <v>AI</v>
      </c>
      <c r="Q141" s="2"/>
      <c r="R141" s="57" t="s">
        <v>162</v>
      </c>
      <c r="S141" s="2"/>
      <c r="T141" s="2"/>
      <c r="U141" s="2">
        <v>7</v>
      </c>
      <c r="V141" s="2"/>
      <c r="W141" s="2" t="s">
        <v>3184</v>
      </c>
      <c r="X141" s="2" t="s">
        <v>354</v>
      </c>
      <c r="Y141" s="3" t="str">
        <f t="shared" si="77"/>
        <v>%Z035112</v>
      </c>
      <c r="Z141" s="2" t="str">
        <f t="shared" si="78"/>
        <v>%%I04TT3012C5</v>
      </c>
      <c r="AA141" s="2"/>
      <c r="AB141" s="2" t="str">
        <f t="shared" si="79"/>
        <v>循环水泵04P0301C轴承温度</v>
      </c>
      <c r="AC141" s="1" t="str">
        <f t="shared" si="80"/>
        <v>0</v>
      </c>
      <c r="AD141" s="1" t="str">
        <f t="shared" si="81"/>
        <v>110</v>
      </c>
      <c r="AE141" s="1" t="str">
        <f t="shared" si="82"/>
        <v>℃</v>
      </c>
      <c r="AF141" s="1"/>
      <c r="AG141" s="1"/>
      <c r="AH141" s="1"/>
      <c r="AI141" s="1"/>
      <c r="AJ141" s="1"/>
      <c r="AK141" s="58" t="s">
        <v>165</v>
      </c>
      <c r="AL141" s="4"/>
      <c r="AM141" s="4"/>
      <c r="AN141" s="5"/>
      <c r="AO141" s="195"/>
      <c r="AP141" s="199"/>
      <c r="AQ141" s="197"/>
      <c r="AR141" s="196"/>
      <c r="AS141" s="196"/>
      <c r="AT141" s="205" t="s">
        <v>554</v>
      </c>
      <c r="AU141" s="205" t="s">
        <v>568</v>
      </c>
      <c r="AV141" s="196" t="s">
        <v>170</v>
      </c>
      <c r="AW141" s="4"/>
      <c r="AX141" s="4"/>
      <c r="AY141" s="4"/>
      <c r="AZ141" s="4"/>
      <c r="BA141" s="4"/>
      <c r="BB141" s="4"/>
      <c r="BC141" s="4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4"/>
      <c r="BW141" s="8"/>
      <c r="BX141" s="8"/>
      <c r="BY141" s="8"/>
      <c r="BZ141" s="4"/>
      <c r="CA141" s="4"/>
      <c r="CB141" s="4"/>
      <c r="CC141" s="4"/>
      <c r="CD141" s="27"/>
      <c r="CE141" s="27"/>
      <c r="CF141" s="207">
        <f t="shared" si="83"/>
        <v>-0.11</v>
      </c>
      <c r="CG141" s="208">
        <f t="shared" si="84"/>
        <v>0.11</v>
      </c>
      <c r="CH141" s="209"/>
      <c r="CI141" s="210"/>
      <c r="CJ141" s="207">
        <f t="shared" si="85"/>
        <v>54.89</v>
      </c>
      <c r="CK141" s="208">
        <f t="shared" si="86"/>
        <v>55.11</v>
      </c>
      <c r="CL141" s="209"/>
      <c r="CM141" s="210"/>
      <c r="CN141" s="207">
        <f t="shared" si="87"/>
        <v>109.89</v>
      </c>
      <c r="CO141" s="208">
        <f t="shared" si="88"/>
        <v>110.11</v>
      </c>
      <c r="CP141" s="211"/>
      <c r="CQ141" s="212"/>
      <c r="CR141" s="213"/>
      <c r="CS141" s="213"/>
    </row>
    <row r="142" spans="1:97" ht="19.899999999999999" customHeight="1">
      <c r="A142" s="194">
        <v>141</v>
      </c>
      <c r="B142" s="195">
        <v>13</v>
      </c>
      <c r="C142" s="195"/>
      <c r="D142" s="196" t="s">
        <v>3185</v>
      </c>
      <c r="E142" s="196" t="s">
        <v>3186</v>
      </c>
      <c r="F142" s="196" t="s">
        <v>3187</v>
      </c>
      <c r="G142" s="196" t="s">
        <v>424</v>
      </c>
      <c r="H142" s="196" t="s">
        <v>385</v>
      </c>
      <c r="I142" s="237" t="str">
        <f t="shared" si="75"/>
        <v>0</v>
      </c>
      <c r="J142" s="237" t="str">
        <f t="shared" si="76"/>
        <v>0.6</v>
      </c>
      <c r="K142" s="2" t="str">
        <f t="shared" si="59"/>
        <v>FCS0302</v>
      </c>
      <c r="L142" s="1">
        <f t="shared" si="89"/>
        <v>3</v>
      </c>
      <c r="M142" s="1">
        <f t="shared" si="90"/>
        <v>5</v>
      </c>
      <c r="N142" s="1">
        <v>13</v>
      </c>
      <c r="O142" s="57" t="str">
        <f t="shared" si="91"/>
        <v>AAI143</v>
      </c>
      <c r="P142" s="2" t="str">
        <f t="shared" si="63"/>
        <v>AI</v>
      </c>
      <c r="Q142" s="2"/>
      <c r="R142" s="57" t="s">
        <v>162</v>
      </c>
      <c r="S142" s="2"/>
      <c r="T142" s="2"/>
      <c r="U142" s="2">
        <v>6</v>
      </c>
      <c r="V142" s="2"/>
      <c r="W142" s="2" t="s">
        <v>3188</v>
      </c>
      <c r="X142" s="2" t="s">
        <v>354</v>
      </c>
      <c r="Y142" s="3" t="str">
        <f t="shared" si="77"/>
        <v>%Z035113</v>
      </c>
      <c r="Z142" s="2" t="str">
        <f t="shared" si="78"/>
        <v>%%I04PT3001</v>
      </c>
      <c r="AA142" s="2"/>
      <c r="AB142" s="2" t="str">
        <f t="shared" si="79"/>
        <v>VCM循环回水总管压力</v>
      </c>
      <c r="AC142" s="1" t="str">
        <f t="shared" si="80"/>
        <v>0</v>
      </c>
      <c r="AD142" s="1" t="str">
        <f t="shared" si="81"/>
        <v>0.6</v>
      </c>
      <c r="AE142" s="1" t="str">
        <f t="shared" si="82"/>
        <v>MPa</v>
      </c>
      <c r="AF142" s="1"/>
      <c r="AG142" s="1"/>
      <c r="AH142" s="1"/>
      <c r="AI142" s="1"/>
      <c r="AJ142" s="1"/>
      <c r="AK142" s="58" t="s">
        <v>165</v>
      </c>
      <c r="AL142" s="4"/>
      <c r="AM142" s="4"/>
      <c r="AN142" s="5"/>
      <c r="AO142" s="195"/>
      <c r="AP142" s="199"/>
      <c r="AQ142" s="197"/>
      <c r="AR142" s="196"/>
      <c r="AS142" s="196"/>
      <c r="AT142" s="205" t="s">
        <v>554</v>
      </c>
      <c r="AU142" s="205" t="s">
        <v>568</v>
      </c>
      <c r="AV142" s="196" t="s">
        <v>170</v>
      </c>
      <c r="AW142" s="4"/>
      <c r="AX142" s="4"/>
      <c r="AY142" s="4"/>
      <c r="AZ142" s="4"/>
      <c r="BA142" s="4"/>
      <c r="BB142" s="4"/>
      <c r="BC142" s="4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4"/>
      <c r="BW142" s="8"/>
      <c r="BX142" s="8"/>
      <c r="BY142" s="8"/>
      <c r="BZ142" s="4"/>
      <c r="CA142" s="4"/>
      <c r="CB142" s="4"/>
      <c r="CC142" s="4"/>
      <c r="CD142" s="27"/>
      <c r="CE142" s="27"/>
      <c r="CF142" s="207">
        <f t="shared" si="83"/>
        <v>-5.9999999999999995E-4</v>
      </c>
      <c r="CG142" s="208">
        <f t="shared" si="84"/>
        <v>5.9999999999999995E-4</v>
      </c>
      <c r="CH142" s="209"/>
      <c r="CI142" s="210"/>
      <c r="CJ142" s="207">
        <f t="shared" si="85"/>
        <v>0.2994</v>
      </c>
      <c r="CK142" s="208">
        <f t="shared" si="86"/>
        <v>0.30059999999999998</v>
      </c>
      <c r="CL142" s="209"/>
      <c r="CM142" s="210"/>
      <c r="CN142" s="207">
        <f t="shared" si="87"/>
        <v>0.59939999999999993</v>
      </c>
      <c r="CO142" s="208">
        <f t="shared" si="88"/>
        <v>0.60060000000000002</v>
      </c>
      <c r="CP142" s="211"/>
      <c r="CQ142" s="212"/>
      <c r="CR142" s="213"/>
      <c r="CS142" s="213"/>
    </row>
    <row r="143" spans="1:97" ht="19.899999999999999" customHeight="1">
      <c r="A143" s="194">
        <v>142</v>
      </c>
      <c r="B143" s="204">
        <v>14</v>
      </c>
      <c r="C143" s="195"/>
      <c r="D143" s="196" t="s">
        <v>3189</v>
      </c>
      <c r="E143" s="196" t="s">
        <v>3190</v>
      </c>
      <c r="F143" s="196" t="s">
        <v>3191</v>
      </c>
      <c r="G143" s="196" t="s">
        <v>424</v>
      </c>
      <c r="H143" s="196" t="s">
        <v>385</v>
      </c>
      <c r="I143" s="237" t="str">
        <f t="shared" si="75"/>
        <v>0</v>
      </c>
      <c r="J143" s="237" t="str">
        <f t="shared" si="76"/>
        <v>0.6</v>
      </c>
      <c r="K143" s="2" t="str">
        <f t="shared" si="59"/>
        <v>FCS0302</v>
      </c>
      <c r="L143" s="1">
        <f t="shared" si="89"/>
        <v>3</v>
      </c>
      <c r="M143" s="1">
        <f t="shared" si="90"/>
        <v>5</v>
      </c>
      <c r="N143" s="1">
        <v>14</v>
      </c>
      <c r="O143" s="57" t="str">
        <f t="shared" si="91"/>
        <v>AAI143</v>
      </c>
      <c r="P143" s="2" t="str">
        <f t="shared" si="63"/>
        <v>AI</v>
      </c>
      <c r="Q143" s="2"/>
      <c r="R143" s="57" t="s">
        <v>162</v>
      </c>
      <c r="S143" s="2"/>
      <c r="T143" s="2"/>
      <c r="U143" s="2">
        <v>6</v>
      </c>
      <c r="V143" s="2"/>
      <c r="W143" s="2" t="s">
        <v>3192</v>
      </c>
      <c r="X143" s="2" t="s">
        <v>354</v>
      </c>
      <c r="Y143" s="3" t="str">
        <f t="shared" si="77"/>
        <v>%Z035114</v>
      </c>
      <c r="Z143" s="2" t="str">
        <f t="shared" si="78"/>
        <v>%%I04PT3002</v>
      </c>
      <c r="AA143" s="2"/>
      <c r="AB143" s="2" t="str">
        <f t="shared" si="79"/>
        <v>VCM循环给水总管压力</v>
      </c>
      <c r="AC143" s="1" t="str">
        <f t="shared" si="80"/>
        <v>0</v>
      </c>
      <c r="AD143" s="1" t="str">
        <f t="shared" si="81"/>
        <v>0.6</v>
      </c>
      <c r="AE143" s="1" t="str">
        <f t="shared" si="82"/>
        <v>MPa</v>
      </c>
      <c r="AF143" s="1"/>
      <c r="AG143" s="1"/>
      <c r="AH143" s="1"/>
      <c r="AI143" s="1"/>
      <c r="AJ143" s="1"/>
      <c r="AK143" s="58" t="s">
        <v>165</v>
      </c>
      <c r="AL143" s="4"/>
      <c r="AM143" s="4"/>
      <c r="AN143" s="5"/>
      <c r="AO143" s="195"/>
      <c r="AP143" s="199"/>
      <c r="AQ143" s="197"/>
      <c r="AR143" s="196"/>
      <c r="AS143" s="115"/>
      <c r="AT143" s="215" t="s">
        <v>554</v>
      </c>
      <c r="AU143" s="215" t="s">
        <v>568</v>
      </c>
      <c r="AV143" s="196" t="s">
        <v>170</v>
      </c>
      <c r="AW143" s="4"/>
      <c r="AX143" s="4"/>
      <c r="AY143" s="4"/>
      <c r="AZ143" s="4"/>
      <c r="BA143" s="4"/>
      <c r="BB143" s="4"/>
      <c r="BC143" s="4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4"/>
      <c r="BW143" s="8"/>
      <c r="BX143" s="8"/>
      <c r="BY143" s="8"/>
      <c r="BZ143" s="4"/>
      <c r="CA143" s="4"/>
      <c r="CB143" s="4"/>
      <c r="CC143" s="4"/>
      <c r="CD143" s="27"/>
      <c r="CE143" s="27"/>
      <c r="CF143" s="207">
        <f t="shared" si="83"/>
        <v>-5.9999999999999995E-4</v>
      </c>
      <c r="CG143" s="208">
        <f t="shared" si="84"/>
        <v>5.9999999999999995E-4</v>
      </c>
      <c r="CH143" s="209"/>
      <c r="CI143" s="210"/>
      <c r="CJ143" s="207">
        <f t="shared" si="85"/>
        <v>0.2994</v>
      </c>
      <c r="CK143" s="208">
        <f t="shared" si="86"/>
        <v>0.30059999999999998</v>
      </c>
      <c r="CL143" s="209"/>
      <c r="CM143" s="210"/>
      <c r="CN143" s="207">
        <f t="shared" si="87"/>
        <v>0.59939999999999993</v>
      </c>
      <c r="CO143" s="208">
        <f t="shared" si="88"/>
        <v>0.60060000000000002</v>
      </c>
      <c r="CP143" s="211"/>
      <c r="CQ143" s="212"/>
      <c r="CR143" s="213"/>
      <c r="CS143" s="213"/>
    </row>
    <row r="144" spans="1:97" ht="19.899999999999999" customHeight="1">
      <c r="A144" s="194">
        <v>143</v>
      </c>
      <c r="B144" s="204">
        <v>15</v>
      </c>
      <c r="C144" s="195"/>
      <c r="D144" s="196" t="s">
        <v>3193</v>
      </c>
      <c r="E144" s="196" t="s">
        <v>3194</v>
      </c>
      <c r="F144" s="196" t="s">
        <v>3195</v>
      </c>
      <c r="G144" s="196" t="s">
        <v>764</v>
      </c>
      <c r="H144" s="196" t="s">
        <v>1413</v>
      </c>
      <c r="I144" s="237" t="str">
        <f t="shared" si="75"/>
        <v>0</v>
      </c>
      <c r="J144" s="237" t="str">
        <f t="shared" si="76"/>
        <v>5500</v>
      </c>
      <c r="K144" s="2" t="str">
        <f t="shared" si="59"/>
        <v>FCS0302</v>
      </c>
      <c r="L144" s="1">
        <f t="shared" si="89"/>
        <v>3</v>
      </c>
      <c r="M144" s="1">
        <f t="shared" si="90"/>
        <v>5</v>
      </c>
      <c r="N144" s="1">
        <v>15</v>
      </c>
      <c r="O144" s="57" t="str">
        <f t="shared" si="91"/>
        <v>AAI143</v>
      </c>
      <c r="P144" s="2" t="str">
        <f t="shared" si="63"/>
        <v>AI</v>
      </c>
      <c r="Q144" s="2"/>
      <c r="R144" s="57" t="s">
        <v>162</v>
      </c>
      <c r="S144" s="2"/>
      <c r="T144" s="2"/>
      <c r="U144" s="2">
        <v>6</v>
      </c>
      <c r="V144" s="2"/>
      <c r="W144" s="2" t="s">
        <v>3196</v>
      </c>
      <c r="X144" s="2" t="s">
        <v>354</v>
      </c>
      <c r="Y144" s="3" t="str">
        <f t="shared" si="77"/>
        <v>%Z035115</v>
      </c>
      <c r="Z144" s="2" t="str">
        <f t="shared" si="78"/>
        <v>%%I04LT3003</v>
      </c>
      <c r="AA144" s="2"/>
      <c r="AB144" s="2" t="str">
        <f t="shared" si="79"/>
        <v>吸水池04Z0302A液位</v>
      </c>
      <c r="AC144" s="1" t="str">
        <f t="shared" si="80"/>
        <v>0</v>
      </c>
      <c r="AD144" s="1" t="str">
        <f t="shared" si="81"/>
        <v>5500</v>
      </c>
      <c r="AE144" s="1" t="str">
        <f t="shared" si="82"/>
        <v>mm</v>
      </c>
      <c r="AF144" s="1"/>
      <c r="AG144" s="1"/>
      <c r="AH144" s="1"/>
      <c r="AI144" s="1"/>
      <c r="AJ144" s="1"/>
      <c r="AK144" s="58" t="s">
        <v>165</v>
      </c>
      <c r="AL144" s="4"/>
      <c r="AM144" s="4"/>
      <c r="AN144" s="5"/>
      <c r="AO144" s="195"/>
      <c r="AP144" s="199"/>
      <c r="AQ144" s="197"/>
      <c r="AR144" s="196"/>
      <c r="AS144" s="195"/>
      <c r="AT144" s="216" t="s">
        <v>554</v>
      </c>
      <c r="AU144" s="216" t="s">
        <v>568</v>
      </c>
      <c r="AV144" s="196" t="s">
        <v>170</v>
      </c>
      <c r="AW144" s="4"/>
      <c r="AX144" s="4"/>
      <c r="AY144" s="4"/>
      <c r="AZ144" s="4"/>
      <c r="BA144" s="4"/>
      <c r="BB144" s="4"/>
      <c r="BC144" s="4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4"/>
      <c r="BW144" s="8"/>
      <c r="BX144" s="8"/>
      <c r="BY144" s="8"/>
      <c r="BZ144" s="4"/>
      <c r="CA144" s="4"/>
      <c r="CB144" s="4"/>
      <c r="CC144" s="4"/>
      <c r="CD144" s="27"/>
      <c r="CE144" s="27"/>
      <c r="CF144" s="207">
        <f t="shared" si="83"/>
        <v>-5.5</v>
      </c>
      <c r="CG144" s="208">
        <f t="shared" si="84"/>
        <v>5.5</v>
      </c>
      <c r="CH144" s="209"/>
      <c r="CI144" s="210"/>
      <c r="CJ144" s="207">
        <f t="shared" si="85"/>
        <v>2744.5</v>
      </c>
      <c r="CK144" s="208">
        <f t="shared" si="86"/>
        <v>2755.5</v>
      </c>
      <c r="CL144" s="209"/>
      <c r="CM144" s="210"/>
      <c r="CN144" s="207">
        <f t="shared" si="87"/>
        <v>5494.5</v>
      </c>
      <c r="CO144" s="208">
        <f t="shared" si="88"/>
        <v>5505.5</v>
      </c>
      <c r="CP144" s="211"/>
      <c r="CQ144" s="212"/>
      <c r="CR144" s="213"/>
      <c r="CS144" s="213"/>
    </row>
    <row r="145" spans="1:16371" ht="19.899999999999999" customHeight="1">
      <c r="A145" s="194">
        <v>144</v>
      </c>
      <c r="B145" s="204">
        <v>16</v>
      </c>
      <c r="C145" s="195"/>
      <c r="D145" s="196" t="str">
        <f>LEFT(K145,1)&amp;RIGHT(K145,2)&amp;"N"&amp;L145&amp;"S"&amp;M145&amp;N145</f>
        <v>F02N3S516</v>
      </c>
      <c r="E145" s="196" t="s">
        <v>3197</v>
      </c>
      <c r="F145" s="196" t="s">
        <v>547</v>
      </c>
      <c r="G145" s="196"/>
      <c r="H145" s="196"/>
      <c r="I145" s="237"/>
      <c r="J145" s="237"/>
      <c r="K145" s="2" t="str">
        <f t="shared" si="59"/>
        <v>FCS0302</v>
      </c>
      <c r="L145" s="1">
        <f t="shared" si="89"/>
        <v>3</v>
      </c>
      <c r="M145" s="1">
        <f t="shared" si="90"/>
        <v>5</v>
      </c>
      <c r="N145" s="1">
        <v>16</v>
      </c>
      <c r="O145" s="57" t="str">
        <f t="shared" si="91"/>
        <v>AAI143</v>
      </c>
      <c r="P145" s="2" t="str">
        <f t="shared" si="63"/>
        <v>AI</v>
      </c>
      <c r="Q145" s="2"/>
      <c r="R145" s="57" t="s">
        <v>162</v>
      </c>
      <c r="S145" s="2"/>
      <c r="T145" s="2"/>
      <c r="U145" s="2"/>
      <c r="V145" s="2"/>
      <c r="W145" s="2"/>
      <c r="X145" s="2"/>
      <c r="Y145" s="25" t="str">
        <f t="shared" si="77"/>
        <v>%Z035116</v>
      </c>
      <c r="Z145" s="2" t="str">
        <f t="shared" si="78"/>
        <v>%%IF02N3S516</v>
      </c>
      <c r="AA145" s="2"/>
      <c r="AB145" s="2" t="str">
        <f t="shared" si="79"/>
        <v>AI SPARE</v>
      </c>
      <c r="AC145" s="1" t="str">
        <f t="shared" si="80"/>
        <v/>
      </c>
      <c r="AD145" s="1" t="str">
        <f t="shared" si="81"/>
        <v/>
      </c>
      <c r="AE145" s="1" t="str">
        <f t="shared" si="82"/>
        <v/>
      </c>
      <c r="AF145" s="1"/>
      <c r="AG145" s="1"/>
      <c r="AH145" s="1"/>
      <c r="AI145" s="1"/>
      <c r="AJ145" s="1"/>
      <c r="AK145" s="58" t="s">
        <v>165</v>
      </c>
      <c r="AL145" s="4"/>
      <c r="AM145" s="4"/>
      <c r="AN145" s="5"/>
      <c r="AO145" s="195"/>
      <c r="AP145" s="199"/>
      <c r="AQ145" s="197"/>
      <c r="AR145" s="196"/>
      <c r="AS145" s="195"/>
      <c r="AT145" s="216" t="s">
        <v>554</v>
      </c>
      <c r="AU145" s="216"/>
      <c r="AV145" s="196"/>
      <c r="AW145" s="4"/>
      <c r="AX145" s="4"/>
      <c r="AY145" s="4"/>
      <c r="AZ145" s="4"/>
      <c r="BA145" s="4"/>
      <c r="BB145" s="4"/>
      <c r="BC145" s="4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4"/>
      <c r="BW145" s="8"/>
      <c r="BX145" s="8"/>
      <c r="BY145" s="8"/>
      <c r="BZ145" s="4"/>
      <c r="CA145" s="4"/>
      <c r="CB145" s="4"/>
      <c r="CC145" s="4"/>
      <c r="CD145" s="27"/>
      <c r="CE145" s="27"/>
      <c r="CF145" s="207" t="e">
        <f t="shared" si="83"/>
        <v>#VALUE!</v>
      </c>
      <c r="CG145" s="208" t="e">
        <f t="shared" si="84"/>
        <v>#VALUE!</v>
      </c>
      <c r="CH145" s="209"/>
      <c r="CI145" s="210"/>
      <c r="CJ145" s="207" t="e">
        <f t="shared" si="85"/>
        <v>#VALUE!</v>
      </c>
      <c r="CK145" s="208" t="e">
        <f t="shared" si="86"/>
        <v>#VALUE!</v>
      </c>
      <c r="CL145" s="209"/>
      <c r="CM145" s="210"/>
      <c r="CN145" s="207" t="e">
        <f t="shared" si="87"/>
        <v>#VALUE!</v>
      </c>
      <c r="CO145" s="208" t="e">
        <f t="shared" si="88"/>
        <v>#VALUE!</v>
      </c>
      <c r="CP145" s="211"/>
      <c r="CQ145" s="212"/>
      <c r="CR145" s="213"/>
      <c r="CS145" s="213"/>
    </row>
    <row r="146" spans="1:16371" ht="19.899999999999999" customHeight="1">
      <c r="A146" s="194">
        <v>145</v>
      </c>
      <c r="B146" s="195">
        <v>1</v>
      </c>
      <c r="C146" s="195"/>
      <c r="D146" s="196" t="s">
        <v>3198</v>
      </c>
      <c r="E146" s="196" t="s">
        <v>3199</v>
      </c>
      <c r="F146" s="196" t="s">
        <v>3200</v>
      </c>
      <c r="G146" s="196" t="s">
        <v>685</v>
      </c>
      <c r="H146" s="196" t="s">
        <v>3201</v>
      </c>
      <c r="I146" s="237" t="str">
        <f t="shared" ref="I146:I159" si="92">IF(G146&lt;&gt;"",LEFT(G146,FIND("~",G146,1)-1),"")</f>
        <v>0</v>
      </c>
      <c r="J146" s="237" t="str">
        <f t="shared" ref="J146:J159" si="93">IF(G146&lt;&gt;"",MID(G146,FIND("~",G146,1)+1,10),"")</f>
        <v>1500</v>
      </c>
      <c r="K146" s="2" t="str">
        <f t="shared" ref="K146:K209" si="94">K145</f>
        <v>FCS0302</v>
      </c>
      <c r="L146" s="1">
        <v>3</v>
      </c>
      <c r="M146" s="1">
        <v>6</v>
      </c>
      <c r="N146" s="1">
        <v>1</v>
      </c>
      <c r="O146" s="57" t="s">
        <v>34</v>
      </c>
      <c r="P146" s="2" t="str">
        <f t="shared" si="63"/>
        <v>AI</v>
      </c>
      <c r="Q146" s="2"/>
      <c r="R146" s="57" t="s">
        <v>162</v>
      </c>
      <c r="S146" s="2"/>
      <c r="T146" s="2"/>
      <c r="U146" s="2"/>
      <c r="V146" s="2"/>
      <c r="W146" s="2" t="s">
        <v>3202</v>
      </c>
      <c r="X146" s="2"/>
      <c r="Y146" s="3" t="str">
        <f t="shared" si="77"/>
        <v>%Z036101</v>
      </c>
      <c r="Z146" s="2" t="str">
        <f t="shared" si="78"/>
        <v>%%I04AT3001</v>
      </c>
      <c r="AA146" s="2"/>
      <c r="AB146" s="2" t="str">
        <f t="shared" si="79"/>
        <v>界区生产水补水电导率</v>
      </c>
      <c r="AC146" s="1" t="str">
        <f t="shared" si="80"/>
        <v>0</v>
      </c>
      <c r="AD146" s="1" t="str">
        <f t="shared" si="81"/>
        <v>1500</v>
      </c>
      <c r="AE146" s="1" t="str">
        <f t="shared" si="82"/>
        <v>μs/cm</v>
      </c>
      <c r="AF146" s="1"/>
      <c r="AG146" s="1"/>
      <c r="AH146" s="1"/>
      <c r="AI146" s="1"/>
      <c r="AJ146" s="1"/>
      <c r="AK146" s="58" t="s">
        <v>165</v>
      </c>
      <c r="AL146" s="4"/>
      <c r="AM146" s="4"/>
      <c r="AN146" s="5"/>
      <c r="AO146" s="195"/>
      <c r="AP146" s="199"/>
      <c r="AQ146" s="197"/>
      <c r="AR146" s="196"/>
      <c r="AS146" s="196"/>
      <c r="AT146" s="205" t="s">
        <v>554</v>
      </c>
      <c r="AU146" s="205" t="s">
        <v>568</v>
      </c>
      <c r="AV146" s="196" t="s">
        <v>170</v>
      </c>
      <c r="AW146" s="4"/>
      <c r="AX146" s="4"/>
      <c r="AY146" s="4"/>
      <c r="AZ146" s="4"/>
      <c r="BA146" s="4"/>
      <c r="BB146" s="4"/>
      <c r="BC146" s="4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4"/>
      <c r="BW146" s="8"/>
      <c r="BX146" s="8"/>
      <c r="BY146" s="8"/>
      <c r="BZ146" s="4"/>
      <c r="CA146" s="4"/>
      <c r="CB146" s="4"/>
      <c r="CC146" s="4"/>
      <c r="CD146" s="27"/>
      <c r="CE146" s="27"/>
      <c r="CF146" s="207">
        <f t="shared" si="83"/>
        <v>-1.5</v>
      </c>
      <c r="CG146" s="208">
        <f t="shared" si="84"/>
        <v>1.5</v>
      </c>
      <c r="CH146" s="209"/>
      <c r="CI146" s="210"/>
      <c r="CJ146" s="207">
        <f t="shared" si="85"/>
        <v>748.5</v>
      </c>
      <c r="CK146" s="208">
        <f t="shared" si="86"/>
        <v>751.5</v>
      </c>
      <c r="CL146" s="209"/>
      <c r="CM146" s="210"/>
      <c r="CN146" s="207">
        <f t="shared" si="87"/>
        <v>1498.5</v>
      </c>
      <c r="CO146" s="208">
        <f t="shared" si="88"/>
        <v>1501.5</v>
      </c>
      <c r="CP146" s="211"/>
      <c r="CQ146" s="212"/>
      <c r="CR146" s="213"/>
      <c r="CS146" s="213"/>
    </row>
    <row r="147" spans="1:16371" ht="19.899999999999999" customHeight="1">
      <c r="A147" s="194">
        <v>146</v>
      </c>
      <c r="B147" s="195">
        <v>2</v>
      </c>
      <c r="C147" s="195"/>
      <c r="D147" s="196" t="s">
        <v>3203</v>
      </c>
      <c r="E147" s="196" t="s">
        <v>3204</v>
      </c>
      <c r="F147" s="196" t="s">
        <v>3205</v>
      </c>
      <c r="G147" s="196" t="s">
        <v>1511</v>
      </c>
      <c r="H147" s="196" t="s">
        <v>3201</v>
      </c>
      <c r="I147" s="237" t="str">
        <f t="shared" si="92"/>
        <v>0</v>
      </c>
      <c r="J147" s="237" t="str">
        <f t="shared" si="93"/>
        <v>5000</v>
      </c>
      <c r="K147" s="2" t="str">
        <f t="shared" si="94"/>
        <v>FCS0302</v>
      </c>
      <c r="L147" s="1">
        <f t="shared" ref="L147:L161" si="95">L146</f>
        <v>3</v>
      </c>
      <c r="M147" s="1">
        <f t="shared" ref="M147:M161" si="96">M146</f>
        <v>6</v>
      </c>
      <c r="N147" s="1">
        <v>2</v>
      </c>
      <c r="O147" s="57" t="str">
        <f t="shared" ref="O147:O161" si="97">O146</f>
        <v>AAI143</v>
      </c>
      <c r="P147" s="2" t="str">
        <f t="shared" si="63"/>
        <v>AI</v>
      </c>
      <c r="Q147" s="2"/>
      <c r="R147" s="57" t="s">
        <v>162</v>
      </c>
      <c r="S147" s="2"/>
      <c r="T147" s="2"/>
      <c r="U147" s="2"/>
      <c r="V147" s="2"/>
      <c r="W147" s="2" t="s">
        <v>3206</v>
      </c>
      <c r="X147" s="2"/>
      <c r="Y147" s="3" t="str">
        <f t="shared" si="77"/>
        <v>%Z036102</v>
      </c>
      <c r="Z147" s="2" t="str">
        <f t="shared" si="78"/>
        <v>%%I04AT3002</v>
      </c>
      <c r="AA147" s="2"/>
      <c r="AB147" s="2" t="str">
        <f t="shared" si="79"/>
        <v>VCM循环给水电导率</v>
      </c>
      <c r="AC147" s="1" t="str">
        <f t="shared" si="80"/>
        <v>0</v>
      </c>
      <c r="AD147" s="1" t="str">
        <f t="shared" si="81"/>
        <v>5000</v>
      </c>
      <c r="AE147" s="1" t="str">
        <f t="shared" si="82"/>
        <v>μs/cm</v>
      </c>
      <c r="AF147" s="1"/>
      <c r="AG147" s="1"/>
      <c r="AH147" s="1"/>
      <c r="AI147" s="1"/>
      <c r="AJ147" s="1"/>
      <c r="AK147" s="58" t="s">
        <v>165</v>
      </c>
      <c r="AL147" s="4"/>
      <c r="AM147" s="4"/>
      <c r="AN147" s="5"/>
      <c r="AO147" s="195"/>
      <c r="AP147" s="199"/>
      <c r="AQ147" s="197"/>
      <c r="AR147" s="196"/>
      <c r="AS147" s="196"/>
      <c r="AT147" s="205" t="s">
        <v>554</v>
      </c>
      <c r="AU147" s="205" t="s">
        <v>568</v>
      </c>
      <c r="AV147" s="196" t="s">
        <v>170</v>
      </c>
      <c r="AW147" s="4"/>
      <c r="AX147" s="4"/>
      <c r="AY147" s="4"/>
      <c r="AZ147" s="4"/>
      <c r="BA147" s="4"/>
      <c r="BB147" s="4"/>
      <c r="BC147" s="4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4"/>
      <c r="BW147" s="8"/>
      <c r="BX147" s="8"/>
      <c r="BY147" s="8"/>
      <c r="BZ147" s="4"/>
      <c r="CA147" s="4"/>
      <c r="CB147" s="4"/>
      <c r="CC147" s="4"/>
      <c r="CD147" s="27"/>
      <c r="CE147" s="27"/>
      <c r="CF147" s="207">
        <f t="shared" si="83"/>
        <v>-5</v>
      </c>
      <c r="CG147" s="208">
        <f t="shared" si="84"/>
        <v>5</v>
      </c>
      <c r="CH147" s="209"/>
      <c r="CI147" s="210"/>
      <c r="CJ147" s="207">
        <f t="shared" si="85"/>
        <v>2495</v>
      </c>
      <c r="CK147" s="208">
        <f t="shared" si="86"/>
        <v>2505</v>
      </c>
      <c r="CL147" s="209"/>
      <c r="CM147" s="210"/>
      <c r="CN147" s="207">
        <f t="shared" si="87"/>
        <v>4995</v>
      </c>
      <c r="CO147" s="208">
        <f t="shared" si="88"/>
        <v>5005</v>
      </c>
      <c r="CP147" s="211"/>
      <c r="CQ147" s="212"/>
      <c r="CR147" s="213"/>
      <c r="CS147" s="213"/>
    </row>
    <row r="148" spans="1:16371" ht="19.899999999999999" customHeight="1">
      <c r="A148" s="194">
        <v>147</v>
      </c>
      <c r="B148" s="195">
        <v>3</v>
      </c>
      <c r="C148" s="195"/>
      <c r="D148" s="196" t="s">
        <v>3207</v>
      </c>
      <c r="E148" s="196" t="s">
        <v>3208</v>
      </c>
      <c r="F148" s="196" t="s">
        <v>3209</v>
      </c>
      <c r="G148" s="196" t="s">
        <v>612</v>
      </c>
      <c r="H148" s="196" t="s">
        <v>613</v>
      </c>
      <c r="I148" s="237" t="str">
        <f t="shared" si="92"/>
        <v>0</v>
      </c>
      <c r="J148" s="237" t="str">
        <f t="shared" si="93"/>
        <v>14</v>
      </c>
      <c r="K148" s="2" t="str">
        <f t="shared" si="94"/>
        <v>FCS0302</v>
      </c>
      <c r="L148" s="1">
        <f t="shared" si="95"/>
        <v>3</v>
      </c>
      <c r="M148" s="1">
        <f t="shared" si="96"/>
        <v>6</v>
      </c>
      <c r="N148" s="1">
        <v>3</v>
      </c>
      <c r="O148" s="57" t="str">
        <f t="shared" si="97"/>
        <v>AAI143</v>
      </c>
      <c r="P148" s="2" t="str">
        <f t="shared" ref="P148:P211" si="98">IF(MID(O148,4,3)="543","AO","AI")</f>
        <v>AI</v>
      </c>
      <c r="Q148" s="2"/>
      <c r="R148" s="57" t="s">
        <v>162</v>
      </c>
      <c r="S148" s="2"/>
      <c r="T148" s="2"/>
      <c r="U148" s="2">
        <v>6</v>
      </c>
      <c r="V148" s="2"/>
      <c r="W148" s="2" t="s">
        <v>3210</v>
      </c>
      <c r="X148" s="2" t="s">
        <v>354</v>
      </c>
      <c r="Y148" s="3" t="str">
        <f t="shared" si="77"/>
        <v>%Z036103</v>
      </c>
      <c r="Z148" s="2" t="str">
        <f t="shared" si="78"/>
        <v>%%I04AT3003</v>
      </c>
      <c r="AA148" s="2"/>
      <c r="AB148" s="2" t="str">
        <f t="shared" si="79"/>
        <v>VCM循环给水pH</v>
      </c>
      <c r="AC148" s="1" t="str">
        <f t="shared" si="80"/>
        <v>0</v>
      </c>
      <c r="AD148" s="1" t="str">
        <f t="shared" si="81"/>
        <v>14</v>
      </c>
      <c r="AE148" s="1" t="str">
        <f t="shared" si="82"/>
        <v>pH</v>
      </c>
      <c r="AF148" s="1"/>
      <c r="AG148" s="1"/>
      <c r="AH148" s="1"/>
      <c r="AI148" s="1"/>
      <c r="AJ148" s="1"/>
      <c r="AK148" s="58" t="s">
        <v>165</v>
      </c>
      <c r="AL148" s="4"/>
      <c r="AM148" s="4"/>
      <c r="AN148" s="5"/>
      <c r="AO148" s="195"/>
      <c r="AP148" s="199"/>
      <c r="AQ148" s="197"/>
      <c r="AR148" s="196"/>
      <c r="AS148" s="196"/>
      <c r="AT148" s="205" t="s">
        <v>554</v>
      </c>
      <c r="AU148" s="205" t="s">
        <v>568</v>
      </c>
      <c r="AV148" s="196" t="s">
        <v>170</v>
      </c>
      <c r="AW148" s="4"/>
      <c r="AX148" s="4"/>
      <c r="AY148" s="4"/>
      <c r="AZ148" s="4"/>
      <c r="BA148" s="4"/>
      <c r="BB148" s="4"/>
      <c r="BC148" s="4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4"/>
      <c r="BW148" s="8"/>
      <c r="BX148" s="8"/>
      <c r="BY148" s="8"/>
      <c r="BZ148" s="4"/>
      <c r="CA148" s="4"/>
      <c r="CB148" s="4"/>
      <c r="CC148" s="4"/>
      <c r="CD148" s="27"/>
      <c r="CE148" s="27"/>
      <c r="CF148" s="207">
        <f t="shared" si="83"/>
        <v>-1.4E-2</v>
      </c>
      <c r="CG148" s="208">
        <f t="shared" si="84"/>
        <v>1.4E-2</v>
      </c>
      <c r="CH148" s="209"/>
      <c r="CI148" s="210"/>
      <c r="CJ148" s="207">
        <f t="shared" si="85"/>
        <v>6.9859999999999998</v>
      </c>
      <c r="CK148" s="208">
        <f t="shared" si="86"/>
        <v>7.0140000000000002</v>
      </c>
      <c r="CL148" s="209"/>
      <c r="CM148" s="210"/>
      <c r="CN148" s="207">
        <f t="shared" si="87"/>
        <v>13.986000000000001</v>
      </c>
      <c r="CO148" s="208">
        <f t="shared" si="88"/>
        <v>14.013999999999999</v>
      </c>
      <c r="CP148" s="211"/>
      <c r="CQ148" s="212"/>
      <c r="CR148" s="213"/>
      <c r="CS148" s="213"/>
    </row>
    <row r="149" spans="1:16371" ht="19.899999999999999" customHeight="1">
      <c r="A149" s="194">
        <v>148</v>
      </c>
      <c r="B149" s="195">
        <v>4</v>
      </c>
      <c r="C149" s="195"/>
      <c r="D149" s="196" t="s">
        <v>3211</v>
      </c>
      <c r="E149" s="196" t="s">
        <v>3212</v>
      </c>
      <c r="F149" s="196" t="s">
        <v>3213</v>
      </c>
      <c r="G149" s="196" t="s">
        <v>612</v>
      </c>
      <c r="H149" s="196" t="s">
        <v>613</v>
      </c>
      <c r="I149" s="237" t="str">
        <f t="shared" si="92"/>
        <v>0</v>
      </c>
      <c r="J149" s="237" t="str">
        <f t="shared" si="93"/>
        <v>14</v>
      </c>
      <c r="K149" s="2" t="str">
        <f t="shared" si="94"/>
        <v>FCS0302</v>
      </c>
      <c r="L149" s="1">
        <f t="shared" si="95"/>
        <v>3</v>
      </c>
      <c r="M149" s="1">
        <f t="shared" si="96"/>
        <v>6</v>
      </c>
      <c r="N149" s="1">
        <v>4</v>
      </c>
      <c r="O149" s="57" t="str">
        <f t="shared" si="97"/>
        <v>AAI143</v>
      </c>
      <c r="P149" s="2" t="str">
        <f t="shared" si="98"/>
        <v>AI</v>
      </c>
      <c r="Q149" s="2"/>
      <c r="R149" s="57" t="s">
        <v>162</v>
      </c>
      <c r="S149" s="2"/>
      <c r="T149" s="2"/>
      <c r="U149" s="2">
        <v>6</v>
      </c>
      <c r="V149" s="2"/>
      <c r="W149" s="2" t="s">
        <v>3214</v>
      </c>
      <c r="X149" s="2" t="s">
        <v>354</v>
      </c>
      <c r="Y149" s="3" t="str">
        <f t="shared" si="77"/>
        <v>%Z036104</v>
      </c>
      <c r="Z149" s="2" t="str">
        <f t="shared" si="78"/>
        <v>%%I04AT3004</v>
      </c>
      <c r="AA149" s="2"/>
      <c r="AB149" s="2" t="str">
        <f t="shared" si="79"/>
        <v>吸水池04Z0302A循环水pH</v>
      </c>
      <c r="AC149" s="1" t="str">
        <f t="shared" si="80"/>
        <v>0</v>
      </c>
      <c r="AD149" s="1" t="str">
        <f t="shared" si="81"/>
        <v>14</v>
      </c>
      <c r="AE149" s="1" t="str">
        <f t="shared" si="82"/>
        <v>pH</v>
      </c>
      <c r="AF149" s="1"/>
      <c r="AG149" s="1"/>
      <c r="AH149" s="1"/>
      <c r="AI149" s="1"/>
      <c r="AJ149" s="1"/>
      <c r="AK149" s="58" t="s">
        <v>165</v>
      </c>
      <c r="AL149" s="4"/>
      <c r="AM149" s="4"/>
      <c r="AN149" s="5"/>
      <c r="AO149" s="195"/>
      <c r="AP149" s="199"/>
      <c r="AQ149" s="197"/>
      <c r="AR149" s="196"/>
      <c r="AS149" s="196"/>
      <c r="AT149" s="205" t="s">
        <v>554</v>
      </c>
      <c r="AU149" s="205" t="s">
        <v>568</v>
      </c>
      <c r="AV149" s="196" t="s">
        <v>170</v>
      </c>
      <c r="AW149" s="4"/>
      <c r="AX149" s="4"/>
      <c r="AY149" s="4"/>
      <c r="AZ149" s="4"/>
      <c r="BA149" s="4"/>
      <c r="BB149" s="4"/>
      <c r="BC149" s="4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4"/>
      <c r="BW149" s="8"/>
      <c r="BX149" s="8"/>
      <c r="BY149" s="8"/>
      <c r="BZ149" s="4"/>
      <c r="CA149" s="4"/>
      <c r="CB149" s="4"/>
      <c r="CC149" s="4"/>
      <c r="CD149" s="27"/>
      <c r="CE149" s="27"/>
      <c r="CF149" s="207">
        <f t="shared" si="83"/>
        <v>-1.4E-2</v>
      </c>
      <c r="CG149" s="208">
        <f t="shared" si="84"/>
        <v>1.4E-2</v>
      </c>
      <c r="CH149" s="209"/>
      <c r="CI149" s="210"/>
      <c r="CJ149" s="207">
        <f t="shared" si="85"/>
        <v>6.9859999999999998</v>
      </c>
      <c r="CK149" s="208">
        <f t="shared" si="86"/>
        <v>7.0140000000000002</v>
      </c>
      <c r="CL149" s="209"/>
      <c r="CM149" s="210"/>
      <c r="CN149" s="207">
        <f t="shared" si="87"/>
        <v>13.986000000000001</v>
      </c>
      <c r="CO149" s="208">
        <f t="shared" si="88"/>
        <v>14.013999999999999</v>
      </c>
      <c r="CP149" s="211"/>
      <c r="CQ149" s="212"/>
      <c r="CR149" s="213"/>
      <c r="CS149" s="213"/>
    </row>
    <row r="150" spans="1:16371" ht="19.899999999999999" customHeight="1">
      <c r="A150" s="194">
        <v>149</v>
      </c>
      <c r="B150" s="185">
        <v>5</v>
      </c>
      <c r="C150" s="185"/>
      <c r="D150" s="122" t="s">
        <v>3215</v>
      </c>
      <c r="E150" s="122" t="s">
        <v>3216</v>
      </c>
      <c r="F150" s="122" t="s">
        <v>3217</v>
      </c>
      <c r="G150" s="122" t="s">
        <v>513</v>
      </c>
      <c r="H150" s="122"/>
      <c r="I150" s="238" t="str">
        <f t="shared" si="92"/>
        <v>0</v>
      </c>
      <c r="J150" s="238" t="str">
        <f t="shared" si="93"/>
        <v>101</v>
      </c>
      <c r="K150" s="2" t="str">
        <f t="shared" si="94"/>
        <v>FCS0302</v>
      </c>
      <c r="L150" s="1">
        <f t="shared" si="95"/>
        <v>3</v>
      </c>
      <c r="M150" s="1">
        <f t="shared" si="96"/>
        <v>6</v>
      </c>
      <c r="N150" s="1">
        <v>5</v>
      </c>
      <c r="O150" s="57" t="str">
        <f t="shared" si="97"/>
        <v>AAI143</v>
      </c>
      <c r="P150" s="2" t="str">
        <f t="shared" si="98"/>
        <v>AI</v>
      </c>
      <c r="Q150" s="2"/>
      <c r="R150" s="57" t="s">
        <v>162</v>
      </c>
      <c r="S150" s="2"/>
      <c r="T150" s="2"/>
      <c r="U150" s="2"/>
      <c r="V150" s="2"/>
      <c r="W150" s="2" t="s">
        <v>3218</v>
      </c>
      <c r="X150" s="2"/>
      <c r="Y150" s="3" t="str">
        <f t="shared" si="77"/>
        <v>%Z036105</v>
      </c>
      <c r="Z150" s="2" t="str">
        <f t="shared" si="78"/>
        <v>%%I08PT9130A</v>
      </c>
      <c r="AA150" s="2"/>
      <c r="AB150" s="2" t="str">
        <f t="shared" si="79"/>
        <v>08PU913A机封系统压力</v>
      </c>
      <c r="AC150" s="1" t="str">
        <f t="shared" si="80"/>
        <v>0</v>
      </c>
      <c r="AD150" s="1" t="str">
        <f t="shared" si="81"/>
        <v>101</v>
      </c>
      <c r="AE150" s="1" t="str">
        <f t="shared" si="82"/>
        <v/>
      </c>
      <c r="AF150" s="1"/>
      <c r="AG150" s="1"/>
      <c r="AH150" s="1"/>
      <c r="AI150" s="1"/>
      <c r="AJ150" s="1"/>
      <c r="AK150" s="58" t="s">
        <v>165</v>
      </c>
      <c r="AL150" s="4"/>
      <c r="AM150" s="4"/>
      <c r="AN150" s="5"/>
      <c r="AO150" s="195"/>
      <c r="AP150" s="199"/>
      <c r="AQ150" s="197"/>
      <c r="AR150" s="196"/>
      <c r="AS150" s="196"/>
      <c r="AT150" s="205" t="s">
        <v>554</v>
      </c>
      <c r="AU150" s="205" t="s">
        <v>568</v>
      </c>
      <c r="AV150" s="196" t="s">
        <v>170</v>
      </c>
      <c r="AW150" s="4"/>
      <c r="AX150" s="4"/>
      <c r="AY150" s="4"/>
      <c r="AZ150" s="4"/>
      <c r="BA150" s="4"/>
      <c r="BB150" s="4"/>
      <c r="BC150" s="4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4"/>
      <c r="BW150" s="8"/>
      <c r="BX150" s="8"/>
      <c r="BY150" s="8"/>
      <c r="BZ150" s="4"/>
      <c r="CA150" s="4"/>
      <c r="CB150" s="4"/>
      <c r="CC150" s="4"/>
      <c r="CD150" s="27"/>
      <c r="CE150" s="27"/>
      <c r="CF150" s="207">
        <f t="shared" si="83"/>
        <v>-0.10100000000000001</v>
      </c>
      <c r="CG150" s="208">
        <f t="shared" si="84"/>
        <v>0.10100000000000001</v>
      </c>
      <c r="CH150" s="209"/>
      <c r="CI150" s="210"/>
      <c r="CJ150" s="207">
        <f t="shared" si="85"/>
        <v>50.399000000000001</v>
      </c>
      <c r="CK150" s="208">
        <f t="shared" si="86"/>
        <v>50.600999999999999</v>
      </c>
      <c r="CL150" s="209"/>
      <c r="CM150" s="210"/>
      <c r="CN150" s="207">
        <f t="shared" si="87"/>
        <v>100.899</v>
      </c>
      <c r="CO150" s="208">
        <f t="shared" si="88"/>
        <v>101.101</v>
      </c>
      <c r="CP150" s="211"/>
      <c r="CQ150" s="212"/>
      <c r="CR150" s="213"/>
      <c r="CS150" s="213"/>
    </row>
    <row r="151" spans="1:16371" ht="19.899999999999999" customHeight="1">
      <c r="A151" s="194">
        <v>150</v>
      </c>
      <c r="B151" s="185">
        <v>6</v>
      </c>
      <c r="C151" s="185"/>
      <c r="D151" s="122" t="s">
        <v>3219</v>
      </c>
      <c r="E151" s="122" t="s">
        <v>3220</v>
      </c>
      <c r="F151" s="122" t="s">
        <v>3221</v>
      </c>
      <c r="G151" s="122" t="s">
        <v>513</v>
      </c>
      <c r="H151" s="122"/>
      <c r="I151" s="238" t="str">
        <f t="shared" si="92"/>
        <v>0</v>
      </c>
      <c r="J151" s="238" t="str">
        <f t="shared" si="93"/>
        <v>101</v>
      </c>
      <c r="K151" s="2" t="str">
        <f t="shared" si="94"/>
        <v>FCS0302</v>
      </c>
      <c r="L151" s="1">
        <f t="shared" si="95"/>
        <v>3</v>
      </c>
      <c r="M151" s="1">
        <f t="shared" si="96"/>
        <v>6</v>
      </c>
      <c r="N151" s="1">
        <v>6</v>
      </c>
      <c r="O151" s="57" t="str">
        <f t="shared" si="97"/>
        <v>AAI143</v>
      </c>
      <c r="P151" s="2" t="str">
        <f t="shared" si="98"/>
        <v>AI</v>
      </c>
      <c r="Q151" s="2"/>
      <c r="R151" s="57" t="s">
        <v>162</v>
      </c>
      <c r="S151" s="2"/>
      <c r="T151" s="2"/>
      <c r="U151" s="2"/>
      <c r="V151" s="2"/>
      <c r="W151" s="2" t="s">
        <v>3222</v>
      </c>
      <c r="X151" s="2"/>
      <c r="Y151" s="3" t="str">
        <f t="shared" si="77"/>
        <v>%Z036106</v>
      </c>
      <c r="Z151" s="2" t="str">
        <f t="shared" si="78"/>
        <v>%%I08PT9130S</v>
      </c>
      <c r="AA151" s="2"/>
      <c r="AB151" s="2" t="str">
        <f t="shared" si="79"/>
        <v>08PU913S机封系统压力</v>
      </c>
      <c r="AC151" s="1" t="str">
        <f t="shared" si="80"/>
        <v>0</v>
      </c>
      <c r="AD151" s="1" t="str">
        <f t="shared" si="81"/>
        <v>101</v>
      </c>
      <c r="AE151" s="1" t="str">
        <f t="shared" si="82"/>
        <v/>
      </c>
      <c r="AF151" s="1"/>
      <c r="AG151" s="1"/>
      <c r="AH151" s="1"/>
      <c r="AI151" s="1"/>
      <c r="AJ151" s="1"/>
      <c r="AK151" s="58" t="s">
        <v>165</v>
      </c>
      <c r="AL151" s="4"/>
      <c r="AM151" s="4"/>
      <c r="AN151" s="5"/>
      <c r="AO151" s="195"/>
      <c r="AP151" s="199"/>
      <c r="AQ151" s="197"/>
      <c r="AR151" s="196"/>
      <c r="AS151" s="196"/>
      <c r="AT151" s="205" t="s">
        <v>554</v>
      </c>
      <c r="AU151" s="205" t="s">
        <v>568</v>
      </c>
      <c r="AV151" s="196" t="s">
        <v>170</v>
      </c>
      <c r="AW151" s="4"/>
      <c r="AX151" s="4"/>
      <c r="AY151" s="4"/>
      <c r="AZ151" s="4"/>
      <c r="BA151" s="4"/>
      <c r="BB151" s="4"/>
      <c r="BC151" s="4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4"/>
      <c r="BW151" s="8"/>
      <c r="BX151" s="8"/>
      <c r="BY151" s="8"/>
      <c r="BZ151" s="4"/>
      <c r="CA151" s="4"/>
      <c r="CB151" s="4"/>
      <c r="CC151" s="4"/>
      <c r="CD151" s="27"/>
      <c r="CE151" s="27"/>
      <c r="CF151" s="207">
        <f t="shared" si="83"/>
        <v>-0.10100000000000001</v>
      </c>
      <c r="CG151" s="208">
        <f t="shared" si="84"/>
        <v>0.10100000000000001</v>
      </c>
      <c r="CH151" s="209"/>
      <c r="CI151" s="210"/>
      <c r="CJ151" s="207">
        <f t="shared" si="85"/>
        <v>50.399000000000001</v>
      </c>
      <c r="CK151" s="208">
        <f t="shared" si="86"/>
        <v>50.600999999999999</v>
      </c>
      <c r="CL151" s="209"/>
      <c r="CM151" s="210"/>
      <c r="CN151" s="207">
        <f t="shared" si="87"/>
        <v>100.899</v>
      </c>
      <c r="CO151" s="208">
        <f t="shared" si="88"/>
        <v>101.101</v>
      </c>
      <c r="CP151" s="211"/>
      <c r="CQ151" s="212"/>
      <c r="CR151" s="213"/>
      <c r="CS151" s="213"/>
    </row>
    <row r="152" spans="1:16371" ht="19.899999999999999" customHeight="1">
      <c r="A152" s="194">
        <v>151</v>
      </c>
      <c r="B152" s="185">
        <v>7</v>
      </c>
      <c r="C152" s="185"/>
      <c r="D152" s="122" t="s">
        <v>3223</v>
      </c>
      <c r="E152" s="122" t="s">
        <v>3224</v>
      </c>
      <c r="F152" s="122" t="s">
        <v>3225</v>
      </c>
      <c r="G152" s="122" t="s">
        <v>513</v>
      </c>
      <c r="H152" s="122"/>
      <c r="I152" s="238" t="str">
        <f t="shared" si="92"/>
        <v>0</v>
      </c>
      <c r="J152" s="238" t="str">
        <f t="shared" si="93"/>
        <v>101</v>
      </c>
      <c r="K152" s="2" t="str">
        <f t="shared" si="94"/>
        <v>FCS0302</v>
      </c>
      <c r="L152" s="1">
        <f t="shared" si="95"/>
        <v>3</v>
      </c>
      <c r="M152" s="1">
        <f t="shared" si="96"/>
        <v>6</v>
      </c>
      <c r="N152" s="1">
        <v>7</v>
      </c>
      <c r="O152" s="57" t="str">
        <f t="shared" si="97"/>
        <v>AAI143</v>
      </c>
      <c r="P152" s="2" t="str">
        <f t="shared" si="98"/>
        <v>AI</v>
      </c>
      <c r="Q152" s="2"/>
      <c r="R152" s="57" t="s">
        <v>162</v>
      </c>
      <c r="S152" s="2"/>
      <c r="T152" s="2"/>
      <c r="U152" s="2"/>
      <c r="V152" s="2"/>
      <c r="W152" s="2" t="s">
        <v>3226</v>
      </c>
      <c r="X152" s="2"/>
      <c r="Y152" s="3" t="str">
        <f t="shared" si="77"/>
        <v>%Z036107</v>
      </c>
      <c r="Z152" s="2" t="str">
        <f t="shared" si="78"/>
        <v>%%I08PT7020A</v>
      </c>
      <c r="AA152" s="2"/>
      <c r="AB152" s="2" t="str">
        <f t="shared" si="79"/>
        <v>08PU702A机封系统压力</v>
      </c>
      <c r="AC152" s="1" t="str">
        <f t="shared" si="80"/>
        <v>0</v>
      </c>
      <c r="AD152" s="1" t="str">
        <f t="shared" si="81"/>
        <v>101</v>
      </c>
      <c r="AE152" s="1" t="str">
        <f t="shared" si="82"/>
        <v/>
      </c>
      <c r="AF152" s="1"/>
      <c r="AG152" s="1"/>
      <c r="AH152" s="1"/>
      <c r="AI152" s="1"/>
      <c r="AJ152" s="1"/>
      <c r="AK152" s="58" t="s">
        <v>165</v>
      </c>
      <c r="AL152" s="4"/>
      <c r="AM152" s="4"/>
      <c r="AN152" s="5"/>
      <c r="AO152" s="195"/>
      <c r="AP152" s="199"/>
      <c r="AQ152" s="197"/>
      <c r="AR152" s="196"/>
      <c r="AS152" s="196"/>
      <c r="AT152" s="205" t="s">
        <v>554</v>
      </c>
      <c r="AU152" s="205" t="s">
        <v>568</v>
      </c>
      <c r="AV152" s="196" t="s">
        <v>170</v>
      </c>
      <c r="AW152" s="4"/>
      <c r="AX152" s="4"/>
      <c r="AY152" s="4"/>
      <c r="AZ152" s="4"/>
      <c r="BA152" s="4"/>
      <c r="BB152" s="4"/>
      <c r="BC152" s="4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4"/>
      <c r="BW152" s="8"/>
      <c r="BX152" s="8"/>
      <c r="BY152" s="8"/>
      <c r="BZ152" s="4"/>
      <c r="CA152" s="4"/>
      <c r="CB152" s="4"/>
      <c r="CC152" s="4"/>
      <c r="CD152" s="27"/>
      <c r="CE152" s="27"/>
      <c r="CF152" s="207">
        <f t="shared" si="83"/>
        <v>-0.10100000000000001</v>
      </c>
      <c r="CG152" s="208">
        <f t="shared" si="84"/>
        <v>0.10100000000000001</v>
      </c>
      <c r="CH152" s="209"/>
      <c r="CI152" s="210"/>
      <c r="CJ152" s="207">
        <f t="shared" si="85"/>
        <v>50.399000000000001</v>
      </c>
      <c r="CK152" s="208">
        <f t="shared" si="86"/>
        <v>50.600999999999999</v>
      </c>
      <c r="CL152" s="209"/>
      <c r="CM152" s="210"/>
      <c r="CN152" s="207">
        <f t="shared" si="87"/>
        <v>100.899</v>
      </c>
      <c r="CO152" s="208">
        <f t="shared" si="88"/>
        <v>101.101</v>
      </c>
      <c r="CP152" s="211"/>
      <c r="CQ152" s="212"/>
      <c r="CR152" s="213"/>
      <c r="CS152" s="213"/>
    </row>
    <row r="153" spans="1:16371" s="184" customFormat="1" ht="19.899999999999999" customHeight="1">
      <c r="A153" s="194">
        <v>152</v>
      </c>
      <c r="B153" s="185">
        <v>8</v>
      </c>
      <c r="C153" s="122"/>
      <c r="D153" s="122" t="s">
        <v>3227</v>
      </c>
      <c r="E153" s="122" t="s">
        <v>3228</v>
      </c>
      <c r="F153" s="122" t="s">
        <v>3229</v>
      </c>
      <c r="G153" s="122" t="s">
        <v>513</v>
      </c>
      <c r="H153" s="122"/>
      <c r="I153" s="122" t="str">
        <f t="shared" si="92"/>
        <v>0</v>
      </c>
      <c r="J153" s="122" t="str">
        <f t="shared" si="93"/>
        <v>101</v>
      </c>
      <c r="K153" s="2" t="str">
        <f t="shared" si="94"/>
        <v>FCS0302</v>
      </c>
      <c r="L153" s="1">
        <f t="shared" si="95"/>
        <v>3</v>
      </c>
      <c r="M153" s="1">
        <f t="shared" si="96"/>
        <v>6</v>
      </c>
      <c r="N153" s="1">
        <v>8</v>
      </c>
      <c r="O153" s="57" t="str">
        <f t="shared" si="97"/>
        <v>AAI143</v>
      </c>
      <c r="P153" s="2" t="str">
        <f t="shared" si="98"/>
        <v>AI</v>
      </c>
      <c r="Q153" s="2"/>
      <c r="R153" s="57" t="s">
        <v>162</v>
      </c>
      <c r="S153" s="2"/>
      <c r="T153" s="2"/>
      <c r="U153" s="2"/>
      <c r="V153" s="2"/>
      <c r="W153" s="3" t="s">
        <v>3230</v>
      </c>
      <c r="X153" s="2"/>
      <c r="Y153" s="2" t="str">
        <f t="shared" si="77"/>
        <v>%Z036108</v>
      </c>
      <c r="Z153" s="2" t="str">
        <f t="shared" si="78"/>
        <v>%%I08PT7020S</v>
      </c>
      <c r="AA153" s="1"/>
      <c r="AB153" s="1" t="str">
        <f t="shared" si="79"/>
        <v>08PU702S机封系统压力</v>
      </c>
      <c r="AC153" s="1" t="str">
        <f t="shared" si="80"/>
        <v>0</v>
      </c>
      <c r="AD153" s="1" t="str">
        <f t="shared" si="81"/>
        <v>101</v>
      </c>
      <c r="AE153" s="1" t="str">
        <f t="shared" si="82"/>
        <v/>
      </c>
      <c r="AF153" s="1"/>
      <c r="AG153" s="1"/>
      <c r="AH153" s="1"/>
      <c r="AI153" s="1"/>
      <c r="AJ153" s="1"/>
      <c r="AK153" s="58" t="s">
        <v>165</v>
      </c>
      <c r="AL153" s="4"/>
      <c r="AM153" s="4"/>
      <c r="AN153" s="5"/>
      <c r="AO153" s="195"/>
      <c r="AP153" s="199"/>
      <c r="AQ153" s="197"/>
      <c r="AR153" s="196"/>
      <c r="AS153" s="196"/>
      <c r="AT153" s="205" t="s">
        <v>554</v>
      </c>
      <c r="AU153" s="205" t="s">
        <v>568</v>
      </c>
      <c r="AV153" s="196" t="s">
        <v>170</v>
      </c>
      <c r="AW153" s="4"/>
      <c r="AX153" s="194"/>
      <c r="AY153" s="4"/>
      <c r="AZ153" s="4"/>
      <c r="BA153" s="4"/>
      <c r="BB153" s="4"/>
      <c r="BC153" s="4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4"/>
      <c r="BW153" s="8"/>
      <c r="BX153" s="8"/>
      <c r="BY153" s="8"/>
      <c r="BZ153" s="4"/>
      <c r="CA153" s="4"/>
      <c r="CB153" s="4"/>
      <c r="CC153" s="4"/>
      <c r="CD153" s="27"/>
      <c r="CE153" s="27"/>
      <c r="CF153" s="194">
        <f t="shared" si="83"/>
        <v>-0.10100000000000001</v>
      </c>
      <c r="CG153" s="194">
        <f t="shared" si="84"/>
        <v>0.10100000000000001</v>
      </c>
      <c r="CH153" s="194"/>
      <c r="CI153" s="194"/>
      <c r="CJ153" s="194">
        <f t="shared" si="85"/>
        <v>50.399000000000001</v>
      </c>
      <c r="CK153" s="194">
        <f t="shared" si="86"/>
        <v>50.600999999999999</v>
      </c>
      <c r="CL153" s="194"/>
      <c r="CM153" s="194"/>
      <c r="CN153" s="194">
        <f t="shared" si="87"/>
        <v>100.899</v>
      </c>
      <c r="CO153" s="194">
        <f t="shared" si="88"/>
        <v>101.101</v>
      </c>
      <c r="CP153" s="194"/>
      <c r="CQ153" s="194"/>
      <c r="CR153" s="194"/>
      <c r="CS153" s="194"/>
      <c r="CT153" s="194"/>
      <c r="CU153" s="194"/>
      <c r="CV153" s="194"/>
      <c r="CW153" s="194"/>
      <c r="CX153" s="194"/>
      <c r="CY153" s="194"/>
      <c r="CZ153" s="194"/>
      <c r="DA153" s="194"/>
      <c r="DB153" s="194"/>
      <c r="DC153" s="194"/>
      <c r="DD153" s="194"/>
      <c r="DE153" s="194"/>
      <c r="DF153" s="194"/>
      <c r="DG153" s="194"/>
      <c r="DH153" s="194"/>
      <c r="DI153" s="194"/>
      <c r="DJ153" s="194"/>
      <c r="DK153" s="194"/>
      <c r="DL153" s="194"/>
      <c r="DM153" s="194"/>
      <c r="DN153" s="194"/>
      <c r="DO153" s="194"/>
      <c r="DP153" s="194"/>
      <c r="DQ153" s="194"/>
      <c r="DR153" s="194"/>
      <c r="DS153" s="194"/>
      <c r="DT153" s="194"/>
      <c r="DU153" s="194"/>
      <c r="DV153" s="194"/>
      <c r="DW153" s="194"/>
      <c r="DX153" s="194"/>
      <c r="DY153" s="194"/>
      <c r="DZ153" s="194"/>
      <c r="EA153" s="194"/>
      <c r="EB153" s="194"/>
      <c r="EC153" s="194"/>
      <c r="ED153" s="194"/>
      <c r="EE153" s="194"/>
      <c r="EF153" s="194"/>
      <c r="EG153" s="194"/>
      <c r="EH153" s="194"/>
      <c r="EI153" s="194"/>
      <c r="EJ153" s="194"/>
      <c r="EK153" s="194"/>
      <c r="EL153" s="194"/>
      <c r="EM153" s="194"/>
      <c r="EN153" s="194"/>
      <c r="EO153" s="194"/>
      <c r="EP153" s="194"/>
      <c r="EQ153" s="194"/>
      <c r="ER153" s="194"/>
      <c r="ES153" s="194"/>
      <c r="ET153" s="194"/>
      <c r="EU153" s="194"/>
      <c r="EV153" s="194"/>
      <c r="EW153" s="194"/>
      <c r="EX153" s="194"/>
      <c r="EY153" s="194"/>
      <c r="EZ153" s="194"/>
      <c r="FA153" s="194"/>
      <c r="FB153" s="194"/>
      <c r="FC153" s="194"/>
      <c r="FD153" s="194"/>
      <c r="FE153" s="194"/>
      <c r="FF153" s="194"/>
      <c r="FG153" s="194"/>
      <c r="FH153" s="194"/>
      <c r="FI153" s="194"/>
      <c r="FJ153" s="194"/>
      <c r="FK153" s="194"/>
      <c r="FL153" s="194"/>
      <c r="FM153" s="194"/>
      <c r="FN153" s="194"/>
      <c r="FO153" s="194"/>
      <c r="FP153" s="194"/>
      <c r="FQ153" s="194"/>
      <c r="FR153" s="194"/>
      <c r="FS153" s="194"/>
      <c r="FT153" s="194"/>
      <c r="FU153" s="194"/>
      <c r="FV153" s="194"/>
      <c r="FW153" s="194"/>
      <c r="FX153" s="194"/>
      <c r="FY153" s="194"/>
      <c r="FZ153" s="194"/>
      <c r="GA153" s="194"/>
      <c r="GB153" s="194"/>
      <c r="GC153" s="194"/>
      <c r="GD153" s="194"/>
      <c r="GE153" s="194"/>
      <c r="GF153" s="194"/>
      <c r="GG153" s="194"/>
      <c r="GH153" s="194"/>
      <c r="GI153" s="194"/>
      <c r="GJ153" s="194"/>
      <c r="GK153" s="194"/>
      <c r="GL153" s="194"/>
      <c r="GM153" s="194"/>
      <c r="GN153" s="194"/>
      <c r="GO153" s="194"/>
      <c r="GP153" s="194"/>
      <c r="GQ153" s="194"/>
      <c r="GR153" s="194"/>
      <c r="GS153" s="194"/>
      <c r="GT153" s="194"/>
      <c r="GU153" s="194"/>
      <c r="GV153" s="194"/>
      <c r="GW153" s="194"/>
      <c r="GX153" s="194"/>
      <c r="GY153" s="194"/>
      <c r="GZ153" s="194"/>
      <c r="HA153" s="194"/>
      <c r="HB153" s="194"/>
      <c r="HC153" s="194"/>
      <c r="HD153" s="194"/>
      <c r="HE153" s="194"/>
      <c r="HF153" s="194"/>
      <c r="HG153" s="194"/>
      <c r="HH153" s="194"/>
      <c r="HI153" s="194"/>
      <c r="HJ153" s="194"/>
      <c r="HK153" s="194"/>
      <c r="HL153" s="194"/>
      <c r="HM153" s="194"/>
      <c r="HN153" s="194"/>
      <c r="HO153" s="194"/>
      <c r="HP153" s="194"/>
      <c r="HQ153" s="194"/>
      <c r="HR153" s="194"/>
      <c r="HS153" s="194"/>
      <c r="HT153" s="194"/>
      <c r="HU153" s="194"/>
      <c r="HV153" s="194"/>
      <c r="HW153" s="194"/>
      <c r="HX153" s="194"/>
      <c r="HY153" s="194"/>
      <c r="HZ153" s="194"/>
      <c r="IA153" s="194"/>
      <c r="IB153" s="194"/>
      <c r="IC153" s="194"/>
      <c r="ID153" s="194"/>
      <c r="IE153" s="194"/>
      <c r="IF153" s="194"/>
      <c r="IG153" s="194"/>
      <c r="IH153" s="194"/>
      <c r="II153" s="194"/>
      <c r="IJ153" s="194"/>
      <c r="IK153" s="194"/>
      <c r="IL153" s="194"/>
      <c r="IM153" s="194"/>
      <c r="IN153" s="194"/>
      <c r="IO153" s="194"/>
      <c r="IP153" s="194"/>
      <c r="IQ153" s="194"/>
      <c r="IR153" s="194"/>
      <c r="IS153" s="194"/>
      <c r="IT153" s="194"/>
      <c r="IU153" s="194"/>
      <c r="IV153" s="194"/>
      <c r="IW153" s="194"/>
      <c r="IX153" s="194"/>
      <c r="IY153" s="194"/>
      <c r="IZ153" s="194"/>
      <c r="JA153" s="194"/>
      <c r="JB153" s="194"/>
      <c r="JC153" s="194"/>
      <c r="JD153" s="194"/>
      <c r="JE153" s="194"/>
      <c r="JF153" s="194"/>
      <c r="JG153" s="194"/>
      <c r="JH153" s="194"/>
      <c r="JI153" s="194"/>
      <c r="JJ153" s="194"/>
      <c r="JK153" s="194"/>
      <c r="JL153" s="194"/>
      <c r="JM153" s="194"/>
      <c r="JN153" s="194"/>
      <c r="JO153" s="194"/>
      <c r="JP153" s="194"/>
      <c r="JQ153" s="194"/>
      <c r="JR153" s="194"/>
      <c r="JS153" s="194"/>
      <c r="JT153" s="194"/>
      <c r="JU153" s="194"/>
      <c r="JV153" s="194"/>
      <c r="JW153" s="194"/>
      <c r="JX153" s="194"/>
      <c r="JY153" s="194"/>
      <c r="JZ153" s="194"/>
      <c r="KA153" s="194"/>
      <c r="KB153" s="194"/>
      <c r="KC153" s="194"/>
      <c r="KD153" s="194"/>
      <c r="KE153" s="194"/>
      <c r="KF153" s="194"/>
      <c r="KG153" s="194"/>
      <c r="KH153" s="194"/>
      <c r="KI153" s="194"/>
      <c r="KJ153" s="194"/>
      <c r="KK153" s="194"/>
      <c r="KL153" s="194"/>
      <c r="KM153" s="194"/>
      <c r="KN153" s="194"/>
      <c r="KO153" s="194"/>
      <c r="KP153" s="194"/>
      <c r="KQ153" s="194"/>
      <c r="KR153" s="194"/>
      <c r="KS153" s="194"/>
      <c r="KT153" s="194"/>
      <c r="KU153" s="194"/>
      <c r="KV153" s="194"/>
      <c r="KW153" s="194"/>
      <c r="KX153" s="194"/>
      <c r="KY153" s="194"/>
      <c r="KZ153" s="194"/>
      <c r="LA153" s="194"/>
      <c r="LB153" s="194"/>
      <c r="LC153" s="194"/>
      <c r="LD153" s="194"/>
      <c r="LE153" s="194"/>
      <c r="LF153" s="194"/>
      <c r="LG153" s="194"/>
      <c r="LH153" s="194"/>
      <c r="LI153" s="194"/>
      <c r="LJ153" s="194"/>
      <c r="LK153" s="194"/>
      <c r="LL153" s="194"/>
      <c r="LM153" s="194"/>
      <c r="LN153" s="194"/>
      <c r="LO153" s="194"/>
      <c r="LP153" s="194"/>
      <c r="LQ153" s="194"/>
      <c r="LR153" s="194"/>
      <c r="LS153" s="194"/>
      <c r="LT153" s="194"/>
      <c r="LU153" s="194"/>
      <c r="LV153" s="194"/>
      <c r="LW153" s="194"/>
      <c r="LX153" s="194"/>
      <c r="LY153" s="194"/>
      <c r="LZ153" s="194"/>
      <c r="MA153" s="194"/>
      <c r="MB153" s="194"/>
      <c r="MC153" s="194"/>
      <c r="MD153" s="194"/>
      <c r="ME153" s="194"/>
      <c r="MF153" s="194"/>
      <c r="MG153" s="194"/>
      <c r="MH153" s="194"/>
      <c r="MI153" s="194"/>
      <c r="MJ153" s="194"/>
      <c r="MK153" s="194"/>
      <c r="ML153" s="194"/>
      <c r="MM153" s="194"/>
      <c r="MN153" s="194"/>
      <c r="MO153" s="194"/>
      <c r="MP153" s="194"/>
      <c r="MQ153" s="194"/>
      <c r="MR153" s="194"/>
      <c r="MS153" s="194"/>
      <c r="MT153" s="194"/>
      <c r="MU153" s="194"/>
      <c r="MV153" s="194"/>
      <c r="MW153" s="194"/>
      <c r="MX153" s="194"/>
      <c r="MY153" s="194"/>
      <c r="MZ153" s="194"/>
      <c r="NA153" s="194"/>
      <c r="NB153" s="194"/>
      <c r="NC153" s="194"/>
      <c r="ND153" s="194"/>
      <c r="NE153" s="194"/>
      <c r="NF153" s="194"/>
      <c r="NG153" s="194"/>
      <c r="NH153" s="194"/>
      <c r="NI153" s="194"/>
      <c r="NJ153" s="194"/>
      <c r="NK153" s="194"/>
      <c r="NL153" s="194"/>
      <c r="NM153" s="194"/>
      <c r="NN153" s="194"/>
      <c r="NO153" s="194"/>
      <c r="NP153" s="194"/>
      <c r="NQ153" s="194"/>
      <c r="NR153" s="194"/>
      <c r="NS153" s="194"/>
      <c r="NT153" s="194"/>
      <c r="NU153" s="194"/>
      <c r="NV153" s="194"/>
      <c r="NW153" s="194"/>
      <c r="NX153" s="194"/>
      <c r="NY153" s="194"/>
      <c r="NZ153" s="194"/>
      <c r="OA153" s="194"/>
      <c r="OB153" s="194"/>
      <c r="OC153" s="194"/>
      <c r="OD153" s="194"/>
      <c r="OE153" s="194"/>
      <c r="OF153" s="194"/>
      <c r="OG153" s="194"/>
      <c r="OH153" s="194"/>
      <c r="OI153" s="194"/>
      <c r="OJ153" s="194"/>
      <c r="OK153" s="194"/>
      <c r="OL153" s="194"/>
      <c r="OM153" s="194"/>
      <c r="ON153" s="194"/>
      <c r="OO153" s="194"/>
      <c r="OP153" s="194"/>
      <c r="OQ153" s="194"/>
      <c r="OR153" s="194"/>
      <c r="OS153" s="194"/>
      <c r="OT153" s="194"/>
      <c r="OU153" s="194"/>
      <c r="OV153" s="194"/>
      <c r="OW153" s="194"/>
      <c r="OX153" s="194"/>
      <c r="OY153" s="194"/>
      <c r="OZ153" s="194"/>
      <c r="PA153" s="194"/>
      <c r="PB153" s="194"/>
      <c r="PC153" s="194"/>
      <c r="PD153" s="194"/>
      <c r="PE153" s="194"/>
      <c r="PF153" s="194"/>
      <c r="PG153" s="194"/>
      <c r="PH153" s="194"/>
      <c r="PI153" s="194"/>
      <c r="PJ153" s="194"/>
      <c r="PK153" s="194"/>
      <c r="PL153" s="194"/>
      <c r="PM153" s="194"/>
      <c r="PN153" s="194"/>
      <c r="PO153" s="194"/>
      <c r="PP153" s="194"/>
      <c r="PQ153" s="194"/>
      <c r="PR153" s="194"/>
      <c r="PS153" s="194"/>
      <c r="PT153" s="194"/>
      <c r="PU153" s="194"/>
      <c r="PV153" s="194"/>
      <c r="PW153" s="194"/>
      <c r="PX153" s="194"/>
      <c r="PY153" s="194"/>
      <c r="PZ153" s="194"/>
      <c r="QA153" s="194"/>
      <c r="QB153" s="194"/>
      <c r="QC153" s="194"/>
      <c r="QD153" s="194"/>
      <c r="QE153" s="194"/>
      <c r="QF153" s="194"/>
      <c r="QG153" s="194"/>
      <c r="QH153" s="194"/>
      <c r="QI153" s="194"/>
      <c r="QJ153" s="194"/>
      <c r="QK153" s="194"/>
      <c r="QL153" s="194"/>
      <c r="QM153" s="194"/>
      <c r="QN153" s="194"/>
      <c r="QO153" s="194"/>
      <c r="QP153" s="194"/>
      <c r="QQ153" s="194"/>
      <c r="QR153" s="194"/>
      <c r="QS153" s="194"/>
      <c r="QT153" s="194"/>
      <c r="QU153" s="194"/>
      <c r="QV153" s="194"/>
      <c r="QW153" s="194"/>
      <c r="QX153" s="194"/>
      <c r="QY153" s="194"/>
      <c r="QZ153" s="194"/>
      <c r="RA153" s="194"/>
      <c r="RB153" s="194"/>
      <c r="RC153" s="194"/>
      <c r="RD153" s="194"/>
      <c r="RE153" s="194"/>
      <c r="RF153" s="194"/>
      <c r="RG153" s="194"/>
      <c r="RH153" s="194"/>
      <c r="RI153" s="194"/>
      <c r="RJ153" s="194"/>
      <c r="RK153" s="194"/>
      <c r="RL153" s="194"/>
      <c r="RM153" s="194"/>
      <c r="RN153" s="194"/>
      <c r="RO153" s="194"/>
      <c r="RP153" s="194"/>
      <c r="RQ153" s="194"/>
      <c r="RR153" s="194"/>
      <c r="RS153" s="194"/>
      <c r="RT153" s="194"/>
      <c r="RU153" s="194"/>
      <c r="RV153" s="194"/>
      <c r="RW153" s="194"/>
      <c r="RX153" s="194"/>
      <c r="RY153" s="194"/>
      <c r="RZ153" s="194"/>
      <c r="SA153" s="194"/>
      <c r="SB153" s="194"/>
      <c r="SC153" s="194"/>
      <c r="SD153" s="194"/>
      <c r="SE153" s="194"/>
      <c r="SF153" s="194"/>
      <c r="SG153" s="194"/>
      <c r="SH153" s="194"/>
      <c r="SI153" s="194"/>
      <c r="SJ153" s="194"/>
      <c r="SK153" s="194"/>
      <c r="SL153" s="194"/>
      <c r="SM153" s="194"/>
      <c r="SN153" s="194"/>
      <c r="SO153" s="194"/>
      <c r="SP153" s="194"/>
      <c r="SQ153" s="194"/>
      <c r="SR153" s="194"/>
      <c r="SS153" s="194"/>
      <c r="ST153" s="194"/>
      <c r="SU153" s="194"/>
      <c r="SV153" s="194"/>
      <c r="SW153" s="194"/>
      <c r="SX153" s="194"/>
      <c r="SY153" s="194"/>
      <c r="SZ153" s="194"/>
      <c r="TA153" s="194"/>
      <c r="TB153" s="194"/>
      <c r="TC153" s="194"/>
      <c r="TD153" s="194"/>
      <c r="TE153" s="194"/>
      <c r="TF153" s="194"/>
      <c r="TG153" s="194"/>
      <c r="TH153" s="194"/>
      <c r="TI153" s="194"/>
      <c r="TJ153" s="194"/>
      <c r="TK153" s="194"/>
      <c r="TL153" s="194"/>
      <c r="TM153" s="194"/>
      <c r="TN153" s="194"/>
      <c r="TO153" s="194"/>
      <c r="TP153" s="194"/>
      <c r="TQ153" s="194"/>
      <c r="TR153" s="194"/>
      <c r="TS153" s="194"/>
      <c r="TT153" s="194"/>
      <c r="TU153" s="194"/>
      <c r="TV153" s="194"/>
      <c r="TW153" s="194"/>
      <c r="TX153" s="194"/>
      <c r="TY153" s="194"/>
      <c r="TZ153" s="194"/>
      <c r="UA153" s="194"/>
      <c r="UB153" s="194"/>
      <c r="UC153" s="194"/>
      <c r="UD153" s="194"/>
      <c r="UE153" s="194"/>
      <c r="UF153" s="194"/>
      <c r="UG153" s="194"/>
      <c r="UH153" s="194"/>
      <c r="UI153" s="194"/>
      <c r="UJ153" s="194"/>
      <c r="UK153" s="194"/>
      <c r="UL153" s="194"/>
      <c r="UM153" s="194"/>
      <c r="UN153" s="194"/>
      <c r="UO153" s="194"/>
      <c r="UP153" s="194"/>
      <c r="UQ153" s="194"/>
      <c r="UR153" s="194"/>
      <c r="US153" s="194"/>
      <c r="UT153" s="194"/>
      <c r="UU153" s="194"/>
      <c r="UV153" s="194"/>
      <c r="UW153" s="194"/>
      <c r="UX153" s="194"/>
      <c r="UY153" s="194"/>
      <c r="UZ153" s="194"/>
      <c r="VA153" s="194"/>
      <c r="VB153" s="194"/>
      <c r="VC153" s="194"/>
      <c r="VD153" s="194"/>
      <c r="VE153" s="194"/>
      <c r="VF153" s="194"/>
      <c r="VG153" s="194"/>
      <c r="VH153" s="194"/>
      <c r="VI153" s="194"/>
      <c r="VJ153" s="194"/>
      <c r="VK153" s="194"/>
      <c r="VL153" s="194"/>
      <c r="VM153" s="194"/>
      <c r="VN153" s="194"/>
      <c r="VO153" s="194"/>
      <c r="VP153" s="194"/>
      <c r="VQ153" s="194"/>
      <c r="VR153" s="194"/>
      <c r="VS153" s="194"/>
      <c r="VT153" s="194"/>
      <c r="VU153" s="194"/>
      <c r="VV153" s="194"/>
      <c r="VW153" s="194"/>
      <c r="VX153" s="194"/>
      <c r="VY153" s="194"/>
      <c r="VZ153" s="194"/>
      <c r="WA153" s="194"/>
      <c r="WB153" s="194"/>
      <c r="WC153" s="194"/>
      <c r="WD153" s="194"/>
      <c r="WE153" s="194"/>
      <c r="WF153" s="194"/>
      <c r="WG153" s="194"/>
      <c r="WH153" s="194"/>
      <c r="WI153" s="194"/>
      <c r="WJ153" s="194"/>
      <c r="WK153" s="194"/>
      <c r="WL153" s="194"/>
      <c r="WM153" s="194"/>
      <c r="WN153" s="194"/>
      <c r="WO153" s="194"/>
      <c r="WP153" s="194"/>
      <c r="WQ153" s="194"/>
      <c r="WR153" s="194"/>
      <c r="WS153" s="194"/>
      <c r="WT153" s="194"/>
      <c r="WU153" s="194"/>
      <c r="WV153" s="194"/>
      <c r="WW153" s="194"/>
      <c r="WX153" s="194"/>
      <c r="WY153" s="194"/>
      <c r="WZ153" s="194"/>
      <c r="XA153" s="194"/>
      <c r="XB153" s="194"/>
      <c r="XC153" s="194"/>
      <c r="XD153" s="194"/>
      <c r="XE153" s="194"/>
      <c r="XF153" s="194"/>
      <c r="XG153" s="194"/>
      <c r="XH153" s="194"/>
      <c r="XI153" s="194"/>
      <c r="XJ153" s="194"/>
      <c r="XK153" s="194"/>
      <c r="XL153" s="194"/>
      <c r="XM153" s="194"/>
      <c r="XN153" s="194"/>
      <c r="XO153" s="194"/>
      <c r="XP153" s="194"/>
      <c r="XQ153" s="194"/>
      <c r="XR153" s="194"/>
      <c r="XS153" s="194"/>
      <c r="XT153" s="194"/>
      <c r="XU153" s="194"/>
      <c r="XV153" s="194"/>
      <c r="XW153" s="194"/>
      <c r="XX153" s="194"/>
      <c r="XY153" s="194"/>
      <c r="XZ153" s="194"/>
      <c r="YA153" s="194"/>
      <c r="YB153" s="194"/>
      <c r="YC153" s="194"/>
      <c r="YD153" s="194"/>
      <c r="YE153" s="194"/>
      <c r="YF153" s="194"/>
      <c r="YG153" s="194"/>
      <c r="YH153" s="194"/>
      <c r="YI153" s="194"/>
      <c r="YJ153" s="194"/>
      <c r="YK153" s="194"/>
      <c r="YL153" s="194"/>
      <c r="YM153" s="194"/>
      <c r="YN153" s="194"/>
      <c r="YO153" s="194"/>
      <c r="YP153" s="194"/>
      <c r="YQ153" s="194"/>
      <c r="YR153" s="194"/>
      <c r="YS153" s="194"/>
      <c r="YT153" s="194"/>
      <c r="YU153" s="194"/>
      <c r="YV153" s="194"/>
      <c r="YW153" s="194"/>
      <c r="YX153" s="194"/>
      <c r="YY153" s="194"/>
      <c r="YZ153" s="194"/>
      <c r="ZA153" s="194"/>
      <c r="ZB153" s="194"/>
      <c r="ZC153" s="194"/>
      <c r="ZD153" s="194"/>
      <c r="ZE153" s="194"/>
      <c r="ZF153" s="194"/>
      <c r="ZG153" s="194"/>
      <c r="ZH153" s="194"/>
      <c r="ZI153" s="194"/>
      <c r="ZJ153" s="194"/>
      <c r="ZK153" s="194"/>
      <c r="ZL153" s="194"/>
      <c r="ZM153" s="194"/>
      <c r="ZN153" s="194"/>
      <c r="ZO153" s="194"/>
      <c r="ZP153" s="194"/>
      <c r="ZQ153" s="194"/>
      <c r="ZR153" s="194"/>
      <c r="ZS153" s="194"/>
      <c r="ZT153" s="194"/>
      <c r="ZU153" s="194"/>
      <c r="ZV153" s="194"/>
      <c r="ZW153" s="194"/>
      <c r="ZX153" s="194"/>
      <c r="ZY153" s="194"/>
      <c r="ZZ153" s="194"/>
      <c r="AAA153" s="194"/>
      <c r="AAB153" s="194"/>
      <c r="AAC153" s="194"/>
      <c r="AAD153" s="194"/>
      <c r="AAE153" s="194"/>
      <c r="AAF153" s="194"/>
      <c r="AAG153" s="194"/>
      <c r="AAH153" s="194"/>
      <c r="AAI153" s="194"/>
      <c r="AAJ153" s="194"/>
      <c r="AAK153" s="194"/>
      <c r="AAL153" s="194"/>
      <c r="AAM153" s="194"/>
      <c r="AAN153" s="194"/>
      <c r="AAO153" s="194"/>
      <c r="AAP153" s="194"/>
      <c r="AAQ153" s="194"/>
      <c r="AAR153" s="194"/>
      <c r="AAS153" s="194"/>
      <c r="AAT153" s="194"/>
      <c r="AAU153" s="194"/>
      <c r="AAV153" s="194"/>
      <c r="AAW153" s="194"/>
      <c r="AAX153" s="194"/>
      <c r="AAY153" s="194"/>
      <c r="AAZ153" s="194"/>
      <c r="ABA153" s="194"/>
      <c r="ABB153" s="194"/>
      <c r="ABC153" s="194"/>
      <c r="ABD153" s="194"/>
      <c r="ABE153" s="194"/>
      <c r="ABF153" s="194"/>
      <c r="ABG153" s="194"/>
      <c r="ABH153" s="194"/>
      <c r="ABI153" s="194"/>
      <c r="ABJ153" s="194"/>
      <c r="ABK153" s="194"/>
      <c r="ABL153" s="194"/>
      <c r="ABM153" s="194"/>
      <c r="ABN153" s="194"/>
      <c r="ABO153" s="194"/>
      <c r="ABP153" s="194"/>
      <c r="ABQ153" s="194"/>
      <c r="ABR153" s="194"/>
      <c r="ABS153" s="194"/>
      <c r="ABT153" s="194"/>
      <c r="ABU153" s="194"/>
      <c r="ABV153" s="194"/>
      <c r="ABW153" s="194"/>
      <c r="ABX153" s="194"/>
      <c r="ABY153" s="194"/>
      <c r="ABZ153" s="194"/>
      <c r="ACA153" s="194"/>
      <c r="ACB153" s="194"/>
      <c r="ACC153" s="194"/>
      <c r="ACD153" s="194"/>
      <c r="ACE153" s="194"/>
      <c r="ACF153" s="194"/>
      <c r="ACG153" s="194"/>
      <c r="ACH153" s="194"/>
      <c r="ACI153" s="194"/>
      <c r="ACJ153" s="194"/>
      <c r="ACK153" s="194"/>
      <c r="ACL153" s="194"/>
      <c r="ACM153" s="194"/>
      <c r="ACN153" s="194"/>
      <c r="ACO153" s="194"/>
      <c r="ACP153" s="194"/>
      <c r="ACQ153" s="194"/>
      <c r="ACR153" s="194"/>
      <c r="ACS153" s="194"/>
      <c r="ACT153" s="194"/>
      <c r="ACU153" s="194"/>
      <c r="ACV153" s="194"/>
      <c r="ACW153" s="194"/>
      <c r="ACX153" s="194"/>
      <c r="ACY153" s="194"/>
      <c r="ACZ153" s="194"/>
      <c r="ADA153" s="194"/>
      <c r="ADB153" s="194"/>
      <c r="ADC153" s="194"/>
      <c r="ADD153" s="194"/>
      <c r="ADE153" s="194"/>
      <c r="ADF153" s="194"/>
      <c r="ADG153" s="194"/>
      <c r="ADH153" s="194"/>
      <c r="ADI153" s="194"/>
      <c r="ADJ153" s="194"/>
      <c r="ADK153" s="194"/>
      <c r="ADL153" s="194"/>
      <c r="ADM153" s="194"/>
      <c r="ADN153" s="194"/>
      <c r="ADO153" s="194"/>
      <c r="ADP153" s="194"/>
      <c r="ADQ153" s="194"/>
      <c r="ADR153" s="194"/>
      <c r="ADS153" s="194"/>
      <c r="ADT153" s="194"/>
      <c r="ADU153" s="194"/>
      <c r="ADV153" s="194"/>
      <c r="ADW153" s="194"/>
      <c r="ADX153" s="194"/>
      <c r="ADY153" s="194"/>
      <c r="ADZ153" s="194"/>
      <c r="AEA153" s="194"/>
      <c r="AEB153" s="194"/>
      <c r="AEC153" s="194"/>
      <c r="AED153" s="194"/>
      <c r="AEE153" s="194"/>
      <c r="AEF153" s="194"/>
      <c r="AEG153" s="194"/>
      <c r="AEH153" s="194"/>
      <c r="AEI153" s="194"/>
      <c r="AEJ153" s="194"/>
      <c r="AEK153" s="194"/>
      <c r="AEL153" s="194"/>
      <c r="AEM153" s="194"/>
      <c r="AEN153" s="194"/>
      <c r="AEO153" s="194"/>
      <c r="AEP153" s="194"/>
      <c r="AEQ153" s="194"/>
      <c r="AER153" s="194"/>
      <c r="AES153" s="194"/>
      <c r="AET153" s="194"/>
      <c r="AEU153" s="194"/>
      <c r="AEV153" s="194"/>
      <c r="AEW153" s="194"/>
      <c r="AEX153" s="194"/>
      <c r="AEY153" s="194"/>
      <c r="AEZ153" s="194"/>
      <c r="AFA153" s="194"/>
      <c r="AFB153" s="194"/>
      <c r="AFC153" s="194"/>
      <c r="AFD153" s="194"/>
      <c r="AFE153" s="194"/>
      <c r="AFF153" s="194"/>
      <c r="AFG153" s="194"/>
      <c r="AFH153" s="194"/>
      <c r="AFI153" s="194"/>
      <c r="AFJ153" s="194"/>
      <c r="AFK153" s="194"/>
      <c r="AFL153" s="194"/>
      <c r="AFM153" s="194"/>
      <c r="AFN153" s="194"/>
      <c r="AFO153" s="194"/>
      <c r="AFP153" s="194"/>
      <c r="AFQ153" s="194"/>
      <c r="AFR153" s="194"/>
      <c r="AFS153" s="194"/>
      <c r="AFT153" s="194"/>
      <c r="AFU153" s="194"/>
      <c r="AFV153" s="194"/>
      <c r="AFW153" s="194"/>
      <c r="AFX153" s="194"/>
      <c r="AFY153" s="194"/>
      <c r="AFZ153" s="194"/>
      <c r="AGA153" s="194"/>
      <c r="AGB153" s="194"/>
      <c r="AGC153" s="194"/>
      <c r="AGD153" s="194"/>
      <c r="AGE153" s="194"/>
      <c r="AGF153" s="194"/>
      <c r="AGG153" s="194"/>
      <c r="AGH153" s="194"/>
      <c r="AGI153" s="194"/>
      <c r="AGJ153" s="194"/>
      <c r="AGK153" s="194"/>
      <c r="AGL153" s="194"/>
      <c r="AGM153" s="194"/>
      <c r="AGN153" s="194"/>
      <c r="AGO153" s="194"/>
      <c r="AGP153" s="194"/>
      <c r="AGQ153" s="194"/>
      <c r="AGR153" s="194"/>
      <c r="AGS153" s="194"/>
      <c r="AGT153" s="194"/>
      <c r="AGU153" s="194"/>
      <c r="AGV153" s="194"/>
      <c r="AGW153" s="194"/>
      <c r="AGX153" s="194"/>
      <c r="AGY153" s="194"/>
      <c r="AGZ153" s="194"/>
      <c r="AHA153" s="194"/>
      <c r="AHB153" s="194"/>
      <c r="AHC153" s="194"/>
      <c r="AHD153" s="194"/>
      <c r="AHE153" s="194"/>
      <c r="AHF153" s="194"/>
      <c r="AHG153" s="194"/>
      <c r="AHH153" s="194"/>
      <c r="AHI153" s="194"/>
      <c r="AHJ153" s="194"/>
      <c r="AHK153" s="194"/>
      <c r="AHL153" s="194"/>
      <c r="AHM153" s="194"/>
      <c r="AHN153" s="194"/>
      <c r="AHO153" s="194"/>
      <c r="AHP153" s="194"/>
      <c r="AHQ153" s="194"/>
      <c r="AHR153" s="194"/>
      <c r="AHS153" s="194"/>
      <c r="AHT153" s="194"/>
      <c r="AHU153" s="194"/>
      <c r="AHV153" s="194"/>
      <c r="AHW153" s="194"/>
      <c r="AHX153" s="194"/>
      <c r="AHY153" s="194"/>
      <c r="AHZ153" s="194"/>
      <c r="AIA153" s="194"/>
      <c r="AIB153" s="194"/>
      <c r="AIC153" s="194"/>
      <c r="AID153" s="194"/>
      <c r="AIE153" s="194"/>
      <c r="AIF153" s="194"/>
      <c r="AIG153" s="194"/>
      <c r="AIH153" s="194"/>
      <c r="AII153" s="194"/>
      <c r="AIJ153" s="194"/>
      <c r="AIK153" s="194"/>
      <c r="AIL153" s="194"/>
      <c r="AIM153" s="194"/>
      <c r="AIN153" s="194"/>
      <c r="AIO153" s="194"/>
      <c r="AIP153" s="194"/>
      <c r="AIQ153" s="194"/>
      <c r="AIR153" s="194"/>
      <c r="AIS153" s="194"/>
      <c r="AIT153" s="194"/>
      <c r="AIU153" s="194"/>
      <c r="AIV153" s="194"/>
      <c r="AIW153" s="194"/>
      <c r="AIX153" s="194"/>
      <c r="AIY153" s="194"/>
      <c r="AIZ153" s="194"/>
      <c r="AJA153" s="194"/>
      <c r="AJB153" s="194"/>
      <c r="AJC153" s="194"/>
      <c r="AJD153" s="194"/>
      <c r="AJE153" s="194"/>
      <c r="AJF153" s="194"/>
      <c r="AJG153" s="194"/>
      <c r="AJH153" s="194"/>
      <c r="AJI153" s="194"/>
      <c r="AJJ153" s="194"/>
      <c r="AJK153" s="194"/>
      <c r="AJL153" s="194"/>
      <c r="AJM153" s="194"/>
      <c r="AJN153" s="194"/>
      <c r="AJO153" s="194"/>
      <c r="AJP153" s="194"/>
      <c r="AJQ153" s="194"/>
      <c r="AJR153" s="194"/>
      <c r="AJS153" s="194"/>
      <c r="AJT153" s="194"/>
      <c r="AJU153" s="194"/>
      <c r="AJV153" s="194"/>
      <c r="AJW153" s="194"/>
      <c r="AJX153" s="194"/>
      <c r="AJY153" s="194"/>
      <c r="AJZ153" s="194"/>
      <c r="AKA153" s="194"/>
      <c r="AKB153" s="194"/>
      <c r="AKC153" s="194"/>
      <c r="AKD153" s="194"/>
      <c r="AKE153" s="194"/>
      <c r="AKF153" s="194"/>
      <c r="AKG153" s="194"/>
      <c r="AKH153" s="194"/>
      <c r="AKI153" s="194"/>
      <c r="AKJ153" s="194"/>
      <c r="AKK153" s="194"/>
      <c r="AKL153" s="194"/>
      <c r="AKM153" s="194"/>
      <c r="AKN153" s="194"/>
      <c r="AKO153" s="194"/>
      <c r="AKP153" s="194"/>
      <c r="AKQ153" s="194"/>
      <c r="AKR153" s="194"/>
      <c r="AKS153" s="194"/>
      <c r="AKT153" s="194"/>
      <c r="AKU153" s="194"/>
      <c r="AKV153" s="194"/>
      <c r="AKW153" s="194"/>
      <c r="AKX153" s="194"/>
      <c r="AKY153" s="194"/>
      <c r="AKZ153" s="194"/>
      <c r="ALA153" s="194"/>
      <c r="ALB153" s="194"/>
      <c r="ALC153" s="194"/>
      <c r="ALD153" s="194"/>
      <c r="ALE153" s="194"/>
      <c r="ALF153" s="194"/>
      <c r="ALG153" s="194"/>
      <c r="ALH153" s="194"/>
      <c r="ALI153" s="194"/>
      <c r="ALJ153" s="194"/>
      <c r="ALK153" s="194"/>
      <c r="ALL153" s="194"/>
      <c r="ALM153" s="194"/>
      <c r="ALN153" s="194"/>
      <c r="ALO153" s="194"/>
      <c r="ALP153" s="194"/>
      <c r="ALQ153" s="194"/>
      <c r="ALR153" s="194"/>
      <c r="ALS153" s="194"/>
      <c r="ALT153" s="194"/>
      <c r="ALU153" s="194"/>
      <c r="ALV153" s="194"/>
      <c r="ALW153" s="194"/>
      <c r="ALX153" s="194"/>
      <c r="ALY153" s="194"/>
      <c r="ALZ153" s="194"/>
      <c r="AMA153" s="194"/>
      <c r="AMB153" s="194"/>
      <c r="AMC153" s="194"/>
      <c r="AMD153" s="194"/>
      <c r="AME153" s="194"/>
      <c r="AMF153" s="194"/>
      <c r="AMG153" s="194"/>
      <c r="AMH153" s="194"/>
      <c r="AMI153" s="194"/>
      <c r="AMJ153" s="194"/>
      <c r="AMK153" s="194"/>
      <c r="AML153" s="194"/>
      <c r="AMM153" s="194"/>
      <c r="AMN153" s="194"/>
      <c r="AMO153" s="194"/>
      <c r="AMP153" s="194"/>
      <c r="AMQ153" s="194"/>
      <c r="AMR153" s="194"/>
      <c r="AMS153" s="194"/>
      <c r="AMT153" s="194"/>
      <c r="AMU153" s="194"/>
      <c r="AMV153" s="194"/>
      <c r="AMW153" s="194"/>
      <c r="AMX153" s="194"/>
      <c r="AMY153" s="194"/>
      <c r="AMZ153" s="194"/>
      <c r="ANA153" s="194"/>
      <c r="ANB153" s="194"/>
      <c r="ANC153" s="194"/>
      <c r="AND153" s="194"/>
      <c r="ANE153" s="194"/>
      <c r="ANF153" s="194"/>
      <c r="ANG153" s="194"/>
      <c r="ANH153" s="194"/>
      <c r="ANI153" s="194"/>
      <c r="ANJ153" s="194"/>
      <c r="ANK153" s="194"/>
      <c r="ANL153" s="194"/>
      <c r="ANM153" s="194"/>
      <c r="ANN153" s="194"/>
      <c r="ANO153" s="194"/>
      <c r="ANP153" s="194"/>
      <c r="ANQ153" s="194"/>
      <c r="ANR153" s="194"/>
      <c r="ANS153" s="194"/>
      <c r="ANT153" s="194"/>
      <c r="ANU153" s="194"/>
      <c r="ANV153" s="194"/>
      <c r="ANW153" s="194"/>
      <c r="ANX153" s="194"/>
      <c r="ANY153" s="194"/>
      <c r="ANZ153" s="194"/>
      <c r="AOA153" s="194"/>
      <c r="AOB153" s="194"/>
      <c r="AOC153" s="194"/>
      <c r="AOD153" s="194"/>
      <c r="AOE153" s="194"/>
      <c r="AOF153" s="194"/>
      <c r="AOG153" s="194"/>
      <c r="AOH153" s="194"/>
      <c r="AOI153" s="194"/>
      <c r="AOJ153" s="194"/>
      <c r="AOK153" s="194"/>
      <c r="AOL153" s="194"/>
      <c r="AOM153" s="194"/>
      <c r="AON153" s="194"/>
      <c r="AOO153" s="194"/>
      <c r="AOP153" s="194"/>
      <c r="AOQ153" s="194"/>
      <c r="AOR153" s="194"/>
      <c r="AOS153" s="194"/>
      <c r="AOT153" s="194"/>
      <c r="AOU153" s="194"/>
      <c r="AOV153" s="194"/>
      <c r="AOW153" s="194"/>
      <c r="AOX153" s="194"/>
      <c r="AOY153" s="194"/>
      <c r="AOZ153" s="194"/>
      <c r="APA153" s="194"/>
      <c r="APB153" s="194"/>
      <c r="APC153" s="194"/>
      <c r="APD153" s="194"/>
      <c r="APE153" s="194"/>
      <c r="APF153" s="194"/>
      <c r="APG153" s="194"/>
      <c r="APH153" s="194"/>
      <c r="API153" s="194"/>
      <c r="APJ153" s="194"/>
      <c r="APK153" s="194"/>
      <c r="APL153" s="194"/>
      <c r="APM153" s="194"/>
      <c r="APN153" s="194"/>
      <c r="APO153" s="194"/>
      <c r="APP153" s="194"/>
      <c r="APQ153" s="194"/>
      <c r="APR153" s="194"/>
      <c r="APS153" s="194"/>
      <c r="APT153" s="194"/>
      <c r="APU153" s="194"/>
      <c r="APV153" s="194"/>
      <c r="APW153" s="194"/>
      <c r="APX153" s="194"/>
      <c r="APY153" s="194"/>
      <c r="APZ153" s="194"/>
      <c r="AQA153" s="194"/>
      <c r="AQB153" s="194"/>
      <c r="AQC153" s="194"/>
      <c r="AQD153" s="194"/>
      <c r="AQE153" s="194"/>
      <c r="AQF153" s="194"/>
      <c r="AQG153" s="194"/>
      <c r="AQH153" s="194"/>
      <c r="AQI153" s="194"/>
      <c r="AQJ153" s="194"/>
      <c r="AQK153" s="194"/>
      <c r="AQL153" s="194"/>
      <c r="AQM153" s="194"/>
      <c r="AQN153" s="194"/>
      <c r="AQO153" s="194"/>
      <c r="AQP153" s="194"/>
      <c r="AQQ153" s="194"/>
      <c r="AQR153" s="194"/>
      <c r="AQS153" s="194"/>
      <c r="AQT153" s="194"/>
      <c r="AQU153" s="194"/>
      <c r="AQV153" s="194"/>
      <c r="AQW153" s="194"/>
      <c r="AQX153" s="194"/>
      <c r="AQY153" s="194"/>
      <c r="AQZ153" s="194"/>
      <c r="ARA153" s="194"/>
      <c r="ARB153" s="194"/>
      <c r="ARC153" s="194"/>
      <c r="ARD153" s="194"/>
      <c r="ARE153" s="194"/>
      <c r="ARF153" s="194"/>
      <c r="ARG153" s="194"/>
      <c r="ARH153" s="194"/>
      <c r="ARI153" s="194"/>
      <c r="ARJ153" s="194"/>
      <c r="ARK153" s="194"/>
      <c r="ARL153" s="194"/>
      <c r="ARM153" s="194"/>
      <c r="ARN153" s="194"/>
      <c r="ARO153" s="194"/>
      <c r="ARP153" s="194"/>
      <c r="ARQ153" s="194"/>
      <c r="ARR153" s="194"/>
      <c r="ARS153" s="194"/>
      <c r="ART153" s="194"/>
      <c r="ARU153" s="194"/>
      <c r="ARV153" s="194"/>
      <c r="ARW153" s="194"/>
      <c r="ARX153" s="194"/>
      <c r="ARY153" s="194"/>
      <c r="ARZ153" s="194"/>
      <c r="ASA153" s="194"/>
      <c r="ASB153" s="194"/>
      <c r="ASC153" s="194"/>
      <c r="ASD153" s="194"/>
      <c r="ASE153" s="194"/>
      <c r="ASF153" s="194"/>
      <c r="ASG153" s="194"/>
      <c r="ASH153" s="194"/>
      <c r="ASI153" s="194"/>
      <c r="ASJ153" s="194"/>
      <c r="ASK153" s="194"/>
      <c r="ASL153" s="194"/>
      <c r="ASM153" s="194"/>
      <c r="ASN153" s="194"/>
      <c r="ASO153" s="194"/>
      <c r="ASP153" s="194"/>
      <c r="ASQ153" s="194"/>
      <c r="ASR153" s="194"/>
      <c r="ASS153" s="194"/>
      <c r="AST153" s="194"/>
      <c r="ASU153" s="194"/>
      <c r="ASV153" s="194"/>
      <c r="ASW153" s="194"/>
      <c r="ASX153" s="194"/>
      <c r="ASY153" s="194"/>
      <c r="ASZ153" s="194"/>
      <c r="ATA153" s="194"/>
      <c r="ATB153" s="194"/>
      <c r="ATC153" s="194"/>
      <c r="ATD153" s="194"/>
      <c r="ATE153" s="194"/>
      <c r="ATF153" s="194"/>
      <c r="ATG153" s="194"/>
      <c r="ATH153" s="194"/>
      <c r="ATI153" s="194"/>
      <c r="ATJ153" s="194"/>
      <c r="ATK153" s="194"/>
      <c r="ATL153" s="194"/>
      <c r="ATM153" s="194"/>
      <c r="ATN153" s="194"/>
      <c r="ATO153" s="194"/>
      <c r="ATP153" s="194"/>
      <c r="ATQ153" s="194"/>
      <c r="ATR153" s="194"/>
      <c r="ATS153" s="194"/>
      <c r="ATT153" s="194"/>
      <c r="ATU153" s="194"/>
      <c r="ATV153" s="194"/>
      <c r="ATW153" s="194"/>
      <c r="ATX153" s="194"/>
      <c r="ATY153" s="194"/>
      <c r="ATZ153" s="194"/>
      <c r="AUA153" s="194"/>
      <c r="AUB153" s="194"/>
      <c r="AUC153" s="194"/>
      <c r="AUD153" s="194"/>
      <c r="AUE153" s="194"/>
      <c r="AUF153" s="194"/>
      <c r="AUG153" s="194"/>
      <c r="AUH153" s="194"/>
      <c r="AUI153" s="194"/>
      <c r="AUJ153" s="194"/>
      <c r="AUK153" s="194"/>
      <c r="AUL153" s="194"/>
      <c r="AUM153" s="194"/>
      <c r="AUN153" s="194"/>
      <c r="AUO153" s="194"/>
      <c r="AUP153" s="194"/>
      <c r="AUQ153" s="194"/>
      <c r="AUR153" s="194"/>
      <c r="AUS153" s="194"/>
      <c r="AUT153" s="194"/>
      <c r="AUU153" s="194"/>
      <c r="AUV153" s="194"/>
      <c r="AUW153" s="194"/>
      <c r="AUX153" s="194"/>
      <c r="AUY153" s="194"/>
      <c r="AUZ153" s="194"/>
      <c r="AVA153" s="194"/>
      <c r="AVB153" s="194"/>
      <c r="AVC153" s="194"/>
      <c r="AVD153" s="194"/>
      <c r="AVE153" s="194"/>
      <c r="AVF153" s="194"/>
      <c r="AVG153" s="194"/>
      <c r="AVH153" s="194"/>
      <c r="AVI153" s="194"/>
      <c r="AVJ153" s="194"/>
      <c r="AVK153" s="194"/>
      <c r="AVL153" s="194"/>
      <c r="AVM153" s="194"/>
      <c r="AVN153" s="194"/>
      <c r="AVO153" s="194"/>
      <c r="AVP153" s="194"/>
      <c r="AVQ153" s="194"/>
      <c r="AVR153" s="194"/>
      <c r="AVS153" s="194"/>
      <c r="AVT153" s="194"/>
      <c r="AVU153" s="194"/>
      <c r="AVV153" s="194"/>
      <c r="AVW153" s="194"/>
      <c r="AVX153" s="194"/>
      <c r="AVY153" s="194"/>
      <c r="AVZ153" s="194"/>
      <c r="AWA153" s="194"/>
      <c r="AWB153" s="194"/>
      <c r="AWC153" s="194"/>
      <c r="AWD153" s="194"/>
      <c r="AWE153" s="194"/>
      <c r="AWF153" s="194"/>
      <c r="AWG153" s="194"/>
      <c r="AWH153" s="194"/>
      <c r="AWI153" s="194"/>
      <c r="AWJ153" s="194"/>
      <c r="AWK153" s="194"/>
      <c r="AWL153" s="194"/>
      <c r="AWM153" s="194"/>
      <c r="AWN153" s="194"/>
      <c r="AWO153" s="194"/>
      <c r="AWP153" s="194"/>
      <c r="AWQ153" s="194"/>
      <c r="AWR153" s="194"/>
      <c r="AWS153" s="194"/>
      <c r="AWT153" s="194"/>
      <c r="AWU153" s="194"/>
      <c r="AWV153" s="194"/>
      <c r="AWW153" s="194"/>
      <c r="AWX153" s="194"/>
      <c r="AWY153" s="194"/>
      <c r="AWZ153" s="194"/>
      <c r="AXA153" s="194"/>
      <c r="AXB153" s="194"/>
      <c r="AXC153" s="194"/>
      <c r="AXD153" s="194"/>
      <c r="AXE153" s="194"/>
      <c r="AXF153" s="194"/>
      <c r="AXG153" s="194"/>
      <c r="AXH153" s="194"/>
      <c r="AXI153" s="194"/>
      <c r="AXJ153" s="194"/>
      <c r="AXK153" s="194"/>
      <c r="AXL153" s="194"/>
      <c r="AXM153" s="194"/>
      <c r="AXN153" s="194"/>
      <c r="AXO153" s="194"/>
      <c r="AXP153" s="194"/>
      <c r="AXQ153" s="194"/>
      <c r="AXR153" s="194"/>
      <c r="AXS153" s="194"/>
      <c r="AXT153" s="194"/>
      <c r="AXU153" s="194"/>
      <c r="AXV153" s="194"/>
      <c r="AXW153" s="194"/>
      <c r="AXX153" s="194"/>
      <c r="AXY153" s="194"/>
      <c r="AXZ153" s="194"/>
      <c r="AYA153" s="194"/>
      <c r="AYB153" s="194"/>
      <c r="AYC153" s="194"/>
      <c r="AYD153" s="194"/>
      <c r="AYE153" s="194"/>
      <c r="AYF153" s="194"/>
      <c r="AYG153" s="194"/>
      <c r="AYH153" s="194"/>
      <c r="AYI153" s="194"/>
      <c r="AYJ153" s="194"/>
      <c r="AYK153" s="194"/>
      <c r="AYL153" s="194"/>
      <c r="AYM153" s="194"/>
      <c r="AYN153" s="194"/>
      <c r="AYO153" s="194"/>
      <c r="AYP153" s="194"/>
      <c r="AYQ153" s="194"/>
      <c r="AYR153" s="194"/>
      <c r="AYS153" s="194"/>
      <c r="AYT153" s="194"/>
      <c r="AYU153" s="194"/>
      <c r="AYV153" s="194"/>
      <c r="AYW153" s="194"/>
      <c r="AYX153" s="194"/>
      <c r="AYY153" s="194"/>
      <c r="AYZ153" s="194"/>
      <c r="AZA153" s="194"/>
      <c r="AZB153" s="194"/>
      <c r="AZC153" s="194"/>
      <c r="AZD153" s="194"/>
      <c r="AZE153" s="194"/>
      <c r="AZF153" s="194"/>
      <c r="AZG153" s="194"/>
      <c r="AZH153" s="194"/>
      <c r="AZI153" s="194"/>
      <c r="AZJ153" s="194"/>
      <c r="AZK153" s="194"/>
      <c r="AZL153" s="194"/>
      <c r="AZM153" s="194"/>
      <c r="AZN153" s="194"/>
      <c r="AZO153" s="194"/>
      <c r="AZP153" s="194"/>
      <c r="AZQ153" s="194"/>
      <c r="AZR153" s="194"/>
      <c r="AZS153" s="194"/>
      <c r="AZT153" s="194"/>
      <c r="AZU153" s="194"/>
      <c r="AZV153" s="194"/>
      <c r="AZW153" s="194"/>
      <c r="AZX153" s="194"/>
      <c r="AZY153" s="194"/>
      <c r="AZZ153" s="194"/>
      <c r="BAA153" s="194"/>
      <c r="BAB153" s="194"/>
      <c r="BAC153" s="194"/>
      <c r="BAD153" s="194"/>
      <c r="BAE153" s="194"/>
      <c r="BAF153" s="194"/>
      <c r="BAG153" s="194"/>
      <c r="BAH153" s="194"/>
      <c r="BAI153" s="194"/>
      <c r="BAJ153" s="194"/>
      <c r="BAK153" s="194"/>
      <c r="BAL153" s="194"/>
      <c r="BAM153" s="194"/>
      <c r="BAN153" s="194"/>
      <c r="BAO153" s="194"/>
      <c r="BAP153" s="194"/>
      <c r="BAQ153" s="194"/>
      <c r="BAR153" s="194"/>
      <c r="BAS153" s="194"/>
      <c r="BAT153" s="194"/>
      <c r="BAU153" s="194"/>
      <c r="BAV153" s="194"/>
      <c r="BAW153" s="194"/>
      <c r="BAX153" s="194"/>
      <c r="BAY153" s="194"/>
      <c r="BAZ153" s="194"/>
      <c r="BBA153" s="194"/>
      <c r="BBB153" s="194"/>
      <c r="BBC153" s="194"/>
      <c r="BBD153" s="194"/>
      <c r="BBE153" s="194"/>
      <c r="BBF153" s="194"/>
      <c r="BBG153" s="194"/>
      <c r="BBH153" s="194"/>
      <c r="BBI153" s="194"/>
      <c r="BBJ153" s="194"/>
      <c r="BBK153" s="194"/>
      <c r="BBL153" s="194"/>
      <c r="BBM153" s="194"/>
      <c r="BBN153" s="194"/>
      <c r="BBO153" s="194"/>
      <c r="BBP153" s="194"/>
      <c r="BBQ153" s="194"/>
      <c r="BBR153" s="194"/>
      <c r="BBS153" s="194"/>
      <c r="BBT153" s="194"/>
      <c r="BBU153" s="194"/>
      <c r="BBV153" s="194"/>
      <c r="BBW153" s="194"/>
      <c r="BBX153" s="194"/>
      <c r="BBY153" s="194"/>
      <c r="BBZ153" s="194"/>
      <c r="BCA153" s="194"/>
      <c r="BCB153" s="194"/>
      <c r="BCC153" s="194"/>
      <c r="BCD153" s="194"/>
      <c r="BCE153" s="194"/>
      <c r="BCF153" s="194"/>
      <c r="BCG153" s="194"/>
      <c r="BCH153" s="194"/>
      <c r="BCI153" s="194"/>
      <c r="BCJ153" s="194"/>
      <c r="BCK153" s="194"/>
      <c r="BCL153" s="194"/>
      <c r="BCM153" s="194"/>
      <c r="BCN153" s="194"/>
      <c r="BCO153" s="194"/>
      <c r="BCP153" s="194"/>
      <c r="BCQ153" s="194"/>
      <c r="BCR153" s="194"/>
      <c r="BCS153" s="194"/>
      <c r="BCT153" s="194"/>
      <c r="BCU153" s="194"/>
      <c r="BCV153" s="194"/>
      <c r="BCW153" s="194"/>
      <c r="BCX153" s="194"/>
      <c r="BCY153" s="194"/>
      <c r="BCZ153" s="194"/>
      <c r="BDA153" s="194"/>
      <c r="BDB153" s="194"/>
      <c r="BDC153" s="194"/>
      <c r="BDD153" s="194"/>
      <c r="BDE153" s="194"/>
      <c r="BDF153" s="194"/>
      <c r="BDG153" s="194"/>
      <c r="BDH153" s="194"/>
      <c r="BDI153" s="194"/>
      <c r="BDJ153" s="194"/>
      <c r="BDK153" s="194"/>
      <c r="BDL153" s="194"/>
      <c r="BDM153" s="194"/>
      <c r="BDN153" s="194"/>
      <c r="BDO153" s="194"/>
      <c r="BDP153" s="194"/>
      <c r="BDQ153" s="194"/>
      <c r="BDR153" s="194"/>
      <c r="BDS153" s="194"/>
      <c r="BDT153" s="194"/>
      <c r="BDU153" s="194"/>
      <c r="BDV153" s="194"/>
      <c r="BDW153" s="194"/>
      <c r="BDX153" s="194"/>
      <c r="BDY153" s="194"/>
      <c r="BDZ153" s="194"/>
      <c r="BEA153" s="194"/>
      <c r="BEB153" s="194"/>
      <c r="BEC153" s="194"/>
      <c r="BED153" s="194"/>
      <c r="BEE153" s="194"/>
      <c r="BEF153" s="194"/>
      <c r="BEG153" s="194"/>
      <c r="BEH153" s="194"/>
      <c r="BEI153" s="194"/>
      <c r="BEJ153" s="194"/>
      <c r="BEK153" s="194"/>
      <c r="BEL153" s="194"/>
      <c r="BEM153" s="194"/>
      <c r="BEN153" s="194"/>
      <c r="BEO153" s="194"/>
      <c r="BEP153" s="194"/>
      <c r="BEQ153" s="194"/>
      <c r="BER153" s="194"/>
      <c r="BES153" s="194"/>
      <c r="BET153" s="194"/>
      <c r="BEU153" s="194"/>
      <c r="BEV153" s="194"/>
      <c r="BEW153" s="194"/>
      <c r="BEX153" s="194"/>
      <c r="BEY153" s="194"/>
      <c r="BEZ153" s="194"/>
      <c r="BFA153" s="194"/>
      <c r="BFB153" s="194"/>
      <c r="BFC153" s="194"/>
      <c r="BFD153" s="194"/>
      <c r="BFE153" s="194"/>
      <c r="BFF153" s="194"/>
      <c r="BFG153" s="194"/>
      <c r="BFH153" s="194"/>
      <c r="BFI153" s="194"/>
      <c r="BFJ153" s="194"/>
      <c r="BFK153" s="194"/>
      <c r="BFL153" s="194"/>
      <c r="BFM153" s="194"/>
      <c r="BFN153" s="194"/>
      <c r="BFO153" s="194"/>
      <c r="BFP153" s="194"/>
      <c r="BFQ153" s="194"/>
      <c r="BFR153" s="194"/>
      <c r="BFS153" s="194"/>
      <c r="BFT153" s="194"/>
      <c r="BFU153" s="194"/>
      <c r="BFV153" s="194"/>
      <c r="BFW153" s="194"/>
      <c r="BFX153" s="194"/>
      <c r="BFY153" s="194"/>
      <c r="BFZ153" s="194"/>
      <c r="BGA153" s="194"/>
      <c r="BGB153" s="194"/>
      <c r="BGC153" s="194"/>
      <c r="BGD153" s="194"/>
      <c r="BGE153" s="194"/>
      <c r="BGF153" s="194"/>
      <c r="BGG153" s="194"/>
      <c r="BGH153" s="194"/>
      <c r="BGI153" s="194"/>
      <c r="BGJ153" s="194"/>
      <c r="BGK153" s="194"/>
      <c r="BGL153" s="194"/>
      <c r="BGM153" s="194"/>
      <c r="BGN153" s="194"/>
      <c r="BGO153" s="194"/>
      <c r="BGP153" s="194"/>
      <c r="BGQ153" s="194"/>
      <c r="BGR153" s="194"/>
      <c r="BGS153" s="194"/>
      <c r="BGT153" s="194"/>
      <c r="BGU153" s="194"/>
      <c r="BGV153" s="194"/>
      <c r="BGW153" s="194"/>
      <c r="BGX153" s="194"/>
      <c r="BGY153" s="194"/>
      <c r="BGZ153" s="194"/>
      <c r="BHA153" s="194"/>
      <c r="BHB153" s="194"/>
      <c r="BHC153" s="194"/>
      <c r="BHD153" s="194"/>
      <c r="BHE153" s="194"/>
      <c r="BHF153" s="194"/>
      <c r="BHG153" s="194"/>
      <c r="BHH153" s="194"/>
      <c r="BHI153" s="194"/>
      <c r="BHJ153" s="194"/>
      <c r="BHK153" s="194"/>
      <c r="BHL153" s="194"/>
      <c r="BHM153" s="194"/>
      <c r="BHN153" s="194"/>
      <c r="BHO153" s="194"/>
      <c r="BHP153" s="194"/>
      <c r="BHQ153" s="194"/>
      <c r="BHR153" s="194"/>
      <c r="BHS153" s="194"/>
      <c r="BHT153" s="194"/>
      <c r="BHU153" s="194"/>
      <c r="BHV153" s="194"/>
      <c r="BHW153" s="194"/>
      <c r="BHX153" s="194"/>
      <c r="BHY153" s="194"/>
      <c r="BHZ153" s="194"/>
      <c r="BIA153" s="194"/>
      <c r="BIB153" s="194"/>
      <c r="BIC153" s="194"/>
      <c r="BID153" s="194"/>
      <c r="BIE153" s="194"/>
      <c r="BIF153" s="194"/>
      <c r="BIG153" s="194"/>
      <c r="BIH153" s="194"/>
      <c r="BII153" s="194"/>
      <c r="BIJ153" s="194"/>
      <c r="BIK153" s="194"/>
      <c r="BIL153" s="194"/>
      <c r="BIM153" s="194"/>
      <c r="BIN153" s="194"/>
      <c r="BIO153" s="194"/>
      <c r="BIP153" s="194"/>
      <c r="BIQ153" s="194"/>
      <c r="BIR153" s="194"/>
      <c r="BIS153" s="194"/>
      <c r="BIT153" s="194"/>
      <c r="BIU153" s="194"/>
      <c r="BIV153" s="194"/>
      <c r="BIW153" s="194"/>
      <c r="BIX153" s="194"/>
      <c r="BIY153" s="194"/>
      <c r="BIZ153" s="194"/>
      <c r="BJA153" s="194"/>
      <c r="BJB153" s="194"/>
      <c r="BJC153" s="194"/>
      <c r="BJD153" s="194"/>
      <c r="BJE153" s="194"/>
      <c r="BJF153" s="194"/>
      <c r="BJG153" s="194"/>
      <c r="BJH153" s="194"/>
      <c r="BJI153" s="194"/>
      <c r="BJJ153" s="194"/>
      <c r="BJK153" s="194"/>
      <c r="BJL153" s="194"/>
      <c r="BJM153" s="194"/>
      <c r="BJN153" s="194"/>
      <c r="BJO153" s="194"/>
      <c r="BJP153" s="194"/>
      <c r="BJQ153" s="194"/>
      <c r="BJR153" s="194"/>
      <c r="BJS153" s="194"/>
      <c r="BJT153" s="194"/>
      <c r="BJU153" s="194"/>
      <c r="BJV153" s="194"/>
      <c r="BJW153" s="194"/>
      <c r="BJX153" s="194"/>
      <c r="BJY153" s="194"/>
      <c r="BJZ153" s="194"/>
      <c r="BKA153" s="194"/>
      <c r="BKB153" s="194"/>
      <c r="BKC153" s="194"/>
      <c r="BKD153" s="194"/>
      <c r="BKE153" s="194"/>
      <c r="BKF153" s="194"/>
      <c r="BKG153" s="194"/>
      <c r="BKH153" s="194"/>
      <c r="BKI153" s="194"/>
      <c r="BKJ153" s="194"/>
      <c r="BKK153" s="194"/>
      <c r="BKL153" s="194"/>
      <c r="BKM153" s="194"/>
      <c r="BKN153" s="194"/>
      <c r="BKO153" s="194"/>
      <c r="BKP153" s="194"/>
      <c r="BKQ153" s="194"/>
      <c r="BKR153" s="194"/>
      <c r="BKS153" s="194"/>
      <c r="BKT153" s="194"/>
      <c r="BKU153" s="194"/>
      <c r="BKV153" s="194"/>
      <c r="BKW153" s="194"/>
      <c r="BKX153" s="194"/>
      <c r="BKY153" s="194"/>
      <c r="BKZ153" s="194"/>
      <c r="BLA153" s="194"/>
      <c r="BLB153" s="194"/>
      <c r="BLC153" s="194"/>
      <c r="BLD153" s="194"/>
      <c r="BLE153" s="194"/>
      <c r="BLF153" s="194"/>
      <c r="BLG153" s="194"/>
      <c r="BLH153" s="194"/>
      <c r="BLI153" s="194"/>
      <c r="BLJ153" s="194"/>
      <c r="BLK153" s="194"/>
      <c r="BLL153" s="194"/>
      <c r="BLM153" s="194"/>
      <c r="BLN153" s="194"/>
      <c r="BLO153" s="194"/>
      <c r="BLP153" s="194"/>
      <c r="BLQ153" s="194"/>
      <c r="BLR153" s="194"/>
      <c r="BLS153" s="194"/>
      <c r="BLT153" s="194"/>
      <c r="BLU153" s="194"/>
      <c r="BLV153" s="194"/>
      <c r="BLW153" s="194"/>
      <c r="BLX153" s="194"/>
      <c r="BLY153" s="194"/>
      <c r="BLZ153" s="194"/>
      <c r="BMA153" s="194"/>
      <c r="BMB153" s="194"/>
      <c r="BMC153" s="194"/>
      <c r="BMD153" s="194"/>
      <c r="BME153" s="194"/>
      <c r="BMF153" s="194"/>
      <c r="BMG153" s="194"/>
      <c r="BMH153" s="194"/>
      <c r="BMI153" s="194"/>
      <c r="BMJ153" s="194"/>
      <c r="BMK153" s="194"/>
      <c r="BML153" s="194"/>
      <c r="BMM153" s="194"/>
      <c r="BMN153" s="194"/>
      <c r="BMO153" s="194"/>
      <c r="BMP153" s="194"/>
      <c r="BMQ153" s="194"/>
      <c r="BMR153" s="194"/>
      <c r="BMS153" s="194"/>
      <c r="BMT153" s="194"/>
      <c r="BMU153" s="194"/>
      <c r="BMV153" s="194"/>
      <c r="BMW153" s="194"/>
      <c r="BMX153" s="194"/>
      <c r="BMY153" s="194"/>
      <c r="BMZ153" s="194"/>
      <c r="BNA153" s="194"/>
      <c r="BNB153" s="194"/>
      <c r="BNC153" s="194"/>
      <c r="BND153" s="194"/>
      <c r="BNE153" s="194"/>
      <c r="BNF153" s="194"/>
      <c r="BNG153" s="194"/>
      <c r="BNH153" s="194"/>
      <c r="BNI153" s="194"/>
      <c r="BNJ153" s="194"/>
      <c r="BNK153" s="194"/>
      <c r="BNL153" s="194"/>
      <c r="BNM153" s="194"/>
      <c r="BNN153" s="194"/>
      <c r="BNO153" s="194"/>
      <c r="BNP153" s="194"/>
      <c r="BNQ153" s="194"/>
      <c r="BNR153" s="194"/>
      <c r="BNS153" s="194"/>
      <c r="BNT153" s="194"/>
      <c r="BNU153" s="194"/>
      <c r="BNV153" s="194"/>
      <c r="BNW153" s="194"/>
      <c r="BNX153" s="194"/>
      <c r="BNY153" s="194"/>
      <c r="BNZ153" s="194"/>
      <c r="BOA153" s="194"/>
      <c r="BOB153" s="194"/>
      <c r="BOC153" s="194"/>
      <c r="BOD153" s="194"/>
      <c r="BOE153" s="194"/>
      <c r="BOF153" s="194"/>
      <c r="BOG153" s="194"/>
      <c r="BOH153" s="194"/>
      <c r="BOI153" s="194"/>
      <c r="BOJ153" s="194"/>
      <c r="BOK153" s="194"/>
      <c r="BOL153" s="194"/>
      <c r="BOM153" s="194"/>
      <c r="BON153" s="194"/>
      <c r="BOO153" s="194"/>
      <c r="BOP153" s="194"/>
      <c r="BOQ153" s="194"/>
      <c r="BOR153" s="194"/>
      <c r="BOS153" s="194"/>
      <c r="BOT153" s="194"/>
      <c r="BOU153" s="194"/>
      <c r="BOV153" s="194"/>
      <c r="BOW153" s="194"/>
      <c r="BOX153" s="194"/>
      <c r="BOY153" s="194"/>
      <c r="BOZ153" s="194"/>
      <c r="BPA153" s="194"/>
      <c r="BPB153" s="194"/>
      <c r="BPC153" s="194"/>
      <c r="BPD153" s="194"/>
      <c r="BPE153" s="194"/>
      <c r="BPF153" s="194"/>
      <c r="BPG153" s="194"/>
      <c r="BPH153" s="194"/>
      <c r="BPI153" s="194"/>
      <c r="BPJ153" s="194"/>
      <c r="BPK153" s="194"/>
      <c r="BPL153" s="194"/>
      <c r="BPM153" s="194"/>
      <c r="BPN153" s="194"/>
      <c r="BPO153" s="194"/>
      <c r="BPP153" s="194"/>
      <c r="BPQ153" s="194"/>
      <c r="BPR153" s="194"/>
      <c r="BPS153" s="194"/>
      <c r="BPT153" s="194"/>
      <c r="BPU153" s="194"/>
      <c r="BPV153" s="194"/>
      <c r="BPW153" s="194"/>
      <c r="BPX153" s="194"/>
      <c r="BPY153" s="194"/>
      <c r="BPZ153" s="194"/>
      <c r="BQA153" s="194"/>
      <c r="BQB153" s="194"/>
      <c r="BQC153" s="194"/>
      <c r="BQD153" s="194"/>
      <c r="BQE153" s="194"/>
      <c r="BQF153" s="194"/>
      <c r="BQG153" s="194"/>
      <c r="BQH153" s="194"/>
      <c r="BQI153" s="194"/>
      <c r="BQJ153" s="194"/>
      <c r="BQK153" s="194"/>
      <c r="BQL153" s="194"/>
      <c r="BQM153" s="194"/>
      <c r="BQN153" s="194"/>
      <c r="BQO153" s="194"/>
      <c r="BQP153" s="194"/>
      <c r="BQQ153" s="194"/>
      <c r="BQR153" s="194"/>
      <c r="BQS153" s="194"/>
      <c r="BQT153" s="194"/>
      <c r="BQU153" s="194"/>
      <c r="BQV153" s="194"/>
      <c r="BQW153" s="194"/>
      <c r="BQX153" s="194"/>
      <c r="BQY153" s="194"/>
      <c r="BQZ153" s="194"/>
      <c r="BRA153" s="194"/>
      <c r="BRB153" s="194"/>
      <c r="BRC153" s="194"/>
      <c r="BRD153" s="194"/>
      <c r="BRE153" s="194"/>
      <c r="BRF153" s="194"/>
      <c r="BRG153" s="194"/>
      <c r="BRH153" s="194"/>
      <c r="BRI153" s="194"/>
      <c r="BRJ153" s="194"/>
      <c r="BRK153" s="194"/>
      <c r="BRL153" s="194"/>
      <c r="BRM153" s="194"/>
      <c r="BRN153" s="194"/>
      <c r="BRO153" s="194"/>
      <c r="BRP153" s="194"/>
      <c r="BRQ153" s="194"/>
      <c r="BRR153" s="194"/>
      <c r="BRS153" s="194"/>
      <c r="BRT153" s="194"/>
      <c r="BRU153" s="194"/>
      <c r="BRV153" s="194"/>
      <c r="BRW153" s="194"/>
      <c r="BRX153" s="194"/>
      <c r="BRY153" s="194"/>
      <c r="BRZ153" s="194"/>
      <c r="BSA153" s="194"/>
      <c r="BSB153" s="194"/>
      <c r="BSC153" s="194"/>
      <c r="BSD153" s="194"/>
      <c r="BSE153" s="194"/>
      <c r="BSF153" s="194"/>
      <c r="BSG153" s="194"/>
      <c r="BSH153" s="194"/>
      <c r="BSI153" s="194"/>
      <c r="BSJ153" s="194"/>
      <c r="BSK153" s="194"/>
      <c r="BSL153" s="194"/>
      <c r="BSM153" s="194"/>
      <c r="BSN153" s="194"/>
      <c r="BSO153" s="194"/>
      <c r="BSP153" s="194"/>
      <c r="BSQ153" s="194"/>
      <c r="BSR153" s="194"/>
      <c r="BSS153" s="194"/>
      <c r="BST153" s="194"/>
      <c r="BSU153" s="194"/>
      <c r="BSV153" s="194"/>
      <c r="BSW153" s="194"/>
      <c r="BSX153" s="194"/>
      <c r="BSY153" s="194"/>
      <c r="BSZ153" s="194"/>
      <c r="BTA153" s="194"/>
      <c r="BTB153" s="194"/>
      <c r="BTC153" s="194"/>
      <c r="BTD153" s="194"/>
      <c r="BTE153" s="194"/>
      <c r="BTF153" s="194"/>
      <c r="BTG153" s="194"/>
      <c r="BTH153" s="194"/>
      <c r="BTI153" s="194"/>
      <c r="BTJ153" s="194"/>
      <c r="BTK153" s="194"/>
      <c r="BTL153" s="194"/>
      <c r="BTM153" s="194"/>
      <c r="BTN153" s="194"/>
      <c r="BTO153" s="194"/>
      <c r="BTP153" s="194"/>
      <c r="BTQ153" s="194"/>
      <c r="BTR153" s="194"/>
      <c r="BTS153" s="194"/>
      <c r="BTT153" s="194"/>
      <c r="BTU153" s="194"/>
      <c r="BTV153" s="194"/>
      <c r="BTW153" s="194"/>
      <c r="BTX153" s="194"/>
      <c r="BTY153" s="194"/>
      <c r="BTZ153" s="194"/>
      <c r="BUA153" s="194"/>
      <c r="BUB153" s="194"/>
      <c r="BUC153" s="194"/>
      <c r="BUD153" s="194"/>
      <c r="BUE153" s="194"/>
      <c r="BUF153" s="194"/>
      <c r="BUG153" s="194"/>
      <c r="BUH153" s="194"/>
      <c r="BUI153" s="194"/>
      <c r="BUJ153" s="194"/>
      <c r="BUK153" s="194"/>
      <c r="BUL153" s="194"/>
      <c r="BUM153" s="194"/>
      <c r="BUN153" s="194"/>
      <c r="BUO153" s="194"/>
      <c r="BUP153" s="194"/>
      <c r="BUQ153" s="194"/>
      <c r="BUR153" s="194"/>
      <c r="BUS153" s="194"/>
      <c r="BUT153" s="194"/>
      <c r="BUU153" s="194"/>
      <c r="BUV153" s="194"/>
      <c r="BUW153" s="194"/>
      <c r="BUX153" s="194"/>
      <c r="BUY153" s="194"/>
      <c r="BUZ153" s="194"/>
      <c r="BVA153" s="194"/>
      <c r="BVB153" s="194"/>
      <c r="BVC153" s="194"/>
      <c r="BVD153" s="194"/>
      <c r="BVE153" s="194"/>
      <c r="BVF153" s="194"/>
      <c r="BVG153" s="194"/>
      <c r="BVH153" s="194"/>
      <c r="BVI153" s="194"/>
      <c r="BVJ153" s="194"/>
      <c r="BVK153" s="194"/>
      <c r="BVL153" s="194"/>
      <c r="BVM153" s="194"/>
      <c r="BVN153" s="194"/>
      <c r="BVO153" s="194"/>
      <c r="BVP153" s="194"/>
      <c r="BVQ153" s="194"/>
      <c r="BVR153" s="194"/>
      <c r="BVS153" s="194"/>
      <c r="BVT153" s="194"/>
      <c r="BVU153" s="194"/>
      <c r="BVV153" s="194"/>
      <c r="BVW153" s="194"/>
      <c r="BVX153" s="194"/>
      <c r="BVY153" s="194"/>
      <c r="BVZ153" s="194"/>
      <c r="BWA153" s="194"/>
      <c r="BWB153" s="194"/>
      <c r="BWC153" s="194"/>
      <c r="BWD153" s="194"/>
      <c r="BWE153" s="194"/>
      <c r="BWF153" s="194"/>
      <c r="BWG153" s="194"/>
      <c r="BWH153" s="194"/>
      <c r="BWI153" s="194"/>
      <c r="BWJ153" s="194"/>
      <c r="BWK153" s="194"/>
      <c r="BWL153" s="194"/>
      <c r="BWM153" s="194"/>
      <c r="BWN153" s="194"/>
      <c r="BWO153" s="194"/>
      <c r="BWP153" s="194"/>
      <c r="BWQ153" s="194"/>
      <c r="BWR153" s="194"/>
      <c r="BWS153" s="194"/>
      <c r="BWT153" s="194"/>
      <c r="BWU153" s="194"/>
      <c r="BWV153" s="194"/>
      <c r="BWW153" s="194"/>
      <c r="BWX153" s="194"/>
      <c r="BWY153" s="194"/>
      <c r="BWZ153" s="194"/>
      <c r="BXA153" s="194"/>
      <c r="BXB153" s="194"/>
      <c r="BXC153" s="194"/>
      <c r="BXD153" s="194"/>
      <c r="BXE153" s="194"/>
      <c r="BXF153" s="194"/>
      <c r="BXG153" s="194"/>
      <c r="BXH153" s="194"/>
      <c r="BXI153" s="194"/>
      <c r="BXJ153" s="194"/>
      <c r="BXK153" s="194"/>
      <c r="BXL153" s="194"/>
      <c r="BXM153" s="194"/>
      <c r="BXN153" s="194"/>
      <c r="BXO153" s="194"/>
      <c r="BXP153" s="194"/>
      <c r="BXQ153" s="194"/>
      <c r="BXR153" s="194"/>
      <c r="BXS153" s="194"/>
      <c r="BXT153" s="194"/>
      <c r="BXU153" s="194"/>
      <c r="BXV153" s="194"/>
      <c r="BXW153" s="194"/>
      <c r="BXX153" s="194"/>
      <c r="BXY153" s="194"/>
      <c r="BXZ153" s="194"/>
      <c r="BYA153" s="194"/>
      <c r="BYB153" s="194"/>
      <c r="BYC153" s="194"/>
      <c r="BYD153" s="194"/>
      <c r="BYE153" s="194"/>
      <c r="BYF153" s="194"/>
      <c r="BYG153" s="194"/>
      <c r="BYH153" s="194"/>
      <c r="BYI153" s="194"/>
      <c r="BYJ153" s="194"/>
      <c r="BYK153" s="194"/>
      <c r="BYL153" s="194"/>
      <c r="BYM153" s="194"/>
      <c r="BYN153" s="194"/>
      <c r="BYO153" s="194"/>
      <c r="BYP153" s="194"/>
      <c r="BYQ153" s="194"/>
      <c r="BYR153" s="194"/>
      <c r="BYS153" s="194"/>
      <c r="BYT153" s="194"/>
      <c r="BYU153" s="194"/>
      <c r="BYV153" s="194"/>
      <c r="BYW153" s="194"/>
      <c r="BYX153" s="194"/>
      <c r="BYY153" s="194"/>
      <c r="BYZ153" s="194"/>
      <c r="BZA153" s="194"/>
      <c r="BZB153" s="194"/>
      <c r="BZC153" s="194"/>
      <c r="BZD153" s="194"/>
      <c r="BZE153" s="194"/>
      <c r="BZF153" s="194"/>
      <c r="BZG153" s="194"/>
      <c r="BZH153" s="194"/>
      <c r="BZI153" s="194"/>
      <c r="BZJ153" s="194"/>
      <c r="BZK153" s="194"/>
      <c r="BZL153" s="194"/>
      <c r="BZM153" s="194"/>
      <c r="BZN153" s="194"/>
      <c r="BZO153" s="194"/>
      <c r="BZP153" s="194"/>
      <c r="BZQ153" s="194"/>
      <c r="BZR153" s="194"/>
      <c r="BZS153" s="194"/>
      <c r="BZT153" s="194"/>
      <c r="BZU153" s="194"/>
      <c r="BZV153" s="194"/>
      <c r="BZW153" s="194"/>
      <c r="BZX153" s="194"/>
      <c r="BZY153" s="194"/>
      <c r="BZZ153" s="194"/>
      <c r="CAA153" s="194"/>
      <c r="CAB153" s="194"/>
      <c r="CAC153" s="194"/>
      <c r="CAD153" s="194"/>
      <c r="CAE153" s="194"/>
      <c r="CAF153" s="194"/>
      <c r="CAG153" s="194"/>
      <c r="CAH153" s="194"/>
      <c r="CAI153" s="194"/>
      <c r="CAJ153" s="194"/>
      <c r="CAK153" s="194"/>
      <c r="CAL153" s="194"/>
      <c r="CAM153" s="194"/>
      <c r="CAN153" s="194"/>
      <c r="CAO153" s="194"/>
      <c r="CAP153" s="194"/>
      <c r="CAQ153" s="194"/>
      <c r="CAR153" s="194"/>
      <c r="CAS153" s="194"/>
      <c r="CAT153" s="194"/>
      <c r="CAU153" s="194"/>
      <c r="CAV153" s="194"/>
      <c r="CAW153" s="194"/>
      <c r="CAX153" s="194"/>
      <c r="CAY153" s="194"/>
      <c r="CAZ153" s="194"/>
      <c r="CBA153" s="194"/>
      <c r="CBB153" s="194"/>
      <c r="CBC153" s="194"/>
      <c r="CBD153" s="194"/>
      <c r="CBE153" s="194"/>
      <c r="CBF153" s="194"/>
      <c r="CBG153" s="194"/>
      <c r="CBH153" s="194"/>
      <c r="CBI153" s="194"/>
      <c r="CBJ153" s="194"/>
      <c r="CBK153" s="194"/>
      <c r="CBL153" s="194"/>
      <c r="CBM153" s="194"/>
      <c r="CBN153" s="194"/>
      <c r="CBO153" s="194"/>
      <c r="CBP153" s="194"/>
      <c r="CBQ153" s="194"/>
      <c r="CBR153" s="194"/>
      <c r="CBS153" s="194"/>
      <c r="CBT153" s="194"/>
      <c r="CBU153" s="194"/>
      <c r="CBV153" s="194"/>
      <c r="CBW153" s="194"/>
      <c r="CBX153" s="194"/>
      <c r="CBY153" s="194"/>
      <c r="CBZ153" s="194"/>
      <c r="CCA153" s="194"/>
      <c r="CCB153" s="194"/>
      <c r="CCC153" s="194"/>
      <c r="CCD153" s="194"/>
      <c r="CCE153" s="194"/>
      <c r="CCF153" s="194"/>
      <c r="CCG153" s="194"/>
      <c r="CCH153" s="194"/>
      <c r="CCI153" s="194"/>
      <c r="CCJ153" s="194"/>
      <c r="CCK153" s="194"/>
      <c r="CCL153" s="194"/>
      <c r="CCM153" s="194"/>
      <c r="CCN153" s="194"/>
      <c r="CCO153" s="194"/>
      <c r="CCP153" s="194"/>
      <c r="CCQ153" s="194"/>
      <c r="CCR153" s="194"/>
      <c r="CCS153" s="194"/>
      <c r="CCT153" s="194"/>
      <c r="CCU153" s="194"/>
      <c r="CCV153" s="194"/>
      <c r="CCW153" s="194"/>
      <c r="CCX153" s="194"/>
      <c r="CCY153" s="194"/>
      <c r="CCZ153" s="194"/>
      <c r="CDA153" s="194"/>
      <c r="CDB153" s="194"/>
      <c r="CDC153" s="194"/>
      <c r="CDD153" s="194"/>
      <c r="CDE153" s="194"/>
      <c r="CDF153" s="194"/>
      <c r="CDG153" s="194"/>
      <c r="CDH153" s="194"/>
      <c r="CDI153" s="194"/>
      <c r="CDJ153" s="194"/>
      <c r="CDK153" s="194"/>
      <c r="CDL153" s="194"/>
      <c r="CDM153" s="194"/>
      <c r="CDN153" s="194"/>
      <c r="CDO153" s="194"/>
      <c r="CDP153" s="194"/>
      <c r="CDQ153" s="194"/>
      <c r="CDR153" s="194"/>
      <c r="CDS153" s="194"/>
      <c r="CDT153" s="194"/>
      <c r="CDU153" s="194"/>
      <c r="CDV153" s="194"/>
      <c r="CDW153" s="194"/>
      <c r="CDX153" s="194"/>
      <c r="CDY153" s="194"/>
      <c r="CDZ153" s="194"/>
      <c r="CEA153" s="194"/>
      <c r="CEB153" s="194"/>
      <c r="CEC153" s="194"/>
      <c r="CED153" s="194"/>
      <c r="CEE153" s="194"/>
      <c r="CEF153" s="194"/>
      <c r="CEG153" s="194"/>
      <c r="CEH153" s="194"/>
      <c r="CEI153" s="194"/>
      <c r="CEJ153" s="194"/>
      <c r="CEK153" s="194"/>
      <c r="CEL153" s="194"/>
      <c r="CEM153" s="194"/>
      <c r="CEN153" s="194"/>
      <c r="CEO153" s="194"/>
      <c r="CEP153" s="194"/>
      <c r="CEQ153" s="194"/>
      <c r="CER153" s="194"/>
      <c r="CES153" s="194"/>
      <c r="CET153" s="194"/>
      <c r="CEU153" s="194"/>
      <c r="CEV153" s="194"/>
      <c r="CEW153" s="194"/>
      <c r="CEX153" s="194"/>
      <c r="CEY153" s="194"/>
      <c r="CEZ153" s="194"/>
      <c r="CFA153" s="194"/>
      <c r="CFB153" s="194"/>
      <c r="CFC153" s="194"/>
      <c r="CFD153" s="194"/>
      <c r="CFE153" s="194"/>
      <c r="CFF153" s="194"/>
      <c r="CFG153" s="194"/>
      <c r="CFH153" s="194"/>
      <c r="CFI153" s="194"/>
      <c r="CFJ153" s="194"/>
      <c r="CFK153" s="194"/>
      <c r="CFL153" s="194"/>
      <c r="CFM153" s="194"/>
      <c r="CFN153" s="194"/>
      <c r="CFO153" s="194"/>
      <c r="CFP153" s="194"/>
      <c r="CFQ153" s="194"/>
      <c r="CFR153" s="194"/>
      <c r="CFS153" s="194"/>
      <c r="CFT153" s="194"/>
      <c r="CFU153" s="194"/>
      <c r="CFV153" s="194"/>
      <c r="CFW153" s="194"/>
      <c r="CFX153" s="194"/>
      <c r="CFY153" s="194"/>
      <c r="CFZ153" s="194"/>
      <c r="CGA153" s="194"/>
      <c r="CGB153" s="194"/>
      <c r="CGC153" s="194"/>
      <c r="CGD153" s="194"/>
      <c r="CGE153" s="194"/>
      <c r="CGF153" s="194"/>
      <c r="CGG153" s="194"/>
      <c r="CGH153" s="194"/>
      <c r="CGI153" s="194"/>
      <c r="CGJ153" s="194"/>
      <c r="CGK153" s="194"/>
      <c r="CGL153" s="194"/>
      <c r="CGM153" s="194"/>
      <c r="CGN153" s="194"/>
      <c r="CGO153" s="194"/>
      <c r="CGP153" s="194"/>
      <c r="CGQ153" s="194"/>
      <c r="CGR153" s="194"/>
      <c r="CGS153" s="194"/>
      <c r="CGT153" s="194"/>
      <c r="CGU153" s="194"/>
      <c r="CGV153" s="194"/>
      <c r="CGW153" s="194"/>
      <c r="CGX153" s="194"/>
      <c r="CGY153" s="194"/>
      <c r="CGZ153" s="194"/>
      <c r="CHA153" s="194"/>
      <c r="CHB153" s="194"/>
      <c r="CHC153" s="194"/>
      <c r="CHD153" s="194"/>
      <c r="CHE153" s="194"/>
      <c r="CHF153" s="194"/>
      <c r="CHG153" s="194"/>
      <c r="CHH153" s="194"/>
      <c r="CHI153" s="194"/>
      <c r="CHJ153" s="194"/>
      <c r="CHK153" s="194"/>
      <c r="CHL153" s="194"/>
      <c r="CHM153" s="194"/>
      <c r="CHN153" s="194"/>
      <c r="CHO153" s="194"/>
      <c r="CHP153" s="194"/>
      <c r="CHQ153" s="194"/>
      <c r="CHR153" s="194"/>
      <c r="CHS153" s="194"/>
      <c r="CHT153" s="194"/>
      <c r="CHU153" s="194"/>
      <c r="CHV153" s="194"/>
      <c r="CHW153" s="194"/>
      <c r="CHX153" s="194"/>
      <c r="CHY153" s="194"/>
      <c r="CHZ153" s="194"/>
      <c r="CIA153" s="194"/>
      <c r="CIB153" s="194"/>
      <c r="CIC153" s="194"/>
      <c r="CID153" s="194"/>
      <c r="CIE153" s="194"/>
      <c r="CIF153" s="194"/>
      <c r="CIG153" s="194"/>
      <c r="CIH153" s="194"/>
      <c r="CII153" s="194"/>
      <c r="CIJ153" s="194"/>
      <c r="CIK153" s="194"/>
      <c r="CIL153" s="194"/>
      <c r="CIM153" s="194"/>
      <c r="CIN153" s="194"/>
      <c r="CIO153" s="194"/>
      <c r="CIP153" s="194"/>
      <c r="CIQ153" s="194"/>
      <c r="CIR153" s="194"/>
      <c r="CIS153" s="194"/>
      <c r="CIT153" s="194"/>
      <c r="CIU153" s="194"/>
      <c r="CIV153" s="194"/>
      <c r="CIW153" s="194"/>
      <c r="CIX153" s="194"/>
      <c r="CIY153" s="194"/>
      <c r="CIZ153" s="194"/>
      <c r="CJA153" s="194"/>
      <c r="CJB153" s="194"/>
      <c r="CJC153" s="194"/>
      <c r="CJD153" s="194"/>
      <c r="CJE153" s="194"/>
      <c r="CJF153" s="194"/>
      <c r="CJG153" s="194"/>
      <c r="CJH153" s="194"/>
      <c r="CJI153" s="194"/>
      <c r="CJJ153" s="194"/>
      <c r="CJK153" s="194"/>
      <c r="CJL153" s="194"/>
      <c r="CJM153" s="194"/>
      <c r="CJN153" s="194"/>
      <c r="CJO153" s="194"/>
      <c r="CJP153" s="194"/>
      <c r="CJQ153" s="194"/>
      <c r="CJR153" s="194"/>
      <c r="CJS153" s="194"/>
      <c r="CJT153" s="194"/>
      <c r="CJU153" s="194"/>
      <c r="CJV153" s="194"/>
      <c r="CJW153" s="194"/>
      <c r="CJX153" s="194"/>
      <c r="CJY153" s="194"/>
      <c r="CJZ153" s="194"/>
      <c r="CKA153" s="194"/>
      <c r="CKB153" s="194"/>
      <c r="CKC153" s="194"/>
      <c r="CKD153" s="194"/>
      <c r="CKE153" s="194"/>
      <c r="CKF153" s="194"/>
      <c r="CKG153" s="194"/>
      <c r="CKH153" s="194"/>
      <c r="CKI153" s="194"/>
      <c r="CKJ153" s="194"/>
      <c r="CKK153" s="194"/>
      <c r="CKL153" s="194"/>
      <c r="CKM153" s="194"/>
      <c r="CKN153" s="194"/>
      <c r="CKO153" s="194"/>
      <c r="CKP153" s="194"/>
      <c r="CKQ153" s="194"/>
      <c r="CKR153" s="194"/>
      <c r="CKS153" s="194"/>
      <c r="CKT153" s="194"/>
      <c r="CKU153" s="194"/>
      <c r="CKV153" s="194"/>
      <c r="CKW153" s="194"/>
      <c r="CKX153" s="194"/>
      <c r="CKY153" s="194"/>
      <c r="CKZ153" s="194"/>
      <c r="CLA153" s="194"/>
      <c r="CLB153" s="194"/>
      <c r="CLC153" s="194"/>
      <c r="CLD153" s="194"/>
      <c r="CLE153" s="194"/>
      <c r="CLF153" s="194"/>
      <c r="CLG153" s="194"/>
      <c r="CLH153" s="194"/>
      <c r="CLI153" s="194"/>
      <c r="CLJ153" s="194"/>
      <c r="CLK153" s="194"/>
      <c r="CLL153" s="194"/>
      <c r="CLM153" s="194"/>
      <c r="CLN153" s="194"/>
      <c r="CLO153" s="194"/>
      <c r="CLP153" s="194"/>
      <c r="CLQ153" s="194"/>
      <c r="CLR153" s="194"/>
      <c r="CLS153" s="194"/>
      <c r="CLT153" s="194"/>
      <c r="CLU153" s="194"/>
      <c r="CLV153" s="194"/>
      <c r="CLW153" s="194"/>
      <c r="CLX153" s="194"/>
      <c r="CLY153" s="194"/>
      <c r="CLZ153" s="194"/>
      <c r="CMA153" s="194"/>
      <c r="CMB153" s="194"/>
      <c r="CMC153" s="194"/>
      <c r="CMD153" s="194"/>
      <c r="CME153" s="194"/>
      <c r="CMF153" s="194"/>
      <c r="CMG153" s="194"/>
      <c r="CMH153" s="194"/>
      <c r="CMI153" s="194"/>
      <c r="CMJ153" s="194"/>
      <c r="CMK153" s="194"/>
      <c r="CML153" s="194"/>
      <c r="CMM153" s="194"/>
      <c r="CMN153" s="194"/>
      <c r="CMO153" s="194"/>
      <c r="CMP153" s="194"/>
      <c r="CMQ153" s="194"/>
      <c r="CMR153" s="194"/>
      <c r="CMS153" s="194"/>
      <c r="CMT153" s="194"/>
      <c r="CMU153" s="194"/>
      <c r="CMV153" s="194"/>
      <c r="CMW153" s="194"/>
      <c r="CMX153" s="194"/>
      <c r="CMY153" s="194"/>
      <c r="CMZ153" s="194"/>
      <c r="CNA153" s="194"/>
      <c r="CNB153" s="194"/>
      <c r="CNC153" s="194"/>
      <c r="CND153" s="194"/>
      <c r="CNE153" s="194"/>
      <c r="CNF153" s="194"/>
      <c r="CNG153" s="194"/>
      <c r="CNH153" s="194"/>
      <c r="CNI153" s="194"/>
      <c r="CNJ153" s="194"/>
      <c r="CNK153" s="194"/>
      <c r="CNL153" s="194"/>
      <c r="CNM153" s="194"/>
      <c r="CNN153" s="194"/>
      <c r="CNO153" s="194"/>
      <c r="CNP153" s="194"/>
      <c r="CNQ153" s="194"/>
      <c r="CNR153" s="194"/>
      <c r="CNS153" s="194"/>
      <c r="CNT153" s="194"/>
      <c r="CNU153" s="194"/>
      <c r="CNV153" s="194"/>
      <c r="CNW153" s="194"/>
      <c r="CNX153" s="194"/>
      <c r="CNY153" s="194"/>
      <c r="CNZ153" s="194"/>
      <c r="COA153" s="194"/>
      <c r="COB153" s="194"/>
      <c r="COC153" s="194"/>
      <c r="COD153" s="194"/>
      <c r="COE153" s="194"/>
      <c r="COF153" s="194"/>
      <c r="COG153" s="194"/>
      <c r="COH153" s="194"/>
      <c r="COI153" s="194"/>
      <c r="COJ153" s="194"/>
      <c r="COK153" s="194"/>
      <c r="COL153" s="194"/>
      <c r="COM153" s="194"/>
      <c r="CON153" s="194"/>
      <c r="COO153" s="194"/>
      <c r="COP153" s="194"/>
      <c r="COQ153" s="194"/>
      <c r="COR153" s="194"/>
      <c r="COS153" s="194"/>
      <c r="COT153" s="194"/>
      <c r="COU153" s="194"/>
      <c r="COV153" s="194"/>
      <c r="COW153" s="194"/>
      <c r="COX153" s="194"/>
      <c r="COY153" s="194"/>
      <c r="COZ153" s="194"/>
      <c r="CPA153" s="194"/>
      <c r="CPB153" s="194"/>
      <c r="CPC153" s="194"/>
      <c r="CPD153" s="194"/>
      <c r="CPE153" s="194"/>
      <c r="CPF153" s="194"/>
      <c r="CPG153" s="194"/>
      <c r="CPH153" s="194"/>
      <c r="CPI153" s="194"/>
      <c r="CPJ153" s="194"/>
      <c r="CPK153" s="194"/>
      <c r="CPL153" s="194"/>
      <c r="CPM153" s="194"/>
      <c r="CPN153" s="194"/>
      <c r="CPO153" s="194"/>
      <c r="CPP153" s="194"/>
      <c r="CPQ153" s="194"/>
      <c r="CPR153" s="194"/>
      <c r="CPS153" s="194"/>
      <c r="CPT153" s="194"/>
      <c r="CPU153" s="194"/>
      <c r="CPV153" s="194"/>
      <c r="CPW153" s="194"/>
      <c r="CPX153" s="194"/>
      <c r="CPY153" s="194"/>
      <c r="CPZ153" s="194"/>
      <c r="CQA153" s="194"/>
      <c r="CQB153" s="194"/>
      <c r="CQC153" s="194"/>
      <c r="CQD153" s="194"/>
      <c r="CQE153" s="194"/>
      <c r="CQF153" s="194"/>
      <c r="CQG153" s="194"/>
      <c r="CQH153" s="194"/>
      <c r="CQI153" s="194"/>
      <c r="CQJ153" s="194"/>
      <c r="CQK153" s="194"/>
      <c r="CQL153" s="194"/>
      <c r="CQM153" s="194"/>
      <c r="CQN153" s="194"/>
      <c r="CQO153" s="194"/>
      <c r="CQP153" s="194"/>
      <c r="CQQ153" s="194"/>
      <c r="CQR153" s="194"/>
      <c r="CQS153" s="194"/>
      <c r="CQT153" s="194"/>
      <c r="CQU153" s="194"/>
      <c r="CQV153" s="194"/>
      <c r="CQW153" s="194"/>
      <c r="CQX153" s="194"/>
      <c r="CQY153" s="194"/>
      <c r="CQZ153" s="194"/>
      <c r="CRA153" s="194"/>
      <c r="CRB153" s="194"/>
      <c r="CRC153" s="194"/>
      <c r="CRD153" s="194"/>
      <c r="CRE153" s="194"/>
      <c r="CRF153" s="194"/>
      <c r="CRG153" s="194"/>
      <c r="CRH153" s="194"/>
      <c r="CRI153" s="194"/>
      <c r="CRJ153" s="194"/>
      <c r="CRK153" s="194"/>
      <c r="CRL153" s="194"/>
      <c r="CRM153" s="194"/>
      <c r="CRN153" s="194"/>
      <c r="CRO153" s="194"/>
      <c r="CRP153" s="194"/>
      <c r="CRQ153" s="194"/>
      <c r="CRR153" s="194"/>
      <c r="CRS153" s="194"/>
      <c r="CRT153" s="194"/>
      <c r="CRU153" s="194"/>
      <c r="CRV153" s="194"/>
      <c r="CRW153" s="194"/>
      <c r="CRX153" s="194"/>
      <c r="CRY153" s="194"/>
      <c r="CRZ153" s="194"/>
      <c r="CSA153" s="194"/>
      <c r="CSB153" s="194"/>
      <c r="CSC153" s="194"/>
      <c r="CSD153" s="194"/>
      <c r="CSE153" s="194"/>
      <c r="CSF153" s="194"/>
      <c r="CSG153" s="194"/>
      <c r="CSH153" s="194"/>
      <c r="CSI153" s="194"/>
      <c r="CSJ153" s="194"/>
      <c r="CSK153" s="194"/>
      <c r="CSL153" s="194"/>
      <c r="CSM153" s="194"/>
      <c r="CSN153" s="194"/>
      <c r="CSO153" s="194"/>
      <c r="CSP153" s="194"/>
      <c r="CSQ153" s="194"/>
      <c r="CSR153" s="194"/>
      <c r="CSS153" s="194"/>
      <c r="CST153" s="194"/>
      <c r="CSU153" s="194"/>
      <c r="CSV153" s="194"/>
      <c r="CSW153" s="194"/>
      <c r="CSX153" s="194"/>
      <c r="CSY153" s="194"/>
      <c r="CSZ153" s="194"/>
      <c r="CTA153" s="194"/>
      <c r="CTB153" s="194"/>
      <c r="CTC153" s="194"/>
      <c r="CTD153" s="194"/>
      <c r="CTE153" s="194"/>
      <c r="CTF153" s="194"/>
      <c r="CTG153" s="194"/>
      <c r="CTH153" s="194"/>
      <c r="CTI153" s="194"/>
      <c r="CTJ153" s="194"/>
      <c r="CTK153" s="194"/>
      <c r="CTL153" s="194"/>
      <c r="CTM153" s="194"/>
      <c r="CTN153" s="194"/>
      <c r="CTO153" s="194"/>
      <c r="CTP153" s="194"/>
      <c r="CTQ153" s="194"/>
      <c r="CTR153" s="194"/>
      <c r="CTS153" s="194"/>
      <c r="CTT153" s="194"/>
      <c r="CTU153" s="194"/>
      <c r="CTV153" s="194"/>
      <c r="CTW153" s="194"/>
      <c r="CTX153" s="194"/>
      <c r="CTY153" s="194"/>
      <c r="CTZ153" s="194"/>
      <c r="CUA153" s="194"/>
      <c r="CUB153" s="194"/>
      <c r="CUC153" s="194"/>
      <c r="CUD153" s="194"/>
      <c r="CUE153" s="194"/>
      <c r="CUF153" s="194"/>
      <c r="CUG153" s="194"/>
      <c r="CUH153" s="194"/>
      <c r="CUI153" s="194"/>
      <c r="CUJ153" s="194"/>
      <c r="CUK153" s="194"/>
      <c r="CUL153" s="194"/>
      <c r="CUM153" s="194"/>
      <c r="CUN153" s="194"/>
      <c r="CUO153" s="194"/>
      <c r="CUP153" s="194"/>
      <c r="CUQ153" s="194"/>
      <c r="CUR153" s="194"/>
      <c r="CUS153" s="194"/>
      <c r="CUT153" s="194"/>
      <c r="CUU153" s="194"/>
      <c r="CUV153" s="194"/>
      <c r="CUW153" s="194"/>
      <c r="CUX153" s="194"/>
      <c r="CUY153" s="194"/>
      <c r="CUZ153" s="194"/>
      <c r="CVA153" s="194"/>
      <c r="CVB153" s="194"/>
      <c r="CVC153" s="194"/>
      <c r="CVD153" s="194"/>
      <c r="CVE153" s="194"/>
      <c r="CVF153" s="194"/>
      <c r="CVG153" s="194"/>
      <c r="CVH153" s="194"/>
      <c r="CVI153" s="194"/>
      <c r="CVJ153" s="194"/>
      <c r="CVK153" s="194"/>
      <c r="CVL153" s="194"/>
      <c r="CVM153" s="194"/>
      <c r="CVN153" s="194"/>
      <c r="CVO153" s="194"/>
      <c r="CVP153" s="194"/>
      <c r="CVQ153" s="194"/>
      <c r="CVR153" s="194"/>
      <c r="CVS153" s="194"/>
      <c r="CVT153" s="194"/>
      <c r="CVU153" s="194"/>
      <c r="CVV153" s="194"/>
      <c r="CVW153" s="194"/>
      <c r="CVX153" s="194"/>
      <c r="CVY153" s="194"/>
      <c r="CVZ153" s="194"/>
      <c r="CWA153" s="194"/>
      <c r="CWB153" s="194"/>
      <c r="CWC153" s="194"/>
      <c r="CWD153" s="194"/>
      <c r="CWE153" s="194"/>
      <c r="CWF153" s="194"/>
      <c r="CWG153" s="194"/>
      <c r="CWH153" s="194"/>
      <c r="CWI153" s="194"/>
      <c r="CWJ153" s="194"/>
      <c r="CWK153" s="194"/>
      <c r="CWL153" s="194"/>
      <c r="CWM153" s="194"/>
      <c r="CWN153" s="194"/>
      <c r="CWO153" s="194"/>
      <c r="CWP153" s="194"/>
      <c r="CWQ153" s="194"/>
      <c r="CWR153" s="194"/>
      <c r="CWS153" s="194"/>
      <c r="CWT153" s="194"/>
      <c r="CWU153" s="194"/>
      <c r="CWV153" s="194"/>
      <c r="CWW153" s="194"/>
      <c r="CWX153" s="194"/>
      <c r="CWY153" s="194"/>
      <c r="CWZ153" s="194"/>
      <c r="CXA153" s="194"/>
      <c r="CXB153" s="194"/>
      <c r="CXC153" s="194"/>
      <c r="CXD153" s="194"/>
      <c r="CXE153" s="194"/>
      <c r="CXF153" s="194"/>
      <c r="CXG153" s="194"/>
      <c r="CXH153" s="194"/>
      <c r="CXI153" s="194"/>
      <c r="CXJ153" s="194"/>
      <c r="CXK153" s="194"/>
      <c r="CXL153" s="194"/>
      <c r="CXM153" s="194"/>
      <c r="CXN153" s="194"/>
      <c r="CXO153" s="194"/>
      <c r="CXP153" s="194"/>
      <c r="CXQ153" s="194"/>
      <c r="CXR153" s="194"/>
      <c r="CXS153" s="194"/>
      <c r="CXT153" s="194"/>
      <c r="CXU153" s="194"/>
      <c r="CXV153" s="194"/>
      <c r="CXW153" s="194"/>
      <c r="CXX153" s="194"/>
      <c r="CXY153" s="194"/>
      <c r="CXZ153" s="194"/>
      <c r="CYA153" s="194"/>
      <c r="CYB153" s="194"/>
      <c r="CYC153" s="194"/>
      <c r="CYD153" s="194"/>
      <c r="CYE153" s="194"/>
      <c r="CYF153" s="194"/>
      <c r="CYG153" s="194"/>
      <c r="CYH153" s="194"/>
      <c r="CYI153" s="194"/>
      <c r="CYJ153" s="194"/>
      <c r="CYK153" s="194"/>
      <c r="CYL153" s="194"/>
      <c r="CYM153" s="194"/>
      <c r="CYN153" s="194"/>
      <c r="CYO153" s="194"/>
      <c r="CYP153" s="194"/>
      <c r="CYQ153" s="194"/>
      <c r="CYR153" s="194"/>
      <c r="CYS153" s="194"/>
      <c r="CYT153" s="194"/>
      <c r="CYU153" s="194"/>
      <c r="CYV153" s="194"/>
      <c r="CYW153" s="194"/>
      <c r="CYX153" s="194"/>
      <c r="CYY153" s="194"/>
      <c r="CYZ153" s="194"/>
      <c r="CZA153" s="194"/>
      <c r="CZB153" s="194"/>
      <c r="CZC153" s="194"/>
      <c r="CZD153" s="194"/>
      <c r="CZE153" s="194"/>
      <c r="CZF153" s="194"/>
      <c r="CZG153" s="194"/>
      <c r="CZH153" s="194"/>
      <c r="CZI153" s="194"/>
      <c r="CZJ153" s="194"/>
      <c r="CZK153" s="194"/>
      <c r="CZL153" s="194"/>
      <c r="CZM153" s="194"/>
      <c r="CZN153" s="194"/>
      <c r="CZO153" s="194"/>
      <c r="CZP153" s="194"/>
      <c r="CZQ153" s="194"/>
      <c r="CZR153" s="194"/>
      <c r="CZS153" s="194"/>
      <c r="CZT153" s="194"/>
      <c r="CZU153" s="194"/>
      <c r="CZV153" s="194"/>
      <c r="CZW153" s="194"/>
      <c r="CZX153" s="194"/>
      <c r="CZY153" s="194"/>
      <c r="CZZ153" s="194"/>
      <c r="DAA153" s="194"/>
      <c r="DAB153" s="194"/>
      <c r="DAC153" s="194"/>
      <c r="DAD153" s="194"/>
      <c r="DAE153" s="194"/>
      <c r="DAF153" s="194"/>
      <c r="DAG153" s="194"/>
      <c r="DAH153" s="194"/>
      <c r="DAI153" s="194"/>
      <c r="DAJ153" s="194"/>
      <c r="DAK153" s="194"/>
      <c r="DAL153" s="194"/>
      <c r="DAM153" s="194"/>
      <c r="DAN153" s="194"/>
      <c r="DAO153" s="194"/>
      <c r="DAP153" s="194"/>
      <c r="DAQ153" s="194"/>
      <c r="DAR153" s="194"/>
      <c r="DAS153" s="194"/>
      <c r="DAT153" s="194"/>
      <c r="DAU153" s="194"/>
      <c r="DAV153" s="194"/>
      <c r="DAW153" s="194"/>
      <c r="DAX153" s="194"/>
      <c r="DAY153" s="194"/>
      <c r="DAZ153" s="194"/>
      <c r="DBA153" s="194"/>
      <c r="DBB153" s="194"/>
      <c r="DBC153" s="194"/>
      <c r="DBD153" s="194"/>
      <c r="DBE153" s="194"/>
      <c r="DBF153" s="194"/>
      <c r="DBG153" s="194"/>
      <c r="DBH153" s="194"/>
      <c r="DBI153" s="194"/>
      <c r="DBJ153" s="194"/>
      <c r="DBK153" s="194"/>
      <c r="DBL153" s="194"/>
      <c r="DBM153" s="194"/>
      <c r="DBN153" s="194"/>
      <c r="DBO153" s="194"/>
      <c r="DBP153" s="194"/>
      <c r="DBQ153" s="194"/>
      <c r="DBR153" s="194"/>
      <c r="DBS153" s="194"/>
      <c r="DBT153" s="194"/>
      <c r="DBU153" s="194"/>
      <c r="DBV153" s="194"/>
      <c r="DBW153" s="194"/>
      <c r="DBX153" s="194"/>
      <c r="DBY153" s="194"/>
      <c r="DBZ153" s="194"/>
      <c r="DCA153" s="194"/>
      <c r="DCB153" s="194"/>
      <c r="DCC153" s="194"/>
      <c r="DCD153" s="194"/>
      <c r="DCE153" s="194"/>
      <c r="DCF153" s="194"/>
      <c r="DCG153" s="194"/>
      <c r="DCH153" s="194"/>
      <c r="DCI153" s="194"/>
      <c r="DCJ153" s="194"/>
      <c r="DCK153" s="194"/>
      <c r="DCL153" s="194"/>
      <c r="DCM153" s="194"/>
      <c r="DCN153" s="194"/>
      <c r="DCO153" s="194"/>
      <c r="DCP153" s="194"/>
      <c r="DCQ153" s="194"/>
      <c r="DCR153" s="194"/>
      <c r="DCS153" s="194"/>
      <c r="DCT153" s="194"/>
      <c r="DCU153" s="194"/>
      <c r="DCV153" s="194"/>
      <c r="DCW153" s="194"/>
      <c r="DCX153" s="194"/>
      <c r="DCY153" s="194"/>
      <c r="DCZ153" s="194"/>
      <c r="DDA153" s="194"/>
      <c r="DDB153" s="194"/>
      <c r="DDC153" s="194"/>
      <c r="DDD153" s="194"/>
      <c r="DDE153" s="194"/>
      <c r="DDF153" s="194"/>
      <c r="DDG153" s="194"/>
      <c r="DDH153" s="194"/>
      <c r="DDI153" s="194"/>
      <c r="DDJ153" s="194"/>
      <c r="DDK153" s="194"/>
      <c r="DDL153" s="194"/>
      <c r="DDM153" s="194"/>
      <c r="DDN153" s="194"/>
      <c r="DDO153" s="194"/>
      <c r="DDP153" s="194"/>
      <c r="DDQ153" s="194"/>
      <c r="DDR153" s="194"/>
      <c r="DDS153" s="194"/>
      <c r="DDT153" s="194"/>
      <c r="DDU153" s="194"/>
      <c r="DDV153" s="194"/>
      <c r="DDW153" s="194"/>
      <c r="DDX153" s="194"/>
      <c r="DDY153" s="194"/>
      <c r="DDZ153" s="194"/>
      <c r="DEA153" s="194"/>
      <c r="DEB153" s="194"/>
      <c r="DEC153" s="194"/>
      <c r="DED153" s="194"/>
      <c r="DEE153" s="194"/>
      <c r="DEF153" s="194"/>
      <c r="DEG153" s="194"/>
      <c r="DEH153" s="194"/>
      <c r="DEI153" s="194"/>
      <c r="DEJ153" s="194"/>
      <c r="DEK153" s="194"/>
      <c r="DEL153" s="194"/>
      <c r="DEM153" s="194"/>
      <c r="DEN153" s="194"/>
      <c r="DEO153" s="194"/>
      <c r="DEP153" s="194"/>
      <c r="DEQ153" s="194"/>
      <c r="DER153" s="194"/>
      <c r="DES153" s="194"/>
      <c r="DET153" s="194"/>
      <c r="DEU153" s="194"/>
      <c r="DEV153" s="194"/>
      <c r="DEW153" s="194"/>
      <c r="DEX153" s="194"/>
      <c r="DEY153" s="194"/>
      <c r="DEZ153" s="194"/>
      <c r="DFA153" s="194"/>
      <c r="DFB153" s="194"/>
      <c r="DFC153" s="194"/>
      <c r="DFD153" s="194"/>
      <c r="DFE153" s="194"/>
      <c r="DFF153" s="194"/>
      <c r="DFG153" s="194"/>
      <c r="DFH153" s="194"/>
      <c r="DFI153" s="194"/>
      <c r="DFJ153" s="194"/>
      <c r="DFK153" s="194"/>
      <c r="DFL153" s="194"/>
      <c r="DFM153" s="194"/>
      <c r="DFN153" s="194"/>
      <c r="DFO153" s="194"/>
      <c r="DFP153" s="194"/>
      <c r="DFQ153" s="194"/>
      <c r="DFR153" s="194"/>
      <c r="DFS153" s="194"/>
      <c r="DFT153" s="194"/>
      <c r="DFU153" s="194"/>
      <c r="DFV153" s="194"/>
      <c r="DFW153" s="194"/>
      <c r="DFX153" s="194"/>
      <c r="DFY153" s="194"/>
      <c r="DFZ153" s="194"/>
      <c r="DGA153" s="194"/>
      <c r="DGB153" s="194"/>
      <c r="DGC153" s="194"/>
      <c r="DGD153" s="194"/>
      <c r="DGE153" s="194"/>
      <c r="DGF153" s="194"/>
      <c r="DGG153" s="194"/>
      <c r="DGH153" s="194"/>
      <c r="DGI153" s="194"/>
      <c r="DGJ153" s="194"/>
      <c r="DGK153" s="194"/>
      <c r="DGL153" s="194"/>
      <c r="DGM153" s="194"/>
      <c r="DGN153" s="194"/>
      <c r="DGO153" s="194"/>
      <c r="DGP153" s="194"/>
      <c r="DGQ153" s="194"/>
      <c r="DGR153" s="194"/>
      <c r="DGS153" s="194"/>
      <c r="DGT153" s="194"/>
      <c r="DGU153" s="194"/>
      <c r="DGV153" s="194"/>
      <c r="DGW153" s="194"/>
      <c r="DGX153" s="194"/>
      <c r="DGY153" s="194"/>
      <c r="DGZ153" s="194"/>
      <c r="DHA153" s="194"/>
      <c r="DHB153" s="194"/>
      <c r="DHC153" s="194"/>
      <c r="DHD153" s="194"/>
      <c r="DHE153" s="194"/>
      <c r="DHF153" s="194"/>
      <c r="DHG153" s="194"/>
      <c r="DHH153" s="194"/>
      <c r="DHI153" s="194"/>
      <c r="DHJ153" s="194"/>
      <c r="DHK153" s="194"/>
      <c r="DHL153" s="194"/>
      <c r="DHM153" s="194"/>
      <c r="DHN153" s="194"/>
      <c r="DHO153" s="194"/>
      <c r="DHP153" s="194"/>
      <c r="DHQ153" s="194"/>
      <c r="DHR153" s="194"/>
      <c r="DHS153" s="194"/>
      <c r="DHT153" s="194"/>
      <c r="DHU153" s="194"/>
      <c r="DHV153" s="194"/>
      <c r="DHW153" s="194"/>
      <c r="DHX153" s="194"/>
      <c r="DHY153" s="194"/>
      <c r="DHZ153" s="194"/>
      <c r="DIA153" s="194"/>
      <c r="DIB153" s="194"/>
      <c r="DIC153" s="194"/>
      <c r="DID153" s="194"/>
      <c r="DIE153" s="194"/>
      <c r="DIF153" s="194"/>
      <c r="DIG153" s="194"/>
      <c r="DIH153" s="194"/>
      <c r="DII153" s="194"/>
      <c r="DIJ153" s="194"/>
      <c r="DIK153" s="194"/>
      <c r="DIL153" s="194"/>
      <c r="DIM153" s="194"/>
      <c r="DIN153" s="194"/>
      <c r="DIO153" s="194"/>
      <c r="DIP153" s="194"/>
      <c r="DIQ153" s="194"/>
      <c r="DIR153" s="194"/>
      <c r="DIS153" s="194"/>
      <c r="DIT153" s="194"/>
      <c r="DIU153" s="194"/>
      <c r="DIV153" s="194"/>
      <c r="DIW153" s="194"/>
      <c r="DIX153" s="194"/>
      <c r="DIY153" s="194"/>
      <c r="DIZ153" s="194"/>
      <c r="DJA153" s="194"/>
      <c r="DJB153" s="194"/>
      <c r="DJC153" s="194"/>
      <c r="DJD153" s="194"/>
      <c r="DJE153" s="194"/>
      <c r="DJF153" s="194"/>
      <c r="DJG153" s="194"/>
      <c r="DJH153" s="194"/>
      <c r="DJI153" s="194"/>
      <c r="DJJ153" s="194"/>
      <c r="DJK153" s="194"/>
      <c r="DJL153" s="194"/>
      <c r="DJM153" s="194"/>
      <c r="DJN153" s="194"/>
      <c r="DJO153" s="194"/>
      <c r="DJP153" s="194"/>
      <c r="DJQ153" s="194"/>
      <c r="DJR153" s="194"/>
      <c r="DJS153" s="194"/>
      <c r="DJT153" s="194"/>
      <c r="DJU153" s="194"/>
      <c r="DJV153" s="194"/>
      <c r="DJW153" s="194"/>
      <c r="DJX153" s="194"/>
      <c r="DJY153" s="194"/>
      <c r="DJZ153" s="194"/>
      <c r="DKA153" s="194"/>
      <c r="DKB153" s="194"/>
      <c r="DKC153" s="194"/>
      <c r="DKD153" s="194"/>
      <c r="DKE153" s="194"/>
      <c r="DKF153" s="194"/>
      <c r="DKG153" s="194"/>
      <c r="DKH153" s="194"/>
      <c r="DKI153" s="194"/>
      <c r="DKJ153" s="194"/>
      <c r="DKK153" s="194"/>
      <c r="DKL153" s="194"/>
      <c r="DKM153" s="194"/>
      <c r="DKN153" s="194"/>
      <c r="DKO153" s="194"/>
      <c r="DKP153" s="194"/>
      <c r="DKQ153" s="194"/>
      <c r="DKR153" s="194"/>
      <c r="DKS153" s="194"/>
      <c r="DKT153" s="194"/>
      <c r="DKU153" s="194"/>
      <c r="DKV153" s="194"/>
      <c r="DKW153" s="194"/>
      <c r="DKX153" s="194"/>
      <c r="DKY153" s="194"/>
      <c r="DKZ153" s="194"/>
      <c r="DLA153" s="194"/>
      <c r="DLB153" s="194"/>
      <c r="DLC153" s="194"/>
      <c r="DLD153" s="194"/>
      <c r="DLE153" s="194"/>
      <c r="DLF153" s="194"/>
      <c r="DLG153" s="194"/>
      <c r="DLH153" s="194"/>
      <c r="DLI153" s="194"/>
      <c r="DLJ153" s="194"/>
      <c r="DLK153" s="194"/>
      <c r="DLL153" s="194"/>
      <c r="DLM153" s="194"/>
      <c r="DLN153" s="194"/>
      <c r="DLO153" s="194"/>
      <c r="DLP153" s="194"/>
      <c r="DLQ153" s="194"/>
      <c r="DLR153" s="194"/>
      <c r="DLS153" s="194"/>
      <c r="DLT153" s="194"/>
      <c r="DLU153" s="194"/>
      <c r="DLV153" s="194"/>
      <c r="DLW153" s="194"/>
      <c r="DLX153" s="194"/>
      <c r="DLY153" s="194"/>
      <c r="DLZ153" s="194"/>
      <c r="DMA153" s="194"/>
      <c r="DMB153" s="194"/>
      <c r="DMC153" s="194"/>
      <c r="DMD153" s="194"/>
      <c r="DME153" s="194"/>
      <c r="DMF153" s="194"/>
      <c r="DMG153" s="194"/>
      <c r="DMH153" s="194"/>
      <c r="DMI153" s="194"/>
      <c r="DMJ153" s="194"/>
      <c r="DMK153" s="194"/>
      <c r="DML153" s="194"/>
      <c r="DMM153" s="194"/>
      <c r="DMN153" s="194"/>
      <c r="DMO153" s="194"/>
      <c r="DMP153" s="194"/>
      <c r="DMQ153" s="194"/>
      <c r="DMR153" s="194"/>
      <c r="DMS153" s="194"/>
      <c r="DMT153" s="194"/>
      <c r="DMU153" s="194"/>
      <c r="DMV153" s="194"/>
      <c r="DMW153" s="194"/>
      <c r="DMX153" s="194"/>
      <c r="DMY153" s="194"/>
      <c r="DMZ153" s="194"/>
      <c r="DNA153" s="194"/>
      <c r="DNB153" s="194"/>
      <c r="DNC153" s="194"/>
      <c r="DND153" s="194"/>
      <c r="DNE153" s="194"/>
      <c r="DNF153" s="194"/>
      <c r="DNG153" s="194"/>
      <c r="DNH153" s="194"/>
      <c r="DNI153" s="194"/>
      <c r="DNJ153" s="194"/>
      <c r="DNK153" s="194"/>
      <c r="DNL153" s="194"/>
      <c r="DNM153" s="194"/>
      <c r="DNN153" s="194"/>
      <c r="DNO153" s="194"/>
      <c r="DNP153" s="194"/>
      <c r="DNQ153" s="194"/>
      <c r="DNR153" s="194"/>
      <c r="DNS153" s="194"/>
      <c r="DNT153" s="194"/>
      <c r="DNU153" s="194"/>
      <c r="DNV153" s="194"/>
      <c r="DNW153" s="194"/>
      <c r="DNX153" s="194"/>
      <c r="DNY153" s="194"/>
      <c r="DNZ153" s="194"/>
      <c r="DOA153" s="194"/>
      <c r="DOB153" s="194"/>
      <c r="DOC153" s="194"/>
      <c r="DOD153" s="194"/>
      <c r="DOE153" s="194"/>
      <c r="DOF153" s="194"/>
      <c r="DOG153" s="194"/>
      <c r="DOH153" s="194"/>
      <c r="DOI153" s="194"/>
      <c r="DOJ153" s="194"/>
      <c r="DOK153" s="194"/>
      <c r="DOL153" s="194"/>
      <c r="DOM153" s="194"/>
      <c r="DON153" s="194"/>
      <c r="DOO153" s="194"/>
      <c r="DOP153" s="194"/>
      <c r="DOQ153" s="194"/>
      <c r="DOR153" s="194"/>
      <c r="DOS153" s="194"/>
      <c r="DOT153" s="194"/>
      <c r="DOU153" s="194"/>
      <c r="DOV153" s="194"/>
      <c r="DOW153" s="194"/>
      <c r="DOX153" s="194"/>
      <c r="DOY153" s="194"/>
      <c r="DOZ153" s="194"/>
      <c r="DPA153" s="194"/>
      <c r="DPB153" s="194"/>
      <c r="DPC153" s="194"/>
      <c r="DPD153" s="194"/>
      <c r="DPE153" s="194"/>
      <c r="DPF153" s="194"/>
      <c r="DPG153" s="194"/>
      <c r="DPH153" s="194"/>
      <c r="DPI153" s="194"/>
      <c r="DPJ153" s="194"/>
      <c r="DPK153" s="194"/>
      <c r="DPL153" s="194"/>
      <c r="DPM153" s="194"/>
      <c r="DPN153" s="194"/>
      <c r="DPO153" s="194"/>
      <c r="DPP153" s="194"/>
      <c r="DPQ153" s="194"/>
      <c r="DPR153" s="194"/>
      <c r="DPS153" s="194"/>
      <c r="DPT153" s="194"/>
      <c r="DPU153" s="194"/>
      <c r="DPV153" s="194"/>
      <c r="DPW153" s="194"/>
      <c r="DPX153" s="194"/>
      <c r="DPY153" s="194"/>
      <c r="DPZ153" s="194"/>
      <c r="DQA153" s="194"/>
      <c r="DQB153" s="194"/>
      <c r="DQC153" s="194"/>
      <c r="DQD153" s="194"/>
      <c r="DQE153" s="194"/>
      <c r="DQF153" s="194"/>
      <c r="DQG153" s="194"/>
      <c r="DQH153" s="194"/>
      <c r="DQI153" s="194"/>
      <c r="DQJ153" s="194"/>
      <c r="DQK153" s="194"/>
      <c r="DQL153" s="194"/>
      <c r="DQM153" s="194"/>
      <c r="DQN153" s="194"/>
      <c r="DQO153" s="194"/>
      <c r="DQP153" s="194"/>
      <c r="DQQ153" s="194"/>
      <c r="DQR153" s="194"/>
      <c r="DQS153" s="194"/>
      <c r="DQT153" s="194"/>
      <c r="DQU153" s="194"/>
      <c r="DQV153" s="194"/>
      <c r="DQW153" s="194"/>
      <c r="DQX153" s="194"/>
      <c r="DQY153" s="194"/>
      <c r="DQZ153" s="194"/>
      <c r="DRA153" s="194"/>
      <c r="DRB153" s="194"/>
      <c r="DRC153" s="194"/>
      <c r="DRD153" s="194"/>
      <c r="DRE153" s="194"/>
      <c r="DRF153" s="194"/>
      <c r="DRG153" s="194"/>
      <c r="DRH153" s="194"/>
      <c r="DRI153" s="194"/>
      <c r="DRJ153" s="194"/>
      <c r="DRK153" s="194"/>
      <c r="DRL153" s="194"/>
      <c r="DRM153" s="194"/>
      <c r="DRN153" s="194"/>
      <c r="DRO153" s="194"/>
      <c r="DRP153" s="194"/>
      <c r="DRQ153" s="194"/>
      <c r="DRR153" s="194"/>
      <c r="DRS153" s="194"/>
      <c r="DRT153" s="194"/>
      <c r="DRU153" s="194"/>
      <c r="DRV153" s="194"/>
      <c r="DRW153" s="194"/>
      <c r="DRX153" s="194"/>
      <c r="DRY153" s="194"/>
      <c r="DRZ153" s="194"/>
      <c r="DSA153" s="194"/>
      <c r="DSB153" s="194"/>
      <c r="DSC153" s="194"/>
      <c r="DSD153" s="194"/>
      <c r="DSE153" s="194"/>
      <c r="DSF153" s="194"/>
      <c r="DSG153" s="194"/>
      <c r="DSH153" s="194"/>
      <c r="DSI153" s="194"/>
      <c r="DSJ153" s="194"/>
      <c r="DSK153" s="194"/>
      <c r="DSL153" s="194"/>
      <c r="DSM153" s="194"/>
      <c r="DSN153" s="194"/>
      <c r="DSO153" s="194"/>
      <c r="DSP153" s="194"/>
      <c r="DSQ153" s="194"/>
      <c r="DSR153" s="194"/>
      <c r="DSS153" s="194"/>
      <c r="DST153" s="194"/>
      <c r="DSU153" s="194"/>
      <c r="DSV153" s="194"/>
      <c r="DSW153" s="194"/>
      <c r="DSX153" s="194"/>
      <c r="DSY153" s="194"/>
      <c r="DSZ153" s="194"/>
      <c r="DTA153" s="194"/>
      <c r="DTB153" s="194"/>
      <c r="DTC153" s="194"/>
      <c r="DTD153" s="194"/>
      <c r="DTE153" s="194"/>
      <c r="DTF153" s="194"/>
      <c r="DTG153" s="194"/>
      <c r="DTH153" s="194"/>
      <c r="DTI153" s="194"/>
      <c r="DTJ153" s="194"/>
      <c r="DTK153" s="194"/>
      <c r="DTL153" s="194"/>
      <c r="DTM153" s="194"/>
      <c r="DTN153" s="194"/>
      <c r="DTO153" s="194"/>
      <c r="DTP153" s="194"/>
      <c r="DTQ153" s="194"/>
      <c r="DTR153" s="194"/>
      <c r="DTS153" s="194"/>
      <c r="DTT153" s="194"/>
      <c r="DTU153" s="194"/>
      <c r="DTV153" s="194"/>
      <c r="DTW153" s="194"/>
      <c r="DTX153" s="194"/>
      <c r="DTY153" s="194"/>
      <c r="DTZ153" s="194"/>
      <c r="DUA153" s="194"/>
      <c r="DUB153" s="194"/>
      <c r="DUC153" s="194"/>
      <c r="DUD153" s="194"/>
      <c r="DUE153" s="194"/>
      <c r="DUF153" s="194"/>
      <c r="DUG153" s="194"/>
      <c r="DUH153" s="194"/>
      <c r="DUI153" s="194"/>
      <c r="DUJ153" s="194"/>
      <c r="DUK153" s="194"/>
      <c r="DUL153" s="194"/>
      <c r="DUM153" s="194"/>
      <c r="DUN153" s="194"/>
      <c r="DUO153" s="194"/>
      <c r="DUP153" s="194"/>
      <c r="DUQ153" s="194"/>
      <c r="DUR153" s="194"/>
      <c r="DUS153" s="194"/>
      <c r="DUT153" s="194"/>
      <c r="DUU153" s="194"/>
      <c r="DUV153" s="194"/>
      <c r="DUW153" s="194"/>
      <c r="DUX153" s="194"/>
      <c r="DUY153" s="194"/>
      <c r="DUZ153" s="194"/>
      <c r="DVA153" s="194"/>
      <c r="DVB153" s="194"/>
      <c r="DVC153" s="194"/>
      <c r="DVD153" s="194"/>
      <c r="DVE153" s="194"/>
      <c r="DVF153" s="194"/>
      <c r="DVG153" s="194"/>
      <c r="DVH153" s="194"/>
      <c r="DVI153" s="194"/>
      <c r="DVJ153" s="194"/>
      <c r="DVK153" s="194"/>
      <c r="DVL153" s="194"/>
      <c r="DVM153" s="194"/>
      <c r="DVN153" s="194"/>
      <c r="DVO153" s="194"/>
      <c r="DVP153" s="194"/>
      <c r="DVQ153" s="194"/>
      <c r="DVR153" s="194"/>
      <c r="DVS153" s="194"/>
      <c r="DVT153" s="194"/>
      <c r="DVU153" s="194"/>
      <c r="DVV153" s="194"/>
      <c r="DVW153" s="194"/>
      <c r="DVX153" s="194"/>
      <c r="DVY153" s="194"/>
      <c r="DVZ153" s="194"/>
      <c r="DWA153" s="194"/>
      <c r="DWB153" s="194"/>
      <c r="DWC153" s="194"/>
      <c r="DWD153" s="194"/>
      <c r="DWE153" s="194"/>
      <c r="DWF153" s="194"/>
      <c r="DWG153" s="194"/>
      <c r="DWH153" s="194"/>
      <c r="DWI153" s="194"/>
      <c r="DWJ153" s="194"/>
      <c r="DWK153" s="194"/>
      <c r="DWL153" s="194"/>
      <c r="DWM153" s="194"/>
      <c r="DWN153" s="194"/>
      <c r="DWO153" s="194"/>
      <c r="DWP153" s="194"/>
      <c r="DWQ153" s="194"/>
      <c r="DWR153" s="194"/>
      <c r="DWS153" s="194"/>
      <c r="DWT153" s="194"/>
      <c r="DWU153" s="194"/>
      <c r="DWV153" s="194"/>
      <c r="DWW153" s="194"/>
      <c r="DWX153" s="194"/>
      <c r="DWY153" s="194"/>
      <c r="DWZ153" s="194"/>
      <c r="DXA153" s="194"/>
      <c r="DXB153" s="194"/>
      <c r="DXC153" s="194"/>
      <c r="DXD153" s="194"/>
      <c r="DXE153" s="194"/>
      <c r="DXF153" s="194"/>
      <c r="DXG153" s="194"/>
      <c r="DXH153" s="194"/>
      <c r="DXI153" s="194"/>
      <c r="DXJ153" s="194"/>
      <c r="DXK153" s="194"/>
      <c r="DXL153" s="194"/>
      <c r="DXM153" s="194"/>
      <c r="DXN153" s="194"/>
      <c r="DXO153" s="194"/>
      <c r="DXP153" s="194"/>
      <c r="DXQ153" s="194"/>
      <c r="DXR153" s="194"/>
      <c r="DXS153" s="194"/>
      <c r="DXT153" s="194"/>
      <c r="DXU153" s="194"/>
      <c r="DXV153" s="194"/>
      <c r="DXW153" s="194"/>
      <c r="DXX153" s="194"/>
      <c r="DXY153" s="194"/>
      <c r="DXZ153" s="194"/>
      <c r="DYA153" s="194"/>
      <c r="DYB153" s="194"/>
      <c r="DYC153" s="194"/>
      <c r="DYD153" s="194"/>
      <c r="DYE153" s="194"/>
      <c r="DYF153" s="194"/>
      <c r="DYG153" s="194"/>
      <c r="DYH153" s="194"/>
      <c r="DYI153" s="194"/>
      <c r="DYJ153" s="194"/>
      <c r="DYK153" s="194"/>
      <c r="DYL153" s="194"/>
      <c r="DYM153" s="194"/>
      <c r="DYN153" s="194"/>
      <c r="DYO153" s="194"/>
      <c r="DYP153" s="194"/>
      <c r="DYQ153" s="194"/>
      <c r="DYR153" s="194"/>
      <c r="DYS153" s="194"/>
      <c r="DYT153" s="194"/>
      <c r="DYU153" s="194"/>
      <c r="DYV153" s="194"/>
      <c r="DYW153" s="194"/>
      <c r="DYX153" s="194"/>
      <c r="DYY153" s="194"/>
      <c r="DYZ153" s="194"/>
      <c r="DZA153" s="194"/>
      <c r="DZB153" s="194"/>
      <c r="DZC153" s="194"/>
      <c r="DZD153" s="194"/>
      <c r="DZE153" s="194"/>
      <c r="DZF153" s="194"/>
      <c r="DZG153" s="194"/>
      <c r="DZH153" s="194"/>
      <c r="DZI153" s="194"/>
      <c r="DZJ153" s="194"/>
      <c r="DZK153" s="194"/>
      <c r="DZL153" s="194"/>
      <c r="DZM153" s="194"/>
      <c r="DZN153" s="194"/>
      <c r="DZO153" s="194"/>
      <c r="DZP153" s="194"/>
      <c r="DZQ153" s="194"/>
      <c r="DZR153" s="194"/>
      <c r="DZS153" s="194"/>
      <c r="DZT153" s="194"/>
      <c r="DZU153" s="194"/>
      <c r="DZV153" s="194"/>
      <c r="DZW153" s="194"/>
      <c r="DZX153" s="194"/>
      <c r="DZY153" s="194"/>
      <c r="DZZ153" s="194"/>
      <c r="EAA153" s="194"/>
      <c r="EAB153" s="194"/>
      <c r="EAC153" s="194"/>
      <c r="EAD153" s="194"/>
      <c r="EAE153" s="194"/>
      <c r="EAF153" s="194"/>
      <c r="EAG153" s="194"/>
      <c r="EAH153" s="194"/>
      <c r="EAI153" s="194"/>
      <c r="EAJ153" s="194"/>
      <c r="EAK153" s="194"/>
      <c r="EAL153" s="194"/>
      <c r="EAM153" s="194"/>
      <c r="EAN153" s="194"/>
      <c r="EAO153" s="194"/>
      <c r="EAP153" s="194"/>
      <c r="EAQ153" s="194"/>
      <c r="EAR153" s="194"/>
      <c r="EAS153" s="194"/>
      <c r="EAT153" s="194"/>
      <c r="EAU153" s="194"/>
      <c r="EAV153" s="194"/>
      <c r="EAW153" s="194"/>
      <c r="EAX153" s="194"/>
      <c r="EAY153" s="194"/>
      <c r="EAZ153" s="194"/>
      <c r="EBA153" s="194"/>
      <c r="EBB153" s="194"/>
      <c r="EBC153" s="194"/>
      <c r="EBD153" s="194"/>
      <c r="EBE153" s="194"/>
      <c r="EBF153" s="194"/>
      <c r="EBG153" s="194"/>
      <c r="EBH153" s="194"/>
      <c r="EBI153" s="194"/>
      <c r="EBJ153" s="194"/>
      <c r="EBK153" s="194"/>
      <c r="EBL153" s="194"/>
      <c r="EBM153" s="194"/>
      <c r="EBN153" s="194"/>
      <c r="EBO153" s="194"/>
      <c r="EBP153" s="194"/>
      <c r="EBQ153" s="194"/>
      <c r="EBR153" s="194"/>
      <c r="EBS153" s="194"/>
      <c r="EBT153" s="194"/>
      <c r="EBU153" s="194"/>
      <c r="EBV153" s="194"/>
      <c r="EBW153" s="194"/>
      <c r="EBX153" s="194"/>
      <c r="EBY153" s="194"/>
      <c r="EBZ153" s="194"/>
      <c r="ECA153" s="194"/>
      <c r="ECB153" s="194"/>
      <c r="ECC153" s="194"/>
      <c r="ECD153" s="194"/>
      <c r="ECE153" s="194"/>
      <c r="ECF153" s="194"/>
      <c r="ECG153" s="194"/>
      <c r="ECH153" s="194"/>
      <c r="ECI153" s="194"/>
      <c r="ECJ153" s="194"/>
      <c r="ECK153" s="194"/>
      <c r="ECL153" s="194"/>
      <c r="ECM153" s="194"/>
      <c r="ECN153" s="194"/>
      <c r="ECO153" s="194"/>
      <c r="ECP153" s="194"/>
      <c r="ECQ153" s="194"/>
      <c r="ECR153" s="194"/>
      <c r="ECS153" s="194"/>
      <c r="ECT153" s="194"/>
      <c r="ECU153" s="194"/>
      <c r="ECV153" s="194"/>
      <c r="ECW153" s="194"/>
      <c r="ECX153" s="194"/>
      <c r="ECY153" s="194"/>
      <c r="ECZ153" s="194"/>
      <c r="EDA153" s="194"/>
      <c r="EDB153" s="194"/>
      <c r="EDC153" s="194"/>
      <c r="EDD153" s="194"/>
      <c r="EDE153" s="194"/>
      <c r="EDF153" s="194"/>
      <c r="EDG153" s="194"/>
      <c r="EDH153" s="194"/>
      <c r="EDI153" s="194"/>
      <c r="EDJ153" s="194"/>
      <c r="EDK153" s="194"/>
      <c r="EDL153" s="194"/>
      <c r="EDM153" s="194"/>
      <c r="EDN153" s="194"/>
      <c r="EDO153" s="194"/>
      <c r="EDP153" s="194"/>
      <c r="EDQ153" s="194"/>
      <c r="EDR153" s="194"/>
      <c r="EDS153" s="194"/>
      <c r="EDT153" s="194"/>
      <c r="EDU153" s="194"/>
      <c r="EDV153" s="194"/>
      <c r="EDW153" s="194"/>
      <c r="EDX153" s="194"/>
      <c r="EDY153" s="194"/>
      <c r="EDZ153" s="194"/>
      <c r="EEA153" s="194"/>
      <c r="EEB153" s="194"/>
      <c r="EEC153" s="194"/>
      <c r="EED153" s="194"/>
      <c r="EEE153" s="194"/>
      <c r="EEF153" s="194"/>
      <c r="EEG153" s="194"/>
      <c r="EEH153" s="194"/>
      <c r="EEI153" s="194"/>
      <c r="EEJ153" s="194"/>
      <c r="EEK153" s="194"/>
      <c r="EEL153" s="194"/>
      <c r="EEM153" s="194"/>
      <c r="EEN153" s="194"/>
      <c r="EEO153" s="194"/>
      <c r="EEP153" s="194"/>
      <c r="EEQ153" s="194"/>
      <c r="EER153" s="194"/>
      <c r="EES153" s="194"/>
      <c r="EET153" s="194"/>
      <c r="EEU153" s="194"/>
      <c r="EEV153" s="194"/>
      <c r="EEW153" s="194"/>
      <c r="EEX153" s="194"/>
      <c r="EEY153" s="194"/>
      <c r="EEZ153" s="194"/>
      <c r="EFA153" s="194"/>
      <c r="EFB153" s="194"/>
      <c r="EFC153" s="194"/>
      <c r="EFD153" s="194"/>
      <c r="EFE153" s="194"/>
      <c r="EFF153" s="194"/>
      <c r="EFG153" s="194"/>
      <c r="EFH153" s="194"/>
      <c r="EFI153" s="194"/>
      <c r="EFJ153" s="194"/>
      <c r="EFK153" s="194"/>
      <c r="EFL153" s="194"/>
      <c r="EFM153" s="194"/>
      <c r="EFN153" s="194"/>
      <c r="EFO153" s="194"/>
      <c r="EFP153" s="194"/>
      <c r="EFQ153" s="194"/>
      <c r="EFR153" s="194"/>
      <c r="EFS153" s="194"/>
      <c r="EFT153" s="194"/>
      <c r="EFU153" s="194"/>
      <c r="EFV153" s="194"/>
      <c r="EFW153" s="194"/>
      <c r="EFX153" s="194"/>
      <c r="EFY153" s="194"/>
      <c r="EFZ153" s="194"/>
      <c r="EGA153" s="194"/>
      <c r="EGB153" s="194"/>
      <c r="EGC153" s="194"/>
      <c r="EGD153" s="194"/>
      <c r="EGE153" s="194"/>
      <c r="EGF153" s="194"/>
      <c r="EGG153" s="194"/>
      <c r="EGH153" s="194"/>
      <c r="EGI153" s="194"/>
      <c r="EGJ153" s="194"/>
      <c r="EGK153" s="194"/>
      <c r="EGL153" s="194"/>
      <c r="EGM153" s="194"/>
      <c r="EGN153" s="194"/>
      <c r="EGO153" s="194"/>
      <c r="EGP153" s="194"/>
      <c r="EGQ153" s="194"/>
      <c r="EGR153" s="194"/>
      <c r="EGS153" s="194"/>
      <c r="EGT153" s="194"/>
      <c r="EGU153" s="194"/>
      <c r="EGV153" s="194"/>
      <c r="EGW153" s="194"/>
      <c r="EGX153" s="194"/>
      <c r="EGY153" s="194"/>
      <c r="EGZ153" s="194"/>
      <c r="EHA153" s="194"/>
      <c r="EHB153" s="194"/>
      <c r="EHC153" s="194"/>
      <c r="EHD153" s="194"/>
      <c r="EHE153" s="194"/>
      <c r="EHF153" s="194"/>
      <c r="EHG153" s="194"/>
      <c r="EHH153" s="194"/>
      <c r="EHI153" s="194"/>
      <c r="EHJ153" s="194"/>
      <c r="EHK153" s="194"/>
      <c r="EHL153" s="194"/>
      <c r="EHM153" s="194"/>
      <c r="EHN153" s="194"/>
      <c r="EHO153" s="194"/>
      <c r="EHP153" s="194"/>
      <c r="EHQ153" s="194"/>
      <c r="EHR153" s="194"/>
      <c r="EHS153" s="194"/>
      <c r="EHT153" s="194"/>
      <c r="EHU153" s="194"/>
      <c r="EHV153" s="194"/>
      <c r="EHW153" s="194"/>
      <c r="EHX153" s="194"/>
      <c r="EHY153" s="194"/>
      <c r="EHZ153" s="194"/>
      <c r="EIA153" s="194"/>
      <c r="EIB153" s="194"/>
      <c r="EIC153" s="194"/>
      <c r="EID153" s="194"/>
      <c r="EIE153" s="194"/>
      <c r="EIF153" s="194"/>
      <c r="EIG153" s="194"/>
      <c r="EIH153" s="194"/>
      <c r="EII153" s="194"/>
      <c r="EIJ153" s="194"/>
      <c r="EIK153" s="194"/>
      <c r="EIL153" s="194"/>
      <c r="EIM153" s="194"/>
      <c r="EIN153" s="194"/>
      <c r="EIO153" s="194"/>
      <c r="EIP153" s="194"/>
      <c r="EIQ153" s="194"/>
      <c r="EIR153" s="194"/>
      <c r="EIS153" s="194"/>
      <c r="EIT153" s="194"/>
      <c r="EIU153" s="194"/>
      <c r="EIV153" s="194"/>
      <c r="EIW153" s="194"/>
      <c r="EIX153" s="194"/>
      <c r="EIY153" s="194"/>
      <c r="EIZ153" s="194"/>
      <c r="EJA153" s="194"/>
      <c r="EJB153" s="194"/>
      <c r="EJC153" s="194"/>
      <c r="EJD153" s="194"/>
      <c r="EJE153" s="194"/>
      <c r="EJF153" s="194"/>
      <c r="EJG153" s="194"/>
      <c r="EJH153" s="194"/>
      <c r="EJI153" s="194"/>
      <c r="EJJ153" s="194"/>
      <c r="EJK153" s="194"/>
      <c r="EJL153" s="194"/>
      <c r="EJM153" s="194"/>
      <c r="EJN153" s="194"/>
      <c r="EJO153" s="194"/>
      <c r="EJP153" s="194"/>
      <c r="EJQ153" s="194"/>
      <c r="EJR153" s="194"/>
      <c r="EJS153" s="194"/>
      <c r="EJT153" s="194"/>
      <c r="EJU153" s="194"/>
      <c r="EJV153" s="194"/>
      <c r="EJW153" s="194"/>
      <c r="EJX153" s="194"/>
      <c r="EJY153" s="194"/>
      <c r="EJZ153" s="194"/>
      <c r="EKA153" s="194"/>
      <c r="EKB153" s="194"/>
      <c r="EKC153" s="194"/>
      <c r="EKD153" s="194"/>
      <c r="EKE153" s="194"/>
      <c r="EKF153" s="194"/>
      <c r="EKG153" s="194"/>
      <c r="EKH153" s="194"/>
      <c r="EKI153" s="194"/>
      <c r="EKJ153" s="194"/>
      <c r="EKK153" s="194"/>
      <c r="EKL153" s="194"/>
      <c r="EKM153" s="194"/>
      <c r="EKN153" s="194"/>
      <c r="EKO153" s="194"/>
      <c r="EKP153" s="194"/>
      <c r="EKQ153" s="194"/>
      <c r="EKR153" s="194"/>
      <c r="EKS153" s="194"/>
      <c r="EKT153" s="194"/>
      <c r="EKU153" s="194"/>
      <c r="EKV153" s="194"/>
      <c r="EKW153" s="194"/>
      <c r="EKX153" s="194"/>
      <c r="EKY153" s="194"/>
      <c r="EKZ153" s="194"/>
      <c r="ELA153" s="194"/>
      <c r="ELB153" s="194"/>
      <c r="ELC153" s="194"/>
      <c r="ELD153" s="194"/>
      <c r="ELE153" s="194"/>
      <c r="ELF153" s="194"/>
      <c r="ELG153" s="194"/>
      <c r="ELH153" s="194"/>
      <c r="ELI153" s="194"/>
      <c r="ELJ153" s="194"/>
      <c r="ELK153" s="194"/>
      <c r="ELL153" s="194"/>
      <c r="ELM153" s="194"/>
      <c r="ELN153" s="194"/>
      <c r="ELO153" s="194"/>
      <c r="ELP153" s="194"/>
      <c r="ELQ153" s="194"/>
      <c r="ELR153" s="194"/>
      <c r="ELS153" s="194"/>
      <c r="ELT153" s="194"/>
      <c r="ELU153" s="194"/>
      <c r="ELV153" s="194"/>
      <c r="ELW153" s="194"/>
      <c r="ELX153" s="194"/>
      <c r="ELY153" s="194"/>
      <c r="ELZ153" s="194"/>
      <c r="EMA153" s="194"/>
      <c r="EMB153" s="194"/>
      <c r="EMC153" s="194"/>
      <c r="EMD153" s="194"/>
      <c r="EME153" s="194"/>
      <c r="EMF153" s="194"/>
      <c r="EMG153" s="194"/>
      <c r="EMH153" s="194"/>
      <c r="EMI153" s="194"/>
      <c r="EMJ153" s="194"/>
      <c r="EMK153" s="194"/>
      <c r="EML153" s="194"/>
      <c r="EMM153" s="194"/>
      <c r="EMN153" s="194"/>
      <c r="EMO153" s="194"/>
      <c r="EMP153" s="194"/>
      <c r="EMQ153" s="194"/>
      <c r="EMR153" s="194"/>
      <c r="EMS153" s="194"/>
      <c r="EMT153" s="194"/>
      <c r="EMU153" s="194"/>
      <c r="EMV153" s="194"/>
      <c r="EMW153" s="194"/>
      <c r="EMX153" s="194"/>
      <c r="EMY153" s="194"/>
      <c r="EMZ153" s="194"/>
      <c r="ENA153" s="194"/>
      <c r="ENB153" s="194"/>
      <c r="ENC153" s="194"/>
      <c r="END153" s="194"/>
      <c r="ENE153" s="194"/>
      <c r="ENF153" s="194"/>
      <c r="ENG153" s="194"/>
      <c r="ENH153" s="194"/>
      <c r="ENI153" s="194"/>
      <c r="ENJ153" s="194"/>
      <c r="ENK153" s="194"/>
      <c r="ENL153" s="194"/>
      <c r="ENM153" s="194"/>
      <c r="ENN153" s="194"/>
      <c r="ENO153" s="194"/>
      <c r="ENP153" s="194"/>
      <c r="ENQ153" s="194"/>
      <c r="ENR153" s="194"/>
      <c r="ENS153" s="194"/>
      <c r="ENT153" s="194"/>
      <c r="ENU153" s="194"/>
      <c r="ENV153" s="194"/>
      <c r="ENW153" s="194"/>
      <c r="ENX153" s="194"/>
      <c r="ENY153" s="194"/>
      <c r="ENZ153" s="194"/>
      <c r="EOA153" s="194"/>
      <c r="EOB153" s="194"/>
      <c r="EOC153" s="194"/>
      <c r="EOD153" s="194"/>
      <c r="EOE153" s="194"/>
      <c r="EOF153" s="194"/>
      <c r="EOG153" s="194"/>
      <c r="EOH153" s="194"/>
      <c r="EOI153" s="194"/>
      <c r="EOJ153" s="194"/>
      <c r="EOK153" s="194"/>
      <c r="EOL153" s="194"/>
      <c r="EOM153" s="194"/>
      <c r="EON153" s="194"/>
      <c r="EOO153" s="194"/>
      <c r="EOP153" s="194"/>
      <c r="EOQ153" s="194"/>
      <c r="EOR153" s="194"/>
      <c r="EOS153" s="194"/>
      <c r="EOT153" s="194"/>
      <c r="EOU153" s="194"/>
      <c r="EOV153" s="194"/>
      <c r="EOW153" s="194"/>
      <c r="EOX153" s="194"/>
      <c r="EOY153" s="194"/>
      <c r="EOZ153" s="194"/>
      <c r="EPA153" s="194"/>
      <c r="EPB153" s="194"/>
      <c r="EPC153" s="194"/>
      <c r="EPD153" s="194"/>
      <c r="EPE153" s="194"/>
      <c r="EPF153" s="194"/>
      <c r="EPG153" s="194"/>
      <c r="EPH153" s="194"/>
      <c r="EPI153" s="194"/>
      <c r="EPJ153" s="194"/>
      <c r="EPK153" s="194"/>
      <c r="EPL153" s="194"/>
      <c r="EPM153" s="194"/>
      <c r="EPN153" s="194"/>
      <c r="EPO153" s="194"/>
      <c r="EPP153" s="194"/>
      <c r="EPQ153" s="194"/>
      <c r="EPR153" s="194"/>
      <c r="EPS153" s="194"/>
      <c r="EPT153" s="194"/>
      <c r="EPU153" s="194"/>
      <c r="EPV153" s="194"/>
      <c r="EPW153" s="194"/>
      <c r="EPX153" s="194"/>
      <c r="EPY153" s="194"/>
      <c r="EPZ153" s="194"/>
      <c r="EQA153" s="194"/>
      <c r="EQB153" s="194"/>
      <c r="EQC153" s="194"/>
      <c r="EQD153" s="194"/>
      <c r="EQE153" s="194"/>
      <c r="EQF153" s="194"/>
      <c r="EQG153" s="194"/>
      <c r="EQH153" s="194"/>
      <c r="EQI153" s="194"/>
      <c r="EQJ153" s="194"/>
      <c r="EQK153" s="194"/>
      <c r="EQL153" s="194"/>
      <c r="EQM153" s="194"/>
      <c r="EQN153" s="194"/>
      <c r="EQO153" s="194"/>
      <c r="EQP153" s="194"/>
      <c r="EQQ153" s="194"/>
      <c r="EQR153" s="194"/>
      <c r="EQS153" s="194"/>
      <c r="EQT153" s="194"/>
      <c r="EQU153" s="194"/>
      <c r="EQV153" s="194"/>
      <c r="EQW153" s="194"/>
      <c r="EQX153" s="194"/>
      <c r="EQY153" s="194"/>
      <c r="EQZ153" s="194"/>
      <c r="ERA153" s="194"/>
      <c r="ERB153" s="194"/>
      <c r="ERC153" s="194"/>
      <c r="ERD153" s="194"/>
      <c r="ERE153" s="194"/>
      <c r="ERF153" s="194"/>
      <c r="ERG153" s="194"/>
      <c r="ERH153" s="194"/>
      <c r="ERI153" s="194"/>
      <c r="ERJ153" s="194"/>
      <c r="ERK153" s="194"/>
      <c r="ERL153" s="194"/>
      <c r="ERM153" s="194"/>
      <c r="ERN153" s="194"/>
      <c r="ERO153" s="194"/>
      <c r="ERP153" s="194"/>
      <c r="ERQ153" s="194"/>
      <c r="ERR153" s="194"/>
      <c r="ERS153" s="194"/>
      <c r="ERT153" s="194"/>
      <c r="ERU153" s="194"/>
      <c r="ERV153" s="194"/>
      <c r="ERW153" s="194"/>
      <c r="ERX153" s="194"/>
      <c r="ERY153" s="194"/>
      <c r="ERZ153" s="194"/>
      <c r="ESA153" s="194"/>
      <c r="ESB153" s="194"/>
      <c r="ESC153" s="194"/>
      <c r="ESD153" s="194"/>
      <c r="ESE153" s="194"/>
      <c r="ESF153" s="194"/>
      <c r="ESG153" s="194"/>
      <c r="ESH153" s="194"/>
      <c r="ESI153" s="194"/>
      <c r="ESJ153" s="194"/>
      <c r="ESK153" s="194"/>
      <c r="ESL153" s="194"/>
      <c r="ESM153" s="194"/>
      <c r="ESN153" s="194"/>
      <c r="ESO153" s="194"/>
      <c r="ESP153" s="194"/>
      <c r="ESQ153" s="194"/>
      <c r="ESR153" s="194"/>
      <c r="ESS153" s="194"/>
      <c r="EST153" s="194"/>
      <c r="ESU153" s="194"/>
      <c r="ESV153" s="194"/>
      <c r="ESW153" s="194"/>
      <c r="ESX153" s="194"/>
      <c r="ESY153" s="194"/>
      <c r="ESZ153" s="194"/>
      <c r="ETA153" s="194"/>
      <c r="ETB153" s="194"/>
      <c r="ETC153" s="194"/>
      <c r="ETD153" s="194"/>
      <c r="ETE153" s="194"/>
      <c r="ETF153" s="194"/>
      <c r="ETG153" s="194"/>
      <c r="ETH153" s="194"/>
      <c r="ETI153" s="194"/>
      <c r="ETJ153" s="194"/>
      <c r="ETK153" s="194"/>
      <c r="ETL153" s="194"/>
      <c r="ETM153" s="194"/>
      <c r="ETN153" s="194"/>
      <c r="ETO153" s="194"/>
      <c r="ETP153" s="194"/>
      <c r="ETQ153" s="194"/>
      <c r="ETR153" s="194"/>
      <c r="ETS153" s="194"/>
      <c r="ETT153" s="194"/>
      <c r="ETU153" s="194"/>
      <c r="ETV153" s="194"/>
      <c r="ETW153" s="194"/>
      <c r="ETX153" s="194"/>
      <c r="ETY153" s="194"/>
      <c r="ETZ153" s="194"/>
      <c r="EUA153" s="194"/>
      <c r="EUB153" s="194"/>
      <c r="EUC153" s="194"/>
      <c r="EUD153" s="194"/>
      <c r="EUE153" s="194"/>
      <c r="EUF153" s="194"/>
      <c r="EUG153" s="194"/>
      <c r="EUH153" s="194"/>
      <c r="EUI153" s="194"/>
      <c r="EUJ153" s="194"/>
      <c r="EUK153" s="194"/>
      <c r="EUL153" s="194"/>
      <c r="EUM153" s="194"/>
      <c r="EUN153" s="194"/>
      <c r="EUO153" s="194"/>
      <c r="EUP153" s="194"/>
      <c r="EUQ153" s="194"/>
      <c r="EUR153" s="194"/>
      <c r="EUS153" s="194"/>
      <c r="EUT153" s="194"/>
      <c r="EUU153" s="194"/>
      <c r="EUV153" s="194"/>
      <c r="EUW153" s="194"/>
      <c r="EUX153" s="194"/>
      <c r="EUY153" s="194"/>
      <c r="EUZ153" s="194"/>
      <c r="EVA153" s="194"/>
      <c r="EVB153" s="194"/>
      <c r="EVC153" s="194"/>
      <c r="EVD153" s="194"/>
      <c r="EVE153" s="194"/>
      <c r="EVF153" s="194"/>
      <c r="EVG153" s="194"/>
      <c r="EVH153" s="194"/>
      <c r="EVI153" s="194"/>
      <c r="EVJ153" s="194"/>
      <c r="EVK153" s="194"/>
      <c r="EVL153" s="194"/>
      <c r="EVM153" s="194"/>
      <c r="EVN153" s="194"/>
      <c r="EVO153" s="194"/>
      <c r="EVP153" s="194"/>
      <c r="EVQ153" s="194"/>
      <c r="EVR153" s="194"/>
      <c r="EVS153" s="194"/>
      <c r="EVT153" s="194"/>
      <c r="EVU153" s="194"/>
      <c r="EVV153" s="194"/>
      <c r="EVW153" s="194"/>
      <c r="EVX153" s="194"/>
      <c r="EVY153" s="194"/>
      <c r="EVZ153" s="194"/>
      <c r="EWA153" s="194"/>
      <c r="EWB153" s="194"/>
      <c r="EWC153" s="194"/>
      <c r="EWD153" s="194"/>
      <c r="EWE153" s="194"/>
      <c r="EWF153" s="194"/>
      <c r="EWG153" s="194"/>
      <c r="EWH153" s="194"/>
      <c r="EWI153" s="194"/>
      <c r="EWJ153" s="194"/>
      <c r="EWK153" s="194"/>
      <c r="EWL153" s="194"/>
      <c r="EWM153" s="194"/>
      <c r="EWN153" s="194"/>
      <c r="EWO153" s="194"/>
      <c r="EWP153" s="194"/>
      <c r="EWQ153" s="194"/>
      <c r="EWR153" s="194"/>
      <c r="EWS153" s="194"/>
      <c r="EWT153" s="194"/>
      <c r="EWU153" s="194"/>
      <c r="EWV153" s="194"/>
      <c r="EWW153" s="194"/>
      <c r="EWX153" s="194"/>
      <c r="EWY153" s="194"/>
      <c r="EWZ153" s="194"/>
      <c r="EXA153" s="194"/>
      <c r="EXB153" s="194"/>
      <c r="EXC153" s="194"/>
      <c r="EXD153" s="194"/>
      <c r="EXE153" s="194"/>
      <c r="EXF153" s="194"/>
      <c r="EXG153" s="194"/>
      <c r="EXH153" s="194"/>
      <c r="EXI153" s="194"/>
      <c r="EXJ153" s="194"/>
      <c r="EXK153" s="194"/>
      <c r="EXL153" s="194"/>
      <c r="EXM153" s="194"/>
      <c r="EXN153" s="194"/>
      <c r="EXO153" s="194"/>
      <c r="EXP153" s="194"/>
      <c r="EXQ153" s="194"/>
      <c r="EXR153" s="194"/>
      <c r="EXS153" s="194"/>
      <c r="EXT153" s="194"/>
      <c r="EXU153" s="194"/>
      <c r="EXV153" s="194"/>
      <c r="EXW153" s="194"/>
      <c r="EXX153" s="194"/>
      <c r="EXY153" s="194"/>
      <c r="EXZ153" s="194"/>
      <c r="EYA153" s="194"/>
      <c r="EYB153" s="194"/>
      <c r="EYC153" s="194"/>
      <c r="EYD153" s="194"/>
      <c r="EYE153" s="194"/>
      <c r="EYF153" s="194"/>
      <c r="EYG153" s="194"/>
      <c r="EYH153" s="194"/>
      <c r="EYI153" s="194"/>
      <c r="EYJ153" s="194"/>
      <c r="EYK153" s="194"/>
      <c r="EYL153" s="194"/>
      <c r="EYM153" s="194"/>
      <c r="EYN153" s="194"/>
      <c r="EYO153" s="194"/>
      <c r="EYP153" s="194"/>
      <c r="EYQ153" s="194"/>
      <c r="EYR153" s="194"/>
      <c r="EYS153" s="194"/>
      <c r="EYT153" s="194"/>
      <c r="EYU153" s="194"/>
      <c r="EYV153" s="194"/>
      <c r="EYW153" s="194"/>
      <c r="EYX153" s="194"/>
      <c r="EYY153" s="194"/>
      <c r="EYZ153" s="194"/>
      <c r="EZA153" s="194"/>
      <c r="EZB153" s="194"/>
      <c r="EZC153" s="194"/>
      <c r="EZD153" s="194"/>
      <c r="EZE153" s="194"/>
      <c r="EZF153" s="194"/>
      <c r="EZG153" s="194"/>
      <c r="EZH153" s="194"/>
      <c r="EZI153" s="194"/>
      <c r="EZJ153" s="194"/>
      <c r="EZK153" s="194"/>
      <c r="EZL153" s="194"/>
      <c r="EZM153" s="194"/>
      <c r="EZN153" s="194"/>
      <c r="EZO153" s="194"/>
      <c r="EZP153" s="194"/>
      <c r="EZQ153" s="194"/>
      <c r="EZR153" s="194"/>
      <c r="EZS153" s="194"/>
      <c r="EZT153" s="194"/>
      <c r="EZU153" s="194"/>
      <c r="EZV153" s="194"/>
      <c r="EZW153" s="194"/>
      <c r="EZX153" s="194"/>
      <c r="EZY153" s="194"/>
      <c r="EZZ153" s="194"/>
      <c r="FAA153" s="194"/>
      <c r="FAB153" s="194"/>
      <c r="FAC153" s="194"/>
      <c r="FAD153" s="194"/>
      <c r="FAE153" s="194"/>
      <c r="FAF153" s="194"/>
      <c r="FAG153" s="194"/>
      <c r="FAH153" s="194"/>
      <c r="FAI153" s="194"/>
      <c r="FAJ153" s="194"/>
      <c r="FAK153" s="194"/>
      <c r="FAL153" s="194"/>
      <c r="FAM153" s="194"/>
      <c r="FAN153" s="194"/>
      <c r="FAO153" s="194"/>
      <c r="FAP153" s="194"/>
      <c r="FAQ153" s="194"/>
      <c r="FAR153" s="194"/>
      <c r="FAS153" s="194"/>
      <c r="FAT153" s="194"/>
      <c r="FAU153" s="194"/>
      <c r="FAV153" s="194"/>
      <c r="FAW153" s="194"/>
      <c r="FAX153" s="194"/>
      <c r="FAY153" s="194"/>
      <c r="FAZ153" s="194"/>
      <c r="FBA153" s="194"/>
      <c r="FBB153" s="194"/>
      <c r="FBC153" s="194"/>
      <c r="FBD153" s="194"/>
      <c r="FBE153" s="194"/>
      <c r="FBF153" s="194"/>
      <c r="FBG153" s="194"/>
      <c r="FBH153" s="194"/>
      <c r="FBI153" s="194"/>
      <c r="FBJ153" s="194"/>
      <c r="FBK153" s="194"/>
      <c r="FBL153" s="194"/>
      <c r="FBM153" s="194"/>
      <c r="FBN153" s="194"/>
      <c r="FBO153" s="194"/>
      <c r="FBP153" s="194"/>
      <c r="FBQ153" s="194"/>
      <c r="FBR153" s="194"/>
      <c r="FBS153" s="194"/>
      <c r="FBT153" s="194"/>
      <c r="FBU153" s="194"/>
      <c r="FBV153" s="194"/>
      <c r="FBW153" s="194"/>
      <c r="FBX153" s="194"/>
      <c r="FBY153" s="194"/>
      <c r="FBZ153" s="194"/>
      <c r="FCA153" s="194"/>
      <c r="FCB153" s="194"/>
      <c r="FCC153" s="194"/>
      <c r="FCD153" s="194"/>
      <c r="FCE153" s="194"/>
      <c r="FCF153" s="194"/>
      <c r="FCG153" s="194"/>
      <c r="FCH153" s="194"/>
      <c r="FCI153" s="194"/>
      <c r="FCJ153" s="194"/>
      <c r="FCK153" s="194"/>
      <c r="FCL153" s="194"/>
      <c r="FCM153" s="194"/>
      <c r="FCN153" s="194"/>
      <c r="FCO153" s="194"/>
      <c r="FCP153" s="194"/>
      <c r="FCQ153" s="194"/>
      <c r="FCR153" s="194"/>
      <c r="FCS153" s="194"/>
      <c r="FCT153" s="194"/>
      <c r="FCU153" s="194"/>
      <c r="FCV153" s="194"/>
      <c r="FCW153" s="194"/>
      <c r="FCX153" s="194"/>
      <c r="FCY153" s="194"/>
      <c r="FCZ153" s="194"/>
      <c r="FDA153" s="194"/>
      <c r="FDB153" s="194"/>
      <c r="FDC153" s="194"/>
      <c r="FDD153" s="194"/>
      <c r="FDE153" s="194"/>
      <c r="FDF153" s="194"/>
      <c r="FDG153" s="194"/>
      <c r="FDH153" s="194"/>
      <c r="FDI153" s="194"/>
      <c r="FDJ153" s="194"/>
      <c r="FDK153" s="194"/>
      <c r="FDL153" s="194"/>
      <c r="FDM153" s="194"/>
      <c r="FDN153" s="194"/>
      <c r="FDO153" s="194"/>
      <c r="FDP153" s="194"/>
      <c r="FDQ153" s="194"/>
      <c r="FDR153" s="194"/>
      <c r="FDS153" s="194"/>
      <c r="FDT153" s="194"/>
      <c r="FDU153" s="194"/>
      <c r="FDV153" s="194"/>
      <c r="FDW153" s="194"/>
      <c r="FDX153" s="194"/>
      <c r="FDY153" s="194"/>
      <c r="FDZ153" s="194"/>
      <c r="FEA153" s="194"/>
      <c r="FEB153" s="194"/>
      <c r="FEC153" s="194"/>
      <c r="FED153" s="194"/>
      <c r="FEE153" s="194"/>
      <c r="FEF153" s="194"/>
      <c r="FEG153" s="194"/>
      <c r="FEH153" s="194"/>
      <c r="FEI153" s="194"/>
      <c r="FEJ153" s="194"/>
      <c r="FEK153" s="194"/>
      <c r="FEL153" s="194"/>
      <c r="FEM153" s="194"/>
      <c r="FEN153" s="194"/>
      <c r="FEO153" s="194"/>
      <c r="FEP153" s="194"/>
      <c r="FEQ153" s="194"/>
      <c r="FER153" s="194"/>
      <c r="FES153" s="194"/>
      <c r="FET153" s="194"/>
      <c r="FEU153" s="194"/>
      <c r="FEV153" s="194"/>
      <c r="FEW153" s="194"/>
      <c r="FEX153" s="194"/>
      <c r="FEY153" s="194"/>
      <c r="FEZ153" s="194"/>
      <c r="FFA153" s="194"/>
      <c r="FFB153" s="194"/>
      <c r="FFC153" s="194"/>
      <c r="FFD153" s="194"/>
      <c r="FFE153" s="194"/>
      <c r="FFF153" s="194"/>
      <c r="FFG153" s="194"/>
      <c r="FFH153" s="194"/>
      <c r="FFI153" s="194"/>
      <c r="FFJ153" s="194"/>
      <c r="FFK153" s="194"/>
      <c r="FFL153" s="194"/>
      <c r="FFM153" s="194"/>
      <c r="FFN153" s="194"/>
      <c r="FFO153" s="194"/>
      <c r="FFP153" s="194"/>
      <c r="FFQ153" s="194"/>
      <c r="FFR153" s="194"/>
      <c r="FFS153" s="194"/>
      <c r="FFT153" s="194"/>
      <c r="FFU153" s="194"/>
      <c r="FFV153" s="194"/>
      <c r="FFW153" s="194"/>
      <c r="FFX153" s="194"/>
      <c r="FFY153" s="194"/>
      <c r="FFZ153" s="194"/>
      <c r="FGA153" s="194"/>
      <c r="FGB153" s="194"/>
      <c r="FGC153" s="194"/>
      <c r="FGD153" s="194"/>
      <c r="FGE153" s="194"/>
      <c r="FGF153" s="194"/>
      <c r="FGG153" s="194"/>
      <c r="FGH153" s="194"/>
      <c r="FGI153" s="194"/>
      <c r="FGJ153" s="194"/>
      <c r="FGK153" s="194"/>
      <c r="FGL153" s="194"/>
      <c r="FGM153" s="194"/>
      <c r="FGN153" s="194"/>
      <c r="FGO153" s="194"/>
      <c r="FGP153" s="194"/>
      <c r="FGQ153" s="194"/>
      <c r="FGR153" s="194"/>
      <c r="FGS153" s="194"/>
      <c r="FGT153" s="194"/>
      <c r="FGU153" s="194"/>
      <c r="FGV153" s="194"/>
      <c r="FGW153" s="194"/>
      <c r="FGX153" s="194"/>
      <c r="FGY153" s="194"/>
      <c r="FGZ153" s="194"/>
      <c r="FHA153" s="194"/>
      <c r="FHB153" s="194"/>
      <c r="FHC153" s="194"/>
      <c r="FHD153" s="194"/>
      <c r="FHE153" s="194"/>
      <c r="FHF153" s="194"/>
      <c r="FHG153" s="194"/>
      <c r="FHH153" s="194"/>
      <c r="FHI153" s="194"/>
      <c r="FHJ153" s="194"/>
      <c r="FHK153" s="194"/>
      <c r="FHL153" s="194"/>
      <c r="FHM153" s="194"/>
      <c r="FHN153" s="194"/>
      <c r="FHO153" s="194"/>
      <c r="FHP153" s="194"/>
      <c r="FHQ153" s="194"/>
      <c r="FHR153" s="194"/>
      <c r="FHS153" s="194"/>
      <c r="FHT153" s="194"/>
      <c r="FHU153" s="194"/>
      <c r="FHV153" s="194"/>
      <c r="FHW153" s="194"/>
      <c r="FHX153" s="194"/>
      <c r="FHY153" s="194"/>
      <c r="FHZ153" s="194"/>
      <c r="FIA153" s="194"/>
      <c r="FIB153" s="194"/>
      <c r="FIC153" s="194"/>
      <c r="FID153" s="194"/>
      <c r="FIE153" s="194"/>
      <c r="FIF153" s="194"/>
      <c r="FIG153" s="194"/>
      <c r="FIH153" s="194"/>
      <c r="FII153" s="194"/>
      <c r="FIJ153" s="194"/>
      <c r="FIK153" s="194"/>
      <c r="FIL153" s="194"/>
      <c r="FIM153" s="194"/>
      <c r="FIN153" s="194"/>
      <c r="FIO153" s="194"/>
      <c r="FIP153" s="194"/>
      <c r="FIQ153" s="194"/>
      <c r="FIR153" s="194"/>
      <c r="FIS153" s="194"/>
      <c r="FIT153" s="194"/>
      <c r="FIU153" s="194"/>
      <c r="FIV153" s="194"/>
      <c r="FIW153" s="194"/>
      <c r="FIX153" s="194"/>
      <c r="FIY153" s="194"/>
      <c r="FIZ153" s="194"/>
      <c r="FJA153" s="194"/>
      <c r="FJB153" s="194"/>
      <c r="FJC153" s="194"/>
      <c r="FJD153" s="194"/>
      <c r="FJE153" s="194"/>
      <c r="FJF153" s="194"/>
      <c r="FJG153" s="194"/>
      <c r="FJH153" s="194"/>
      <c r="FJI153" s="194"/>
      <c r="FJJ153" s="194"/>
      <c r="FJK153" s="194"/>
      <c r="FJL153" s="194"/>
      <c r="FJM153" s="194"/>
      <c r="FJN153" s="194"/>
      <c r="FJO153" s="194"/>
      <c r="FJP153" s="194"/>
      <c r="FJQ153" s="194"/>
      <c r="FJR153" s="194"/>
      <c r="FJS153" s="194"/>
      <c r="FJT153" s="194"/>
      <c r="FJU153" s="194"/>
      <c r="FJV153" s="194"/>
      <c r="FJW153" s="194"/>
      <c r="FJX153" s="194"/>
      <c r="FJY153" s="194"/>
      <c r="FJZ153" s="194"/>
      <c r="FKA153" s="194"/>
      <c r="FKB153" s="194"/>
      <c r="FKC153" s="194"/>
      <c r="FKD153" s="194"/>
      <c r="FKE153" s="194"/>
      <c r="FKF153" s="194"/>
      <c r="FKG153" s="194"/>
      <c r="FKH153" s="194"/>
      <c r="FKI153" s="194"/>
      <c r="FKJ153" s="194"/>
      <c r="FKK153" s="194"/>
      <c r="FKL153" s="194"/>
      <c r="FKM153" s="194"/>
      <c r="FKN153" s="194"/>
      <c r="FKO153" s="194"/>
      <c r="FKP153" s="194"/>
      <c r="FKQ153" s="194"/>
      <c r="FKR153" s="194"/>
      <c r="FKS153" s="194"/>
      <c r="FKT153" s="194"/>
      <c r="FKU153" s="194"/>
      <c r="FKV153" s="194"/>
      <c r="FKW153" s="194"/>
      <c r="FKX153" s="194"/>
      <c r="FKY153" s="194"/>
      <c r="FKZ153" s="194"/>
      <c r="FLA153" s="194"/>
      <c r="FLB153" s="194"/>
      <c r="FLC153" s="194"/>
      <c r="FLD153" s="194"/>
      <c r="FLE153" s="194"/>
      <c r="FLF153" s="194"/>
      <c r="FLG153" s="194"/>
      <c r="FLH153" s="194"/>
      <c r="FLI153" s="194"/>
      <c r="FLJ153" s="194"/>
      <c r="FLK153" s="194"/>
      <c r="FLL153" s="194"/>
      <c r="FLM153" s="194"/>
      <c r="FLN153" s="194"/>
      <c r="FLO153" s="194"/>
      <c r="FLP153" s="194"/>
      <c r="FLQ153" s="194"/>
      <c r="FLR153" s="194"/>
      <c r="FLS153" s="194"/>
      <c r="FLT153" s="194"/>
      <c r="FLU153" s="194"/>
      <c r="FLV153" s="194"/>
      <c r="FLW153" s="194"/>
      <c r="FLX153" s="194"/>
      <c r="FLY153" s="194"/>
      <c r="FLZ153" s="194"/>
      <c r="FMA153" s="194"/>
      <c r="FMB153" s="194"/>
      <c r="FMC153" s="194"/>
      <c r="FMD153" s="194"/>
      <c r="FME153" s="194"/>
      <c r="FMF153" s="194"/>
      <c r="FMG153" s="194"/>
      <c r="FMH153" s="194"/>
      <c r="FMI153" s="194"/>
      <c r="FMJ153" s="194"/>
      <c r="FMK153" s="194"/>
      <c r="FML153" s="194"/>
      <c r="FMM153" s="194"/>
      <c r="FMN153" s="194"/>
      <c r="FMO153" s="194"/>
      <c r="FMP153" s="194"/>
      <c r="FMQ153" s="194"/>
      <c r="FMR153" s="194"/>
      <c r="FMS153" s="194"/>
      <c r="FMT153" s="194"/>
      <c r="FMU153" s="194"/>
      <c r="FMV153" s="194"/>
      <c r="FMW153" s="194"/>
      <c r="FMX153" s="194"/>
      <c r="FMY153" s="194"/>
      <c r="FMZ153" s="194"/>
      <c r="FNA153" s="194"/>
      <c r="FNB153" s="194"/>
      <c r="FNC153" s="194"/>
      <c r="FND153" s="194"/>
      <c r="FNE153" s="194"/>
      <c r="FNF153" s="194"/>
      <c r="FNG153" s="194"/>
      <c r="FNH153" s="194"/>
      <c r="FNI153" s="194"/>
      <c r="FNJ153" s="194"/>
      <c r="FNK153" s="194"/>
      <c r="FNL153" s="194"/>
      <c r="FNM153" s="194"/>
      <c r="FNN153" s="194"/>
      <c r="FNO153" s="194"/>
      <c r="FNP153" s="194"/>
      <c r="FNQ153" s="194"/>
      <c r="FNR153" s="194"/>
      <c r="FNS153" s="194"/>
      <c r="FNT153" s="194"/>
      <c r="FNU153" s="194"/>
      <c r="FNV153" s="194"/>
      <c r="FNW153" s="194"/>
      <c r="FNX153" s="194"/>
      <c r="FNY153" s="194"/>
      <c r="FNZ153" s="194"/>
      <c r="FOA153" s="194"/>
      <c r="FOB153" s="194"/>
      <c r="FOC153" s="194"/>
      <c r="FOD153" s="194"/>
      <c r="FOE153" s="194"/>
      <c r="FOF153" s="194"/>
      <c r="FOG153" s="194"/>
      <c r="FOH153" s="194"/>
      <c r="FOI153" s="194"/>
      <c r="FOJ153" s="194"/>
      <c r="FOK153" s="194"/>
      <c r="FOL153" s="194"/>
      <c r="FOM153" s="194"/>
      <c r="FON153" s="194"/>
      <c r="FOO153" s="194"/>
      <c r="FOP153" s="194"/>
      <c r="FOQ153" s="194"/>
      <c r="FOR153" s="194"/>
      <c r="FOS153" s="194"/>
      <c r="FOT153" s="194"/>
      <c r="FOU153" s="194"/>
      <c r="FOV153" s="194"/>
      <c r="FOW153" s="194"/>
      <c r="FOX153" s="194"/>
      <c r="FOY153" s="194"/>
      <c r="FOZ153" s="194"/>
      <c r="FPA153" s="194"/>
      <c r="FPB153" s="194"/>
      <c r="FPC153" s="194"/>
      <c r="FPD153" s="194"/>
      <c r="FPE153" s="194"/>
      <c r="FPF153" s="194"/>
      <c r="FPG153" s="194"/>
      <c r="FPH153" s="194"/>
      <c r="FPI153" s="194"/>
      <c r="FPJ153" s="194"/>
      <c r="FPK153" s="194"/>
      <c r="FPL153" s="194"/>
      <c r="FPM153" s="194"/>
      <c r="FPN153" s="194"/>
      <c r="FPO153" s="194"/>
      <c r="FPP153" s="194"/>
      <c r="FPQ153" s="194"/>
      <c r="FPR153" s="194"/>
      <c r="FPS153" s="194"/>
      <c r="FPT153" s="194"/>
      <c r="FPU153" s="194"/>
      <c r="FPV153" s="194"/>
      <c r="FPW153" s="194"/>
      <c r="FPX153" s="194"/>
      <c r="FPY153" s="194"/>
      <c r="FPZ153" s="194"/>
      <c r="FQA153" s="194"/>
      <c r="FQB153" s="194"/>
      <c r="FQC153" s="194"/>
      <c r="FQD153" s="194"/>
      <c r="FQE153" s="194"/>
      <c r="FQF153" s="194"/>
      <c r="FQG153" s="194"/>
      <c r="FQH153" s="194"/>
      <c r="FQI153" s="194"/>
      <c r="FQJ153" s="194"/>
      <c r="FQK153" s="194"/>
      <c r="FQL153" s="194"/>
      <c r="FQM153" s="194"/>
      <c r="FQN153" s="194"/>
      <c r="FQO153" s="194"/>
      <c r="FQP153" s="194"/>
      <c r="FQQ153" s="194"/>
      <c r="FQR153" s="194"/>
      <c r="FQS153" s="194"/>
      <c r="FQT153" s="194"/>
      <c r="FQU153" s="194"/>
      <c r="FQV153" s="194"/>
      <c r="FQW153" s="194"/>
      <c r="FQX153" s="194"/>
      <c r="FQY153" s="194"/>
      <c r="FQZ153" s="194"/>
      <c r="FRA153" s="194"/>
      <c r="FRB153" s="194"/>
      <c r="FRC153" s="194"/>
      <c r="FRD153" s="194"/>
      <c r="FRE153" s="194"/>
      <c r="FRF153" s="194"/>
      <c r="FRG153" s="194"/>
      <c r="FRH153" s="194"/>
      <c r="FRI153" s="194"/>
      <c r="FRJ153" s="194"/>
      <c r="FRK153" s="194"/>
      <c r="FRL153" s="194"/>
      <c r="FRM153" s="194"/>
      <c r="FRN153" s="194"/>
      <c r="FRO153" s="194"/>
      <c r="FRP153" s="194"/>
      <c r="FRQ153" s="194"/>
      <c r="FRR153" s="194"/>
      <c r="FRS153" s="194"/>
      <c r="FRT153" s="194"/>
      <c r="FRU153" s="194"/>
      <c r="FRV153" s="194"/>
      <c r="FRW153" s="194"/>
      <c r="FRX153" s="194"/>
      <c r="FRY153" s="194"/>
      <c r="FRZ153" s="194"/>
      <c r="FSA153" s="194"/>
      <c r="FSB153" s="194"/>
      <c r="FSC153" s="194"/>
      <c r="FSD153" s="194"/>
      <c r="FSE153" s="194"/>
      <c r="FSF153" s="194"/>
      <c r="FSG153" s="194"/>
      <c r="FSH153" s="194"/>
      <c r="FSI153" s="194"/>
      <c r="FSJ153" s="194"/>
      <c r="FSK153" s="194"/>
      <c r="FSL153" s="194"/>
      <c r="FSM153" s="194"/>
      <c r="FSN153" s="194"/>
      <c r="FSO153" s="194"/>
      <c r="FSP153" s="194"/>
      <c r="FSQ153" s="194"/>
      <c r="FSR153" s="194"/>
      <c r="FSS153" s="194"/>
      <c r="FST153" s="194"/>
      <c r="FSU153" s="194"/>
      <c r="FSV153" s="194"/>
      <c r="FSW153" s="194"/>
      <c r="FSX153" s="194"/>
      <c r="FSY153" s="194"/>
      <c r="FSZ153" s="194"/>
      <c r="FTA153" s="194"/>
      <c r="FTB153" s="194"/>
      <c r="FTC153" s="194"/>
      <c r="FTD153" s="194"/>
      <c r="FTE153" s="194"/>
      <c r="FTF153" s="194"/>
      <c r="FTG153" s="194"/>
      <c r="FTH153" s="194"/>
      <c r="FTI153" s="194"/>
      <c r="FTJ153" s="194"/>
      <c r="FTK153" s="194"/>
      <c r="FTL153" s="194"/>
      <c r="FTM153" s="194"/>
      <c r="FTN153" s="194"/>
      <c r="FTO153" s="194"/>
      <c r="FTP153" s="194"/>
      <c r="FTQ153" s="194"/>
      <c r="FTR153" s="194"/>
      <c r="FTS153" s="194"/>
      <c r="FTT153" s="194"/>
      <c r="FTU153" s="194"/>
      <c r="FTV153" s="194"/>
      <c r="FTW153" s="194"/>
      <c r="FTX153" s="194"/>
      <c r="FTY153" s="194"/>
      <c r="FTZ153" s="194"/>
      <c r="FUA153" s="194"/>
      <c r="FUB153" s="194"/>
      <c r="FUC153" s="194"/>
      <c r="FUD153" s="194"/>
      <c r="FUE153" s="194"/>
      <c r="FUF153" s="194"/>
      <c r="FUG153" s="194"/>
      <c r="FUH153" s="194"/>
      <c r="FUI153" s="194"/>
      <c r="FUJ153" s="194"/>
      <c r="FUK153" s="194"/>
      <c r="FUL153" s="194"/>
      <c r="FUM153" s="194"/>
      <c r="FUN153" s="194"/>
      <c r="FUO153" s="194"/>
      <c r="FUP153" s="194"/>
      <c r="FUQ153" s="194"/>
      <c r="FUR153" s="194"/>
      <c r="FUS153" s="194"/>
      <c r="FUT153" s="194"/>
      <c r="FUU153" s="194"/>
      <c r="FUV153" s="194"/>
      <c r="FUW153" s="194"/>
      <c r="FUX153" s="194"/>
      <c r="FUY153" s="194"/>
      <c r="FUZ153" s="194"/>
      <c r="FVA153" s="194"/>
      <c r="FVB153" s="194"/>
      <c r="FVC153" s="194"/>
      <c r="FVD153" s="194"/>
      <c r="FVE153" s="194"/>
      <c r="FVF153" s="194"/>
      <c r="FVG153" s="194"/>
      <c r="FVH153" s="194"/>
      <c r="FVI153" s="194"/>
      <c r="FVJ153" s="194"/>
      <c r="FVK153" s="194"/>
      <c r="FVL153" s="194"/>
      <c r="FVM153" s="194"/>
      <c r="FVN153" s="194"/>
      <c r="FVO153" s="194"/>
      <c r="FVP153" s="194"/>
      <c r="FVQ153" s="194"/>
      <c r="FVR153" s="194"/>
      <c r="FVS153" s="194"/>
      <c r="FVT153" s="194"/>
      <c r="FVU153" s="194"/>
      <c r="FVV153" s="194"/>
      <c r="FVW153" s="194"/>
      <c r="FVX153" s="194"/>
      <c r="FVY153" s="194"/>
      <c r="FVZ153" s="194"/>
      <c r="FWA153" s="194"/>
      <c r="FWB153" s="194"/>
      <c r="FWC153" s="194"/>
      <c r="FWD153" s="194"/>
      <c r="FWE153" s="194"/>
      <c r="FWF153" s="194"/>
      <c r="FWG153" s="194"/>
      <c r="FWH153" s="194"/>
      <c r="FWI153" s="194"/>
      <c r="FWJ153" s="194"/>
      <c r="FWK153" s="194"/>
      <c r="FWL153" s="194"/>
      <c r="FWM153" s="194"/>
      <c r="FWN153" s="194"/>
      <c r="FWO153" s="194"/>
      <c r="FWP153" s="194"/>
      <c r="FWQ153" s="194"/>
      <c r="FWR153" s="194"/>
      <c r="FWS153" s="194"/>
      <c r="FWT153" s="194"/>
      <c r="FWU153" s="194"/>
      <c r="FWV153" s="194"/>
      <c r="FWW153" s="194"/>
      <c r="FWX153" s="194"/>
      <c r="FWY153" s="194"/>
      <c r="FWZ153" s="194"/>
      <c r="FXA153" s="194"/>
      <c r="FXB153" s="194"/>
      <c r="FXC153" s="194"/>
      <c r="FXD153" s="194"/>
      <c r="FXE153" s="194"/>
      <c r="FXF153" s="194"/>
      <c r="FXG153" s="194"/>
      <c r="FXH153" s="194"/>
      <c r="FXI153" s="194"/>
      <c r="FXJ153" s="194"/>
      <c r="FXK153" s="194"/>
      <c r="FXL153" s="194"/>
      <c r="FXM153" s="194"/>
      <c r="FXN153" s="194"/>
      <c r="FXO153" s="194"/>
      <c r="FXP153" s="194"/>
      <c r="FXQ153" s="194"/>
      <c r="FXR153" s="194"/>
      <c r="FXS153" s="194"/>
      <c r="FXT153" s="194"/>
      <c r="FXU153" s="194"/>
      <c r="FXV153" s="194"/>
      <c r="FXW153" s="194"/>
      <c r="FXX153" s="194"/>
      <c r="FXY153" s="194"/>
      <c r="FXZ153" s="194"/>
      <c r="FYA153" s="194"/>
      <c r="FYB153" s="194"/>
      <c r="FYC153" s="194"/>
      <c r="FYD153" s="194"/>
      <c r="FYE153" s="194"/>
      <c r="FYF153" s="194"/>
      <c r="FYG153" s="194"/>
      <c r="FYH153" s="194"/>
      <c r="FYI153" s="194"/>
      <c r="FYJ153" s="194"/>
      <c r="FYK153" s="194"/>
      <c r="FYL153" s="194"/>
      <c r="FYM153" s="194"/>
      <c r="FYN153" s="194"/>
      <c r="FYO153" s="194"/>
      <c r="FYP153" s="194"/>
      <c r="FYQ153" s="194"/>
      <c r="FYR153" s="194"/>
      <c r="FYS153" s="194"/>
      <c r="FYT153" s="194"/>
      <c r="FYU153" s="194"/>
      <c r="FYV153" s="194"/>
      <c r="FYW153" s="194"/>
      <c r="FYX153" s="194"/>
      <c r="FYY153" s="194"/>
      <c r="FYZ153" s="194"/>
      <c r="FZA153" s="194"/>
      <c r="FZB153" s="194"/>
      <c r="FZC153" s="194"/>
      <c r="FZD153" s="194"/>
      <c r="FZE153" s="194"/>
      <c r="FZF153" s="194"/>
      <c r="FZG153" s="194"/>
      <c r="FZH153" s="194"/>
      <c r="FZI153" s="194"/>
      <c r="FZJ153" s="194"/>
      <c r="FZK153" s="194"/>
      <c r="FZL153" s="194"/>
      <c r="FZM153" s="194"/>
      <c r="FZN153" s="194"/>
      <c r="FZO153" s="194"/>
      <c r="FZP153" s="194"/>
      <c r="FZQ153" s="194"/>
      <c r="FZR153" s="194"/>
      <c r="FZS153" s="194"/>
      <c r="FZT153" s="194"/>
      <c r="FZU153" s="194"/>
      <c r="FZV153" s="194"/>
      <c r="FZW153" s="194"/>
      <c r="FZX153" s="194"/>
      <c r="FZY153" s="194"/>
      <c r="FZZ153" s="194"/>
      <c r="GAA153" s="194"/>
      <c r="GAB153" s="194"/>
      <c r="GAC153" s="194"/>
      <c r="GAD153" s="194"/>
      <c r="GAE153" s="194"/>
      <c r="GAF153" s="194"/>
      <c r="GAG153" s="194"/>
      <c r="GAH153" s="194"/>
      <c r="GAI153" s="194"/>
      <c r="GAJ153" s="194"/>
      <c r="GAK153" s="194"/>
      <c r="GAL153" s="194"/>
      <c r="GAM153" s="194"/>
      <c r="GAN153" s="194"/>
      <c r="GAO153" s="194"/>
      <c r="GAP153" s="194"/>
      <c r="GAQ153" s="194"/>
      <c r="GAR153" s="194"/>
      <c r="GAS153" s="194"/>
      <c r="GAT153" s="194"/>
      <c r="GAU153" s="194"/>
      <c r="GAV153" s="194"/>
      <c r="GAW153" s="194"/>
      <c r="GAX153" s="194"/>
      <c r="GAY153" s="194"/>
      <c r="GAZ153" s="194"/>
      <c r="GBA153" s="194"/>
      <c r="GBB153" s="194"/>
      <c r="GBC153" s="194"/>
      <c r="GBD153" s="194"/>
      <c r="GBE153" s="194"/>
      <c r="GBF153" s="194"/>
      <c r="GBG153" s="194"/>
      <c r="GBH153" s="194"/>
      <c r="GBI153" s="194"/>
      <c r="GBJ153" s="194"/>
      <c r="GBK153" s="194"/>
      <c r="GBL153" s="194"/>
      <c r="GBM153" s="194"/>
      <c r="GBN153" s="194"/>
      <c r="GBO153" s="194"/>
      <c r="GBP153" s="194"/>
      <c r="GBQ153" s="194"/>
      <c r="GBR153" s="194"/>
      <c r="GBS153" s="194"/>
      <c r="GBT153" s="194"/>
      <c r="GBU153" s="194"/>
      <c r="GBV153" s="194"/>
      <c r="GBW153" s="194"/>
      <c r="GBX153" s="194"/>
      <c r="GBY153" s="194"/>
      <c r="GBZ153" s="194"/>
      <c r="GCA153" s="194"/>
      <c r="GCB153" s="194"/>
      <c r="GCC153" s="194"/>
      <c r="GCD153" s="194"/>
      <c r="GCE153" s="194"/>
      <c r="GCF153" s="194"/>
      <c r="GCG153" s="194"/>
      <c r="GCH153" s="194"/>
      <c r="GCI153" s="194"/>
      <c r="GCJ153" s="194"/>
      <c r="GCK153" s="194"/>
      <c r="GCL153" s="194"/>
      <c r="GCM153" s="194"/>
      <c r="GCN153" s="194"/>
      <c r="GCO153" s="194"/>
      <c r="GCP153" s="194"/>
      <c r="GCQ153" s="194"/>
      <c r="GCR153" s="194"/>
      <c r="GCS153" s="194"/>
      <c r="GCT153" s="194"/>
      <c r="GCU153" s="194"/>
      <c r="GCV153" s="194"/>
      <c r="GCW153" s="194"/>
      <c r="GCX153" s="194"/>
      <c r="GCY153" s="194"/>
      <c r="GCZ153" s="194"/>
      <c r="GDA153" s="194"/>
      <c r="GDB153" s="194"/>
      <c r="GDC153" s="194"/>
      <c r="GDD153" s="194"/>
      <c r="GDE153" s="194"/>
      <c r="GDF153" s="194"/>
      <c r="GDG153" s="194"/>
      <c r="GDH153" s="194"/>
      <c r="GDI153" s="194"/>
      <c r="GDJ153" s="194"/>
      <c r="GDK153" s="194"/>
      <c r="GDL153" s="194"/>
      <c r="GDM153" s="194"/>
      <c r="GDN153" s="194"/>
      <c r="GDO153" s="194"/>
      <c r="GDP153" s="194"/>
      <c r="GDQ153" s="194"/>
      <c r="GDR153" s="194"/>
      <c r="GDS153" s="194"/>
      <c r="GDT153" s="194"/>
      <c r="GDU153" s="194"/>
      <c r="GDV153" s="194"/>
      <c r="GDW153" s="194"/>
      <c r="GDX153" s="194"/>
      <c r="GDY153" s="194"/>
      <c r="GDZ153" s="194"/>
      <c r="GEA153" s="194"/>
      <c r="GEB153" s="194"/>
      <c r="GEC153" s="194"/>
      <c r="GED153" s="194"/>
      <c r="GEE153" s="194"/>
      <c r="GEF153" s="194"/>
      <c r="GEG153" s="194"/>
      <c r="GEH153" s="194"/>
      <c r="GEI153" s="194"/>
      <c r="GEJ153" s="194"/>
      <c r="GEK153" s="194"/>
      <c r="GEL153" s="194"/>
      <c r="GEM153" s="194"/>
      <c r="GEN153" s="194"/>
      <c r="GEO153" s="194"/>
      <c r="GEP153" s="194"/>
      <c r="GEQ153" s="194"/>
      <c r="GER153" s="194"/>
      <c r="GES153" s="194"/>
      <c r="GET153" s="194"/>
      <c r="GEU153" s="194"/>
      <c r="GEV153" s="194"/>
      <c r="GEW153" s="194"/>
      <c r="GEX153" s="194"/>
      <c r="GEY153" s="194"/>
      <c r="GEZ153" s="194"/>
      <c r="GFA153" s="194"/>
      <c r="GFB153" s="194"/>
      <c r="GFC153" s="194"/>
      <c r="GFD153" s="194"/>
      <c r="GFE153" s="194"/>
      <c r="GFF153" s="194"/>
      <c r="GFG153" s="194"/>
      <c r="GFH153" s="194"/>
      <c r="GFI153" s="194"/>
      <c r="GFJ153" s="194"/>
      <c r="GFK153" s="194"/>
      <c r="GFL153" s="194"/>
      <c r="GFM153" s="194"/>
      <c r="GFN153" s="194"/>
      <c r="GFO153" s="194"/>
      <c r="GFP153" s="194"/>
      <c r="GFQ153" s="194"/>
      <c r="GFR153" s="194"/>
      <c r="GFS153" s="194"/>
      <c r="GFT153" s="194"/>
      <c r="GFU153" s="194"/>
      <c r="GFV153" s="194"/>
      <c r="GFW153" s="194"/>
      <c r="GFX153" s="194"/>
      <c r="GFY153" s="194"/>
      <c r="GFZ153" s="194"/>
      <c r="GGA153" s="194"/>
      <c r="GGB153" s="194"/>
      <c r="GGC153" s="194"/>
      <c r="GGD153" s="194"/>
      <c r="GGE153" s="194"/>
      <c r="GGF153" s="194"/>
      <c r="GGG153" s="194"/>
      <c r="GGH153" s="194"/>
      <c r="GGI153" s="194"/>
      <c r="GGJ153" s="194"/>
      <c r="GGK153" s="194"/>
      <c r="GGL153" s="194"/>
      <c r="GGM153" s="194"/>
      <c r="GGN153" s="194"/>
      <c r="GGO153" s="194"/>
      <c r="GGP153" s="194"/>
      <c r="GGQ153" s="194"/>
      <c r="GGR153" s="194"/>
      <c r="GGS153" s="194"/>
      <c r="GGT153" s="194"/>
      <c r="GGU153" s="194"/>
      <c r="GGV153" s="194"/>
      <c r="GGW153" s="194"/>
      <c r="GGX153" s="194"/>
      <c r="GGY153" s="194"/>
      <c r="GGZ153" s="194"/>
      <c r="GHA153" s="194"/>
      <c r="GHB153" s="194"/>
      <c r="GHC153" s="194"/>
      <c r="GHD153" s="194"/>
      <c r="GHE153" s="194"/>
      <c r="GHF153" s="194"/>
      <c r="GHG153" s="194"/>
      <c r="GHH153" s="194"/>
      <c r="GHI153" s="194"/>
      <c r="GHJ153" s="194"/>
      <c r="GHK153" s="194"/>
      <c r="GHL153" s="194"/>
      <c r="GHM153" s="194"/>
      <c r="GHN153" s="194"/>
      <c r="GHO153" s="194"/>
      <c r="GHP153" s="194"/>
      <c r="GHQ153" s="194"/>
      <c r="GHR153" s="194"/>
      <c r="GHS153" s="194"/>
      <c r="GHT153" s="194"/>
      <c r="GHU153" s="194"/>
      <c r="GHV153" s="194"/>
      <c r="GHW153" s="194"/>
      <c r="GHX153" s="194"/>
      <c r="GHY153" s="194"/>
      <c r="GHZ153" s="194"/>
      <c r="GIA153" s="194"/>
      <c r="GIB153" s="194"/>
      <c r="GIC153" s="194"/>
      <c r="GID153" s="194"/>
      <c r="GIE153" s="194"/>
      <c r="GIF153" s="194"/>
      <c r="GIG153" s="194"/>
      <c r="GIH153" s="194"/>
      <c r="GII153" s="194"/>
      <c r="GIJ153" s="194"/>
      <c r="GIK153" s="194"/>
      <c r="GIL153" s="194"/>
      <c r="GIM153" s="194"/>
      <c r="GIN153" s="194"/>
      <c r="GIO153" s="194"/>
      <c r="GIP153" s="194"/>
      <c r="GIQ153" s="194"/>
      <c r="GIR153" s="194"/>
      <c r="GIS153" s="194"/>
      <c r="GIT153" s="194"/>
      <c r="GIU153" s="194"/>
      <c r="GIV153" s="194"/>
      <c r="GIW153" s="194"/>
      <c r="GIX153" s="194"/>
      <c r="GIY153" s="194"/>
      <c r="GIZ153" s="194"/>
      <c r="GJA153" s="194"/>
      <c r="GJB153" s="194"/>
      <c r="GJC153" s="194"/>
      <c r="GJD153" s="194"/>
      <c r="GJE153" s="194"/>
      <c r="GJF153" s="194"/>
      <c r="GJG153" s="194"/>
      <c r="GJH153" s="194"/>
      <c r="GJI153" s="194"/>
      <c r="GJJ153" s="194"/>
      <c r="GJK153" s="194"/>
      <c r="GJL153" s="194"/>
      <c r="GJM153" s="194"/>
      <c r="GJN153" s="194"/>
      <c r="GJO153" s="194"/>
      <c r="GJP153" s="194"/>
      <c r="GJQ153" s="194"/>
      <c r="GJR153" s="194"/>
      <c r="GJS153" s="194"/>
      <c r="GJT153" s="194"/>
      <c r="GJU153" s="194"/>
      <c r="GJV153" s="194"/>
      <c r="GJW153" s="194"/>
      <c r="GJX153" s="194"/>
      <c r="GJY153" s="194"/>
      <c r="GJZ153" s="194"/>
      <c r="GKA153" s="194"/>
      <c r="GKB153" s="194"/>
      <c r="GKC153" s="194"/>
      <c r="GKD153" s="194"/>
      <c r="GKE153" s="194"/>
      <c r="GKF153" s="194"/>
      <c r="GKG153" s="194"/>
      <c r="GKH153" s="194"/>
      <c r="GKI153" s="194"/>
      <c r="GKJ153" s="194"/>
      <c r="GKK153" s="194"/>
      <c r="GKL153" s="194"/>
      <c r="GKM153" s="194"/>
      <c r="GKN153" s="194"/>
      <c r="GKO153" s="194"/>
      <c r="GKP153" s="194"/>
      <c r="GKQ153" s="194"/>
      <c r="GKR153" s="194"/>
      <c r="GKS153" s="194"/>
      <c r="GKT153" s="194"/>
      <c r="GKU153" s="194"/>
      <c r="GKV153" s="194"/>
      <c r="GKW153" s="194"/>
      <c r="GKX153" s="194"/>
      <c r="GKY153" s="194"/>
      <c r="GKZ153" s="194"/>
      <c r="GLA153" s="194"/>
      <c r="GLB153" s="194"/>
      <c r="GLC153" s="194"/>
      <c r="GLD153" s="194"/>
      <c r="GLE153" s="194"/>
      <c r="GLF153" s="194"/>
      <c r="GLG153" s="194"/>
      <c r="GLH153" s="194"/>
      <c r="GLI153" s="194"/>
      <c r="GLJ153" s="194"/>
      <c r="GLK153" s="194"/>
      <c r="GLL153" s="194"/>
      <c r="GLM153" s="194"/>
      <c r="GLN153" s="194"/>
      <c r="GLO153" s="194"/>
      <c r="GLP153" s="194"/>
      <c r="GLQ153" s="194"/>
      <c r="GLR153" s="194"/>
      <c r="GLS153" s="194"/>
      <c r="GLT153" s="194"/>
      <c r="GLU153" s="194"/>
      <c r="GLV153" s="194"/>
      <c r="GLW153" s="194"/>
      <c r="GLX153" s="194"/>
      <c r="GLY153" s="194"/>
      <c r="GLZ153" s="194"/>
      <c r="GMA153" s="194"/>
      <c r="GMB153" s="194"/>
      <c r="GMC153" s="194"/>
      <c r="GMD153" s="194"/>
      <c r="GME153" s="194"/>
      <c r="GMF153" s="194"/>
      <c r="GMG153" s="194"/>
      <c r="GMH153" s="194"/>
      <c r="GMI153" s="194"/>
      <c r="GMJ153" s="194"/>
      <c r="GMK153" s="194"/>
      <c r="GML153" s="194"/>
      <c r="GMM153" s="194"/>
      <c r="GMN153" s="194"/>
      <c r="GMO153" s="194"/>
      <c r="GMP153" s="194"/>
      <c r="GMQ153" s="194"/>
      <c r="GMR153" s="194"/>
      <c r="GMS153" s="194"/>
      <c r="GMT153" s="194"/>
      <c r="GMU153" s="194"/>
      <c r="GMV153" s="194"/>
      <c r="GMW153" s="194"/>
      <c r="GMX153" s="194"/>
      <c r="GMY153" s="194"/>
      <c r="GMZ153" s="194"/>
      <c r="GNA153" s="194"/>
      <c r="GNB153" s="194"/>
      <c r="GNC153" s="194"/>
      <c r="GND153" s="194"/>
      <c r="GNE153" s="194"/>
      <c r="GNF153" s="194"/>
      <c r="GNG153" s="194"/>
      <c r="GNH153" s="194"/>
      <c r="GNI153" s="194"/>
      <c r="GNJ153" s="194"/>
      <c r="GNK153" s="194"/>
      <c r="GNL153" s="194"/>
      <c r="GNM153" s="194"/>
      <c r="GNN153" s="194"/>
      <c r="GNO153" s="194"/>
      <c r="GNP153" s="194"/>
      <c r="GNQ153" s="194"/>
      <c r="GNR153" s="194"/>
      <c r="GNS153" s="194"/>
      <c r="GNT153" s="194"/>
      <c r="GNU153" s="194"/>
      <c r="GNV153" s="194"/>
      <c r="GNW153" s="194"/>
      <c r="GNX153" s="194"/>
      <c r="GNY153" s="194"/>
      <c r="GNZ153" s="194"/>
      <c r="GOA153" s="194"/>
      <c r="GOB153" s="194"/>
      <c r="GOC153" s="194"/>
      <c r="GOD153" s="194"/>
      <c r="GOE153" s="194"/>
      <c r="GOF153" s="194"/>
      <c r="GOG153" s="194"/>
      <c r="GOH153" s="194"/>
      <c r="GOI153" s="194"/>
      <c r="GOJ153" s="194"/>
      <c r="GOK153" s="194"/>
      <c r="GOL153" s="194"/>
      <c r="GOM153" s="194"/>
      <c r="GON153" s="194"/>
      <c r="GOO153" s="194"/>
      <c r="GOP153" s="194"/>
      <c r="GOQ153" s="194"/>
      <c r="GOR153" s="194"/>
      <c r="GOS153" s="194"/>
      <c r="GOT153" s="194"/>
      <c r="GOU153" s="194"/>
      <c r="GOV153" s="194"/>
      <c r="GOW153" s="194"/>
      <c r="GOX153" s="194"/>
      <c r="GOY153" s="194"/>
      <c r="GOZ153" s="194"/>
      <c r="GPA153" s="194"/>
      <c r="GPB153" s="194"/>
      <c r="GPC153" s="194"/>
      <c r="GPD153" s="194"/>
      <c r="GPE153" s="194"/>
      <c r="GPF153" s="194"/>
      <c r="GPG153" s="194"/>
      <c r="GPH153" s="194"/>
      <c r="GPI153" s="194"/>
      <c r="GPJ153" s="194"/>
      <c r="GPK153" s="194"/>
      <c r="GPL153" s="194"/>
      <c r="GPM153" s="194"/>
      <c r="GPN153" s="194"/>
      <c r="GPO153" s="194"/>
      <c r="GPP153" s="194"/>
      <c r="GPQ153" s="194"/>
      <c r="GPR153" s="194"/>
      <c r="GPS153" s="194"/>
      <c r="GPT153" s="194"/>
      <c r="GPU153" s="194"/>
      <c r="GPV153" s="194"/>
      <c r="GPW153" s="194"/>
      <c r="GPX153" s="194"/>
      <c r="GPY153" s="194"/>
      <c r="GPZ153" s="194"/>
      <c r="GQA153" s="194"/>
      <c r="GQB153" s="194"/>
      <c r="GQC153" s="194"/>
      <c r="GQD153" s="194"/>
      <c r="GQE153" s="194"/>
      <c r="GQF153" s="194"/>
      <c r="GQG153" s="194"/>
      <c r="GQH153" s="194"/>
      <c r="GQI153" s="194"/>
      <c r="GQJ153" s="194"/>
      <c r="GQK153" s="194"/>
      <c r="GQL153" s="194"/>
      <c r="GQM153" s="194"/>
      <c r="GQN153" s="194"/>
      <c r="GQO153" s="194"/>
      <c r="GQP153" s="194"/>
      <c r="GQQ153" s="194"/>
      <c r="GQR153" s="194"/>
      <c r="GQS153" s="194"/>
      <c r="GQT153" s="194"/>
      <c r="GQU153" s="194"/>
      <c r="GQV153" s="194"/>
      <c r="GQW153" s="194"/>
      <c r="GQX153" s="194"/>
      <c r="GQY153" s="194"/>
      <c r="GQZ153" s="194"/>
      <c r="GRA153" s="194"/>
      <c r="GRB153" s="194"/>
      <c r="GRC153" s="194"/>
      <c r="GRD153" s="194"/>
      <c r="GRE153" s="194"/>
      <c r="GRF153" s="194"/>
      <c r="GRG153" s="194"/>
      <c r="GRH153" s="194"/>
      <c r="GRI153" s="194"/>
      <c r="GRJ153" s="194"/>
      <c r="GRK153" s="194"/>
      <c r="GRL153" s="194"/>
      <c r="GRM153" s="194"/>
      <c r="GRN153" s="194"/>
      <c r="GRO153" s="194"/>
      <c r="GRP153" s="194"/>
      <c r="GRQ153" s="194"/>
      <c r="GRR153" s="194"/>
      <c r="GRS153" s="194"/>
      <c r="GRT153" s="194"/>
      <c r="GRU153" s="194"/>
      <c r="GRV153" s="194"/>
      <c r="GRW153" s="194"/>
      <c r="GRX153" s="194"/>
      <c r="GRY153" s="194"/>
      <c r="GRZ153" s="194"/>
      <c r="GSA153" s="194"/>
      <c r="GSB153" s="194"/>
      <c r="GSC153" s="194"/>
      <c r="GSD153" s="194"/>
      <c r="GSE153" s="194"/>
      <c r="GSF153" s="194"/>
      <c r="GSG153" s="194"/>
      <c r="GSH153" s="194"/>
      <c r="GSI153" s="194"/>
      <c r="GSJ153" s="194"/>
      <c r="GSK153" s="194"/>
      <c r="GSL153" s="194"/>
      <c r="GSM153" s="194"/>
      <c r="GSN153" s="194"/>
      <c r="GSO153" s="194"/>
      <c r="GSP153" s="194"/>
      <c r="GSQ153" s="194"/>
      <c r="GSR153" s="194"/>
      <c r="GSS153" s="194"/>
      <c r="GST153" s="194"/>
      <c r="GSU153" s="194"/>
      <c r="GSV153" s="194"/>
      <c r="GSW153" s="194"/>
      <c r="GSX153" s="194"/>
      <c r="GSY153" s="194"/>
      <c r="GSZ153" s="194"/>
      <c r="GTA153" s="194"/>
      <c r="GTB153" s="194"/>
      <c r="GTC153" s="194"/>
      <c r="GTD153" s="194"/>
      <c r="GTE153" s="194"/>
      <c r="GTF153" s="194"/>
      <c r="GTG153" s="194"/>
      <c r="GTH153" s="194"/>
      <c r="GTI153" s="194"/>
      <c r="GTJ153" s="194"/>
      <c r="GTK153" s="194"/>
      <c r="GTL153" s="194"/>
      <c r="GTM153" s="194"/>
      <c r="GTN153" s="194"/>
      <c r="GTO153" s="194"/>
      <c r="GTP153" s="194"/>
      <c r="GTQ153" s="194"/>
      <c r="GTR153" s="194"/>
      <c r="GTS153" s="194"/>
      <c r="GTT153" s="194"/>
      <c r="GTU153" s="194"/>
      <c r="GTV153" s="194"/>
      <c r="GTW153" s="194"/>
      <c r="GTX153" s="194"/>
      <c r="GTY153" s="194"/>
      <c r="GTZ153" s="194"/>
      <c r="GUA153" s="194"/>
      <c r="GUB153" s="194"/>
      <c r="GUC153" s="194"/>
      <c r="GUD153" s="194"/>
      <c r="GUE153" s="194"/>
      <c r="GUF153" s="194"/>
      <c r="GUG153" s="194"/>
      <c r="GUH153" s="194"/>
      <c r="GUI153" s="194"/>
      <c r="GUJ153" s="194"/>
      <c r="GUK153" s="194"/>
      <c r="GUL153" s="194"/>
      <c r="GUM153" s="194"/>
      <c r="GUN153" s="194"/>
      <c r="GUO153" s="194"/>
      <c r="GUP153" s="194"/>
      <c r="GUQ153" s="194"/>
      <c r="GUR153" s="194"/>
      <c r="GUS153" s="194"/>
      <c r="GUT153" s="194"/>
      <c r="GUU153" s="194"/>
      <c r="GUV153" s="194"/>
      <c r="GUW153" s="194"/>
      <c r="GUX153" s="194"/>
      <c r="GUY153" s="194"/>
      <c r="GUZ153" s="194"/>
      <c r="GVA153" s="194"/>
      <c r="GVB153" s="194"/>
      <c r="GVC153" s="194"/>
      <c r="GVD153" s="194"/>
      <c r="GVE153" s="194"/>
      <c r="GVF153" s="194"/>
      <c r="GVG153" s="194"/>
      <c r="GVH153" s="194"/>
      <c r="GVI153" s="194"/>
      <c r="GVJ153" s="194"/>
      <c r="GVK153" s="194"/>
      <c r="GVL153" s="194"/>
      <c r="GVM153" s="194"/>
      <c r="GVN153" s="194"/>
      <c r="GVO153" s="194"/>
      <c r="GVP153" s="194"/>
      <c r="GVQ153" s="194"/>
      <c r="GVR153" s="194"/>
      <c r="GVS153" s="194"/>
      <c r="GVT153" s="194"/>
      <c r="GVU153" s="194"/>
      <c r="GVV153" s="194"/>
      <c r="GVW153" s="194"/>
      <c r="GVX153" s="194"/>
      <c r="GVY153" s="194"/>
      <c r="GVZ153" s="194"/>
      <c r="GWA153" s="194"/>
      <c r="GWB153" s="194"/>
      <c r="GWC153" s="194"/>
      <c r="GWD153" s="194"/>
      <c r="GWE153" s="194"/>
      <c r="GWF153" s="194"/>
      <c r="GWG153" s="194"/>
      <c r="GWH153" s="194"/>
      <c r="GWI153" s="194"/>
      <c r="GWJ153" s="194"/>
      <c r="GWK153" s="194"/>
      <c r="GWL153" s="194"/>
      <c r="GWM153" s="194"/>
      <c r="GWN153" s="194"/>
      <c r="GWO153" s="194"/>
      <c r="GWP153" s="194"/>
      <c r="GWQ153" s="194"/>
      <c r="GWR153" s="194"/>
      <c r="GWS153" s="194"/>
      <c r="GWT153" s="194"/>
      <c r="GWU153" s="194"/>
      <c r="GWV153" s="194"/>
      <c r="GWW153" s="194"/>
      <c r="GWX153" s="194"/>
      <c r="GWY153" s="194"/>
      <c r="GWZ153" s="194"/>
      <c r="GXA153" s="194"/>
      <c r="GXB153" s="194"/>
      <c r="GXC153" s="194"/>
      <c r="GXD153" s="194"/>
      <c r="GXE153" s="194"/>
      <c r="GXF153" s="194"/>
      <c r="GXG153" s="194"/>
      <c r="GXH153" s="194"/>
      <c r="GXI153" s="194"/>
      <c r="GXJ153" s="194"/>
      <c r="GXK153" s="194"/>
      <c r="GXL153" s="194"/>
      <c r="GXM153" s="194"/>
      <c r="GXN153" s="194"/>
      <c r="GXO153" s="194"/>
      <c r="GXP153" s="194"/>
      <c r="GXQ153" s="194"/>
      <c r="GXR153" s="194"/>
      <c r="GXS153" s="194"/>
      <c r="GXT153" s="194"/>
      <c r="GXU153" s="194"/>
      <c r="GXV153" s="194"/>
      <c r="GXW153" s="194"/>
      <c r="GXX153" s="194"/>
      <c r="GXY153" s="194"/>
      <c r="GXZ153" s="194"/>
      <c r="GYA153" s="194"/>
      <c r="GYB153" s="194"/>
      <c r="GYC153" s="194"/>
      <c r="GYD153" s="194"/>
      <c r="GYE153" s="194"/>
      <c r="GYF153" s="194"/>
      <c r="GYG153" s="194"/>
      <c r="GYH153" s="194"/>
      <c r="GYI153" s="194"/>
      <c r="GYJ153" s="194"/>
      <c r="GYK153" s="194"/>
      <c r="GYL153" s="194"/>
      <c r="GYM153" s="194"/>
      <c r="GYN153" s="194"/>
      <c r="GYO153" s="194"/>
      <c r="GYP153" s="194"/>
      <c r="GYQ153" s="194"/>
      <c r="GYR153" s="194"/>
      <c r="GYS153" s="194"/>
      <c r="GYT153" s="194"/>
      <c r="GYU153" s="194"/>
      <c r="GYV153" s="194"/>
      <c r="GYW153" s="194"/>
      <c r="GYX153" s="194"/>
      <c r="GYY153" s="194"/>
      <c r="GYZ153" s="194"/>
      <c r="GZA153" s="194"/>
      <c r="GZB153" s="194"/>
      <c r="GZC153" s="194"/>
      <c r="GZD153" s="194"/>
      <c r="GZE153" s="194"/>
      <c r="GZF153" s="194"/>
      <c r="GZG153" s="194"/>
      <c r="GZH153" s="194"/>
      <c r="GZI153" s="194"/>
      <c r="GZJ153" s="194"/>
      <c r="GZK153" s="194"/>
      <c r="GZL153" s="194"/>
      <c r="GZM153" s="194"/>
      <c r="GZN153" s="194"/>
      <c r="GZO153" s="194"/>
      <c r="GZP153" s="194"/>
      <c r="GZQ153" s="194"/>
      <c r="GZR153" s="194"/>
      <c r="GZS153" s="194"/>
      <c r="GZT153" s="194"/>
      <c r="GZU153" s="194"/>
      <c r="GZV153" s="194"/>
      <c r="GZW153" s="194"/>
      <c r="GZX153" s="194"/>
      <c r="GZY153" s="194"/>
      <c r="GZZ153" s="194"/>
      <c r="HAA153" s="194"/>
      <c r="HAB153" s="194"/>
      <c r="HAC153" s="194"/>
      <c r="HAD153" s="194"/>
      <c r="HAE153" s="194"/>
      <c r="HAF153" s="194"/>
      <c r="HAG153" s="194"/>
      <c r="HAH153" s="194"/>
      <c r="HAI153" s="194"/>
      <c r="HAJ153" s="194"/>
      <c r="HAK153" s="194"/>
      <c r="HAL153" s="194"/>
      <c r="HAM153" s="194"/>
      <c r="HAN153" s="194"/>
      <c r="HAO153" s="194"/>
      <c r="HAP153" s="194"/>
      <c r="HAQ153" s="194"/>
      <c r="HAR153" s="194"/>
      <c r="HAS153" s="194"/>
      <c r="HAT153" s="194"/>
      <c r="HAU153" s="194"/>
      <c r="HAV153" s="194"/>
      <c r="HAW153" s="194"/>
      <c r="HAX153" s="194"/>
      <c r="HAY153" s="194"/>
      <c r="HAZ153" s="194"/>
      <c r="HBA153" s="194"/>
      <c r="HBB153" s="194"/>
      <c r="HBC153" s="194"/>
      <c r="HBD153" s="194"/>
      <c r="HBE153" s="194"/>
      <c r="HBF153" s="194"/>
      <c r="HBG153" s="194"/>
      <c r="HBH153" s="194"/>
      <c r="HBI153" s="194"/>
      <c r="HBJ153" s="194"/>
      <c r="HBK153" s="194"/>
      <c r="HBL153" s="194"/>
      <c r="HBM153" s="194"/>
      <c r="HBN153" s="194"/>
      <c r="HBO153" s="194"/>
      <c r="HBP153" s="194"/>
      <c r="HBQ153" s="194"/>
      <c r="HBR153" s="194"/>
      <c r="HBS153" s="194"/>
      <c r="HBT153" s="194"/>
      <c r="HBU153" s="194"/>
      <c r="HBV153" s="194"/>
      <c r="HBW153" s="194"/>
      <c r="HBX153" s="194"/>
      <c r="HBY153" s="194"/>
      <c r="HBZ153" s="194"/>
      <c r="HCA153" s="194"/>
      <c r="HCB153" s="194"/>
      <c r="HCC153" s="194"/>
      <c r="HCD153" s="194"/>
      <c r="HCE153" s="194"/>
      <c r="HCF153" s="194"/>
      <c r="HCG153" s="194"/>
      <c r="HCH153" s="194"/>
      <c r="HCI153" s="194"/>
      <c r="HCJ153" s="194"/>
      <c r="HCK153" s="194"/>
      <c r="HCL153" s="194"/>
      <c r="HCM153" s="194"/>
      <c r="HCN153" s="194"/>
      <c r="HCO153" s="194"/>
      <c r="HCP153" s="194"/>
      <c r="HCQ153" s="194"/>
      <c r="HCR153" s="194"/>
      <c r="HCS153" s="194"/>
      <c r="HCT153" s="194"/>
      <c r="HCU153" s="194"/>
      <c r="HCV153" s="194"/>
      <c r="HCW153" s="194"/>
      <c r="HCX153" s="194"/>
      <c r="HCY153" s="194"/>
      <c r="HCZ153" s="194"/>
      <c r="HDA153" s="194"/>
      <c r="HDB153" s="194"/>
      <c r="HDC153" s="194"/>
      <c r="HDD153" s="194"/>
      <c r="HDE153" s="194"/>
      <c r="HDF153" s="194"/>
      <c r="HDG153" s="194"/>
      <c r="HDH153" s="194"/>
      <c r="HDI153" s="194"/>
      <c r="HDJ153" s="194"/>
      <c r="HDK153" s="194"/>
      <c r="HDL153" s="194"/>
      <c r="HDM153" s="194"/>
      <c r="HDN153" s="194"/>
      <c r="HDO153" s="194"/>
      <c r="HDP153" s="194"/>
      <c r="HDQ153" s="194"/>
      <c r="HDR153" s="194"/>
      <c r="HDS153" s="194"/>
      <c r="HDT153" s="194"/>
      <c r="HDU153" s="194"/>
      <c r="HDV153" s="194"/>
      <c r="HDW153" s="194"/>
      <c r="HDX153" s="194"/>
      <c r="HDY153" s="194"/>
      <c r="HDZ153" s="194"/>
      <c r="HEA153" s="194"/>
      <c r="HEB153" s="194"/>
      <c r="HEC153" s="194"/>
      <c r="HED153" s="194"/>
      <c r="HEE153" s="194"/>
      <c r="HEF153" s="194"/>
      <c r="HEG153" s="194"/>
      <c r="HEH153" s="194"/>
      <c r="HEI153" s="194"/>
      <c r="HEJ153" s="194"/>
      <c r="HEK153" s="194"/>
      <c r="HEL153" s="194"/>
      <c r="HEM153" s="194"/>
      <c r="HEN153" s="194"/>
      <c r="HEO153" s="194"/>
      <c r="HEP153" s="194"/>
      <c r="HEQ153" s="194"/>
      <c r="HER153" s="194"/>
      <c r="HES153" s="194"/>
      <c r="HET153" s="194"/>
      <c r="HEU153" s="194"/>
      <c r="HEV153" s="194"/>
      <c r="HEW153" s="194"/>
      <c r="HEX153" s="194"/>
      <c r="HEY153" s="194"/>
      <c r="HEZ153" s="194"/>
      <c r="HFA153" s="194"/>
      <c r="HFB153" s="194"/>
      <c r="HFC153" s="194"/>
      <c r="HFD153" s="194"/>
      <c r="HFE153" s="194"/>
      <c r="HFF153" s="194"/>
      <c r="HFG153" s="194"/>
      <c r="HFH153" s="194"/>
      <c r="HFI153" s="194"/>
      <c r="HFJ153" s="194"/>
      <c r="HFK153" s="194"/>
      <c r="HFL153" s="194"/>
      <c r="HFM153" s="194"/>
      <c r="HFN153" s="194"/>
      <c r="HFO153" s="194"/>
      <c r="HFP153" s="194"/>
      <c r="HFQ153" s="194"/>
      <c r="HFR153" s="194"/>
      <c r="HFS153" s="194"/>
      <c r="HFT153" s="194"/>
      <c r="HFU153" s="194"/>
      <c r="HFV153" s="194"/>
      <c r="HFW153" s="194"/>
      <c r="HFX153" s="194"/>
      <c r="HFY153" s="194"/>
      <c r="HFZ153" s="194"/>
      <c r="HGA153" s="194"/>
      <c r="HGB153" s="194"/>
      <c r="HGC153" s="194"/>
      <c r="HGD153" s="194"/>
      <c r="HGE153" s="194"/>
      <c r="HGF153" s="194"/>
      <c r="HGG153" s="194"/>
      <c r="HGH153" s="194"/>
      <c r="HGI153" s="194"/>
      <c r="HGJ153" s="194"/>
      <c r="HGK153" s="194"/>
      <c r="HGL153" s="194"/>
      <c r="HGM153" s="194"/>
      <c r="HGN153" s="194"/>
      <c r="HGO153" s="194"/>
      <c r="HGP153" s="194"/>
      <c r="HGQ153" s="194"/>
      <c r="HGR153" s="194"/>
      <c r="HGS153" s="194"/>
      <c r="HGT153" s="194"/>
      <c r="HGU153" s="194"/>
      <c r="HGV153" s="194"/>
      <c r="HGW153" s="194"/>
      <c r="HGX153" s="194"/>
      <c r="HGY153" s="194"/>
      <c r="HGZ153" s="194"/>
      <c r="HHA153" s="194"/>
      <c r="HHB153" s="194"/>
      <c r="HHC153" s="194"/>
      <c r="HHD153" s="194"/>
      <c r="HHE153" s="194"/>
      <c r="HHF153" s="194"/>
      <c r="HHG153" s="194"/>
      <c r="HHH153" s="194"/>
      <c r="HHI153" s="194"/>
      <c r="HHJ153" s="194"/>
      <c r="HHK153" s="194"/>
      <c r="HHL153" s="194"/>
      <c r="HHM153" s="194"/>
      <c r="HHN153" s="194"/>
      <c r="HHO153" s="194"/>
      <c r="HHP153" s="194"/>
      <c r="HHQ153" s="194"/>
      <c r="HHR153" s="194"/>
      <c r="HHS153" s="194"/>
      <c r="HHT153" s="194"/>
      <c r="HHU153" s="194"/>
      <c r="HHV153" s="194"/>
      <c r="HHW153" s="194"/>
      <c r="HHX153" s="194"/>
      <c r="HHY153" s="194"/>
      <c r="HHZ153" s="194"/>
      <c r="HIA153" s="194"/>
      <c r="HIB153" s="194"/>
      <c r="HIC153" s="194"/>
      <c r="HID153" s="194"/>
      <c r="HIE153" s="194"/>
      <c r="HIF153" s="194"/>
      <c r="HIG153" s="194"/>
      <c r="HIH153" s="194"/>
      <c r="HII153" s="194"/>
      <c r="HIJ153" s="194"/>
      <c r="HIK153" s="194"/>
      <c r="HIL153" s="194"/>
      <c r="HIM153" s="194"/>
      <c r="HIN153" s="194"/>
      <c r="HIO153" s="194"/>
      <c r="HIP153" s="194"/>
      <c r="HIQ153" s="194"/>
      <c r="HIR153" s="194"/>
      <c r="HIS153" s="194"/>
      <c r="HIT153" s="194"/>
      <c r="HIU153" s="194"/>
      <c r="HIV153" s="194"/>
      <c r="HIW153" s="194"/>
      <c r="HIX153" s="194"/>
      <c r="HIY153" s="194"/>
      <c r="HIZ153" s="194"/>
      <c r="HJA153" s="194"/>
      <c r="HJB153" s="194"/>
      <c r="HJC153" s="194"/>
      <c r="HJD153" s="194"/>
      <c r="HJE153" s="194"/>
      <c r="HJF153" s="194"/>
      <c r="HJG153" s="194"/>
      <c r="HJH153" s="194"/>
      <c r="HJI153" s="194"/>
      <c r="HJJ153" s="194"/>
      <c r="HJK153" s="194"/>
      <c r="HJL153" s="194"/>
      <c r="HJM153" s="194"/>
      <c r="HJN153" s="194"/>
      <c r="HJO153" s="194"/>
      <c r="HJP153" s="194"/>
      <c r="HJQ153" s="194"/>
      <c r="HJR153" s="194"/>
      <c r="HJS153" s="194"/>
      <c r="HJT153" s="194"/>
      <c r="HJU153" s="194"/>
      <c r="HJV153" s="194"/>
      <c r="HJW153" s="194"/>
      <c r="HJX153" s="194"/>
      <c r="HJY153" s="194"/>
      <c r="HJZ153" s="194"/>
      <c r="HKA153" s="194"/>
      <c r="HKB153" s="194"/>
      <c r="HKC153" s="194"/>
      <c r="HKD153" s="194"/>
      <c r="HKE153" s="194"/>
      <c r="HKF153" s="194"/>
      <c r="HKG153" s="194"/>
      <c r="HKH153" s="194"/>
      <c r="HKI153" s="194"/>
      <c r="HKJ153" s="194"/>
      <c r="HKK153" s="194"/>
      <c r="HKL153" s="194"/>
      <c r="HKM153" s="194"/>
      <c r="HKN153" s="194"/>
      <c r="HKO153" s="194"/>
      <c r="HKP153" s="194"/>
      <c r="HKQ153" s="194"/>
      <c r="HKR153" s="194"/>
      <c r="HKS153" s="194"/>
      <c r="HKT153" s="194"/>
      <c r="HKU153" s="194"/>
      <c r="HKV153" s="194"/>
      <c r="HKW153" s="194"/>
      <c r="HKX153" s="194"/>
      <c r="HKY153" s="194"/>
      <c r="HKZ153" s="194"/>
      <c r="HLA153" s="194"/>
      <c r="HLB153" s="194"/>
      <c r="HLC153" s="194"/>
      <c r="HLD153" s="194"/>
      <c r="HLE153" s="194"/>
      <c r="HLF153" s="194"/>
      <c r="HLG153" s="194"/>
      <c r="HLH153" s="194"/>
      <c r="HLI153" s="194"/>
      <c r="HLJ153" s="194"/>
      <c r="HLK153" s="194"/>
      <c r="HLL153" s="194"/>
      <c r="HLM153" s="194"/>
      <c r="HLN153" s="194"/>
      <c r="HLO153" s="194"/>
      <c r="HLP153" s="194"/>
      <c r="HLQ153" s="194"/>
      <c r="HLR153" s="194"/>
      <c r="HLS153" s="194"/>
      <c r="HLT153" s="194"/>
      <c r="HLU153" s="194"/>
      <c r="HLV153" s="194"/>
      <c r="HLW153" s="194"/>
      <c r="HLX153" s="194"/>
      <c r="HLY153" s="194"/>
      <c r="HLZ153" s="194"/>
      <c r="HMA153" s="194"/>
      <c r="HMB153" s="194"/>
      <c r="HMC153" s="194"/>
      <c r="HMD153" s="194"/>
      <c r="HME153" s="194"/>
      <c r="HMF153" s="194"/>
      <c r="HMG153" s="194"/>
      <c r="HMH153" s="194"/>
      <c r="HMI153" s="194"/>
      <c r="HMJ153" s="194"/>
      <c r="HMK153" s="194"/>
      <c r="HML153" s="194"/>
      <c r="HMM153" s="194"/>
      <c r="HMN153" s="194"/>
      <c r="HMO153" s="194"/>
      <c r="HMP153" s="194"/>
      <c r="HMQ153" s="194"/>
      <c r="HMR153" s="194"/>
      <c r="HMS153" s="194"/>
      <c r="HMT153" s="194"/>
      <c r="HMU153" s="194"/>
      <c r="HMV153" s="194"/>
      <c r="HMW153" s="194"/>
      <c r="HMX153" s="194"/>
      <c r="HMY153" s="194"/>
      <c r="HMZ153" s="194"/>
      <c r="HNA153" s="194"/>
      <c r="HNB153" s="194"/>
      <c r="HNC153" s="194"/>
      <c r="HND153" s="194"/>
      <c r="HNE153" s="194"/>
      <c r="HNF153" s="194"/>
      <c r="HNG153" s="194"/>
      <c r="HNH153" s="194"/>
      <c r="HNI153" s="194"/>
      <c r="HNJ153" s="194"/>
      <c r="HNK153" s="194"/>
      <c r="HNL153" s="194"/>
      <c r="HNM153" s="194"/>
      <c r="HNN153" s="194"/>
      <c r="HNO153" s="194"/>
      <c r="HNP153" s="194"/>
      <c r="HNQ153" s="194"/>
      <c r="HNR153" s="194"/>
      <c r="HNS153" s="194"/>
      <c r="HNT153" s="194"/>
      <c r="HNU153" s="194"/>
      <c r="HNV153" s="194"/>
      <c r="HNW153" s="194"/>
      <c r="HNX153" s="194"/>
      <c r="HNY153" s="194"/>
      <c r="HNZ153" s="194"/>
      <c r="HOA153" s="194"/>
      <c r="HOB153" s="194"/>
      <c r="HOC153" s="194"/>
      <c r="HOD153" s="194"/>
      <c r="HOE153" s="194"/>
      <c r="HOF153" s="194"/>
      <c r="HOG153" s="194"/>
      <c r="HOH153" s="194"/>
      <c r="HOI153" s="194"/>
      <c r="HOJ153" s="194"/>
      <c r="HOK153" s="194"/>
      <c r="HOL153" s="194"/>
      <c r="HOM153" s="194"/>
      <c r="HON153" s="194"/>
      <c r="HOO153" s="194"/>
      <c r="HOP153" s="194"/>
      <c r="HOQ153" s="194"/>
      <c r="HOR153" s="194"/>
      <c r="HOS153" s="194"/>
      <c r="HOT153" s="194"/>
      <c r="HOU153" s="194"/>
      <c r="HOV153" s="194"/>
      <c r="HOW153" s="194"/>
      <c r="HOX153" s="194"/>
      <c r="HOY153" s="194"/>
      <c r="HOZ153" s="194"/>
      <c r="HPA153" s="194"/>
      <c r="HPB153" s="194"/>
      <c r="HPC153" s="194"/>
      <c r="HPD153" s="194"/>
      <c r="HPE153" s="194"/>
      <c r="HPF153" s="194"/>
      <c r="HPG153" s="194"/>
      <c r="HPH153" s="194"/>
      <c r="HPI153" s="194"/>
      <c r="HPJ153" s="194"/>
      <c r="HPK153" s="194"/>
      <c r="HPL153" s="194"/>
      <c r="HPM153" s="194"/>
      <c r="HPN153" s="194"/>
      <c r="HPO153" s="194"/>
      <c r="HPP153" s="194"/>
      <c r="HPQ153" s="194"/>
      <c r="HPR153" s="194"/>
      <c r="HPS153" s="194"/>
      <c r="HPT153" s="194"/>
      <c r="HPU153" s="194"/>
      <c r="HPV153" s="194"/>
      <c r="HPW153" s="194"/>
      <c r="HPX153" s="194"/>
      <c r="HPY153" s="194"/>
      <c r="HPZ153" s="194"/>
      <c r="HQA153" s="194"/>
      <c r="HQB153" s="194"/>
      <c r="HQC153" s="194"/>
      <c r="HQD153" s="194"/>
      <c r="HQE153" s="194"/>
      <c r="HQF153" s="194"/>
      <c r="HQG153" s="194"/>
      <c r="HQH153" s="194"/>
      <c r="HQI153" s="194"/>
      <c r="HQJ153" s="194"/>
      <c r="HQK153" s="194"/>
      <c r="HQL153" s="194"/>
      <c r="HQM153" s="194"/>
      <c r="HQN153" s="194"/>
      <c r="HQO153" s="194"/>
      <c r="HQP153" s="194"/>
      <c r="HQQ153" s="194"/>
      <c r="HQR153" s="194"/>
      <c r="HQS153" s="194"/>
      <c r="HQT153" s="194"/>
      <c r="HQU153" s="194"/>
      <c r="HQV153" s="194"/>
      <c r="HQW153" s="194"/>
      <c r="HQX153" s="194"/>
      <c r="HQY153" s="194"/>
      <c r="HQZ153" s="194"/>
      <c r="HRA153" s="194"/>
      <c r="HRB153" s="194"/>
      <c r="HRC153" s="194"/>
      <c r="HRD153" s="194"/>
      <c r="HRE153" s="194"/>
      <c r="HRF153" s="194"/>
      <c r="HRG153" s="194"/>
      <c r="HRH153" s="194"/>
      <c r="HRI153" s="194"/>
      <c r="HRJ153" s="194"/>
      <c r="HRK153" s="194"/>
      <c r="HRL153" s="194"/>
      <c r="HRM153" s="194"/>
      <c r="HRN153" s="194"/>
      <c r="HRO153" s="194"/>
      <c r="HRP153" s="194"/>
      <c r="HRQ153" s="194"/>
      <c r="HRR153" s="194"/>
      <c r="HRS153" s="194"/>
      <c r="HRT153" s="194"/>
      <c r="HRU153" s="194"/>
      <c r="HRV153" s="194"/>
      <c r="HRW153" s="194"/>
      <c r="HRX153" s="194"/>
      <c r="HRY153" s="194"/>
      <c r="HRZ153" s="194"/>
      <c r="HSA153" s="194"/>
      <c r="HSB153" s="194"/>
      <c r="HSC153" s="194"/>
      <c r="HSD153" s="194"/>
      <c r="HSE153" s="194"/>
      <c r="HSF153" s="194"/>
      <c r="HSG153" s="194"/>
      <c r="HSH153" s="194"/>
      <c r="HSI153" s="194"/>
      <c r="HSJ153" s="194"/>
      <c r="HSK153" s="194"/>
      <c r="HSL153" s="194"/>
      <c r="HSM153" s="194"/>
      <c r="HSN153" s="194"/>
      <c r="HSO153" s="194"/>
      <c r="HSP153" s="194"/>
      <c r="HSQ153" s="194"/>
      <c r="HSR153" s="194"/>
      <c r="HSS153" s="194"/>
      <c r="HST153" s="194"/>
      <c r="HSU153" s="194"/>
      <c r="HSV153" s="194"/>
      <c r="HSW153" s="194"/>
      <c r="HSX153" s="194"/>
      <c r="HSY153" s="194"/>
      <c r="HSZ153" s="194"/>
      <c r="HTA153" s="194"/>
      <c r="HTB153" s="194"/>
      <c r="HTC153" s="194"/>
      <c r="HTD153" s="194"/>
      <c r="HTE153" s="194"/>
      <c r="HTF153" s="194"/>
      <c r="HTG153" s="194"/>
      <c r="HTH153" s="194"/>
      <c r="HTI153" s="194"/>
      <c r="HTJ153" s="194"/>
      <c r="HTK153" s="194"/>
      <c r="HTL153" s="194"/>
      <c r="HTM153" s="194"/>
      <c r="HTN153" s="194"/>
      <c r="HTO153" s="194"/>
      <c r="HTP153" s="194"/>
      <c r="HTQ153" s="194"/>
      <c r="HTR153" s="194"/>
      <c r="HTS153" s="194"/>
      <c r="HTT153" s="194"/>
      <c r="HTU153" s="194"/>
      <c r="HTV153" s="194"/>
      <c r="HTW153" s="194"/>
      <c r="HTX153" s="194"/>
      <c r="HTY153" s="194"/>
      <c r="HTZ153" s="194"/>
      <c r="HUA153" s="194"/>
      <c r="HUB153" s="194"/>
      <c r="HUC153" s="194"/>
      <c r="HUD153" s="194"/>
      <c r="HUE153" s="194"/>
      <c r="HUF153" s="194"/>
      <c r="HUG153" s="194"/>
      <c r="HUH153" s="194"/>
      <c r="HUI153" s="194"/>
      <c r="HUJ153" s="194"/>
      <c r="HUK153" s="194"/>
      <c r="HUL153" s="194"/>
      <c r="HUM153" s="194"/>
      <c r="HUN153" s="194"/>
      <c r="HUO153" s="194"/>
      <c r="HUP153" s="194"/>
      <c r="HUQ153" s="194"/>
      <c r="HUR153" s="194"/>
      <c r="HUS153" s="194"/>
      <c r="HUT153" s="194"/>
      <c r="HUU153" s="194"/>
      <c r="HUV153" s="194"/>
      <c r="HUW153" s="194"/>
      <c r="HUX153" s="194"/>
      <c r="HUY153" s="194"/>
      <c r="HUZ153" s="194"/>
      <c r="HVA153" s="194"/>
      <c r="HVB153" s="194"/>
      <c r="HVC153" s="194"/>
      <c r="HVD153" s="194"/>
      <c r="HVE153" s="194"/>
      <c r="HVF153" s="194"/>
      <c r="HVG153" s="194"/>
      <c r="HVH153" s="194"/>
      <c r="HVI153" s="194"/>
      <c r="HVJ153" s="194"/>
      <c r="HVK153" s="194"/>
      <c r="HVL153" s="194"/>
      <c r="HVM153" s="194"/>
      <c r="HVN153" s="194"/>
      <c r="HVO153" s="194"/>
      <c r="HVP153" s="194"/>
      <c r="HVQ153" s="194"/>
      <c r="HVR153" s="194"/>
      <c r="HVS153" s="194"/>
      <c r="HVT153" s="194"/>
      <c r="HVU153" s="194"/>
      <c r="HVV153" s="194"/>
      <c r="HVW153" s="194"/>
      <c r="HVX153" s="194"/>
      <c r="HVY153" s="194"/>
      <c r="HVZ153" s="194"/>
      <c r="HWA153" s="194"/>
      <c r="HWB153" s="194"/>
      <c r="HWC153" s="194"/>
      <c r="HWD153" s="194"/>
      <c r="HWE153" s="194"/>
      <c r="HWF153" s="194"/>
      <c r="HWG153" s="194"/>
      <c r="HWH153" s="194"/>
      <c r="HWI153" s="194"/>
      <c r="HWJ153" s="194"/>
      <c r="HWK153" s="194"/>
      <c r="HWL153" s="194"/>
      <c r="HWM153" s="194"/>
      <c r="HWN153" s="194"/>
      <c r="HWO153" s="194"/>
      <c r="HWP153" s="194"/>
      <c r="HWQ153" s="194"/>
      <c r="HWR153" s="194"/>
      <c r="HWS153" s="194"/>
      <c r="HWT153" s="194"/>
      <c r="HWU153" s="194"/>
      <c r="HWV153" s="194"/>
      <c r="HWW153" s="194"/>
      <c r="HWX153" s="194"/>
      <c r="HWY153" s="194"/>
      <c r="HWZ153" s="194"/>
      <c r="HXA153" s="194"/>
      <c r="HXB153" s="194"/>
      <c r="HXC153" s="194"/>
      <c r="HXD153" s="194"/>
      <c r="HXE153" s="194"/>
      <c r="HXF153" s="194"/>
      <c r="HXG153" s="194"/>
      <c r="HXH153" s="194"/>
      <c r="HXI153" s="194"/>
      <c r="HXJ153" s="194"/>
      <c r="HXK153" s="194"/>
      <c r="HXL153" s="194"/>
      <c r="HXM153" s="194"/>
      <c r="HXN153" s="194"/>
      <c r="HXO153" s="194"/>
      <c r="HXP153" s="194"/>
      <c r="HXQ153" s="194"/>
      <c r="HXR153" s="194"/>
      <c r="HXS153" s="194"/>
      <c r="HXT153" s="194"/>
      <c r="HXU153" s="194"/>
      <c r="HXV153" s="194"/>
      <c r="HXW153" s="194"/>
      <c r="HXX153" s="194"/>
      <c r="HXY153" s="194"/>
      <c r="HXZ153" s="194"/>
      <c r="HYA153" s="194"/>
      <c r="HYB153" s="194"/>
      <c r="HYC153" s="194"/>
      <c r="HYD153" s="194"/>
      <c r="HYE153" s="194"/>
      <c r="HYF153" s="194"/>
      <c r="HYG153" s="194"/>
      <c r="HYH153" s="194"/>
      <c r="HYI153" s="194"/>
      <c r="HYJ153" s="194"/>
      <c r="HYK153" s="194"/>
      <c r="HYL153" s="194"/>
      <c r="HYM153" s="194"/>
      <c r="HYN153" s="194"/>
      <c r="HYO153" s="194"/>
      <c r="HYP153" s="194"/>
      <c r="HYQ153" s="194"/>
      <c r="HYR153" s="194"/>
      <c r="HYS153" s="194"/>
      <c r="HYT153" s="194"/>
      <c r="HYU153" s="194"/>
      <c r="HYV153" s="194"/>
      <c r="HYW153" s="194"/>
      <c r="HYX153" s="194"/>
      <c r="HYY153" s="194"/>
      <c r="HYZ153" s="194"/>
      <c r="HZA153" s="194"/>
      <c r="HZB153" s="194"/>
      <c r="HZC153" s="194"/>
      <c r="HZD153" s="194"/>
      <c r="HZE153" s="194"/>
      <c r="HZF153" s="194"/>
      <c r="HZG153" s="194"/>
      <c r="HZH153" s="194"/>
      <c r="HZI153" s="194"/>
      <c r="HZJ153" s="194"/>
      <c r="HZK153" s="194"/>
      <c r="HZL153" s="194"/>
      <c r="HZM153" s="194"/>
      <c r="HZN153" s="194"/>
      <c r="HZO153" s="194"/>
      <c r="HZP153" s="194"/>
      <c r="HZQ153" s="194"/>
      <c r="HZR153" s="194"/>
      <c r="HZS153" s="194"/>
      <c r="HZT153" s="194"/>
      <c r="HZU153" s="194"/>
      <c r="HZV153" s="194"/>
      <c r="HZW153" s="194"/>
      <c r="HZX153" s="194"/>
      <c r="HZY153" s="194"/>
      <c r="HZZ153" s="194"/>
      <c r="IAA153" s="194"/>
      <c r="IAB153" s="194"/>
      <c r="IAC153" s="194"/>
      <c r="IAD153" s="194"/>
      <c r="IAE153" s="194"/>
      <c r="IAF153" s="194"/>
      <c r="IAG153" s="194"/>
      <c r="IAH153" s="194"/>
      <c r="IAI153" s="194"/>
      <c r="IAJ153" s="194"/>
      <c r="IAK153" s="194"/>
      <c r="IAL153" s="194"/>
      <c r="IAM153" s="194"/>
      <c r="IAN153" s="194"/>
      <c r="IAO153" s="194"/>
      <c r="IAP153" s="194"/>
      <c r="IAQ153" s="194"/>
      <c r="IAR153" s="194"/>
      <c r="IAS153" s="194"/>
      <c r="IAT153" s="194"/>
      <c r="IAU153" s="194"/>
      <c r="IAV153" s="194"/>
      <c r="IAW153" s="194"/>
      <c r="IAX153" s="194"/>
      <c r="IAY153" s="194"/>
      <c r="IAZ153" s="194"/>
      <c r="IBA153" s="194"/>
      <c r="IBB153" s="194"/>
      <c r="IBC153" s="194"/>
      <c r="IBD153" s="194"/>
      <c r="IBE153" s="194"/>
      <c r="IBF153" s="194"/>
      <c r="IBG153" s="194"/>
      <c r="IBH153" s="194"/>
      <c r="IBI153" s="194"/>
      <c r="IBJ153" s="194"/>
      <c r="IBK153" s="194"/>
      <c r="IBL153" s="194"/>
      <c r="IBM153" s="194"/>
      <c r="IBN153" s="194"/>
      <c r="IBO153" s="194"/>
      <c r="IBP153" s="194"/>
      <c r="IBQ153" s="194"/>
      <c r="IBR153" s="194"/>
      <c r="IBS153" s="194"/>
      <c r="IBT153" s="194"/>
      <c r="IBU153" s="194"/>
      <c r="IBV153" s="194"/>
      <c r="IBW153" s="194"/>
      <c r="IBX153" s="194"/>
      <c r="IBY153" s="194"/>
      <c r="IBZ153" s="194"/>
      <c r="ICA153" s="194"/>
      <c r="ICB153" s="194"/>
      <c r="ICC153" s="194"/>
      <c r="ICD153" s="194"/>
      <c r="ICE153" s="194"/>
      <c r="ICF153" s="194"/>
      <c r="ICG153" s="194"/>
      <c r="ICH153" s="194"/>
      <c r="ICI153" s="194"/>
      <c r="ICJ153" s="194"/>
      <c r="ICK153" s="194"/>
      <c r="ICL153" s="194"/>
      <c r="ICM153" s="194"/>
      <c r="ICN153" s="194"/>
      <c r="ICO153" s="194"/>
      <c r="ICP153" s="194"/>
      <c r="ICQ153" s="194"/>
      <c r="ICR153" s="194"/>
      <c r="ICS153" s="194"/>
      <c r="ICT153" s="194"/>
      <c r="ICU153" s="194"/>
      <c r="ICV153" s="194"/>
      <c r="ICW153" s="194"/>
      <c r="ICX153" s="194"/>
      <c r="ICY153" s="194"/>
      <c r="ICZ153" s="194"/>
      <c r="IDA153" s="194"/>
      <c r="IDB153" s="194"/>
      <c r="IDC153" s="194"/>
      <c r="IDD153" s="194"/>
      <c r="IDE153" s="194"/>
      <c r="IDF153" s="194"/>
      <c r="IDG153" s="194"/>
      <c r="IDH153" s="194"/>
      <c r="IDI153" s="194"/>
      <c r="IDJ153" s="194"/>
      <c r="IDK153" s="194"/>
      <c r="IDL153" s="194"/>
      <c r="IDM153" s="194"/>
      <c r="IDN153" s="194"/>
      <c r="IDO153" s="194"/>
      <c r="IDP153" s="194"/>
      <c r="IDQ153" s="194"/>
      <c r="IDR153" s="194"/>
      <c r="IDS153" s="194"/>
      <c r="IDT153" s="194"/>
      <c r="IDU153" s="194"/>
      <c r="IDV153" s="194"/>
      <c r="IDW153" s="194"/>
      <c r="IDX153" s="194"/>
      <c r="IDY153" s="194"/>
      <c r="IDZ153" s="194"/>
      <c r="IEA153" s="194"/>
      <c r="IEB153" s="194"/>
      <c r="IEC153" s="194"/>
      <c r="IED153" s="194"/>
      <c r="IEE153" s="194"/>
      <c r="IEF153" s="194"/>
      <c r="IEG153" s="194"/>
      <c r="IEH153" s="194"/>
      <c r="IEI153" s="194"/>
      <c r="IEJ153" s="194"/>
      <c r="IEK153" s="194"/>
      <c r="IEL153" s="194"/>
      <c r="IEM153" s="194"/>
      <c r="IEN153" s="194"/>
      <c r="IEO153" s="194"/>
      <c r="IEP153" s="194"/>
      <c r="IEQ153" s="194"/>
      <c r="IER153" s="194"/>
      <c r="IES153" s="194"/>
      <c r="IET153" s="194"/>
      <c r="IEU153" s="194"/>
      <c r="IEV153" s="194"/>
      <c r="IEW153" s="194"/>
      <c r="IEX153" s="194"/>
      <c r="IEY153" s="194"/>
      <c r="IEZ153" s="194"/>
      <c r="IFA153" s="194"/>
      <c r="IFB153" s="194"/>
      <c r="IFC153" s="194"/>
      <c r="IFD153" s="194"/>
      <c r="IFE153" s="194"/>
      <c r="IFF153" s="194"/>
      <c r="IFG153" s="194"/>
      <c r="IFH153" s="194"/>
      <c r="IFI153" s="194"/>
      <c r="IFJ153" s="194"/>
      <c r="IFK153" s="194"/>
      <c r="IFL153" s="194"/>
      <c r="IFM153" s="194"/>
      <c r="IFN153" s="194"/>
      <c r="IFO153" s="194"/>
      <c r="IFP153" s="194"/>
      <c r="IFQ153" s="194"/>
      <c r="IFR153" s="194"/>
      <c r="IFS153" s="194"/>
      <c r="IFT153" s="194"/>
      <c r="IFU153" s="194"/>
      <c r="IFV153" s="194"/>
      <c r="IFW153" s="194"/>
      <c r="IFX153" s="194"/>
      <c r="IFY153" s="194"/>
      <c r="IFZ153" s="194"/>
      <c r="IGA153" s="194"/>
      <c r="IGB153" s="194"/>
      <c r="IGC153" s="194"/>
      <c r="IGD153" s="194"/>
      <c r="IGE153" s="194"/>
      <c r="IGF153" s="194"/>
      <c r="IGG153" s="194"/>
      <c r="IGH153" s="194"/>
      <c r="IGI153" s="194"/>
      <c r="IGJ153" s="194"/>
      <c r="IGK153" s="194"/>
      <c r="IGL153" s="194"/>
      <c r="IGM153" s="194"/>
      <c r="IGN153" s="194"/>
      <c r="IGO153" s="194"/>
      <c r="IGP153" s="194"/>
      <c r="IGQ153" s="194"/>
      <c r="IGR153" s="194"/>
      <c r="IGS153" s="194"/>
      <c r="IGT153" s="194"/>
      <c r="IGU153" s="194"/>
      <c r="IGV153" s="194"/>
      <c r="IGW153" s="194"/>
      <c r="IGX153" s="194"/>
      <c r="IGY153" s="194"/>
      <c r="IGZ153" s="194"/>
      <c r="IHA153" s="194"/>
      <c r="IHB153" s="194"/>
      <c r="IHC153" s="194"/>
      <c r="IHD153" s="194"/>
      <c r="IHE153" s="194"/>
      <c r="IHF153" s="194"/>
      <c r="IHG153" s="194"/>
      <c r="IHH153" s="194"/>
      <c r="IHI153" s="194"/>
      <c r="IHJ153" s="194"/>
      <c r="IHK153" s="194"/>
      <c r="IHL153" s="194"/>
      <c r="IHM153" s="194"/>
      <c r="IHN153" s="194"/>
      <c r="IHO153" s="194"/>
      <c r="IHP153" s="194"/>
      <c r="IHQ153" s="194"/>
      <c r="IHR153" s="194"/>
      <c r="IHS153" s="194"/>
      <c r="IHT153" s="194"/>
      <c r="IHU153" s="194"/>
      <c r="IHV153" s="194"/>
      <c r="IHW153" s="194"/>
      <c r="IHX153" s="194"/>
      <c r="IHY153" s="194"/>
      <c r="IHZ153" s="194"/>
      <c r="IIA153" s="194"/>
      <c r="IIB153" s="194"/>
      <c r="IIC153" s="194"/>
      <c r="IID153" s="194"/>
      <c r="IIE153" s="194"/>
      <c r="IIF153" s="194"/>
      <c r="IIG153" s="194"/>
      <c r="IIH153" s="194"/>
      <c r="III153" s="194"/>
      <c r="IIJ153" s="194"/>
      <c r="IIK153" s="194"/>
      <c r="IIL153" s="194"/>
      <c r="IIM153" s="194"/>
      <c r="IIN153" s="194"/>
      <c r="IIO153" s="194"/>
      <c r="IIP153" s="194"/>
      <c r="IIQ153" s="194"/>
      <c r="IIR153" s="194"/>
      <c r="IIS153" s="194"/>
      <c r="IIT153" s="194"/>
      <c r="IIU153" s="194"/>
      <c r="IIV153" s="194"/>
      <c r="IIW153" s="194"/>
      <c r="IIX153" s="194"/>
      <c r="IIY153" s="194"/>
      <c r="IIZ153" s="194"/>
      <c r="IJA153" s="194"/>
      <c r="IJB153" s="194"/>
      <c r="IJC153" s="194"/>
      <c r="IJD153" s="194"/>
      <c r="IJE153" s="194"/>
      <c r="IJF153" s="194"/>
      <c r="IJG153" s="194"/>
      <c r="IJH153" s="194"/>
      <c r="IJI153" s="194"/>
      <c r="IJJ153" s="194"/>
      <c r="IJK153" s="194"/>
      <c r="IJL153" s="194"/>
      <c r="IJM153" s="194"/>
      <c r="IJN153" s="194"/>
      <c r="IJO153" s="194"/>
      <c r="IJP153" s="194"/>
      <c r="IJQ153" s="194"/>
      <c r="IJR153" s="194"/>
      <c r="IJS153" s="194"/>
      <c r="IJT153" s="194"/>
      <c r="IJU153" s="194"/>
      <c r="IJV153" s="194"/>
      <c r="IJW153" s="194"/>
      <c r="IJX153" s="194"/>
      <c r="IJY153" s="194"/>
      <c r="IJZ153" s="194"/>
      <c r="IKA153" s="194"/>
      <c r="IKB153" s="194"/>
      <c r="IKC153" s="194"/>
      <c r="IKD153" s="194"/>
      <c r="IKE153" s="194"/>
      <c r="IKF153" s="194"/>
      <c r="IKG153" s="194"/>
      <c r="IKH153" s="194"/>
      <c r="IKI153" s="194"/>
      <c r="IKJ153" s="194"/>
      <c r="IKK153" s="194"/>
      <c r="IKL153" s="194"/>
      <c r="IKM153" s="194"/>
      <c r="IKN153" s="194"/>
      <c r="IKO153" s="194"/>
      <c r="IKP153" s="194"/>
      <c r="IKQ153" s="194"/>
      <c r="IKR153" s="194"/>
      <c r="IKS153" s="194"/>
      <c r="IKT153" s="194"/>
      <c r="IKU153" s="194"/>
      <c r="IKV153" s="194"/>
      <c r="IKW153" s="194"/>
      <c r="IKX153" s="194"/>
      <c r="IKY153" s="194"/>
      <c r="IKZ153" s="194"/>
      <c r="ILA153" s="194"/>
      <c r="ILB153" s="194"/>
      <c r="ILC153" s="194"/>
      <c r="ILD153" s="194"/>
      <c r="ILE153" s="194"/>
      <c r="ILF153" s="194"/>
      <c r="ILG153" s="194"/>
      <c r="ILH153" s="194"/>
      <c r="ILI153" s="194"/>
      <c r="ILJ153" s="194"/>
      <c r="ILK153" s="194"/>
      <c r="ILL153" s="194"/>
      <c r="ILM153" s="194"/>
      <c r="ILN153" s="194"/>
      <c r="ILO153" s="194"/>
      <c r="ILP153" s="194"/>
      <c r="ILQ153" s="194"/>
      <c r="ILR153" s="194"/>
      <c r="ILS153" s="194"/>
      <c r="ILT153" s="194"/>
      <c r="ILU153" s="194"/>
      <c r="ILV153" s="194"/>
      <c r="ILW153" s="194"/>
      <c r="ILX153" s="194"/>
      <c r="ILY153" s="194"/>
      <c r="ILZ153" s="194"/>
      <c r="IMA153" s="194"/>
      <c r="IMB153" s="194"/>
      <c r="IMC153" s="194"/>
      <c r="IMD153" s="194"/>
      <c r="IME153" s="194"/>
      <c r="IMF153" s="194"/>
      <c r="IMG153" s="194"/>
      <c r="IMH153" s="194"/>
      <c r="IMI153" s="194"/>
      <c r="IMJ153" s="194"/>
      <c r="IMK153" s="194"/>
      <c r="IML153" s="194"/>
      <c r="IMM153" s="194"/>
      <c r="IMN153" s="194"/>
      <c r="IMO153" s="194"/>
      <c r="IMP153" s="194"/>
      <c r="IMQ153" s="194"/>
      <c r="IMR153" s="194"/>
      <c r="IMS153" s="194"/>
      <c r="IMT153" s="194"/>
      <c r="IMU153" s="194"/>
      <c r="IMV153" s="194"/>
      <c r="IMW153" s="194"/>
      <c r="IMX153" s="194"/>
      <c r="IMY153" s="194"/>
      <c r="IMZ153" s="194"/>
      <c r="INA153" s="194"/>
      <c r="INB153" s="194"/>
      <c r="INC153" s="194"/>
      <c r="IND153" s="194"/>
      <c r="INE153" s="194"/>
      <c r="INF153" s="194"/>
      <c r="ING153" s="194"/>
      <c r="INH153" s="194"/>
      <c r="INI153" s="194"/>
      <c r="INJ153" s="194"/>
      <c r="INK153" s="194"/>
      <c r="INL153" s="194"/>
      <c r="INM153" s="194"/>
      <c r="INN153" s="194"/>
      <c r="INO153" s="194"/>
      <c r="INP153" s="194"/>
      <c r="INQ153" s="194"/>
      <c r="INR153" s="194"/>
      <c r="INS153" s="194"/>
      <c r="INT153" s="194"/>
      <c r="INU153" s="194"/>
      <c r="INV153" s="194"/>
      <c r="INW153" s="194"/>
      <c r="INX153" s="194"/>
      <c r="INY153" s="194"/>
      <c r="INZ153" s="194"/>
      <c r="IOA153" s="194"/>
      <c r="IOB153" s="194"/>
      <c r="IOC153" s="194"/>
      <c r="IOD153" s="194"/>
      <c r="IOE153" s="194"/>
      <c r="IOF153" s="194"/>
      <c r="IOG153" s="194"/>
      <c r="IOH153" s="194"/>
      <c r="IOI153" s="194"/>
      <c r="IOJ153" s="194"/>
      <c r="IOK153" s="194"/>
      <c r="IOL153" s="194"/>
      <c r="IOM153" s="194"/>
      <c r="ION153" s="194"/>
      <c r="IOO153" s="194"/>
      <c r="IOP153" s="194"/>
      <c r="IOQ153" s="194"/>
      <c r="IOR153" s="194"/>
      <c r="IOS153" s="194"/>
      <c r="IOT153" s="194"/>
      <c r="IOU153" s="194"/>
      <c r="IOV153" s="194"/>
      <c r="IOW153" s="194"/>
      <c r="IOX153" s="194"/>
      <c r="IOY153" s="194"/>
      <c r="IOZ153" s="194"/>
      <c r="IPA153" s="194"/>
      <c r="IPB153" s="194"/>
      <c r="IPC153" s="194"/>
      <c r="IPD153" s="194"/>
      <c r="IPE153" s="194"/>
      <c r="IPF153" s="194"/>
      <c r="IPG153" s="194"/>
      <c r="IPH153" s="194"/>
      <c r="IPI153" s="194"/>
      <c r="IPJ153" s="194"/>
      <c r="IPK153" s="194"/>
      <c r="IPL153" s="194"/>
      <c r="IPM153" s="194"/>
      <c r="IPN153" s="194"/>
      <c r="IPO153" s="194"/>
      <c r="IPP153" s="194"/>
      <c r="IPQ153" s="194"/>
      <c r="IPR153" s="194"/>
      <c r="IPS153" s="194"/>
      <c r="IPT153" s="194"/>
      <c r="IPU153" s="194"/>
      <c r="IPV153" s="194"/>
      <c r="IPW153" s="194"/>
      <c r="IPX153" s="194"/>
      <c r="IPY153" s="194"/>
      <c r="IPZ153" s="194"/>
      <c r="IQA153" s="194"/>
      <c r="IQB153" s="194"/>
      <c r="IQC153" s="194"/>
      <c r="IQD153" s="194"/>
      <c r="IQE153" s="194"/>
      <c r="IQF153" s="194"/>
      <c r="IQG153" s="194"/>
      <c r="IQH153" s="194"/>
      <c r="IQI153" s="194"/>
      <c r="IQJ153" s="194"/>
      <c r="IQK153" s="194"/>
      <c r="IQL153" s="194"/>
      <c r="IQM153" s="194"/>
      <c r="IQN153" s="194"/>
      <c r="IQO153" s="194"/>
      <c r="IQP153" s="194"/>
      <c r="IQQ153" s="194"/>
      <c r="IQR153" s="194"/>
      <c r="IQS153" s="194"/>
      <c r="IQT153" s="194"/>
      <c r="IQU153" s="194"/>
      <c r="IQV153" s="194"/>
      <c r="IQW153" s="194"/>
      <c r="IQX153" s="194"/>
      <c r="IQY153" s="194"/>
      <c r="IQZ153" s="194"/>
      <c r="IRA153" s="194"/>
      <c r="IRB153" s="194"/>
      <c r="IRC153" s="194"/>
      <c r="IRD153" s="194"/>
      <c r="IRE153" s="194"/>
      <c r="IRF153" s="194"/>
      <c r="IRG153" s="194"/>
      <c r="IRH153" s="194"/>
      <c r="IRI153" s="194"/>
      <c r="IRJ153" s="194"/>
      <c r="IRK153" s="194"/>
      <c r="IRL153" s="194"/>
      <c r="IRM153" s="194"/>
      <c r="IRN153" s="194"/>
      <c r="IRO153" s="194"/>
      <c r="IRP153" s="194"/>
      <c r="IRQ153" s="194"/>
      <c r="IRR153" s="194"/>
      <c r="IRS153" s="194"/>
      <c r="IRT153" s="194"/>
      <c r="IRU153" s="194"/>
      <c r="IRV153" s="194"/>
      <c r="IRW153" s="194"/>
      <c r="IRX153" s="194"/>
      <c r="IRY153" s="194"/>
      <c r="IRZ153" s="194"/>
      <c r="ISA153" s="194"/>
      <c r="ISB153" s="194"/>
      <c r="ISC153" s="194"/>
      <c r="ISD153" s="194"/>
      <c r="ISE153" s="194"/>
      <c r="ISF153" s="194"/>
      <c r="ISG153" s="194"/>
      <c r="ISH153" s="194"/>
      <c r="ISI153" s="194"/>
      <c r="ISJ153" s="194"/>
      <c r="ISK153" s="194"/>
      <c r="ISL153" s="194"/>
      <c r="ISM153" s="194"/>
      <c r="ISN153" s="194"/>
      <c r="ISO153" s="194"/>
      <c r="ISP153" s="194"/>
      <c r="ISQ153" s="194"/>
      <c r="ISR153" s="194"/>
      <c r="ISS153" s="194"/>
      <c r="IST153" s="194"/>
      <c r="ISU153" s="194"/>
      <c r="ISV153" s="194"/>
      <c r="ISW153" s="194"/>
      <c r="ISX153" s="194"/>
      <c r="ISY153" s="194"/>
      <c r="ISZ153" s="194"/>
      <c r="ITA153" s="194"/>
      <c r="ITB153" s="194"/>
      <c r="ITC153" s="194"/>
      <c r="ITD153" s="194"/>
      <c r="ITE153" s="194"/>
      <c r="ITF153" s="194"/>
      <c r="ITG153" s="194"/>
      <c r="ITH153" s="194"/>
      <c r="ITI153" s="194"/>
      <c r="ITJ153" s="194"/>
      <c r="ITK153" s="194"/>
      <c r="ITL153" s="194"/>
      <c r="ITM153" s="194"/>
      <c r="ITN153" s="194"/>
      <c r="ITO153" s="194"/>
      <c r="ITP153" s="194"/>
      <c r="ITQ153" s="194"/>
      <c r="ITR153" s="194"/>
      <c r="ITS153" s="194"/>
      <c r="ITT153" s="194"/>
      <c r="ITU153" s="194"/>
      <c r="ITV153" s="194"/>
      <c r="ITW153" s="194"/>
      <c r="ITX153" s="194"/>
      <c r="ITY153" s="194"/>
      <c r="ITZ153" s="194"/>
      <c r="IUA153" s="194"/>
      <c r="IUB153" s="194"/>
      <c r="IUC153" s="194"/>
      <c r="IUD153" s="194"/>
      <c r="IUE153" s="194"/>
      <c r="IUF153" s="194"/>
      <c r="IUG153" s="194"/>
      <c r="IUH153" s="194"/>
      <c r="IUI153" s="194"/>
      <c r="IUJ153" s="194"/>
      <c r="IUK153" s="194"/>
      <c r="IUL153" s="194"/>
      <c r="IUM153" s="194"/>
      <c r="IUN153" s="194"/>
      <c r="IUO153" s="194"/>
      <c r="IUP153" s="194"/>
      <c r="IUQ153" s="194"/>
      <c r="IUR153" s="194"/>
      <c r="IUS153" s="194"/>
      <c r="IUT153" s="194"/>
      <c r="IUU153" s="194"/>
      <c r="IUV153" s="194"/>
      <c r="IUW153" s="194"/>
      <c r="IUX153" s="194"/>
      <c r="IUY153" s="194"/>
      <c r="IUZ153" s="194"/>
      <c r="IVA153" s="194"/>
      <c r="IVB153" s="194"/>
      <c r="IVC153" s="194"/>
      <c r="IVD153" s="194"/>
      <c r="IVE153" s="194"/>
      <c r="IVF153" s="194"/>
      <c r="IVG153" s="194"/>
      <c r="IVH153" s="194"/>
      <c r="IVI153" s="194"/>
      <c r="IVJ153" s="194"/>
      <c r="IVK153" s="194"/>
      <c r="IVL153" s="194"/>
      <c r="IVM153" s="194"/>
      <c r="IVN153" s="194"/>
      <c r="IVO153" s="194"/>
      <c r="IVP153" s="194"/>
      <c r="IVQ153" s="194"/>
      <c r="IVR153" s="194"/>
      <c r="IVS153" s="194"/>
      <c r="IVT153" s="194"/>
      <c r="IVU153" s="194"/>
      <c r="IVV153" s="194"/>
      <c r="IVW153" s="194"/>
      <c r="IVX153" s="194"/>
      <c r="IVY153" s="194"/>
      <c r="IVZ153" s="194"/>
      <c r="IWA153" s="194"/>
      <c r="IWB153" s="194"/>
      <c r="IWC153" s="194"/>
      <c r="IWD153" s="194"/>
      <c r="IWE153" s="194"/>
      <c r="IWF153" s="194"/>
      <c r="IWG153" s="194"/>
      <c r="IWH153" s="194"/>
      <c r="IWI153" s="194"/>
      <c r="IWJ153" s="194"/>
      <c r="IWK153" s="194"/>
      <c r="IWL153" s="194"/>
      <c r="IWM153" s="194"/>
      <c r="IWN153" s="194"/>
      <c r="IWO153" s="194"/>
      <c r="IWP153" s="194"/>
      <c r="IWQ153" s="194"/>
      <c r="IWR153" s="194"/>
      <c r="IWS153" s="194"/>
      <c r="IWT153" s="194"/>
      <c r="IWU153" s="194"/>
      <c r="IWV153" s="194"/>
      <c r="IWW153" s="194"/>
      <c r="IWX153" s="194"/>
      <c r="IWY153" s="194"/>
      <c r="IWZ153" s="194"/>
      <c r="IXA153" s="194"/>
      <c r="IXB153" s="194"/>
      <c r="IXC153" s="194"/>
      <c r="IXD153" s="194"/>
      <c r="IXE153" s="194"/>
      <c r="IXF153" s="194"/>
      <c r="IXG153" s="194"/>
      <c r="IXH153" s="194"/>
      <c r="IXI153" s="194"/>
      <c r="IXJ153" s="194"/>
      <c r="IXK153" s="194"/>
      <c r="IXL153" s="194"/>
      <c r="IXM153" s="194"/>
      <c r="IXN153" s="194"/>
      <c r="IXO153" s="194"/>
      <c r="IXP153" s="194"/>
      <c r="IXQ153" s="194"/>
      <c r="IXR153" s="194"/>
      <c r="IXS153" s="194"/>
      <c r="IXT153" s="194"/>
      <c r="IXU153" s="194"/>
      <c r="IXV153" s="194"/>
      <c r="IXW153" s="194"/>
      <c r="IXX153" s="194"/>
      <c r="IXY153" s="194"/>
      <c r="IXZ153" s="194"/>
      <c r="IYA153" s="194"/>
      <c r="IYB153" s="194"/>
      <c r="IYC153" s="194"/>
      <c r="IYD153" s="194"/>
      <c r="IYE153" s="194"/>
      <c r="IYF153" s="194"/>
      <c r="IYG153" s="194"/>
      <c r="IYH153" s="194"/>
      <c r="IYI153" s="194"/>
      <c r="IYJ153" s="194"/>
      <c r="IYK153" s="194"/>
      <c r="IYL153" s="194"/>
      <c r="IYM153" s="194"/>
      <c r="IYN153" s="194"/>
      <c r="IYO153" s="194"/>
      <c r="IYP153" s="194"/>
      <c r="IYQ153" s="194"/>
      <c r="IYR153" s="194"/>
      <c r="IYS153" s="194"/>
      <c r="IYT153" s="194"/>
      <c r="IYU153" s="194"/>
      <c r="IYV153" s="194"/>
      <c r="IYW153" s="194"/>
      <c r="IYX153" s="194"/>
      <c r="IYY153" s="194"/>
      <c r="IYZ153" s="194"/>
      <c r="IZA153" s="194"/>
      <c r="IZB153" s="194"/>
      <c r="IZC153" s="194"/>
      <c r="IZD153" s="194"/>
      <c r="IZE153" s="194"/>
      <c r="IZF153" s="194"/>
      <c r="IZG153" s="194"/>
      <c r="IZH153" s="194"/>
      <c r="IZI153" s="194"/>
      <c r="IZJ153" s="194"/>
      <c r="IZK153" s="194"/>
      <c r="IZL153" s="194"/>
      <c r="IZM153" s="194"/>
      <c r="IZN153" s="194"/>
      <c r="IZO153" s="194"/>
      <c r="IZP153" s="194"/>
      <c r="IZQ153" s="194"/>
      <c r="IZR153" s="194"/>
      <c r="IZS153" s="194"/>
      <c r="IZT153" s="194"/>
      <c r="IZU153" s="194"/>
      <c r="IZV153" s="194"/>
      <c r="IZW153" s="194"/>
      <c r="IZX153" s="194"/>
      <c r="IZY153" s="194"/>
      <c r="IZZ153" s="194"/>
      <c r="JAA153" s="194"/>
      <c r="JAB153" s="194"/>
      <c r="JAC153" s="194"/>
      <c r="JAD153" s="194"/>
      <c r="JAE153" s="194"/>
      <c r="JAF153" s="194"/>
      <c r="JAG153" s="194"/>
      <c r="JAH153" s="194"/>
      <c r="JAI153" s="194"/>
      <c r="JAJ153" s="194"/>
      <c r="JAK153" s="194"/>
      <c r="JAL153" s="194"/>
      <c r="JAM153" s="194"/>
      <c r="JAN153" s="194"/>
      <c r="JAO153" s="194"/>
      <c r="JAP153" s="194"/>
      <c r="JAQ153" s="194"/>
      <c r="JAR153" s="194"/>
      <c r="JAS153" s="194"/>
      <c r="JAT153" s="194"/>
      <c r="JAU153" s="194"/>
      <c r="JAV153" s="194"/>
      <c r="JAW153" s="194"/>
      <c r="JAX153" s="194"/>
      <c r="JAY153" s="194"/>
      <c r="JAZ153" s="194"/>
      <c r="JBA153" s="194"/>
      <c r="JBB153" s="194"/>
      <c r="JBC153" s="194"/>
      <c r="JBD153" s="194"/>
      <c r="JBE153" s="194"/>
      <c r="JBF153" s="194"/>
      <c r="JBG153" s="194"/>
      <c r="JBH153" s="194"/>
      <c r="JBI153" s="194"/>
      <c r="JBJ153" s="194"/>
      <c r="JBK153" s="194"/>
      <c r="JBL153" s="194"/>
      <c r="JBM153" s="194"/>
      <c r="JBN153" s="194"/>
      <c r="JBO153" s="194"/>
      <c r="JBP153" s="194"/>
      <c r="JBQ153" s="194"/>
      <c r="JBR153" s="194"/>
      <c r="JBS153" s="194"/>
      <c r="JBT153" s="194"/>
      <c r="JBU153" s="194"/>
      <c r="JBV153" s="194"/>
      <c r="JBW153" s="194"/>
      <c r="JBX153" s="194"/>
      <c r="JBY153" s="194"/>
      <c r="JBZ153" s="194"/>
      <c r="JCA153" s="194"/>
      <c r="JCB153" s="194"/>
      <c r="JCC153" s="194"/>
      <c r="JCD153" s="194"/>
      <c r="JCE153" s="194"/>
      <c r="JCF153" s="194"/>
      <c r="JCG153" s="194"/>
      <c r="JCH153" s="194"/>
      <c r="JCI153" s="194"/>
      <c r="JCJ153" s="194"/>
      <c r="JCK153" s="194"/>
      <c r="JCL153" s="194"/>
      <c r="JCM153" s="194"/>
      <c r="JCN153" s="194"/>
      <c r="JCO153" s="194"/>
      <c r="JCP153" s="194"/>
      <c r="JCQ153" s="194"/>
      <c r="JCR153" s="194"/>
      <c r="JCS153" s="194"/>
      <c r="JCT153" s="194"/>
      <c r="JCU153" s="194"/>
      <c r="JCV153" s="194"/>
      <c r="JCW153" s="194"/>
      <c r="JCX153" s="194"/>
      <c r="JCY153" s="194"/>
      <c r="JCZ153" s="194"/>
      <c r="JDA153" s="194"/>
      <c r="JDB153" s="194"/>
      <c r="JDC153" s="194"/>
      <c r="JDD153" s="194"/>
      <c r="JDE153" s="194"/>
      <c r="JDF153" s="194"/>
      <c r="JDG153" s="194"/>
      <c r="JDH153" s="194"/>
      <c r="JDI153" s="194"/>
      <c r="JDJ153" s="194"/>
      <c r="JDK153" s="194"/>
      <c r="JDL153" s="194"/>
      <c r="JDM153" s="194"/>
      <c r="JDN153" s="194"/>
      <c r="JDO153" s="194"/>
      <c r="JDP153" s="194"/>
      <c r="JDQ153" s="194"/>
      <c r="JDR153" s="194"/>
      <c r="JDS153" s="194"/>
      <c r="JDT153" s="194"/>
      <c r="JDU153" s="194"/>
      <c r="JDV153" s="194"/>
      <c r="JDW153" s="194"/>
      <c r="JDX153" s="194"/>
      <c r="JDY153" s="194"/>
      <c r="JDZ153" s="194"/>
      <c r="JEA153" s="194"/>
      <c r="JEB153" s="194"/>
      <c r="JEC153" s="194"/>
      <c r="JED153" s="194"/>
      <c r="JEE153" s="194"/>
      <c r="JEF153" s="194"/>
      <c r="JEG153" s="194"/>
      <c r="JEH153" s="194"/>
      <c r="JEI153" s="194"/>
      <c r="JEJ153" s="194"/>
      <c r="JEK153" s="194"/>
      <c r="JEL153" s="194"/>
      <c r="JEM153" s="194"/>
      <c r="JEN153" s="194"/>
      <c r="JEO153" s="194"/>
      <c r="JEP153" s="194"/>
      <c r="JEQ153" s="194"/>
      <c r="JER153" s="194"/>
      <c r="JES153" s="194"/>
      <c r="JET153" s="194"/>
      <c r="JEU153" s="194"/>
      <c r="JEV153" s="194"/>
      <c r="JEW153" s="194"/>
      <c r="JEX153" s="194"/>
      <c r="JEY153" s="194"/>
      <c r="JEZ153" s="194"/>
      <c r="JFA153" s="194"/>
      <c r="JFB153" s="194"/>
      <c r="JFC153" s="194"/>
      <c r="JFD153" s="194"/>
      <c r="JFE153" s="194"/>
      <c r="JFF153" s="194"/>
      <c r="JFG153" s="194"/>
      <c r="JFH153" s="194"/>
      <c r="JFI153" s="194"/>
      <c r="JFJ153" s="194"/>
      <c r="JFK153" s="194"/>
      <c r="JFL153" s="194"/>
      <c r="JFM153" s="194"/>
      <c r="JFN153" s="194"/>
      <c r="JFO153" s="194"/>
      <c r="JFP153" s="194"/>
      <c r="JFQ153" s="194"/>
      <c r="JFR153" s="194"/>
      <c r="JFS153" s="194"/>
      <c r="JFT153" s="194"/>
      <c r="JFU153" s="194"/>
      <c r="JFV153" s="194"/>
      <c r="JFW153" s="194"/>
      <c r="JFX153" s="194"/>
      <c r="JFY153" s="194"/>
      <c r="JFZ153" s="194"/>
      <c r="JGA153" s="194"/>
      <c r="JGB153" s="194"/>
      <c r="JGC153" s="194"/>
      <c r="JGD153" s="194"/>
      <c r="JGE153" s="194"/>
      <c r="JGF153" s="194"/>
      <c r="JGG153" s="194"/>
      <c r="JGH153" s="194"/>
      <c r="JGI153" s="194"/>
      <c r="JGJ153" s="194"/>
      <c r="JGK153" s="194"/>
      <c r="JGL153" s="194"/>
      <c r="JGM153" s="194"/>
      <c r="JGN153" s="194"/>
      <c r="JGO153" s="194"/>
      <c r="JGP153" s="194"/>
      <c r="JGQ153" s="194"/>
      <c r="JGR153" s="194"/>
      <c r="JGS153" s="194"/>
      <c r="JGT153" s="194"/>
      <c r="JGU153" s="194"/>
      <c r="JGV153" s="194"/>
      <c r="JGW153" s="194"/>
      <c r="JGX153" s="194"/>
      <c r="JGY153" s="194"/>
      <c r="JGZ153" s="194"/>
      <c r="JHA153" s="194"/>
      <c r="JHB153" s="194"/>
      <c r="JHC153" s="194"/>
      <c r="JHD153" s="194"/>
      <c r="JHE153" s="194"/>
      <c r="JHF153" s="194"/>
      <c r="JHG153" s="194"/>
      <c r="JHH153" s="194"/>
      <c r="JHI153" s="194"/>
      <c r="JHJ153" s="194"/>
      <c r="JHK153" s="194"/>
      <c r="JHL153" s="194"/>
      <c r="JHM153" s="194"/>
      <c r="JHN153" s="194"/>
      <c r="JHO153" s="194"/>
      <c r="JHP153" s="194"/>
      <c r="JHQ153" s="194"/>
      <c r="JHR153" s="194"/>
      <c r="JHS153" s="194"/>
      <c r="JHT153" s="194"/>
      <c r="JHU153" s="194"/>
      <c r="JHV153" s="194"/>
      <c r="JHW153" s="194"/>
      <c r="JHX153" s="194"/>
      <c r="JHY153" s="194"/>
      <c r="JHZ153" s="194"/>
      <c r="JIA153" s="194"/>
      <c r="JIB153" s="194"/>
      <c r="JIC153" s="194"/>
      <c r="JID153" s="194"/>
      <c r="JIE153" s="194"/>
      <c r="JIF153" s="194"/>
      <c r="JIG153" s="194"/>
      <c r="JIH153" s="194"/>
      <c r="JII153" s="194"/>
      <c r="JIJ153" s="194"/>
      <c r="JIK153" s="194"/>
      <c r="JIL153" s="194"/>
      <c r="JIM153" s="194"/>
      <c r="JIN153" s="194"/>
      <c r="JIO153" s="194"/>
      <c r="JIP153" s="194"/>
      <c r="JIQ153" s="194"/>
      <c r="JIR153" s="194"/>
      <c r="JIS153" s="194"/>
      <c r="JIT153" s="194"/>
      <c r="JIU153" s="194"/>
      <c r="JIV153" s="194"/>
      <c r="JIW153" s="194"/>
      <c r="JIX153" s="194"/>
      <c r="JIY153" s="194"/>
      <c r="JIZ153" s="194"/>
      <c r="JJA153" s="194"/>
      <c r="JJB153" s="194"/>
      <c r="JJC153" s="194"/>
      <c r="JJD153" s="194"/>
      <c r="JJE153" s="194"/>
      <c r="JJF153" s="194"/>
      <c r="JJG153" s="194"/>
      <c r="JJH153" s="194"/>
      <c r="JJI153" s="194"/>
      <c r="JJJ153" s="194"/>
      <c r="JJK153" s="194"/>
      <c r="JJL153" s="194"/>
      <c r="JJM153" s="194"/>
      <c r="JJN153" s="194"/>
      <c r="JJO153" s="194"/>
      <c r="JJP153" s="194"/>
      <c r="JJQ153" s="194"/>
      <c r="JJR153" s="194"/>
      <c r="JJS153" s="194"/>
      <c r="JJT153" s="194"/>
      <c r="JJU153" s="194"/>
      <c r="JJV153" s="194"/>
      <c r="JJW153" s="194"/>
      <c r="JJX153" s="194"/>
      <c r="JJY153" s="194"/>
      <c r="JJZ153" s="194"/>
      <c r="JKA153" s="194"/>
      <c r="JKB153" s="194"/>
      <c r="JKC153" s="194"/>
      <c r="JKD153" s="194"/>
      <c r="JKE153" s="194"/>
      <c r="JKF153" s="194"/>
      <c r="JKG153" s="194"/>
      <c r="JKH153" s="194"/>
      <c r="JKI153" s="194"/>
      <c r="JKJ153" s="194"/>
      <c r="JKK153" s="194"/>
      <c r="JKL153" s="194"/>
      <c r="JKM153" s="194"/>
      <c r="JKN153" s="194"/>
      <c r="JKO153" s="194"/>
      <c r="JKP153" s="194"/>
      <c r="JKQ153" s="194"/>
      <c r="JKR153" s="194"/>
      <c r="JKS153" s="194"/>
      <c r="JKT153" s="194"/>
      <c r="JKU153" s="194"/>
      <c r="JKV153" s="194"/>
      <c r="JKW153" s="194"/>
      <c r="JKX153" s="194"/>
      <c r="JKY153" s="194"/>
      <c r="JKZ153" s="194"/>
      <c r="JLA153" s="194"/>
      <c r="JLB153" s="194"/>
      <c r="JLC153" s="194"/>
      <c r="JLD153" s="194"/>
      <c r="JLE153" s="194"/>
      <c r="JLF153" s="194"/>
      <c r="JLG153" s="194"/>
      <c r="JLH153" s="194"/>
      <c r="JLI153" s="194"/>
      <c r="JLJ153" s="194"/>
      <c r="JLK153" s="194"/>
      <c r="JLL153" s="194"/>
      <c r="JLM153" s="194"/>
      <c r="JLN153" s="194"/>
      <c r="JLO153" s="194"/>
      <c r="JLP153" s="194"/>
      <c r="JLQ153" s="194"/>
      <c r="JLR153" s="194"/>
      <c r="JLS153" s="194"/>
      <c r="JLT153" s="194"/>
      <c r="JLU153" s="194"/>
      <c r="JLV153" s="194"/>
      <c r="JLW153" s="194"/>
      <c r="JLX153" s="194"/>
      <c r="JLY153" s="194"/>
      <c r="JLZ153" s="194"/>
      <c r="JMA153" s="194"/>
      <c r="JMB153" s="194"/>
      <c r="JMC153" s="194"/>
      <c r="JMD153" s="194"/>
      <c r="JME153" s="194"/>
      <c r="JMF153" s="194"/>
      <c r="JMG153" s="194"/>
      <c r="JMH153" s="194"/>
      <c r="JMI153" s="194"/>
      <c r="JMJ153" s="194"/>
      <c r="JMK153" s="194"/>
      <c r="JML153" s="194"/>
      <c r="JMM153" s="194"/>
      <c r="JMN153" s="194"/>
      <c r="JMO153" s="194"/>
      <c r="JMP153" s="194"/>
      <c r="JMQ153" s="194"/>
      <c r="JMR153" s="194"/>
      <c r="JMS153" s="194"/>
      <c r="JMT153" s="194"/>
      <c r="JMU153" s="194"/>
      <c r="JMV153" s="194"/>
      <c r="JMW153" s="194"/>
      <c r="JMX153" s="194"/>
      <c r="JMY153" s="194"/>
      <c r="JMZ153" s="194"/>
      <c r="JNA153" s="194"/>
      <c r="JNB153" s="194"/>
      <c r="JNC153" s="194"/>
      <c r="JND153" s="194"/>
      <c r="JNE153" s="194"/>
      <c r="JNF153" s="194"/>
      <c r="JNG153" s="194"/>
      <c r="JNH153" s="194"/>
      <c r="JNI153" s="194"/>
      <c r="JNJ153" s="194"/>
      <c r="JNK153" s="194"/>
      <c r="JNL153" s="194"/>
      <c r="JNM153" s="194"/>
      <c r="JNN153" s="194"/>
      <c r="JNO153" s="194"/>
      <c r="JNP153" s="194"/>
      <c r="JNQ153" s="194"/>
      <c r="JNR153" s="194"/>
      <c r="JNS153" s="194"/>
      <c r="JNT153" s="194"/>
      <c r="JNU153" s="194"/>
      <c r="JNV153" s="194"/>
      <c r="JNW153" s="194"/>
      <c r="JNX153" s="194"/>
      <c r="JNY153" s="194"/>
      <c r="JNZ153" s="194"/>
      <c r="JOA153" s="194"/>
      <c r="JOB153" s="194"/>
      <c r="JOC153" s="194"/>
      <c r="JOD153" s="194"/>
      <c r="JOE153" s="194"/>
      <c r="JOF153" s="194"/>
      <c r="JOG153" s="194"/>
      <c r="JOH153" s="194"/>
      <c r="JOI153" s="194"/>
      <c r="JOJ153" s="194"/>
      <c r="JOK153" s="194"/>
      <c r="JOL153" s="194"/>
      <c r="JOM153" s="194"/>
      <c r="JON153" s="194"/>
      <c r="JOO153" s="194"/>
      <c r="JOP153" s="194"/>
      <c r="JOQ153" s="194"/>
      <c r="JOR153" s="194"/>
      <c r="JOS153" s="194"/>
      <c r="JOT153" s="194"/>
      <c r="JOU153" s="194"/>
      <c r="JOV153" s="194"/>
      <c r="JOW153" s="194"/>
      <c r="JOX153" s="194"/>
      <c r="JOY153" s="194"/>
      <c r="JOZ153" s="194"/>
      <c r="JPA153" s="194"/>
      <c r="JPB153" s="194"/>
      <c r="JPC153" s="194"/>
      <c r="JPD153" s="194"/>
      <c r="JPE153" s="194"/>
      <c r="JPF153" s="194"/>
      <c r="JPG153" s="194"/>
      <c r="JPH153" s="194"/>
      <c r="JPI153" s="194"/>
      <c r="JPJ153" s="194"/>
      <c r="JPK153" s="194"/>
      <c r="JPL153" s="194"/>
      <c r="JPM153" s="194"/>
      <c r="JPN153" s="194"/>
      <c r="JPO153" s="194"/>
      <c r="JPP153" s="194"/>
      <c r="JPQ153" s="194"/>
      <c r="JPR153" s="194"/>
      <c r="JPS153" s="194"/>
      <c r="JPT153" s="194"/>
      <c r="JPU153" s="194"/>
      <c r="JPV153" s="194"/>
      <c r="JPW153" s="194"/>
      <c r="JPX153" s="194"/>
      <c r="JPY153" s="194"/>
      <c r="JPZ153" s="194"/>
      <c r="JQA153" s="194"/>
      <c r="JQB153" s="194"/>
      <c r="JQC153" s="194"/>
      <c r="JQD153" s="194"/>
      <c r="JQE153" s="194"/>
      <c r="JQF153" s="194"/>
      <c r="JQG153" s="194"/>
      <c r="JQH153" s="194"/>
      <c r="JQI153" s="194"/>
      <c r="JQJ153" s="194"/>
      <c r="JQK153" s="194"/>
      <c r="JQL153" s="194"/>
      <c r="JQM153" s="194"/>
      <c r="JQN153" s="194"/>
      <c r="JQO153" s="194"/>
      <c r="JQP153" s="194"/>
      <c r="JQQ153" s="194"/>
      <c r="JQR153" s="194"/>
      <c r="JQS153" s="194"/>
      <c r="JQT153" s="194"/>
      <c r="JQU153" s="194"/>
      <c r="JQV153" s="194"/>
      <c r="JQW153" s="194"/>
      <c r="JQX153" s="194"/>
      <c r="JQY153" s="194"/>
      <c r="JQZ153" s="194"/>
      <c r="JRA153" s="194"/>
      <c r="JRB153" s="194"/>
      <c r="JRC153" s="194"/>
      <c r="JRD153" s="194"/>
      <c r="JRE153" s="194"/>
      <c r="JRF153" s="194"/>
      <c r="JRG153" s="194"/>
      <c r="JRH153" s="194"/>
      <c r="JRI153" s="194"/>
      <c r="JRJ153" s="194"/>
      <c r="JRK153" s="194"/>
      <c r="JRL153" s="194"/>
      <c r="JRM153" s="194"/>
      <c r="JRN153" s="194"/>
      <c r="JRO153" s="194"/>
      <c r="JRP153" s="194"/>
      <c r="JRQ153" s="194"/>
      <c r="JRR153" s="194"/>
      <c r="JRS153" s="194"/>
      <c r="JRT153" s="194"/>
      <c r="JRU153" s="194"/>
      <c r="JRV153" s="194"/>
      <c r="JRW153" s="194"/>
      <c r="JRX153" s="194"/>
      <c r="JRY153" s="194"/>
      <c r="JRZ153" s="194"/>
      <c r="JSA153" s="194"/>
      <c r="JSB153" s="194"/>
      <c r="JSC153" s="194"/>
      <c r="JSD153" s="194"/>
      <c r="JSE153" s="194"/>
      <c r="JSF153" s="194"/>
      <c r="JSG153" s="194"/>
      <c r="JSH153" s="194"/>
      <c r="JSI153" s="194"/>
      <c r="JSJ153" s="194"/>
      <c r="JSK153" s="194"/>
      <c r="JSL153" s="194"/>
      <c r="JSM153" s="194"/>
      <c r="JSN153" s="194"/>
      <c r="JSO153" s="194"/>
      <c r="JSP153" s="194"/>
      <c r="JSQ153" s="194"/>
      <c r="JSR153" s="194"/>
      <c r="JSS153" s="194"/>
      <c r="JST153" s="194"/>
      <c r="JSU153" s="194"/>
      <c r="JSV153" s="194"/>
      <c r="JSW153" s="194"/>
      <c r="JSX153" s="194"/>
      <c r="JSY153" s="194"/>
      <c r="JSZ153" s="194"/>
      <c r="JTA153" s="194"/>
      <c r="JTB153" s="194"/>
      <c r="JTC153" s="194"/>
      <c r="JTD153" s="194"/>
      <c r="JTE153" s="194"/>
      <c r="JTF153" s="194"/>
      <c r="JTG153" s="194"/>
      <c r="JTH153" s="194"/>
      <c r="JTI153" s="194"/>
      <c r="JTJ153" s="194"/>
      <c r="JTK153" s="194"/>
      <c r="JTL153" s="194"/>
      <c r="JTM153" s="194"/>
      <c r="JTN153" s="194"/>
      <c r="JTO153" s="194"/>
      <c r="JTP153" s="194"/>
      <c r="JTQ153" s="194"/>
      <c r="JTR153" s="194"/>
      <c r="JTS153" s="194"/>
      <c r="JTT153" s="194"/>
      <c r="JTU153" s="194"/>
      <c r="JTV153" s="194"/>
      <c r="JTW153" s="194"/>
      <c r="JTX153" s="194"/>
      <c r="JTY153" s="194"/>
      <c r="JTZ153" s="194"/>
      <c r="JUA153" s="194"/>
      <c r="JUB153" s="194"/>
      <c r="JUC153" s="194"/>
      <c r="JUD153" s="194"/>
      <c r="JUE153" s="194"/>
      <c r="JUF153" s="194"/>
      <c r="JUG153" s="194"/>
      <c r="JUH153" s="194"/>
      <c r="JUI153" s="194"/>
      <c r="JUJ153" s="194"/>
      <c r="JUK153" s="194"/>
      <c r="JUL153" s="194"/>
      <c r="JUM153" s="194"/>
      <c r="JUN153" s="194"/>
      <c r="JUO153" s="194"/>
      <c r="JUP153" s="194"/>
      <c r="JUQ153" s="194"/>
      <c r="JUR153" s="194"/>
      <c r="JUS153" s="194"/>
      <c r="JUT153" s="194"/>
      <c r="JUU153" s="194"/>
      <c r="JUV153" s="194"/>
      <c r="JUW153" s="194"/>
      <c r="JUX153" s="194"/>
      <c r="JUY153" s="194"/>
      <c r="JUZ153" s="194"/>
      <c r="JVA153" s="194"/>
      <c r="JVB153" s="194"/>
      <c r="JVC153" s="194"/>
      <c r="JVD153" s="194"/>
      <c r="JVE153" s="194"/>
      <c r="JVF153" s="194"/>
      <c r="JVG153" s="194"/>
      <c r="JVH153" s="194"/>
      <c r="JVI153" s="194"/>
      <c r="JVJ153" s="194"/>
      <c r="JVK153" s="194"/>
      <c r="JVL153" s="194"/>
      <c r="JVM153" s="194"/>
      <c r="JVN153" s="194"/>
      <c r="JVO153" s="194"/>
      <c r="JVP153" s="194"/>
      <c r="JVQ153" s="194"/>
      <c r="JVR153" s="194"/>
      <c r="JVS153" s="194"/>
      <c r="JVT153" s="194"/>
      <c r="JVU153" s="194"/>
      <c r="JVV153" s="194"/>
      <c r="JVW153" s="194"/>
      <c r="JVX153" s="194"/>
      <c r="JVY153" s="194"/>
      <c r="JVZ153" s="194"/>
      <c r="JWA153" s="194"/>
      <c r="JWB153" s="194"/>
      <c r="JWC153" s="194"/>
      <c r="JWD153" s="194"/>
      <c r="JWE153" s="194"/>
      <c r="JWF153" s="194"/>
      <c r="JWG153" s="194"/>
      <c r="JWH153" s="194"/>
      <c r="JWI153" s="194"/>
      <c r="JWJ153" s="194"/>
      <c r="JWK153" s="194"/>
      <c r="JWL153" s="194"/>
      <c r="JWM153" s="194"/>
      <c r="JWN153" s="194"/>
      <c r="JWO153" s="194"/>
      <c r="JWP153" s="194"/>
      <c r="JWQ153" s="194"/>
      <c r="JWR153" s="194"/>
      <c r="JWS153" s="194"/>
      <c r="JWT153" s="194"/>
      <c r="JWU153" s="194"/>
      <c r="JWV153" s="194"/>
      <c r="JWW153" s="194"/>
      <c r="JWX153" s="194"/>
      <c r="JWY153" s="194"/>
      <c r="JWZ153" s="194"/>
      <c r="JXA153" s="194"/>
      <c r="JXB153" s="194"/>
      <c r="JXC153" s="194"/>
      <c r="JXD153" s="194"/>
      <c r="JXE153" s="194"/>
      <c r="JXF153" s="194"/>
      <c r="JXG153" s="194"/>
      <c r="JXH153" s="194"/>
      <c r="JXI153" s="194"/>
      <c r="JXJ153" s="194"/>
      <c r="JXK153" s="194"/>
      <c r="JXL153" s="194"/>
      <c r="JXM153" s="194"/>
      <c r="JXN153" s="194"/>
      <c r="JXO153" s="194"/>
      <c r="JXP153" s="194"/>
      <c r="JXQ153" s="194"/>
      <c r="JXR153" s="194"/>
      <c r="JXS153" s="194"/>
      <c r="JXT153" s="194"/>
      <c r="JXU153" s="194"/>
      <c r="JXV153" s="194"/>
      <c r="JXW153" s="194"/>
      <c r="JXX153" s="194"/>
      <c r="JXY153" s="194"/>
      <c r="JXZ153" s="194"/>
      <c r="JYA153" s="194"/>
      <c r="JYB153" s="194"/>
      <c r="JYC153" s="194"/>
      <c r="JYD153" s="194"/>
      <c r="JYE153" s="194"/>
      <c r="JYF153" s="194"/>
      <c r="JYG153" s="194"/>
      <c r="JYH153" s="194"/>
      <c r="JYI153" s="194"/>
      <c r="JYJ153" s="194"/>
      <c r="JYK153" s="194"/>
      <c r="JYL153" s="194"/>
      <c r="JYM153" s="194"/>
      <c r="JYN153" s="194"/>
      <c r="JYO153" s="194"/>
      <c r="JYP153" s="194"/>
      <c r="JYQ153" s="194"/>
      <c r="JYR153" s="194"/>
      <c r="JYS153" s="194"/>
      <c r="JYT153" s="194"/>
      <c r="JYU153" s="194"/>
      <c r="JYV153" s="194"/>
      <c r="JYW153" s="194"/>
      <c r="JYX153" s="194"/>
      <c r="JYY153" s="194"/>
      <c r="JYZ153" s="194"/>
      <c r="JZA153" s="194"/>
      <c r="JZB153" s="194"/>
      <c r="JZC153" s="194"/>
      <c r="JZD153" s="194"/>
      <c r="JZE153" s="194"/>
      <c r="JZF153" s="194"/>
      <c r="JZG153" s="194"/>
      <c r="JZH153" s="194"/>
      <c r="JZI153" s="194"/>
      <c r="JZJ153" s="194"/>
      <c r="JZK153" s="194"/>
      <c r="JZL153" s="194"/>
      <c r="JZM153" s="194"/>
      <c r="JZN153" s="194"/>
      <c r="JZO153" s="194"/>
      <c r="JZP153" s="194"/>
      <c r="JZQ153" s="194"/>
      <c r="JZR153" s="194"/>
      <c r="JZS153" s="194"/>
      <c r="JZT153" s="194"/>
      <c r="JZU153" s="194"/>
      <c r="JZV153" s="194"/>
      <c r="JZW153" s="194"/>
      <c r="JZX153" s="194"/>
      <c r="JZY153" s="194"/>
      <c r="JZZ153" s="194"/>
      <c r="KAA153" s="194"/>
      <c r="KAB153" s="194"/>
      <c r="KAC153" s="194"/>
      <c r="KAD153" s="194"/>
      <c r="KAE153" s="194"/>
      <c r="KAF153" s="194"/>
      <c r="KAG153" s="194"/>
      <c r="KAH153" s="194"/>
      <c r="KAI153" s="194"/>
      <c r="KAJ153" s="194"/>
      <c r="KAK153" s="194"/>
      <c r="KAL153" s="194"/>
      <c r="KAM153" s="194"/>
      <c r="KAN153" s="194"/>
      <c r="KAO153" s="194"/>
      <c r="KAP153" s="194"/>
      <c r="KAQ153" s="194"/>
      <c r="KAR153" s="194"/>
      <c r="KAS153" s="194"/>
      <c r="KAT153" s="194"/>
      <c r="KAU153" s="194"/>
      <c r="KAV153" s="194"/>
      <c r="KAW153" s="194"/>
      <c r="KAX153" s="194"/>
      <c r="KAY153" s="194"/>
      <c r="KAZ153" s="194"/>
      <c r="KBA153" s="194"/>
      <c r="KBB153" s="194"/>
      <c r="KBC153" s="194"/>
      <c r="KBD153" s="194"/>
      <c r="KBE153" s="194"/>
      <c r="KBF153" s="194"/>
      <c r="KBG153" s="194"/>
      <c r="KBH153" s="194"/>
      <c r="KBI153" s="194"/>
      <c r="KBJ153" s="194"/>
      <c r="KBK153" s="194"/>
      <c r="KBL153" s="194"/>
      <c r="KBM153" s="194"/>
      <c r="KBN153" s="194"/>
      <c r="KBO153" s="194"/>
      <c r="KBP153" s="194"/>
      <c r="KBQ153" s="194"/>
      <c r="KBR153" s="194"/>
      <c r="KBS153" s="194"/>
      <c r="KBT153" s="194"/>
      <c r="KBU153" s="194"/>
      <c r="KBV153" s="194"/>
      <c r="KBW153" s="194"/>
      <c r="KBX153" s="194"/>
      <c r="KBY153" s="194"/>
      <c r="KBZ153" s="194"/>
      <c r="KCA153" s="194"/>
      <c r="KCB153" s="194"/>
      <c r="KCC153" s="194"/>
      <c r="KCD153" s="194"/>
      <c r="KCE153" s="194"/>
      <c r="KCF153" s="194"/>
      <c r="KCG153" s="194"/>
      <c r="KCH153" s="194"/>
      <c r="KCI153" s="194"/>
      <c r="KCJ153" s="194"/>
      <c r="KCK153" s="194"/>
      <c r="KCL153" s="194"/>
      <c r="KCM153" s="194"/>
      <c r="KCN153" s="194"/>
      <c r="KCO153" s="194"/>
      <c r="KCP153" s="194"/>
      <c r="KCQ153" s="194"/>
      <c r="KCR153" s="194"/>
      <c r="KCS153" s="194"/>
      <c r="KCT153" s="194"/>
      <c r="KCU153" s="194"/>
      <c r="KCV153" s="194"/>
      <c r="KCW153" s="194"/>
      <c r="KCX153" s="194"/>
      <c r="KCY153" s="194"/>
      <c r="KCZ153" s="194"/>
      <c r="KDA153" s="194"/>
      <c r="KDB153" s="194"/>
      <c r="KDC153" s="194"/>
      <c r="KDD153" s="194"/>
      <c r="KDE153" s="194"/>
      <c r="KDF153" s="194"/>
      <c r="KDG153" s="194"/>
      <c r="KDH153" s="194"/>
      <c r="KDI153" s="194"/>
      <c r="KDJ153" s="194"/>
      <c r="KDK153" s="194"/>
      <c r="KDL153" s="194"/>
      <c r="KDM153" s="194"/>
      <c r="KDN153" s="194"/>
      <c r="KDO153" s="194"/>
      <c r="KDP153" s="194"/>
      <c r="KDQ153" s="194"/>
      <c r="KDR153" s="194"/>
      <c r="KDS153" s="194"/>
      <c r="KDT153" s="194"/>
      <c r="KDU153" s="194"/>
      <c r="KDV153" s="194"/>
      <c r="KDW153" s="194"/>
      <c r="KDX153" s="194"/>
      <c r="KDY153" s="194"/>
      <c r="KDZ153" s="194"/>
      <c r="KEA153" s="194"/>
      <c r="KEB153" s="194"/>
      <c r="KEC153" s="194"/>
      <c r="KED153" s="194"/>
      <c r="KEE153" s="194"/>
      <c r="KEF153" s="194"/>
      <c r="KEG153" s="194"/>
      <c r="KEH153" s="194"/>
      <c r="KEI153" s="194"/>
      <c r="KEJ153" s="194"/>
      <c r="KEK153" s="194"/>
      <c r="KEL153" s="194"/>
      <c r="KEM153" s="194"/>
      <c r="KEN153" s="194"/>
      <c r="KEO153" s="194"/>
      <c r="KEP153" s="194"/>
      <c r="KEQ153" s="194"/>
      <c r="KER153" s="194"/>
      <c r="KES153" s="194"/>
      <c r="KET153" s="194"/>
      <c r="KEU153" s="194"/>
      <c r="KEV153" s="194"/>
      <c r="KEW153" s="194"/>
      <c r="KEX153" s="194"/>
      <c r="KEY153" s="194"/>
      <c r="KEZ153" s="194"/>
      <c r="KFA153" s="194"/>
      <c r="KFB153" s="194"/>
      <c r="KFC153" s="194"/>
      <c r="KFD153" s="194"/>
      <c r="KFE153" s="194"/>
      <c r="KFF153" s="194"/>
      <c r="KFG153" s="194"/>
      <c r="KFH153" s="194"/>
      <c r="KFI153" s="194"/>
      <c r="KFJ153" s="194"/>
      <c r="KFK153" s="194"/>
      <c r="KFL153" s="194"/>
      <c r="KFM153" s="194"/>
      <c r="KFN153" s="194"/>
      <c r="KFO153" s="194"/>
      <c r="KFP153" s="194"/>
      <c r="KFQ153" s="194"/>
      <c r="KFR153" s="194"/>
      <c r="KFS153" s="194"/>
      <c r="KFT153" s="194"/>
      <c r="KFU153" s="194"/>
      <c r="KFV153" s="194"/>
      <c r="KFW153" s="194"/>
      <c r="KFX153" s="194"/>
      <c r="KFY153" s="194"/>
      <c r="KFZ153" s="194"/>
      <c r="KGA153" s="194"/>
      <c r="KGB153" s="194"/>
      <c r="KGC153" s="194"/>
      <c r="KGD153" s="194"/>
      <c r="KGE153" s="194"/>
      <c r="KGF153" s="194"/>
      <c r="KGG153" s="194"/>
      <c r="KGH153" s="194"/>
      <c r="KGI153" s="194"/>
      <c r="KGJ153" s="194"/>
      <c r="KGK153" s="194"/>
      <c r="KGL153" s="194"/>
      <c r="KGM153" s="194"/>
      <c r="KGN153" s="194"/>
      <c r="KGO153" s="194"/>
      <c r="KGP153" s="194"/>
      <c r="KGQ153" s="194"/>
      <c r="KGR153" s="194"/>
      <c r="KGS153" s="194"/>
      <c r="KGT153" s="194"/>
      <c r="KGU153" s="194"/>
      <c r="KGV153" s="194"/>
      <c r="KGW153" s="194"/>
      <c r="KGX153" s="194"/>
      <c r="KGY153" s="194"/>
      <c r="KGZ153" s="194"/>
      <c r="KHA153" s="194"/>
      <c r="KHB153" s="194"/>
      <c r="KHC153" s="194"/>
      <c r="KHD153" s="194"/>
      <c r="KHE153" s="194"/>
      <c r="KHF153" s="194"/>
      <c r="KHG153" s="194"/>
      <c r="KHH153" s="194"/>
      <c r="KHI153" s="194"/>
      <c r="KHJ153" s="194"/>
      <c r="KHK153" s="194"/>
      <c r="KHL153" s="194"/>
      <c r="KHM153" s="194"/>
      <c r="KHN153" s="194"/>
      <c r="KHO153" s="194"/>
      <c r="KHP153" s="194"/>
      <c r="KHQ153" s="194"/>
      <c r="KHR153" s="194"/>
      <c r="KHS153" s="194"/>
      <c r="KHT153" s="194"/>
      <c r="KHU153" s="194"/>
      <c r="KHV153" s="194"/>
      <c r="KHW153" s="194"/>
      <c r="KHX153" s="194"/>
      <c r="KHY153" s="194"/>
      <c r="KHZ153" s="194"/>
      <c r="KIA153" s="194"/>
      <c r="KIB153" s="194"/>
      <c r="KIC153" s="194"/>
      <c r="KID153" s="194"/>
      <c r="KIE153" s="194"/>
      <c r="KIF153" s="194"/>
      <c r="KIG153" s="194"/>
      <c r="KIH153" s="194"/>
      <c r="KII153" s="194"/>
      <c r="KIJ153" s="194"/>
      <c r="KIK153" s="194"/>
      <c r="KIL153" s="194"/>
      <c r="KIM153" s="194"/>
      <c r="KIN153" s="194"/>
      <c r="KIO153" s="194"/>
      <c r="KIP153" s="194"/>
      <c r="KIQ153" s="194"/>
      <c r="KIR153" s="194"/>
      <c r="KIS153" s="194"/>
      <c r="KIT153" s="194"/>
      <c r="KIU153" s="194"/>
      <c r="KIV153" s="194"/>
      <c r="KIW153" s="194"/>
      <c r="KIX153" s="194"/>
      <c r="KIY153" s="194"/>
      <c r="KIZ153" s="194"/>
      <c r="KJA153" s="194"/>
      <c r="KJB153" s="194"/>
      <c r="KJC153" s="194"/>
      <c r="KJD153" s="194"/>
      <c r="KJE153" s="194"/>
      <c r="KJF153" s="194"/>
      <c r="KJG153" s="194"/>
      <c r="KJH153" s="194"/>
      <c r="KJI153" s="194"/>
      <c r="KJJ153" s="194"/>
      <c r="KJK153" s="194"/>
      <c r="KJL153" s="194"/>
      <c r="KJM153" s="194"/>
      <c r="KJN153" s="194"/>
      <c r="KJO153" s="194"/>
      <c r="KJP153" s="194"/>
      <c r="KJQ153" s="194"/>
      <c r="KJR153" s="194"/>
      <c r="KJS153" s="194"/>
      <c r="KJT153" s="194"/>
      <c r="KJU153" s="194"/>
      <c r="KJV153" s="194"/>
      <c r="KJW153" s="194"/>
      <c r="KJX153" s="194"/>
      <c r="KJY153" s="194"/>
      <c r="KJZ153" s="194"/>
      <c r="KKA153" s="194"/>
      <c r="KKB153" s="194"/>
      <c r="KKC153" s="194"/>
      <c r="KKD153" s="194"/>
      <c r="KKE153" s="194"/>
      <c r="KKF153" s="194"/>
      <c r="KKG153" s="194"/>
      <c r="KKH153" s="194"/>
      <c r="KKI153" s="194"/>
      <c r="KKJ153" s="194"/>
      <c r="KKK153" s="194"/>
      <c r="KKL153" s="194"/>
      <c r="KKM153" s="194"/>
      <c r="KKN153" s="194"/>
      <c r="KKO153" s="194"/>
      <c r="KKP153" s="194"/>
      <c r="KKQ153" s="194"/>
      <c r="KKR153" s="194"/>
      <c r="KKS153" s="194"/>
      <c r="KKT153" s="194"/>
      <c r="KKU153" s="194"/>
      <c r="KKV153" s="194"/>
      <c r="KKW153" s="194"/>
      <c r="KKX153" s="194"/>
      <c r="KKY153" s="194"/>
      <c r="KKZ153" s="194"/>
      <c r="KLA153" s="194"/>
      <c r="KLB153" s="194"/>
      <c r="KLC153" s="194"/>
      <c r="KLD153" s="194"/>
      <c r="KLE153" s="194"/>
      <c r="KLF153" s="194"/>
      <c r="KLG153" s="194"/>
      <c r="KLH153" s="194"/>
      <c r="KLI153" s="194"/>
      <c r="KLJ153" s="194"/>
      <c r="KLK153" s="194"/>
      <c r="KLL153" s="194"/>
      <c r="KLM153" s="194"/>
      <c r="KLN153" s="194"/>
      <c r="KLO153" s="194"/>
      <c r="KLP153" s="194"/>
      <c r="KLQ153" s="194"/>
      <c r="KLR153" s="194"/>
      <c r="KLS153" s="194"/>
      <c r="KLT153" s="194"/>
      <c r="KLU153" s="194"/>
      <c r="KLV153" s="194"/>
      <c r="KLW153" s="194"/>
      <c r="KLX153" s="194"/>
      <c r="KLY153" s="194"/>
      <c r="KLZ153" s="194"/>
      <c r="KMA153" s="194"/>
      <c r="KMB153" s="194"/>
      <c r="KMC153" s="194"/>
      <c r="KMD153" s="194"/>
      <c r="KME153" s="194"/>
      <c r="KMF153" s="194"/>
      <c r="KMG153" s="194"/>
      <c r="KMH153" s="194"/>
      <c r="KMI153" s="194"/>
      <c r="KMJ153" s="194"/>
      <c r="KMK153" s="194"/>
      <c r="KML153" s="194"/>
      <c r="KMM153" s="194"/>
      <c r="KMN153" s="194"/>
      <c r="KMO153" s="194"/>
      <c r="KMP153" s="194"/>
      <c r="KMQ153" s="194"/>
      <c r="KMR153" s="194"/>
      <c r="KMS153" s="194"/>
      <c r="KMT153" s="194"/>
      <c r="KMU153" s="194"/>
      <c r="KMV153" s="194"/>
      <c r="KMW153" s="194"/>
      <c r="KMX153" s="194"/>
      <c r="KMY153" s="194"/>
      <c r="KMZ153" s="194"/>
      <c r="KNA153" s="194"/>
      <c r="KNB153" s="194"/>
      <c r="KNC153" s="194"/>
      <c r="KND153" s="194"/>
      <c r="KNE153" s="194"/>
      <c r="KNF153" s="194"/>
      <c r="KNG153" s="194"/>
      <c r="KNH153" s="194"/>
      <c r="KNI153" s="194"/>
      <c r="KNJ153" s="194"/>
      <c r="KNK153" s="194"/>
      <c r="KNL153" s="194"/>
      <c r="KNM153" s="194"/>
      <c r="KNN153" s="194"/>
      <c r="KNO153" s="194"/>
      <c r="KNP153" s="194"/>
      <c r="KNQ153" s="194"/>
      <c r="KNR153" s="194"/>
      <c r="KNS153" s="194"/>
      <c r="KNT153" s="194"/>
      <c r="KNU153" s="194"/>
      <c r="KNV153" s="194"/>
      <c r="KNW153" s="194"/>
      <c r="KNX153" s="194"/>
      <c r="KNY153" s="194"/>
      <c r="KNZ153" s="194"/>
      <c r="KOA153" s="194"/>
      <c r="KOB153" s="194"/>
      <c r="KOC153" s="194"/>
      <c r="KOD153" s="194"/>
      <c r="KOE153" s="194"/>
      <c r="KOF153" s="194"/>
      <c r="KOG153" s="194"/>
      <c r="KOH153" s="194"/>
      <c r="KOI153" s="194"/>
      <c r="KOJ153" s="194"/>
      <c r="KOK153" s="194"/>
      <c r="KOL153" s="194"/>
      <c r="KOM153" s="194"/>
      <c r="KON153" s="194"/>
      <c r="KOO153" s="194"/>
      <c r="KOP153" s="194"/>
      <c r="KOQ153" s="194"/>
      <c r="KOR153" s="194"/>
      <c r="KOS153" s="194"/>
      <c r="KOT153" s="194"/>
      <c r="KOU153" s="194"/>
      <c r="KOV153" s="194"/>
      <c r="KOW153" s="194"/>
      <c r="KOX153" s="194"/>
      <c r="KOY153" s="194"/>
      <c r="KOZ153" s="194"/>
      <c r="KPA153" s="194"/>
      <c r="KPB153" s="194"/>
      <c r="KPC153" s="194"/>
      <c r="KPD153" s="194"/>
      <c r="KPE153" s="194"/>
      <c r="KPF153" s="194"/>
      <c r="KPG153" s="194"/>
      <c r="KPH153" s="194"/>
      <c r="KPI153" s="194"/>
      <c r="KPJ153" s="194"/>
      <c r="KPK153" s="194"/>
      <c r="KPL153" s="194"/>
      <c r="KPM153" s="194"/>
      <c r="KPN153" s="194"/>
      <c r="KPO153" s="194"/>
      <c r="KPP153" s="194"/>
      <c r="KPQ153" s="194"/>
      <c r="KPR153" s="194"/>
      <c r="KPS153" s="194"/>
      <c r="KPT153" s="194"/>
      <c r="KPU153" s="194"/>
      <c r="KPV153" s="194"/>
      <c r="KPW153" s="194"/>
      <c r="KPX153" s="194"/>
      <c r="KPY153" s="194"/>
      <c r="KPZ153" s="194"/>
      <c r="KQA153" s="194"/>
      <c r="KQB153" s="194"/>
      <c r="KQC153" s="194"/>
      <c r="KQD153" s="194"/>
      <c r="KQE153" s="194"/>
      <c r="KQF153" s="194"/>
      <c r="KQG153" s="194"/>
      <c r="KQH153" s="194"/>
      <c r="KQI153" s="194"/>
      <c r="KQJ153" s="194"/>
      <c r="KQK153" s="194"/>
      <c r="KQL153" s="194"/>
      <c r="KQM153" s="194"/>
      <c r="KQN153" s="194"/>
      <c r="KQO153" s="194"/>
      <c r="KQP153" s="194"/>
      <c r="KQQ153" s="194"/>
      <c r="KQR153" s="194"/>
      <c r="KQS153" s="194"/>
      <c r="KQT153" s="194"/>
      <c r="KQU153" s="194"/>
      <c r="KQV153" s="194"/>
      <c r="KQW153" s="194"/>
      <c r="KQX153" s="194"/>
      <c r="KQY153" s="194"/>
      <c r="KQZ153" s="194"/>
      <c r="KRA153" s="194"/>
      <c r="KRB153" s="194"/>
      <c r="KRC153" s="194"/>
      <c r="KRD153" s="194"/>
      <c r="KRE153" s="194"/>
      <c r="KRF153" s="194"/>
      <c r="KRG153" s="194"/>
      <c r="KRH153" s="194"/>
      <c r="KRI153" s="194"/>
      <c r="KRJ153" s="194"/>
      <c r="KRK153" s="194"/>
      <c r="KRL153" s="194"/>
      <c r="KRM153" s="194"/>
      <c r="KRN153" s="194"/>
      <c r="KRO153" s="194"/>
      <c r="KRP153" s="194"/>
      <c r="KRQ153" s="194"/>
      <c r="KRR153" s="194"/>
      <c r="KRS153" s="194"/>
      <c r="KRT153" s="194"/>
      <c r="KRU153" s="194"/>
      <c r="KRV153" s="194"/>
      <c r="KRW153" s="194"/>
      <c r="KRX153" s="194"/>
      <c r="KRY153" s="194"/>
      <c r="KRZ153" s="194"/>
      <c r="KSA153" s="194"/>
      <c r="KSB153" s="194"/>
      <c r="KSC153" s="194"/>
      <c r="KSD153" s="194"/>
      <c r="KSE153" s="194"/>
      <c r="KSF153" s="194"/>
      <c r="KSG153" s="194"/>
      <c r="KSH153" s="194"/>
      <c r="KSI153" s="194"/>
      <c r="KSJ153" s="194"/>
      <c r="KSK153" s="194"/>
      <c r="KSL153" s="194"/>
      <c r="KSM153" s="194"/>
      <c r="KSN153" s="194"/>
      <c r="KSO153" s="194"/>
      <c r="KSP153" s="194"/>
      <c r="KSQ153" s="194"/>
      <c r="KSR153" s="194"/>
      <c r="KSS153" s="194"/>
      <c r="KST153" s="194"/>
      <c r="KSU153" s="194"/>
      <c r="KSV153" s="194"/>
      <c r="KSW153" s="194"/>
      <c r="KSX153" s="194"/>
      <c r="KSY153" s="194"/>
      <c r="KSZ153" s="194"/>
      <c r="KTA153" s="194"/>
      <c r="KTB153" s="194"/>
      <c r="KTC153" s="194"/>
      <c r="KTD153" s="194"/>
      <c r="KTE153" s="194"/>
      <c r="KTF153" s="194"/>
      <c r="KTG153" s="194"/>
      <c r="KTH153" s="194"/>
      <c r="KTI153" s="194"/>
      <c r="KTJ153" s="194"/>
      <c r="KTK153" s="194"/>
      <c r="KTL153" s="194"/>
      <c r="KTM153" s="194"/>
      <c r="KTN153" s="194"/>
      <c r="KTO153" s="194"/>
      <c r="KTP153" s="194"/>
      <c r="KTQ153" s="194"/>
      <c r="KTR153" s="194"/>
      <c r="KTS153" s="194"/>
      <c r="KTT153" s="194"/>
      <c r="KTU153" s="194"/>
      <c r="KTV153" s="194"/>
      <c r="KTW153" s="194"/>
      <c r="KTX153" s="194"/>
      <c r="KTY153" s="194"/>
      <c r="KTZ153" s="194"/>
      <c r="KUA153" s="194"/>
      <c r="KUB153" s="194"/>
      <c r="KUC153" s="194"/>
      <c r="KUD153" s="194"/>
      <c r="KUE153" s="194"/>
      <c r="KUF153" s="194"/>
      <c r="KUG153" s="194"/>
      <c r="KUH153" s="194"/>
      <c r="KUI153" s="194"/>
      <c r="KUJ153" s="194"/>
      <c r="KUK153" s="194"/>
      <c r="KUL153" s="194"/>
      <c r="KUM153" s="194"/>
      <c r="KUN153" s="194"/>
      <c r="KUO153" s="194"/>
      <c r="KUP153" s="194"/>
      <c r="KUQ153" s="194"/>
      <c r="KUR153" s="194"/>
      <c r="KUS153" s="194"/>
      <c r="KUT153" s="194"/>
      <c r="KUU153" s="194"/>
      <c r="KUV153" s="194"/>
      <c r="KUW153" s="194"/>
      <c r="KUX153" s="194"/>
      <c r="KUY153" s="194"/>
      <c r="KUZ153" s="194"/>
      <c r="KVA153" s="194"/>
      <c r="KVB153" s="194"/>
      <c r="KVC153" s="194"/>
      <c r="KVD153" s="194"/>
      <c r="KVE153" s="194"/>
      <c r="KVF153" s="194"/>
      <c r="KVG153" s="194"/>
      <c r="KVH153" s="194"/>
      <c r="KVI153" s="194"/>
      <c r="KVJ153" s="194"/>
      <c r="KVK153" s="194"/>
      <c r="KVL153" s="194"/>
      <c r="KVM153" s="194"/>
      <c r="KVN153" s="194"/>
      <c r="KVO153" s="194"/>
      <c r="KVP153" s="194"/>
      <c r="KVQ153" s="194"/>
      <c r="KVR153" s="194"/>
      <c r="KVS153" s="194"/>
      <c r="KVT153" s="194"/>
      <c r="KVU153" s="194"/>
      <c r="KVV153" s="194"/>
      <c r="KVW153" s="194"/>
      <c r="KVX153" s="194"/>
      <c r="KVY153" s="194"/>
      <c r="KVZ153" s="194"/>
      <c r="KWA153" s="194"/>
      <c r="KWB153" s="194"/>
      <c r="KWC153" s="194"/>
      <c r="KWD153" s="194"/>
      <c r="KWE153" s="194"/>
      <c r="KWF153" s="194"/>
      <c r="KWG153" s="194"/>
      <c r="KWH153" s="194"/>
      <c r="KWI153" s="194"/>
      <c r="KWJ153" s="194"/>
      <c r="KWK153" s="194"/>
      <c r="KWL153" s="194"/>
      <c r="KWM153" s="194"/>
      <c r="KWN153" s="194"/>
      <c r="KWO153" s="194"/>
      <c r="KWP153" s="194"/>
      <c r="KWQ153" s="194"/>
      <c r="KWR153" s="194"/>
      <c r="KWS153" s="194"/>
      <c r="KWT153" s="194"/>
      <c r="KWU153" s="194"/>
      <c r="KWV153" s="194"/>
      <c r="KWW153" s="194"/>
      <c r="KWX153" s="194"/>
      <c r="KWY153" s="194"/>
      <c r="KWZ153" s="194"/>
      <c r="KXA153" s="194"/>
      <c r="KXB153" s="194"/>
      <c r="KXC153" s="194"/>
      <c r="KXD153" s="194"/>
      <c r="KXE153" s="194"/>
      <c r="KXF153" s="194"/>
      <c r="KXG153" s="194"/>
      <c r="KXH153" s="194"/>
      <c r="KXI153" s="194"/>
      <c r="KXJ153" s="194"/>
      <c r="KXK153" s="194"/>
      <c r="KXL153" s="194"/>
      <c r="KXM153" s="194"/>
      <c r="KXN153" s="194"/>
      <c r="KXO153" s="194"/>
      <c r="KXP153" s="194"/>
      <c r="KXQ153" s="194"/>
      <c r="KXR153" s="194"/>
      <c r="KXS153" s="194"/>
      <c r="KXT153" s="194"/>
      <c r="KXU153" s="194"/>
      <c r="KXV153" s="194"/>
      <c r="KXW153" s="194"/>
      <c r="KXX153" s="194"/>
      <c r="KXY153" s="194"/>
      <c r="KXZ153" s="194"/>
      <c r="KYA153" s="194"/>
      <c r="KYB153" s="194"/>
      <c r="KYC153" s="194"/>
      <c r="KYD153" s="194"/>
      <c r="KYE153" s="194"/>
      <c r="KYF153" s="194"/>
      <c r="KYG153" s="194"/>
      <c r="KYH153" s="194"/>
      <c r="KYI153" s="194"/>
      <c r="KYJ153" s="194"/>
      <c r="KYK153" s="194"/>
      <c r="KYL153" s="194"/>
      <c r="KYM153" s="194"/>
      <c r="KYN153" s="194"/>
      <c r="KYO153" s="194"/>
      <c r="KYP153" s="194"/>
      <c r="KYQ153" s="194"/>
      <c r="KYR153" s="194"/>
      <c r="KYS153" s="194"/>
      <c r="KYT153" s="194"/>
      <c r="KYU153" s="194"/>
      <c r="KYV153" s="194"/>
      <c r="KYW153" s="194"/>
      <c r="KYX153" s="194"/>
      <c r="KYY153" s="194"/>
      <c r="KYZ153" s="194"/>
      <c r="KZA153" s="194"/>
      <c r="KZB153" s="194"/>
      <c r="KZC153" s="194"/>
      <c r="KZD153" s="194"/>
      <c r="KZE153" s="194"/>
      <c r="KZF153" s="194"/>
      <c r="KZG153" s="194"/>
      <c r="KZH153" s="194"/>
      <c r="KZI153" s="194"/>
      <c r="KZJ153" s="194"/>
      <c r="KZK153" s="194"/>
      <c r="KZL153" s="194"/>
      <c r="KZM153" s="194"/>
      <c r="KZN153" s="194"/>
      <c r="KZO153" s="194"/>
      <c r="KZP153" s="194"/>
      <c r="KZQ153" s="194"/>
      <c r="KZR153" s="194"/>
      <c r="KZS153" s="194"/>
      <c r="KZT153" s="194"/>
      <c r="KZU153" s="194"/>
      <c r="KZV153" s="194"/>
      <c r="KZW153" s="194"/>
      <c r="KZX153" s="194"/>
      <c r="KZY153" s="194"/>
      <c r="KZZ153" s="194"/>
      <c r="LAA153" s="194"/>
      <c r="LAB153" s="194"/>
      <c r="LAC153" s="194"/>
      <c r="LAD153" s="194"/>
      <c r="LAE153" s="194"/>
      <c r="LAF153" s="194"/>
      <c r="LAG153" s="194"/>
      <c r="LAH153" s="194"/>
      <c r="LAI153" s="194"/>
      <c r="LAJ153" s="194"/>
      <c r="LAK153" s="194"/>
      <c r="LAL153" s="194"/>
      <c r="LAM153" s="194"/>
      <c r="LAN153" s="194"/>
      <c r="LAO153" s="194"/>
      <c r="LAP153" s="194"/>
      <c r="LAQ153" s="194"/>
      <c r="LAR153" s="194"/>
      <c r="LAS153" s="194"/>
      <c r="LAT153" s="194"/>
      <c r="LAU153" s="194"/>
      <c r="LAV153" s="194"/>
      <c r="LAW153" s="194"/>
      <c r="LAX153" s="194"/>
      <c r="LAY153" s="194"/>
      <c r="LAZ153" s="194"/>
      <c r="LBA153" s="194"/>
      <c r="LBB153" s="194"/>
      <c r="LBC153" s="194"/>
      <c r="LBD153" s="194"/>
      <c r="LBE153" s="194"/>
      <c r="LBF153" s="194"/>
      <c r="LBG153" s="194"/>
      <c r="LBH153" s="194"/>
      <c r="LBI153" s="194"/>
      <c r="LBJ153" s="194"/>
      <c r="LBK153" s="194"/>
      <c r="LBL153" s="194"/>
      <c r="LBM153" s="194"/>
      <c r="LBN153" s="194"/>
      <c r="LBO153" s="194"/>
      <c r="LBP153" s="194"/>
      <c r="LBQ153" s="194"/>
      <c r="LBR153" s="194"/>
      <c r="LBS153" s="194"/>
      <c r="LBT153" s="194"/>
      <c r="LBU153" s="194"/>
      <c r="LBV153" s="194"/>
      <c r="LBW153" s="194"/>
      <c r="LBX153" s="194"/>
      <c r="LBY153" s="194"/>
      <c r="LBZ153" s="194"/>
      <c r="LCA153" s="194"/>
      <c r="LCB153" s="194"/>
      <c r="LCC153" s="194"/>
      <c r="LCD153" s="194"/>
      <c r="LCE153" s="194"/>
      <c r="LCF153" s="194"/>
      <c r="LCG153" s="194"/>
      <c r="LCH153" s="194"/>
      <c r="LCI153" s="194"/>
      <c r="LCJ153" s="194"/>
      <c r="LCK153" s="194"/>
      <c r="LCL153" s="194"/>
      <c r="LCM153" s="194"/>
      <c r="LCN153" s="194"/>
      <c r="LCO153" s="194"/>
      <c r="LCP153" s="194"/>
      <c r="LCQ153" s="194"/>
      <c r="LCR153" s="194"/>
      <c r="LCS153" s="194"/>
      <c r="LCT153" s="194"/>
      <c r="LCU153" s="194"/>
      <c r="LCV153" s="194"/>
      <c r="LCW153" s="194"/>
      <c r="LCX153" s="194"/>
      <c r="LCY153" s="194"/>
      <c r="LCZ153" s="194"/>
      <c r="LDA153" s="194"/>
      <c r="LDB153" s="194"/>
      <c r="LDC153" s="194"/>
      <c r="LDD153" s="194"/>
      <c r="LDE153" s="194"/>
      <c r="LDF153" s="194"/>
      <c r="LDG153" s="194"/>
      <c r="LDH153" s="194"/>
      <c r="LDI153" s="194"/>
      <c r="LDJ153" s="194"/>
      <c r="LDK153" s="194"/>
      <c r="LDL153" s="194"/>
      <c r="LDM153" s="194"/>
      <c r="LDN153" s="194"/>
      <c r="LDO153" s="194"/>
      <c r="LDP153" s="194"/>
      <c r="LDQ153" s="194"/>
      <c r="LDR153" s="194"/>
      <c r="LDS153" s="194"/>
      <c r="LDT153" s="194"/>
      <c r="LDU153" s="194"/>
      <c r="LDV153" s="194"/>
      <c r="LDW153" s="194"/>
      <c r="LDX153" s="194"/>
      <c r="LDY153" s="194"/>
      <c r="LDZ153" s="194"/>
      <c r="LEA153" s="194"/>
      <c r="LEB153" s="194"/>
      <c r="LEC153" s="194"/>
      <c r="LED153" s="194"/>
      <c r="LEE153" s="194"/>
      <c r="LEF153" s="194"/>
      <c r="LEG153" s="194"/>
      <c r="LEH153" s="194"/>
      <c r="LEI153" s="194"/>
      <c r="LEJ153" s="194"/>
      <c r="LEK153" s="194"/>
      <c r="LEL153" s="194"/>
      <c r="LEM153" s="194"/>
      <c r="LEN153" s="194"/>
      <c r="LEO153" s="194"/>
      <c r="LEP153" s="194"/>
      <c r="LEQ153" s="194"/>
      <c r="LER153" s="194"/>
      <c r="LES153" s="194"/>
      <c r="LET153" s="194"/>
      <c r="LEU153" s="194"/>
      <c r="LEV153" s="194"/>
      <c r="LEW153" s="194"/>
      <c r="LEX153" s="194"/>
      <c r="LEY153" s="194"/>
      <c r="LEZ153" s="194"/>
      <c r="LFA153" s="194"/>
      <c r="LFB153" s="194"/>
      <c r="LFC153" s="194"/>
      <c r="LFD153" s="194"/>
      <c r="LFE153" s="194"/>
      <c r="LFF153" s="194"/>
      <c r="LFG153" s="194"/>
      <c r="LFH153" s="194"/>
      <c r="LFI153" s="194"/>
      <c r="LFJ153" s="194"/>
      <c r="LFK153" s="194"/>
      <c r="LFL153" s="194"/>
      <c r="LFM153" s="194"/>
      <c r="LFN153" s="194"/>
      <c r="LFO153" s="194"/>
      <c r="LFP153" s="194"/>
      <c r="LFQ153" s="194"/>
      <c r="LFR153" s="194"/>
      <c r="LFS153" s="194"/>
      <c r="LFT153" s="194"/>
      <c r="LFU153" s="194"/>
      <c r="LFV153" s="194"/>
      <c r="LFW153" s="194"/>
      <c r="LFX153" s="194"/>
      <c r="LFY153" s="194"/>
      <c r="LFZ153" s="194"/>
      <c r="LGA153" s="194"/>
      <c r="LGB153" s="194"/>
      <c r="LGC153" s="194"/>
      <c r="LGD153" s="194"/>
      <c r="LGE153" s="194"/>
      <c r="LGF153" s="194"/>
      <c r="LGG153" s="194"/>
      <c r="LGH153" s="194"/>
      <c r="LGI153" s="194"/>
      <c r="LGJ153" s="194"/>
      <c r="LGK153" s="194"/>
      <c r="LGL153" s="194"/>
      <c r="LGM153" s="194"/>
      <c r="LGN153" s="194"/>
      <c r="LGO153" s="194"/>
      <c r="LGP153" s="194"/>
      <c r="LGQ153" s="194"/>
      <c r="LGR153" s="194"/>
      <c r="LGS153" s="194"/>
      <c r="LGT153" s="194"/>
      <c r="LGU153" s="194"/>
      <c r="LGV153" s="194"/>
      <c r="LGW153" s="194"/>
      <c r="LGX153" s="194"/>
      <c r="LGY153" s="194"/>
      <c r="LGZ153" s="194"/>
      <c r="LHA153" s="194"/>
      <c r="LHB153" s="194"/>
      <c r="LHC153" s="194"/>
      <c r="LHD153" s="194"/>
      <c r="LHE153" s="194"/>
      <c r="LHF153" s="194"/>
      <c r="LHG153" s="194"/>
      <c r="LHH153" s="194"/>
      <c r="LHI153" s="194"/>
      <c r="LHJ153" s="194"/>
      <c r="LHK153" s="194"/>
      <c r="LHL153" s="194"/>
      <c r="LHM153" s="194"/>
      <c r="LHN153" s="194"/>
      <c r="LHO153" s="194"/>
      <c r="LHP153" s="194"/>
      <c r="LHQ153" s="194"/>
      <c r="LHR153" s="194"/>
      <c r="LHS153" s="194"/>
      <c r="LHT153" s="194"/>
      <c r="LHU153" s="194"/>
      <c r="LHV153" s="194"/>
      <c r="LHW153" s="194"/>
      <c r="LHX153" s="194"/>
      <c r="LHY153" s="194"/>
      <c r="LHZ153" s="194"/>
      <c r="LIA153" s="194"/>
      <c r="LIB153" s="194"/>
      <c r="LIC153" s="194"/>
      <c r="LID153" s="194"/>
      <c r="LIE153" s="194"/>
      <c r="LIF153" s="194"/>
      <c r="LIG153" s="194"/>
      <c r="LIH153" s="194"/>
      <c r="LII153" s="194"/>
      <c r="LIJ153" s="194"/>
      <c r="LIK153" s="194"/>
      <c r="LIL153" s="194"/>
      <c r="LIM153" s="194"/>
      <c r="LIN153" s="194"/>
      <c r="LIO153" s="194"/>
      <c r="LIP153" s="194"/>
      <c r="LIQ153" s="194"/>
      <c r="LIR153" s="194"/>
      <c r="LIS153" s="194"/>
      <c r="LIT153" s="194"/>
      <c r="LIU153" s="194"/>
      <c r="LIV153" s="194"/>
      <c r="LIW153" s="194"/>
      <c r="LIX153" s="194"/>
      <c r="LIY153" s="194"/>
      <c r="LIZ153" s="194"/>
      <c r="LJA153" s="194"/>
      <c r="LJB153" s="194"/>
      <c r="LJC153" s="194"/>
      <c r="LJD153" s="194"/>
      <c r="LJE153" s="194"/>
      <c r="LJF153" s="194"/>
      <c r="LJG153" s="194"/>
      <c r="LJH153" s="194"/>
      <c r="LJI153" s="194"/>
      <c r="LJJ153" s="194"/>
      <c r="LJK153" s="194"/>
      <c r="LJL153" s="194"/>
      <c r="LJM153" s="194"/>
      <c r="LJN153" s="194"/>
      <c r="LJO153" s="194"/>
      <c r="LJP153" s="194"/>
      <c r="LJQ153" s="194"/>
      <c r="LJR153" s="194"/>
      <c r="LJS153" s="194"/>
      <c r="LJT153" s="194"/>
      <c r="LJU153" s="194"/>
      <c r="LJV153" s="194"/>
      <c r="LJW153" s="194"/>
      <c r="LJX153" s="194"/>
      <c r="LJY153" s="194"/>
      <c r="LJZ153" s="194"/>
      <c r="LKA153" s="194"/>
      <c r="LKB153" s="194"/>
      <c r="LKC153" s="194"/>
      <c r="LKD153" s="194"/>
      <c r="LKE153" s="194"/>
      <c r="LKF153" s="194"/>
      <c r="LKG153" s="194"/>
      <c r="LKH153" s="194"/>
      <c r="LKI153" s="194"/>
      <c r="LKJ153" s="194"/>
      <c r="LKK153" s="194"/>
      <c r="LKL153" s="194"/>
      <c r="LKM153" s="194"/>
      <c r="LKN153" s="194"/>
      <c r="LKO153" s="194"/>
      <c r="LKP153" s="194"/>
      <c r="LKQ153" s="194"/>
      <c r="LKR153" s="194"/>
      <c r="LKS153" s="194"/>
      <c r="LKT153" s="194"/>
      <c r="LKU153" s="194"/>
      <c r="LKV153" s="194"/>
      <c r="LKW153" s="194"/>
      <c r="LKX153" s="194"/>
      <c r="LKY153" s="194"/>
      <c r="LKZ153" s="194"/>
      <c r="LLA153" s="194"/>
      <c r="LLB153" s="194"/>
      <c r="LLC153" s="194"/>
      <c r="LLD153" s="194"/>
      <c r="LLE153" s="194"/>
      <c r="LLF153" s="194"/>
      <c r="LLG153" s="194"/>
      <c r="LLH153" s="194"/>
      <c r="LLI153" s="194"/>
      <c r="LLJ153" s="194"/>
      <c r="LLK153" s="194"/>
      <c r="LLL153" s="194"/>
      <c r="LLM153" s="194"/>
      <c r="LLN153" s="194"/>
      <c r="LLO153" s="194"/>
      <c r="LLP153" s="194"/>
      <c r="LLQ153" s="194"/>
      <c r="LLR153" s="194"/>
      <c r="LLS153" s="194"/>
      <c r="LLT153" s="194"/>
      <c r="LLU153" s="194"/>
      <c r="LLV153" s="194"/>
      <c r="LLW153" s="194"/>
      <c r="LLX153" s="194"/>
      <c r="LLY153" s="194"/>
      <c r="LLZ153" s="194"/>
      <c r="LMA153" s="194"/>
      <c r="LMB153" s="194"/>
      <c r="LMC153" s="194"/>
      <c r="LMD153" s="194"/>
      <c r="LME153" s="194"/>
      <c r="LMF153" s="194"/>
      <c r="LMG153" s="194"/>
      <c r="LMH153" s="194"/>
      <c r="LMI153" s="194"/>
      <c r="LMJ153" s="194"/>
      <c r="LMK153" s="194"/>
      <c r="LML153" s="194"/>
      <c r="LMM153" s="194"/>
      <c r="LMN153" s="194"/>
      <c r="LMO153" s="194"/>
      <c r="LMP153" s="194"/>
      <c r="LMQ153" s="194"/>
      <c r="LMR153" s="194"/>
      <c r="LMS153" s="194"/>
      <c r="LMT153" s="194"/>
      <c r="LMU153" s="194"/>
      <c r="LMV153" s="194"/>
      <c r="LMW153" s="194"/>
      <c r="LMX153" s="194"/>
      <c r="LMY153" s="194"/>
      <c r="LMZ153" s="194"/>
      <c r="LNA153" s="194"/>
      <c r="LNB153" s="194"/>
      <c r="LNC153" s="194"/>
      <c r="LND153" s="194"/>
      <c r="LNE153" s="194"/>
      <c r="LNF153" s="194"/>
      <c r="LNG153" s="194"/>
      <c r="LNH153" s="194"/>
      <c r="LNI153" s="194"/>
      <c r="LNJ153" s="194"/>
      <c r="LNK153" s="194"/>
      <c r="LNL153" s="194"/>
      <c r="LNM153" s="194"/>
      <c r="LNN153" s="194"/>
      <c r="LNO153" s="194"/>
      <c r="LNP153" s="194"/>
      <c r="LNQ153" s="194"/>
      <c r="LNR153" s="194"/>
      <c r="LNS153" s="194"/>
      <c r="LNT153" s="194"/>
      <c r="LNU153" s="194"/>
      <c r="LNV153" s="194"/>
      <c r="LNW153" s="194"/>
      <c r="LNX153" s="194"/>
      <c r="LNY153" s="194"/>
      <c r="LNZ153" s="194"/>
      <c r="LOA153" s="194"/>
      <c r="LOB153" s="194"/>
      <c r="LOC153" s="194"/>
      <c r="LOD153" s="194"/>
      <c r="LOE153" s="194"/>
      <c r="LOF153" s="194"/>
      <c r="LOG153" s="194"/>
      <c r="LOH153" s="194"/>
      <c r="LOI153" s="194"/>
      <c r="LOJ153" s="194"/>
      <c r="LOK153" s="194"/>
      <c r="LOL153" s="194"/>
      <c r="LOM153" s="194"/>
      <c r="LON153" s="194"/>
      <c r="LOO153" s="194"/>
      <c r="LOP153" s="194"/>
      <c r="LOQ153" s="194"/>
      <c r="LOR153" s="194"/>
      <c r="LOS153" s="194"/>
      <c r="LOT153" s="194"/>
      <c r="LOU153" s="194"/>
      <c r="LOV153" s="194"/>
      <c r="LOW153" s="194"/>
      <c r="LOX153" s="194"/>
      <c r="LOY153" s="194"/>
      <c r="LOZ153" s="194"/>
      <c r="LPA153" s="194"/>
      <c r="LPB153" s="194"/>
      <c r="LPC153" s="194"/>
      <c r="LPD153" s="194"/>
      <c r="LPE153" s="194"/>
      <c r="LPF153" s="194"/>
      <c r="LPG153" s="194"/>
      <c r="LPH153" s="194"/>
      <c r="LPI153" s="194"/>
      <c r="LPJ153" s="194"/>
      <c r="LPK153" s="194"/>
      <c r="LPL153" s="194"/>
      <c r="LPM153" s="194"/>
      <c r="LPN153" s="194"/>
      <c r="LPO153" s="194"/>
      <c r="LPP153" s="194"/>
      <c r="LPQ153" s="194"/>
      <c r="LPR153" s="194"/>
      <c r="LPS153" s="194"/>
      <c r="LPT153" s="194"/>
      <c r="LPU153" s="194"/>
      <c r="LPV153" s="194"/>
      <c r="LPW153" s="194"/>
      <c r="LPX153" s="194"/>
      <c r="LPY153" s="194"/>
      <c r="LPZ153" s="194"/>
      <c r="LQA153" s="194"/>
      <c r="LQB153" s="194"/>
      <c r="LQC153" s="194"/>
      <c r="LQD153" s="194"/>
      <c r="LQE153" s="194"/>
      <c r="LQF153" s="194"/>
      <c r="LQG153" s="194"/>
      <c r="LQH153" s="194"/>
      <c r="LQI153" s="194"/>
      <c r="LQJ153" s="194"/>
      <c r="LQK153" s="194"/>
      <c r="LQL153" s="194"/>
      <c r="LQM153" s="194"/>
      <c r="LQN153" s="194"/>
      <c r="LQO153" s="194"/>
      <c r="LQP153" s="194"/>
      <c r="LQQ153" s="194"/>
      <c r="LQR153" s="194"/>
      <c r="LQS153" s="194"/>
      <c r="LQT153" s="194"/>
      <c r="LQU153" s="194"/>
      <c r="LQV153" s="194"/>
      <c r="LQW153" s="194"/>
      <c r="LQX153" s="194"/>
      <c r="LQY153" s="194"/>
      <c r="LQZ153" s="194"/>
      <c r="LRA153" s="194"/>
      <c r="LRB153" s="194"/>
      <c r="LRC153" s="194"/>
      <c r="LRD153" s="194"/>
      <c r="LRE153" s="194"/>
      <c r="LRF153" s="194"/>
      <c r="LRG153" s="194"/>
      <c r="LRH153" s="194"/>
      <c r="LRI153" s="194"/>
      <c r="LRJ153" s="194"/>
      <c r="LRK153" s="194"/>
      <c r="LRL153" s="194"/>
      <c r="LRM153" s="194"/>
      <c r="LRN153" s="194"/>
      <c r="LRO153" s="194"/>
      <c r="LRP153" s="194"/>
      <c r="LRQ153" s="194"/>
      <c r="LRR153" s="194"/>
      <c r="LRS153" s="194"/>
      <c r="LRT153" s="194"/>
      <c r="LRU153" s="194"/>
      <c r="LRV153" s="194"/>
      <c r="LRW153" s="194"/>
      <c r="LRX153" s="194"/>
      <c r="LRY153" s="194"/>
      <c r="LRZ153" s="194"/>
      <c r="LSA153" s="194"/>
      <c r="LSB153" s="194"/>
      <c r="LSC153" s="194"/>
      <c r="LSD153" s="194"/>
      <c r="LSE153" s="194"/>
      <c r="LSF153" s="194"/>
      <c r="LSG153" s="194"/>
      <c r="LSH153" s="194"/>
      <c r="LSI153" s="194"/>
      <c r="LSJ153" s="194"/>
      <c r="LSK153" s="194"/>
      <c r="LSL153" s="194"/>
      <c r="LSM153" s="194"/>
      <c r="LSN153" s="194"/>
      <c r="LSO153" s="194"/>
      <c r="LSP153" s="194"/>
      <c r="LSQ153" s="194"/>
      <c r="LSR153" s="194"/>
      <c r="LSS153" s="194"/>
      <c r="LST153" s="194"/>
      <c r="LSU153" s="194"/>
      <c r="LSV153" s="194"/>
      <c r="LSW153" s="194"/>
      <c r="LSX153" s="194"/>
      <c r="LSY153" s="194"/>
      <c r="LSZ153" s="194"/>
      <c r="LTA153" s="194"/>
      <c r="LTB153" s="194"/>
      <c r="LTC153" s="194"/>
      <c r="LTD153" s="194"/>
      <c r="LTE153" s="194"/>
      <c r="LTF153" s="194"/>
      <c r="LTG153" s="194"/>
      <c r="LTH153" s="194"/>
      <c r="LTI153" s="194"/>
      <c r="LTJ153" s="194"/>
      <c r="LTK153" s="194"/>
      <c r="LTL153" s="194"/>
      <c r="LTM153" s="194"/>
      <c r="LTN153" s="194"/>
      <c r="LTO153" s="194"/>
      <c r="LTP153" s="194"/>
      <c r="LTQ153" s="194"/>
      <c r="LTR153" s="194"/>
      <c r="LTS153" s="194"/>
      <c r="LTT153" s="194"/>
      <c r="LTU153" s="194"/>
      <c r="LTV153" s="194"/>
      <c r="LTW153" s="194"/>
      <c r="LTX153" s="194"/>
      <c r="LTY153" s="194"/>
      <c r="LTZ153" s="194"/>
      <c r="LUA153" s="194"/>
      <c r="LUB153" s="194"/>
      <c r="LUC153" s="194"/>
      <c r="LUD153" s="194"/>
      <c r="LUE153" s="194"/>
      <c r="LUF153" s="194"/>
      <c r="LUG153" s="194"/>
      <c r="LUH153" s="194"/>
      <c r="LUI153" s="194"/>
      <c r="LUJ153" s="194"/>
      <c r="LUK153" s="194"/>
      <c r="LUL153" s="194"/>
      <c r="LUM153" s="194"/>
      <c r="LUN153" s="194"/>
      <c r="LUO153" s="194"/>
      <c r="LUP153" s="194"/>
      <c r="LUQ153" s="194"/>
      <c r="LUR153" s="194"/>
      <c r="LUS153" s="194"/>
      <c r="LUT153" s="194"/>
      <c r="LUU153" s="194"/>
      <c r="LUV153" s="194"/>
      <c r="LUW153" s="194"/>
      <c r="LUX153" s="194"/>
      <c r="LUY153" s="194"/>
      <c r="LUZ153" s="194"/>
      <c r="LVA153" s="194"/>
      <c r="LVB153" s="194"/>
      <c r="LVC153" s="194"/>
      <c r="LVD153" s="194"/>
      <c r="LVE153" s="194"/>
      <c r="LVF153" s="194"/>
      <c r="LVG153" s="194"/>
      <c r="LVH153" s="194"/>
      <c r="LVI153" s="194"/>
      <c r="LVJ153" s="194"/>
      <c r="LVK153" s="194"/>
      <c r="LVL153" s="194"/>
      <c r="LVM153" s="194"/>
      <c r="LVN153" s="194"/>
      <c r="LVO153" s="194"/>
      <c r="LVP153" s="194"/>
      <c r="LVQ153" s="194"/>
      <c r="LVR153" s="194"/>
      <c r="LVS153" s="194"/>
      <c r="LVT153" s="194"/>
      <c r="LVU153" s="194"/>
      <c r="LVV153" s="194"/>
      <c r="LVW153" s="194"/>
      <c r="LVX153" s="194"/>
      <c r="LVY153" s="194"/>
      <c r="LVZ153" s="194"/>
      <c r="LWA153" s="194"/>
      <c r="LWB153" s="194"/>
      <c r="LWC153" s="194"/>
      <c r="LWD153" s="194"/>
      <c r="LWE153" s="194"/>
      <c r="LWF153" s="194"/>
      <c r="LWG153" s="194"/>
      <c r="LWH153" s="194"/>
      <c r="LWI153" s="194"/>
      <c r="LWJ153" s="194"/>
      <c r="LWK153" s="194"/>
      <c r="LWL153" s="194"/>
      <c r="LWM153" s="194"/>
      <c r="LWN153" s="194"/>
      <c r="LWO153" s="194"/>
      <c r="LWP153" s="194"/>
      <c r="LWQ153" s="194"/>
      <c r="LWR153" s="194"/>
      <c r="LWS153" s="194"/>
      <c r="LWT153" s="194"/>
      <c r="LWU153" s="194"/>
      <c r="LWV153" s="194"/>
      <c r="LWW153" s="194"/>
      <c r="LWX153" s="194"/>
      <c r="LWY153" s="194"/>
      <c r="LWZ153" s="194"/>
      <c r="LXA153" s="194"/>
      <c r="LXB153" s="194"/>
      <c r="LXC153" s="194"/>
      <c r="LXD153" s="194"/>
      <c r="LXE153" s="194"/>
      <c r="LXF153" s="194"/>
      <c r="LXG153" s="194"/>
      <c r="LXH153" s="194"/>
      <c r="LXI153" s="194"/>
      <c r="LXJ153" s="194"/>
      <c r="LXK153" s="194"/>
      <c r="LXL153" s="194"/>
      <c r="LXM153" s="194"/>
      <c r="LXN153" s="194"/>
      <c r="LXO153" s="194"/>
      <c r="LXP153" s="194"/>
      <c r="LXQ153" s="194"/>
      <c r="LXR153" s="194"/>
      <c r="LXS153" s="194"/>
      <c r="LXT153" s="194"/>
      <c r="LXU153" s="194"/>
      <c r="LXV153" s="194"/>
      <c r="LXW153" s="194"/>
      <c r="LXX153" s="194"/>
      <c r="LXY153" s="194"/>
      <c r="LXZ153" s="194"/>
      <c r="LYA153" s="194"/>
      <c r="LYB153" s="194"/>
      <c r="LYC153" s="194"/>
      <c r="LYD153" s="194"/>
      <c r="LYE153" s="194"/>
      <c r="LYF153" s="194"/>
      <c r="LYG153" s="194"/>
      <c r="LYH153" s="194"/>
      <c r="LYI153" s="194"/>
      <c r="LYJ153" s="194"/>
      <c r="LYK153" s="194"/>
      <c r="LYL153" s="194"/>
      <c r="LYM153" s="194"/>
      <c r="LYN153" s="194"/>
      <c r="LYO153" s="194"/>
      <c r="LYP153" s="194"/>
      <c r="LYQ153" s="194"/>
      <c r="LYR153" s="194"/>
      <c r="LYS153" s="194"/>
      <c r="LYT153" s="194"/>
      <c r="LYU153" s="194"/>
      <c r="LYV153" s="194"/>
      <c r="LYW153" s="194"/>
      <c r="LYX153" s="194"/>
      <c r="LYY153" s="194"/>
      <c r="LYZ153" s="194"/>
      <c r="LZA153" s="194"/>
      <c r="LZB153" s="194"/>
      <c r="LZC153" s="194"/>
      <c r="LZD153" s="194"/>
      <c r="LZE153" s="194"/>
      <c r="LZF153" s="194"/>
      <c r="LZG153" s="194"/>
      <c r="LZH153" s="194"/>
      <c r="LZI153" s="194"/>
      <c r="LZJ153" s="194"/>
      <c r="LZK153" s="194"/>
      <c r="LZL153" s="194"/>
      <c r="LZM153" s="194"/>
      <c r="LZN153" s="194"/>
      <c r="LZO153" s="194"/>
      <c r="LZP153" s="194"/>
      <c r="LZQ153" s="194"/>
      <c r="LZR153" s="194"/>
      <c r="LZS153" s="194"/>
      <c r="LZT153" s="194"/>
      <c r="LZU153" s="194"/>
      <c r="LZV153" s="194"/>
      <c r="LZW153" s="194"/>
      <c r="LZX153" s="194"/>
      <c r="LZY153" s="194"/>
      <c r="LZZ153" s="194"/>
      <c r="MAA153" s="194"/>
      <c r="MAB153" s="194"/>
      <c r="MAC153" s="194"/>
      <c r="MAD153" s="194"/>
      <c r="MAE153" s="194"/>
      <c r="MAF153" s="194"/>
      <c r="MAG153" s="194"/>
      <c r="MAH153" s="194"/>
      <c r="MAI153" s="194"/>
      <c r="MAJ153" s="194"/>
      <c r="MAK153" s="194"/>
      <c r="MAL153" s="194"/>
      <c r="MAM153" s="194"/>
      <c r="MAN153" s="194"/>
      <c r="MAO153" s="194"/>
      <c r="MAP153" s="194"/>
      <c r="MAQ153" s="194"/>
      <c r="MAR153" s="194"/>
      <c r="MAS153" s="194"/>
      <c r="MAT153" s="194"/>
      <c r="MAU153" s="194"/>
      <c r="MAV153" s="194"/>
      <c r="MAW153" s="194"/>
      <c r="MAX153" s="194"/>
      <c r="MAY153" s="194"/>
      <c r="MAZ153" s="194"/>
      <c r="MBA153" s="194"/>
      <c r="MBB153" s="194"/>
      <c r="MBC153" s="194"/>
      <c r="MBD153" s="194"/>
      <c r="MBE153" s="194"/>
      <c r="MBF153" s="194"/>
      <c r="MBG153" s="194"/>
      <c r="MBH153" s="194"/>
      <c r="MBI153" s="194"/>
      <c r="MBJ153" s="194"/>
      <c r="MBK153" s="194"/>
      <c r="MBL153" s="194"/>
      <c r="MBM153" s="194"/>
      <c r="MBN153" s="194"/>
      <c r="MBO153" s="194"/>
      <c r="MBP153" s="194"/>
      <c r="MBQ153" s="194"/>
      <c r="MBR153" s="194"/>
      <c r="MBS153" s="194"/>
      <c r="MBT153" s="194"/>
      <c r="MBU153" s="194"/>
      <c r="MBV153" s="194"/>
      <c r="MBW153" s="194"/>
      <c r="MBX153" s="194"/>
      <c r="MBY153" s="194"/>
      <c r="MBZ153" s="194"/>
      <c r="MCA153" s="194"/>
      <c r="MCB153" s="194"/>
      <c r="MCC153" s="194"/>
      <c r="MCD153" s="194"/>
      <c r="MCE153" s="194"/>
      <c r="MCF153" s="194"/>
      <c r="MCG153" s="194"/>
      <c r="MCH153" s="194"/>
      <c r="MCI153" s="194"/>
      <c r="MCJ153" s="194"/>
      <c r="MCK153" s="194"/>
      <c r="MCL153" s="194"/>
      <c r="MCM153" s="194"/>
      <c r="MCN153" s="194"/>
      <c r="MCO153" s="194"/>
      <c r="MCP153" s="194"/>
      <c r="MCQ153" s="194"/>
      <c r="MCR153" s="194"/>
      <c r="MCS153" s="194"/>
      <c r="MCT153" s="194"/>
      <c r="MCU153" s="194"/>
      <c r="MCV153" s="194"/>
      <c r="MCW153" s="194"/>
      <c r="MCX153" s="194"/>
      <c r="MCY153" s="194"/>
      <c r="MCZ153" s="194"/>
      <c r="MDA153" s="194"/>
      <c r="MDB153" s="194"/>
      <c r="MDC153" s="194"/>
      <c r="MDD153" s="194"/>
      <c r="MDE153" s="194"/>
      <c r="MDF153" s="194"/>
      <c r="MDG153" s="194"/>
      <c r="MDH153" s="194"/>
      <c r="MDI153" s="194"/>
      <c r="MDJ153" s="194"/>
      <c r="MDK153" s="194"/>
      <c r="MDL153" s="194"/>
      <c r="MDM153" s="194"/>
      <c r="MDN153" s="194"/>
      <c r="MDO153" s="194"/>
      <c r="MDP153" s="194"/>
      <c r="MDQ153" s="194"/>
      <c r="MDR153" s="194"/>
      <c r="MDS153" s="194"/>
      <c r="MDT153" s="194"/>
      <c r="MDU153" s="194"/>
      <c r="MDV153" s="194"/>
      <c r="MDW153" s="194"/>
      <c r="MDX153" s="194"/>
      <c r="MDY153" s="194"/>
      <c r="MDZ153" s="194"/>
      <c r="MEA153" s="194"/>
      <c r="MEB153" s="194"/>
      <c r="MEC153" s="194"/>
      <c r="MED153" s="194"/>
      <c r="MEE153" s="194"/>
      <c r="MEF153" s="194"/>
      <c r="MEG153" s="194"/>
      <c r="MEH153" s="194"/>
      <c r="MEI153" s="194"/>
      <c r="MEJ153" s="194"/>
      <c r="MEK153" s="194"/>
      <c r="MEL153" s="194"/>
      <c r="MEM153" s="194"/>
      <c r="MEN153" s="194"/>
      <c r="MEO153" s="194"/>
      <c r="MEP153" s="194"/>
      <c r="MEQ153" s="194"/>
      <c r="MER153" s="194"/>
      <c r="MES153" s="194"/>
      <c r="MET153" s="194"/>
      <c r="MEU153" s="194"/>
      <c r="MEV153" s="194"/>
      <c r="MEW153" s="194"/>
      <c r="MEX153" s="194"/>
      <c r="MEY153" s="194"/>
      <c r="MEZ153" s="194"/>
      <c r="MFA153" s="194"/>
      <c r="MFB153" s="194"/>
      <c r="MFC153" s="194"/>
      <c r="MFD153" s="194"/>
      <c r="MFE153" s="194"/>
      <c r="MFF153" s="194"/>
      <c r="MFG153" s="194"/>
      <c r="MFH153" s="194"/>
      <c r="MFI153" s="194"/>
      <c r="MFJ153" s="194"/>
      <c r="MFK153" s="194"/>
      <c r="MFL153" s="194"/>
      <c r="MFM153" s="194"/>
      <c r="MFN153" s="194"/>
      <c r="MFO153" s="194"/>
      <c r="MFP153" s="194"/>
      <c r="MFQ153" s="194"/>
      <c r="MFR153" s="194"/>
      <c r="MFS153" s="194"/>
      <c r="MFT153" s="194"/>
      <c r="MFU153" s="194"/>
      <c r="MFV153" s="194"/>
      <c r="MFW153" s="194"/>
      <c r="MFX153" s="194"/>
      <c r="MFY153" s="194"/>
      <c r="MFZ153" s="194"/>
      <c r="MGA153" s="194"/>
      <c r="MGB153" s="194"/>
      <c r="MGC153" s="194"/>
      <c r="MGD153" s="194"/>
      <c r="MGE153" s="194"/>
      <c r="MGF153" s="194"/>
      <c r="MGG153" s="194"/>
      <c r="MGH153" s="194"/>
      <c r="MGI153" s="194"/>
      <c r="MGJ153" s="194"/>
      <c r="MGK153" s="194"/>
      <c r="MGL153" s="194"/>
      <c r="MGM153" s="194"/>
      <c r="MGN153" s="194"/>
      <c r="MGO153" s="194"/>
      <c r="MGP153" s="194"/>
      <c r="MGQ153" s="194"/>
      <c r="MGR153" s="194"/>
      <c r="MGS153" s="194"/>
      <c r="MGT153" s="194"/>
      <c r="MGU153" s="194"/>
      <c r="MGV153" s="194"/>
      <c r="MGW153" s="194"/>
      <c r="MGX153" s="194"/>
      <c r="MGY153" s="194"/>
      <c r="MGZ153" s="194"/>
      <c r="MHA153" s="194"/>
      <c r="MHB153" s="194"/>
      <c r="MHC153" s="194"/>
      <c r="MHD153" s="194"/>
      <c r="MHE153" s="194"/>
      <c r="MHF153" s="194"/>
      <c r="MHG153" s="194"/>
      <c r="MHH153" s="194"/>
      <c r="MHI153" s="194"/>
      <c r="MHJ153" s="194"/>
      <c r="MHK153" s="194"/>
      <c r="MHL153" s="194"/>
      <c r="MHM153" s="194"/>
      <c r="MHN153" s="194"/>
      <c r="MHO153" s="194"/>
      <c r="MHP153" s="194"/>
      <c r="MHQ153" s="194"/>
      <c r="MHR153" s="194"/>
      <c r="MHS153" s="194"/>
      <c r="MHT153" s="194"/>
      <c r="MHU153" s="194"/>
      <c r="MHV153" s="194"/>
      <c r="MHW153" s="194"/>
      <c r="MHX153" s="194"/>
      <c r="MHY153" s="194"/>
      <c r="MHZ153" s="194"/>
      <c r="MIA153" s="194"/>
      <c r="MIB153" s="194"/>
      <c r="MIC153" s="194"/>
      <c r="MID153" s="194"/>
      <c r="MIE153" s="194"/>
      <c r="MIF153" s="194"/>
      <c r="MIG153" s="194"/>
      <c r="MIH153" s="194"/>
      <c r="MII153" s="194"/>
      <c r="MIJ153" s="194"/>
      <c r="MIK153" s="194"/>
      <c r="MIL153" s="194"/>
      <c r="MIM153" s="194"/>
      <c r="MIN153" s="194"/>
      <c r="MIO153" s="194"/>
      <c r="MIP153" s="194"/>
      <c r="MIQ153" s="194"/>
      <c r="MIR153" s="194"/>
      <c r="MIS153" s="194"/>
      <c r="MIT153" s="194"/>
      <c r="MIU153" s="194"/>
      <c r="MIV153" s="194"/>
      <c r="MIW153" s="194"/>
      <c r="MIX153" s="194"/>
      <c r="MIY153" s="194"/>
      <c r="MIZ153" s="194"/>
      <c r="MJA153" s="194"/>
      <c r="MJB153" s="194"/>
      <c r="MJC153" s="194"/>
      <c r="MJD153" s="194"/>
      <c r="MJE153" s="194"/>
      <c r="MJF153" s="194"/>
      <c r="MJG153" s="194"/>
      <c r="MJH153" s="194"/>
      <c r="MJI153" s="194"/>
      <c r="MJJ153" s="194"/>
      <c r="MJK153" s="194"/>
      <c r="MJL153" s="194"/>
      <c r="MJM153" s="194"/>
      <c r="MJN153" s="194"/>
      <c r="MJO153" s="194"/>
      <c r="MJP153" s="194"/>
      <c r="MJQ153" s="194"/>
      <c r="MJR153" s="194"/>
      <c r="MJS153" s="194"/>
      <c r="MJT153" s="194"/>
      <c r="MJU153" s="194"/>
      <c r="MJV153" s="194"/>
      <c r="MJW153" s="194"/>
      <c r="MJX153" s="194"/>
      <c r="MJY153" s="194"/>
      <c r="MJZ153" s="194"/>
      <c r="MKA153" s="194"/>
      <c r="MKB153" s="194"/>
      <c r="MKC153" s="194"/>
      <c r="MKD153" s="194"/>
      <c r="MKE153" s="194"/>
      <c r="MKF153" s="194"/>
      <c r="MKG153" s="194"/>
      <c r="MKH153" s="194"/>
      <c r="MKI153" s="194"/>
      <c r="MKJ153" s="194"/>
      <c r="MKK153" s="194"/>
      <c r="MKL153" s="194"/>
      <c r="MKM153" s="194"/>
      <c r="MKN153" s="194"/>
      <c r="MKO153" s="194"/>
      <c r="MKP153" s="194"/>
      <c r="MKQ153" s="194"/>
      <c r="MKR153" s="194"/>
      <c r="MKS153" s="194"/>
      <c r="MKT153" s="194"/>
      <c r="MKU153" s="194"/>
      <c r="MKV153" s="194"/>
      <c r="MKW153" s="194"/>
      <c r="MKX153" s="194"/>
      <c r="MKY153" s="194"/>
      <c r="MKZ153" s="194"/>
      <c r="MLA153" s="194"/>
      <c r="MLB153" s="194"/>
      <c r="MLC153" s="194"/>
      <c r="MLD153" s="194"/>
      <c r="MLE153" s="194"/>
      <c r="MLF153" s="194"/>
      <c r="MLG153" s="194"/>
      <c r="MLH153" s="194"/>
      <c r="MLI153" s="194"/>
      <c r="MLJ153" s="194"/>
      <c r="MLK153" s="194"/>
      <c r="MLL153" s="194"/>
      <c r="MLM153" s="194"/>
      <c r="MLN153" s="194"/>
      <c r="MLO153" s="194"/>
      <c r="MLP153" s="194"/>
      <c r="MLQ153" s="194"/>
      <c r="MLR153" s="194"/>
      <c r="MLS153" s="194"/>
      <c r="MLT153" s="194"/>
      <c r="MLU153" s="194"/>
      <c r="MLV153" s="194"/>
      <c r="MLW153" s="194"/>
      <c r="MLX153" s="194"/>
      <c r="MLY153" s="194"/>
      <c r="MLZ153" s="194"/>
      <c r="MMA153" s="194"/>
      <c r="MMB153" s="194"/>
      <c r="MMC153" s="194"/>
      <c r="MMD153" s="194"/>
      <c r="MME153" s="194"/>
      <c r="MMF153" s="194"/>
      <c r="MMG153" s="194"/>
      <c r="MMH153" s="194"/>
      <c r="MMI153" s="194"/>
      <c r="MMJ153" s="194"/>
      <c r="MMK153" s="194"/>
      <c r="MML153" s="194"/>
      <c r="MMM153" s="194"/>
      <c r="MMN153" s="194"/>
      <c r="MMO153" s="194"/>
      <c r="MMP153" s="194"/>
      <c r="MMQ153" s="194"/>
      <c r="MMR153" s="194"/>
      <c r="MMS153" s="194"/>
      <c r="MMT153" s="194"/>
      <c r="MMU153" s="194"/>
      <c r="MMV153" s="194"/>
      <c r="MMW153" s="194"/>
      <c r="MMX153" s="194"/>
      <c r="MMY153" s="194"/>
      <c r="MMZ153" s="194"/>
      <c r="MNA153" s="194"/>
      <c r="MNB153" s="194"/>
      <c r="MNC153" s="194"/>
      <c r="MND153" s="194"/>
      <c r="MNE153" s="194"/>
      <c r="MNF153" s="194"/>
      <c r="MNG153" s="194"/>
      <c r="MNH153" s="194"/>
      <c r="MNI153" s="194"/>
      <c r="MNJ153" s="194"/>
      <c r="MNK153" s="194"/>
      <c r="MNL153" s="194"/>
      <c r="MNM153" s="194"/>
      <c r="MNN153" s="194"/>
      <c r="MNO153" s="194"/>
      <c r="MNP153" s="194"/>
      <c r="MNQ153" s="194"/>
      <c r="MNR153" s="194"/>
      <c r="MNS153" s="194"/>
      <c r="MNT153" s="194"/>
      <c r="MNU153" s="194"/>
      <c r="MNV153" s="194"/>
      <c r="MNW153" s="194"/>
      <c r="MNX153" s="194"/>
      <c r="MNY153" s="194"/>
      <c r="MNZ153" s="194"/>
      <c r="MOA153" s="194"/>
      <c r="MOB153" s="194"/>
      <c r="MOC153" s="194"/>
      <c r="MOD153" s="194"/>
      <c r="MOE153" s="194"/>
      <c r="MOF153" s="194"/>
      <c r="MOG153" s="194"/>
      <c r="MOH153" s="194"/>
      <c r="MOI153" s="194"/>
      <c r="MOJ153" s="194"/>
      <c r="MOK153" s="194"/>
      <c r="MOL153" s="194"/>
      <c r="MOM153" s="194"/>
      <c r="MON153" s="194"/>
      <c r="MOO153" s="194"/>
      <c r="MOP153" s="194"/>
      <c r="MOQ153" s="194"/>
      <c r="MOR153" s="194"/>
      <c r="MOS153" s="194"/>
      <c r="MOT153" s="194"/>
      <c r="MOU153" s="194"/>
      <c r="MOV153" s="194"/>
      <c r="MOW153" s="194"/>
      <c r="MOX153" s="194"/>
      <c r="MOY153" s="194"/>
      <c r="MOZ153" s="194"/>
      <c r="MPA153" s="194"/>
      <c r="MPB153" s="194"/>
      <c r="MPC153" s="194"/>
      <c r="MPD153" s="194"/>
      <c r="MPE153" s="194"/>
      <c r="MPF153" s="194"/>
      <c r="MPG153" s="194"/>
      <c r="MPH153" s="194"/>
      <c r="MPI153" s="194"/>
      <c r="MPJ153" s="194"/>
      <c r="MPK153" s="194"/>
      <c r="MPL153" s="194"/>
      <c r="MPM153" s="194"/>
      <c r="MPN153" s="194"/>
      <c r="MPO153" s="194"/>
      <c r="MPP153" s="194"/>
      <c r="MPQ153" s="194"/>
      <c r="MPR153" s="194"/>
      <c r="MPS153" s="194"/>
      <c r="MPT153" s="194"/>
      <c r="MPU153" s="194"/>
      <c r="MPV153" s="194"/>
      <c r="MPW153" s="194"/>
      <c r="MPX153" s="194"/>
      <c r="MPY153" s="194"/>
      <c r="MPZ153" s="194"/>
      <c r="MQA153" s="194"/>
      <c r="MQB153" s="194"/>
      <c r="MQC153" s="194"/>
      <c r="MQD153" s="194"/>
      <c r="MQE153" s="194"/>
      <c r="MQF153" s="194"/>
      <c r="MQG153" s="194"/>
      <c r="MQH153" s="194"/>
      <c r="MQI153" s="194"/>
      <c r="MQJ153" s="194"/>
      <c r="MQK153" s="194"/>
      <c r="MQL153" s="194"/>
      <c r="MQM153" s="194"/>
      <c r="MQN153" s="194"/>
      <c r="MQO153" s="194"/>
      <c r="MQP153" s="194"/>
      <c r="MQQ153" s="194"/>
      <c r="MQR153" s="194"/>
      <c r="MQS153" s="194"/>
      <c r="MQT153" s="194"/>
      <c r="MQU153" s="194"/>
      <c r="MQV153" s="194"/>
      <c r="MQW153" s="194"/>
      <c r="MQX153" s="194"/>
      <c r="MQY153" s="194"/>
      <c r="MQZ153" s="194"/>
      <c r="MRA153" s="194"/>
      <c r="MRB153" s="194"/>
      <c r="MRC153" s="194"/>
      <c r="MRD153" s="194"/>
      <c r="MRE153" s="194"/>
      <c r="MRF153" s="194"/>
      <c r="MRG153" s="194"/>
      <c r="MRH153" s="194"/>
      <c r="MRI153" s="194"/>
      <c r="MRJ153" s="194"/>
      <c r="MRK153" s="194"/>
      <c r="MRL153" s="194"/>
      <c r="MRM153" s="194"/>
      <c r="MRN153" s="194"/>
      <c r="MRO153" s="194"/>
      <c r="MRP153" s="194"/>
      <c r="MRQ153" s="194"/>
      <c r="MRR153" s="194"/>
      <c r="MRS153" s="194"/>
      <c r="MRT153" s="194"/>
      <c r="MRU153" s="194"/>
      <c r="MRV153" s="194"/>
      <c r="MRW153" s="194"/>
      <c r="MRX153" s="194"/>
      <c r="MRY153" s="194"/>
      <c r="MRZ153" s="194"/>
      <c r="MSA153" s="194"/>
      <c r="MSB153" s="194"/>
      <c r="MSC153" s="194"/>
      <c r="MSD153" s="194"/>
      <c r="MSE153" s="194"/>
      <c r="MSF153" s="194"/>
      <c r="MSG153" s="194"/>
      <c r="MSH153" s="194"/>
      <c r="MSI153" s="194"/>
      <c r="MSJ153" s="194"/>
      <c r="MSK153" s="194"/>
      <c r="MSL153" s="194"/>
      <c r="MSM153" s="194"/>
      <c r="MSN153" s="194"/>
      <c r="MSO153" s="194"/>
      <c r="MSP153" s="194"/>
      <c r="MSQ153" s="194"/>
      <c r="MSR153" s="194"/>
      <c r="MSS153" s="194"/>
      <c r="MST153" s="194"/>
      <c r="MSU153" s="194"/>
      <c r="MSV153" s="194"/>
      <c r="MSW153" s="194"/>
      <c r="MSX153" s="194"/>
      <c r="MSY153" s="194"/>
      <c r="MSZ153" s="194"/>
      <c r="MTA153" s="194"/>
      <c r="MTB153" s="194"/>
      <c r="MTC153" s="194"/>
      <c r="MTD153" s="194"/>
      <c r="MTE153" s="194"/>
      <c r="MTF153" s="194"/>
      <c r="MTG153" s="194"/>
      <c r="MTH153" s="194"/>
      <c r="MTI153" s="194"/>
      <c r="MTJ153" s="194"/>
      <c r="MTK153" s="194"/>
      <c r="MTL153" s="194"/>
      <c r="MTM153" s="194"/>
      <c r="MTN153" s="194"/>
      <c r="MTO153" s="194"/>
      <c r="MTP153" s="194"/>
      <c r="MTQ153" s="194"/>
      <c r="MTR153" s="194"/>
      <c r="MTS153" s="194"/>
      <c r="MTT153" s="194"/>
      <c r="MTU153" s="194"/>
      <c r="MTV153" s="194"/>
      <c r="MTW153" s="194"/>
      <c r="MTX153" s="194"/>
      <c r="MTY153" s="194"/>
      <c r="MTZ153" s="194"/>
      <c r="MUA153" s="194"/>
      <c r="MUB153" s="194"/>
      <c r="MUC153" s="194"/>
      <c r="MUD153" s="194"/>
      <c r="MUE153" s="194"/>
      <c r="MUF153" s="194"/>
      <c r="MUG153" s="194"/>
      <c r="MUH153" s="194"/>
      <c r="MUI153" s="194"/>
      <c r="MUJ153" s="194"/>
      <c r="MUK153" s="194"/>
      <c r="MUL153" s="194"/>
      <c r="MUM153" s="194"/>
      <c r="MUN153" s="194"/>
      <c r="MUO153" s="194"/>
      <c r="MUP153" s="194"/>
      <c r="MUQ153" s="194"/>
      <c r="MUR153" s="194"/>
      <c r="MUS153" s="194"/>
      <c r="MUT153" s="194"/>
      <c r="MUU153" s="194"/>
      <c r="MUV153" s="194"/>
      <c r="MUW153" s="194"/>
      <c r="MUX153" s="194"/>
      <c r="MUY153" s="194"/>
      <c r="MUZ153" s="194"/>
      <c r="MVA153" s="194"/>
      <c r="MVB153" s="194"/>
      <c r="MVC153" s="194"/>
      <c r="MVD153" s="194"/>
      <c r="MVE153" s="194"/>
      <c r="MVF153" s="194"/>
      <c r="MVG153" s="194"/>
      <c r="MVH153" s="194"/>
      <c r="MVI153" s="194"/>
      <c r="MVJ153" s="194"/>
      <c r="MVK153" s="194"/>
      <c r="MVL153" s="194"/>
      <c r="MVM153" s="194"/>
      <c r="MVN153" s="194"/>
      <c r="MVO153" s="194"/>
      <c r="MVP153" s="194"/>
      <c r="MVQ153" s="194"/>
      <c r="MVR153" s="194"/>
      <c r="MVS153" s="194"/>
      <c r="MVT153" s="194"/>
      <c r="MVU153" s="194"/>
      <c r="MVV153" s="194"/>
      <c r="MVW153" s="194"/>
      <c r="MVX153" s="194"/>
      <c r="MVY153" s="194"/>
      <c r="MVZ153" s="194"/>
      <c r="MWA153" s="194"/>
      <c r="MWB153" s="194"/>
      <c r="MWC153" s="194"/>
      <c r="MWD153" s="194"/>
      <c r="MWE153" s="194"/>
      <c r="MWF153" s="194"/>
      <c r="MWG153" s="194"/>
      <c r="MWH153" s="194"/>
      <c r="MWI153" s="194"/>
      <c r="MWJ153" s="194"/>
      <c r="MWK153" s="194"/>
      <c r="MWL153" s="194"/>
      <c r="MWM153" s="194"/>
      <c r="MWN153" s="194"/>
      <c r="MWO153" s="194"/>
      <c r="MWP153" s="194"/>
      <c r="MWQ153" s="194"/>
      <c r="MWR153" s="194"/>
      <c r="MWS153" s="194"/>
      <c r="MWT153" s="194"/>
      <c r="MWU153" s="194"/>
      <c r="MWV153" s="194"/>
      <c r="MWW153" s="194"/>
      <c r="MWX153" s="194"/>
      <c r="MWY153" s="194"/>
      <c r="MWZ153" s="194"/>
      <c r="MXA153" s="194"/>
      <c r="MXB153" s="194"/>
      <c r="MXC153" s="194"/>
      <c r="MXD153" s="194"/>
      <c r="MXE153" s="194"/>
      <c r="MXF153" s="194"/>
      <c r="MXG153" s="194"/>
      <c r="MXH153" s="194"/>
      <c r="MXI153" s="194"/>
      <c r="MXJ153" s="194"/>
      <c r="MXK153" s="194"/>
      <c r="MXL153" s="194"/>
      <c r="MXM153" s="194"/>
      <c r="MXN153" s="194"/>
      <c r="MXO153" s="194"/>
      <c r="MXP153" s="194"/>
      <c r="MXQ153" s="194"/>
      <c r="MXR153" s="194"/>
      <c r="MXS153" s="194"/>
      <c r="MXT153" s="194"/>
      <c r="MXU153" s="194"/>
      <c r="MXV153" s="194"/>
      <c r="MXW153" s="194"/>
      <c r="MXX153" s="194"/>
      <c r="MXY153" s="194"/>
      <c r="MXZ153" s="194"/>
      <c r="MYA153" s="194"/>
      <c r="MYB153" s="194"/>
      <c r="MYC153" s="194"/>
      <c r="MYD153" s="194"/>
      <c r="MYE153" s="194"/>
      <c r="MYF153" s="194"/>
      <c r="MYG153" s="194"/>
      <c r="MYH153" s="194"/>
      <c r="MYI153" s="194"/>
      <c r="MYJ153" s="194"/>
      <c r="MYK153" s="194"/>
      <c r="MYL153" s="194"/>
      <c r="MYM153" s="194"/>
      <c r="MYN153" s="194"/>
      <c r="MYO153" s="194"/>
      <c r="MYP153" s="194"/>
      <c r="MYQ153" s="194"/>
      <c r="MYR153" s="194"/>
      <c r="MYS153" s="194"/>
      <c r="MYT153" s="194"/>
      <c r="MYU153" s="194"/>
      <c r="MYV153" s="194"/>
      <c r="MYW153" s="194"/>
      <c r="MYX153" s="194"/>
      <c r="MYY153" s="194"/>
      <c r="MYZ153" s="194"/>
      <c r="MZA153" s="194"/>
      <c r="MZB153" s="194"/>
      <c r="MZC153" s="194"/>
      <c r="MZD153" s="194"/>
      <c r="MZE153" s="194"/>
      <c r="MZF153" s="194"/>
      <c r="MZG153" s="194"/>
      <c r="MZH153" s="194"/>
      <c r="MZI153" s="194"/>
      <c r="MZJ153" s="194"/>
      <c r="MZK153" s="194"/>
      <c r="MZL153" s="194"/>
      <c r="MZM153" s="194"/>
      <c r="MZN153" s="194"/>
      <c r="MZO153" s="194"/>
      <c r="MZP153" s="194"/>
      <c r="MZQ153" s="194"/>
      <c r="MZR153" s="194"/>
      <c r="MZS153" s="194"/>
      <c r="MZT153" s="194"/>
      <c r="MZU153" s="194"/>
      <c r="MZV153" s="194"/>
      <c r="MZW153" s="194"/>
      <c r="MZX153" s="194"/>
      <c r="MZY153" s="194"/>
      <c r="MZZ153" s="194"/>
      <c r="NAA153" s="194"/>
      <c r="NAB153" s="194"/>
      <c r="NAC153" s="194"/>
      <c r="NAD153" s="194"/>
      <c r="NAE153" s="194"/>
      <c r="NAF153" s="194"/>
      <c r="NAG153" s="194"/>
      <c r="NAH153" s="194"/>
      <c r="NAI153" s="194"/>
      <c r="NAJ153" s="194"/>
      <c r="NAK153" s="194"/>
      <c r="NAL153" s="194"/>
      <c r="NAM153" s="194"/>
      <c r="NAN153" s="194"/>
      <c r="NAO153" s="194"/>
      <c r="NAP153" s="194"/>
      <c r="NAQ153" s="194"/>
      <c r="NAR153" s="194"/>
      <c r="NAS153" s="194"/>
      <c r="NAT153" s="194"/>
      <c r="NAU153" s="194"/>
      <c r="NAV153" s="194"/>
      <c r="NAW153" s="194"/>
      <c r="NAX153" s="194"/>
      <c r="NAY153" s="194"/>
      <c r="NAZ153" s="194"/>
      <c r="NBA153" s="194"/>
      <c r="NBB153" s="194"/>
      <c r="NBC153" s="194"/>
      <c r="NBD153" s="194"/>
      <c r="NBE153" s="194"/>
      <c r="NBF153" s="194"/>
      <c r="NBG153" s="194"/>
      <c r="NBH153" s="194"/>
      <c r="NBI153" s="194"/>
      <c r="NBJ153" s="194"/>
      <c r="NBK153" s="194"/>
      <c r="NBL153" s="194"/>
      <c r="NBM153" s="194"/>
      <c r="NBN153" s="194"/>
      <c r="NBO153" s="194"/>
      <c r="NBP153" s="194"/>
      <c r="NBQ153" s="194"/>
      <c r="NBR153" s="194"/>
      <c r="NBS153" s="194"/>
      <c r="NBT153" s="194"/>
      <c r="NBU153" s="194"/>
      <c r="NBV153" s="194"/>
      <c r="NBW153" s="194"/>
      <c r="NBX153" s="194"/>
      <c r="NBY153" s="194"/>
      <c r="NBZ153" s="194"/>
      <c r="NCA153" s="194"/>
      <c r="NCB153" s="194"/>
      <c r="NCC153" s="194"/>
      <c r="NCD153" s="194"/>
      <c r="NCE153" s="194"/>
      <c r="NCF153" s="194"/>
      <c r="NCG153" s="194"/>
      <c r="NCH153" s="194"/>
      <c r="NCI153" s="194"/>
      <c r="NCJ153" s="194"/>
      <c r="NCK153" s="194"/>
      <c r="NCL153" s="194"/>
      <c r="NCM153" s="194"/>
      <c r="NCN153" s="194"/>
      <c r="NCO153" s="194"/>
      <c r="NCP153" s="194"/>
      <c r="NCQ153" s="194"/>
      <c r="NCR153" s="194"/>
      <c r="NCS153" s="194"/>
      <c r="NCT153" s="194"/>
      <c r="NCU153" s="194"/>
      <c r="NCV153" s="194"/>
      <c r="NCW153" s="194"/>
      <c r="NCX153" s="194"/>
      <c r="NCY153" s="194"/>
      <c r="NCZ153" s="194"/>
      <c r="NDA153" s="194"/>
      <c r="NDB153" s="194"/>
      <c r="NDC153" s="194"/>
      <c r="NDD153" s="194"/>
      <c r="NDE153" s="194"/>
      <c r="NDF153" s="194"/>
      <c r="NDG153" s="194"/>
      <c r="NDH153" s="194"/>
      <c r="NDI153" s="194"/>
      <c r="NDJ153" s="194"/>
      <c r="NDK153" s="194"/>
      <c r="NDL153" s="194"/>
      <c r="NDM153" s="194"/>
      <c r="NDN153" s="194"/>
      <c r="NDO153" s="194"/>
      <c r="NDP153" s="194"/>
      <c r="NDQ153" s="194"/>
      <c r="NDR153" s="194"/>
      <c r="NDS153" s="194"/>
      <c r="NDT153" s="194"/>
      <c r="NDU153" s="194"/>
      <c r="NDV153" s="194"/>
      <c r="NDW153" s="194"/>
      <c r="NDX153" s="194"/>
      <c r="NDY153" s="194"/>
      <c r="NDZ153" s="194"/>
      <c r="NEA153" s="194"/>
      <c r="NEB153" s="194"/>
      <c r="NEC153" s="194"/>
      <c r="NED153" s="194"/>
      <c r="NEE153" s="194"/>
      <c r="NEF153" s="194"/>
      <c r="NEG153" s="194"/>
      <c r="NEH153" s="194"/>
      <c r="NEI153" s="194"/>
      <c r="NEJ153" s="194"/>
      <c r="NEK153" s="194"/>
      <c r="NEL153" s="194"/>
      <c r="NEM153" s="194"/>
      <c r="NEN153" s="194"/>
      <c r="NEO153" s="194"/>
      <c r="NEP153" s="194"/>
      <c r="NEQ153" s="194"/>
      <c r="NER153" s="194"/>
      <c r="NES153" s="194"/>
      <c r="NET153" s="194"/>
      <c r="NEU153" s="194"/>
      <c r="NEV153" s="194"/>
      <c r="NEW153" s="194"/>
      <c r="NEX153" s="194"/>
      <c r="NEY153" s="194"/>
      <c r="NEZ153" s="194"/>
      <c r="NFA153" s="194"/>
      <c r="NFB153" s="194"/>
      <c r="NFC153" s="194"/>
      <c r="NFD153" s="194"/>
      <c r="NFE153" s="194"/>
      <c r="NFF153" s="194"/>
      <c r="NFG153" s="194"/>
      <c r="NFH153" s="194"/>
      <c r="NFI153" s="194"/>
      <c r="NFJ153" s="194"/>
      <c r="NFK153" s="194"/>
      <c r="NFL153" s="194"/>
      <c r="NFM153" s="194"/>
      <c r="NFN153" s="194"/>
      <c r="NFO153" s="194"/>
      <c r="NFP153" s="194"/>
      <c r="NFQ153" s="194"/>
      <c r="NFR153" s="194"/>
      <c r="NFS153" s="194"/>
      <c r="NFT153" s="194"/>
      <c r="NFU153" s="194"/>
      <c r="NFV153" s="194"/>
      <c r="NFW153" s="194"/>
      <c r="NFX153" s="194"/>
      <c r="NFY153" s="194"/>
      <c r="NFZ153" s="194"/>
      <c r="NGA153" s="194"/>
      <c r="NGB153" s="194"/>
      <c r="NGC153" s="194"/>
      <c r="NGD153" s="194"/>
      <c r="NGE153" s="194"/>
      <c r="NGF153" s="194"/>
      <c r="NGG153" s="194"/>
      <c r="NGH153" s="194"/>
      <c r="NGI153" s="194"/>
      <c r="NGJ153" s="194"/>
      <c r="NGK153" s="194"/>
      <c r="NGL153" s="194"/>
      <c r="NGM153" s="194"/>
      <c r="NGN153" s="194"/>
      <c r="NGO153" s="194"/>
      <c r="NGP153" s="194"/>
      <c r="NGQ153" s="194"/>
      <c r="NGR153" s="194"/>
      <c r="NGS153" s="194"/>
      <c r="NGT153" s="194"/>
      <c r="NGU153" s="194"/>
      <c r="NGV153" s="194"/>
      <c r="NGW153" s="194"/>
      <c r="NGX153" s="194"/>
      <c r="NGY153" s="194"/>
      <c r="NGZ153" s="194"/>
      <c r="NHA153" s="194"/>
      <c r="NHB153" s="194"/>
      <c r="NHC153" s="194"/>
      <c r="NHD153" s="194"/>
      <c r="NHE153" s="194"/>
      <c r="NHF153" s="194"/>
      <c r="NHG153" s="194"/>
      <c r="NHH153" s="194"/>
      <c r="NHI153" s="194"/>
      <c r="NHJ153" s="194"/>
      <c r="NHK153" s="194"/>
      <c r="NHL153" s="194"/>
      <c r="NHM153" s="194"/>
      <c r="NHN153" s="194"/>
      <c r="NHO153" s="194"/>
      <c r="NHP153" s="194"/>
      <c r="NHQ153" s="194"/>
      <c r="NHR153" s="194"/>
      <c r="NHS153" s="194"/>
      <c r="NHT153" s="194"/>
      <c r="NHU153" s="194"/>
      <c r="NHV153" s="194"/>
      <c r="NHW153" s="194"/>
      <c r="NHX153" s="194"/>
      <c r="NHY153" s="194"/>
      <c r="NHZ153" s="194"/>
      <c r="NIA153" s="194"/>
      <c r="NIB153" s="194"/>
      <c r="NIC153" s="194"/>
      <c r="NID153" s="194"/>
      <c r="NIE153" s="194"/>
      <c r="NIF153" s="194"/>
      <c r="NIG153" s="194"/>
      <c r="NIH153" s="194"/>
      <c r="NII153" s="194"/>
      <c r="NIJ153" s="194"/>
      <c r="NIK153" s="194"/>
      <c r="NIL153" s="194"/>
      <c r="NIM153" s="194"/>
      <c r="NIN153" s="194"/>
      <c r="NIO153" s="194"/>
      <c r="NIP153" s="194"/>
      <c r="NIQ153" s="194"/>
      <c r="NIR153" s="194"/>
      <c r="NIS153" s="194"/>
      <c r="NIT153" s="194"/>
      <c r="NIU153" s="194"/>
      <c r="NIV153" s="194"/>
      <c r="NIW153" s="194"/>
      <c r="NIX153" s="194"/>
      <c r="NIY153" s="194"/>
      <c r="NIZ153" s="194"/>
      <c r="NJA153" s="194"/>
      <c r="NJB153" s="194"/>
      <c r="NJC153" s="194"/>
      <c r="NJD153" s="194"/>
      <c r="NJE153" s="194"/>
      <c r="NJF153" s="194"/>
      <c r="NJG153" s="194"/>
      <c r="NJH153" s="194"/>
      <c r="NJI153" s="194"/>
      <c r="NJJ153" s="194"/>
      <c r="NJK153" s="194"/>
      <c r="NJL153" s="194"/>
      <c r="NJM153" s="194"/>
      <c r="NJN153" s="194"/>
      <c r="NJO153" s="194"/>
      <c r="NJP153" s="194"/>
      <c r="NJQ153" s="194"/>
      <c r="NJR153" s="194"/>
      <c r="NJS153" s="194"/>
      <c r="NJT153" s="194"/>
      <c r="NJU153" s="194"/>
      <c r="NJV153" s="194"/>
      <c r="NJW153" s="194"/>
      <c r="NJX153" s="194"/>
      <c r="NJY153" s="194"/>
      <c r="NJZ153" s="194"/>
      <c r="NKA153" s="194"/>
      <c r="NKB153" s="194"/>
      <c r="NKC153" s="194"/>
      <c r="NKD153" s="194"/>
      <c r="NKE153" s="194"/>
      <c r="NKF153" s="194"/>
      <c r="NKG153" s="194"/>
      <c r="NKH153" s="194"/>
      <c r="NKI153" s="194"/>
      <c r="NKJ153" s="194"/>
      <c r="NKK153" s="194"/>
      <c r="NKL153" s="194"/>
      <c r="NKM153" s="194"/>
      <c r="NKN153" s="194"/>
      <c r="NKO153" s="194"/>
      <c r="NKP153" s="194"/>
      <c r="NKQ153" s="194"/>
      <c r="NKR153" s="194"/>
      <c r="NKS153" s="194"/>
      <c r="NKT153" s="194"/>
      <c r="NKU153" s="194"/>
      <c r="NKV153" s="194"/>
      <c r="NKW153" s="194"/>
      <c r="NKX153" s="194"/>
      <c r="NKY153" s="194"/>
      <c r="NKZ153" s="194"/>
      <c r="NLA153" s="194"/>
      <c r="NLB153" s="194"/>
      <c r="NLC153" s="194"/>
      <c r="NLD153" s="194"/>
      <c r="NLE153" s="194"/>
      <c r="NLF153" s="194"/>
      <c r="NLG153" s="194"/>
      <c r="NLH153" s="194"/>
      <c r="NLI153" s="194"/>
      <c r="NLJ153" s="194"/>
      <c r="NLK153" s="194"/>
      <c r="NLL153" s="194"/>
      <c r="NLM153" s="194"/>
      <c r="NLN153" s="194"/>
      <c r="NLO153" s="194"/>
      <c r="NLP153" s="194"/>
      <c r="NLQ153" s="194"/>
      <c r="NLR153" s="194"/>
      <c r="NLS153" s="194"/>
      <c r="NLT153" s="194"/>
      <c r="NLU153" s="194"/>
      <c r="NLV153" s="194"/>
      <c r="NLW153" s="194"/>
      <c r="NLX153" s="194"/>
      <c r="NLY153" s="194"/>
      <c r="NLZ153" s="194"/>
      <c r="NMA153" s="194"/>
      <c r="NMB153" s="194"/>
      <c r="NMC153" s="194"/>
      <c r="NMD153" s="194"/>
      <c r="NME153" s="194"/>
      <c r="NMF153" s="194"/>
      <c r="NMG153" s="194"/>
      <c r="NMH153" s="194"/>
      <c r="NMI153" s="194"/>
      <c r="NMJ153" s="194"/>
      <c r="NMK153" s="194"/>
      <c r="NML153" s="194"/>
      <c r="NMM153" s="194"/>
      <c r="NMN153" s="194"/>
      <c r="NMO153" s="194"/>
      <c r="NMP153" s="194"/>
      <c r="NMQ153" s="194"/>
      <c r="NMR153" s="194"/>
      <c r="NMS153" s="194"/>
      <c r="NMT153" s="194"/>
      <c r="NMU153" s="194"/>
      <c r="NMV153" s="194"/>
      <c r="NMW153" s="194"/>
      <c r="NMX153" s="194"/>
      <c r="NMY153" s="194"/>
      <c r="NMZ153" s="194"/>
      <c r="NNA153" s="194"/>
      <c r="NNB153" s="194"/>
      <c r="NNC153" s="194"/>
      <c r="NND153" s="194"/>
      <c r="NNE153" s="194"/>
      <c r="NNF153" s="194"/>
      <c r="NNG153" s="194"/>
      <c r="NNH153" s="194"/>
      <c r="NNI153" s="194"/>
      <c r="NNJ153" s="194"/>
      <c r="NNK153" s="194"/>
      <c r="NNL153" s="194"/>
      <c r="NNM153" s="194"/>
      <c r="NNN153" s="194"/>
      <c r="NNO153" s="194"/>
      <c r="NNP153" s="194"/>
      <c r="NNQ153" s="194"/>
      <c r="NNR153" s="194"/>
      <c r="NNS153" s="194"/>
      <c r="NNT153" s="194"/>
      <c r="NNU153" s="194"/>
      <c r="NNV153" s="194"/>
      <c r="NNW153" s="194"/>
      <c r="NNX153" s="194"/>
      <c r="NNY153" s="194"/>
      <c r="NNZ153" s="194"/>
      <c r="NOA153" s="194"/>
      <c r="NOB153" s="194"/>
      <c r="NOC153" s="194"/>
      <c r="NOD153" s="194"/>
      <c r="NOE153" s="194"/>
      <c r="NOF153" s="194"/>
      <c r="NOG153" s="194"/>
      <c r="NOH153" s="194"/>
      <c r="NOI153" s="194"/>
      <c r="NOJ153" s="194"/>
      <c r="NOK153" s="194"/>
      <c r="NOL153" s="194"/>
      <c r="NOM153" s="194"/>
      <c r="NON153" s="194"/>
      <c r="NOO153" s="194"/>
      <c r="NOP153" s="194"/>
      <c r="NOQ153" s="194"/>
      <c r="NOR153" s="194"/>
      <c r="NOS153" s="194"/>
      <c r="NOT153" s="194"/>
      <c r="NOU153" s="194"/>
      <c r="NOV153" s="194"/>
      <c r="NOW153" s="194"/>
      <c r="NOX153" s="194"/>
      <c r="NOY153" s="194"/>
      <c r="NOZ153" s="194"/>
      <c r="NPA153" s="194"/>
      <c r="NPB153" s="194"/>
      <c r="NPC153" s="194"/>
      <c r="NPD153" s="194"/>
      <c r="NPE153" s="194"/>
      <c r="NPF153" s="194"/>
      <c r="NPG153" s="194"/>
      <c r="NPH153" s="194"/>
      <c r="NPI153" s="194"/>
      <c r="NPJ153" s="194"/>
      <c r="NPK153" s="194"/>
      <c r="NPL153" s="194"/>
      <c r="NPM153" s="194"/>
      <c r="NPN153" s="194"/>
      <c r="NPO153" s="194"/>
      <c r="NPP153" s="194"/>
      <c r="NPQ153" s="194"/>
      <c r="NPR153" s="194"/>
      <c r="NPS153" s="194"/>
      <c r="NPT153" s="194"/>
      <c r="NPU153" s="194"/>
      <c r="NPV153" s="194"/>
      <c r="NPW153" s="194"/>
      <c r="NPX153" s="194"/>
      <c r="NPY153" s="194"/>
      <c r="NPZ153" s="194"/>
      <c r="NQA153" s="194"/>
      <c r="NQB153" s="194"/>
      <c r="NQC153" s="194"/>
      <c r="NQD153" s="194"/>
      <c r="NQE153" s="194"/>
      <c r="NQF153" s="194"/>
      <c r="NQG153" s="194"/>
      <c r="NQH153" s="194"/>
      <c r="NQI153" s="194"/>
      <c r="NQJ153" s="194"/>
      <c r="NQK153" s="194"/>
      <c r="NQL153" s="194"/>
      <c r="NQM153" s="194"/>
      <c r="NQN153" s="194"/>
      <c r="NQO153" s="194"/>
      <c r="NQP153" s="194"/>
      <c r="NQQ153" s="194"/>
      <c r="NQR153" s="194"/>
      <c r="NQS153" s="194"/>
      <c r="NQT153" s="194"/>
      <c r="NQU153" s="194"/>
      <c r="NQV153" s="194"/>
      <c r="NQW153" s="194"/>
      <c r="NQX153" s="194"/>
      <c r="NQY153" s="194"/>
      <c r="NQZ153" s="194"/>
      <c r="NRA153" s="194"/>
      <c r="NRB153" s="194"/>
      <c r="NRC153" s="194"/>
      <c r="NRD153" s="194"/>
      <c r="NRE153" s="194"/>
      <c r="NRF153" s="194"/>
      <c r="NRG153" s="194"/>
      <c r="NRH153" s="194"/>
      <c r="NRI153" s="194"/>
      <c r="NRJ153" s="194"/>
      <c r="NRK153" s="194"/>
      <c r="NRL153" s="194"/>
      <c r="NRM153" s="194"/>
      <c r="NRN153" s="194"/>
      <c r="NRO153" s="194"/>
      <c r="NRP153" s="194"/>
      <c r="NRQ153" s="194"/>
      <c r="NRR153" s="194"/>
      <c r="NRS153" s="194"/>
      <c r="NRT153" s="194"/>
      <c r="NRU153" s="194"/>
      <c r="NRV153" s="194"/>
      <c r="NRW153" s="194"/>
      <c r="NRX153" s="194"/>
      <c r="NRY153" s="194"/>
      <c r="NRZ153" s="194"/>
      <c r="NSA153" s="194"/>
      <c r="NSB153" s="194"/>
      <c r="NSC153" s="194"/>
      <c r="NSD153" s="194"/>
      <c r="NSE153" s="194"/>
      <c r="NSF153" s="194"/>
      <c r="NSG153" s="194"/>
      <c r="NSH153" s="194"/>
      <c r="NSI153" s="194"/>
      <c r="NSJ153" s="194"/>
      <c r="NSK153" s="194"/>
      <c r="NSL153" s="194"/>
      <c r="NSM153" s="194"/>
      <c r="NSN153" s="194"/>
      <c r="NSO153" s="194"/>
      <c r="NSP153" s="194"/>
      <c r="NSQ153" s="194"/>
      <c r="NSR153" s="194"/>
      <c r="NSS153" s="194"/>
      <c r="NST153" s="194"/>
      <c r="NSU153" s="194"/>
      <c r="NSV153" s="194"/>
      <c r="NSW153" s="194"/>
      <c r="NSX153" s="194"/>
      <c r="NSY153" s="194"/>
      <c r="NSZ153" s="194"/>
      <c r="NTA153" s="194"/>
      <c r="NTB153" s="194"/>
      <c r="NTC153" s="194"/>
      <c r="NTD153" s="194"/>
      <c r="NTE153" s="194"/>
      <c r="NTF153" s="194"/>
      <c r="NTG153" s="194"/>
      <c r="NTH153" s="194"/>
      <c r="NTI153" s="194"/>
      <c r="NTJ153" s="194"/>
      <c r="NTK153" s="194"/>
      <c r="NTL153" s="194"/>
      <c r="NTM153" s="194"/>
      <c r="NTN153" s="194"/>
      <c r="NTO153" s="194"/>
      <c r="NTP153" s="194"/>
      <c r="NTQ153" s="194"/>
      <c r="NTR153" s="194"/>
      <c r="NTS153" s="194"/>
      <c r="NTT153" s="194"/>
      <c r="NTU153" s="194"/>
      <c r="NTV153" s="194"/>
      <c r="NTW153" s="194"/>
      <c r="NTX153" s="194"/>
      <c r="NTY153" s="194"/>
      <c r="NTZ153" s="194"/>
      <c r="NUA153" s="194"/>
      <c r="NUB153" s="194"/>
      <c r="NUC153" s="194"/>
      <c r="NUD153" s="194"/>
      <c r="NUE153" s="194"/>
      <c r="NUF153" s="194"/>
      <c r="NUG153" s="194"/>
      <c r="NUH153" s="194"/>
      <c r="NUI153" s="194"/>
      <c r="NUJ153" s="194"/>
      <c r="NUK153" s="194"/>
      <c r="NUL153" s="194"/>
      <c r="NUM153" s="194"/>
      <c r="NUN153" s="194"/>
      <c r="NUO153" s="194"/>
      <c r="NUP153" s="194"/>
      <c r="NUQ153" s="194"/>
      <c r="NUR153" s="194"/>
      <c r="NUS153" s="194"/>
      <c r="NUT153" s="194"/>
      <c r="NUU153" s="194"/>
      <c r="NUV153" s="194"/>
      <c r="NUW153" s="194"/>
      <c r="NUX153" s="194"/>
      <c r="NUY153" s="194"/>
      <c r="NUZ153" s="194"/>
      <c r="NVA153" s="194"/>
      <c r="NVB153" s="194"/>
      <c r="NVC153" s="194"/>
      <c r="NVD153" s="194"/>
      <c r="NVE153" s="194"/>
      <c r="NVF153" s="194"/>
      <c r="NVG153" s="194"/>
      <c r="NVH153" s="194"/>
      <c r="NVI153" s="194"/>
      <c r="NVJ153" s="194"/>
      <c r="NVK153" s="194"/>
      <c r="NVL153" s="194"/>
      <c r="NVM153" s="194"/>
      <c r="NVN153" s="194"/>
      <c r="NVO153" s="194"/>
      <c r="NVP153" s="194"/>
      <c r="NVQ153" s="194"/>
      <c r="NVR153" s="194"/>
      <c r="NVS153" s="194"/>
      <c r="NVT153" s="194"/>
      <c r="NVU153" s="194"/>
      <c r="NVV153" s="194"/>
      <c r="NVW153" s="194"/>
      <c r="NVX153" s="194"/>
      <c r="NVY153" s="194"/>
      <c r="NVZ153" s="194"/>
      <c r="NWA153" s="194"/>
      <c r="NWB153" s="194"/>
      <c r="NWC153" s="194"/>
      <c r="NWD153" s="194"/>
      <c r="NWE153" s="194"/>
      <c r="NWF153" s="194"/>
      <c r="NWG153" s="194"/>
      <c r="NWH153" s="194"/>
      <c r="NWI153" s="194"/>
      <c r="NWJ153" s="194"/>
      <c r="NWK153" s="194"/>
      <c r="NWL153" s="194"/>
      <c r="NWM153" s="194"/>
      <c r="NWN153" s="194"/>
      <c r="NWO153" s="194"/>
      <c r="NWP153" s="194"/>
      <c r="NWQ153" s="194"/>
      <c r="NWR153" s="194"/>
      <c r="NWS153" s="194"/>
      <c r="NWT153" s="194"/>
      <c r="NWU153" s="194"/>
      <c r="NWV153" s="194"/>
      <c r="NWW153" s="194"/>
      <c r="NWX153" s="194"/>
      <c r="NWY153" s="194"/>
      <c r="NWZ153" s="194"/>
      <c r="NXA153" s="194"/>
      <c r="NXB153" s="194"/>
      <c r="NXC153" s="194"/>
      <c r="NXD153" s="194"/>
      <c r="NXE153" s="194"/>
      <c r="NXF153" s="194"/>
      <c r="NXG153" s="194"/>
      <c r="NXH153" s="194"/>
      <c r="NXI153" s="194"/>
      <c r="NXJ153" s="194"/>
      <c r="NXK153" s="194"/>
      <c r="NXL153" s="194"/>
      <c r="NXM153" s="194"/>
      <c r="NXN153" s="194"/>
      <c r="NXO153" s="194"/>
      <c r="NXP153" s="194"/>
      <c r="NXQ153" s="194"/>
      <c r="NXR153" s="194"/>
      <c r="NXS153" s="194"/>
      <c r="NXT153" s="194"/>
      <c r="NXU153" s="194"/>
      <c r="NXV153" s="194"/>
      <c r="NXW153" s="194"/>
      <c r="NXX153" s="194"/>
      <c r="NXY153" s="194"/>
      <c r="NXZ153" s="194"/>
      <c r="NYA153" s="194"/>
      <c r="NYB153" s="194"/>
      <c r="NYC153" s="194"/>
      <c r="NYD153" s="194"/>
      <c r="NYE153" s="194"/>
      <c r="NYF153" s="194"/>
      <c r="NYG153" s="194"/>
      <c r="NYH153" s="194"/>
      <c r="NYI153" s="194"/>
      <c r="NYJ153" s="194"/>
      <c r="NYK153" s="194"/>
      <c r="NYL153" s="194"/>
      <c r="NYM153" s="194"/>
      <c r="NYN153" s="194"/>
      <c r="NYO153" s="194"/>
      <c r="NYP153" s="194"/>
      <c r="NYQ153" s="194"/>
      <c r="NYR153" s="194"/>
      <c r="NYS153" s="194"/>
      <c r="NYT153" s="194"/>
      <c r="NYU153" s="194"/>
      <c r="NYV153" s="194"/>
      <c r="NYW153" s="194"/>
      <c r="NYX153" s="194"/>
      <c r="NYY153" s="194"/>
      <c r="NYZ153" s="194"/>
      <c r="NZA153" s="194"/>
      <c r="NZB153" s="194"/>
      <c r="NZC153" s="194"/>
      <c r="NZD153" s="194"/>
      <c r="NZE153" s="194"/>
      <c r="NZF153" s="194"/>
      <c r="NZG153" s="194"/>
      <c r="NZH153" s="194"/>
      <c r="NZI153" s="194"/>
      <c r="NZJ153" s="194"/>
      <c r="NZK153" s="194"/>
      <c r="NZL153" s="194"/>
      <c r="NZM153" s="194"/>
      <c r="NZN153" s="194"/>
      <c r="NZO153" s="194"/>
      <c r="NZP153" s="194"/>
      <c r="NZQ153" s="194"/>
      <c r="NZR153" s="194"/>
      <c r="NZS153" s="194"/>
      <c r="NZT153" s="194"/>
      <c r="NZU153" s="194"/>
      <c r="NZV153" s="194"/>
      <c r="NZW153" s="194"/>
      <c r="NZX153" s="194"/>
      <c r="NZY153" s="194"/>
      <c r="NZZ153" s="194"/>
      <c r="OAA153" s="194"/>
      <c r="OAB153" s="194"/>
      <c r="OAC153" s="194"/>
      <c r="OAD153" s="194"/>
      <c r="OAE153" s="194"/>
      <c r="OAF153" s="194"/>
      <c r="OAG153" s="194"/>
      <c r="OAH153" s="194"/>
      <c r="OAI153" s="194"/>
      <c r="OAJ153" s="194"/>
      <c r="OAK153" s="194"/>
      <c r="OAL153" s="194"/>
      <c r="OAM153" s="194"/>
      <c r="OAN153" s="194"/>
      <c r="OAO153" s="194"/>
      <c r="OAP153" s="194"/>
      <c r="OAQ153" s="194"/>
      <c r="OAR153" s="194"/>
      <c r="OAS153" s="194"/>
      <c r="OAT153" s="194"/>
      <c r="OAU153" s="194"/>
      <c r="OAV153" s="194"/>
      <c r="OAW153" s="194"/>
      <c r="OAX153" s="194"/>
      <c r="OAY153" s="194"/>
      <c r="OAZ153" s="194"/>
      <c r="OBA153" s="194"/>
      <c r="OBB153" s="194"/>
      <c r="OBC153" s="194"/>
      <c r="OBD153" s="194"/>
      <c r="OBE153" s="194"/>
      <c r="OBF153" s="194"/>
      <c r="OBG153" s="194"/>
      <c r="OBH153" s="194"/>
      <c r="OBI153" s="194"/>
      <c r="OBJ153" s="194"/>
      <c r="OBK153" s="194"/>
      <c r="OBL153" s="194"/>
      <c r="OBM153" s="194"/>
      <c r="OBN153" s="194"/>
      <c r="OBO153" s="194"/>
      <c r="OBP153" s="194"/>
      <c r="OBQ153" s="194"/>
      <c r="OBR153" s="194"/>
      <c r="OBS153" s="194"/>
      <c r="OBT153" s="194"/>
      <c r="OBU153" s="194"/>
      <c r="OBV153" s="194"/>
      <c r="OBW153" s="194"/>
      <c r="OBX153" s="194"/>
      <c r="OBY153" s="194"/>
      <c r="OBZ153" s="194"/>
      <c r="OCA153" s="194"/>
      <c r="OCB153" s="194"/>
      <c r="OCC153" s="194"/>
      <c r="OCD153" s="194"/>
      <c r="OCE153" s="194"/>
      <c r="OCF153" s="194"/>
      <c r="OCG153" s="194"/>
      <c r="OCH153" s="194"/>
      <c r="OCI153" s="194"/>
      <c r="OCJ153" s="194"/>
      <c r="OCK153" s="194"/>
      <c r="OCL153" s="194"/>
      <c r="OCM153" s="194"/>
      <c r="OCN153" s="194"/>
      <c r="OCO153" s="194"/>
      <c r="OCP153" s="194"/>
      <c r="OCQ153" s="194"/>
      <c r="OCR153" s="194"/>
      <c r="OCS153" s="194"/>
      <c r="OCT153" s="194"/>
      <c r="OCU153" s="194"/>
      <c r="OCV153" s="194"/>
      <c r="OCW153" s="194"/>
      <c r="OCX153" s="194"/>
      <c r="OCY153" s="194"/>
      <c r="OCZ153" s="194"/>
      <c r="ODA153" s="194"/>
      <c r="ODB153" s="194"/>
      <c r="ODC153" s="194"/>
      <c r="ODD153" s="194"/>
      <c r="ODE153" s="194"/>
      <c r="ODF153" s="194"/>
      <c r="ODG153" s="194"/>
      <c r="ODH153" s="194"/>
      <c r="ODI153" s="194"/>
      <c r="ODJ153" s="194"/>
      <c r="ODK153" s="194"/>
      <c r="ODL153" s="194"/>
      <c r="ODM153" s="194"/>
      <c r="ODN153" s="194"/>
      <c r="ODO153" s="194"/>
      <c r="ODP153" s="194"/>
      <c r="ODQ153" s="194"/>
      <c r="ODR153" s="194"/>
      <c r="ODS153" s="194"/>
      <c r="ODT153" s="194"/>
      <c r="ODU153" s="194"/>
      <c r="ODV153" s="194"/>
      <c r="ODW153" s="194"/>
      <c r="ODX153" s="194"/>
      <c r="ODY153" s="194"/>
      <c r="ODZ153" s="194"/>
      <c r="OEA153" s="194"/>
      <c r="OEB153" s="194"/>
      <c r="OEC153" s="194"/>
      <c r="OED153" s="194"/>
      <c r="OEE153" s="194"/>
      <c r="OEF153" s="194"/>
      <c r="OEG153" s="194"/>
      <c r="OEH153" s="194"/>
      <c r="OEI153" s="194"/>
      <c r="OEJ153" s="194"/>
      <c r="OEK153" s="194"/>
      <c r="OEL153" s="194"/>
      <c r="OEM153" s="194"/>
      <c r="OEN153" s="194"/>
      <c r="OEO153" s="194"/>
      <c r="OEP153" s="194"/>
      <c r="OEQ153" s="194"/>
      <c r="OER153" s="194"/>
      <c r="OES153" s="194"/>
      <c r="OET153" s="194"/>
      <c r="OEU153" s="194"/>
      <c r="OEV153" s="194"/>
      <c r="OEW153" s="194"/>
      <c r="OEX153" s="194"/>
      <c r="OEY153" s="194"/>
      <c r="OEZ153" s="194"/>
      <c r="OFA153" s="194"/>
      <c r="OFB153" s="194"/>
      <c r="OFC153" s="194"/>
      <c r="OFD153" s="194"/>
      <c r="OFE153" s="194"/>
      <c r="OFF153" s="194"/>
      <c r="OFG153" s="194"/>
      <c r="OFH153" s="194"/>
      <c r="OFI153" s="194"/>
      <c r="OFJ153" s="194"/>
      <c r="OFK153" s="194"/>
      <c r="OFL153" s="194"/>
      <c r="OFM153" s="194"/>
      <c r="OFN153" s="194"/>
      <c r="OFO153" s="194"/>
      <c r="OFP153" s="194"/>
      <c r="OFQ153" s="194"/>
      <c r="OFR153" s="194"/>
      <c r="OFS153" s="194"/>
      <c r="OFT153" s="194"/>
      <c r="OFU153" s="194"/>
      <c r="OFV153" s="194"/>
      <c r="OFW153" s="194"/>
      <c r="OFX153" s="194"/>
      <c r="OFY153" s="194"/>
      <c r="OFZ153" s="194"/>
      <c r="OGA153" s="194"/>
      <c r="OGB153" s="194"/>
      <c r="OGC153" s="194"/>
      <c r="OGD153" s="194"/>
      <c r="OGE153" s="194"/>
      <c r="OGF153" s="194"/>
      <c r="OGG153" s="194"/>
      <c r="OGH153" s="194"/>
      <c r="OGI153" s="194"/>
      <c r="OGJ153" s="194"/>
      <c r="OGK153" s="194"/>
      <c r="OGL153" s="194"/>
      <c r="OGM153" s="194"/>
      <c r="OGN153" s="194"/>
      <c r="OGO153" s="194"/>
      <c r="OGP153" s="194"/>
      <c r="OGQ153" s="194"/>
      <c r="OGR153" s="194"/>
      <c r="OGS153" s="194"/>
      <c r="OGT153" s="194"/>
      <c r="OGU153" s="194"/>
      <c r="OGV153" s="194"/>
      <c r="OGW153" s="194"/>
      <c r="OGX153" s="194"/>
      <c r="OGY153" s="194"/>
      <c r="OGZ153" s="194"/>
      <c r="OHA153" s="194"/>
      <c r="OHB153" s="194"/>
      <c r="OHC153" s="194"/>
      <c r="OHD153" s="194"/>
      <c r="OHE153" s="194"/>
      <c r="OHF153" s="194"/>
      <c r="OHG153" s="194"/>
      <c r="OHH153" s="194"/>
      <c r="OHI153" s="194"/>
      <c r="OHJ153" s="194"/>
      <c r="OHK153" s="194"/>
      <c r="OHL153" s="194"/>
      <c r="OHM153" s="194"/>
      <c r="OHN153" s="194"/>
      <c r="OHO153" s="194"/>
      <c r="OHP153" s="194"/>
      <c r="OHQ153" s="194"/>
      <c r="OHR153" s="194"/>
      <c r="OHS153" s="194"/>
      <c r="OHT153" s="194"/>
      <c r="OHU153" s="194"/>
      <c r="OHV153" s="194"/>
      <c r="OHW153" s="194"/>
      <c r="OHX153" s="194"/>
      <c r="OHY153" s="194"/>
      <c r="OHZ153" s="194"/>
      <c r="OIA153" s="194"/>
      <c r="OIB153" s="194"/>
      <c r="OIC153" s="194"/>
      <c r="OID153" s="194"/>
      <c r="OIE153" s="194"/>
      <c r="OIF153" s="194"/>
      <c r="OIG153" s="194"/>
      <c r="OIH153" s="194"/>
      <c r="OII153" s="194"/>
      <c r="OIJ153" s="194"/>
      <c r="OIK153" s="194"/>
      <c r="OIL153" s="194"/>
      <c r="OIM153" s="194"/>
      <c r="OIN153" s="194"/>
      <c r="OIO153" s="194"/>
      <c r="OIP153" s="194"/>
      <c r="OIQ153" s="194"/>
      <c r="OIR153" s="194"/>
      <c r="OIS153" s="194"/>
      <c r="OIT153" s="194"/>
      <c r="OIU153" s="194"/>
      <c r="OIV153" s="194"/>
      <c r="OIW153" s="194"/>
      <c r="OIX153" s="194"/>
      <c r="OIY153" s="194"/>
      <c r="OIZ153" s="194"/>
      <c r="OJA153" s="194"/>
      <c r="OJB153" s="194"/>
      <c r="OJC153" s="194"/>
      <c r="OJD153" s="194"/>
      <c r="OJE153" s="194"/>
      <c r="OJF153" s="194"/>
      <c r="OJG153" s="194"/>
      <c r="OJH153" s="194"/>
      <c r="OJI153" s="194"/>
      <c r="OJJ153" s="194"/>
      <c r="OJK153" s="194"/>
      <c r="OJL153" s="194"/>
      <c r="OJM153" s="194"/>
      <c r="OJN153" s="194"/>
      <c r="OJO153" s="194"/>
      <c r="OJP153" s="194"/>
      <c r="OJQ153" s="194"/>
      <c r="OJR153" s="194"/>
      <c r="OJS153" s="194"/>
      <c r="OJT153" s="194"/>
      <c r="OJU153" s="194"/>
      <c r="OJV153" s="194"/>
      <c r="OJW153" s="194"/>
      <c r="OJX153" s="194"/>
      <c r="OJY153" s="194"/>
      <c r="OJZ153" s="194"/>
      <c r="OKA153" s="194"/>
      <c r="OKB153" s="194"/>
      <c r="OKC153" s="194"/>
      <c r="OKD153" s="194"/>
      <c r="OKE153" s="194"/>
      <c r="OKF153" s="194"/>
      <c r="OKG153" s="194"/>
      <c r="OKH153" s="194"/>
      <c r="OKI153" s="194"/>
      <c r="OKJ153" s="194"/>
      <c r="OKK153" s="194"/>
      <c r="OKL153" s="194"/>
      <c r="OKM153" s="194"/>
      <c r="OKN153" s="194"/>
      <c r="OKO153" s="194"/>
      <c r="OKP153" s="194"/>
      <c r="OKQ153" s="194"/>
      <c r="OKR153" s="194"/>
      <c r="OKS153" s="194"/>
      <c r="OKT153" s="194"/>
      <c r="OKU153" s="194"/>
      <c r="OKV153" s="194"/>
      <c r="OKW153" s="194"/>
      <c r="OKX153" s="194"/>
      <c r="OKY153" s="194"/>
      <c r="OKZ153" s="194"/>
      <c r="OLA153" s="194"/>
      <c r="OLB153" s="194"/>
      <c r="OLC153" s="194"/>
      <c r="OLD153" s="194"/>
      <c r="OLE153" s="194"/>
      <c r="OLF153" s="194"/>
      <c r="OLG153" s="194"/>
      <c r="OLH153" s="194"/>
      <c r="OLI153" s="194"/>
      <c r="OLJ153" s="194"/>
      <c r="OLK153" s="194"/>
      <c r="OLL153" s="194"/>
      <c r="OLM153" s="194"/>
      <c r="OLN153" s="194"/>
      <c r="OLO153" s="194"/>
      <c r="OLP153" s="194"/>
      <c r="OLQ153" s="194"/>
      <c r="OLR153" s="194"/>
      <c r="OLS153" s="194"/>
      <c r="OLT153" s="194"/>
      <c r="OLU153" s="194"/>
      <c r="OLV153" s="194"/>
      <c r="OLW153" s="194"/>
      <c r="OLX153" s="194"/>
      <c r="OLY153" s="194"/>
      <c r="OLZ153" s="194"/>
      <c r="OMA153" s="194"/>
      <c r="OMB153" s="194"/>
      <c r="OMC153" s="194"/>
      <c r="OMD153" s="194"/>
      <c r="OME153" s="194"/>
      <c r="OMF153" s="194"/>
      <c r="OMG153" s="194"/>
      <c r="OMH153" s="194"/>
      <c r="OMI153" s="194"/>
      <c r="OMJ153" s="194"/>
      <c r="OMK153" s="194"/>
      <c r="OML153" s="194"/>
      <c r="OMM153" s="194"/>
      <c r="OMN153" s="194"/>
      <c r="OMO153" s="194"/>
      <c r="OMP153" s="194"/>
      <c r="OMQ153" s="194"/>
      <c r="OMR153" s="194"/>
      <c r="OMS153" s="194"/>
      <c r="OMT153" s="194"/>
      <c r="OMU153" s="194"/>
      <c r="OMV153" s="194"/>
      <c r="OMW153" s="194"/>
      <c r="OMX153" s="194"/>
      <c r="OMY153" s="194"/>
      <c r="OMZ153" s="194"/>
      <c r="ONA153" s="194"/>
      <c r="ONB153" s="194"/>
      <c r="ONC153" s="194"/>
      <c r="OND153" s="194"/>
      <c r="ONE153" s="194"/>
      <c r="ONF153" s="194"/>
      <c r="ONG153" s="194"/>
      <c r="ONH153" s="194"/>
      <c r="ONI153" s="194"/>
      <c r="ONJ153" s="194"/>
      <c r="ONK153" s="194"/>
      <c r="ONL153" s="194"/>
      <c r="ONM153" s="194"/>
      <c r="ONN153" s="194"/>
      <c r="ONO153" s="194"/>
      <c r="ONP153" s="194"/>
      <c r="ONQ153" s="194"/>
      <c r="ONR153" s="194"/>
      <c r="ONS153" s="194"/>
      <c r="ONT153" s="194"/>
      <c r="ONU153" s="194"/>
      <c r="ONV153" s="194"/>
      <c r="ONW153" s="194"/>
      <c r="ONX153" s="194"/>
      <c r="ONY153" s="194"/>
      <c r="ONZ153" s="194"/>
      <c r="OOA153" s="194"/>
      <c r="OOB153" s="194"/>
      <c r="OOC153" s="194"/>
      <c r="OOD153" s="194"/>
      <c r="OOE153" s="194"/>
      <c r="OOF153" s="194"/>
      <c r="OOG153" s="194"/>
      <c r="OOH153" s="194"/>
      <c r="OOI153" s="194"/>
      <c r="OOJ153" s="194"/>
      <c r="OOK153" s="194"/>
      <c r="OOL153" s="194"/>
      <c r="OOM153" s="194"/>
      <c r="OON153" s="194"/>
      <c r="OOO153" s="194"/>
      <c r="OOP153" s="194"/>
      <c r="OOQ153" s="194"/>
      <c r="OOR153" s="194"/>
      <c r="OOS153" s="194"/>
      <c r="OOT153" s="194"/>
      <c r="OOU153" s="194"/>
      <c r="OOV153" s="194"/>
      <c r="OOW153" s="194"/>
      <c r="OOX153" s="194"/>
      <c r="OOY153" s="194"/>
      <c r="OOZ153" s="194"/>
      <c r="OPA153" s="194"/>
      <c r="OPB153" s="194"/>
      <c r="OPC153" s="194"/>
      <c r="OPD153" s="194"/>
      <c r="OPE153" s="194"/>
      <c r="OPF153" s="194"/>
      <c r="OPG153" s="194"/>
      <c r="OPH153" s="194"/>
      <c r="OPI153" s="194"/>
      <c r="OPJ153" s="194"/>
      <c r="OPK153" s="194"/>
      <c r="OPL153" s="194"/>
      <c r="OPM153" s="194"/>
      <c r="OPN153" s="194"/>
      <c r="OPO153" s="194"/>
      <c r="OPP153" s="194"/>
      <c r="OPQ153" s="194"/>
      <c r="OPR153" s="194"/>
      <c r="OPS153" s="194"/>
      <c r="OPT153" s="194"/>
      <c r="OPU153" s="194"/>
      <c r="OPV153" s="194"/>
      <c r="OPW153" s="194"/>
      <c r="OPX153" s="194"/>
      <c r="OPY153" s="194"/>
      <c r="OPZ153" s="194"/>
      <c r="OQA153" s="194"/>
      <c r="OQB153" s="194"/>
      <c r="OQC153" s="194"/>
      <c r="OQD153" s="194"/>
      <c r="OQE153" s="194"/>
      <c r="OQF153" s="194"/>
      <c r="OQG153" s="194"/>
      <c r="OQH153" s="194"/>
      <c r="OQI153" s="194"/>
      <c r="OQJ153" s="194"/>
      <c r="OQK153" s="194"/>
      <c r="OQL153" s="194"/>
      <c r="OQM153" s="194"/>
      <c r="OQN153" s="194"/>
      <c r="OQO153" s="194"/>
      <c r="OQP153" s="194"/>
      <c r="OQQ153" s="194"/>
      <c r="OQR153" s="194"/>
      <c r="OQS153" s="194"/>
      <c r="OQT153" s="194"/>
      <c r="OQU153" s="194"/>
      <c r="OQV153" s="194"/>
      <c r="OQW153" s="194"/>
      <c r="OQX153" s="194"/>
      <c r="OQY153" s="194"/>
      <c r="OQZ153" s="194"/>
      <c r="ORA153" s="194"/>
      <c r="ORB153" s="194"/>
      <c r="ORC153" s="194"/>
      <c r="ORD153" s="194"/>
      <c r="ORE153" s="194"/>
      <c r="ORF153" s="194"/>
      <c r="ORG153" s="194"/>
      <c r="ORH153" s="194"/>
      <c r="ORI153" s="194"/>
      <c r="ORJ153" s="194"/>
      <c r="ORK153" s="194"/>
      <c r="ORL153" s="194"/>
      <c r="ORM153" s="194"/>
      <c r="ORN153" s="194"/>
      <c r="ORO153" s="194"/>
      <c r="ORP153" s="194"/>
      <c r="ORQ153" s="194"/>
      <c r="ORR153" s="194"/>
      <c r="ORS153" s="194"/>
      <c r="ORT153" s="194"/>
      <c r="ORU153" s="194"/>
      <c r="ORV153" s="194"/>
      <c r="ORW153" s="194"/>
      <c r="ORX153" s="194"/>
      <c r="ORY153" s="194"/>
      <c r="ORZ153" s="194"/>
      <c r="OSA153" s="194"/>
      <c r="OSB153" s="194"/>
      <c r="OSC153" s="194"/>
      <c r="OSD153" s="194"/>
      <c r="OSE153" s="194"/>
      <c r="OSF153" s="194"/>
      <c r="OSG153" s="194"/>
      <c r="OSH153" s="194"/>
      <c r="OSI153" s="194"/>
      <c r="OSJ153" s="194"/>
      <c r="OSK153" s="194"/>
      <c r="OSL153" s="194"/>
      <c r="OSM153" s="194"/>
      <c r="OSN153" s="194"/>
      <c r="OSO153" s="194"/>
      <c r="OSP153" s="194"/>
      <c r="OSQ153" s="194"/>
      <c r="OSR153" s="194"/>
      <c r="OSS153" s="194"/>
      <c r="OST153" s="194"/>
      <c r="OSU153" s="194"/>
      <c r="OSV153" s="194"/>
      <c r="OSW153" s="194"/>
      <c r="OSX153" s="194"/>
      <c r="OSY153" s="194"/>
      <c r="OSZ153" s="194"/>
      <c r="OTA153" s="194"/>
      <c r="OTB153" s="194"/>
      <c r="OTC153" s="194"/>
      <c r="OTD153" s="194"/>
      <c r="OTE153" s="194"/>
      <c r="OTF153" s="194"/>
      <c r="OTG153" s="194"/>
      <c r="OTH153" s="194"/>
      <c r="OTI153" s="194"/>
      <c r="OTJ153" s="194"/>
      <c r="OTK153" s="194"/>
      <c r="OTL153" s="194"/>
      <c r="OTM153" s="194"/>
      <c r="OTN153" s="194"/>
      <c r="OTO153" s="194"/>
      <c r="OTP153" s="194"/>
      <c r="OTQ153" s="194"/>
      <c r="OTR153" s="194"/>
      <c r="OTS153" s="194"/>
      <c r="OTT153" s="194"/>
      <c r="OTU153" s="194"/>
      <c r="OTV153" s="194"/>
      <c r="OTW153" s="194"/>
      <c r="OTX153" s="194"/>
      <c r="OTY153" s="194"/>
      <c r="OTZ153" s="194"/>
      <c r="OUA153" s="194"/>
      <c r="OUB153" s="194"/>
      <c r="OUC153" s="194"/>
      <c r="OUD153" s="194"/>
      <c r="OUE153" s="194"/>
      <c r="OUF153" s="194"/>
      <c r="OUG153" s="194"/>
      <c r="OUH153" s="194"/>
      <c r="OUI153" s="194"/>
      <c r="OUJ153" s="194"/>
      <c r="OUK153" s="194"/>
      <c r="OUL153" s="194"/>
      <c r="OUM153" s="194"/>
      <c r="OUN153" s="194"/>
      <c r="OUO153" s="194"/>
      <c r="OUP153" s="194"/>
      <c r="OUQ153" s="194"/>
      <c r="OUR153" s="194"/>
      <c r="OUS153" s="194"/>
      <c r="OUT153" s="194"/>
      <c r="OUU153" s="194"/>
      <c r="OUV153" s="194"/>
      <c r="OUW153" s="194"/>
      <c r="OUX153" s="194"/>
      <c r="OUY153" s="194"/>
      <c r="OUZ153" s="194"/>
      <c r="OVA153" s="194"/>
      <c r="OVB153" s="194"/>
      <c r="OVC153" s="194"/>
      <c r="OVD153" s="194"/>
      <c r="OVE153" s="194"/>
      <c r="OVF153" s="194"/>
      <c r="OVG153" s="194"/>
      <c r="OVH153" s="194"/>
      <c r="OVI153" s="194"/>
      <c r="OVJ153" s="194"/>
      <c r="OVK153" s="194"/>
      <c r="OVL153" s="194"/>
      <c r="OVM153" s="194"/>
      <c r="OVN153" s="194"/>
      <c r="OVO153" s="194"/>
      <c r="OVP153" s="194"/>
      <c r="OVQ153" s="194"/>
      <c r="OVR153" s="194"/>
      <c r="OVS153" s="194"/>
      <c r="OVT153" s="194"/>
      <c r="OVU153" s="194"/>
      <c r="OVV153" s="194"/>
      <c r="OVW153" s="194"/>
      <c r="OVX153" s="194"/>
      <c r="OVY153" s="194"/>
      <c r="OVZ153" s="194"/>
      <c r="OWA153" s="194"/>
      <c r="OWB153" s="194"/>
      <c r="OWC153" s="194"/>
      <c r="OWD153" s="194"/>
      <c r="OWE153" s="194"/>
      <c r="OWF153" s="194"/>
      <c r="OWG153" s="194"/>
      <c r="OWH153" s="194"/>
      <c r="OWI153" s="194"/>
      <c r="OWJ153" s="194"/>
      <c r="OWK153" s="194"/>
      <c r="OWL153" s="194"/>
      <c r="OWM153" s="194"/>
      <c r="OWN153" s="194"/>
      <c r="OWO153" s="194"/>
      <c r="OWP153" s="194"/>
      <c r="OWQ153" s="194"/>
      <c r="OWR153" s="194"/>
      <c r="OWS153" s="194"/>
      <c r="OWT153" s="194"/>
      <c r="OWU153" s="194"/>
      <c r="OWV153" s="194"/>
      <c r="OWW153" s="194"/>
      <c r="OWX153" s="194"/>
      <c r="OWY153" s="194"/>
      <c r="OWZ153" s="194"/>
      <c r="OXA153" s="194"/>
      <c r="OXB153" s="194"/>
      <c r="OXC153" s="194"/>
      <c r="OXD153" s="194"/>
      <c r="OXE153" s="194"/>
      <c r="OXF153" s="194"/>
      <c r="OXG153" s="194"/>
      <c r="OXH153" s="194"/>
      <c r="OXI153" s="194"/>
      <c r="OXJ153" s="194"/>
      <c r="OXK153" s="194"/>
      <c r="OXL153" s="194"/>
      <c r="OXM153" s="194"/>
      <c r="OXN153" s="194"/>
      <c r="OXO153" s="194"/>
      <c r="OXP153" s="194"/>
      <c r="OXQ153" s="194"/>
      <c r="OXR153" s="194"/>
      <c r="OXS153" s="194"/>
      <c r="OXT153" s="194"/>
      <c r="OXU153" s="194"/>
      <c r="OXV153" s="194"/>
      <c r="OXW153" s="194"/>
      <c r="OXX153" s="194"/>
      <c r="OXY153" s="194"/>
      <c r="OXZ153" s="194"/>
      <c r="OYA153" s="194"/>
      <c r="OYB153" s="194"/>
      <c r="OYC153" s="194"/>
      <c r="OYD153" s="194"/>
      <c r="OYE153" s="194"/>
      <c r="OYF153" s="194"/>
      <c r="OYG153" s="194"/>
      <c r="OYH153" s="194"/>
      <c r="OYI153" s="194"/>
      <c r="OYJ153" s="194"/>
      <c r="OYK153" s="194"/>
      <c r="OYL153" s="194"/>
      <c r="OYM153" s="194"/>
      <c r="OYN153" s="194"/>
      <c r="OYO153" s="194"/>
      <c r="OYP153" s="194"/>
      <c r="OYQ153" s="194"/>
      <c r="OYR153" s="194"/>
      <c r="OYS153" s="194"/>
      <c r="OYT153" s="194"/>
      <c r="OYU153" s="194"/>
      <c r="OYV153" s="194"/>
      <c r="OYW153" s="194"/>
      <c r="OYX153" s="194"/>
      <c r="OYY153" s="194"/>
      <c r="OYZ153" s="194"/>
      <c r="OZA153" s="194"/>
      <c r="OZB153" s="194"/>
      <c r="OZC153" s="194"/>
      <c r="OZD153" s="194"/>
      <c r="OZE153" s="194"/>
      <c r="OZF153" s="194"/>
      <c r="OZG153" s="194"/>
      <c r="OZH153" s="194"/>
      <c r="OZI153" s="194"/>
      <c r="OZJ153" s="194"/>
      <c r="OZK153" s="194"/>
      <c r="OZL153" s="194"/>
      <c r="OZM153" s="194"/>
      <c r="OZN153" s="194"/>
      <c r="OZO153" s="194"/>
      <c r="OZP153" s="194"/>
      <c r="OZQ153" s="194"/>
      <c r="OZR153" s="194"/>
      <c r="OZS153" s="194"/>
      <c r="OZT153" s="194"/>
      <c r="OZU153" s="194"/>
      <c r="OZV153" s="194"/>
      <c r="OZW153" s="194"/>
      <c r="OZX153" s="194"/>
      <c r="OZY153" s="194"/>
      <c r="OZZ153" s="194"/>
      <c r="PAA153" s="194"/>
      <c r="PAB153" s="194"/>
      <c r="PAC153" s="194"/>
      <c r="PAD153" s="194"/>
      <c r="PAE153" s="194"/>
      <c r="PAF153" s="194"/>
      <c r="PAG153" s="194"/>
      <c r="PAH153" s="194"/>
      <c r="PAI153" s="194"/>
      <c r="PAJ153" s="194"/>
      <c r="PAK153" s="194"/>
      <c r="PAL153" s="194"/>
      <c r="PAM153" s="194"/>
      <c r="PAN153" s="194"/>
      <c r="PAO153" s="194"/>
      <c r="PAP153" s="194"/>
      <c r="PAQ153" s="194"/>
      <c r="PAR153" s="194"/>
      <c r="PAS153" s="194"/>
      <c r="PAT153" s="194"/>
      <c r="PAU153" s="194"/>
      <c r="PAV153" s="194"/>
      <c r="PAW153" s="194"/>
      <c r="PAX153" s="194"/>
      <c r="PAY153" s="194"/>
      <c r="PAZ153" s="194"/>
      <c r="PBA153" s="194"/>
      <c r="PBB153" s="194"/>
      <c r="PBC153" s="194"/>
      <c r="PBD153" s="194"/>
      <c r="PBE153" s="194"/>
      <c r="PBF153" s="194"/>
      <c r="PBG153" s="194"/>
      <c r="PBH153" s="194"/>
      <c r="PBI153" s="194"/>
      <c r="PBJ153" s="194"/>
      <c r="PBK153" s="194"/>
      <c r="PBL153" s="194"/>
      <c r="PBM153" s="194"/>
      <c r="PBN153" s="194"/>
      <c r="PBO153" s="194"/>
      <c r="PBP153" s="194"/>
      <c r="PBQ153" s="194"/>
      <c r="PBR153" s="194"/>
      <c r="PBS153" s="194"/>
      <c r="PBT153" s="194"/>
      <c r="PBU153" s="194"/>
      <c r="PBV153" s="194"/>
      <c r="PBW153" s="194"/>
      <c r="PBX153" s="194"/>
      <c r="PBY153" s="194"/>
      <c r="PBZ153" s="194"/>
      <c r="PCA153" s="194"/>
      <c r="PCB153" s="194"/>
      <c r="PCC153" s="194"/>
      <c r="PCD153" s="194"/>
      <c r="PCE153" s="194"/>
      <c r="PCF153" s="194"/>
      <c r="PCG153" s="194"/>
      <c r="PCH153" s="194"/>
      <c r="PCI153" s="194"/>
      <c r="PCJ153" s="194"/>
      <c r="PCK153" s="194"/>
      <c r="PCL153" s="194"/>
      <c r="PCM153" s="194"/>
      <c r="PCN153" s="194"/>
      <c r="PCO153" s="194"/>
      <c r="PCP153" s="194"/>
      <c r="PCQ153" s="194"/>
      <c r="PCR153" s="194"/>
      <c r="PCS153" s="194"/>
      <c r="PCT153" s="194"/>
      <c r="PCU153" s="194"/>
      <c r="PCV153" s="194"/>
      <c r="PCW153" s="194"/>
      <c r="PCX153" s="194"/>
      <c r="PCY153" s="194"/>
      <c r="PCZ153" s="194"/>
      <c r="PDA153" s="194"/>
      <c r="PDB153" s="194"/>
      <c r="PDC153" s="194"/>
      <c r="PDD153" s="194"/>
      <c r="PDE153" s="194"/>
      <c r="PDF153" s="194"/>
      <c r="PDG153" s="194"/>
      <c r="PDH153" s="194"/>
      <c r="PDI153" s="194"/>
      <c r="PDJ153" s="194"/>
      <c r="PDK153" s="194"/>
      <c r="PDL153" s="194"/>
      <c r="PDM153" s="194"/>
      <c r="PDN153" s="194"/>
      <c r="PDO153" s="194"/>
      <c r="PDP153" s="194"/>
      <c r="PDQ153" s="194"/>
      <c r="PDR153" s="194"/>
      <c r="PDS153" s="194"/>
      <c r="PDT153" s="194"/>
      <c r="PDU153" s="194"/>
      <c r="PDV153" s="194"/>
      <c r="PDW153" s="194"/>
      <c r="PDX153" s="194"/>
      <c r="PDY153" s="194"/>
      <c r="PDZ153" s="194"/>
      <c r="PEA153" s="194"/>
      <c r="PEB153" s="194"/>
      <c r="PEC153" s="194"/>
      <c r="PED153" s="194"/>
      <c r="PEE153" s="194"/>
      <c r="PEF153" s="194"/>
      <c r="PEG153" s="194"/>
      <c r="PEH153" s="194"/>
      <c r="PEI153" s="194"/>
      <c r="PEJ153" s="194"/>
      <c r="PEK153" s="194"/>
      <c r="PEL153" s="194"/>
      <c r="PEM153" s="194"/>
      <c r="PEN153" s="194"/>
      <c r="PEO153" s="194"/>
      <c r="PEP153" s="194"/>
      <c r="PEQ153" s="194"/>
      <c r="PER153" s="194"/>
      <c r="PES153" s="194"/>
      <c r="PET153" s="194"/>
      <c r="PEU153" s="194"/>
      <c r="PEV153" s="194"/>
      <c r="PEW153" s="194"/>
      <c r="PEX153" s="194"/>
      <c r="PEY153" s="194"/>
      <c r="PEZ153" s="194"/>
      <c r="PFA153" s="194"/>
      <c r="PFB153" s="194"/>
      <c r="PFC153" s="194"/>
      <c r="PFD153" s="194"/>
      <c r="PFE153" s="194"/>
      <c r="PFF153" s="194"/>
      <c r="PFG153" s="194"/>
      <c r="PFH153" s="194"/>
      <c r="PFI153" s="194"/>
      <c r="PFJ153" s="194"/>
      <c r="PFK153" s="194"/>
      <c r="PFL153" s="194"/>
      <c r="PFM153" s="194"/>
      <c r="PFN153" s="194"/>
      <c r="PFO153" s="194"/>
      <c r="PFP153" s="194"/>
      <c r="PFQ153" s="194"/>
      <c r="PFR153" s="194"/>
      <c r="PFS153" s="194"/>
      <c r="PFT153" s="194"/>
      <c r="PFU153" s="194"/>
      <c r="PFV153" s="194"/>
      <c r="PFW153" s="194"/>
      <c r="PFX153" s="194"/>
      <c r="PFY153" s="194"/>
      <c r="PFZ153" s="194"/>
      <c r="PGA153" s="194"/>
      <c r="PGB153" s="194"/>
      <c r="PGC153" s="194"/>
      <c r="PGD153" s="194"/>
      <c r="PGE153" s="194"/>
      <c r="PGF153" s="194"/>
      <c r="PGG153" s="194"/>
      <c r="PGH153" s="194"/>
      <c r="PGI153" s="194"/>
      <c r="PGJ153" s="194"/>
      <c r="PGK153" s="194"/>
      <c r="PGL153" s="194"/>
      <c r="PGM153" s="194"/>
      <c r="PGN153" s="194"/>
      <c r="PGO153" s="194"/>
      <c r="PGP153" s="194"/>
      <c r="PGQ153" s="194"/>
      <c r="PGR153" s="194"/>
      <c r="PGS153" s="194"/>
      <c r="PGT153" s="194"/>
      <c r="PGU153" s="194"/>
      <c r="PGV153" s="194"/>
      <c r="PGW153" s="194"/>
      <c r="PGX153" s="194"/>
      <c r="PGY153" s="194"/>
      <c r="PGZ153" s="194"/>
      <c r="PHA153" s="194"/>
      <c r="PHB153" s="194"/>
      <c r="PHC153" s="194"/>
      <c r="PHD153" s="194"/>
      <c r="PHE153" s="194"/>
      <c r="PHF153" s="194"/>
      <c r="PHG153" s="194"/>
      <c r="PHH153" s="194"/>
      <c r="PHI153" s="194"/>
      <c r="PHJ153" s="194"/>
      <c r="PHK153" s="194"/>
      <c r="PHL153" s="194"/>
      <c r="PHM153" s="194"/>
      <c r="PHN153" s="194"/>
      <c r="PHO153" s="194"/>
      <c r="PHP153" s="194"/>
      <c r="PHQ153" s="194"/>
      <c r="PHR153" s="194"/>
      <c r="PHS153" s="194"/>
      <c r="PHT153" s="194"/>
      <c r="PHU153" s="194"/>
      <c r="PHV153" s="194"/>
      <c r="PHW153" s="194"/>
      <c r="PHX153" s="194"/>
      <c r="PHY153" s="194"/>
      <c r="PHZ153" s="194"/>
      <c r="PIA153" s="194"/>
      <c r="PIB153" s="194"/>
      <c r="PIC153" s="194"/>
      <c r="PID153" s="194"/>
      <c r="PIE153" s="194"/>
      <c r="PIF153" s="194"/>
      <c r="PIG153" s="194"/>
      <c r="PIH153" s="194"/>
      <c r="PII153" s="194"/>
      <c r="PIJ153" s="194"/>
      <c r="PIK153" s="194"/>
      <c r="PIL153" s="194"/>
      <c r="PIM153" s="194"/>
      <c r="PIN153" s="194"/>
      <c r="PIO153" s="194"/>
      <c r="PIP153" s="194"/>
      <c r="PIQ153" s="194"/>
      <c r="PIR153" s="194"/>
      <c r="PIS153" s="194"/>
      <c r="PIT153" s="194"/>
      <c r="PIU153" s="194"/>
      <c r="PIV153" s="194"/>
      <c r="PIW153" s="194"/>
      <c r="PIX153" s="194"/>
      <c r="PIY153" s="194"/>
      <c r="PIZ153" s="194"/>
      <c r="PJA153" s="194"/>
      <c r="PJB153" s="194"/>
      <c r="PJC153" s="194"/>
      <c r="PJD153" s="194"/>
      <c r="PJE153" s="194"/>
      <c r="PJF153" s="194"/>
      <c r="PJG153" s="194"/>
      <c r="PJH153" s="194"/>
      <c r="PJI153" s="194"/>
      <c r="PJJ153" s="194"/>
      <c r="PJK153" s="194"/>
      <c r="PJL153" s="194"/>
      <c r="PJM153" s="194"/>
      <c r="PJN153" s="194"/>
      <c r="PJO153" s="194"/>
      <c r="PJP153" s="194"/>
      <c r="PJQ153" s="194"/>
      <c r="PJR153" s="194"/>
      <c r="PJS153" s="194"/>
      <c r="PJT153" s="194"/>
      <c r="PJU153" s="194"/>
      <c r="PJV153" s="194"/>
      <c r="PJW153" s="194"/>
      <c r="PJX153" s="194"/>
      <c r="PJY153" s="194"/>
      <c r="PJZ153" s="194"/>
      <c r="PKA153" s="194"/>
      <c r="PKB153" s="194"/>
      <c r="PKC153" s="194"/>
      <c r="PKD153" s="194"/>
      <c r="PKE153" s="194"/>
      <c r="PKF153" s="194"/>
      <c r="PKG153" s="194"/>
      <c r="PKH153" s="194"/>
      <c r="PKI153" s="194"/>
      <c r="PKJ153" s="194"/>
      <c r="PKK153" s="194"/>
      <c r="PKL153" s="194"/>
      <c r="PKM153" s="194"/>
      <c r="PKN153" s="194"/>
      <c r="PKO153" s="194"/>
      <c r="PKP153" s="194"/>
      <c r="PKQ153" s="194"/>
      <c r="PKR153" s="194"/>
      <c r="PKS153" s="194"/>
      <c r="PKT153" s="194"/>
      <c r="PKU153" s="194"/>
      <c r="PKV153" s="194"/>
      <c r="PKW153" s="194"/>
      <c r="PKX153" s="194"/>
      <c r="PKY153" s="194"/>
      <c r="PKZ153" s="194"/>
      <c r="PLA153" s="194"/>
      <c r="PLB153" s="194"/>
      <c r="PLC153" s="194"/>
      <c r="PLD153" s="194"/>
      <c r="PLE153" s="194"/>
      <c r="PLF153" s="194"/>
      <c r="PLG153" s="194"/>
      <c r="PLH153" s="194"/>
      <c r="PLI153" s="194"/>
      <c r="PLJ153" s="194"/>
      <c r="PLK153" s="194"/>
      <c r="PLL153" s="194"/>
      <c r="PLM153" s="194"/>
      <c r="PLN153" s="194"/>
      <c r="PLO153" s="194"/>
      <c r="PLP153" s="194"/>
      <c r="PLQ153" s="194"/>
      <c r="PLR153" s="194"/>
      <c r="PLS153" s="194"/>
      <c r="PLT153" s="194"/>
      <c r="PLU153" s="194"/>
      <c r="PLV153" s="194"/>
      <c r="PLW153" s="194"/>
      <c r="PLX153" s="194"/>
      <c r="PLY153" s="194"/>
      <c r="PLZ153" s="194"/>
      <c r="PMA153" s="194"/>
      <c r="PMB153" s="194"/>
      <c r="PMC153" s="194"/>
      <c r="PMD153" s="194"/>
      <c r="PME153" s="194"/>
      <c r="PMF153" s="194"/>
      <c r="PMG153" s="194"/>
      <c r="PMH153" s="194"/>
      <c r="PMI153" s="194"/>
      <c r="PMJ153" s="194"/>
      <c r="PMK153" s="194"/>
      <c r="PML153" s="194"/>
      <c r="PMM153" s="194"/>
      <c r="PMN153" s="194"/>
      <c r="PMO153" s="194"/>
      <c r="PMP153" s="194"/>
      <c r="PMQ153" s="194"/>
      <c r="PMR153" s="194"/>
      <c r="PMS153" s="194"/>
      <c r="PMT153" s="194"/>
      <c r="PMU153" s="194"/>
      <c r="PMV153" s="194"/>
      <c r="PMW153" s="194"/>
      <c r="PMX153" s="194"/>
      <c r="PMY153" s="194"/>
      <c r="PMZ153" s="194"/>
      <c r="PNA153" s="194"/>
      <c r="PNB153" s="194"/>
      <c r="PNC153" s="194"/>
      <c r="PND153" s="194"/>
      <c r="PNE153" s="194"/>
      <c r="PNF153" s="194"/>
      <c r="PNG153" s="194"/>
      <c r="PNH153" s="194"/>
      <c r="PNI153" s="194"/>
      <c r="PNJ153" s="194"/>
      <c r="PNK153" s="194"/>
      <c r="PNL153" s="194"/>
      <c r="PNM153" s="194"/>
      <c r="PNN153" s="194"/>
      <c r="PNO153" s="194"/>
      <c r="PNP153" s="194"/>
      <c r="PNQ153" s="194"/>
      <c r="PNR153" s="194"/>
      <c r="PNS153" s="194"/>
      <c r="PNT153" s="194"/>
      <c r="PNU153" s="194"/>
      <c r="PNV153" s="194"/>
      <c r="PNW153" s="194"/>
      <c r="PNX153" s="194"/>
      <c r="PNY153" s="194"/>
      <c r="PNZ153" s="194"/>
      <c r="POA153" s="194"/>
      <c r="POB153" s="194"/>
      <c r="POC153" s="194"/>
      <c r="POD153" s="194"/>
      <c r="POE153" s="194"/>
      <c r="POF153" s="194"/>
      <c r="POG153" s="194"/>
      <c r="POH153" s="194"/>
      <c r="POI153" s="194"/>
      <c r="POJ153" s="194"/>
      <c r="POK153" s="194"/>
      <c r="POL153" s="194"/>
      <c r="POM153" s="194"/>
      <c r="PON153" s="194"/>
      <c r="POO153" s="194"/>
      <c r="POP153" s="194"/>
      <c r="POQ153" s="194"/>
      <c r="POR153" s="194"/>
      <c r="POS153" s="194"/>
      <c r="POT153" s="194"/>
      <c r="POU153" s="194"/>
      <c r="POV153" s="194"/>
      <c r="POW153" s="194"/>
      <c r="POX153" s="194"/>
      <c r="POY153" s="194"/>
      <c r="POZ153" s="194"/>
      <c r="PPA153" s="194"/>
      <c r="PPB153" s="194"/>
      <c r="PPC153" s="194"/>
      <c r="PPD153" s="194"/>
      <c r="PPE153" s="194"/>
      <c r="PPF153" s="194"/>
      <c r="PPG153" s="194"/>
      <c r="PPH153" s="194"/>
      <c r="PPI153" s="194"/>
      <c r="PPJ153" s="194"/>
      <c r="PPK153" s="194"/>
      <c r="PPL153" s="194"/>
      <c r="PPM153" s="194"/>
      <c r="PPN153" s="194"/>
      <c r="PPO153" s="194"/>
      <c r="PPP153" s="194"/>
      <c r="PPQ153" s="194"/>
      <c r="PPR153" s="194"/>
      <c r="PPS153" s="194"/>
      <c r="PPT153" s="194"/>
      <c r="PPU153" s="194"/>
      <c r="PPV153" s="194"/>
      <c r="PPW153" s="194"/>
      <c r="PPX153" s="194"/>
      <c r="PPY153" s="194"/>
      <c r="PPZ153" s="194"/>
      <c r="PQA153" s="194"/>
      <c r="PQB153" s="194"/>
      <c r="PQC153" s="194"/>
      <c r="PQD153" s="194"/>
      <c r="PQE153" s="194"/>
      <c r="PQF153" s="194"/>
      <c r="PQG153" s="194"/>
      <c r="PQH153" s="194"/>
      <c r="PQI153" s="194"/>
      <c r="PQJ153" s="194"/>
      <c r="PQK153" s="194"/>
      <c r="PQL153" s="194"/>
      <c r="PQM153" s="194"/>
      <c r="PQN153" s="194"/>
      <c r="PQO153" s="194"/>
      <c r="PQP153" s="194"/>
      <c r="PQQ153" s="194"/>
      <c r="PQR153" s="194"/>
      <c r="PQS153" s="194"/>
      <c r="PQT153" s="194"/>
      <c r="PQU153" s="194"/>
      <c r="PQV153" s="194"/>
      <c r="PQW153" s="194"/>
      <c r="PQX153" s="194"/>
      <c r="PQY153" s="194"/>
      <c r="PQZ153" s="194"/>
      <c r="PRA153" s="194"/>
      <c r="PRB153" s="194"/>
      <c r="PRC153" s="194"/>
      <c r="PRD153" s="194"/>
      <c r="PRE153" s="194"/>
      <c r="PRF153" s="194"/>
      <c r="PRG153" s="194"/>
      <c r="PRH153" s="194"/>
      <c r="PRI153" s="194"/>
      <c r="PRJ153" s="194"/>
      <c r="PRK153" s="194"/>
      <c r="PRL153" s="194"/>
      <c r="PRM153" s="194"/>
      <c r="PRN153" s="194"/>
      <c r="PRO153" s="194"/>
      <c r="PRP153" s="194"/>
      <c r="PRQ153" s="194"/>
      <c r="PRR153" s="194"/>
      <c r="PRS153" s="194"/>
      <c r="PRT153" s="194"/>
      <c r="PRU153" s="194"/>
      <c r="PRV153" s="194"/>
      <c r="PRW153" s="194"/>
      <c r="PRX153" s="194"/>
      <c r="PRY153" s="194"/>
      <c r="PRZ153" s="194"/>
      <c r="PSA153" s="194"/>
      <c r="PSB153" s="194"/>
      <c r="PSC153" s="194"/>
      <c r="PSD153" s="194"/>
      <c r="PSE153" s="194"/>
      <c r="PSF153" s="194"/>
      <c r="PSG153" s="194"/>
      <c r="PSH153" s="194"/>
      <c r="PSI153" s="194"/>
      <c r="PSJ153" s="194"/>
      <c r="PSK153" s="194"/>
      <c r="PSL153" s="194"/>
      <c r="PSM153" s="194"/>
      <c r="PSN153" s="194"/>
      <c r="PSO153" s="194"/>
      <c r="PSP153" s="194"/>
      <c r="PSQ153" s="194"/>
      <c r="PSR153" s="194"/>
      <c r="PSS153" s="194"/>
      <c r="PST153" s="194"/>
      <c r="PSU153" s="194"/>
      <c r="PSV153" s="194"/>
      <c r="PSW153" s="194"/>
      <c r="PSX153" s="194"/>
      <c r="PSY153" s="194"/>
      <c r="PSZ153" s="194"/>
      <c r="PTA153" s="194"/>
      <c r="PTB153" s="194"/>
      <c r="PTC153" s="194"/>
      <c r="PTD153" s="194"/>
      <c r="PTE153" s="194"/>
      <c r="PTF153" s="194"/>
      <c r="PTG153" s="194"/>
      <c r="PTH153" s="194"/>
      <c r="PTI153" s="194"/>
      <c r="PTJ153" s="194"/>
      <c r="PTK153" s="194"/>
      <c r="PTL153" s="194"/>
      <c r="PTM153" s="194"/>
      <c r="PTN153" s="194"/>
      <c r="PTO153" s="194"/>
      <c r="PTP153" s="194"/>
      <c r="PTQ153" s="194"/>
      <c r="PTR153" s="194"/>
      <c r="PTS153" s="194"/>
      <c r="PTT153" s="194"/>
      <c r="PTU153" s="194"/>
      <c r="PTV153" s="194"/>
      <c r="PTW153" s="194"/>
      <c r="PTX153" s="194"/>
      <c r="PTY153" s="194"/>
      <c r="PTZ153" s="194"/>
      <c r="PUA153" s="194"/>
      <c r="PUB153" s="194"/>
      <c r="PUC153" s="194"/>
      <c r="PUD153" s="194"/>
      <c r="PUE153" s="194"/>
      <c r="PUF153" s="194"/>
      <c r="PUG153" s="194"/>
      <c r="PUH153" s="194"/>
      <c r="PUI153" s="194"/>
      <c r="PUJ153" s="194"/>
      <c r="PUK153" s="194"/>
      <c r="PUL153" s="194"/>
      <c r="PUM153" s="194"/>
      <c r="PUN153" s="194"/>
      <c r="PUO153" s="194"/>
      <c r="PUP153" s="194"/>
      <c r="PUQ153" s="194"/>
      <c r="PUR153" s="194"/>
      <c r="PUS153" s="194"/>
      <c r="PUT153" s="194"/>
      <c r="PUU153" s="194"/>
      <c r="PUV153" s="194"/>
      <c r="PUW153" s="194"/>
      <c r="PUX153" s="194"/>
      <c r="PUY153" s="194"/>
      <c r="PUZ153" s="194"/>
      <c r="PVA153" s="194"/>
      <c r="PVB153" s="194"/>
      <c r="PVC153" s="194"/>
      <c r="PVD153" s="194"/>
      <c r="PVE153" s="194"/>
      <c r="PVF153" s="194"/>
      <c r="PVG153" s="194"/>
      <c r="PVH153" s="194"/>
      <c r="PVI153" s="194"/>
      <c r="PVJ153" s="194"/>
      <c r="PVK153" s="194"/>
      <c r="PVL153" s="194"/>
      <c r="PVM153" s="194"/>
      <c r="PVN153" s="194"/>
      <c r="PVO153" s="194"/>
      <c r="PVP153" s="194"/>
      <c r="PVQ153" s="194"/>
      <c r="PVR153" s="194"/>
      <c r="PVS153" s="194"/>
      <c r="PVT153" s="194"/>
      <c r="PVU153" s="194"/>
      <c r="PVV153" s="194"/>
      <c r="PVW153" s="194"/>
      <c r="PVX153" s="194"/>
      <c r="PVY153" s="194"/>
      <c r="PVZ153" s="194"/>
      <c r="PWA153" s="194"/>
      <c r="PWB153" s="194"/>
      <c r="PWC153" s="194"/>
      <c r="PWD153" s="194"/>
      <c r="PWE153" s="194"/>
      <c r="PWF153" s="194"/>
      <c r="PWG153" s="194"/>
      <c r="PWH153" s="194"/>
      <c r="PWI153" s="194"/>
      <c r="PWJ153" s="194"/>
      <c r="PWK153" s="194"/>
      <c r="PWL153" s="194"/>
      <c r="PWM153" s="194"/>
      <c r="PWN153" s="194"/>
      <c r="PWO153" s="194"/>
      <c r="PWP153" s="194"/>
      <c r="PWQ153" s="194"/>
      <c r="PWR153" s="194"/>
      <c r="PWS153" s="194"/>
      <c r="PWT153" s="194"/>
      <c r="PWU153" s="194"/>
      <c r="PWV153" s="194"/>
      <c r="PWW153" s="194"/>
      <c r="PWX153" s="194"/>
      <c r="PWY153" s="194"/>
      <c r="PWZ153" s="194"/>
      <c r="PXA153" s="194"/>
      <c r="PXB153" s="194"/>
      <c r="PXC153" s="194"/>
      <c r="PXD153" s="194"/>
      <c r="PXE153" s="194"/>
      <c r="PXF153" s="194"/>
      <c r="PXG153" s="194"/>
      <c r="PXH153" s="194"/>
      <c r="PXI153" s="194"/>
      <c r="PXJ153" s="194"/>
      <c r="PXK153" s="194"/>
      <c r="PXL153" s="194"/>
      <c r="PXM153" s="194"/>
      <c r="PXN153" s="194"/>
      <c r="PXO153" s="194"/>
      <c r="PXP153" s="194"/>
      <c r="PXQ153" s="194"/>
      <c r="PXR153" s="194"/>
      <c r="PXS153" s="194"/>
      <c r="PXT153" s="194"/>
      <c r="PXU153" s="194"/>
      <c r="PXV153" s="194"/>
      <c r="PXW153" s="194"/>
      <c r="PXX153" s="194"/>
      <c r="PXY153" s="194"/>
      <c r="PXZ153" s="194"/>
      <c r="PYA153" s="194"/>
      <c r="PYB153" s="194"/>
      <c r="PYC153" s="194"/>
      <c r="PYD153" s="194"/>
      <c r="PYE153" s="194"/>
      <c r="PYF153" s="194"/>
      <c r="PYG153" s="194"/>
      <c r="PYH153" s="194"/>
      <c r="PYI153" s="194"/>
      <c r="PYJ153" s="194"/>
      <c r="PYK153" s="194"/>
      <c r="PYL153" s="194"/>
      <c r="PYM153" s="194"/>
      <c r="PYN153" s="194"/>
      <c r="PYO153" s="194"/>
      <c r="PYP153" s="194"/>
      <c r="PYQ153" s="194"/>
      <c r="PYR153" s="194"/>
      <c r="PYS153" s="194"/>
      <c r="PYT153" s="194"/>
      <c r="PYU153" s="194"/>
      <c r="PYV153" s="194"/>
      <c r="PYW153" s="194"/>
      <c r="PYX153" s="194"/>
      <c r="PYY153" s="194"/>
      <c r="PYZ153" s="194"/>
      <c r="PZA153" s="194"/>
      <c r="PZB153" s="194"/>
      <c r="PZC153" s="194"/>
      <c r="PZD153" s="194"/>
      <c r="PZE153" s="194"/>
      <c r="PZF153" s="194"/>
      <c r="PZG153" s="194"/>
      <c r="PZH153" s="194"/>
      <c r="PZI153" s="194"/>
      <c r="PZJ153" s="194"/>
      <c r="PZK153" s="194"/>
      <c r="PZL153" s="194"/>
      <c r="PZM153" s="194"/>
      <c r="PZN153" s="194"/>
      <c r="PZO153" s="194"/>
      <c r="PZP153" s="194"/>
      <c r="PZQ153" s="194"/>
      <c r="PZR153" s="194"/>
      <c r="PZS153" s="194"/>
      <c r="PZT153" s="194"/>
      <c r="PZU153" s="194"/>
      <c r="PZV153" s="194"/>
      <c r="PZW153" s="194"/>
      <c r="PZX153" s="194"/>
      <c r="PZY153" s="194"/>
      <c r="PZZ153" s="194"/>
      <c r="QAA153" s="194"/>
      <c r="QAB153" s="194"/>
      <c r="QAC153" s="194"/>
      <c r="QAD153" s="194"/>
      <c r="QAE153" s="194"/>
      <c r="QAF153" s="194"/>
      <c r="QAG153" s="194"/>
      <c r="QAH153" s="194"/>
      <c r="QAI153" s="194"/>
      <c r="QAJ153" s="194"/>
      <c r="QAK153" s="194"/>
      <c r="QAL153" s="194"/>
      <c r="QAM153" s="194"/>
      <c r="QAN153" s="194"/>
      <c r="QAO153" s="194"/>
      <c r="QAP153" s="194"/>
      <c r="QAQ153" s="194"/>
      <c r="QAR153" s="194"/>
      <c r="QAS153" s="194"/>
      <c r="QAT153" s="194"/>
      <c r="QAU153" s="194"/>
      <c r="QAV153" s="194"/>
      <c r="QAW153" s="194"/>
      <c r="QAX153" s="194"/>
      <c r="QAY153" s="194"/>
      <c r="QAZ153" s="194"/>
      <c r="QBA153" s="194"/>
      <c r="QBB153" s="194"/>
      <c r="QBC153" s="194"/>
      <c r="QBD153" s="194"/>
      <c r="QBE153" s="194"/>
      <c r="QBF153" s="194"/>
      <c r="QBG153" s="194"/>
      <c r="QBH153" s="194"/>
      <c r="QBI153" s="194"/>
      <c r="QBJ153" s="194"/>
      <c r="QBK153" s="194"/>
      <c r="QBL153" s="194"/>
      <c r="QBM153" s="194"/>
      <c r="QBN153" s="194"/>
      <c r="QBO153" s="194"/>
      <c r="QBP153" s="194"/>
      <c r="QBQ153" s="194"/>
      <c r="QBR153" s="194"/>
      <c r="QBS153" s="194"/>
      <c r="QBT153" s="194"/>
      <c r="QBU153" s="194"/>
      <c r="QBV153" s="194"/>
      <c r="QBW153" s="194"/>
      <c r="QBX153" s="194"/>
      <c r="QBY153" s="194"/>
      <c r="QBZ153" s="194"/>
      <c r="QCA153" s="194"/>
      <c r="QCB153" s="194"/>
      <c r="QCC153" s="194"/>
      <c r="QCD153" s="194"/>
      <c r="QCE153" s="194"/>
      <c r="QCF153" s="194"/>
      <c r="QCG153" s="194"/>
      <c r="QCH153" s="194"/>
      <c r="QCI153" s="194"/>
      <c r="QCJ153" s="194"/>
      <c r="QCK153" s="194"/>
      <c r="QCL153" s="194"/>
      <c r="QCM153" s="194"/>
      <c r="QCN153" s="194"/>
      <c r="QCO153" s="194"/>
      <c r="QCP153" s="194"/>
      <c r="QCQ153" s="194"/>
      <c r="QCR153" s="194"/>
      <c r="QCS153" s="194"/>
      <c r="QCT153" s="194"/>
      <c r="QCU153" s="194"/>
      <c r="QCV153" s="194"/>
      <c r="QCW153" s="194"/>
      <c r="QCX153" s="194"/>
      <c r="QCY153" s="194"/>
      <c r="QCZ153" s="194"/>
      <c r="QDA153" s="194"/>
      <c r="QDB153" s="194"/>
      <c r="QDC153" s="194"/>
      <c r="QDD153" s="194"/>
      <c r="QDE153" s="194"/>
      <c r="QDF153" s="194"/>
      <c r="QDG153" s="194"/>
      <c r="QDH153" s="194"/>
      <c r="QDI153" s="194"/>
      <c r="QDJ153" s="194"/>
      <c r="QDK153" s="194"/>
      <c r="QDL153" s="194"/>
      <c r="QDM153" s="194"/>
      <c r="QDN153" s="194"/>
      <c r="QDO153" s="194"/>
      <c r="QDP153" s="194"/>
      <c r="QDQ153" s="194"/>
      <c r="QDR153" s="194"/>
      <c r="QDS153" s="194"/>
      <c r="QDT153" s="194"/>
      <c r="QDU153" s="194"/>
      <c r="QDV153" s="194"/>
      <c r="QDW153" s="194"/>
      <c r="QDX153" s="194"/>
      <c r="QDY153" s="194"/>
      <c r="QDZ153" s="194"/>
      <c r="QEA153" s="194"/>
      <c r="QEB153" s="194"/>
      <c r="QEC153" s="194"/>
      <c r="QED153" s="194"/>
      <c r="QEE153" s="194"/>
      <c r="QEF153" s="194"/>
      <c r="QEG153" s="194"/>
      <c r="QEH153" s="194"/>
      <c r="QEI153" s="194"/>
      <c r="QEJ153" s="194"/>
      <c r="QEK153" s="194"/>
      <c r="QEL153" s="194"/>
      <c r="QEM153" s="194"/>
      <c r="QEN153" s="194"/>
      <c r="QEO153" s="194"/>
      <c r="QEP153" s="194"/>
      <c r="QEQ153" s="194"/>
      <c r="QER153" s="194"/>
      <c r="QES153" s="194"/>
      <c r="QET153" s="194"/>
      <c r="QEU153" s="194"/>
      <c r="QEV153" s="194"/>
      <c r="QEW153" s="194"/>
      <c r="QEX153" s="194"/>
      <c r="QEY153" s="194"/>
      <c r="QEZ153" s="194"/>
      <c r="QFA153" s="194"/>
      <c r="QFB153" s="194"/>
      <c r="QFC153" s="194"/>
      <c r="QFD153" s="194"/>
      <c r="QFE153" s="194"/>
      <c r="QFF153" s="194"/>
      <c r="QFG153" s="194"/>
      <c r="QFH153" s="194"/>
      <c r="QFI153" s="194"/>
      <c r="QFJ153" s="194"/>
      <c r="QFK153" s="194"/>
      <c r="QFL153" s="194"/>
      <c r="QFM153" s="194"/>
      <c r="QFN153" s="194"/>
      <c r="QFO153" s="194"/>
      <c r="QFP153" s="194"/>
      <c r="QFQ153" s="194"/>
      <c r="QFR153" s="194"/>
      <c r="QFS153" s="194"/>
      <c r="QFT153" s="194"/>
      <c r="QFU153" s="194"/>
      <c r="QFV153" s="194"/>
      <c r="QFW153" s="194"/>
      <c r="QFX153" s="194"/>
      <c r="QFY153" s="194"/>
      <c r="QFZ153" s="194"/>
      <c r="QGA153" s="194"/>
      <c r="QGB153" s="194"/>
      <c r="QGC153" s="194"/>
      <c r="QGD153" s="194"/>
      <c r="QGE153" s="194"/>
      <c r="QGF153" s="194"/>
      <c r="QGG153" s="194"/>
      <c r="QGH153" s="194"/>
      <c r="QGI153" s="194"/>
      <c r="QGJ153" s="194"/>
      <c r="QGK153" s="194"/>
      <c r="QGL153" s="194"/>
      <c r="QGM153" s="194"/>
      <c r="QGN153" s="194"/>
      <c r="QGO153" s="194"/>
      <c r="QGP153" s="194"/>
      <c r="QGQ153" s="194"/>
      <c r="QGR153" s="194"/>
      <c r="QGS153" s="194"/>
      <c r="QGT153" s="194"/>
      <c r="QGU153" s="194"/>
      <c r="QGV153" s="194"/>
      <c r="QGW153" s="194"/>
      <c r="QGX153" s="194"/>
      <c r="QGY153" s="194"/>
      <c r="QGZ153" s="194"/>
      <c r="QHA153" s="194"/>
      <c r="QHB153" s="194"/>
      <c r="QHC153" s="194"/>
      <c r="QHD153" s="194"/>
      <c r="QHE153" s="194"/>
      <c r="QHF153" s="194"/>
      <c r="QHG153" s="194"/>
      <c r="QHH153" s="194"/>
      <c r="QHI153" s="194"/>
      <c r="QHJ153" s="194"/>
      <c r="QHK153" s="194"/>
      <c r="QHL153" s="194"/>
      <c r="QHM153" s="194"/>
      <c r="QHN153" s="194"/>
      <c r="QHO153" s="194"/>
      <c r="QHP153" s="194"/>
      <c r="QHQ153" s="194"/>
      <c r="QHR153" s="194"/>
      <c r="QHS153" s="194"/>
      <c r="QHT153" s="194"/>
      <c r="QHU153" s="194"/>
      <c r="QHV153" s="194"/>
      <c r="QHW153" s="194"/>
      <c r="QHX153" s="194"/>
      <c r="QHY153" s="194"/>
      <c r="QHZ153" s="194"/>
      <c r="QIA153" s="194"/>
      <c r="QIB153" s="194"/>
      <c r="QIC153" s="194"/>
      <c r="QID153" s="194"/>
      <c r="QIE153" s="194"/>
      <c r="QIF153" s="194"/>
      <c r="QIG153" s="194"/>
      <c r="QIH153" s="194"/>
      <c r="QII153" s="194"/>
      <c r="QIJ153" s="194"/>
      <c r="QIK153" s="194"/>
      <c r="QIL153" s="194"/>
      <c r="QIM153" s="194"/>
      <c r="QIN153" s="194"/>
      <c r="QIO153" s="194"/>
      <c r="QIP153" s="194"/>
      <c r="QIQ153" s="194"/>
      <c r="QIR153" s="194"/>
      <c r="QIS153" s="194"/>
      <c r="QIT153" s="194"/>
      <c r="QIU153" s="194"/>
      <c r="QIV153" s="194"/>
      <c r="QIW153" s="194"/>
      <c r="QIX153" s="194"/>
      <c r="QIY153" s="194"/>
      <c r="QIZ153" s="194"/>
      <c r="QJA153" s="194"/>
      <c r="QJB153" s="194"/>
      <c r="QJC153" s="194"/>
      <c r="QJD153" s="194"/>
      <c r="QJE153" s="194"/>
      <c r="QJF153" s="194"/>
      <c r="QJG153" s="194"/>
      <c r="QJH153" s="194"/>
      <c r="QJI153" s="194"/>
      <c r="QJJ153" s="194"/>
      <c r="QJK153" s="194"/>
      <c r="QJL153" s="194"/>
      <c r="QJM153" s="194"/>
      <c r="QJN153" s="194"/>
      <c r="QJO153" s="194"/>
      <c r="QJP153" s="194"/>
      <c r="QJQ153" s="194"/>
      <c r="QJR153" s="194"/>
      <c r="QJS153" s="194"/>
      <c r="QJT153" s="194"/>
      <c r="QJU153" s="194"/>
      <c r="QJV153" s="194"/>
      <c r="QJW153" s="194"/>
      <c r="QJX153" s="194"/>
      <c r="QJY153" s="194"/>
      <c r="QJZ153" s="194"/>
      <c r="QKA153" s="194"/>
      <c r="QKB153" s="194"/>
      <c r="QKC153" s="194"/>
      <c r="QKD153" s="194"/>
      <c r="QKE153" s="194"/>
      <c r="QKF153" s="194"/>
      <c r="QKG153" s="194"/>
      <c r="QKH153" s="194"/>
      <c r="QKI153" s="194"/>
      <c r="QKJ153" s="194"/>
      <c r="QKK153" s="194"/>
      <c r="QKL153" s="194"/>
      <c r="QKM153" s="194"/>
      <c r="QKN153" s="194"/>
      <c r="QKO153" s="194"/>
      <c r="QKP153" s="194"/>
      <c r="QKQ153" s="194"/>
      <c r="QKR153" s="194"/>
      <c r="QKS153" s="194"/>
      <c r="QKT153" s="194"/>
      <c r="QKU153" s="194"/>
      <c r="QKV153" s="194"/>
      <c r="QKW153" s="194"/>
      <c r="QKX153" s="194"/>
      <c r="QKY153" s="194"/>
      <c r="QKZ153" s="194"/>
      <c r="QLA153" s="194"/>
      <c r="QLB153" s="194"/>
      <c r="QLC153" s="194"/>
      <c r="QLD153" s="194"/>
      <c r="QLE153" s="194"/>
      <c r="QLF153" s="194"/>
      <c r="QLG153" s="194"/>
      <c r="QLH153" s="194"/>
      <c r="QLI153" s="194"/>
      <c r="QLJ153" s="194"/>
      <c r="QLK153" s="194"/>
      <c r="QLL153" s="194"/>
      <c r="QLM153" s="194"/>
      <c r="QLN153" s="194"/>
      <c r="QLO153" s="194"/>
      <c r="QLP153" s="194"/>
      <c r="QLQ153" s="194"/>
      <c r="QLR153" s="194"/>
      <c r="QLS153" s="194"/>
      <c r="QLT153" s="194"/>
      <c r="QLU153" s="194"/>
      <c r="QLV153" s="194"/>
      <c r="QLW153" s="194"/>
      <c r="QLX153" s="194"/>
      <c r="QLY153" s="194"/>
      <c r="QLZ153" s="194"/>
      <c r="QMA153" s="194"/>
      <c r="QMB153" s="194"/>
      <c r="QMC153" s="194"/>
      <c r="QMD153" s="194"/>
      <c r="QME153" s="194"/>
      <c r="QMF153" s="194"/>
      <c r="QMG153" s="194"/>
      <c r="QMH153" s="194"/>
      <c r="QMI153" s="194"/>
      <c r="QMJ153" s="194"/>
      <c r="QMK153" s="194"/>
      <c r="QML153" s="194"/>
      <c r="QMM153" s="194"/>
      <c r="QMN153" s="194"/>
      <c r="QMO153" s="194"/>
      <c r="QMP153" s="194"/>
      <c r="QMQ153" s="194"/>
      <c r="QMR153" s="194"/>
      <c r="QMS153" s="194"/>
      <c r="QMT153" s="194"/>
      <c r="QMU153" s="194"/>
      <c r="QMV153" s="194"/>
      <c r="QMW153" s="194"/>
      <c r="QMX153" s="194"/>
      <c r="QMY153" s="194"/>
      <c r="QMZ153" s="194"/>
      <c r="QNA153" s="194"/>
      <c r="QNB153" s="194"/>
      <c r="QNC153" s="194"/>
      <c r="QND153" s="194"/>
      <c r="QNE153" s="194"/>
      <c r="QNF153" s="194"/>
      <c r="QNG153" s="194"/>
      <c r="QNH153" s="194"/>
      <c r="QNI153" s="194"/>
      <c r="QNJ153" s="194"/>
      <c r="QNK153" s="194"/>
      <c r="QNL153" s="194"/>
      <c r="QNM153" s="194"/>
      <c r="QNN153" s="194"/>
      <c r="QNO153" s="194"/>
      <c r="QNP153" s="194"/>
      <c r="QNQ153" s="194"/>
      <c r="QNR153" s="194"/>
      <c r="QNS153" s="194"/>
      <c r="QNT153" s="194"/>
      <c r="QNU153" s="194"/>
      <c r="QNV153" s="194"/>
      <c r="QNW153" s="194"/>
      <c r="QNX153" s="194"/>
      <c r="QNY153" s="194"/>
      <c r="QNZ153" s="194"/>
      <c r="QOA153" s="194"/>
      <c r="QOB153" s="194"/>
      <c r="QOC153" s="194"/>
      <c r="QOD153" s="194"/>
      <c r="QOE153" s="194"/>
      <c r="QOF153" s="194"/>
      <c r="QOG153" s="194"/>
      <c r="QOH153" s="194"/>
      <c r="QOI153" s="194"/>
      <c r="QOJ153" s="194"/>
      <c r="QOK153" s="194"/>
      <c r="QOL153" s="194"/>
      <c r="QOM153" s="194"/>
      <c r="QON153" s="194"/>
      <c r="QOO153" s="194"/>
      <c r="QOP153" s="194"/>
      <c r="QOQ153" s="194"/>
      <c r="QOR153" s="194"/>
      <c r="QOS153" s="194"/>
      <c r="QOT153" s="194"/>
      <c r="QOU153" s="194"/>
      <c r="QOV153" s="194"/>
      <c r="QOW153" s="194"/>
      <c r="QOX153" s="194"/>
      <c r="QOY153" s="194"/>
      <c r="QOZ153" s="194"/>
      <c r="QPA153" s="194"/>
      <c r="QPB153" s="194"/>
      <c r="QPC153" s="194"/>
      <c r="QPD153" s="194"/>
      <c r="QPE153" s="194"/>
      <c r="QPF153" s="194"/>
      <c r="QPG153" s="194"/>
      <c r="QPH153" s="194"/>
      <c r="QPI153" s="194"/>
      <c r="QPJ153" s="194"/>
      <c r="QPK153" s="194"/>
      <c r="QPL153" s="194"/>
      <c r="QPM153" s="194"/>
      <c r="QPN153" s="194"/>
      <c r="QPO153" s="194"/>
      <c r="QPP153" s="194"/>
      <c r="QPQ153" s="194"/>
      <c r="QPR153" s="194"/>
      <c r="QPS153" s="194"/>
      <c r="QPT153" s="194"/>
      <c r="QPU153" s="194"/>
      <c r="QPV153" s="194"/>
      <c r="QPW153" s="194"/>
      <c r="QPX153" s="194"/>
      <c r="QPY153" s="194"/>
      <c r="QPZ153" s="194"/>
      <c r="QQA153" s="194"/>
      <c r="QQB153" s="194"/>
      <c r="QQC153" s="194"/>
      <c r="QQD153" s="194"/>
      <c r="QQE153" s="194"/>
      <c r="QQF153" s="194"/>
      <c r="QQG153" s="194"/>
      <c r="QQH153" s="194"/>
      <c r="QQI153" s="194"/>
      <c r="QQJ153" s="194"/>
      <c r="QQK153" s="194"/>
      <c r="QQL153" s="194"/>
      <c r="QQM153" s="194"/>
      <c r="QQN153" s="194"/>
      <c r="QQO153" s="194"/>
      <c r="QQP153" s="194"/>
      <c r="QQQ153" s="194"/>
      <c r="QQR153" s="194"/>
      <c r="QQS153" s="194"/>
      <c r="QQT153" s="194"/>
      <c r="QQU153" s="194"/>
      <c r="QQV153" s="194"/>
      <c r="QQW153" s="194"/>
      <c r="QQX153" s="194"/>
      <c r="QQY153" s="194"/>
      <c r="QQZ153" s="194"/>
      <c r="QRA153" s="194"/>
      <c r="QRB153" s="194"/>
      <c r="QRC153" s="194"/>
      <c r="QRD153" s="194"/>
      <c r="QRE153" s="194"/>
      <c r="QRF153" s="194"/>
      <c r="QRG153" s="194"/>
      <c r="QRH153" s="194"/>
      <c r="QRI153" s="194"/>
      <c r="QRJ153" s="194"/>
      <c r="QRK153" s="194"/>
      <c r="QRL153" s="194"/>
      <c r="QRM153" s="194"/>
      <c r="QRN153" s="194"/>
      <c r="QRO153" s="194"/>
      <c r="QRP153" s="194"/>
      <c r="QRQ153" s="194"/>
      <c r="QRR153" s="194"/>
      <c r="QRS153" s="194"/>
      <c r="QRT153" s="194"/>
      <c r="QRU153" s="194"/>
      <c r="QRV153" s="194"/>
      <c r="QRW153" s="194"/>
      <c r="QRX153" s="194"/>
      <c r="QRY153" s="194"/>
      <c r="QRZ153" s="194"/>
      <c r="QSA153" s="194"/>
      <c r="QSB153" s="194"/>
      <c r="QSC153" s="194"/>
      <c r="QSD153" s="194"/>
      <c r="QSE153" s="194"/>
      <c r="QSF153" s="194"/>
      <c r="QSG153" s="194"/>
      <c r="QSH153" s="194"/>
      <c r="QSI153" s="194"/>
      <c r="QSJ153" s="194"/>
      <c r="QSK153" s="194"/>
      <c r="QSL153" s="194"/>
      <c r="QSM153" s="194"/>
      <c r="QSN153" s="194"/>
      <c r="QSO153" s="194"/>
      <c r="QSP153" s="194"/>
      <c r="QSQ153" s="194"/>
      <c r="QSR153" s="194"/>
      <c r="QSS153" s="194"/>
      <c r="QST153" s="194"/>
      <c r="QSU153" s="194"/>
      <c r="QSV153" s="194"/>
      <c r="QSW153" s="194"/>
      <c r="QSX153" s="194"/>
      <c r="QSY153" s="194"/>
      <c r="QSZ153" s="194"/>
      <c r="QTA153" s="194"/>
      <c r="QTB153" s="194"/>
      <c r="QTC153" s="194"/>
      <c r="QTD153" s="194"/>
      <c r="QTE153" s="194"/>
      <c r="QTF153" s="194"/>
      <c r="QTG153" s="194"/>
      <c r="QTH153" s="194"/>
      <c r="QTI153" s="194"/>
      <c r="QTJ153" s="194"/>
      <c r="QTK153" s="194"/>
      <c r="QTL153" s="194"/>
      <c r="QTM153" s="194"/>
      <c r="QTN153" s="194"/>
      <c r="QTO153" s="194"/>
      <c r="QTP153" s="194"/>
      <c r="QTQ153" s="194"/>
      <c r="QTR153" s="194"/>
      <c r="QTS153" s="194"/>
      <c r="QTT153" s="194"/>
      <c r="QTU153" s="194"/>
      <c r="QTV153" s="194"/>
      <c r="QTW153" s="194"/>
      <c r="QTX153" s="194"/>
      <c r="QTY153" s="194"/>
      <c r="QTZ153" s="194"/>
      <c r="QUA153" s="194"/>
      <c r="QUB153" s="194"/>
      <c r="QUC153" s="194"/>
      <c r="QUD153" s="194"/>
      <c r="QUE153" s="194"/>
      <c r="QUF153" s="194"/>
      <c r="QUG153" s="194"/>
      <c r="QUH153" s="194"/>
      <c r="QUI153" s="194"/>
      <c r="QUJ153" s="194"/>
      <c r="QUK153" s="194"/>
      <c r="QUL153" s="194"/>
      <c r="QUM153" s="194"/>
      <c r="QUN153" s="194"/>
      <c r="QUO153" s="194"/>
      <c r="QUP153" s="194"/>
      <c r="QUQ153" s="194"/>
      <c r="QUR153" s="194"/>
      <c r="QUS153" s="194"/>
      <c r="QUT153" s="194"/>
      <c r="QUU153" s="194"/>
      <c r="QUV153" s="194"/>
      <c r="QUW153" s="194"/>
      <c r="QUX153" s="194"/>
      <c r="QUY153" s="194"/>
      <c r="QUZ153" s="194"/>
      <c r="QVA153" s="194"/>
      <c r="QVB153" s="194"/>
      <c r="QVC153" s="194"/>
      <c r="QVD153" s="194"/>
      <c r="QVE153" s="194"/>
      <c r="QVF153" s="194"/>
      <c r="QVG153" s="194"/>
      <c r="QVH153" s="194"/>
      <c r="QVI153" s="194"/>
      <c r="QVJ153" s="194"/>
      <c r="QVK153" s="194"/>
      <c r="QVL153" s="194"/>
      <c r="QVM153" s="194"/>
      <c r="QVN153" s="194"/>
      <c r="QVO153" s="194"/>
      <c r="QVP153" s="194"/>
      <c r="QVQ153" s="194"/>
      <c r="QVR153" s="194"/>
      <c r="QVS153" s="194"/>
      <c r="QVT153" s="194"/>
      <c r="QVU153" s="194"/>
      <c r="QVV153" s="194"/>
      <c r="QVW153" s="194"/>
      <c r="QVX153" s="194"/>
      <c r="QVY153" s="194"/>
      <c r="QVZ153" s="194"/>
      <c r="QWA153" s="194"/>
      <c r="QWB153" s="194"/>
      <c r="QWC153" s="194"/>
      <c r="QWD153" s="194"/>
      <c r="QWE153" s="194"/>
      <c r="QWF153" s="194"/>
      <c r="QWG153" s="194"/>
      <c r="QWH153" s="194"/>
      <c r="QWI153" s="194"/>
      <c r="QWJ153" s="194"/>
      <c r="QWK153" s="194"/>
      <c r="QWL153" s="194"/>
      <c r="QWM153" s="194"/>
      <c r="QWN153" s="194"/>
      <c r="QWO153" s="194"/>
      <c r="QWP153" s="194"/>
      <c r="QWQ153" s="194"/>
      <c r="QWR153" s="194"/>
      <c r="QWS153" s="194"/>
      <c r="QWT153" s="194"/>
      <c r="QWU153" s="194"/>
      <c r="QWV153" s="194"/>
      <c r="QWW153" s="194"/>
      <c r="QWX153" s="194"/>
      <c r="QWY153" s="194"/>
      <c r="QWZ153" s="194"/>
      <c r="QXA153" s="194"/>
      <c r="QXB153" s="194"/>
      <c r="QXC153" s="194"/>
      <c r="QXD153" s="194"/>
      <c r="QXE153" s="194"/>
      <c r="QXF153" s="194"/>
      <c r="QXG153" s="194"/>
      <c r="QXH153" s="194"/>
      <c r="QXI153" s="194"/>
      <c r="QXJ153" s="194"/>
      <c r="QXK153" s="194"/>
      <c r="QXL153" s="194"/>
      <c r="QXM153" s="194"/>
      <c r="QXN153" s="194"/>
      <c r="QXO153" s="194"/>
      <c r="QXP153" s="194"/>
      <c r="QXQ153" s="194"/>
      <c r="QXR153" s="194"/>
      <c r="QXS153" s="194"/>
      <c r="QXT153" s="194"/>
      <c r="QXU153" s="194"/>
      <c r="QXV153" s="194"/>
      <c r="QXW153" s="194"/>
      <c r="QXX153" s="194"/>
      <c r="QXY153" s="194"/>
      <c r="QXZ153" s="194"/>
      <c r="QYA153" s="194"/>
      <c r="QYB153" s="194"/>
      <c r="QYC153" s="194"/>
      <c r="QYD153" s="194"/>
      <c r="QYE153" s="194"/>
      <c r="QYF153" s="194"/>
      <c r="QYG153" s="194"/>
      <c r="QYH153" s="194"/>
      <c r="QYI153" s="194"/>
      <c r="QYJ153" s="194"/>
      <c r="QYK153" s="194"/>
      <c r="QYL153" s="194"/>
      <c r="QYM153" s="194"/>
      <c r="QYN153" s="194"/>
      <c r="QYO153" s="194"/>
      <c r="QYP153" s="194"/>
      <c r="QYQ153" s="194"/>
      <c r="QYR153" s="194"/>
      <c r="QYS153" s="194"/>
      <c r="QYT153" s="194"/>
      <c r="QYU153" s="194"/>
      <c r="QYV153" s="194"/>
      <c r="QYW153" s="194"/>
      <c r="QYX153" s="194"/>
      <c r="QYY153" s="194"/>
      <c r="QYZ153" s="194"/>
      <c r="QZA153" s="194"/>
      <c r="QZB153" s="194"/>
      <c r="QZC153" s="194"/>
      <c r="QZD153" s="194"/>
      <c r="QZE153" s="194"/>
      <c r="QZF153" s="194"/>
      <c r="QZG153" s="194"/>
      <c r="QZH153" s="194"/>
      <c r="QZI153" s="194"/>
      <c r="QZJ153" s="194"/>
      <c r="QZK153" s="194"/>
      <c r="QZL153" s="194"/>
      <c r="QZM153" s="194"/>
      <c r="QZN153" s="194"/>
      <c r="QZO153" s="194"/>
      <c r="QZP153" s="194"/>
      <c r="QZQ153" s="194"/>
      <c r="QZR153" s="194"/>
      <c r="QZS153" s="194"/>
      <c r="QZT153" s="194"/>
      <c r="QZU153" s="194"/>
      <c r="QZV153" s="194"/>
      <c r="QZW153" s="194"/>
      <c r="QZX153" s="194"/>
      <c r="QZY153" s="194"/>
      <c r="QZZ153" s="194"/>
      <c r="RAA153" s="194"/>
      <c r="RAB153" s="194"/>
      <c r="RAC153" s="194"/>
      <c r="RAD153" s="194"/>
      <c r="RAE153" s="194"/>
      <c r="RAF153" s="194"/>
      <c r="RAG153" s="194"/>
      <c r="RAH153" s="194"/>
      <c r="RAI153" s="194"/>
      <c r="RAJ153" s="194"/>
      <c r="RAK153" s="194"/>
      <c r="RAL153" s="194"/>
      <c r="RAM153" s="194"/>
      <c r="RAN153" s="194"/>
      <c r="RAO153" s="194"/>
      <c r="RAP153" s="194"/>
      <c r="RAQ153" s="194"/>
      <c r="RAR153" s="194"/>
      <c r="RAS153" s="194"/>
      <c r="RAT153" s="194"/>
      <c r="RAU153" s="194"/>
      <c r="RAV153" s="194"/>
      <c r="RAW153" s="194"/>
      <c r="RAX153" s="194"/>
      <c r="RAY153" s="194"/>
      <c r="RAZ153" s="194"/>
      <c r="RBA153" s="194"/>
      <c r="RBB153" s="194"/>
      <c r="RBC153" s="194"/>
      <c r="RBD153" s="194"/>
      <c r="RBE153" s="194"/>
      <c r="RBF153" s="194"/>
      <c r="RBG153" s="194"/>
      <c r="RBH153" s="194"/>
      <c r="RBI153" s="194"/>
      <c r="RBJ153" s="194"/>
      <c r="RBK153" s="194"/>
      <c r="RBL153" s="194"/>
      <c r="RBM153" s="194"/>
      <c r="RBN153" s="194"/>
      <c r="RBO153" s="194"/>
      <c r="RBP153" s="194"/>
      <c r="RBQ153" s="194"/>
      <c r="RBR153" s="194"/>
      <c r="RBS153" s="194"/>
      <c r="RBT153" s="194"/>
      <c r="RBU153" s="194"/>
      <c r="RBV153" s="194"/>
      <c r="RBW153" s="194"/>
      <c r="RBX153" s="194"/>
      <c r="RBY153" s="194"/>
      <c r="RBZ153" s="194"/>
      <c r="RCA153" s="194"/>
      <c r="RCB153" s="194"/>
      <c r="RCC153" s="194"/>
      <c r="RCD153" s="194"/>
      <c r="RCE153" s="194"/>
      <c r="RCF153" s="194"/>
      <c r="RCG153" s="194"/>
      <c r="RCH153" s="194"/>
      <c r="RCI153" s="194"/>
      <c r="RCJ153" s="194"/>
      <c r="RCK153" s="194"/>
      <c r="RCL153" s="194"/>
      <c r="RCM153" s="194"/>
      <c r="RCN153" s="194"/>
      <c r="RCO153" s="194"/>
      <c r="RCP153" s="194"/>
      <c r="RCQ153" s="194"/>
      <c r="RCR153" s="194"/>
      <c r="RCS153" s="194"/>
      <c r="RCT153" s="194"/>
      <c r="RCU153" s="194"/>
      <c r="RCV153" s="194"/>
      <c r="RCW153" s="194"/>
      <c r="RCX153" s="194"/>
      <c r="RCY153" s="194"/>
      <c r="RCZ153" s="194"/>
      <c r="RDA153" s="194"/>
      <c r="RDB153" s="194"/>
      <c r="RDC153" s="194"/>
      <c r="RDD153" s="194"/>
      <c r="RDE153" s="194"/>
      <c r="RDF153" s="194"/>
      <c r="RDG153" s="194"/>
      <c r="RDH153" s="194"/>
      <c r="RDI153" s="194"/>
      <c r="RDJ153" s="194"/>
      <c r="RDK153" s="194"/>
      <c r="RDL153" s="194"/>
      <c r="RDM153" s="194"/>
      <c r="RDN153" s="194"/>
      <c r="RDO153" s="194"/>
      <c r="RDP153" s="194"/>
      <c r="RDQ153" s="194"/>
      <c r="RDR153" s="194"/>
      <c r="RDS153" s="194"/>
      <c r="RDT153" s="194"/>
      <c r="RDU153" s="194"/>
      <c r="RDV153" s="194"/>
      <c r="RDW153" s="194"/>
      <c r="RDX153" s="194"/>
      <c r="RDY153" s="194"/>
      <c r="RDZ153" s="194"/>
      <c r="REA153" s="194"/>
      <c r="REB153" s="194"/>
      <c r="REC153" s="194"/>
      <c r="RED153" s="194"/>
      <c r="REE153" s="194"/>
      <c r="REF153" s="194"/>
      <c r="REG153" s="194"/>
      <c r="REH153" s="194"/>
      <c r="REI153" s="194"/>
      <c r="REJ153" s="194"/>
      <c r="REK153" s="194"/>
      <c r="REL153" s="194"/>
      <c r="REM153" s="194"/>
      <c r="REN153" s="194"/>
      <c r="REO153" s="194"/>
      <c r="REP153" s="194"/>
      <c r="REQ153" s="194"/>
      <c r="RER153" s="194"/>
      <c r="RES153" s="194"/>
      <c r="RET153" s="194"/>
      <c r="REU153" s="194"/>
      <c r="REV153" s="194"/>
      <c r="REW153" s="194"/>
      <c r="REX153" s="194"/>
      <c r="REY153" s="194"/>
      <c r="REZ153" s="194"/>
      <c r="RFA153" s="194"/>
      <c r="RFB153" s="194"/>
      <c r="RFC153" s="194"/>
      <c r="RFD153" s="194"/>
      <c r="RFE153" s="194"/>
      <c r="RFF153" s="194"/>
      <c r="RFG153" s="194"/>
      <c r="RFH153" s="194"/>
      <c r="RFI153" s="194"/>
      <c r="RFJ153" s="194"/>
      <c r="RFK153" s="194"/>
      <c r="RFL153" s="194"/>
      <c r="RFM153" s="194"/>
      <c r="RFN153" s="194"/>
      <c r="RFO153" s="194"/>
      <c r="RFP153" s="194"/>
      <c r="RFQ153" s="194"/>
      <c r="RFR153" s="194"/>
      <c r="RFS153" s="194"/>
      <c r="RFT153" s="194"/>
      <c r="RFU153" s="194"/>
      <c r="RFV153" s="194"/>
      <c r="RFW153" s="194"/>
      <c r="RFX153" s="194"/>
      <c r="RFY153" s="194"/>
      <c r="RFZ153" s="194"/>
      <c r="RGA153" s="194"/>
      <c r="RGB153" s="194"/>
      <c r="RGC153" s="194"/>
      <c r="RGD153" s="194"/>
      <c r="RGE153" s="194"/>
      <c r="RGF153" s="194"/>
      <c r="RGG153" s="194"/>
      <c r="RGH153" s="194"/>
      <c r="RGI153" s="194"/>
      <c r="RGJ153" s="194"/>
      <c r="RGK153" s="194"/>
      <c r="RGL153" s="194"/>
      <c r="RGM153" s="194"/>
      <c r="RGN153" s="194"/>
      <c r="RGO153" s="194"/>
      <c r="RGP153" s="194"/>
      <c r="RGQ153" s="194"/>
      <c r="RGR153" s="194"/>
      <c r="RGS153" s="194"/>
      <c r="RGT153" s="194"/>
      <c r="RGU153" s="194"/>
      <c r="RGV153" s="194"/>
      <c r="RGW153" s="194"/>
      <c r="RGX153" s="194"/>
      <c r="RGY153" s="194"/>
      <c r="RGZ153" s="194"/>
      <c r="RHA153" s="194"/>
      <c r="RHB153" s="194"/>
      <c r="RHC153" s="194"/>
      <c r="RHD153" s="194"/>
      <c r="RHE153" s="194"/>
      <c r="RHF153" s="194"/>
      <c r="RHG153" s="194"/>
      <c r="RHH153" s="194"/>
      <c r="RHI153" s="194"/>
      <c r="RHJ153" s="194"/>
      <c r="RHK153" s="194"/>
      <c r="RHL153" s="194"/>
      <c r="RHM153" s="194"/>
      <c r="RHN153" s="194"/>
      <c r="RHO153" s="194"/>
      <c r="RHP153" s="194"/>
      <c r="RHQ153" s="194"/>
      <c r="RHR153" s="194"/>
      <c r="RHS153" s="194"/>
      <c r="RHT153" s="194"/>
      <c r="RHU153" s="194"/>
      <c r="RHV153" s="194"/>
      <c r="RHW153" s="194"/>
      <c r="RHX153" s="194"/>
      <c r="RHY153" s="194"/>
      <c r="RHZ153" s="194"/>
      <c r="RIA153" s="194"/>
      <c r="RIB153" s="194"/>
      <c r="RIC153" s="194"/>
      <c r="RID153" s="194"/>
      <c r="RIE153" s="194"/>
      <c r="RIF153" s="194"/>
      <c r="RIG153" s="194"/>
      <c r="RIH153" s="194"/>
      <c r="RII153" s="194"/>
      <c r="RIJ153" s="194"/>
      <c r="RIK153" s="194"/>
      <c r="RIL153" s="194"/>
      <c r="RIM153" s="194"/>
      <c r="RIN153" s="194"/>
      <c r="RIO153" s="194"/>
      <c r="RIP153" s="194"/>
      <c r="RIQ153" s="194"/>
      <c r="RIR153" s="194"/>
      <c r="RIS153" s="194"/>
      <c r="RIT153" s="194"/>
      <c r="RIU153" s="194"/>
      <c r="RIV153" s="194"/>
      <c r="RIW153" s="194"/>
      <c r="RIX153" s="194"/>
      <c r="RIY153" s="194"/>
      <c r="RIZ153" s="194"/>
      <c r="RJA153" s="194"/>
      <c r="RJB153" s="194"/>
      <c r="RJC153" s="194"/>
      <c r="RJD153" s="194"/>
      <c r="RJE153" s="194"/>
      <c r="RJF153" s="194"/>
      <c r="RJG153" s="194"/>
      <c r="RJH153" s="194"/>
      <c r="RJI153" s="194"/>
      <c r="RJJ153" s="194"/>
      <c r="RJK153" s="194"/>
      <c r="RJL153" s="194"/>
      <c r="RJM153" s="194"/>
      <c r="RJN153" s="194"/>
      <c r="RJO153" s="194"/>
      <c r="RJP153" s="194"/>
      <c r="RJQ153" s="194"/>
      <c r="RJR153" s="194"/>
      <c r="RJS153" s="194"/>
      <c r="RJT153" s="194"/>
      <c r="RJU153" s="194"/>
      <c r="RJV153" s="194"/>
      <c r="RJW153" s="194"/>
      <c r="RJX153" s="194"/>
      <c r="RJY153" s="194"/>
      <c r="RJZ153" s="194"/>
      <c r="RKA153" s="194"/>
      <c r="RKB153" s="194"/>
      <c r="RKC153" s="194"/>
      <c r="RKD153" s="194"/>
      <c r="RKE153" s="194"/>
      <c r="RKF153" s="194"/>
      <c r="RKG153" s="194"/>
      <c r="RKH153" s="194"/>
      <c r="RKI153" s="194"/>
      <c r="RKJ153" s="194"/>
      <c r="RKK153" s="194"/>
      <c r="RKL153" s="194"/>
      <c r="RKM153" s="194"/>
      <c r="RKN153" s="194"/>
      <c r="RKO153" s="194"/>
      <c r="RKP153" s="194"/>
      <c r="RKQ153" s="194"/>
      <c r="RKR153" s="194"/>
      <c r="RKS153" s="194"/>
      <c r="RKT153" s="194"/>
      <c r="RKU153" s="194"/>
      <c r="RKV153" s="194"/>
      <c r="RKW153" s="194"/>
      <c r="RKX153" s="194"/>
      <c r="RKY153" s="194"/>
      <c r="RKZ153" s="194"/>
      <c r="RLA153" s="194"/>
      <c r="RLB153" s="194"/>
      <c r="RLC153" s="194"/>
      <c r="RLD153" s="194"/>
      <c r="RLE153" s="194"/>
      <c r="RLF153" s="194"/>
      <c r="RLG153" s="194"/>
      <c r="RLH153" s="194"/>
      <c r="RLI153" s="194"/>
      <c r="RLJ153" s="194"/>
      <c r="RLK153" s="194"/>
      <c r="RLL153" s="194"/>
      <c r="RLM153" s="194"/>
      <c r="RLN153" s="194"/>
      <c r="RLO153" s="194"/>
      <c r="RLP153" s="194"/>
      <c r="RLQ153" s="194"/>
      <c r="RLR153" s="194"/>
      <c r="RLS153" s="194"/>
      <c r="RLT153" s="194"/>
      <c r="RLU153" s="194"/>
      <c r="RLV153" s="194"/>
      <c r="RLW153" s="194"/>
      <c r="RLX153" s="194"/>
      <c r="RLY153" s="194"/>
      <c r="RLZ153" s="194"/>
      <c r="RMA153" s="194"/>
      <c r="RMB153" s="194"/>
      <c r="RMC153" s="194"/>
      <c r="RMD153" s="194"/>
      <c r="RME153" s="194"/>
      <c r="RMF153" s="194"/>
      <c r="RMG153" s="194"/>
      <c r="RMH153" s="194"/>
      <c r="RMI153" s="194"/>
      <c r="RMJ153" s="194"/>
      <c r="RMK153" s="194"/>
      <c r="RML153" s="194"/>
      <c r="RMM153" s="194"/>
      <c r="RMN153" s="194"/>
      <c r="RMO153" s="194"/>
      <c r="RMP153" s="194"/>
      <c r="RMQ153" s="194"/>
      <c r="RMR153" s="194"/>
      <c r="RMS153" s="194"/>
      <c r="RMT153" s="194"/>
      <c r="RMU153" s="194"/>
      <c r="RMV153" s="194"/>
      <c r="RMW153" s="194"/>
      <c r="RMX153" s="194"/>
      <c r="RMY153" s="194"/>
      <c r="RMZ153" s="194"/>
      <c r="RNA153" s="194"/>
      <c r="RNB153" s="194"/>
      <c r="RNC153" s="194"/>
      <c r="RND153" s="194"/>
      <c r="RNE153" s="194"/>
      <c r="RNF153" s="194"/>
      <c r="RNG153" s="194"/>
      <c r="RNH153" s="194"/>
      <c r="RNI153" s="194"/>
      <c r="RNJ153" s="194"/>
      <c r="RNK153" s="194"/>
      <c r="RNL153" s="194"/>
      <c r="RNM153" s="194"/>
      <c r="RNN153" s="194"/>
      <c r="RNO153" s="194"/>
      <c r="RNP153" s="194"/>
      <c r="RNQ153" s="194"/>
      <c r="RNR153" s="194"/>
      <c r="RNS153" s="194"/>
      <c r="RNT153" s="194"/>
      <c r="RNU153" s="194"/>
      <c r="RNV153" s="194"/>
      <c r="RNW153" s="194"/>
      <c r="RNX153" s="194"/>
      <c r="RNY153" s="194"/>
      <c r="RNZ153" s="194"/>
      <c r="ROA153" s="194"/>
      <c r="ROB153" s="194"/>
      <c r="ROC153" s="194"/>
      <c r="ROD153" s="194"/>
      <c r="ROE153" s="194"/>
      <c r="ROF153" s="194"/>
      <c r="ROG153" s="194"/>
      <c r="ROH153" s="194"/>
      <c r="ROI153" s="194"/>
      <c r="ROJ153" s="194"/>
      <c r="ROK153" s="194"/>
      <c r="ROL153" s="194"/>
      <c r="ROM153" s="194"/>
      <c r="RON153" s="194"/>
      <c r="ROO153" s="194"/>
      <c r="ROP153" s="194"/>
      <c r="ROQ153" s="194"/>
      <c r="ROR153" s="194"/>
      <c r="ROS153" s="194"/>
      <c r="ROT153" s="194"/>
      <c r="ROU153" s="194"/>
      <c r="ROV153" s="194"/>
      <c r="ROW153" s="194"/>
      <c r="ROX153" s="194"/>
      <c r="ROY153" s="194"/>
      <c r="ROZ153" s="194"/>
      <c r="RPA153" s="194"/>
      <c r="RPB153" s="194"/>
      <c r="RPC153" s="194"/>
      <c r="RPD153" s="194"/>
      <c r="RPE153" s="194"/>
      <c r="RPF153" s="194"/>
      <c r="RPG153" s="194"/>
      <c r="RPH153" s="194"/>
      <c r="RPI153" s="194"/>
      <c r="RPJ153" s="194"/>
      <c r="RPK153" s="194"/>
      <c r="RPL153" s="194"/>
      <c r="RPM153" s="194"/>
      <c r="RPN153" s="194"/>
      <c r="RPO153" s="194"/>
      <c r="RPP153" s="194"/>
      <c r="RPQ153" s="194"/>
      <c r="RPR153" s="194"/>
      <c r="RPS153" s="194"/>
      <c r="RPT153" s="194"/>
      <c r="RPU153" s="194"/>
      <c r="RPV153" s="194"/>
      <c r="RPW153" s="194"/>
      <c r="RPX153" s="194"/>
      <c r="RPY153" s="194"/>
      <c r="RPZ153" s="194"/>
      <c r="RQA153" s="194"/>
      <c r="RQB153" s="194"/>
      <c r="RQC153" s="194"/>
      <c r="RQD153" s="194"/>
      <c r="RQE153" s="194"/>
      <c r="RQF153" s="194"/>
      <c r="RQG153" s="194"/>
      <c r="RQH153" s="194"/>
      <c r="RQI153" s="194"/>
      <c r="RQJ153" s="194"/>
      <c r="RQK153" s="194"/>
      <c r="RQL153" s="194"/>
      <c r="RQM153" s="194"/>
      <c r="RQN153" s="194"/>
      <c r="RQO153" s="194"/>
      <c r="RQP153" s="194"/>
      <c r="RQQ153" s="194"/>
      <c r="RQR153" s="194"/>
      <c r="RQS153" s="194"/>
      <c r="RQT153" s="194"/>
      <c r="RQU153" s="194"/>
      <c r="RQV153" s="194"/>
      <c r="RQW153" s="194"/>
      <c r="RQX153" s="194"/>
      <c r="RQY153" s="194"/>
      <c r="RQZ153" s="194"/>
      <c r="RRA153" s="194"/>
      <c r="RRB153" s="194"/>
      <c r="RRC153" s="194"/>
      <c r="RRD153" s="194"/>
      <c r="RRE153" s="194"/>
      <c r="RRF153" s="194"/>
      <c r="RRG153" s="194"/>
      <c r="RRH153" s="194"/>
      <c r="RRI153" s="194"/>
      <c r="RRJ153" s="194"/>
      <c r="RRK153" s="194"/>
      <c r="RRL153" s="194"/>
      <c r="RRM153" s="194"/>
      <c r="RRN153" s="194"/>
      <c r="RRO153" s="194"/>
      <c r="RRP153" s="194"/>
      <c r="RRQ153" s="194"/>
      <c r="RRR153" s="194"/>
      <c r="RRS153" s="194"/>
      <c r="RRT153" s="194"/>
      <c r="RRU153" s="194"/>
      <c r="RRV153" s="194"/>
      <c r="RRW153" s="194"/>
      <c r="RRX153" s="194"/>
      <c r="RRY153" s="194"/>
      <c r="RRZ153" s="194"/>
      <c r="RSA153" s="194"/>
      <c r="RSB153" s="194"/>
      <c r="RSC153" s="194"/>
      <c r="RSD153" s="194"/>
      <c r="RSE153" s="194"/>
      <c r="RSF153" s="194"/>
      <c r="RSG153" s="194"/>
      <c r="RSH153" s="194"/>
      <c r="RSI153" s="194"/>
      <c r="RSJ153" s="194"/>
      <c r="RSK153" s="194"/>
      <c r="RSL153" s="194"/>
      <c r="RSM153" s="194"/>
      <c r="RSN153" s="194"/>
      <c r="RSO153" s="194"/>
      <c r="RSP153" s="194"/>
      <c r="RSQ153" s="194"/>
      <c r="RSR153" s="194"/>
      <c r="RSS153" s="194"/>
      <c r="RST153" s="194"/>
      <c r="RSU153" s="194"/>
      <c r="RSV153" s="194"/>
      <c r="RSW153" s="194"/>
      <c r="RSX153" s="194"/>
      <c r="RSY153" s="194"/>
      <c r="RSZ153" s="194"/>
      <c r="RTA153" s="194"/>
      <c r="RTB153" s="194"/>
      <c r="RTC153" s="194"/>
      <c r="RTD153" s="194"/>
      <c r="RTE153" s="194"/>
      <c r="RTF153" s="194"/>
      <c r="RTG153" s="194"/>
      <c r="RTH153" s="194"/>
      <c r="RTI153" s="194"/>
      <c r="RTJ153" s="194"/>
      <c r="RTK153" s="194"/>
      <c r="RTL153" s="194"/>
      <c r="RTM153" s="194"/>
      <c r="RTN153" s="194"/>
      <c r="RTO153" s="194"/>
      <c r="RTP153" s="194"/>
      <c r="RTQ153" s="194"/>
      <c r="RTR153" s="194"/>
      <c r="RTS153" s="194"/>
      <c r="RTT153" s="194"/>
      <c r="RTU153" s="194"/>
      <c r="RTV153" s="194"/>
      <c r="RTW153" s="194"/>
      <c r="RTX153" s="194"/>
      <c r="RTY153" s="194"/>
      <c r="RTZ153" s="194"/>
      <c r="RUA153" s="194"/>
      <c r="RUB153" s="194"/>
      <c r="RUC153" s="194"/>
      <c r="RUD153" s="194"/>
      <c r="RUE153" s="194"/>
      <c r="RUF153" s="194"/>
      <c r="RUG153" s="194"/>
      <c r="RUH153" s="194"/>
      <c r="RUI153" s="194"/>
      <c r="RUJ153" s="194"/>
      <c r="RUK153" s="194"/>
      <c r="RUL153" s="194"/>
      <c r="RUM153" s="194"/>
      <c r="RUN153" s="194"/>
      <c r="RUO153" s="194"/>
      <c r="RUP153" s="194"/>
      <c r="RUQ153" s="194"/>
      <c r="RUR153" s="194"/>
      <c r="RUS153" s="194"/>
      <c r="RUT153" s="194"/>
      <c r="RUU153" s="194"/>
      <c r="RUV153" s="194"/>
      <c r="RUW153" s="194"/>
      <c r="RUX153" s="194"/>
      <c r="RUY153" s="194"/>
      <c r="RUZ153" s="194"/>
      <c r="RVA153" s="194"/>
      <c r="RVB153" s="194"/>
      <c r="RVC153" s="194"/>
      <c r="RVD153" s="194"/>
      <c r="RVE153" s="194"/>
      <c r="RVF153" s="194"/>
      <c r="RVG153" s="194"/>
      <c r="RVH153" s="194"/>
      <c r="RVI153" s="194"/>
      <c r="RVJ153" s="194"/>
      <c r="RVK153" s="194"/>
      <c r="RVL153" s="194"/>
      <c r="RVM153" s="194"/>
      <c r="RVN153" s="194"/>
      <c r="RVO153" s="194"/>
      <c r="RVP153" s="194"/>
      <c r="RVQ153" s="194"/>
      <c r="RVR153" s="194"/>
      <c r="RVS153" s="194"/>
      <c r="RVT153" s="194"/>
      <c r="RVU153" s="194"/>
      <c r="RVV153" s="194"/>
      <c r="RVW153" s="194"/>
      <c r="RVX153" s="194"/>
      <c r="RVY153" s="194"/>
      <c r="RVZ153" s="194"/>
      <c r="RWA153" s="194"/>
      <c r="RWB153" s="194"/>
      <c r="RWC153" s="194"/>
      <c r="RWD153" s="194"/>
      <c r="RWE153" s="194"/>
      <c r="RWF153" s="194"/>
      <c r="RWG153" s="194"/>
      <c r="RWH153" s="194"/>
      <c r="RWI153" s="194"/>
      <c r="RWJ153" s="194"/>
      <c r="RWK153" s="194"/>
      <c r="RWL153" s="194"/>
      <c r="RWM153" s="194"/>
      <c r="RWN153" s="194"/>
      <c r="RWO153" s="194"/>
      <c r="RWP153" s="194"/>
      <c r="RWQ153" s="194"/>
      <c r="RWR153" s="194"/>
      <c r="RWS153" s="194"/>
      <c r="RWT153" s="194"/>
      <c r="RWU153" s="194"/>
      <c r="RWV153" s="194"/>
      <c r="RWW153" s="194"/>
      <c r="RWX153" s="194"/>
      <c r="RWY153" s="194"/>
      <c r="RWZ153" s="194"/>
      <c r="RXA153" s="194"/>
      <c r="RXB153" s="194"/>
      <c r="RXC153" s="194"/>
      <c r="RXD153" s="194"/>
      <c r="RXE153" s="194"/>
      <c r="RXF153" s="194"/>
      <c r="RXG153" s="194"/>
      <c r="RXH153" s="194"/>
      <c r="RXI153" s="194"/>
      <c r="RXJ153" s="194"/>
      <c r="RXK153" s="194"/>
      <c r="RXL153" s="194"/>
      <c r="RXM153" s="194"/>
      <c r="RXN153" s="194"/>
      <c r="RXO153" s="194"/>
      <c r="RXP153" s="194"/>
      <c r="RXQ153" s="194"/>
      <c r="RXR153" s="194"/>
      <c r="RXS153" s="194"/>
      <c r="RXT153" s="194"/>
      <c r="RXU153" s="194"/>
      <c r="RXV153" s="194"/>
      <c r="RXW153" s="194"/>
      <c r="RXX153" s="194"/>
      <c r="RXY153" s="194"/>
      <c r="RXZ153" s="194"/>
      <c r="RYA153" s="194"/>
      <c r="RYB153" s="194"/>
      <c r="RYC153" s="194"/>
      <c r="RYD153" s="194"/>
      <c r="RYE153" s="194"/>
      <c r="RYF153" s="194"/>
      <c r="RYG153" s="194"/>
      <c r="RYH153" s="194"/>
      <c r="RYI153" s="194"/>
      <c r="RYJ153" s="194"/>
      <c r="RYK153" s="194"/>
      <c r="RYL153" s="194"/>
      <c r="RYM153" s="194"/>
      <c r="RYN153" s="194"/>
      <c r="RYO153" s="194"/>
      <c r="RYP153" s="194"/>
      <c r="RYQ153" s="194"/>
      <c r="RYR153" s="194"/>
      <c r="RYS153" s="194"/>
      <c r="RYT153" s="194"/>
      <c r="RYU153" s="194"/>
      <c r="RYV153" s="194"/>
      <c r="RYW153" s="194"/>
      <c r="RYX153" s="194"/>
      <c r="RYY153" s="194"/>
      <c r="RYZ153" s="194"/>
      <c r="RZA153" s="194"/>
      <c r="RZB153" s="194"/>
      <c r="RZC153" s="194"/>
      <c r="RZD153" s="194"/>
      <c r="RZE153" s="194"/>
      <c r="RZF153" s="194"/>
      <c r="RZG153" s="194"/>
      <c r="RZH153" s="194"/>
      <c r="RZI153" s="194"/>
      <c r="RZJ153" s="194"/>
      <c r="RZK153" s="194"/>
      <c r="RZL153" s="194"/>
      <c r="RZM153" s="194"/>
      <c r="RZN153" s="194"/>
      <c r="RZO153" s="194"/>
      <c r="RZP153" s="194"/>
      <c r="RZQ153" s="194"/>
      <c r="RZR153" s="194"/>
      <c r="RZS153" s="194"/>
      <c r="RZT153" s="194"/>
      <c r="RZU153" s="194"/>
      <c r="RZV153" s="194"/>
      <c r="RZW153" s="194"/>
      <c r="RZX153" s="194"/>
      <c r="RZY153" s="194"/>
      <c r="RZZ153" s="194"/>
      <c r="SAA153" s="194"/>
      <c r="SAB153" s="194"/>
      <c r="SAC153" s="194"/>
      <c r="SAD153" s="194"/>
      <c r="SAE153" s="194"/>
      <c r="SAF153" s="194"/>
      <c r="SAG153" s="194"/>
      <c r="SAH153" s="194"/>
      <c r="SAI153" s="194"/>
      <c r="SAJ153" s="194"/>
      <c r="SAK153" s="194"/>
      <c r="SAL153" s="194"/>
      <c r="SAM153" s="194"/>
      <c r="SAN153" s="194"/>
      <c r="SAO153" s="194"/>
      <c r="SAP153" s="194"/>
      <c r="SAQ153" s="194"/>
      <c r="SAR153" s="194"/>
      <c r="SAS153" s="194"/>
      <c r="SAT153" s="194"/>
      <c r="SAU153" s="194"/>
      <c r="SAV153" s="194"/>
      <c r="SAW153" s="194"/>
      <c r="SAX153" s="194"/>
      <c r="SAY153" s="194"/>
      <c r="SAZ153" s="194"/>
      <c r="SBA153" s="194"/>
      <c r="SBB153" s="194"/>
      <c r="SBC153" s="194"/>
      <c r="SBD153" s="194"/>
      <c r="SBE153" s="194"/>
      <c r="SBF153" s="194"/>
      <c r="SBG153" s="194"/>
      <c r="SBH153" s="194"/>
      <c r="SBI153" s="194"/>
      <c r="SBJ153" s="194"/>
      <c r="SBK153" s="194"/>
      <c r="SBL153" s="194"/>
      <c r="SBM153" s="194"/>
      <c r="SBN153" s="194"/>
      <c r="SBO153" s="194"/>
      <c r="SBP153" s="194"/>
      <c r="SBQ153" s="194"/>
      <c r="SBR153" s="194"/>
      <c r="SBS153" s="194"/>
      <c r="SBT153" s="194"/>
      <c r="SBU153" s="194"/>
      <c r="SBV153" s="194"/>
      <c r="SBW153" s="194"/>
      <c r="SBX153" s="194"/>
      <c r="SBY153" s="194"/>
      <c r="SBZ153" s="194"/>
      <c r="SCA153" s="194"/>
      <c r="SCB153" s="194"/>
      <c r="SCC153" s="194"/>
      <c r="SCD153" s="194"/>
      <c r="SCE153" s="194"/>
      <c r="SCF153" s="194"/>
      <c r="SCG153" s="194"/>
      <c r="SCH153" s="194"/>
      <c r="SCI153" s="194"/>
      <c r="SCJ153" s="194"/>
      <c r="SCK153" s="194"/>
      <c r="SCL153" s="194"/>
      <c r="SCM153" s="194"/>
      <c r="SCN153" s="194"/>
      <c r="SCO153" s="194"/>
      <c r="SCP153" s="194"/>
      <c r="SCQ153" s="194"/>
      <c r="SCR153" s="194"/>
      <c r="SCS153" s="194"/>
      <c r="SCT153" s="194"/>
      <c r="SCU153" s="194"/>
      <c r="SCV153" s="194"/>
      <c r="SCW153" s="194"/>
      <c r="SCX153" s="194"/>
      <c r="SCY153" s="194"/>
      <c r="SCZ153" s="194"/>
      <c r="SDA153" s="194"/>
      <c r="SDB153" s="194"/>
      <c r="SDC153" s="194"/>
      <c r="SDD153" s="194"/>
      <c r="SDE153" s="194"/>
      <c r="SDF153" s="194"/>
      <c r="SDG153" s="194"/>
      <c r="SDH153" s="194"/>
      <c r="SDI153" s="194"/>
      <c r="SDJ153" s="194"/>
      <c r="SDK153" s="194"/>
      <c r="SDL153" s="194"/>
      <c r="SDM153" s="194"/>
      <c r="SDN153" s="194"/>
      <c r="SDO153" s="194"/>
      <c r="SDP153" s="194"/>
      <c r="SDQ153" s="194"/>
      <c r="SDR153" s="194"/>
      <c r="SDS153" s="194"/>
      <c r="SDT153" s="194"/>
      <c r="SDU153" s="194"/>
      <c r="SDV153" s="194"/>
      <c r="SDW153" s="194"/>
      <c r="SDX153" s="194"/>
      <c r="SDY153" s="194"/>
      <c r="SDZ153" s="194"/>
      <c r="SEA153" s="194"/>
      <c r="SEB153" s="194"/>
      <c r="SEC153" s="194"/>
      <c r="SED153" s="194"/>
      <c r="SEE153" s="194"/>
      <c r="SEF153" s="194"/>
      <c r="SEG153" s="194"/>
      <c r="SEH153" s="194"/>
      <c r="SEI153" s="194"/>
      <c r="SEJ153" s="194"/>
      <c r="SEK153" s="194"/>
      <c r="SEL153" s="194"/>
      <c r="SEM153" s="194"/>
      <c r="SEN153" s="194"/>
      <c r="SEO153" s="194"/>
      <c r="SEP153" s="194"/>
      <c r="SEQ153" s="194"/>
      <c r="SER153" s="194"/>
      <c r="SES153" s="194"/>
      <c r="SET153" s="194"/>
      <c r="SEU153" s="194"/>
      <c r="SEV153" s="194"/>
      <c r="SEW153" s="194"/>
      <c r="SEX153" s="194"/>
      <c r="SEY153" s="194"/>
      <c r="SEZ153" s="194"/>
      <c r="SFA153" s="194"/>
      <c r="SFB153" s="194"/>
      <c r="SFC153" s="194"/>
      <c r="SFD153" s="194"/>
      <c r="SFE153" s="194"/>
      <c r="SFF153" s="194"/>
      <c r="SFG153" s="194"/>
      <c r="SFH153" s="194"/>
      <c r="SFI153" s="194"/>
      <c r="SFJ153" s="194"/>
      <c r="SFK153" s="194"/>
      <c r="SFL153" s="194"/>
      <c r="SFM153" s="194"/>
      <c r="SFN153" s="194"/>
      <c r="SFO153" s="194"/>
      <c r="SFP153" s="194"/>
      <c r="SFQ153" s="194"/>
      <c r="SFR153" s="194"/>
      <c r="SFS153" s="194"/>
      <c r="SFT153" s="194"/>
      <c r="SFU153" s="194"/>
      <c r="SFV153" s="194"/>
      <c r="SFW153" s="194"/>
      <c r="SFX153" s="194"/>
      <c r="SFY153" s="194"/>
      <c r="SFZ153" s="194"/>
      <c r="SGA153" s="194"/>
      <c r="SGB153" s="194"/>
      <c r="SGC153" s="194"/>
      <c r="SGD153" s="194"/>
      <c r="SGE153" s="194"/>
      <c r="SGF153" s="194"/>
      <c r="SGG153" s="194"/>
      <c r="SGH153" s="194"/>
      <c r="SGI153" s="194"/>
      <c r="SGJ153" s="194"/>
      <c r="SGK153" s="194"/>
      <c r="SGL153" s="194"/>
      <c r="SGM153" s="194"/>
      <c r="SGN153" s="194"/>
      <c r="SGO153" s="194"/>
      <c r="SGP153" s="194"/>
      <c r="SGQ153" s="194"/>
      <c r="SGR153" s="194"/>
      <c r="SGS153" s="194"/>
      <c r="SGT153" s="194"/>
      <c r="SGU153" s="194"/>
      <c r="SGV153" s="194"/>
      <c r="SGW153" s="194"/>
      <c r="SGX153" s="194"/>
      <c r="SGY153" s="194"/>
      <c r="SGZ153" s="194"/>
      <c r="SHA153" s="194"/>
      <c r="SHB153" s="194"/>
      <c r="SHC153" s="194"/>
      <c r="SHD153" s="194"/>
      <c r="SHE153" s="194"/>
      <c r="SHF153" s="194"/>
      <c r="SHG153" s="194"/>
      <c r="SHH153" s="194"/>
      <c r="SHI153" s="194"/>
      <c r="SHJ153" s="194"/>
      <c r="SHK153" s="194"/>
      <c r="SHL153" s="194"/>
      <c r="SHM153" s="194"/>
      <c r="SHN153" s="194"/>
      <c r="SHO153" s="194"/>
      <c r="SHP153" s="194"/>
      <c r="SHQ153" s="194"/>
      <c r="SHR153" s="194"/>
      <c r="SHS153" s="194"/>
      <c r="SHT153" s="194"/>
      <c r="SHU153" s="194"/>
      <c r="SHV153" s="194"/>
      <c r="SHW153" s="194"/>
      <c r="SHX153" s="194"/>
      <c r="SHY153" s="194"/>
      <c r="SHZ153" s="194"/>
      <c r="SIA153" s="194"/>
      <c r="SIB153" s="194"/>
      <c r="SIC153" s="194"/>
      <c r="SID153" s="194"/>
      <c r="SIE153" s="194"/>
      <c r="SIF153" s="194"/>
      <c r="SIG153" s="194"/>
      <c r="SIH153" s="194"/>
      <c r="SII153" s="194"/>
      <c r="SIJ153" s="194"/>
      <c r="SIK153" s="194"/>
      <c r="SIL153" s="194"/>
      <c r="SIM153" s="194"/>
      <c r="SIN153" s="194"/>
      <c r="SIO153" s="194"/>
      <c r="SIP153" s="194"/>
      <c r="SIQ153" s="194"/>
      <c r="SIR153" s="194"/>
      <c r="SIS153" s="194"/>
      <c r="SIT153" s="194"/>
      <c r="SIU153" s="194"/>
      <c r="SIV153" s="194"/>
      <c r="SIW153" s="194"/>
      <c r="SIX153" s="194"/>
      <c r="SIY153" s="194"/>
      <c r="SIZ153" s="194"/>
      <c r="SJA153" s="194"/>
      <c r="SJB153" s="194"/>
      <c r="SJC153" s="194"/>
      <c r="SJD153" s="194"/>
      <c r="SJE153" s="194"/>
      <c r="SJF153" s="194"/>
      <c r="SJG153" s="194"/>
      <c r="SJH153" s="194"/>
      <c r="SJI153" s="194"/>
      <c r="SJJ153" s="194"/>
      <c r="SJK153" s="194"/>
      <c r="SJL153" s="194"/>
      <c r="SJM153" s="194"/>
      <c r="SJN153" s="194"/>
      <c r="SJO153" s="194"/>
      <c r="SJP153" s="194"/>
      <c r="SJQ153" s="194"/>
      <c r="SJR153" s="194"/>
      <c r="SJS153" s="194"/>
      <c r="SJT153" s="194"/>
      <c r="SJU153" s="194"/>
      <c r="SJV153" s="194"/>
      <c r="SJW153" s="194"/>
      <c r="SJX153" s="194"/>
      <c r="SJY153" s="194"/>
      <c r="SJZ153" s="194"/>
      <c r="SKA153" s="194"/>
      <c r="SKB153" s="194"/>
      <c r="SKC153" s="194"/>
      <c r="SKD153" s="194"/>
      <c r="SKE153" s="194"/>
      <c r="SKF153" s="194"/>
      <c r="SKG153" s="194"/>
      <c r="SKH153" s="194"/>
      <c r="SKI153" s="194"/>
      <c r="SKJ153" s="194"/>
      <c r="SKK153" s="194"/>
      <c r="SKL153" s="194"/>
      <c r="SKM153" s="194"/>
      <c r="SKN153" s="194"/>
      <c r="SKO153" s="194"/>
      <c r="SKP153" s="194"/>
      <c r="SKQ153" s="194"/>
      <c r="SKR153" s="194"/>
      <c r="SKS153" s="194"/>
      <c r="SKT153" s="194"/>
      <c r="SKU153" s="194"/>
      <c r="SKV153" s="194"/>
      <c r="SKW153" s="194"/>
      <c r="SKX153" s="194"/>
      <c r="SKY153" s="194"/>
      <c r="SKZ153" s="194"/>
      <c r="SLA153" s="194"/>
      <c r="SLB153" s="194"/>
      <c r="SLC153" s="194"/>
      <c r="SLD153" s="194"/>
      <c r="SLE153" s="194"/>
      <c r="SLF153" s="194"/>
      <c r="SLG153" s="194"/>
      <c r="SLH153" s="194"/>
      <c r="SLI153" s="194"/>
      <c r="SLJ153" s="194"/>
      <c r="SLK153" s="194"/>
      <c r="SLL153" s="194"/>
      <c r="SLM153" s="194"/>
      <c r="SLN153" s="194"/>
      <c r="SLO153" s="194"/>
      <c r="SLP153" s="194"/>
      <c r="SLQ153" s="194"/>
      <c r="SLR153" s="194"/>
      <c r="SLS153" s="194"/>
      <c r="SLT153" s="194"/>
      <c r="SLU153" s="194"/>
      <c r="SLV153" s="194"/>
      <c r="SLW153" s="194"/>
      <c r="SLX153" s="194"/>
      <c r="SLY153" s="194"/>
      <c r="SLZ153" s="194"/>
      <c r="SMA153" s="194"/>
      <c r="SMB153" s="194"/>
      <c r="SMC153" s="194"/>
      <c r="SMD153" s="194"/>
      <c r="SME153" s="194"/>
      <c r="SMF153" s="194"/>
      <c r="SMG153" s="194"/>
      <c r="SMH153" s="194"/>
      <c r="SMI153" s="194"/>
      <c r="SMJ153" s="194"/>
      <c r="SMK153" s="194"/>
      <c r="SML153" s="194"/>
      <c r="SMM153" s="194"/>
      <c r="SMN153" s="194"/>
      <c r="SMO153" s="194"/>
      <c r="SMP153" s="194"/>
      <c r="SMQ153" s="194"/>
      <c r="SMR153" s="194"/>
      <c r="SMS153" s="194"/>
      <c r="SMT153" s="194"/>
      <c r="SMU153" s="194"/>
      <c r="SMV153" s="194"/>
      <c r="SMW153" s="194"/>
      <c r="SMX153" s="194"/>
      <c r="SMY153" s="194"/>
      <c r="SMZ153" s="194"/>
      <c r="SNA153" s="194"/>
      <c r="SNB153" s="194"/>
      <c r="SNC153" s="194"/>
      <c r="SND153" s="194"/>
      <c r="SNE153" s="194"/>
      <c r="SNF153" s="194"/>
      <c r="SNG153" s="194"/>
      <c r="SNH153" s="194"/>
      <c r="SNI153" s="194"/>
      <c r="SNJ153" s="194"/>
      <c r="SNK153" s="194"/>
      <c r="SNL153" s="194"/>
      <c r="SNM153" s="194"/>
      <c r="SNN153" s="194"/>
      <c r="SNO153" s="194"/>
      <c r="SNP153" s="194"/>
      <c r="SNQ153" s="194"/>
      <c r="SNR153" s="194"/>
      <c r="SNS153" s="194"/>
      <c r="SNT153" s="194"/>
      <c r="SNU153" s="194"/>
      <c r="SNV153" s="194"/>
      <c r="SNW153" s="194"/>
      <c r="SNX153" s="194"/>
      <c r="SNY153" s="194"/>
      <c r="SNZ153" s="194"/>
      <c r="SOA153" s="194"/>
      <c r="SOB153" s="194"/>
      <c r="SOC153" s="194"/>
      <c r="SOD153" s="194"/>
      <c r="SOE153" s="194"/>
      <c r="SOF153" s="194"/>
      <c r="SOG153" s="194"/>
      <c r="SOH153" s="194"/>
      <c r="SOI153" s="194"/>
      <c r="SOJ153" s="194"/>
      <c r="SOK153" s="194"/>
      <c r="SOL153" s="194"/>
      <c r="SOM153" s="194"/>
      <c r="SON153" s="194"/>
      <c r="SOO153" s="194"/>
      <c r="SOP153" s="194"/>
      <c r="SOQ153" s="194"/>
      <c r="SOR153" s="194"/>
      <c r="SOS153" s="194"/>
      <c r="SOT153" s="194"/>
      <c r="SOU153" s="194"/>
      <c r="SOV153" s="194"/>
      <c r="SOW153" s="194"/>
      <c r="SOX153" s="194"/>
      <c r="SOY153" s="194"/>
      <c r="SOZ153" s="194"/>
      <c r="SPA153" s="194"/>
      <c r="SPB153" s="194"/>
      <c r="SPC153" s="194"/>
      <c r="SPD153" s="194"/>
      <c r="SPE153" s="194"/>
      <c r="SPF153" s="194"/>
      <c r="SPG153" s="194"/>
      <c r="SPH153" s="194"/>
      <c r="SPI153" s="194"/>
      <c r="SPJ153" s="194"/>
      <c r="SPK153" s="194"/>
      <c r="SPL153" s="194"/>
      <c r="SPM153" s="194"/>
      <c r="SPN153" s="194"/>
      <c r="SPO153" s="194"/>
      <c r="SPP153" s="194"/>
      <c r="SPQ153" s="194"/>
      <c r="SPR153" s="194"/>
      <c r="SPS153" s="194"/>
      <c r="SPT153" s="194"/>
      <c r="SPU153" s="194"/>
      <c r="SPV153" s="194"/>
      <c r="SPW153" s="194"/>
      <c r="SPX153" s="194"/>
      <c r="SPY153" s="194"/>
      <c r="SPZ153" s="194"/>
      <c r="SQA153" s="194"/>
      <c r="SQB153" s="194"/>
      <c r="SQC153" s="194"/>
      <c r="SQD153" s="194"/>
      <c r="SQE153" s="194"/>
      <c r="SQF153" s="194"/>
      <c r="SQG153" s="194"/>
      <c r="SQH153" s="194"/>
      <c r="SQI153" s="194"/>
      <c r="SQJ153" s="194"/>
      <c r="SQK153" s="194"/>
      <c r="SQL153" s="194"/>
      <c r="SQM153" s="194"/>
      <c r="SQN153" s="194"/>
      <c r="SQO153" s="194"/>
      <c r="SQP153" s="194"/>
      <c r="SQQ153" s="194"/>
      <c r="SQR153" s="194"/>
      <c r="SQS153" s="194"/>
      <c r="SQT153" s="194"/>
      <c r="SQU153" s="194"/>
      <c r="SQV153" s="194"/>
      <c r="SQW153" s="194"/>
      <c r="SQX153" s="194"/>
      <c r="SQY153" s="194"/>
      <c r="SQZ153" s="194"/>
      <c r="SRA153" s="194"/>
      <c r="SRB153" s="194"/>
      <c r="SRC153" s="194"/>
      <c r="SRD153" s="194"/>
      <c r="SRE153" s="194"/>
      <c r="SRF153" s="194"/>
      <c r="SRG153" s="194"/>
      <c r="SRH153" s="194"/>
      <c r="SRI153" s="194"/>
      <c r="SRJ153" s="194"/>
      <c r="SRK153" s="194"/>
      <c r="SRL153" s="194"/>
      <c r="SRM153" s="194"/>
      <c r="SRN153" s="194"/>
      <c r="SRO153" s="194"/>
      <c r="SRP153" s="194"/>
      <c r="SRQ153" s="194"/>
      <c r="SRR153" s="194"/>
      <c r="SRS153" s="194"/>
      <c r="SRT153" s="194"/>
      <c r="SRU153" s="194"/>
      <c r="SRV153" s="194"/>
      <c r="SRW153" s="194"/>
      <c r="SRX153" s="194"/>
      <c r="SRY153" s="194"/>
      <c r="SRZ153" s="194"/>
      <c r="SSA153" s="194"/>
      <c r="SSB153" s="194"/>
      <c r="SSC153" s="194"/>
      <c r="SSD153" s="194"/>
      <c r="SSE153" s="194"/>
      <c r="SSF153" s="194"/>
      <c r="SSG153" s="194"/>
      <c r="SSH153" s="194"/>
      <c r="SSI153" s="194"/>
      <c r="SSJ153" s="194"/>
      <c r="SSK153" s="194"/>
      <c r="SSL153" s="194"/>
      <c r="SSM153" s="194"/>
      <c r="SSN153" s="194"/>
      <c r="SSO153" s="194"/>
      <c r="SSP153" s="194"/>
      <c r="SSQ153" s="194"/>
      <c r="SSR153" s="194"/>
      <c r="SSS153" s="194"/>
      <c r="SST153" s="194"/>
      <c r="SSU153" s="194"/>
      <c r="SSV153" s="194"/>
      <c r="SSW153" s="194"/>
      <c r="SSX153" s="194"/>
      <c r="SSY153" s="194"/>
      <c r="SSZ153" s="194"/>
      <c r="STA153" s="194"/>
      <c r="STB153" s="194"/>
      <c r="STC153" s="194"/>
      <c r="STD153" s="194"/>
      <c r="STE153" s="194"/>
      <c r="STF153" s="194"/>
      <c r="STG153" s="194"/>
      <c r="STH153" s="194"/>
      <c r="STI153" s="194"/>
      <c r="STJ153" s="194"/>
      <c r="STK153" s="194"/>
      <c r="STL153" s="194"/>
      <c r="STM153" s="194"/>
      <c r="STN153" s="194"/>
      <c r="STO153" s="194"/>
      <c r="STP153" s="194"/>
      <c r="STQ153" s="194"/>
      <c r="STR153" s="194"/>
      <c r="STS153" s="194"/>
      <c r="STT153" s="194"/>
      <c r="STU153" s="194"/>
      <c r="STV153" s="194"/>
      <c r="STW153" s="194"/>
      <c r="STX153" s="194"/>
      <c r="STY153" s="194"/>
      <c r="STZ153" s="194"/>
      <c r="SUA153" s="194"/>
      <c r="SUB153" s="194"/>
      <c r="SUC153" s="194"/>
      <c r="SUD153" s="194"/>
      <c r="SUE153" s="194"/>
      <c r="SUF153" s="194"/>
      <c r="SUG153" s="194"/>
      <c r="SUH153" s="194"/>
      <c r="SUI153" s="194"/>
      <c r="SUJ153" s="194"/>
      <c r="SUK153" s="194"/>
      <c r="SUL153" s="194"/>
      <c r="SUM153" s="194"/>
      <c r="SUN153" s="194"/>
      <c r="SUO153" s="194"/>
      <c r="SUP153" s="194"/>
      <c r="SUQ153" s="194"/>
      <c r="SUR153" s="194"/>
      <c r="SUS153" s="194"/>
      <c r="SUT153" s="194"/>
      <c r="SUU153" s="194"/>
      <c r="SUV153" s="194"/>
      <c r="SUW153" s="194"/>
      <c r="SUX153" s="194"/>
      <c r="SUY153" s="194"/>
      <c r="SUZ153" s="194"/>
      <c r="SVA153" s="194"/>
      <c r="SVB153" s="194"/>
      <c r="SVC153" s="194"/>
      <c r="SVD153" s="194"/>
      <c r="SVE153" s="194"/>
      <c r="SVF153" s="194"/>
      <c r="SVG153" s="194"/>
      <c r="SVH153" s="194"/>
      <c r="SVI153" s="194"/>
      <c r="SVJ153" s="194"/>
      <c r="SVK153" s="194"/>
      <c r="SVL153" s="194"/>
      <c r="SVM153" s="194"/>
      <c r="SVN153" s="194"/>
      <c r="SVO153" s="194"/>
      <c r="SVP153" s="194"/>
      <c r="SVQ153" s="194"/>
      <c r="SVR153" s="194"/>
      <c r="SVS153" s="194"/>
      <c r="SVT153" s="194"/>
      <c r="SVU153" s="194"/>
      <c r="SVV153" s="194"/>
      <c r="SVW153" s="194"/>
      <c r="SVX153" s="194"/>
      <c r="SVY153" s="194"/>
      <c r="SVZ153" s="194"/>
      <c r="SWA153" s="194"/>
      <c r="SWB153" s="194"/>
      <c r="SWC153" s="194"/>
      <c r="SWD153" s="194"/>
      <c r="SWE153" s="194"/>
      <c r="SWF153" s="194"/>
      <c r="SWG153" s="194"/>
      <c r="SWH153" s="194"/>
      <c r="SWI153" s="194"/>
      <c r="SWJ153" s="194"/>
      <c r="SWK153" s="194"/>
      <c r="SWL153" s="194"/>
      <c r="SWM153" s="194"/>
      <c r="SWN153" s="194"/>
      <c r="SWO153" s="194"/>
      <c r="SWP153" s="194"/>
      <c r="SWQ153" s="194"/>
      <c r="SWR153" s="194"/>
      <c r="SWS153" s="194"/>
      <c r="SWT153" s="194"/>
      <c r="SWU153" s="194"/>
      <c r="SWV153" s="194"/>
      <c r="SWW153" s="194"/>
      <c r="SWX153" s="194"/>
      <c r="SWY153" s="194"/>
      <c r="SWZ153" s="194"/>
      <c r="SXA153" s="194"/>
      <c r="SXB153" s="194"/>
      <c r="SXC153" s="194"/>
      <c r="SXD153" s="194"/>
      <c r="SXE153" s="194"/>
      <c r="SXF153" s="194"/>
      <c r="SXG153" s="194"/>
      <c r="SXH153" s="194"/>
      <c r="SXI153" s="194"/>
      <c r="SXJ153" s="194"/>
      <c r="SXK153" s="194"/>
      <c r="SXL153" s="194"/>
      <c r="SXM153" s="194"/>
      <c r="SXN153" s="194"/>
      <c r="SXO153" s="194"/>
      <c r="SXP153" s="194"/>
      <c r="SXQ153" s="194"/>
      <c r="SXR153" s="194"/>
      <c r="SXS153" s="194"/>
      <c r="SXT153" s="194"/>
      <c r="SXU153" s="194"/>
      <c r="SXV153" s="194"/>
      <c r="SXW153" s="194"/>
      <c r="SXX153" s="194"/>
      <c r="SXY153" s="194"/>
      <c r="SXZ153" s="194"/>
      <c r="SYA153" s="194"/>
      <c r="SYB153" s="194"/>
      <c r="SYC153" s="194"/>
      <c r="SYD153" s="194"/>
      <c r="SYE153" s="194"/>
      <c r="SYF153" s="194"/>
      <c r="SYG153" s="194"/>
      <c r="SYH153" s="194"/>
      <c r="SYI153" s="194"/>
      <c r="SYJ153" s="194"/>
      <c r="SYK153" s="194"/>
      <c r="SYL153" s="194"/>
      <c r="SYM153" s="194"/>
      <c r="SYN153" s="194"/>
      <c r="SYO153" s="194"/>
      <c r="SYP153" s="194"/>
      <c r="SYQ153" s="194"/>
      <c r="SYR153" s="194"/>
      <c r="SYS153" s="194"/>
      <c r="SYT153" s="194"/>
      <c r="SYU153" s="194"/>
      <c r="SYV153" s="194"/>
      <c r="SYW153" s="194"/>
      <c r="SYX153" s="194"/>
      <c r="SYY153" s="194"/>
      <c r="SYZ153" s="194"/>
      <c r="SZA153" s="194"/>
      <c r="SZB153" s="194"/>
      <c r="SZC153" s="194"/>
      <c r="SZD153" s="194"/>
      <c r="SZE153" s="194"/>
      <c r="SZF153" s="194"/>
      <c r="SZG153" s="194"/>
      <c r="SZH153" s="194"/>
      <c r="SZI153" s="194"/>
      <c r="SZJ153" s="194"/>
      <c r="SZK153" s="194"/>
      <c r="SZL153" s="194"/>
      <c r="SZM153" s="194"/>
      <c r="SZN153" s="194"/>
      <c r="SZO153" s="194"/>
      <c r="SZP153" s="194"/>
      <c r="SZQ153" s="194"/>
      <c r="SZR153" s="194"/>
      <c r="SZS153" s="194"/>
      <c r="SZT153" s="194"/>
      <c r="SZU153" s="194"/>
      <c r="SZV153" s="194"/>
      <c r="SZW153" s="194"/>
      <c r="SZX153" s="194"/>
      <c r="SZY153" s="194"/>
      <c r="SZZ153" s="194"/>
      <c r="TAA153" s="194"/>
      <c r="TAB153" s="194"/>
      <c r="TAC153" s="194"/>
      <c r="TAD153" s="194"/>
      <c r="TAE153" s="194"/>
      <c r="TAF153" s="194"/>
      <c r="TAG153" s="194"/>
      <c r="TAH153" s="194"/>
      <c r="TAI153" s="194"/>
      <c r="TAJ153" s="194"/>
      <c r="TAK153" s="194"/>
      <c r="TAL153" s="194"/>
      <c r="TAM153" s="194"/>
      <c r="TAN153" s="194"/>
      <c r="TAO153" s="194"/>
      <c r="TAP153" s="194"/>
      <c r="TAQ153" s="194"/>
      <c r="TAR153" s="194"/>
      <c r="TAS153" s="194"/>
      <c r="TAT153" s="194"/>
      <c r="TAU153" s="194"/>
      <c r="TAV153" s="194"/>
      <c r="TAW153" s="194"/>
      <c r="TAX153" s="194"/>
      <c r="TAY153" s="194"/>
      <c r="TAZ153" s="194"/>
      <c r="TBA153" s="194"/>
      <c r="TBB153" s="194"/>
      <c r="TBC153" s="194"/>
      <c r="TBD153" s="194"/>
      <c r="TBE153" s="194"/>
      <c r="TBF153" s="194"/>
      <c r="TBG153" s="194"/>
      <c r="TBH153" s="194"/>
      <c r="TBI153" s="194"/>
      <c r="TBJ153" s="194"/>
      <c r="TBK153" s="194"/>
      <c r="TBL153" s="194"/>
      <c r="TBM153" s="194"/>
      <c r="TBN153" s="194"/>
      <c r="TBO153" s="194"/>
      <c r="TBP153" s="194"/>
      <c r="TBQ153" s="194"/>
      <c r="TBR153" s="194"/>
      <c r="TBS153" s="194"/>
      <c r="TBT153" s="194"/>
      <c r="TBU153" s="194"/>
      <c r="TBV153" s="194"/>
      <c r="TBW153" s="194"/>
      <c r="TBX153" s="194"/>
      <c r="TBY153" s="194"/>
      <c r="TBZ153" s="194"/>
      <c r="TCA153" s="194"/>
      <c r="TCB153" s="194"/>
      <c r="TCC153" s="194"/>
      <c r="TCD153" s="194"/>
      <c r="TCE153" s="194"/>
      <c r="TCF153" s="194"/>
      <c r="TCG153" s="194"/>
      <c r="TCH153" s="194"/>
      <c r="TCI153" s="194"/>
      <c r="TCJ153" s="194"/>
      <c r="TCK153" s="194"/>
      <c r="TCL153" s="194"/>
      <c r="TCM153" s="194"/>
      <c r="TCN153" s="194"/>
      <c r="TCO153" s="194"/>
      <c r="TCP153" s="194"/>
      <c r="TCQ153" s="194"/>
      <c r="TCR153" s="194"/>
      <c r="TCS153" s="194"/>
      <c r="TCT153" s="194"/>
      <c r="TCU153" s="194"/>
      <c r="TCV153" s="194"/>
      <c r="TCW153" s="194"/>
      <c r="TCX153" s="194"/>
      <c r="TCY153" s="194"/>
      <c r="TCZ153" s="194"/>
      <c r="TDA153" s="194"/>
      <c r="TDB153" s="194"/>
      <c r="TDC153" s="194"/>
      <c r="TDD153" s="194"/>
      <c r="TDE153" s="194"/>
      <c r="TDF153" s="194"/>
      <c r="TDG153" s="194"/>
      <c r="TDH153" s="194"/>
      <c r="TDI153" s="194"/>
      <c r="TDJ153" s="194"/>
      <c r="TDK153" s="194"/>
      <c r="TDL153" s="194"/>
      <c r="TDM153" s="194"/>
      <c r="TDN153" s="194"/>
      <c r="TDO153" s="194"/>
      <c r="TDP153" s="194"/>
      <c r="TDQ153" s="194"/>
      <c r="TDR153" s="194"/>
      <c r="TDS153" s="194"/>
      <c r="TDT153" s="194"/>
      <c r="TDU153" s="194"/>
      <c r="TDV153" s="194"/>
      <c r="TDW153" s="194"/>
      <c r="TDX153" s="194"/>
      <c r="TDY153" s="194"/>
      <c r="TDZ153" s="194"/>
      <c r="TEA153" s="194"/>
      <c r="TEB153" s="194"/>
      <c r="TEC153" s="194"/>
      <c r="TED153" s="194"/>
      <c r="TEE153" s="194"/>
      <c r="TEF153" s="194"/>
      <c r="TEG153" s="194"/>
      <c r="TEH153" s="194"/>
      <c r="TEI153" s="194"/>
      <c r="TEJ153" s="194"/>
      <c r="TEK153" s="194"/>
      <c r="TEL153" s="194"/>
      <c r="TEM153" s="194"/>
      <c r="TEN153" s="194"/>
      <c r="TEO153" s="194"/>
      <c r="TEP153" s="194"/>
      <c r="TEQ153" s="194"/>
      <c r="TER153" s="194"/>
      <c r="TES153" s="194"/>
      <c r="TET153" s="194"/>
      <c r="TEU153" s="194"/>
      <c r="TEV153" s="194"/>
      <c r="TEW153" s="194"/>
      <c r="TEX153" s="194"/>
      <c r="TEY153" s="194"/>
      <c r="TEZ153" s="194"/>
      <c r="TFA153" s="194"/>
      <c r="TFB153" s="194"/>
      <c r="TFC153" s="194"/>
      <c r="TFD153" s="194"/>
      <c r="TFE153" s="194"/>
      <c r="TFF153" s="194"/>
      <c r="TFG153" s="194"/>
      <c r="TFH153" s="194"/>
      <c r="TFI153" s="194"/>
      <c r="TFJ153" s="194"/>
      <c r="TFK153" s="194"/>
      <c r="TFL153" s="194"/>
      <c r="TFM153" s="194"/>
      <c r="TFN153" s="194"/>
      <c r="TFO153" s="194"/>
      <c r="TFP153" s="194"/>
      <c r="TFQ153" s="194"/>
      <c r="TFR153" s="194"/>
      <c r="TFS153" s="194"/>
      <c r="TFT153" s="194"/>
      <c r="TFU153" s="194"/>
      <c r="TFV153" s="194"/>
      <c r="TFW153" s="194"/>
      <c r="TFX153" s="194"/>
      <c r="TFY153" s="194"/>
      <c r="TFZ153" s="194"/>
      <c r="TGA153" s="194"/>
      <c r="TGB153" s="194"/>
      <c r="TGC153" s="194"/>
      <c r="TGD153" s="194"/>
      <c r="TGE153" s="194"/>
      <c r="TGF153" s="194"/>
      <c r="TGG153" s="194"/>
      <c r="TGH153" s="194"/>
      <c r="TGI153" s="194"/>
      <c r="TGJ153" s="194"/>
      <c r="TGK153" s="194"/>
      <c r="TGL153" s="194"/>
      <c r="TGM153" s="194"/>
      <c r="TGN153" s="194"/>
      <c r="TGO153" s="194"/>
      <c r="TGP153" s="194"/>
      <c r="TGQ153" s="194"/>
      <c r="TGR153" s="194"/>
      <c r="TGS153" s="194"/>
      <c r="TGT153" s="194"/>
      <c r="TGU153" s="194"/>
      <c r="TGV153" s="194"/>
      <c r="TGW153" s="194"/>
      <c r="TGX153" s="194"/>
      <c r="TGY153" s="194"/>
      <c r="TGZ153" s="194"/>
      <c r="THA153" s="194"/>
      <c r="THB153" s="194"/>
      <c r="THC153" s="194"/>
      <c r="THD153" s="194"/>
      <c r="THE153" s="194"/>
      <c r="THF153" s="194"/>
      <c r="THG153" s="194"/>
      <c r="THH153" s="194"/>
      <c r="THI153" s="194"/>
      <c r="THJ153" s="194"/>
      <c r="THK153" s="194"/>
      <c r="THL153" s="194"/>
      <c r="THM153" s="194"/>
      <c r="THN153" s="194"/>
      <c r="THO153" s="194"/>
      <c r="THP153" s="194"/>
      <c r="THQ153" s="194"/>
      <c r="THR153" s="194"/>
      <c r="THS153" s="194"/>
      <c r="THT153" s="194"/>
      <c r="THU153" s="194"/>
      <c r="THV153" s="194"/>
      <c r="THW153" s="194"/>
      <c r="THX153" s="194"/>
      <c r="THY153" s="194"/>
      <c r="THZ153" s="194"/>
      <c r="TIA153" s="194"/>
      <c r="TIB153" s="194"/>
      <c r="TIC153" s="194"/>
      <c r="TID153" s="194"/>
      <c r="TIE153" s="194"/>
      <c r="TIF153" s="194"/>
      <c r="TIG153" s="194"/>
      <c r="TIH153" s="194"/>
      <c r="TII153" s="194"/>
      <c r="TIJ153" s="194"/>
      <c r="TIK153" s="194"/>
      <c r="TIL153" s="194"/>
      <c r="TIM153" s="194"/>
      <c r="TIN153" s="194"/>
      <c r="TIO153" s="194"/>
      <c r="TIP153" s="194"/>
      <c r="TIQ153" s="194"/>
      <c r="TIR153" s="194"/>
      <c r="TIS153" s="194"/>
      <c r="TIT153" s="194"/>
      <c r="TIU153" s="194"/>
      <c r="TIV153" s="194"/>
      <c r="TIW153" s="194"/>
      <c r="TIX153" s="194"/>
      <c r="TIY153" s="194"/>
      <c r="TIZ153" s="194"/>
      <c r="TJA153" s="194"/>
      <c r="TJB153" s="194"/>
      <c r="TJC153" s="194"/>
      <c r="TJD153" s="194"/>
      <c r="TJE153" s="194"/>
      <c r="TJF153" s="194"/>
      <c r="TJG153" s="194"/>
      <c r="TJH153" s="194"/>
      <c r="TJI153" s="194"/>
      <c r="TJJ153" s="194"/>
      <c r="TJK153" s="194"/>
      <c r="TJL153" s="194"/>
      <c r="TJM153" s="194"/>
      <c r="TJN153" s="194"/>
      <c r="TJO153" s="194"/>
      <c r="TJP153" s="194"/>
      <c r="TJQ153" s="194"/>
      <c r="TJR153" s="194"/>
      <c r="TJS153" s="194"/>
      <c r="TJT153" s="194"/>
      <c r="TJU153" s="194"/>
      <c r="TJV153" s="194"/>
      <c r="TJW153" s="194"/>
      <c r="TJX153" s="194"/>
      <c r="TJY153" s="194"/>
      <c r="TJZ153" s="194"/>
      <c r="TKA153" s="194"/>
      <c r="TKB153" s="194"/>
      <c r="TKC153" s="194"/>
      <c r="TKD153" s="194"/>
      <c r="TKE153" s="194"/>
      <c r="TKF153" s="194"/>
      <c r="TKG153" s="194"/>
      <c r="TKH153" s="194"/>
      <c r="TKI153" s="194"/>
      <c r="TKJ153" s="194"/>
      <c r="TKK153" s="194"/>
      <c r="TKL153" s="194"/>
      <c r="TKM153" s="194"/>
      <c r="TKN153" s="194"/>
      <c r="TKO153" s="194"/>
      <c r="TKP153" s="194"/>
      <c r="TKQ153" s="194"/>
      <c r="TKR153" s="194"/>
      <c r="TKS153" s="194"/>
      <c r="TKT153" s="194"/>
      <c r="TKU153" s="194"/>
      <c r="TKV153" s="194"/>
      <c r="TKW153" s="194"/>
      <c r="TKX153" s="194"/>
      <c r="TKY153" s="194"/>
      <c r="TKZ153" s="194"/>
      <c r="TLA153" s="194"/>
      <c r="TLB153" s="194"/>
      <c r="TLC153" s="194"/>
      <c r="TLD153" s="194"/>
      <c r="TLE153" s="194"/>
      <c r="TLF153" s="194"/>
      <c r="TLG153" s="194"/>
      <c r="TLH153" s="194"/>
      <c r="TLI153" s="194"/>
      <c r="TLJ153" s="194"/>
      <c r="TLK153" s="194"/>
      <c r="TLL153" s="194"/>
      <c r="TLM153" s="194"/>
      <c r="TLN153" s="194"/>
      <c r="TLO153" s="194"/>
      <c r="TLP153" s="194"/>
      <c r="TLQ153" s="194"/>
      <c r="TLR153" s="194"/>
      <c r="TLS153" s="194"/>
      <c r="TLT153" s="194"/>
      <c r="TLU153" s="194"/>
      <c r="TLV153" s="194"/>
      <c r="TLW153" s="194"/>
      <c r="TLX153" s="194"/>
      <c r="TLY153" s="194"/>
      <c r="TLZ153" s="194"/>
      <c r="TMA153" s="194"/>
      <c r="TMB153" s="194"/>
      <c r="TMC153" s="194"/>
      <c r="TMD153" s="194"/>
      <c r="TME153" s="194"/>
      <c r="TMF153" s="194"/>
      <c r="TMG153" s="194"/>
      <c r="TMH153" s="194"/>
      <c r="TMI153" s="194"/>
      <c r="TMJ153" s="194"/>
      <c r="TMK153" s="194"/>
      <c r="TML153" s="194"/>
      <c r="TMM153" s="194"/>
      <c r="TMN153" s="194"/>
      <c r="TMO153" s="194"/>
      <c r="TMP153" s="194"/>
      <c r="TMQ153" s="194"/>
      <c r="TMR153" s="194"/>
      <c r="TMS153" s="194"/>
      <c r="TMT153" s="194"/>
      <c r="TMU153" s="194"/>
      <c r="TMV153" s="194"/>
      <c r="TMW153" s="194"/>
      <c r="TMX153" s="194"/>
      <c r="TMY153" s="194"/>
      <c r="TMZ153" s="194"/>
      <c r="TNA153" s="194"/>
      <c r="TNB153" s="194"/>
      <c r="TNC153" s="194"/>
      <c r="TND153" s="194"/>
      <c r="TNE153" s="194"/>
      <c r="TNF153" s="194"/>
      <c r="TNG153" s="194"/>
      <c r="TNH153" s="194"/>
      <c r="TNI153" s="194"/>
      <c r="TNJ153" s="194"/>
      <c r="TNK153" s="194"/>
      <c r="TNL153" s="194"/>
      <c r="TNM153" s="194"/>
      <c r="TNN153" s="194"/>
      <c r="TNO153" s="194"/>
      <c r="TNP153" s="194"/>
      <c r="TNQ153" s="194"/>
      <c r="TNR153" s="194"/>
      <c r="TNS153" s="194"/>
      <c r="TNT153" s="194"/>
      <c r="TNU153" s="194"/>
      <c r="TNV153" s="194"/>
      <c r="TNW153" s="194"/>
      <c r="TNX153" s="194"/>
      <c r="TNY153" s="194"/>
      <c r="TNZ153" s="194"/>
      <c r="TOA153" s="194"/>
      <c r="TOB153" s="194"/>
      <c r="TOC153" s="194"/>
      <c r="TOD153" s="194"/>
      <c r="TOE153" s="194"/>
      <c r="TOF153" s="194"/>
      <c r="TOG153" s="194"/>
      <c r="TOH153" s="194"/>
      <c r="TOI153" s="194"/>
      <c r="TOJ153" s="194"/>
      <c r="TOK153" s="194"/>
      <c r="TOL153" s="194"/>
      <c r="TOM153" s="194"/>
      <c r="TON153" s="194"/>
      <c r="TOO153" s="194"/>
      <c r="TOP153" s="194"/>
      <c r="TOQ153" s="194"/>
      <c r="TOR153" s="194"/>
      <c r="TOS153" s="194"/>
      <c r="TOT153" s="194"/>
      <c r="TOU153" s="194"/>
      <c r="TOV153" s="194"/>
      <c r="TOW153" s="194"/>
      <c r="TOX153" s="194"/>
      <c r="TOY153" s="194"/>
      <c r="TOZ153" s="194"/>
      <c r="TPA153" s="194"/>
      <c r="TPB153" s="194"/>
      <c r="TPC153" s="194"/>
      <c r="TPD153" s="194"/>
      <c r="TPE153" s="194"/>
      <c r="TPF153" s="194"/>
      <c r="TPG153" s="194"/>
      <c r="TPH153" s="194"/>
      <c r="TPI153" s="194"/>
      <c r="TPJ153" s="194"/>
      <c r="TPK153" s="194"/>
      <c r="TPL153" s="194"/>
      <c r="TPM153" s="194"/>
      <c r="TPN153" s="194"/>
      <c r="TPO153" s="194"/>
      <c r="TPP153" s="194"/>
      <c r="TPQ153" s="194"/>
      <c r="TPR153" s="194"/>
      <c r="TPS153" s="194"/>
      <c r="TPT153" s="194"/>
      <c r="TPU153" s="194"/>
      <c r="TPV153" s="194"/>
      <c r="TPW153" s="194"/>
      <c r="TPX153" s="194"/>
      <c r="TPY153" s="194"/>
      <c r="TPZ153" s="194"/>
      <c r="TQA153" s="194"/>
      <c r="TQB153" s="194"/>
      <c r="TQC153" s="194"/>
      <c r="TQD153" s="194"/>
      <c r="TQE153" s="194"/>
      <c r="TQF153" s="194"/>
      <c r="TQG153" s="194"/>
      <c r="TQH153" s="194"/>
      <c r="TQI153" s="194"/>
      <c r="TQJ153" s="194"/>
      <c r="TQK153" s="194"/>
      <c r="TQL153" s="194"/>
      <c r="TQM153" s="194"/>
      <c r="TQN153" s="194"/>
      <c r="TQO153" s="194"/>
      <c r="TQP153" s="194"/>
      <c r="TQQ153" s="194"/>
      <c r="TQR153" s="194"/>
      <c r="TQS153" s="194"/>
      <c r="TQT153" s="194"/>
      <c r="TQU153" s="194"/>
      <c r="TQV153" s="194"/>
      <c r="TQW153" s="194"/>
      <c r="TQX153" s="194"/>
      <c r="TQY153" s="194"/>
      <c r="TQZ153" s="194"/>
      <c r="TRA153" s="194"/>
      <c r="TRB153" s="194"/>
      <c r="TRC153" s="194"/>
      <c r="TRD153" s="194"/>
      <c r="TRE153" s="194"/>
      <c r="TRF153" s="194"/>
      <c r="TRG153" s="194"/>
      <c r="TRH153" s="194"/>
      <c r="TRI153" s="194"/>
      <c r="TRJ153" s="194"/>
      <c r="TRK153" s="194"/>
      <c r="TRL153" s="194"/>
      <c r="TRM153" s="194"/>
      <c r="TRN153" s="194"/>
      <c r="TRO153" s="194"/>
      <c r="TRP153" s="194"/>
      <c r="TRQ153" s="194"/>
      <c r="TRR153" s="194"/>
      <c r="TRS153" s="194"/>
      <c r="TRT153" s="194"/>
      <c r="TRU153" s="194"/>
      <c r="TRV153" s="194"/>
      <c r="TRW153" s="194"/>
      <c r="TRX153" s="194"/>
      <c r="TRY153" s="194"/>
      <c r="TRZ153" s="194"/>
      <c r="TSA153" s="194"/>
      <c r="TSB153" s="194"/>
      <c r="TSC153" s="194"/>
      <c r="TSD153" s="194"/>
      <c r="TSE153" s="194"/>
      <c r="TSF153" s="194"/>
      <c r="TSG153" s="194"/>
      <c r="TSH153" s="194"/>
      <c r="TSI153" s="194"/>
      <c r="TSJ153" s="194"/>
      <c r="TSK153" s="194"/>
      <c r="TSL153" s="194"/>
      <c r="TSM153" s="194"/>
      <c r="TSN153" s="194"/>
      <c r="TSO153" s="194"/>
      <c r="TSP153" s="194"/>
      <c r="TSQ153" s="194"/>
      <c r="TSR153" s="194"/>
      <c r="TSS153" s="194"/>
      <c r="TST153" s="194"/>
      <c r="TSU153" s="194"/>
      <c r="TSV153" s="194"/>
      <c r="TSW153" s="194"/>
      <c r="TSX153" s="194"/>
      <c r="TSY153" s="194"/>
      <c r="TSZ153" s="194"/>
      <c r="TTA153" s="194"/>
      <c r="TTB153" s="194"/>
      <c r="TTC153" s="194"/>
      <c r="TTD153" s="194"/>
      <c r="TTE153" s="194"/>
      <c r="TTF153" s="194"/>
      <c r="TTG153" s="194"/>
      <c r="TTH153" s="194"/>
      <c r="TTI153" s="194"/>
      <c r="TTJ153" s="194"/>
      <c r="TTK153" s="194"/>
      <c r="TTL153" s="194"/>
      <c r="TTM153" s="194"/>
      <c r="TTN153" s="194"/>
      <c r="TTO153" s="194"/>
      <c r="TTP153" s="194"/>
      <c r="TTQ153" s="194"/>
      <c r="TTR153" s="194"/>
      <c r="TTS153" s="194"/>
      <c r="TTT153" s="194"/>
      <c r="TTU153" s="194"/>
      <c r="TTV153" s="194"/>
      <c r="TTW153" s="194"/>
      <c r="TTX153" s="194"/>
      <c r="TTY153" s="194"/>
      <c r="TTZ153" s="194"/>
      <c r="TUA153" s="194"/>
      <c r="TUB153" s="194"/>
      <c r="TUC153" s="194"/>
      <c r="TUD153" s="194"/>
      <c r="TUE153" s="194"/>
      <c r="TUF153" s="194"/>
      <c r="TUG153" s="194"/>
      <c r="TUH153" s="194"/>
      <c r="TUI153" s="194"/>
      <c r="TUJ153" s="194"/>
      <c r="TUK153" s="194"/>
      <c r="TUL153" s="194"/>
      <c r="TUM153" s="194"/>
      <c r="TUN153" s="194"/>
      <c r="TUO153" s="194"/>
      <c r="TUP153" s="194"/>
      <c r="TUQ153" s="194"/>
      <c r="TUR153" s="194"/>
      <c r="TUS153" s="194"/>
      <c r="TUT153" s="194"/>
      <c r="TUU153" s="194"/>
      <c r="TUV153" s="194"/>
      <c r="TUW153" s="194"/>
      <c r="TUX153" s="194"/>
      <c r="TUY153" s="194"/>
      <c r="TUZ153" s="194"/>
      <c r="TVA153" s="194"/>
      <c r="TVB153" s="194"/>
      <c r="TVC153" s="194"/>
      <c r="TVD153" s="194"/>
      <c r="TVE153" s="194"/>
      <c r="TVF153" s="194"/>
      <c r="TVG153" s="194"/>
      <c r="TVH153" s="194"/>
      <c r="TVI153" s="194"/>
      <c r="TVJ153" s="194"/>
      <c r="TVK153" s="194"/>
      <c r="TVL153" s="194"/>
      <c r="TVM153" s="194"/>
      <c r="TVN153" s="194"/>
      <c r="TVO153" s="194"/>
      <c r="TVP153" s="194"/>
      <c r="TVQ153" s="194"/>
      <c r="TVR153" s="194"/>
      <c r="TVS153" s="194"/>
      <c r="TVT153" s="194"/>
      <c r="TVU153" s="194"/>
      <c r="TVV153" s="194"/>
      <c r="TVW153" s="194"/>
      <c r="TVX153" s="194"/>
      <c r="TVY153" s="194"/>
      <c r="TVZ153" s="194"/>
      <c r="TWA153" s="194"/>
      <c r="TWB153" s="194"/>
      <c r="TWC153" s="194"/>
      <c r="TWD153" s="194"/>
      <c r="TWE153" s="194"/>
      <c r="TWF153" s="194"/>
      <c r="TWG153" s="194"/>
      <c r="TWH153" s="194"/>
      <c r="TWI153" s="194"/>
      <c r="TWJ153" s="194"/>
      <c r="TWK153" s="194"/>
      <c r="TWL153" s="194"/>
      <c r="TWM153" s="194"/>
      <c r="TWN153" s="194"/>
      <c r="TWO153" s="194"/>
      <c r="TWP153" s="194"/>
      <c r="TWQ153" s="194"/>
      <c r="TWR153" s="194"/>
      <c r="TWS153" s="194"/>
      <c r="TWT153" s="194"/>
      <c r="TWU153" s="194"/>
      <c r="TWV153" s="194"/>
      <c r="TWW153" s="194"/>
      <c r="TWX153" s="194"/>
      <c r="TWY153" s="194"/>
      <c r="TWZ153" s="194"/>
      <c r="TXA153" s="194"/>
      <c r="TXB153" s="194"/>
      <c r="TXC153" s="194"/>
      <c r="TXD153" s="194"/>
      <c r="TXE153" s="194"/>
      <c r="TXF153" s="194"/>
      <c r="TXG153" s="194"/>
      <c r="TXH153" s="194"/>
      <c r="TXI153" s="194"/>
      <c r="TXJ153" s="194"/>
      <c r="TXK153" s="194"/>
      <c r="TXL153" s="194"/>
      <c r="TXM153" s="194"/>
      <c r="TXN153" s="194"/>
      <c r="TXO153" s="194"/>
      <c r="TXP153" s="194"/>
      <c r="TXQ153" s="194"/>
      <c r="TXR153" s="194"/>
      <c r="TXS153" s="194"/>
      <c r="TXT153" s="194"/>
      <c r="TXU153" s="194"/>
      <c r="TXV153" s="194"/>
      <c r="TXW153" s="194"/>
      <c r="TXX153" s="194"/>
      <c r="TXY153" s="194"/>
      <c r="TXZ153" s="194"/>
      <c r="TYA153" s="194"/>
      <c r="TYB153" s="194"/>
      <c r="TYC153" s="194"/>
      <c r="TYD153" s="194"/>
      <c r="TYE153" s="194"/>
      <c r="TYF153" s="194"/>
      <c r="TYG153" s="194"/>
      <c r="TYH153" s="194"/>
      <c r="TYI153" s="194"/>
      <c r="TYJ153" s="194"/>
      <c r="TYK153" s="194"/>
      <c r="TYL153" s="194"/>
      <c r="TYM153" s="194"/>
      <c r="TYN153" s="194"/>
      <c r="TYO153" s="194"/>
      <c r="TYP153" s="194"/>
      <c r="TYQ153" s="194"/>
      <c r="TYR153" s="194"/>
      <c r="TYS153" s="194"/>
      <c r="TYT153" s="194"/>
      <c r="TYU153" s="194"/>
      <c r="TYV153" s="194"/>
      <c r="TYW153" s="194"/>
      <c r="TYX153" s="194"/>
      <c r="TYY153" s="194"/>
      <c r="TYZ153" s="194"/>
      <c r="TZA153" s="194"/>
      <c r="TZB153" s="194"/>
      <c r="TZC153" s="194"/>
      <c r="TZD153" s="194"/>
      <c r="TZE153" s="194"/>
      <c r="TZF153" s="194"/>
      <c r="TZG153" s="194"/>
      <c r="TZH153" s="194"/>
      <c r="TZI153" s="194"/>
      <c r="TZJ153" s="194"/>
      <c r="TZK153" s="194"/>
      <c r="TZL153" s="194"/>
      <c r="TZM153" s="194"/>
      <c r="TZN153" s="194"/>
      <c r="TZO153" s="194"/>
      <c r="TZP153" s="194"/>
      <c r="TZQ153" s="194"/>
      <c r="TZR153" s="194"/>
      <c r="TZS153" s="194"/>
      <c r="TZT153" s="194"/>
      <c r="TZU153" s="194"/>
      <c r="TZV153" s="194"/>
      <c r="TZW153" s="194"/>
      <c r="TZX153" s="194"/>
      <c r="TZY153" s="194"/>
      <c r="TZZ153" s="194"/>
      <c r="UAA153" s="194"/>
      <c r="UAB153" s="194"/>
      <c r="UAC153" s="194"/>
      <c r="UAD153" s="194"/>
      <c r="UAE153" s="194"/>
      <c r="UAF153" s="194"/>
      <c r="UAG153" s="194"/>
      <c r="UAH153" s="194"/>
      <c r="UAI153" s="194"/>
      <c r="UAJ153" s="194"/>
      <c r="UAK153" s="194"/>
      <c r="UAL153" s="194"/>
      <c r="UAM153" s="194"/>
      <c r="UAN153" s="194"/>
      <c r="UAO153" s="194"/>
      <c r="UAP153" s="194"/>
      <c r="UAQ153" s="194"/>
      <c r="UAR153" s="194"/>
      <c r="UAS153" s="194"/>
      <c r="UAT153" s="194"/>
      <c r="UAU153" s="194"/>
      <c r="UAV153" s="194"/>
      <c r="UAW153" s="194"/>
      <c r="UAX153" s="194"/>
      <c r="UAY153" s="194"/>
      <c r="UAZ153" s="194"/>
      <c r="UBA153" s="194"/>
      <c r="UBB153" s="194"/>
      <c r="UBC153" s="194"/>
      <c r="UBD153" s="194"/>
      <c r="UBE153" s="194"/>
      <c r="UBF153" s="194"/>
      <c r="UBG153" s="194"/>
      <c r="UBH153" s="194"/>
      <c r="UBI153" s="194"/>
      <c r="UBJ153" s="194"/>
      <c r="UBK153" s="194"/>
      <c r="UBL153" s="194"/>
      <c r="UBM153" s="194"/>
      <c r="UBN153" s="194"/>
      <c r="UBO153" s="194"/>
      <c r="UBP153" s="194"/>
      <c r="UBQ153" s="194"/>
      <c r="UBR153" s="194"/>
      <c r="UBS153" s="194"/>
      <c r="UBT153" s="194"/>
      <c r="UBU153" s="194"/>
      <c r="UBV153" s="194"/>
      <c r="UBW153" s="194"/>
      <c r="UBX153" s="194"/>
      <c r="UBY153" s="194"/>
      <c r="UBZ153" s="194"/>
      <c r="UCA153" s="194"/>
      <c r="UCB153" s="194"/>
      <c r="UCC153" s="194"/>
      <c r="UCD153" s="194"/>
      <c r="UCE153" s="194"/>
      <c r="UCF153" s="194"/>
      <c r="UCG153" s="194"/>
      <c r="UCH153" s="194"/>
      <c r="UCI153" s="194"/>
      <c r="UCJ153" s="194"/>
      <c r="UCK153" s="194"/>
      <c r="UCL153" s="194"/>
      <c r="UCM153" s="194"/>
      <c r="UCN153" s="194"/>
      <c r="UCO153" s="194"/>
      <c r="UCP153" s="194"/>
      <c r="UCQ153" s="194"/>
      <c r="UCR153" s="194"/>
      <c r="UCS153" s="194"/>
      <c r="UCT153" s="194"/>
      <c r="UCU153" s="194"/>
      <c r="UCV153" s="194"/>
      <c r="UCW153" s="194"/>
      <c r="UCX153" s="194"/>
      <c r="UCY153" s="194"/>
      <c r="UCZ153" s="194"/>
      <c r="UDA153" s="194"/>
      <c r="UDB153" s="194"/>
      <c r="UDC153" s="194"/>
      <c r="UDD153" s="194"/>
      <c r="UDE153" s="194"/>
      <c r="UDF153" s="194"/>
      <c r="UDG153" s="194"/>
      <c r="UDH153" s="194"/>
      <c r="UDI153" s="194"/>
      <c r="UDJ153" s="194"/>
      <c r="UDK153" s="194"/>
      <c r="UDL153" s="194"/>
      <c r="UDM153" s="194"/>
      <c r="UDN153" s="194"/>
      <c r="UDO153" s="194"/>
      <c r="UDP153" s="194"/>
      <c r="UDQ153" s="194"/>
      <c r="UDR153" s="194"/>
      <c r="UDS153" s="194"/>
      <c r="UDT153" s="194"/>
      <c r="UDU153" s="194"/>
      <c r="UDV153" s="194"/>
      <c r="UDW153" s="194"/>
      <c r="UDX153" s="194"/>
      <c r="UDY153" s="194"/>
      <c r="UDZ153" s="194"/>
      <c r="UEA153" s="194"/>
      <c r="UEB153" s="194"/>
      <c r="UEC153" s="194"/>
      <c r="UED153" s="194"/>
      <c r="UEE153" s="194"/>
      <c r="UEF153" s="194"/>
      <c r="UEG153" s="194"/>
      <c r="UEH153" s="194"/>
      <c r="UEI153" s="194"/>
      <c r="UEJ153" s="194"/>
      <c r="UEK153" s="194"/>
      <c r="UEL153" s="194"/>
      <c r="UEM153" s="194"/>
      <c r="UEN153" s="194"/>
      <c r="UEO153" s="194"/>
      <c r="UEP153" s="194"/>
      <c r="UEQ153" s="194"/>
      <c r="UER153" s="194"/>
      <c r="UES153" s="194"/>
      <c r="UET153" s="194"/>
      <c r="UEU153" s="194"/>
      <c r="UEV153" s="194"/>
      <c r="UEW153" s="194"/>
      <c r="UEX153" s="194"/>
      <c r="UEY153" s="194"/>
      <c r="UEZ153" s="194"/>
      <c r="UFA153" s="194"/>
      <c r="UFB153" s="194"/>
      <c r="UFC153" s="194"/>
      <c r="UFD153" s="194"/>
      <c r="UFE153" s="194"/>
      <c r="UFF153" s="194"/>
      <c r="UFG153" s="194"/>
      <c r="UFH153" s="194"/>
      <c r="UFI153" s="194"/>
      <c r="UFJ153" s="194"/>
      <c r="UFK153" s="194"/>
      <c r="UFL153" s="194"/>
      <c r="UFM153" s="194"/>
      <c r="UFN153" s="194"/>
      <c r="UFO153" s="194"/>
      <c r="UFP153" s="194"/>
      <c r="UFQ153" s="194"/>
      <c r="UFR153" s="194"/>
      <c r="UFS153" s="194"/>
      <c r="UFT153" s="194"/>
      <c r="UFU153" s="194"/>
      <c r="UFV153" s="194"/>
      <c r="UFW153" s="194"/>
      <c r="UFX153" s="194"/>
      <c r="UFY153" s="194"/>
      <c r="UFZ153" s="194"/>
      <c r="UGA153" s="194"/>
      <c r="UGB153" s="194"/>
      <c r="UGC153" s="194"/>
      <c r="UGD153" s="194"/>
      <c r="UGE153" s="194"/>
      <c r="UGF153" s="194"/>
      <c r="UGG153" s="194"/>
      <c r="UGH153" s="194"/>
      <c r="UGI153" s="194"/>
      <c r="UGJ153" s="194"/>
      <c r="UGK153" s="194"/>
      <c r="UGL153" s="194"/>
      <c r="UGM153" s="194"/>
      <c r="UGN153" s="194"/>
      <c r="UGO153" s="194"/>
      <c r="UGP153" s="194"/>
      <c r="UGQ153" s="194"/>
      <c r="UGR153" s="194"/>
      <c r="UGS153" s="194"/>
      <c r="UGT153" s="194"/>
      <c r="UGU153" s="194"/>
      <c r="UGV153" s="194"/>
      <c r="UGW153" s="194"/>
      <c r="UGX153" s="194"/>
      <c r="UGY153" s="194"/>
      <c r="UGZ153" s="194"/>
      <c r="UHA153" s="194"/>
      <c r="UHB153" s="194"/>
      <c r="UHC153" s="194"/>
      <c r="UHD153" s="194"/>
      <c r="UHE153" s="194"/>
      <c r="UHF153" s="194"/>
      <c r="UHG153" s="194"/>
      <c r="UHH153" s="194"/>
      <c r="UHI153" s="194"/>
      <c r="UHJ153" s="194"/>
      <c r="UHK153" s="194"/>
      <c r="UHL153" s="194"/>
      <c r="UHM153" s="194"/>
      <c r="UHN153" s="194"/>
      <c r="UHO153" s="194"/>
      <c r="UHP153" s="194"/>
      <c r="UHQ153" s="194"/>
      <c r="UHR153" s="194"/>
      <c r="UHS153" s="194"/>
      <c r="UHT153" s="194"/>
      <c r="UHU153" s="194"/>
      <c r="UHV153" s="194"/>
      <c r="UHW153" s="194"/>
      <c r="UHX153" s="194"/>
      <c r="UHY153" s="194"/>
      <c r="UHZ153" s="194"/>
      <c r="UIA153" s="194"/>
      <c r="UIB153" s="194"/>
      <c r="UIC153" s="194"/>
      <c r="UID153" s="194"/>
      <c r="UIE153" s="194"/>
      <c r="UIF153" s="194"/>
      <c r="UIG153" s="194"/>
      <c r="UIH153" s="194"/>
      <c r="UII153" s="194"/>
      <c r="UIJ153" s="194"/>
      <c r="UIK153" s="194"/>
      <c r="UIL153" s="194"/>
      <c r="UIM153" s="194"/>
      <c r="UIN153" s="194"/>
      <c r="UIO153" s="194"/>
      <c r="UIP153" s="194"/>
      <c r="UIQ153" s="194"/>
      <c r="UIR153" s="194"/>
      <c r="UIS153" s="194"/>
      <c r="UIT153" s="194"/>
      <c r="UIU153" s="194"/>
      <c r="UIV153" s="194"/>
      <c r="UIW153" s="194"/>
      <c r="UIX153" s="194"/>
      <c r="UIY153" s="194"/>
      <c r="UIZ153" s="194"/>
      <c r="UJA153" s="194"/>
      <c r="UJB153" s="194"/>
      <c r="UJC153" s="194"/>
      <c r="UJD153" s="194"/>
      <c r="UJE153" s="194"/>
      <c r="UJF153" s="194"/>
      <c r="UJG153" s="194"/>
      <c r="UJH153" s="194"/>
      <c r="UJI153" s="194"/>
      <c r="UJJ153" s="194"/>
      <c r="UJK153" s="194"/>
      <c r="UJL153" s="194"/>
      <c r="UJM153" s="194"/>
      <c r="UJN153" s="194"/>
      <c r="UJO153" s="194"/>
      <c r="UJP153" s="194"/>
      <c r="UJQ153" s="194"/>
      <c r="UJR153" s="194"/>
      <c r="UJS153" s="194"/>
      <c r="UJT153" s="194"/>
      <c r="UJU153" s="194"/>
      <c r="UJV153" s="194"/>
      <c r="UJW153" s="194"/>
      <c r="UJX153" s="194"/>
      <c r="UJY153" s="194"/>
      <c r="UJZ153" s="194"/>
      <c r="UKA153" s="194"/>
      <c r="UKB153" s="194"/>
      <c r="UKC153" s="194"/>
      <c r="UKD153" s="194"/>
      <c r="UKE153" s="194"/>
      <c r="UKF153" s="194"/>
      <c r="UKG153" s="194"/>
      <c r="UKH153" s="194"/>
      <c r="UKI153" s="194"/>
      <c r="UKJ153" s="194"/>
      <c r="UKK153" s="194"/>
      <c r="UKL153" s="194"/>
      <c r="UKM153" s="194"/>
      <c r="UKN153" s="194"/>
      <c r="UKO153" s="194"/>
      <c r="UKP153" s="194"/>
      <c r="UKQ153" s="194"/>
      <c r="UKR153" s="194"/>
      <c r="UKS153" s="194"/>
      <c r="UKT153" s="194"/>
      <c r="UKU153" s="194"/>
      <c r="UKV153" s="194"/>
      <c r="UKW153" s="194"/>
      <c r="UKX153" s="194"/>
      <c r="UKY153" s="194"/>
      <c r="UKZ153" s="194"/>
      <c r="ULA153" s="194"/>
      <c r="ULB153" s="194"/>
      <c r="ULC153" s="194"/>
      <c r="ULD153" s="194"/>
      <c r="ULE153" s="194"/>
      <c r="ULF153" s="194"/>
      <c r="ULG153" s="194"/>
      <c r="ULH153" s="194"/>
      <c r="ULI153" s="194"/>
      <c r="ULJ153" s="194"/>
      <c r="ULK153" s="194"/>
      <c r="ULL153" s="194"/>
      <c r="ULM153" s="194"/>
      <c r="ULN153" s="194"/>
      <c r="ULO153" s="194"/>
      <c r="ULP153" s="194"/>
      <c r="ULQ153" s="194"/>
      <c r="ULR153" s="194"/>
      <c r="ULS153" s="194"/>
      <c r="ULT153" s="194"/>
      <c r="ULU153" s="194"/>
      <c r="ULV153" s="194"/>
      <c r="ULW153" s="194"/>
      <c r="ULX153" s="194"/>
      <c r="ULY153" s="194"/>
      <c r="ULZ153" s="194"/>
      <c r="UMA153" s="194"/>
      <c r="UMB153" s="194"/>
      <c r="UMC153" s="194"/>
      <c r="UMD153" s="194"/>
      <c r="UME153" s="194"/>
      <c r="UMF153" s="194"/>
      <c r="UMG153" s="194"/>
      <c r="UMH153" s="194"/>
      <c r="UMI153" s="194"/>
      <c r="UMJ153" s="194"/>
      <c r="UMK153" s="194"/>
      <c r="UML153" s="194"/>
      <c r="UMM153" s="194"/>
      <c r="UMN153" s="194"/>
      <c r="UMO153" s="194"/>
      <c r="UMP153" s="194"/>
      <c r="UMQ153" s="194"/>
      <c r="UMR153" s="194"/>
      <c r="UMS153" s="194"/>
      <c r="UMT153" s="194"/>
      <c r="UMU153" s="194"/>
      <c r="UMV153" s="194"/>
      <c r="UMW153" s="194"/>
      <c r="UMX153" s="194"/>
      <c r="UMY153" s="194"/>
      <c r="UMZ153" s="194"/>
      <c r="UNA153" s="194"/>
      <c r="UNB153" s="194"/>
      <c r="UNC153" s="194"/>
      <c r="UND153" s="194"/>
      <c r="UNE153" s="194"/>
      <c r="UNF153" s="194"/>
      <c r="UNG153" s="194"/>
      <c r="UNH153" s="194"/>
      <c r="UNI153" s="194"/>
      <c r="UNJ153" s="194"/>
      <c r="UNK153" s="194"/>
      <c r="UNL153" s="194"/>
      <c r="UNM153" s="194"/>
      <c r="UNN153" s="194"/>
      <c r="UNO153" s="194"/>
      <c r="UNP153" s="194"/>
      <c r="UNQ153" s="194"/>
      <c r="UNR153" s="194"/>
      <c r="UNS153" s="194"/>
      <c r="UNT153" s="194"/>
      <c r="UNU153" s="194"/>
      <c r="UNV153" s="194"/>
      <c r="UNW153" s="194"/>
      <c r="UNX153" s="194"/>
      <c r="UNY153" s="194"/>
      <c r="UNZ153" s="194"/>
      <c r="UOA153" s="194"/>
      <c r="UOB153" s="194"/>
      <c r="UOC153" s="194"/>
      <c r="UOD153" s="194"/>
      <c r="UOE153" s="194"/>
      <c r="UOF153" s="194"/>
      <c r="UOG153" s="194"/>
      <c r="UOH153" s="194"/>
      <c r="UOI153" s="194"/>
      <c r="UOJ153" s="194"/>
      <c r="UOK153" s="194"/>
      <c r="UOL153" s="194"/>
      <c r="UOM153" s="194"/>
      <c r="UON153" s="194"/>
      <c r="UOO153" s="194"/>
      <c r="UOP153" s="194"/>
      <c r="UOQ153" s="194"/>
      <c r="UOR153" s="194"/>
      <c r="UOS153" s="194"/>
      <c r="UOT153" s="194"/>
      <c r="UOU153" s="194"/>
      <c r="UOV153" s="194"/>
      <c r="UOW153" s="194"/>
      <c r="UOX153" s="194"/>
      <c r="UOY153" s="194"/>
      <c r="UOZ153" s="194"/>
      <c r="UPA153" s="194"/>
      <c r="UPB153" s="194"/>
      <c r="UPC153" s="194"/>
      <c r="UPD153" s="194"/>
      <c r="UPE153" s="194"/>
      <c r="UPF153" s="194"/>
      <c r="UPG153" s="194"/>
      <c r="UPH153" s="194"/>
      <c r="UPI153" s="194"/>
      <c r="UPJ153" s="194"/>
      <c r="UPK153" s="194"/>
      <c r="UPL153" s="194"/>
      <c r="UPM153" s="194"/>
      <c r="UPN153" s="194"/>
      <c r="UPO153" s="194"/>
      <c r="UPP153" s="194"/>
      <c r="UPQ153" s="194"/>
      <c r="UPR153" s="194"/>
      <c r="UPS153" s="194"/>
      <c r="UPT153" s="194"/>
      <c r="UPU153" s="194"/>
      <c r="UPV153" s="194"/>
      <c r="UPW153" s="194"/>
      <c r="UPX153" s="194"/>
      <c r="UPY153" s="194"/>
      <c r="UPZ153" s="194"/>
      <c r="UQA153" s="194"/>
      <c r="UQB153" s="194"/>
      <c r="UQC153" s="194"/>
      <c r="UQD153" s="194"/>
      <c r="UQE153" s="194"/>
      <c r="UQF153" s="194"/>
      <c r="UQG153" s="194"/>
      <c r="UQH153" s="194"/>
      <c r="UQI153" s="194"/>
      <c r="UQJ153" s="194"/>
      <c r="UQK153" s="194"/>
      <c r="UQL153" s="194"/>
      <c r="UQM153" s="194"/>
      <c r="UQN153" s="194"/>
      <c r="UQO153" s="194"/>
      <c r="UQP153" s="194"/>
      <c r="UQQ153" s="194"/>
      <c r="UQR153" s="194"/>
      <c r="UQS153" s="194"/>
      <c r="UQT153" s="194"/>
      <c r="UQU153" s="194"/>
      <c r="UQV153" s="194"/>
      <c r="UQW153" s="194"/>
      <c r="UQX153" s="194"/>
      <c r="UQY153" s="194"/>
      <c r="UQZ153" s="194"/>
      <c r="URA153" s="194"/>
      <c r="URB153" s="194"/>
      <c r="URC153" s="194"/>
      <c r="URD153" s="194"/>
      <c r="URE153" s="194"/>
      <c r="URF153" s="194"/>
      <c r="URG153" s="194"/>
      <c r="URH153" s="194"/>
      <c r="URI153" s="194"/>
      <c r="URJ153" s="194"/>
      <c r="URK153" s="194"/>
      <c r="URL153" s="194"/>
      <c r="URM153" s="194"/>
      <c r="URN153" s="194"/>
      <c r="URO153" s="194"/>
      <c r="URP153" s="194"/>
      <c r="URQ153" s="194"/>
      <c r="URR153" s="194"/>
      <c r="URS153" s="194"/>
      <c r="URT153" s="194"/>
      <c r="URU153" s="194"/>
      <c r="URV153" s="194"/>
      <c r="URW153" s="194"/>
      <c r="URX153" s="194"/>
      <c r="URY153" s="194"/>
      <c r="URZ153" s="194"/>
      <c r="USA153" s="194"/>
      <c r="USB153" s="194"/>
      <c r="USC153" s="194"/>
      <c r="USD153" s="194"/>
      <c r="USE153" s="194"/>
      <c r="USF153" s="194"/>
      <c r="USG153" s="194"/>
      <c r="USH153" s="194"/>
      <c r="USI153" s="194"/>
      <c r="USJ153" s="194"/>
      <c r="USK153" s="194"/>
      <c r="USL153" s="194"/>
      <c r="USM153" s="194"/>
      <c r="USN153" s="194"/>
      <c r="USO153" s="194"/>
      <c r="USP153" s="194"/>
      <c r="USQ153" s="194"/>
      <c r="USR153" s="194"/>
      <c r="USS153" s="194"/>
      <c r="UST153" s="194"/>
      <c r="USU153" s="194"/>
      <c r="USV153" s="194"/>
      <c r="USW153" s="194"/>
      <c r="USX153" s="194"/>
      <c r="USY153" s="194"/>
      <c r="USZ153" s="194"/>
      <c r="UTA153" s="194"/>
      <c r="UTB153" s="194"/>
      <c r="UTC153" s="194"/>
      <c r="UTD153" s="194"/>
      <c r="UTE153" s="194"/>
      <c r="UTF153" s="194"/>
      <c r="UTG153" s="194"/>
      <c r="UTH153" s="194"/>
      <c r="UTI153" s="194"/>
      <c r="UTJ153" s="194"/>
      <c r="UTK153" s="194"/>
      <c r="UTL153" s="194"/>
      <c r="UTM153" s="194"/>
      <c r="UTN153" s="194"/>
      <c r="UTO153" s="194"/>
      <c r="UTP153" s="194"/>
      <c r="UTQ153" s="194"/>
      <c r="UTR153" s="194"/>
      <c r="UTS153" s="194"/>
      <c r="UTT153" s="194"/>
      <c r="UTU153" s="194"/>
      <c r="UTV153" s="194"/>
      <c r="UTW153" s="194"/>
      <c r="UTX153" s="194"/>
      <c r="UTY153" s="194"/>
      <c r="UTZ153" s="194"/>
      <c r="UUA153" s="194"/>
      <c r="UUB153" s="194"/>
      <c r="UUC153" s="194"/>
      <c r="UUD153" s="194"/>
      <c r="UUE153" s="194"/>
      <c r="UUF153" s="194"/>
      <c r="UUG153" s="194"/>
      <c r="UUH153" s="194"/>
      <c r="UUI153" s="194"/>
      <c r="UUJ153" s="194"/>
      <c r="UUK153" s="194"/>
      <c r="UUL153" s="194"/>
      <c r="UUM153" s="194"/>
      <c r="UUN153" s="194"/>
      <c r="UUO153" s="194"/>
      <c r="UUP153" s="194"/>
      <c r="UUQ153" s="194"/>
      <c r="UUR153" s="194"/>
      <c r="UUS153" s="194"/>
      <c r="UUT153" s="194"/>
      <c r="UUU153" s="194"/>
      <c r="UUV153" s="194"/>
      <c r="UUW153" s="194"/>
      <c r="UUX153" s="194"/>
      <c r="UUY153" s="194"/>
      <c r="UUZ153" s="194"/>
      <c r="UVA153" s="194"/>
      <c r="UVB153" s="194"/>
      <c r="UVC153" s="194"/>
      <c r="UVD153" s="194"/>
      <c r="UVE153" s="194"/>
      <c r="UVF153" s="194"/>
      <c r="UVG153" s="194"/>
      <c r="UVH153" s="194"/>
      <c r="UVI153" s="194"/>
      <c r="UVJ153" s="194"/>
      <c r="UVK153" s="194"/>
      <c r="UVL153" s="194"/>
      <c r="UVM153" s="194"/>
      <c r="UVN153" s="194"/>
      <c r="UVO153" s="194"/>
      <c r="UVP153" s="194"/>
      <c r="UVQ153" s="194"/>
      <c r="UVR153" s="194"/>
      <c r="UVS153" s="194"/>
      <c r="UVT153" s="194"/>
      <c r="UVU153" s="194"/>
      <c r="UVV153" s="194"/>
      <c r="UVW153" s="194"/>
      <c r="UVX153" s="194"/>
      <c r="UVY153" s="194"/>
      <c r="UVZ153" s="194"/>
      <c r="UWA153" s="194"/>
      <c r="UWB153" s="194"/>
      <c r="UWC153" s="194"/>
      <c r="UWD153" s="194"/>
      <c r="UWE153" s="194"/>
      <c r="UWF153" s="194"/>
      <c r="UWG153" s="194"/>
      <c r="UWH153" s="194"/>
      <c r="UWI153" s="194"/>
      <c r="UWJ153" s="194"/>
      <c r="UWK153" s="194"/>
      <c r="UWL153" s="194"/>
      <c r="UWM153" s="194"/>
      <c r="UWN153" s="194"/>
      <c r="UWO153" s="194"/>
      <c r="UWP153" s="194"/>
      <c r="UWQ153" s="194"/>
      <c r="UWR153" s="194"/>
      <c r="UWS153" s="194"/>
      <c r="UWT153" s="194"/>
      <c r="UWU153" s="194"/>
      <c r="UWV153" s="194"/>
      <c r="UWW153" s="194"/>
      <c r="UWX153" s="194"/>
      <c r="UWY153" s="194"/>
      <c r="UWZ153" s="194"/>
      <c r="UXA153" s="194"/>
      <c r="UXB153" s="194"/>
      <c r="UXC153" s="194"/>
      <c r="UXD153" s="194"/>
      <c r="UXE153" s="194"/>
      <c r="UXF153" s="194"/>
      <c r="UXG153" s="194"/>
      <c r="UXH153" s="194"/>
      <c r="UXI153" s="194"/>
      <c r="UXJ153" s="194"/>
      <c r="UXK153" s="194"/>
      <c r="UXL153" s="194"/>
      <c r="UXM153" s="194"/>
      <c r="UXN153" s="194"/>
      <c r="UXO153" s="194"/>
      <c r="UXP153" s="194"/>
      <c r="UXQ153" s="194"/>
      <c r="UXR153" s="194"/>
      <c r="UXS153" s="194"/>
      <c r="UXT153" s="194"/>
      <c r="UXU153" s="194"/>
      <c r="UXV153" s="194"/>
      <c r="UXW153" s="194"/>
      <c r="UXX153" s="194"/>
      <c r="UXY153" s="194"/>
      <c r="UXZ153" s="194"/>
      <c r="UYA153" s="194"/>
      <c r="UYB153" s="194"/>
      <c r="UYC153" s="194"/>
      <c r="UYD153" s="194"/>
      <c r="UYE153" s="194"/>
      <c r="UYF153" s="194"/>
      <c r="UYG153" s="194"/>
      <c r="UYH153" s="194"/>
      <c r="UYI153" s="194"/>
      <c r="UYJ153" s="194"/>
      <c r="UYK153" s="194"/>
      <c r="UYL153" s="194"/>
      <c r="UYM153" s="194"/>
      <c r="UYN153" s="194"/>
      <c r="UYO153" s="194"/>
      <c r="UYP153" s="194"/>
      <c r="UYQ153" s="194"/>
      <c r="UYR153" s="194"/>
      <c r="UYS153" s="194"/>
      <c r="UYT153" s="194"/>
      <c r="UYU153" s="194"/>
      <c r="UYV153" s="194"/>
      <c r="UYW153" s="194"/>
      <c r="UYX153" s="194"/>
      <c r="UYY153" s="194"/>
      <c r="UYZ153" s="194"/>
      <c r="UZA153" s="194"/>
      <c r="UZB153" s="194"/>
      <c r="UZC153" s="194"/>
      <c r="UZD153" s="194"/>
      <c r="UZE153" s="194"/>
      <c r="UZF153" s="194"/>
      <c r="UZG153" s="194"/>
      <c r="UZH153" s="194"/>
      <c r="UZI153" s="194"/>
      <c r="UZJ153" s="194"/>
      <c r="UZK153" s="194"/>
      <c r="UZL153" s="194"/>
      <c r="UZM153" s="194"/>
      <c r="UZN153" s="194"/>
      <c r="UZO153" s="194"/>
      <c r="UZP153" s="194"/>
      <c r="UZQ153" s="194"/>
      <c r="UZR153" s="194"/>
      <c r="UZS153" s="194"/>
      <c r="UZT153" s="194"/>
      <c r="UZU153" s="194"/>
      <c r="UZV153" s="194"/>
      <c r="UZW153" s="194"/>
      <c r="UZX153" s="194"/>
      <c r="UZY153" s="194"/>
      <c r="UZZ153" s="194"/>
      <c r="VAA153" s="194"/>
      <c r="VAB153" s="194"/>
      <c r="VAC153" s="194"/>
      <c r="VAD153" s="194"/>
      <c r="VAE153" s="194"/>
      <c r="VAF153" s="194"/>
      <c r="VAG153" s="194"/>
      <c r="VAH153" s="194"/>
      <c r="VAI153" s="194"/>
      <c r="VAJ153" s="194"/>
      <c r="VAK153" s="194"/>
      <c r="VAL153" s="194"/>
      <c r="VAM153" s="194"/>
      <c r="VAN153" s="194"/>
      <c r="VAO153" s="194"/>
      <c r="VAP153" s="194"/>
      <c r="VAQ153" s="194"/>
      <c r="VAR153" s="194"/>
      <c r="VAS153" s="194"/>
      <c r="VAT153" s="194"/>
      <c r="VAU153" s="194"/>
      <c r="VAV153" s="194"/>
      <c r="VAW153" s="194"/>
      <c r="VAX153" s="194"/>
      <c r="VAY153" s="194"/>
      <c r="VAZ153" s="194"/>
      <c r="VBA153" s="194"/>
      <c r="VBB153" s="194"/>
      <c r="VBC153" s="194"/>
      <c r="VBD153" s="194"/>
      <c r="VBE153" s="194"/>
      <c r="VBF153" s="194"/>
      <c r="VBG153" s="194"/>
      <c r="VBH153" s="194"/>
      <c r="VBI153" s="194"/>
      <c r="VBJ153" s="194"/>
      <c r="VBK153" s="194"/>
      <c r="VBL153" s="194"/>
      <c r="VBM153" s="194"/>
      <c r="VBN153" s="194"/>
      <c r="VBO153" s="194"/>
      <c r="VBP153" s="194"/>
      <c r="VBQ153" s="194"/>
      <c r="VBR153" s="194"/>
      <c r="VBS153" s="194"/>
      <c r="VBT153" s="194"/>
      <c r="VBU153" s="194"/>
      <c r="VBV153" s="194"/>
      <c r="VBW153" s="194"/>
      <c r="VBX153" s="194"/>
      <c r="VBY153" s="194"/>
      <c r="VBZ153" s="194"/>
      <c r="VCA153" s="194"/>
      <c r="VCB153" s="194"/>
      <c r="VCC153" s="194"/>
      <c r="VCD153" s="194"/>
      <c r="VCE153" s="194"/>
      <c r="VCF153" s="194"/>
      <c r="VCG153" s="194"/>
      <c r="VCH153" s="194"/>
      <c r="VCI153" s="194"/>
      <c r="VCJ153" s="194"/>
      <c r="VCK153" s="194"/>
      <c r="VCL153" s="194"/>
      <c r="VCM153" s="194"/>
      <c r="VCN153" s="194"/>
      <c r="VCO153" s="194"/>
      <c r="VCP153" s="194"/>
      <c r="VCQ153" s="194"/>
      <c r="VCR153" s="194"/>
      <c r="VCS153" s="194"/>
      <c r="VCT153" s="194"/>
      <c r="VCU153" s="194"/>
      <c r="VCV153" s="194"/>
      <c r="VCW153" s="194"/>
      <c r="VCX153" s="194"/>
      <c r="VCY153" s="194"/>
      <c r="VCZ153" s="194"/>
      <c r="VDA153" s="194"/>
      <c r="VDB153" s="194"/>
      <c r="VDC153" s="194"/>
      <c r="VDD153" s="194"/>
      <c r="VDE153" s="194"/>
      <c r="VDF153" s="194"/>
      <c r="VDG153" s="194"/>
      <c r="VDH153" s="194"/>
      <c r="VDI153" s="194"/>
      <c r="VDJ153" s="194"/>
      <c r="VDK153" s="194"/>
      <c r="VDL153" s="194"/>
      <c r="VDM153" s="194"/>
      <c r="VDN153" s="194"/>
      <c r="VDO153" s="194"/>
      <c r="VDP153" s="194"/>
      <c r="VDQ153" s="194"/>
      <c r="VDR153" s="194"/>
      <c r="VDS153" s="194"/>
      <c r="VDT153" s="194"/>
      <c r="VDU153" s="194"/>
      <c r="VDV153" s="194"/>
      <c r="VDW153" s="194"/>
      <c r="VDX153" s="194"/>
      <c r="VDY153" s="194"/>
      <c r="VDZ153" s="194"/>
      <c r="VEA153" s="194"/>
      <c r="VEB153" s="194"/>
      <c r="VEC153" s="194"/>
      <c r="VED153" s="194"/>
      <c r="VEE153" s="194"/>
      <c r="VEF153" s="194"/>
      <c r="VEG153" s="194"/>
      <c r="VEH153" s="194"/>
      <c r="VEI153" s="194"/>
      <c r="VEJ153" s="194"/>
      <c r="VEK153" s="194"/>
      <c r="VEL153" s="194"/>
      <c r="VEM153" s="194"/>
      <c r="VEN153" s="194"/>
      <c r="VEO153" s="194"/>
      <c r="VEP153" s="194"/>
      <c r="VEQ153" s="194"/>
      <c r="VER153" s="194"/>
      <c r="VES153" s="194"/>
      <c r="VET153" s="194"/>
      <c r="VEU153" s="194"/>
      <c r="VEV153" s="194"/>
      <c r="VEW153" s="194"/>
      <c r="VEX153" s="194"/>
      <c r="VEY153" s="194"/>
      <c r="VEZ153" s="194"/>
      <c r="VFA153" s="194"/>
      <c r="VFB153" s="194"/>
      <c r="VFC153" s="194"/>
      <c r="VFD153" s="194"/>
      <c r="VFE153" s="194"/>
      <c r="VFF153" s="194"/>
      <c r="VFG153" s="194"/>
      <c r="VFH153" s="194"/>
      <c r="VFI153" s="194"/>
      <c r="VFJ153" s="194"/>
      <c r="VFK153" s="194"/>
      <c r="VFL153" s="194"/>
      <c r="VFM153" s="194"/>
      <c r="VFN153" s="194"/>
      <c r="VFO153" s="194"/>
      <c r="VFP153" s="194"/>
      <c r="VFQ153" s="194"/>
      <c r="VFR153" s="194"/>
      <c r="VFS153" s="194"/>
      <c r="VFT153" s="194"/>
      <c r="VFU153" s="194"/>
      <c r="VFV153" s="194"/>
      <c r="VFW153" s="194"/>
      <c r="VFX153" s="194"/>
      <c r="VFY153" s="194"/>
      <c r="VFZ153" s="194"/>
      <c r="VGA153" s="194"/>
      <c r="VGB153" s="194"/>
      <c r="VGC153" s="194"/>
      <c r="VGD153" s="194"/>
      <c r="VGE153" s="194"/>
      <c r="VGF153" s="194"/>
      <c r="VGG153" s="194"/>
      <c r="VGH153" s="194"/>
      <c r="VGI153" s="194"/>
      <c r="VGJ153" s="194"/>
      <c r="VGK153" s="194"/>
      <c r="VGL153" s="194"/>
      <c r="VGM153" s="194"/>
      <c r="VGN153" s="194"/>
      <c r="VGO153" s="194"/>
      <c r="VGP153" s="194"/>
      <c r="VGQ153" s="194"/>
      <c r="VGR153" s="194"/>
      <c r="VGS153" s="194"/>
      <c r="VGT153" s="194"/>
      <c r="VGU153" s="194"/>
      <c r="VGV153" s="194"/>
      <c r="VGW153" s="194"/>
      <c r="VGX153" s="194"/>
      <c r="VGY153" s="194"/>
      <c r="VGZ153" s="194"/>
      <c r="VHA153" s="194"/>
      <c r="VHB153" s="194"/>
      <c r="VHC153" s="194"/>
      <c r="VHD153" s="194"/>
      <c r="VHE153" s="194"/>
      <c r="VHF153" s="194"/>
      <c r="VHG153" s="194"/>
      <c r="VHH153" s="194"/>
      <c r="VHI153" s="194"/>
      <c r="VHJ153" s="194"/>
      <c r="VHK153" s="194"/>
      <c r="VHL153" s="194"/>
      <c r="VHM153" s="194"/>
      <c r="VHN153" s="194"/>
      <c r="VHO153" s="194"/>
      <c r="VHP153" s="194"/>
      <c r="VHQ153" s="194"/>
      <c r="VHR153" s="194"/>
      <c r="VHS153" s="194"/>
      <c r="VHT153" s="194"/>
      <c r="VHU153" s="194"/>
      <c r="VHV153" s="194"/>
      <c r="VHW153" s="194"/>
      <c r="VHX153" s="194"/>
      <c r="VHY153" s="194"/>
      <c r="VHZ153" s="194"/>
      <c r="VIA153" s="194"/>
      <c r="VIB153" s="194"/>
      <c r="VIC153" s="194"/>
      <c r="VID153" s="194"/>
      <c r="VIE153" s="194"/>
      <c r="VIF153" s="194"/>
      <c r="VIG153" s="194"/>
      <c r="VIH153" s="194"/>
      <c r="VII153" s="194"/>
      <c r="VIJ153" s="194"/>
      <c r="VIK153" s="194"/>
      <c r="VIL153" s="194"/>
      <c r="VIM153" s="194"/>
      <c r="VIN153" s="194"/>
      <c r="VIO153" s="194"/>
      <c r="VIP153" s="194"/>
      <c r="VIQ153" s="194"/>
      <c r="VIR153" s="194"/>
      <c r="VIS153" s="194"/>
      <c r="VIT153" s="194"/>
      <c r="VIU153" s="194"/>
      <c r="VIV153" s="194"/>
      <c r="VIW153" s="194"/>
      <c r="VIX153" s="194"/>
      <c r="VIY153" s="194"/>
      <c r="VIZ153" s="194"/>
      <c r="VJA153" s="194"/>
      <c r="VJB153" s="194"/>
      <c r="VJC153" s="194"/>
      <c r="VJD153" s="194"/>
      <c r="VJE153" s="194"/>
      <c r="VJF153" s="194"/>
      <c r="VJG153" s="194"/>
      <c r="VJH153" s="194"/>
      <c r="VJI153" s="194"/>
      <c r="VJJ153" s="194"/>
      <c r="VJK153" s="194"/>
      <c r="VJL153" s="194"/>
      <c r="VJM153" s="194"/>
      <c r="VJN153" s="194"/>
      <c r="VJO153" s="194"/>
      <c r="VJP153" s="194"/>
      <c r="VJQ153" s="194"/>
      <c r="VJR153" s="194"/>
      <c r="VJS153" s="194"/>
      <c r="VJT153" s="194"/>
      <c r="VJU153" s="194"/>
      <c r="VJV153" s="194"/>
      <c r="VJW153" s="194"/>
      <c r="VJX153" s="194"/>
      <c r="VJY153" s="194"/>
      <c r="VJZ153" s="194"/>
      <c r="VKA153" s="194"/>
      <c r="VKB153" s="194"/>
      <c r="VKC153" s="194"/>
      <c r="VKD153" s="194"/>
      <c r="VKE153" s="194"/>
      <c r="VKF153" s="194"/>
      <c r="VKG153" s="194"/>
      <c r="VKH153" s="194"/>
      <c r="VKI153" s="194"/>
      <c r="VKJ153" s="194"/>
      <c r="VKK153" s="194"/>
      <c r="VKL153" s="194"/>
      <c r="VKM153" s="194"/>
      <c r="VKN153" s="194"/>
      <c r="VKO153" s="194"/>
      <c r="VKP153" s="194"/>
      <c r="VKQ153" s="194"/>
      <c r="VKR153" s="194"/>
      <c r="VKS153" s="194"/>
      <c r="VKT153" s="194"/>
      <c r="VKU153" s="194"/>
      <c r="VKV153" s="194"/>
      <c r="VKW153" s="194"/>
      <c r="VKX153" s="194"/>
      <c r="VKY153" s="194"/>
      <c r="VKZ153" s="194"/>
      <c r="VLA153" s="194"/>
      <c r="VLB153" s="194"/>
      <c r="VLC153" s="194"/>
      <c r="VLD153" s="194"/>
      <c r="VLE153" s="194"/>
      <c r="VLF153" s="194"/>
      <c r="VLG153" s="194"/>
      <c r="VLH153" s="194"/>
      <c r="VLI153" s="194"/>
      <c r="VLJ153" s="194"/>
      <c r="VLK153" s="194"/>
      <c r="VLL153" s="194"/>
      <c r="VLM153" s="194"/>
      <c r="VLN153" s="194"/>
      <c r="VLO153" s="194"/>
      <c r="VLP153" s="194"/>
      <c r="VLQ153" s="194"/>
      <c r="VLR153" s="194"/>
      <c r="VLS153" s="194"/>
      <c r="VLT153" s="194"/>
      <c r="VLU153" s="194"/>
      <c r="VLV153" s="194"/>
      <c r="VLW153" s="194"/>
      <c r="VLX153" s="194"/>
      <c r="VLY153" s="194"/>
      <c r="VLZ153" s="194"/>
      <c r="VMA153" s="194"/>
      <c r="VMB153" s="194"/>
      <c r="VMC153" s="194"/>
      <c r="VMD153" s="194"/>
      <c r="VME153" s="194"/>
      <c r="VMF153" s="194"/>
      <c r="VMG153" s="194"/>
      <c r="VMH153" s="194"/>
      <c r="VMI153" s="194"/>
      <c r="VMJ153" s="194"/>
      <c r="VMK153" s="194"/>
      <c r="VML153" s="194"/>
      <c r="VMM153" s="194"/>
      <c r="VMN153" s="194"/>
      <c r="VMO153" s="194"/>
      <c r="VMP153" s="194"/>
      <c r="VMQ153" s="194"/>
      <c r="VMR153" s="194"/>
      <c r="VMS153" s="194"/>
      <c r="VMT153" s="194"/>
      <c r="VMU153" s="194"/>
      <c r="VMV153" s="194"/>
      <c r="VMW153" s="194"/>
      <c r="VMX153" s="194"/>
      <c r="VMY153" s="194"/>
      <c r="VMZ153" s="194"/>
      <c r="VNA153" s="194"/>
      <c r="VNB153" s="194"/>
      <c r="VNC153" s="194"/>
      <c r="VND153" s="194"/>
      <c r="VNE153" s="194"/>
      <c r="VNF153" s="194"/>
      <c r="VNG153" s="194"/>
      <c r="VNH153" s="194"/>
      <c r="VNI153" s="194"/>
      <c r="VNJ153" s="194"/>
      <c r="VNK153" s="194"/>
      <c r="VNL153" s="194"/>
      <c r="VNM153" s="194"/>
      <c r="VNN153" s="194"/>
      <c r="VNO153" s="194"/>
      <c r="VNP153" s="194"/>
      <c r="VNQ153" s="194"/>
      <c r="VNR153" s="194"/>
      <c r="VNS153" s="194"/>
      <c r="VNT153" s="194"/>
      <c r="VNU153" s="194"/>
      <c r="VNV153" s="194"/>
      <c r="VNW153" s="194"/>
      <c r="VNX153" s="194"/>
      <c r="VNY153" s="194"/>
      <c r="VNZ153" s="194"/>
      <c r="VOA153" s="194"/>
      <c r="VOB153" s="194"/>
      <c r="VOC153" s="194"/>
      <c r="VOD153" s="194"/>
      <c r="VOE153" s="194"/>
      <c r="VOF153" s="194"/>
      <c r="VOG153" s="194"/>
      <c r="VOH153" s="194"/>
      <c r="VOI153" s="194"/>
      <c r="VOJ153" s="194"/>
      <c r="VOK153" s="194"/>
      <c r="VOL153" s="194"/>
      <c r="VOM153" s="194"/>
      <c r="VON153" s="194"/>
      <c r="VOO153" s="194"/>
      <c r="VOP153" s="194"/>
      <c r="VOQ153" s="194"/>
      <c r="VOR153" s="194"/>
      <c r="VOS153" s="194"/>
      <c r="VOT153" s="194"/>
      <c r="VOU153" s="194"/>
      <c r="VOV153" s="194"/>
      <c r="VOW153" s="194"/>
      <c r="VOX153" s="194"/>
      <c r="VOY153" s="194"/>
      <c r="VOZ153" s="194"/>
      <c r="VPA153" s="194"/>
      <c r="VPB153" s="194"/>
      <c r="VPC153" s="194"/>
      <c r="VPD153" s="194"/>
      <c r="VPE153" s="194"/>
      <c r="VPF153" s="194"/>
      <c r="VPG153" s="194"/>
      <c r="VPH153" s="194"/>
      <c r="VPI153" s="194"/>
      <c r="VPJ153" s="194"/>
      <c r="VPK153" s="194"/>
      <c r="VPL153" s="194"/>
      <c r="VPM153" s="194"/>
      <c r="VPN153" s="194"/>
      <c r="VPO153" s="194"/>
      <c r="VPP153" s="194"/>
      <c r="VPQ153" s="194"/>
      <c r="VPR153" s="194"/>
      <c r="VPS153" s="194"/>
      <c r="VPT153" s="194"/>
      <c r="VPU153" s="194"/>
      <c r="VPV153" s="194"/>
      <c r="VPW153" s="194"/>
      <c r="VPX153" s="194"/>
      <c r="VPY153" s="194"/>
      <c r="VPZ153" s="194"/>
      <c r="VQA153" s="194"/>
      <c r="VQB153" s="194"/>
      <c r="VQC153" s="194"/>
      <c r="VQD153" s="194"/>
      <c r="VQE153" s="194"/>
      <c r="VQF153" s="194"/>
      <c r="VQG153" s="194"/>
      <c r="VQH153" s="194"/>
      <c r="VQI153" s="194"/>
      <c r="VQJ153" s="194"/>
      <c r="VQK153" s="194"/>
      <c r="VQL153" s="194"/>
      <c r="VQM153" s="194"/>
      <c r="VQN153" s="194"/>
      <c r="VQO153" s="194"/>
      <c r="VQP153" s="194"/>
      <c r="VQQ153" s="194"/>
      <c r="VQR153" s="194"/>
      <c r="VQS153" s="194"/>
      <c r="VQT153" s="194"/>
      <c r="VQU153" s="194"/>
      <c r="VQV153" s="194"/>
      <c r="VQW153" s="194"/>
      <c r="VQX153" s="194"/>
      <c r="VQY153" s="194"/>
      <c r="VQZ153" s="194"/>
      <c r="VRA153" s="194"/>
      <c r="VRB153" s="194"/>
      <c r="VRC153" s="194"/>
      <c r="VRD153" s="194"/>
      <c r="VRE153" s="194"/>
      <c r="VRF153" s="194"/>
      <c r="VRG153" s="194"/>
      <c r="VRH153" s="194"/>
      <c r="VRI153" s="194"/>
      <c r="VRJ153" s="194"/>
      <c r="VRK153" s="194"/>
      <c r="VRL153" s="194"/>
      <c r="VRM153" s="194"/>
      <c r="VRN153" s="194"/>
      <c r="VRO153" s="194"/>
      <c r="VRP153" s="194"/>
      <c r="VRQ153" s="194"/>
      <c r="VRR153" s="194"/>
      <c r="VRS153" s="194"/>
      <c r="VRT153" s="194"/>
      <c r="VRU153" s="194"/>
      <c r="VRV153" s="194"/>
      <c r="VRW153" s="194"/>
      <c r="VRX153" s="194"/>
      <c r="VRY153" s="194"/>
      <c r="VRZ153" s="194"/>
      <c r="VSA153" s="194"/>
      <c r="VSB153" s="194"/>
      <c r="VSC153" s="194"/>
      <c r="VSD153" s="194"/>
      <c r="VSE153" s="194"/>
      <c r="VSF153" s="194"/>
      <c r="VSG153" s="194"/>
      <c r="VSH153" s="194"/>
      <c r="VSI153" s="194"/>
      <c r="VSJ153" s="194"/>
      <c r="VSK153" s="194"/>
      <c r="VSL153" s="194"/>
      <c r="VSM153" s="194"/>
      <c r="VSN153" s="194"/>
      <c r="VSO153" s="194"/>
      <c r="VSP153" s="194"/>
      <c r="VSQ153" s="194"/>
      <c r="VSR153" s="194"/>
      <c r="VSS153" s="194"/>
      <c r="VST153" s="194"/>
      <c r="VSU153" s="194"/>
      <c r="VSV153" s="194"/>
      <c r="VSW153" s="194"/>
      <c r="VSX153" s="194"/>
      <c r="VSY153" s="194"/>
      <c r="VSZ153" s="194"/>
      <c r="VTA153" s="194"/>
      <c r="VTB153" s="194"/>
      <c r="VTC153" s="194"/>
      <c r="VTD153" s="194"/>
      <c r="VTE153" s="194"/>
      <c r="VTF153" s="194"/>
      <c r="VTG153" s="194"/>
      <c r="VTH153" s="194"/>
      <c r="VTI153" s="194"/>
      <c r="VTJ153" s="194"/>
      <c r="VTK153" s="194"/>
      <c r="VTL153" s="194"/>
      <c r="VTM153" s="194"/>
      <c r="VTN153" s="194"/>
      <c r="VTO153" s="194"/>
      <c r="VTP153" s="194"/>
      <c r="VTQ153" s="194"/>
      <c r="VTR153" s="194"/>
      <c r="VTS153" s="194"/>
      <c r="VTT153" s="194"/>
      <c r="VTU153" s="194"/>
      <c r="VTV153" s="194"/>
      <c r="VTW153" s="194"/>
      <c r="VTX153" s="194"/>
      <c r="VTY153" s="194"/>
      <c r="VTZ153" s="194"/>
      <c r="VUA153" s="194"/>
      <c r="VUB153" s="194"/>
      <c r="VUC153" s="194"/>
      <c r="VUD153" s="194"/>
      <c r="VUE153" s="194"/>
      <c r="VUF153" s="194"/>
      <c r="VUG153" s="194"/>
      <c r="VUH153" s="194"/>
      <c r="VUI153" s="194"/>
      <c r="VUJ153" s="194"/>
      <c r="VUK153" s="194"/>
      <c r="VUL153" s="194"/>
      <c r="VUM153" s="194"/>
      <c r="VUN153" s="194"/>
      <c r="VUO153" s="194"/>
      <c r="VUP153" s="194"/>
      <c r="VUQ153" s="194"/>
      <c r="VUR153" s="194"/>
      <c r="VUS153" s="194"/>
      <c r="VUT153" s="194"/>
      <c r="VUU153" s="194"/>
      <c r="VUV153" s="194"/>
      <c r="VUW153" s="194"/>
      <c r="VUX153" s="194"/>
      <c r="VUY153" s="194"/>
      <c r="VUZ153" s="194"/>
      <c r="VVA153" s="194"/>
      <c r="VVB153" s="194"/>
      <c r="VVC153" s="194"/>
      <c r="VVD153" s="194"/>
      <c r="VVE153" s="194"/>
      <c r="VVF153" s="194"/>
      <c r="VVG153" s="194"/>
      <c r="VVH153" s="194"/>
      <c r="VVI153" s="194"/>
      <c r="VVJ153" s="194"/>
      <c r="VVK153" s="194"/>
      <c r="VVL153" s="194"/>
      <c r="VVM153" s="194"/>
      <c r="VVN153" s="194"/>
      <c r="VVO153" s="194"/>
      <c r="VVP153" s="194"/>
      <c r="VVQ153" s="194"/>
      <c r="VVR153" s="194"/>
      <c r="VVS153" s="194"/>
      <c r="VVT153" s="194"/>
      <c r="VVU153" s="194"/>
      <c r="VVV153" s="194"/>
      <c r="VVW153" s="194"/>
      <c r="VVX153" s="194"/>
      <c r="VVY153" s="194"/>
      <c r="VVZ153" s="194"/>
      <c r="VWA153" s="194"/>
      <c r="VWB153" s="194"/>
      <c r="VWC153" s="194"/>
      <c r="VWD153" s="194"/>
      <c r="VWE153" s="194"/>
      <c r="VWF153" s="194"/>
      <c r="VWG153" s="194"/>
      <c r="VWH153" s="194"/>
      <c r="VWI153" s="194"/>
      <c r="VWJ153" s="194"/>
      <c r="VWK153" s="194"/>
      <c r="VWL153" s="194"/>
      <c r="VWM153" s="194"/>
      <c r="VWN153" s="194"/>
      <c r="VWO153" s="194"/>
      <c r="VWP153" s="194"/>
      <c r="VWQ153" s="194"/>
      <c r="VWR153" s="194"/>
      <c r="VWS153" s="194"/>
      <c r="VWT153" s="194"/>
      <c r="VWU153" s="194"/>
      <c r="VWV153" s="194"/>
      <c r="VWW153" s="194"/>
      <c r="VWX153" s="194"/>
      <c r="VWY153" s="194"/>
      <c r="VWZ153" s="194"/>
      <c r="VXA153" s="194"/>
      <c r="VXB153" s="194"/>
      <c r="VXC153" s="194"/>
      <c r="VXD153" s="194"/>
      <c r="VXE153" s="194"/>
      <c r="VXF153" s="194"/>
      <c r="VXG153" s="194"/>
      <c r="VXH153" s="194"/>
      <c r="VXI153" s="194"/>
      <c r="VXJ153" s="194"/>
      <c r="VXK153" s="194"/>
      <c r="VXL153" s="194"/>
      <c r="VXM153" s="194"/>
      <c r="VXN153" s="194"/>
      <c r="VXO153" s="194"/>
      <c r="VXP153" s="194"/>
      <c r="VXQ153" s="194"/>
      <c r="VXR153" s="194"/>
      <c r="VXS153" s="194"/>
      <c r="VXT153" s="194"/>
      <c r="VXU153" s="194"/>
      <c r="VXV153" s="194"/>
      <c r="VXW153" s="194"/>
      <c r="VXX153" s="194"/>
      <c r="VXY153" s="194"/>
      <c r="VXZ153" s="194"/>
      <c r="VYA153" s="194"/>
      <c r="VYB153" s="194"/>
      <c r="VYC153" s="194"/>
      <c r="VYD153" s="194"/>
      <c r="VYE153" s="194"/>
      <c r="VYF153" s="194"/>
      <c r="VYG153" s="194"/>
      <c r="VYH153" s="194"/>
      <c r="VYI153" s="194"/>
      <c r="VYJ153" s="194"/>
      <c r="VYK153" s="194"/>
      <c r="VYL153" s="194"/>
      <c r="VYM153" s="194"/>
      <c r="VYN153" s="194"/>
      <c r="VYO153" s="194"/>
      <c r="VYP153" s="194"/>
      <c r="VYQ153" s="194"/>
      <c r="VYR153" s="194"/>
      <c r="VYS153" s="194"/>
      <c r="VYT153" s="194"/>
      <c r="VYU153" s="194"/>
      <c r="VYV153" s="194"/>
      <c r="VYW153" s="194"/>
      <c r="VYX153" s="194"/>
      <c r="VYY153" s="194"/>
      <c r="VYZ153" s="194"/>
      <c r="VZA153" s="194"/>
      <c r="VZB153" s="194"/>
      <c r="VZC153" s="194"/>
      <c r="VZD153" s="194"/>
      <c r="VZE153" s="194"/>
      <c r="VZF153" s="194"/>
      <c r="VZG153" s="194"/>
      <c r="VZH153" s="194"/>
      <c r="VZI153" s="194"/>
      <c r="VZJ153" s="194"/>
      <c r="VZK153" s="194"/>
      <c r="VZL153" s="194"/>
      <c r="VZM153" s="194"/>
      <c r="VZN153" s="194"/>
      <c r="VZO153" s="194"/>
      <c r="VZP153" s="194"/>
      <c r="VZQ153" s="194"/>
      <c r="VZR153" s="194"/>
      <c r="VZS153" s="194"/>
      <c r="VZT153" s="194"/>
      <c r="VZU153" s="194"/>
      <c r="VZV153" s="194"/>
      <c r="VZW153" s="194"/>
      <c r="VZX153" s="194"/>
      <c r="VZY153" s="194"/>
      <c r="VZZ153" s="194"/>
      <c r="WAA153" s="194"/>
      <c r="WAB153" s="194"/>
      <c r="WAC153" s="194"/>
      <c r="WAD153" s="194"/>
      <c r="WAE153" s="194"/>
      <c r="WAF153" s="194"/>
      <c r="WAG153" s="194"/>
      <c r="WAH153" s="194"/>
      <c r="WAI153" s="194"/>
      <c r="WAJ153" s="194"/>
      <c r="WAK153" s="194"/>
      <c r="WAL153" s="194"/>
      <c r="WAM153" s="194"/>
      <c r="WAN153" s="194"/>
      <c r="WAO153" s="194"/>
      <c r="WAP153" s="194"/>
      <c r="WAQ153" s="194"/>
      <c r="WAR153" s="194"/>
      <c r="WAS153" s="194"/>
      <c r="WAT153" s="194"/>
      <c r="WAU153" s="194"/>
      <c r="WAV153" s="194"/>
      <c r="WAW153" s="194"/>
      <c r="WAX153" s="194"/>
      <c r="WAY153" s="194"/>
      <c r="WAZ153" s="194"/>
      <c r="WBA153" s="194"/>
      <c r="WBB153" s="194"/>
      <c r="WBC153" s="194"/>
      <c r="WBD153" s="194"/>
      <c r="WBE153" s="194"/>
      <c r="WBF153" s="194"/>
      <c r="WBG153" s="194"/>
      <c r="WBH153" s="194"/>
      <c r="WBI153" s="194"/>
      <c r="WBJ153" s="194"/>
      <c r="WBK153" s="194"/>
      <c r="WBL153" s="194"/>
      <c r="WBM153" s="194"/>
      <c r="WBN153" s="194"/>
      <c r="WBO153" s="194"/>
      <c r="WBP153" s="194"/>
      <c r="WBQ153" s="194"/>
      <c r="WBR153" s="194"/>
      <c r="WBS153" s="194"/>
      <c r="WBT153" s="194"/>
      <c r="WBU153" s="194"/>
      <c r="WBV153" s="194"/>
      <c r="WBW153" s="194"/>
      <c r="WBX153" s="194"/>
      <c r="WBY153" s="194"/>
      <c r="WBZ153" s="194"/>
      <c r="WCA153" s="194"/>
      <c r="WCB153" s="194"/>
      <c r="WCC153" s="194"/>
      <c r="WCD153" s="194"/>
      <c r="WCE153" s="194"/>
      <c r="WCF153" s="194"/>
      <c r="WCG153" s="194"/>
      <c r="WCH153" s="194"/>
      <c r="WCI153" s="194"/>
      <c r="WCJ153" s="194"/>
      <c r="WCK153" s="194"/>
      <c r="WCL153" s="194"/>
      <c r="WCM153" s="194"/>
      <c r="WCN153" s="194"/>
      <c r="WCO153" s="194"/>
      <c r="WCP153" s="194"/>
      <c r="WCQ153" s="194"/>
      <c r="WCR153" s="194"/>
      <c r="WCS153" s="194"/>
      <c r="WCT153" s="194"/>
      <c r="WCU153" s="194"/>
      <c r="WCV153" s="194"/>
      <c r="WCW153" s="194"/>
      <c r="WCX153" s="194"/>
      <c r="WCY153" s="194"/>
      <c r="WCZ153" s="194"/>
      <c r="WDA153" s="194"/>
      <c r="WDB153" s="194"/>
      <c r="WDC153" s="194"/>
      <c r="WDD153" s="194"/>
      <c r="WDE153" s="194"/>
      <c r="WDF153" s="194"/>
      <c r="WDG153" s="194"/>
      <c r="WDH153" s="194"/>
      <c r="WDI153" s="194"/>
      <c r="WDJ153" s="194"/>
      <c r="WDK153" s="194"/>
      <c r="WDL153" s="194"/>
      <c r="WDM153" s="194"/>
      <c r="WDN153" s="194"/>
      <c r="WDO153" s="194"/>
      <c r="WDP153" s="194"/>
      <c r="WDQ153" s="194"/>
      <c r="WDR153" s="194"/>
      <c r="WDS153" s="194"/>
      <c r="WDT153" s="194"/>
      <c r="WDU153" s="194"/>
      <c r="WDV153" s="194"/>
      <c r="WDW153" s="194"/>
      <c r="WDX153" s="194"/>
      <c r="WDY153" s="194"/>
      <c r="WDZ153" s="194"/>
      <c r="WEA153" s="194"/>
      <c r="WEB153" s="194"/>
      <c r="WEC153" s="194"/>
      <c r="WED153" s="194"/>
      <c r="WEE153" s="194"/>
      <c r="WEF153" s="194"/>
      <c r="WEG153" s="194"/>
      <c r="WEH153" s="194"/>
      <c r="WEI153" s="194"/>
      <c r="WEJ153" s="194"/>
      <c r="WEK153" s="194"/>
      <c r="WEL153" s="194"/>
      <c r="WEM153" s="194"/>
      <c r="WEN153" s="194"/>
      <c r="WEO153" s="194"/>
      <c r="WEP153" s="194"/>
      <c r="WEQ153" s="194"/>
      <c r="WER153" s="194"/>
      <c r="WES153" s="194"/>
      <c r="WET153" s="194"/>
      <c r="WEU153" s="194"/>
      <c r="WEV153" s="194"/>
      <c r="WEW153" s="194"/>
      <c r="WEX153" s="194"/>
      <c r="WEY153" s="194"/>
      <c r="WEZ153" s="194"/>
      <c r="WFA153" s="194"/>
      <c r="WFB153" s="194"/>
      <c r="WFC153" s="194"/>
      <c r="WFD153" s="194"/>
      <c r="WFE153" s="194"/>
      <c r="WFF153" s="194"/>
      <c r="WFG153" s="194"/>
      <c r="WFH153" s="194"/>
      <c r="WFI153" s="194"/>
      <c r="WFJ153" s="194"/>
      <c r="WFK153" s="194"/>
      <c r="WFL153" s="194"/>
      <c r="WFM153" s="194"/>
      <c r="WFN153" s="194"/>
      <c r="WFO153" s="194"/>
      <c r="WFP153" s="194"/>
      <c r="WFQ153" s="194"/>
      <c r="WFR153" s="194"/>
      <c r="WFS153" s="194"/>
      <c r="WFT153" s="194"/>
      <c r="WFU153" s="194"/>
      <c r="WFV153" s="194"/>
      <c r="WFW153" s="194"/>
      <c r="WFX153" s="194"/>
      <c r="WFY153" s="194"/>
      <c r="WFZ153" s="194"/>
      <c r="WGA153" s="194"/>
      <c r="WGB153" s="194"/>
      <c r="WGC153" s="194"/>
      <c r="WGD153" s="194"/>
      <c r="WGE153" s="194"/>
      <c r="WGF153" s="194"/>
      <c r="WGG153" s="194"/>
      <c r="WGH153" s="194"/>
      <c r="WGI153" s="194"/>
      <c r="WGJ153" s="194"/>
      <c r="WGK153" s="194"/>
      <c r="WGL153" s="194"/>
      <c r="WGM153" s="194"/>
      <c r="WGN153" s="194"/>
      <c r="WGO153" s="194"/>
      <c r="WGP153" s="194"/>
      <c r="WGQ153" s="194"/>
      <c r="WGR153" s="194"/>
      <c r="WGS153" s="194"/>
      <c r="WGT153" s="194"/>
      <c r="WGU153" s="194"/>
      <c r="WGV153" s="194"/>
      <c r="WGW153" s="194"/>
      <c r="WGX153" s="194"/>
      <c r="WGY153" s="194"/>
      <c r="WGZ153" s="194"/>
      <c r="WHA153" s="194"/>
      <c r="WHB153" s="194"/>
      <c r="WHC153" s="194"/>
      <c r="WHD153" s="194"/>
      <c r="WHE153" s="194"/>
      <c r="WHF153" s="194"/>
      <c r="WHG153" s="194"/>
      <c r="WHH153" s="194"/>
      <c r="WHI153" s="194"/>
      <c r="WHJ153" s="194"/>
      <c r="WHK153" s="194"/>
      <c r="WHL153" s="194"/>
      <c r="WHM153" s="194"/>
      <c r="WHN153" s="194"/>
      <c r="WHO153" s="194"/>
      <c r="WHP153" s="194"/>
      <c r="WHQ153" s="194"/>
      <c r="WHR153" s="194"/>
      <c r="WHS153" s="194"/>
      <c r="WHT153" s="194"/>
      <c r="WHU153" s="194"/>
      <c r="WHV153" s="194"/>
      <c r="WHW153" s="194"/>
      <c r="WHX153" s="194"/>
      <c r="WHY153" s="194"/>
      <c r="WHZ153" s="194"/>
      <c r="WIA153" s="194"/>
      <c r="WIB153" s="194"/>
      <c r="WIC153" s="194"/>
      <c r="WID153" s="194"/>
      <c r="WIE153" s="194"/>
      <c r="WIF153" s="194"/>
      <c r="WIG153" s="194"/>
      <c r="WIH153" s="194"/>
      <c r="WII153" s="194"/>
      <c r="WIJ153" s="194"/>
      <c r="WIK153" s="194"/>
      <c r="WIL153" s="194"/>
      <c r="WIM153" s="194"/>
      <c r="WIN153" s="194"/>
      <c r="WIO153" s="194"/>
      <c r="WIP153" s="194"/>
      <c r="WIQ153" s="194"/>
      <c r="WIR153" s="194"/>
      <c r="WIS153" s="194"/>
      <c r="WIT153" s="194"/>
      <c r="WIU153" s="194"/>
      <c r="WIV153" s="194"/>
      <c r="WIW153" s="194"/>
      <c r="WIX153" s="194"/>
      <c r="WIY153" s="194"/>
      <c r="WIZ153" s="194"/>
      <c r="WJA153" s="194"/>
      <c r="WJB153" s="194"/>
      <c r="WJC153" s="194"/>
      <c r="WJD153" s="194"/>
      <c r="WJE153" s="194"/>
      <c r="WJF153" s="194"/>
      <c r="WJG153" s="194"/>
      <c r="WJH153" s="194"/>
      <c r="WJI153" s="194"/>
      <c r="WJJ153" s="194"/>
      <c r="WJK153" s="194"/>
      <c r="WJL153" s="194"/>
      <c r="WJM153" s="194"/>
      <c r="WJN153" s="194"/>
      <c r="WJO153" s="194"/>
      <c r="WJP153" s="194"/>
      <c r="WJQ153" s="194"/>
      <c r="WJR153" s="194"/>
      <c r="WJS153" s="194"/>
      <c r="WJT153" s="194"/>
      <c r="WJU153" s="194"/>
      <c r="WJV153" s="194"/>
      <c r="WJW153" s="194"/>
      <c r="WJX153" s="194"/>
      <c r="WJY153" s="194"/>
      <c r="WJZ153" s="194"/>
      <c r="WKA153" s="194"/>
      <c r="WKB153" s="194"/>
      <c r="WKC153" s="194"/>
      <c r="WKD153" s="194"/>
      <c r="WKE153" s="194"/>
      <c r="WKF153" s="194"/>
      <c r="WKG153" s="194"/>
      <c r="WKH153" s="194"/>
      <c r="WKI153" s="194"/>
      <c r="WKJ153" s="194"/>
      <c r="WKK153" s="194"/>
      <c r="WKL153" s="194"/>
      <c r="WKM153" s="194"/>
      <c r="WKN153" s="194"/>
      <c r="WKO153" s="194"/>
      <c r="WKP153" s="194"/>
      <c r="WKQ153" s="194"/>
      <c r="WKR153" s="194"/>
      <c r="WKS153" s="194"/>
      <c r="WKT153" s="194"/>
      <c r="WKU153" s="194"/>
      <c r="WKV153" s="194"/>
      <c r="WKW153" s="194"/>
      <c r="WKX153" s="194"/>
      <c r="WKY153" s="194"/>
      <c r="WKZ153" s="194"/>
      <c r="WLA153" s="194"/>
      <c r="WLB153" s="194"/>
      <c r="WLC153" s="194"/>
      <c r="WLD153" s="194"/>
      <c r="WLE153" s="194"/>
      <c r="WLF153" s="194"/>
      <c r="WLG153" s="194"/>
      <c r="WLH153" s="194"/>
      <c r="WLI153" s="194"/>
      <c r="WLJ153" s="194"/>
      <c r="WLK153" s="194"/>
      <c r="WLL153" s="194"/>
      <c r="WLM153" s="194"/>
      <c r="WLN153" s="194"/>
      <c r="WLO153" s="194"/>
      <c r="WLP153" s="194"/>
      <c r="WLQ153" s="194"/>
      <c r="WLR153" s="194"/>
      <c r="WLS153" s="194"/>
      <c r="WLT153" s="194"/>
      <c r="WLU153" s="194"/>
      <c r="WLV153" s="194"/>
      <c r="WLW153" s="194"/>
      <c r="WLX153" s="194"/>
      <c r="WLY153" s="194"/>
      <c r="WLZ153" s="194"/>
      <c r="WMA153" s="194"/>
      <c r="WMB153" s="194"/>
      <c r="WMC153" s="194"/>
      <c r="WMD153" s="194"/>
      <c r="WME153" s="194"/>
      <c r="WMF153" s="194"/>
      <c r="WMG153" s="194"/>
      <c r="WMH153" s="194"/>
      <c r="WMI153" s="194"/>
      <c r="WMJ153" s="194"/>
      <c r="WMK153" s="194"/>
      <c r="WML153" s="194"/>
      <c r="WMM153" s="194"/>
      <c r="WMN153" s="194"/>
      <c r="WMO153" s="194"/>
      <c r="WMP153" s="194"/>
      <c r="WMQ153" s="194"/>
      <c r="WMR153" s="194"/>
      <c r="WMS153" s="194"/>
      <c r="WMT153" s="194"/>
      <c r="WMU153" s="194"/>
      <c r="WMV153" s="194"/>
      <c r="WMW153" s="194"/>
      <c r="WMX153" s="194"/>
      <c r="WMY153" s="194"/>
      <c r="WMZ153" s="194"/>
      <c r="WNA153" s="194"/>
      <c r="WNB153" s="194"/>
      <c r="WNC153" s="194"/>
      <c r="WND153" s="194"/>
      <c r="WNE153" s="194"/>
      <c r="WNF153" s="194"/>
      <c r="WNG153" s="194"/>
      <c r="WNH153" s="194"/>
      <c r="WNI153" s="194"/>
      <c r="WNJ153" s="194"/>
      <c r="WNK153" s="194"/>
      <c r="WNL153" s="194"/>
      <c r="WNM153" s="194"/>
      <c r="WNN153" s="194"/>
      <c r="WNO153" s="194"/>
      <c r="WNP153" s="194"/>
      <c r="WNQ153" s="194"/>
      <c r="WNR153" s="194"/>
      <c r="WNS153" s="194"/>
      <c r="WNT153" s="194"/>
      <c r="WNU153" s="194"/>
      <c r="WNV153" s="194"/>
      <c r="WNW153" s="194"/>
      <c r="WNX153" s="194"/>
      <c r="WNY153" s="194"/>
      <c r="WNZ153" s="194"/>
      <c r="WOA153" s="194"/>
      <c r="WOB153" s="194"/>
      <c r="WOC153" s="194"/>
      <c r="WOD153" s="194"/>
      <c r="WOE153" s="194"/>
      <c r="WOF153" s="194"/>
      <c r="WOG153" s="194"/>
      <c r="WOH153" s="194"/>
      <c r="WOI153" s="194"/>
      <c r="WOJ153" s="194"/>
      <c r="WOK153" s="194"/>
      <c r="WOL153" s="194"/>
      <c r="WOM153" s="194"/>
      <c r="WON153" s="194"/>
      <c r="WOO153" s="194"/>
      <c r="WOP153" s="194"/>
      <c r="WOQ153" s="194"/>
      <c r="WOR153" s="194"/>
      <c r="WOS153" s="194"/>
      <c r="WOT153" s="194"/>
      <c r="WOU153" s="194"/>
      <c r="WOV153" s="194"/>
      <c r="WOW153" s="194"/>
      <c r="WOX153" s="194"/>
      <c r="WOY153" s="194"/>
      <c r="WOZ153" s="194"/>
      <c r="WPA153" s="194"/>
      <c r="WPB153" s="194"/>
      <c r="WPC153" s="194"/>
      <c r="WPD153" s="194"/>
      <c r="WPE153" s="194"/>
      <c r="WPF153" s="194"/>
      <c r="WPG153" s="194"/>
      <c r="WPH153" s="194"/>
      <c r="WPI153" s="194"/>
      <c r="WPJ153" s="194"/>
      <c r="WPK153" s="194"/>
      <c r="WPL153" s="194"/>
      <c r="WPM153" s="194"/>
      <c r="WPN153" s="194"/>
      <c r="WPO153" s="194"/>
      <c r="WPP153" s="194"/>
      <c r="WPQ153" s="194"/>
      <c r="WPR153" s="194"/>
      <c r="WPS153" s="194"/>
      <c r="WPT153" s="194"/>
      <c r="WPU153" s="194"/>
      <c r="WPV153" s="194"/>
      <c r="WPW153" s="194"/>
      <c r="WPX153" s="194"/>
      <c r="WPY153" s="194"/>
      <c r="WPZ153" s="194"/>
      <c r="WQA153" s="194"/>
      <c r="WQB153" s="194"/>
      <c r="WQC153" s="194"/>
      <c r="WQD153" s="194"/>
      <c r="WQE153" s="194"/>
      <c r="WQF153" s="194"/>
      <c r="WQG153" s="194"/>
      <c r="WQH153" s="194"/>
      <c r="WQI153" s="194"/>
      <c r="WQJ153" s="194"/>
      <c r="WQK153" s="194"/>
      <c r="WQL153" s="194"/>
      <c r="WQM153" s="194"/>
      <c r="WQN153" s="194"/>
      <c r="WQO153" s="194"/>
      <c r="WQP153" s="194"/>
      <c r="WQQ153" s="194"/>
      <c r="WQR153" s="194"/>
      <c r="WQS153" s="194"/>
      <c r="WQT153" s="194"/>
      <c r="WQU153" s="194"/>
      <c r="WQV153" s="194"/>
      <c r="WQW153" s="194"/>
      <c r="WQX153" s="194"/>
      <c r="WQY153" s="194"/>
      <c r="WQZ153" s="194"/>
      <c r="WRA153" s="194"/>
      <c r="WRB153" s="194"/>
      <c r="WRC153" s="194"/>
      <c r="WRD153" s="194"/>
      <c r="WRE153" s="194"/>
      <c r="WRF153" s="194"/>
      <c r="WRG153" s="194"/>
      <c r="WRH153" s="194"/>
      <c r="WRI153" s="194"/>
      <c r="WRJ153" s="194"/>
      <c r="WRK153" s="194"/>
      <c r="WRL153" s="194"/>
      <c r="WRM153" s="194"/>
      <c r="WRN153" s="194"/>
      <c r="WRO153" s="194"/>
      <c r="WRP153" s="194"/>
      <c r="WRQ153" s="194"/>
      <c r="WRR153" s="194"/>
      <c r="WRS153" s="194"/>
      <c r="WRT153" s="194"/>
      <c r="WRU153" s="194"/>
      <c r="WRV153" s="194"/>
      <c r="WRW153" s="194"/>
      <c r="WRX153" s="194"/>
      <c r="WRY153" s="194"/>
      <c r="WRZ153" s="194"/>
      <c r="WSA153" s="194"/>
      <c r="WSB153" s="194"/>
      <c r="WSC153" s="194"/>
      <c r="WSD153" s="194"/>
      <c r="WSE153" s="194"/>
      <c r="WSF153" s="194"/>
      <c r="WSG153" s="194"/>
      <c r="WSH153" s="194"/>
      <c r="WSI153" s="194"/>
      <c r="WSJ153" s="194"/>
      <c r="WSK153" s="194"/>
      <c r="WSL153" s="194"/>
      <c r="WSM153" s="194"/>
      <c r="WSN153" s="194"/>
      <c r="WSO153" s="194"/>
      <c r="WSP153" s="194"/>
      <c r="WSQ153" s="194"/>
      <c r="WSR153" s="194"/>
      <c r="WSS153" s="194"/>
      <c r="WST153" s="194"/>
      <c r="WSU153" s="194"/>
      <c r="WSV153" s="194"/>
      <c r="WSW153" s="194"/>
      <c r="WSX153" s="194"/>
      <c r="WSY153" s="194"/>
      <c r="WSZ153" s="194"/>
      <c r="WTA153" s="194"/>
      <c r="WTB153" s="194"/>
      <c r="WTC153" s="194"/>
      <c r="WTD153" s="194"/>
      <c r="WTE153" s="194"/>
      <c r="WTF153" s="194"/>
      <c r="WTG153" s="194"/>
      <c r="WTH153" s="194"/>
      <c r="WTI153" s="194"/>
      <c r="WTJ153" s="194"/>
      <c r="WTK153" s="194"/>
      <c r="WTL153" s="194"/>
      <c r="WTM153" s="194"/>
      <c r="WTN153" s="194"/>
      <c r="WTO153" s="194"/>
      <c r="WTP153" s="194"/>
      <c r="WTQ153" s="194"/>
      <c r="WTR153" s="194"/>
      <c r="WTS153" s="194"/>
      <c r="WTT153" s="194"/>
      <c r="WTU153" s="194"/>
      <c r="WTV153" s="194"/>
      <c r="WTW153" s="194"/>
      <c r="WTX153" s="194"/>
      <c r="WTY153" s="194"/>
      <c r="WTZ153" s="194"/>
      <c r="WUA153" s="194"/>
      <c r="WUB153" s="194"/>
      <c r="WUC153" s="194"/>
      <c r="WUD153" s="194"/>
      <c r="WUE153" s="194"/>
      <c r="WUF153" s="194"/>
      <c r="WUG153" s="194"/>
      <c r="WUH153" s="194"/>
      <c r="WUI153" s="194"/>
      <c r="WUJ153" s="194"/>
      <c r="WUK153" s="194"/>
      <c r="WUL153" s="194"/>
      <c r="WUM153" s="194"/>
      <c r="WUN153" s="194"/>
      <c r="WUO153" s="194"/>
      <c r="WUP153" s="194"/>
      <c r="WUQ153" s="194"/>
      <c r="WUR153" s="194"/>
      <c r="WUS153" s="194"/>
      <c r="WUT153" s="194"/>
      <c r="WUU153" s="194"/>
      <c r="WUV153" s="194"/>
      <c r="WUW153" s="194"/>
      <c r="WUX153" s="194"/>
      <c r="WUY153" s="194"/>
      <c r="WUZ153" s="194"/>
      <c r="WVA153" s="194"/>
      <c r="WVB153" s="194"/>
      <c r="WVC153" s="194"/>
      <c r="WVD153" s="194"/>
      <c r="WVE153" s="194"/>
      <c r="WVF153" s="194"/>
      <c r="WVG153" s="194"/>
      <c r="WVH153" s="194"/>
      <c r="WVI153" s="194"/>
      <c r="WVJ153" s="194"/>
      <c r="WVK153" s="194"/>
      <c r="WVL153" s="194"/>
      <c r="WVM153" s="194"/>
      <c r="WVN153" s="194"/>
      <c r="WVO153" s="194"/>
      <c r="WVP153" s="194"/>
      <c r="WVQ153" s="194"/>
      <c r="WVR153" s="194"/>
      <c r="WVS153" s="194"/>
      <c r="WVT153" s="194"/>
      <c r="WVU153" s="194"/>
      <c r="WVV153" s="194"/>
      <c r="WVW153" s="194"/>
      <c r="WVX153" s="194"/>
      <c r="WVY153" s="194"/>
      <c r="WVZ153" s="194"/>
      <c r="WWA153" s="194"/>
      <c r="WWB153" s="194"/>
      <c r="WWC153" s="194"/>
      <c r="WWD153" s="194"/>
      <c r="WWE153" s="194"/>
      <c r="WWF153" s="194"/>
      <c r="WWG153" s="194"/>
      <c r="WWH153" s="194"/>
      <c r="WWI153" s="194"/>
      <c r="WWJ153" s="194"/>
      <c r="WWK153" s="194"/>
      <c r="WWL153" s="194"/>
      <c r="WWM153" s="194"/>
      <c r="WWN153" s="194"/>
      <c r="WWO153" s="194"/>
      <c r="WWP153" s="194"/>
      <c r="WWQ153" s="194"/>
      <c r="WWR153" s="194"/>
      <c r="WWS153" s="194"/>
      <c r="WWT153" s="194"/>
      <c r="WWU153" s="194"/>
      <c r="WWV153" s="194"/>
      <c r="WWW153" s="194"/>
      <c r="WWX153" s="194"/>
      <c r="WWY153" s="194"/>
      <c r="WWZ153" s="194"/>
      <c r="WXA153" s="194"/>
      <c r="WXB153" s="194"/>
      <c r="WXC153" s="194"/>
      <c r="WXD153" s="194"/>
      <c r="WXE153" s="194"/>
      <c r="WXF153" s="194"/>
      <c r="WXG153" s="194"/>
      <c r="WXH153" s="194"/>
      <c r="WXI153" s="194"/>
      <c r="WXJ153" s="194"/>
      <c r="WXK153" s="194"/>
      <c r="WXL153" s="194"/>
      <c r="WXM153" s="194"/>
      <c r="WXN153" s="194"/>
      <c r="WXO153" s="194"/>
      <c r="WXP153" s="194"/>
      <c r="WXQ153" s="194"/>
      <c r="WXR153" s="194"/>
      <c r="WXS153" s="194"/>
      <c r="WXT153" s="194"/>
      <c r="WXU153" s="194"/>
      <c r="WXV153" s="194"/>
      <c r="WXW153" s="194"/>
      <c r="WXX153" s="194"/>
      <c r="WXY153" s="194"/>
      <c r="WXZ153" s="194"/>
      <c r="WYA153" s="194"/>
      <c r="WYB153" s="194"/>
      <c r="WYC153" s="194"/>
      <c r="WYD153" s="194"/>
      <c r="WYE153" s="194"/>
      <c r="WYF153" s="194"/>
      <c r="WYG153" s="194"/>
      <c r="WYH153" s="194"/>
      <c r="WYI153" s="194"/>
      <c r="WYJ153" s="194"/>
      <c r="WYK153" s="194"/>
      <c r="WYL153" s="194"/>
      <c r="WYM153" s="194"/>
      <c r="WYN153" s="194"/>
      <c r="WYO153" s="194"/>
      <c r="WYP153" s="194"/>
      <c r="WYQ153" s="194"/>
      <c r="WYR153" s="194"/>
      <c r="WYS153" s="194"/>
      <c r="WYT153" s="194"/>
      <c r="WYU153" s="194"/>
      <c r="WYV153" s="194"/>
      <c r="WYW153" s="194"/>
      <c r="WYX153" s="194"/>
      <c r="WYY153" s="194"/>
      <c r="WYZ153" s="194"/>
      <c r="WZA153" s="194"/>
      <c r="WZB153" s="194"/>
      <c r="WZC153" s="194"/>
      <c r="WZD153" s="194"/>
      <c r="WZE153" s="194"/>
      <c r="WZF153" s="194"/>
      <c r="WZG153" s="194"/>
      <c r="WZH153" s="194"/>
      <c r="WZI153" s="194"/>
      <c r="WZJ153" s="194"/>
      <c r="WZK153" s="194"/>
      <c r="WZL153" s="194"/>
      <c r="WZM153" s="194"/>
      <c r="WZN153" s="194"/>
      <c r="WZO153" s="194"/>
      <c r="WZP153" s="194"/>
      <c r="WZQ153" s="194"/>
      <c r="WZR153" s="194"/>
      <c r="WZS153" s="194"/>
      <c r="WZT153" s="194"/>
      <c r="WZU153" s="194"/>
      <c r="WZV153" s="194"/>
      <c r="WZW153" s="194"/>
      <c r="WZX153" s="194"/>
      <c r="WZY153" s="194"/>
      <c r="WZZ153" s="194"/>
      <c r="XAA153" s="194"/>
      <c r="XAB153" s="194"/>
      <c r="XAC153" s="194"/>
      <c r="XAD153" s="194"/>
      <c r="XAE153" s="194"/>
      <c r="XAF153" s="194"/>
      <c r="XAG153" s="194"/>
      <c r="XAH153" s="194"/>
      <c r="XAI153" s="194"/>
      <c r="XAJ153" s="194"/>
      <c r="XAK153" s="194"/>
      <c r="XAL153" s="194"/>
      <c r="XAM153" s="194"/>
      <c r="XAN153" s="194"/>
      <c r="XAO153" s="194"/>
      <c r="XAP153" s="194"/>
      <c r="XAQ153" s="194"/>
      <c r="XAR153" s="194"/>
      <c r="XAS153" s="194"/>
      <c r="XAT153" s="194"/>
      <c r="XAU153" s="194"/>
      <c r="XAV153" s="194"/>
      <c r="XAW153" s="194"/>
      <c r="XAX153" s="194"/>
      <c r="XAY153" s="194"/>
      <c r="XAZ153" s="194"/>
      <c r="XBA153" s="194"/>
      <c r="XBB153" s="194"/>
      <c r="XBC153" s="194"/>
      <c r="XBD153" s="194"/>
      <c r="XBE153" s="194"/>
      <c r="XBF153" s="194"/>
      <c r="XBG153" s="194"/>
      <c r="XBH153" s="194"/>
      <c r="XBI153" s="194"/>
      <c r="XBJ153" s="194"/>
      <c r="XBK153" s="194"/>
      <c r="XBL153" s="194"/>
      <c r="XBM153" s="194"/>
      <c r="XBN153" s="194"/>
      <c r="XBO153" s="194"/>
      <c r="XBP153" s="194"/>
      <c r="XBQ153" s="194"/>
      <c r="XBR153" s="194"/>
      <c r="XBS153" s="194"/>
      <c r="XBT153" s="194"/>
      <c r="XBU153" s="194"/>
      <c r="XBV153" s="194"/>
      <c r="XBW153" s="194"/>
      <c r="XBX153" s="194"/>
      <c r="XBY153" s="194"/>
      <c r="XBZ153" s="194"/>
      <c r="XCA153" s="194"/>
      <c r="XCB153" s="194"/>
      <c r="XCC153" s="194"/>
      <c r="XCD153" s="194"/>
      <c r="XCE153" s="194"/>
      <c r="XCF153" s="194"/>
      <c r="XCG153" s="194"/>
      <c r="XCH153" s="194"/>
      <c r="XCI153" s="194"/>
      <c r="XCJ153" s="194"/>
      <c r="XCK153" s="194"/>
      <c r="XCL153" s="194"/>
      <c r="XCM153" s="194"/>
      <c r="XCN153" s="194"/>
      <c r="XCO153" s="194"/>
      <c r="XCP153" s="194"/>
      <c r="XCQ153" s="194"/>
      <c r="XCR153" s="194"/>
      <c r="XCS153" s="194"/>
      <c r="XCT153" s="194"/>
      <c r="XCU153" s="194"/>
      <c r="XCV153" s="194"/>
      <c r="XCW153" s="194"/>
      <c r="XCX153" s="194"/>
      <c r="XCY153" s="194"/>
      <c r="XCZ153" s="194"/>
      <c r="XDA153" s="194"/>
      <c r="XDB153" s="194"/>
      <c r="XDC153" s="194"/>
      <c r="XDD153" s="194"/>
      <c r="XDE153" s="195"/>
      <c r="XDF153" s="195"/>
      <c r="XDG153" s="196"/>
      <c r="XDH153" s="196"/>
      <c r="XDI153" s="196"/>
      <c r="XDJ153" s="196"/>
      <c r="XDK153" s="196"/>
      <c r="XDL153" s="237"/>
      <c r="XDM153" s="237"/>
      <c r="XDN153" s="2"/>
      <c r="XDO153" s="1"/>
      <c r="XDP153" s="1"/>
      <c r="XDQ153" s="1"/>
      <c r="XDR153" s="57"/>
      <c r="XDS153" s="2"/>
      <c r="XDT153" s="2"/>
      <c r="XDU153" s="57"/>
      <c r="XDV153" s="2"/>
      <c r="XDW153" s="2"/>
      <c r="XDX153" s="2"/>
      <c r="XDY153" s="2"/>
      <c r="XDZ153" s="3"/>
      <c r="XEA153" s="2"/>
      <c r="XEB153" s="2"/>
      <c r="XEC153" s="2"/>
      <c r="XED153" s="1"/>
      <c r="XEE153" s="1"/>
      <c r="XEF153" s="1"/>
      <c r="XEG153" s="1"/>
      <c r="XEH153" s="1"/>
      <c r="XEI153" s="1"/>
      <c r="XEJ153" s="1"/>
      <c r="XEK153" s="1"/>
      <c r="XEL153" s="58"/>
      <c r="XEM153" s="195"/>
      <c r="XEN153" s="199"/>
      <c r="XEO153" s="197"/>
      <c r="XEP153" s="196"/>
      <c r="XEQ153" s="4"/>
    </row>
    <row r="154" spans="1:16371" ht="19.899999999999999" customHeight="1">
      <c r="A154" s="194">
        <v>153</v>
      </c>
      <c r="B154" s="185">
        <v>9</v>
      </c>
      <c r="C154" s="122"/>
      <c r="D154" s="122" t="s">
        <v>3231</v>
      </c>
      <c r="E154" s="122" t="s">
        <v>3232</v>
      </c>
      <c r="F154" s="122" t="s">
        <v>3233</v>
      </c>
      <c r="G154" s="122" t="s">
        <v>513</v>
      </c>
      <c r="H154" s="122"/>
      <c r="I154" s="122" t="str">
        <f t="shared" si="92"/>
        <v>0</v>
      </c>
      <c r="J154" s="122" t="str">
        <f t="shared" si="93"/>
        <v>101</v>
      </c>
      <c r="K154" s="2" t="str">
        <f t="shared" si="94"/>
        <v>FCS0302</v>
      </c>
      <c r="L154" s="1">
        <f t="shared" si="95"/>
        <v>3</v>
      </c>
      <c r="M154" s="1">
        <f t="shared" si="96"/>
        <v>6</v>
      </c>
      <c r="N154" s="1">
        <v>9</v>
      </c>
      <c r="O154" s="57" t="str">
        <f t="shared" si="97"/>
        <v>AAI143</v>
      </c>
      <c r="P154" s="2" t="str">
        <f t="shared" si="98"/>
        <v>AI</v>
      </c>
      <c r="Q154" s="2"/>
      <c r="R154" s="57" t="s">
        <v>162</v>
      </c>
      <c r="S154" s="2"/>
      <c r="T154" s="2"/>
      <c r="U154" s="2"/>
      <c r="V154" s="2"/>
      <c r="W154" s="3" t="s">
        <v>3234</v>
      </c>
      <c r="X154" s="2"/>
      <c r="Y154" s="3" t="str">
        <f t="shared" si="77"/>
        <v>%Z036109</v>
      </c>
      <c r="Z154" s="2" t="str">
        <f t="shared" si="78"/>
        <v>%%I08PT7030A</v>
      </c>
      <c r="AA154" s="2"/>
      <c r="AB154" s="2" t="str">
        <f t="shared" si="79"/>
        <v>08PU703A机封系统压力</v>
      </c>
      <c r="AC154" s="1" t="str">
        <f t="shared" si="80"/>
        <v>0</v>
      </c>
      <c r="AD154" s="1" t="str">
        <f t="shared" si="81"/>
        <v>101</v>
      </c>
      <c r="AE154" s="1" t="str">
        <f t="shared" si="82"/>
        <v/>
      </c>
      <c r="AF154" s="1"/>
      <c r="AG154" s="1"/>
      <c r="AH154" s="1"/>
      <c r="AI154" s="1"/>
      <c r="AJ154" s="1"/>
      <c r="AK154" s="58" t="s">
        <v>165</v>
      </c>
      <c r="AL154" s="4"/>
      <c r="AM154" s="4"/>
      <c r="AN154" s="5"/>
      <c r="AO154" s="195"/>
      <c r="AP154" s="199"/>
      <c r="AQ154" s="197"/>
      <c r="AR154" s="196"/>
      <c r="AS154" s="196"/>
      <c r="AT154" s="205" t="s">
        <v>554</v>
      </c>
      <c r="AU154" s="205" t="s">
        <v>568</v>
      </c>
      <c r="AV154" s="196" t="s">
        <v>170</v>
      </c>
      <c r="AW154" s="4"/>
      <c r="AX154" s="4"/>
      <c r="AY154" s="4"/>
      <c r="AZ154" s="4"/>
      <c r="BA154" s="4"/>
      <c r="BB154" s="4"/>
      <c r="BC154" s="4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4"/>
      <c r="BW154" s="8"/>
      <c r="BX154" s="8"/>
      <c r="BY154" s="8"/>
      <c r="BZ154" s="4"/>
      <c r="CA154" s="4"/>
      <c r="CB154" s="4"/>
      <c r="CC154" s="4"/>
      <c r="CD154" s="27"/>
      <c r="CE154" s="27"/>
      <c r="CF154" s="207">
        <f t="shared" si="83"/>
        <v>-0.10100000000000001</v>
      </c>
      <c r="CG154" s="208">
        <f t="shared" si="84"/>
        <v>0.10100000000000001</v>
      </c>
      <c r="CH154" s="209"/>
      <c r="CI154" s="210"/>
      <c r="CJ154" s="207">
        <f t="shared" si="85"/>
        <v>50.399000000000001</v>
      </c>
      <c r="CK154" s="208">
        <f t="shared" si="86"/>
        <v>50.600999999999999</v>
      </c>
      <c r="CL154" s="209"/>
      <c r="CM154" s="210"/>
      <c r="CN154" s="207">
        <f t="shared" si="87"/>
        <v>100.899</v>
      </c>
      <c r="CO154" s="208">
        <f t="shared" si="88"/>
        <v>101.101</v>
      </c>
      <c r="CP154" s="211"/>
      <c r="CQ154" s="212"/>
      <c r="CR154" s="213"/>
      <c r="CS154" s="213"/>
    </row>
    <row r="155" spans="1:16371" ht="19.899999999999999" customHeight="1">
      <c r="A155" s="194">
        <v>154</v>
      </c>
      <c r="B155" s="185">
        <v>10</v>
      </c>
      <c r="C155" s="122"/>
      <c r="D155" s="122" t="s">
        <v>3235</v>
      </c>
      <c r="E155" s="122" t="s">
        <v>3236</v>
      </c>
      <c r="F155" s="122" t="s">
        <v>3237</v>
      </c>
      <c r="G155" s="122" t="s">
        <v>513</v>
      </c>
      <c r="H155" s="122"/>
      <c r="I155" s="122" t="str">
        <f t="shared" si="92"/>
        <v>0</v>
      </c>
      <c r="J155" s="122" t="str">
        <f t="shared" si="93"/>
        <v>101</v>
      </c>
      <c r="K155" s="2" t="str">
        <f t="shared" si="94"/>
        <v>FCS0302</v>
      </c>
      <c r="L155" s="1">
        <f t="shared" si="95"/>
        <v>3</v>
      </c>
      <c r="M155" s="1">
        <f t="shared" si="96"/>
        <v>6</v>
      </c>
      <c r="N155" s="1">
        <v>10</v>
      </c>
      <c r="O155" s="57" t="str">
        <f t="shared" si="97"/>
        <v>AAI143</v>
      </c>
      <c r="P155" s="2" t="str">
        <f t="shared" si="98"/>
        <v>AI</v>
      </c>
      <c r="Q155" s="2"/>
      <c r="R155" s="57" t="s">
        <v>162</v>
      </c>
      <c r="S155" s="2"/>
      <c r="T155" s="2"/>
      <c r="U155" s="2"/>
      <c r="V155" s="2"/>
      <c r="W155" s="2" t="s">
        <v>3238</v>
      </c>
      <c r="X155" s="2"/>
      <c r="Y155" s="3" t="str">
        <f t="shared" si="77"/>
        <v>%Z036110</v>
      </c>
      <c r="Z155" s="2" t="str">
        <f t="shared" si="78"/>
        <v>%%I08PT7030S</v>
      </c>
      <c r="AA155" s="2"/>
      <c r="AB155" s="2" t="str">
        <f t="shared" si="79"/>
        <v>08PU703S机封系统压力</v>
      </c>
      <c r="AC155" s="1" t="str">
        <f t="shared" si="80"/>
        <v>0</v>
      </c>
      <c r="AD155" s="1" t="str">
        <f t="shared" si="81"/>
        <v>101</v>
      </c>
      <c r="AE155" s="1" t="str">
        <f t="shared" si="82"/>
        <v/>
      </c>
      <c r="AF155" s="1"/>
      <c r="AG155" s="1"/>
      <c r="AH155" s="1"/>
      <c r="AI155" s="1"/>
      <c r="AJ155" s="1"/>
      <c r="AK155" s="58" t="s">
        <v>165</v>
      </c>
      <c r="AL155" s="4"/>
      <c r="AM155" s="4"/>
      <c r="AN155" s="5"/>
      <c r="AO155" s="195"/>
      <c r="AP155" s="199"/>
      <c r="AQ155" s="197"/>
      <c r="AR155" s="196"/>
      <c r="AS155" s="196"/>
      <c r="AT155" s="205" t="s">
        <v>554</v>
      </c>
      <c r="AU155" s="205" t="s">
        <v>568</v>
      </c>
      <c r="AV155" s="196" t="s">
        <v>170</v>
      </c>
      <c r="AW155" s="4"/>
      <c r="AX155" s="4"/>
      <c r="AY155" s="4"/>
      <c r="AZ155" s="4"/>
      <c r="BA155" s="4"/>
      <c r="BB155" s="4"/>
      <c r="BC155" s="4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4"/>
      <c r="BW155" s="8"/>
      <c r="BX155" s="8"/>
      <c r="BY155" s="8"/>
      <c r="BZ155" s="4"/>
      <c r="CA155" s="4"/>
      <c r="CB155" s="4"/>
      <c r="CC155" s="4"/>
      <c r="CD155" s="27"/>
      <c r="CE155" s="27"/>
      <c r="CF155" s="207">
        <f t="shared" si="83"/>
        <v>-0.10100000000000001</v>
      </c>
      <c r="CG155" s="208">
        <f t="shared" si="84"/>
        <v>0.10100000000000001</v>
      </c>
      <c r="CH155" s="209"/>
      <c r="CI155" s="210"/>
      <c r="CJ155" s="207">
        <f t="shared" si="85"/>
        <v>50.399000000000001</v>
      </c>
      <c r="CK155" s="208">
        <f t="shared" si="86"/>
        <v>50.600999999999999</v>
      </c>
      <c r="CL155" s="209"/>
      <c r="CM155" s="210"/>
      <c r="CN155" s="207">
        <f t="shared" si="87"/>
        <v>100.899</v>
      </c>
      <c r="CO155" s="208">
        <f t="shared" si="88"/>
        <v>101.101</v>
      </c>
      <c r="CP155" s="211"/>
      <c r="CQ155" s="212"/>
      <c r="CR155" s="213"/>
      <c r="CS155" s="213"/>
    </row>
    <row r="156" spans="1:16371" ht="19.899999999999999" customHeight="1">
      <c r="A156" s="194">
        <v>155</v>
      </c>
      <c r="B156" s="185">
        <v>11</v>
      </c>
      <c r="C156" s="122"/>
      <c r="D156" s="122" t="s">
        <v>3239</v>
      </c>
      <c r="E156" s="122" t="s">
        <v>3240</v>
      </c>
      <c r="F156" s="122" t="s">
        <v>3241</v>
      </c>
      <c r="G156" s="122" t="s">
        <v>513</v>
      </c>
      <c r="H156" s="122"/>
      <c r="I156" s="122" t="str">
        <f t="shared" si="92"/>
        <v>0</v>
      </c>
      <c r="J156" s="122" t="str">
        <f t="shared" si="93"/>
        <v>101</v>
      </c>
      <c r="K156" s="2" t="str">
        <f t="shared" si="94"/>
        <v>FCS0302</v>
      </c>
      <c r="L156" s="1">
        <f t="shared" si="95"/>
        <v>3</v>
      </c>
      <c r="M156" s="1">
        <f t="shared" si="96"/>
        <v>6</v>
      </c>
      <c r="N156" s="1">
        <v>11</v>
      </c>
      <c r="O156" s="57" t="str">
        <f t="shared" si="97"/>
        <v>AAI143</v>
      </c>
      <c r="P156" s="2" t="str">
        <f t="shared" si="98"/>
        <v>AI</v>
      </c>
      <c r="Q156" s="2"/>
      <c r="R156" s="57" t="s">
        <v>162</v>
      </c>
      <c r="S156" s="2"/>
      <c r="T156" s="2"/>
      <c r="U156" s="2"/>
      <c r="V156" s="2"/>
      <c r="W156" s="2" t="s">
        <v>3242</v>
      </c>
      <c r="X156" s="2"/>
      <c r="Y156" s="3" t="str">
        <f t="shared" si="77"/>
        <v>%Z036111</v>
      </c>
      <c r="Z156" s="2" t="str">
        <f t="shared" si="78"/>
        <v>%%I08PT7180A</v>
      </c>
      <c r="AA156" s="2"/>
      <c r="AB156" s="2" t="str">
        <f t="shared" si="79"/>
        <v>08PU718A机封系统压力</v>
      </c>
      <c r="AC156" s="1" t="str">
        <f t="shared" si="80"/>
        <v>0</v>
      </c>
      <c r="AD156" s="1" t="str">
        <f t="shared" si="81"/>
        <v>101</v>
      </c>
      <c r="AE156" s="1" t="str">
        <f t="shared" si="82"/>
        <v/>
      </c>
      <c r="AF156" s="1"/>
      <c r="AG156" s="1"/>
      <c r="AH156" s="1"/>
      <c r="AI156" s="1"/>
      <c r="AJ156" s="1"/>
      <c r="AK156" s="58" t="s">
        <v>165</v>
      </c>
      <c r="AL156" s="4"/>
      <c r="AM156" s="4"/>
      <c r="AN156" s="5"/>
      <c r="AO156" s="195"/>
      <c r="AP156" s="199"/>
      <c r="AQ156" s="197"/>
      <c r="AR156" s="196"/>
      <c r="AS156" s="196"/>
      <c r="AT156" s="205" t="s">
        <v>554</v>
      </c>
      <c r="AU156" s="205" t="s">
        <v>568</v>
      </c>
      <c r="AV156" s="196" t="s">
        <v>170</v>
      </c>
      <c r="AW156" s="4"/>
      <c r="AX156" s="4"/>
      <c r="AY156" s="4"/>
      <c r="AZ156" s="4"/>
      <c r="BA156" s="4"/>
      <c r="BB156" s="4"/>
      <c r="BC156" s="4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4"/>
      <c r="BW156" s="8"/>
      <c r="BX156" s="8"/>
      <c r="BY156" s="8"/>
      <c r="BZ156" s="4"/>
      <c r="CA156" s="4"/>
      <c r="CB156" s="4"/>
      <c r="CC156" s="4"/>
      <c r="CD156" s="27"/>
      <c r="CE156" s="27"/>
      <c r="CF156" s="207">
        <f t="shared" si="83"/>
        <v>-0.10100000000000001</v>
      </c>
      <c r="CG156" s="208">
        <f t="shared" si="84"/>
        <v>0.10100000000000001</v>
      </c>
      <c r="CH156" s="209"/>
      <c r="CI156" s="210"/>
      <c r="CJ156" s="207">
        <f t="shared" si="85"/>
        <v>50.399000000000001</v>
      </c>
      <c r="CK156" s="208">
        <f t="shared" si="86"/>
        <v>50.600999999999999</v>
      </c>
      <c r="CL156" s="209"/>
      <c r="CM156" s="210"/>
      <c r="CN156" s="207">
        <f t="shared" si="87"/>
        <v>100.899</v>
      </c>
      <c r="CO156" s="208">
        <f t="shared" si="88"/>
        <v>101.101</v>
      </c>
      <c r="CP156" s="211"/>
      <c r="CQ156" s="212"/>
      <c r="CR156" s="213"/>
      <c r="CS156" s="213"/>
    </row>
    <row r="157" spans="1:16371" ht="19.899999999999999" customHeight="1">
      <c r="A157" s="194">
        <v>156</v>
      </c>
      <c r="B157" s="185">
        <v>12</v>
      </c>
      <c r="C157" s="185"/>
      <c r="D157" s="122" t="s">
        <v>3243</v>
      </c>
      <c r="E157" s="122" t="s">
        <v>3244</v>
      </c>
      <c r="F157" s="122" t="s">
        <v>3245</v>
      </c>
      <c r="G157" s="122" t="s">
        <v>513</v>
      </c>
      <c r="H157" s="122"/>
      <c r="I157" s="122" t="str">
        <f t="shared" si="92"/>
        <v>0</v>
      </c>
      <c r="J157" s="122" t="str">
        <f t="shared" si="93"/>
        <v>101</v>
      </c>
      <c r="K157" s="2" t="str">
        <f t="shared" si="94"/>
        <v>FCS0302</v>
      </c>
      <c r="L157" s="1">
        <f t="shared" si="95"/>
        <v>3</v>
      </c>
      <c r="M157" s="1">
        <f t="shared" si="96"/>
        <v>6</v>
      </c>
      <c r="N157" s="1">
        <v>12</v>
      </c>
      <c r="O157" s="57" t="str">
        <f t="shared" si="97"/>
        <v>AAI143</v>
      </c>
      <c r="P157" s="2" t="str">
        <f t="shared" si="98"/>
        <v>AI</v>
      </c>
      <c r="Q157" s="2"/>
      <c r="R157" s="57" t="s">
        <v>162</v>
      </c>
      <c r="S157" s="2"/>
      <c r="T157" s="2"/>
      <c r="U157" s="2"/>
      <c r="V157" s="2"/>
      <c r="W157" s="2" t="s">
        <v>3246</v>
      </c>
      <c r="X157" s="2"/>
      <c r="Y157" s="3" t="str">
        <f t="shared" si="77"/>
        <v>%Z036112</v>
      </c>
      <c r="Z157" s="2" t="str">
        <f t="shared" si="78"/>
        <v>%%I08PT7180S</v>
      </c>
      <c r="AA157" s="2"/>
      <c r="AB157" s="2" t="str">
        <f t="shared" si="79"/>
        <v>08PU718S机封系统压力</v>
      </c>
      <c r="AC157" s="1" t="str">
        <f t="shared" si="80"/>
        <v>0</v>
      </c>
      <c r="AD157" s="1" t="str">
        <f t="shared" si="81"/>
        <v>101</v>
      </c>
      <c r="AE157" s="1" t="str">
        <f t="shared" si="82"/>
        <v/>
      </c>
      <c r="AF157" s="1"/>
      <c r="AG157" s="1"/>
      <c r="AH157" s="1"/>
      <c r="AI157" s="1"/>
      <c r="AJ157" s="1"/>
      <c r="AK157" s="58" t="s">
        <v>165</v>
      </c>
      <c r="AL157" s="4"/>
      <c r="AM157" s="4"/>
      <c r="AN157" s="5"/>
      <c r="AO157" s="195"/>
      <c r="AP157" s="199"/>
      <c r="AQ157" s="197"/>
      <c r="AR157" s="196"/>
      <c r="AS157" s="196"/>
      <c r="AT157" s="205" t="s">
        <v>554</v>
      </c>
      <c r="AU157" s="205" t="s">
        <v>568</v>
      </c>
      <c r="AV157" s="196" t="s">
        <v>170</v>
      </c>
      <c r="AW157" s="4"/>
      <c r="AX157" s="4"/>
      <c r="AY157" s="4"/>
      <c r="AZ157" s="4"/>
      <c r="BA157" s="4"/>
      <c r="BB157" s="4"/>
      <c r="BC157" s="4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4"/>
      <c r="BW157" s="8"/>
      <c r="BX157" s="8"/>
      <c r="BY157" s="8"/>
      <c r="BZ157" s="4"/>
      <c r="CA157" s="4"/>
      <c r="CB157" s="4"/>
      <c r="CC157" s="4"/>
      <c r="CD157" s="27"/>
      <c r="CE157" s="27"/>
      <c r="CF157" s="207">
        <f t="shared" si="83"/>
        <v>-0.10100000000000001</v>
      </c>
      <c r="CG157" s="208">
        <f t="shared" si="84"/>
        <v>0.10100000000000001</v>
      </c>
      <c r="CH157" s="209"/>
      <c r="CI157" s="210"/>
      <c r="CJ157" s="207">
        <f t="shared" si="85"/>
        <v>50.399000000000001</v>
      </c>
      <c r="CK157" s="208">
        <f t="shared" si="86"/>
        <v>50.600999999999999</v>
      </c>
      <c r="CL157" s="209"/>
      <c r="CM157" s="210"/>
      <c r="CN157" s="207">
        <f t="shared" si="87"/>
        <v>100.899</v>
      </c>
      <c r="CO157" s="208">
        <f t="shared" si="88"/>
        <v>101.101</v>
      </c>
      <c r="CP157" s="211"/>
      <c r="CQ157" s="212"/>
      <c r="CR157" s="213"/>
      <c r="CS157" s="213"/>
    </row>
    <row r="158" spans="1:16371" ht="19.899999999999999" customHeight="1">
      <c r="A158" s="194">
        <v>157</v>
      </c>
      <c r="B158" s="185">
        <v>13</v>
      </c>
      <c r="C158" s="185" t="s">
        <v>3247</v>
      </c>
      <c r="D158" s="218" t="s">
        <v>3248</v>
      </c>
      <c r="E158" s="218" t="s">
        <v>3249</v>
      </c>
      <c r="F158" s="218" t="s">
        <v>3250</v>
      </c>
      <c r="G158" s="218" t="s">
        <v>313</v>
      </c>
      <c r="H158" s="218" t="s">
        <v>314</v>
      </c>
      <c r="I158" s="238" t="str">
        <f t="shared" si="92"/>
        <v>0</v>
      </c>
      <c r="J158" s="238" t="str">
        <f t="shared" si="93"/>
        <v>100</v>
      </c>
      <c r="K158" s="2" t="str">
        <f t="shared" si="94"/>
        <v>FCS0302</v>
      </c>
      <c r="L158" s="1">
        <f t="shared" si="95"/>
        <v>3</v>
      </c>
      <c r="M158" s="1">
        <f t="shared" si="96"/>
        <v>6</v>
      </c>
      <c r="N158" s="1">
        <v>13</v>
      </c>
      <c r="O158" s="57" t="str">
        <f t="shared" si="97"/>
        <v>AAI143</v>
      </c>
      <c r="P158" s="2" t="str">
        <f t="shared" si="98"/>
        <v>AI</v>
      </c>
      <c r="Q158" s="2"/>
      <c r="R158" s="57" t="s">
        <v>162</v>
      </c>
      <c r="S158" s="2"/>
      <c r="T158" s="2"/>
      <c r="U158" s="2">
        <v>10</v>
      </c>
      <c r="V158" s="2"/>
      <c r="W158" s="2" t="s">
        <v>3251</v>
      </c>
      <c r="X158" s="2" t="s">
        <v>354</v>
      </c>
      <c r="Y158" s="3" t="str">
        <f t="shared" si="77"/>
        <v>%Z036113</v>
      </c>
      <c r="Z158" s="2" t="str">
        <f t="shared" si="78"/>
        <v>%%I08LT6113</v>
      </c>
      <c r="AA158" s="2"/>
      <c r="AB158" s="2" t="str">
        <f t="shared" si="79"/>
        <v>磷酸盐配制罐VE603液位</v>
      </c>
      <c r="AC158" s="1" t="str">
        <f t="shared" si="80"/>
        <v>0</v>
      </c>
      <c r="AD158" s="1" t="str">
        <f t="shared" si="81"/>
        <v>100</v>
      </c>
      <c r="AE158" s="1" t="str">
        <f t="shared" si="82"/>
        <v>%</v>
      </c>
      <c r="AF158" s="1"/>
      <c r="AG158" s="1"/>
      <c r="AH158" s="1"/>
      <c r="AI158" s="1"/>
      <c r="AJ158" s="1"/>
      <c r="AK158" s="58" t="s">
        <v>165</v>
      </c>
      <c r="AL158" s="4"/>
      <c r="AM158" s="4"/>
      <c r="AN158" s="5"/>
      <c r="AO158" s="195"/>
      <c r="AP158" s="199"/>
      <c r="AQ158" s="197"/>
      <c r="AR158" s="196"/>
      <c r="AS158" s="196"/>
      <c r="AT158" s="205" t="s">
        <v>554</v>
      </c>
      <c r="AU158" s="205" t="s">
        <v>568</v>
      </c>
      <c r="AV158" s="196" t="s">
        <v>170</v>
      </c>
      <c r="AW158" s="4"/>
      <c r="AX158" s="4"/>
      <c r="AY158" s="4"/>
      <c r="AZ158" s="4"/>
      <c r="BA158" s="4"/>
      <c r="BB158" s="4"/>
      <c r="BC158" s="4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4"/>
      <c r="BW158" s="8"/>
      <c r="BX158" s="8"/>
      <c r="BY158" s="8"/>
      <c r="BZ158" s="4"/>
      <c r="CA158" s="4"/>
      <c r="CB158" s="4"/>
      <c r="CC158" s="4"/>
      <c r="CD158" s="27"/>
      <c r="CE158" s="27"/>
      <c r="CF158" s="207">
        <f t="shared" si="83"/>
        <v>-0.1</v>
      </c>
      <c r="CG158" s="208">
        <f t="shared" si="84"/>
        <v>0.1</v>
      </c>
      <c r="CH158" s="209"/>
      <c r="CI158" s="210"/>
      <c r="CJ158" s="207">
        <f t="shared" si="85"/>
        <v>49.9</v>
      </c>
      <c r="CK158" s="208">
        <f t="shared" si="86"/>
        <v>50.1</v>
      </c>
      <c r="CL158" s="209"/>
      <c r="CM158" s="210"/>
      <c r="CN158" s="207">
        <f t="shared" si="87"/>
        <v>99.9</v>
      </c>
      <c r="CO158" s="208">
        <f t="shared" si="88"/>
        <v>100.1</v>
      </c>
      <c r="CP158" s="211"/>
      <c r="CQ158" s="212"/>
      <c r="CR158" s="213"/>
      <c r="CS158" s="213"/>
    </row>
    <row r="159" spans="1:16371" ht="19.899999999999999" customHeight="1">
      <c r="A159" s="194">
        <v>158</v>
      </c>
      <c r="B159" s="203">
        <v>14</v>
      </c>
      <c r="C159" s="185" t="s">
        <v>3247</v>
      </c>
      <c r="D159" s="218" t="s">
        <v>3252</v>
      </c>
      <c r="E159" s="218" t="s">
        <v>3253</v>
      </c>
      <c r="F159" s="218" t="s">
        <v>3254</v>
      </c>
      <c r="G159" s="218" t="s">
        <v>313</v>
      </c>
      <c r="H159" s="218" t="s">
        <v>314</v>
      </c>
      <c r="I159" s="238" t="str">
        <f t="shared" si="92"/>
        <v>0</v>
      </c>
      <c r="J159" s="238" t="str">
        <f t="shared" si="93"/>
        <v>100</v>
      </c>
      <c r="K159" s="2" t="str">
        <f t="shared" si="94"/>
        <v>FCS0302</v>
      </c>
      <c r="L159" s="1">
        <f t="shared" si="95"/>
        <v>3</v>
      </c>
      <c r="M159" s="1">
        <f t="shared" si="96"/>
        <v>6</v>
      </c>
      <c r="N159" s="1">
        <v>14</v>
      </c>
      <c r="O159" s="57" t="str">
        <f t="shared" si="97"/>
        <v>AAI143</v>
      </c>
      <c r="P159" s="2" t="str">
        <f t="shared" si="98"/>
        <v>AI</v>
      </c>
      <c r="Q159" s="2"/>
      <c r="R159" s="57" t="s">
        <v>162</v>
      </c>
      <c r="S159" s="2"/>
      <c r="T159" s="2"/>
      <c r="U159" s="2">
        <v>10</v>
      </c>
      <c r="V159" s="2"/>
      <c r="W159" s="36" t="s">
        <v>3255</v>
      </c>
      <c r="X159" s="36" t="s">
        <v>354</v>
      </c>
      <c r="Y159" s="3" t="str">
        <f t="shared" si="77"/>
        <v>%Z036114</v>
      </c>
      <c r="Z159" s="2" t="str">
        <f t="shared" si="78"/>
        <v>%%I08LT6115</v>
      </c>
      <c r="AA159" s="36"/>
      <c r="AB159" s="2" t="str">
        <f t="shared" si="79"/>
        <v>水合肼配制罐VE604液位</v>
      </c>
      <c r="AC159" s="1" t="str">
        <f t="shared" si="80"/>
        <v>0</v>
      </c>
      <c r="AD159" s="1" t="str">
        <f t="shared" si="81"/>
        <v>100</v>
      </c>
      <c r="AE159" s="1" t="str">
        <f t="shared" si="82"/>
        <v>%</v>
      </c>
      <c r="AF159" s="1"/>
      <c r="AG159" s="1"/>
      <c r="AH159" s="1"/>
      <c r="AI159" s="1"/>
      <c r="AJ159" s="1"/>
      <c r="AK159" s="58" t="s">
        <v>165</v>
      </c>
      <c r="AL159" s="4"/>
      <c r="AM159" s="4"/>
      <c r="AN159" s="5"/>
      <c r="AO159" s="195"/>
      <c r="AP159" s="199"/>
      <c r="AQ159" s="197"/>
      <c r="AR159" s="196"/>
      <c r="AS159" s="115"/>
      <c r="AT159" s="215" t="s">
        <v>554</v>
      </c>
      <c r="AU159" s="215" t="s">
        <v>568</v>
      </c>
      <c r="AV159" s="196" t="s">
        <v>170</v>
      </c>
      <c r="AW159" s="4"/>
      <c r="AX159" s="4"/>
      <c r="AY159" s="4"/>
      <c r="AZ159" s="4"/>
      <c r="BA159" s="4"/>
      <c r="BB159" s="4"/>
      <c r="BC159" s="4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4"/>
      <c r="BW159" s="8"/>
      <c r="BX159" s="8"/>
      <c r="BY159" s="8"/>
      <c r="BZ159" s="4"/>
      <c r="CA159" s="4"/>
      <c r="CB159" s="4"/>
      <c r="CC159" s="4"/>
      <c r="CD159" s="27"/>
      <c r="CE159" s="27"/>
      <c r="CF159" s="207">
        <f t="shared" si="83"/>
        <v>-0.1</v>
      </c>
      <c r="CG159" s="208">
        <f t="shared" si="84"/>
        <v>0.1</v>
      </c>
      <c r="CH159" s="209"/>
      <c r="CI159" s="210"/>
      <c r="CJ159" s="207">
        <f t="shared" si="85"/>
        <v>49.9</v>
      </c>
      <c r="CK159" s="208">
        <f t="shared" si="86"/>
        <v>50.1</v>
      </c>
      <c r="CL159" s="209"/>
      <c r="CM159" s="210"/>
      <c r="CN159" s="207">
        <f t="shared" si="87"/>
        <v>99.9</v>
      </c>
      <c r="CO159" s="208">
        <f t="shared" si="88"/>
        <v>100.1</v>
      </c>
      <c r="CP159" s="211"/>
      <c r="CQ159" s="212"/>
      <c r="CR159" s="213"/>
      <c r="CS159" s="213"/>
    </row>
    <row r="160" spans="1:16371" ht="19.899999999999999" customHeight="1">
      <c r="A160" s="194">
        <v>159</v>
      </c>
      <c r="B160" s="204">
        <v>15</v>
      </c>
      <c r="C160" s="195"/>
      <c r="D160" s="196" t="str">
        <f>LEFT(K160,1)&amp;RIGHT(K160,2)&amp;"N"&amp;L160&amp;"S"&amp;M160&amp;N160</f>
        <v>F02N3S615</v>
      </c>
      <c r="E160" s="196" t="s">
        <v>3256</v>
      </c>
      <c r="F160" s="196" t="s">
        <v>547</v>
      </c>
      <c r="G160" s="196"/>
      <c r="H160" s="196"/>
      <c r="I160" s="237"/>
      <c r="J160" s="237"/>
      <c r="K160" s="2" t="str">
        <f t="shared" si="94"/>
        <v>FCS0302</v>
      </c>
      <c r="L160" s="1">
        <f t="shared" si="95"/>
        <v>3</v>
      </c>
      <c r="M160" s="1">
        <f t="shared" si="96"/>
        <v>6</v>
      </c>
      <c r="N160" s="1">
        <v>15</v>
      </c>
      <c r="O160" s="57" t="str">
        <f t="shared" si="97"/>
        <v>AAI143</v>
      </c>
      <c r="P160" s="2" t="str">
        <f t="shared" si="98"/>
        <v>AI</v>
      </c>
      <c r="Q160" s="2"/>
      <c r="R160" s="57" t="s">
        <v>162</v>
      </c>
      <c r="S160" s="2"/>
      <c r="T160" s="2"/>
      <c r="U160" s="2"/>
      <c r="V160" s="2"/>
      <c r="W160" s="2"/>
      <c r="X160" s="2"/>
      <c r="Y160" s="3" t="str">
        <f t="shared" si="77"/>
        <v>%Z036115</v>
      </c>
      <c r="Z160" s="2" t="str">
        <f t="shared" si="78"/>
        <v>%%IF02N3S615</v>
      </c>
      <c r="AA160" s="36"/>
      <c r="AB160" s="2" t="str">
        <f t="shared" si="79"/>
        <v>AI SPARE</v>
      </c>
      <c r="AC160" s="1" t="str">
        <f t="shared" si="80"/>
        <v/>
      </c>
      <c r="AD160" s="1" t="str">
        <f t="shared" si="81"/>
        <v/>
      </c>
      <c r="AE160" s="1" t="str">
        <f t="shared" si="82"/>
        <v/>
      </c>
      <c r="AF160" s="1"/>
      <c r="AG160" s="1"/>
      <c r="AH160" s="1"/>
      <c r="AI160" s="1"/>
      <c r="AJ160" s="1"/>
      <c r="AK160" s="58" t="s">
        <v>165</v>
      </c>
      <c r="AL160" s="4"/>
      <c r="AM160" s="4"/>
      <c r="AN160" s="5"/>
      <c r="AO160" s="195"/>
      <c r="AP160" s="199"/>
      <c r="AQ160" s="197"/>
      <c r="AR160" s="196"/>
      <c r="AS160" s="195"/>
      <c r="AT160" s="216" t="s">
        <v>554</v>
      </c>
      <c r="AU160" s="216"/>
      <c r="AV160" s="196"/>
      <c r="AW160" s="4"/>
      <c r="AX160" s="4"/>
      <c r="AY160" s="4"/>
      <c r="AZ160" s="4"/>
      <c r="BA160" s="4"/>
      <c r="BB160" s="4"/>
      <c r="BC160" s="4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4"/>
      <c r="BW160" s="8"/>
      <c r="BX160" s="8"/>
      <c r="BY160" s="8"/>
      <c r="BZ160" s="4"/>
      <c r="CA160" s="4"/>
      <c r="CB160" s="4"/>
      <c r="CC160" s="4"/>
      <c r="CD160" s="27"/>
      <c r="CE160" s="27"/>
      <c r="CF160" s="207" t="e">
        <f t="shared" si="83"/>
        <v>#VALUE!</v>
      </c>
      <c r="CG160" s="208" t="e">
        <f t="shared" si="84"/>
        <v>#VALUE!</v>
      </c>
      <c r="CH160" s="209"/>
      <c r="CI160" s="210"/>
      <c r="CJ160" s="207" t="e">
        <f t="shared" si="85"/>
        <v>#VALUE!</v>
      </c>
      <c r="CK160" s="208" t="e">
        <f t="shared" si="86"/>
        <v>#VALUE!</v>
      </c>
      <c r="CL160" s="209"/>
      <c r="CM160" s="210"/>
      <c r="CN160" s="207" t="e">
        <f t="shared" si="87"/>
        <v>#VALUE!</v>
      </c>
      <c r="CO160" s="208" t="e">
        <f t="shared" si="88"/>
        <v>#VALUE!</v>
      </c>
      <c r="CP160" s="211"/>
      <c r="CQ160" s="212"/>
      <c r="CR160" s="213"/>
      <c r="CS160" s="213"/>
    </row>
    <row r="161" spans="1:97" ht="19.899999999999999" customHeight="1">
      <c r="A161" s="194">
        <v>160</v>
      </c>
      <c r="B161" s="204">
        <v>16</v>
      </c>
      <c r="C161" s="195"/>
      <c r="D161" s="196" t="str">
        <f>LEFT(K161,1)&amp;RIGHT(K161,2)&amp;"N"&amp;L161&amp;"S"&amp;M161&amp;N161</f>
        <v>F02N3S616</v>
      </c>
      <c r="E161" s="196" t="s">
        <v>3257</v>
      </c>
      <c r="F161" s="196" t="s">
        <v>547</v>
      </c>
      <c r="G161" s="196"/>
      <c r="H161" s="196"/>
      <c r="I161" s="237"/>
      <c r="J161" s="237"/>
      <c r="K161" s="2" t="str">
        <f t="shared" si="94"/>
        <v>FCS0302</v>
      </c>
      <c r="L161" s="1">
        <f t="shared" si="95"/>
        <v>3</v>
      </c>
      <c r="M161" s="1">
        <f t="shared" si="96"/>
        <v>6</v>
      </c>
      <c r="N161" s="1">
        <v>16</v>
      </c>
      <c r="O161" s="57" t="str">
        <f t="shared" si="97"/>
        <v>AAI143</v>
      </c>
      <c r="P161" s="2" t="str">
        <f t="shared" si="98"/>
        <v>AI</v>
      </c>
      <c r="Q161" s="2"/>
      <c r="R161" s="57" t="s">
        <v>162</v>
      </c>
      <c r="S161" s="2"/>
      <c r="T161" s="2"/>
      <c r="U161" s="2"/>
      <c r="V161" s="2"/>
      <c r="W161" s="2"/>
      <c r="X161" s="2"/>
      <c r="Y161" s="25" t="str">
        <f t="shared" si="77"/>
        <v>%Z036116</v>
      </c>
      <c r="Z161" s="2" t="str">
        <f t="shared" si="78"/>
        <v>%%IF02N3S616</v>
      </c>
      <c r="AA161" s="36"/>
      <c r="AB161" s="2" t="str">
        <f t="shared" si="79"/>
        <v>AI SPARE</v>
      </c>
      <c r="AC161" s="1" t="str">
        <f t="shared" si="80"/>
        <v/>
      </c>
      <c r="AD161" s="1" t="str">
        <f t="shared" si="81"/>
        <v/>
      </c>
      <c r="AE161" s="1" t="str">
        <f t="shared" si="82"/>
        <v/>
      </c>
      <c r="AF161" s="1"/>
      <c r="AG161" s="1"/>
      <c r="AH161" s="1"/>
      <c r="AI161" s="1"/>
      <c r="AJ161" s="1"/>
      <c r="AK161" s="58" t="s">
        <v>165</v>
      </c>
      <c r="AL161" s="4"/>
      <c r="AM161" s="4"/>
      <c r="AN161" s="5"/>
      <c r="AO161" s="195"/>
      <c r="AP161" s="199"/>
      <c r="AQ161" s="197"/>
      <c r="AR161" s="196"/>
      <c r="AS161" s="195"/>
      <c r="AT161" s="216" t="s">
        <v>554</v>
      </c>
      <c r="AU161" s="216"/>
      <c r="AV161" s="196"/>
      <c r="AW161" s="4"/>
      <c r="AX161" s="4"/>
      <c r="AY161" s="4"/>
      <c r="AZ161" s="4"/>
      <c r="BA161" s="4"/>
      <c r="BB161" s="4"/>
      <c r="BC161" s="4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4"/>
      <c r="BW161" s="8"/>
      <c r="BX161" s="8"/>
      <c r="BY161" s="8"/>
      <c r="BZ161" s="4"/>
      <c r="CA161" s="4"/>
      <c r="CB161" s="4"/>
      <c r="CC161" s="4"/>
      <c r="CD161" s="27"/>
      <c r="CE161" s="27"/>
      <c r="CF161" s="207" t="e">
        <f t="shared" si="83"/>
        <v>#VALUE!</v>
      </c>
      <c r="CG161" s="208" t="e">
        <f t="shared" si="84"/>
        <v>#VALUE!</v>
      </c>
      <c r="CH161" s="209"/>
      <c r="CI161" s="210"/>
      <c r="CJ161" s="207" t="e">
        <f t="shared" si="85"/>
        <v>#VALUE!</v>
      </c>
      <c r="CK161" s="208" t="e">
        <f t="shared" si="86"/>
        <v>#VALUE!</v>
      </c>
      <c r="CL161" s="209"/>
      <c r="CM161" s="210"/>
      <c r="CN161" s="207" t="e">
        <f t="shared" si="87"/>
        <v>#VALUE!</v>
      </c>
      <c r="CO161" s="208" t="e">
        <f t="shared" si="88"/>
        <v>#VALUE!</v>
      </c>
      <c r="CP161" s="211"/>
      <c r="CQ161" s="212"/>
      <c r="CR161" s="213"/>
      <c r="CS161" s="213"/>
    </row>
    <row r="162" spans="1:97" ht="19.899999999999999" customHeight="1">
      <c r="A162" s="194">
        <v>161</v>
      </c>
      <c r="B162" s="195">
        <v>1</v>
      </c>
      <c r="C162" s="195"/>
      <c r="D162" s="196" t="s">
        <v>3258</v>
      </c>
      <c r="E162" s="196" t="s">
        <v>3259</v>
      </c>
      <c r="F162" s="196" t="s">
        <v>3260</v>
      </c>
      <c r="G162" s="196" t="s">
        <v>513</v>
      </c>
      <c r="H162" s="196"/>
      <c r="I162" s="237" t="str">
        <f t="shared" ref="I162:I172" si="99">IF(G162&lt;&gt;"",LEFT(G162,FIND("~",G162,1)-1),"")</f>
        <v>0</v>
      </c>
      <c r="J162" s="237" t="str">
        <f t="shared" ref="J162:J172" si="100">IF(G162&lt;&gt;"",MID(G162,FIND("~",G162,1)+1,10),"")</f>
        <v>101</v>
      </c>
      <c r="K162" s="2" t="str">
        <f t="shared" si="94"/>
        <v>FCS0302</v>
      </c>
      <c r="L162" s="1">
        <v>4</v>
      </c>
      <c r="M162" s="1">
        <v>5</v>
      </c>
      <c r="N162" s="1">
        <v>1</v>
      </c>
      <c r="O162" s="57" t="s">
        <v>34</v>
      </c>
      <c r="P162" s="2" t="str">
        <f t="shared" si="98"/>
        <v>AI</v>
      </c>
      <c r="Q162" s="2"/>
      <c r="R162" s="57" t="s">
        <v>162</v>
      </c>
      <c r="S162" s="2"/>
      <c r="T162" s="2"/>
      <c r="U162" s="57">
        <v>8</v>
      </c>
      <c r="V162" s="2"/>
      <c r="W162" s="2" t="s">
        <v>3261</v>
      </c>
      <c r="X162" s="2" t="s">
        <v>354</v>
      </c>
      <c r="Y162" s="2" t="str">
        <f t="shared" si="77"/>
        <v>%Z045101</v>
      </c>
      <c r="Z162" s="2" t="str">
        <f t="shared" ref="Z162:Z171" si="101">IF(D50="","",IF(P162="AI",CONCATENATE("%%I",E162),IF(P162="AO",CONCATENATE("%%O",E162),E162)))</f>
        <v>%%I08AT6230</v>
      </c>
      <c r="AA162" s="2"/>
      <c r="AB162" s="2" t="str">
        <f t="shared" si="79"/>
        <v>循环水总管TOC分析</v>
      </c>
      <c r="AC162" s="1" t="str">
        <f t="shared" si="80"/>
        <v>0</v>
      </c>
      <c r="AD162" s="1" t="str">
        <f t="shared" si="81"/>
        <v>101</v>
      </c>
      <c r="AE162" s="1" t="str">
        <f t="shared" si="82"/>
        <v/>
      </c>
      <c r="AF162" s="1"/>
      <c r="AG162" s="1"/>
      <c r="AH162" s="59"/>
      <c r="AI162" s="1"/>
      <c r="AJ162" s="1"/>
      <c r="AK162" s="58" t="s">
        <v>165</v>
      </c>
      <c r="AL162" s="4"/>
      <c r="AM162" s="4"/>
      <c r="AN162" s="5"/>
      <c r="AO162" s="195" t="s">
        <v>161</v>
      </c>
      <c r="AP162" s="199" t="s">
        <v>2990</v>
      </c>
      <c r="AQ162" s="197"/>
      <c r="AR162" s="196"/>
      <c r="AS162" s="196"/>
      <c r="AT162" s="205" t="s">
        <v>168</v>
      </c>
      <c r="AU162" s="205" t="s">
        <v>490</v>
      </c>
      <c r="AV162" s="196" t="s">
        <v>501</v>
      </c>
      <c r="AW162" s="4"/>
      <c r="AX162" s="4"/>
      <c r="AY162" s="4"/>
      <c r="AZ162" s="4"/>
      <c r="BA162" s="4"/>
      <c r="BB162" s="4"/>
      <c r="BC162" s="4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4"/>
      <c r="BW162" s="8"/>
      <c r="BX162" s="8"/>
      <c r="BY162" s="8"/>
      <c r="BZ162" s="4"/>
      <c r="CA162" s="4"/>
      <c r="CB162" s="4"/>
      <c r="CC162" s="4"/>
      <c r="CD162" s="27"/>
      <c r="CE162" s="27"/>
      <c r="CF162" s="207">
        <f t="shared" si="83"/>
        <v>-0.10100000000000001</v>
      </c>
      <c r="CG162" s="208">
        <f t="shared" si="84"/>
        <v>0.10100000000000001</v>
      </c>
      <c r="CH162" s="209"/>
      <c r="CI162" s="210"/>
      <c r="CJ162" s="207">
        <f t="shared" si="85"/>
        <v>50.399000000000001</v>
      </c>
      <c r="CK162" s="208">
        <f t="shared" si="86"/>
        <v>50.600999999999999</v>
      </c>
      <c r="CL162" s="209"/>
      <c r="CM162" s="210"/>
      <c r="CN162" s="207">
        <f t="shared" si="87"/>
        <v>100.899</v>
      </c>
      <c r="CO162" s="208">
        <f t="shared" si="88"/>
        <v>101.101</v>
      </c>
      <c r="CP162" s="211"/>
      <c r="CQ162" s="212"/>
      <c r="CR162" s="213"/>
      <c r="CS162" s="213"/>
    </row>
    <row r="163" spans="1:97" ht="19.899999999999999" customHeight="1">
      <c r="A163" s="194">
        <v>162</v>
      </c>
      <c r="B163" s="195">
        <v>2</v>
      </c>
      <c r="C163" s="195"/>
      <c r="D163" s="196" t="s">
        <v>3262</v>
      </c>
      <c r="E163" s="196" t="s">
        <v>3263</v>
      </c>
      <c r="F163" s="196" t="s">
        <v>3264</v>
      </c>
      <c r="G163" s="196" t="s">
        <v>3265</v>
      </c>
      <c r="H163" s="196" t="s">
        <v>160</v>
      </c>
      <c r="I163" s="237" t="str">
        <f t="shared" si="99"/>
        <v>0</v>
      </c>
      <c r="J163" s="237" t="str">
        <f t="shared" si="100"/>
        <v>8000</v>
      </c>
      <c r="K163" s="2" t="str">
        <f t="shared" si="94"/>
        <v>FCS0302</v>
      </c>
      <c r="L163" s="1">
        <f t="shared" ref="L163:L177" si="102">L162</f>
        <v>4</v>
      </c>
      <c r="M163" s="1">
        <f t="shared" ref="M163:M177" si="103">M162</f>
        <v>5</v>
      </c>
      <c r="N163" s="1">
        <v>2</v>
      </c>
      <c r="O163" s="57" t="str">
        <f t="shared" ref="O163:O177" si="104">O162</f>
        <v>AAI143</v>
      </c>
      <c r="P163" s="2" t="str">
        <f t="shared" si="98"/>
        <v>AI</v>
      </c>
      <c r="Q163" s="2"/>
      <c r="R163" s="57" t="s">
        <v>162</v>
      </c>
      <c r="S163" s="2"/>
      <c r="T163" s="2"/>
      <c r="U163" s="57">
        <v>8</v>
      </c>
      <c r="V163" s="2"/>
      <c r="W163" s="2" t="s">
        <v>3266</v>
      </c>
      <c r="X163" s="2" t="s">
        <v>354</v>
      </c>
      <c r="Y163" s="2" t="str">
        <f t="shared" si="77"/>
        <v>%Z045102</v>
      </c>
      <c r="Z163" s="2" t="str">
        <f t="shared" si="101"/>
        <v>%%I08FT2078</v>
      </c>
      <c r="AA163" s="2"/>
      <c r="AB163" s="2" t="str">
        <f t="shared" si="79"/>
        <v>PU203A/S出口循环流量</v>
      </c>
      <c r="AC163" s="1" t="str">
        <f t="shared" si="80"/>
        <v>0</v>
      </c>
      <c r="AD163" s="1" t="str">
        <f t="shared" si="81"/>
        <v>8000</v>
      </c>
      <c r="AE163" s="1" t="str">
        <f t="shared" si="82"/>
        <v>kg/h</v>
      </c>
      <c r="AF163" s="1"/>
      <c r="AG163" s="1"/>
      <c r="AH163" s="1"/>
      <c r="AI163" s="1"/>
      <c r="AJ163" s="1"/>
      <c r="AK163" s="58" t="s">
        <v>165</v>
      </c>
      <c r="AL163" s="4"/>
      <c r="AM163" s="4"/>
      <c r="AN163" s="5"/>
      <c r="AO163" s="195" t="s">
        <v>161</v>
      </c>
      <c r="AP163" s="199" t="s">
        <v>2990</v>
      </c>
      <c r="AQ163" s="197"/>
      <c r="AR163" s="196"/>
      <c r="AS163" s="196"/>
      <c r="AT163" s="205" t="s">
        <v>168</v>
      </c>
      <c r="AU163" s="205" t="s">
        <v>490</v>
      </c>
      <c r="AV163" s="196" t="s">
        <v>501</v>
      </c>
      <c r="AW163" s="4"/>
      <c r="AX163" s="4"/>
      <c r="AY163" s="4"/>
      <c r="AZ163" s="4"/>
      <c r="BA163" s="4"/>
      <c r="BB163" s="4"/>
      <c r="BC163" s="4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4"/>
      <c r="BW163" s="8"/>
      <c r="BX163" s="8"/>
      <c r="BY163" s="8"/>
      <c r="BZ163" s="4"/>
      <c r="CA163" s="4"/>
      <c r="CB163" s="4"/>
      <c r="CC163" s="4"/>
      <c r="CD163" s="27"/>
      <c r="CE163" s="27"/>
      <c r="CF163" s="207">
        <f t="shared" si="83"/>
        <v>-8</v>
      </c>
      <c r="CG163" s="208">
        <f t="shared" si="84"/>
        <v>8</v>
      </c>
      <c r="CH163" s="209"/>
      <c r="CI163" s="210"/>
      <c r="CJ163" s="207">
        <f t="shared" si="85"/>
        <v>3992</v>
      </c>
      <c r="CK163" s="208">
        <f t="shared" si="86"/>
        <v>4008</v>
      </c>
      <c r="CL163" s="209"/>
      <c r="CM163" s="210"/>
      <c r="CN163" s="207">
        <f t="shared" si="87"/>
        <v>7992</v>
      </c>
      <c r="CO163" s="208">
        <f t="shared" si="88"/>
        <v>8008</v>
      </c>
      <c r="CP163" s="211"/>
      <c r="CQ163" s="212"/>
      <c r="CR163" s="213"/>
      <c r="CS163" s="213"/>
    </row>
    <row r="164" spans="1:97" ht="19.899999999999999" customHeight="1">
      <c r="A164" s="194">
        <v>163</v>
      </c>
      <c r="B164" s="195">
        <v>3</v>
      </c>
      <c r="C164" s="195"/>
      <c r="D164" s="196" t="s">
        <v>3267</v>
      </c>
      <c r="E164" s="196" t="s">
        <v>3268</v>
      </c>
      <c r="F164" s="196" t="s">
        <v>3269</v>
      </c>
      <c r="G164" s="196" t="s">
        <v>3270</v>
      </c>
      <c r="H164" s="196" t="s">
        <v>3271</v>
      </c>
      <c r="I164" s="237" t="str">
        <f t="shared" si="99"/>
        <v>0</v>
      </c>
      <c r="J164" s="237" t="str">
        <f t="shared" si="100"/>
        <v>180</v>
      </c>
      <c r="K164" s="2" t="str">
        <f t="shared" si="94"/>
        <v>FCS0302</v>
      </c>
      <c r="L164" s="1">
        <f t="shared" si="102"/>
        <v>4</v>
      </c>
      <c r="M164" s="1">
        <f t="shared" si="103"/>
        <v>5</v>
      </c>
      <c r="N164" s="1">
        <v>3</v>
      </c>
      <c r="O164" s="57" t="str">
        <f t="shared" si="104"/>
        <v>AAI143</v>
      </c>
      <c r="P164" s="2" t="str">
        <f t="shared" si="98"/>
        <v>AI</v>
      </c>
      <c r="Q164" s="2"/>
      <c r="R164" s="57" t="s">
        <v>162</v>
      </c>
      <c r="S164" s="2"/>
      <c r="T164" s="2"/>
      <c r="U164" s="57">
        <v>10</v>
      </c>
      <c r="V164" s="2"/>
      <c r="W164" s="2" t="s">
        <v>3272</v>
      </c>
      <c r="X164" s="2" t="s">
        <v>354</v>
      </c>
      <c r="Y164" s="2" t="str">
        <f t="shared" si="77"/>
        <v>%Z045103</v>
      </c>
      <c r="Z164" s="2" t="str">
        <f t="shared" si="101"/>
        <v>%%I08FT6401</v>
      </c>
      <c r="AA164" s="2"/>
      <c r="AB164" s="2" t="str">
        <f t="shared" si="79"/>
        <v>来自界区工业水流量</v>
      </c>
      <c r="AC164" s="1" t="str">
        <f t="shared" si="80"/>
        <v>0</v>
      </c>
      <c r="AD164" s="1" t="str">
        <f t="shared" si="81"/>
        <v>180</v>
      </c>
      <c r="AE164" s="1" t="str">
        <f t="shared" si="82"/>
        <v>m3/h</v>
      </c>
      <c r="AF164" s="1"/>
      <c r="AG164" s="59"/>
      <c r="AH164" s="59"/>
      <c r="AI164" s="1"/>
      <c r="AJ164" s="1"/>
      <c r="AK164" s="58" t="s">
        <v>165</v>
      </c>
      <c r="AL164" s="4"/>
      <c r="AM164" s="4"/>
      <c r="AN164" s="5"/>
      <c r="AO164" s="195" t="s">
        <v>161</v>
      </c>
      <c r="AP164" s="199" t="s">
        <v>2990</v>
      </c>
      <c r="AQ164" s="197"/>
      <c r="AR164" s="196"/>
      <c r="AS164" s="196"/>
      <c r="AT164" s="205" t="s">
        <v>168</v>
      </c>
      <c r="AU164" s="205" t="s">
        <v>490</v>
      </c>
      <c r="AV164" s="196" t="s">
        <v>501</v>
      </c>
      <c r="AW164" s="4"/>
      <c r="AX164" s="4"/>
      <c r="AY164" s="4"/>
      <c r="AZ164" s="4"/>
      <c r="BA164" s="4"/>
      <c r="BB164" s="4"/>
      <c r="BC164" s="4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4"/>
      <c r="BW164" s="8"/>
      <c r="BX164" s="8"/>
      <c r="BY164" s="8"/>
      <c r="BZ164" s="4"/>
      <c r="CA164" s="4"/>
      <c r="CB164" s="4"/>
      <c r="CC164" s="4"/>
      <c r="CD164" s="27"/>
      <c r="CE164" s="27"/>
      <c r="CF164" s="207">
        <f t="shared" si="83"/>
        <v>-0.18</v>
      </c>
      <c r="CG164" s="208">
        <f t="shared" si="84"/>
        <v>0.18</v>
      </c>
      <c r="CH164" s="209"/>
      <c r="CI164" s="210"/>
      <c r="CJ164" s="207">
        <f t="shared" si="85"/>
        <v>89.82</v>
      </c>
      <c r="CK164" s="208">
        <f t="shared" si="86"/>
        <v>90.18</v>
      </c>
      <c r="CL164" s="209"/>
      <c r="CM164" s="210"/>
      <c r="CN164" s="207">
        <f t="shared" si="87"/>
        <v>179.82</v>
      </c>
      <c r="CO164" s="208">
        <f t="shared" si="88"/>
        <v>180.18</v>
      </c>
      <c r="CP164" s="211"/>
      <c r="CQ164" s="212"/>
      <c r="CR164" s="213"/>
      <c r="CS164" s="213"/>
    </row>
    <row r="165" spans="1:97" ht="19.899999999999999" customHeight="1">
      <c r="A165" s="194">
        <v>164</v>
      </c>
      <c r="B165" s="195">
        <v>4</v>
      </c>
      <c r="C165" s="195"/>
      <c r="D165" s="196" t="s">
        <v>3273</v>
      </c>
      <c r="E165" s="196" t="s">
        <v>3274</v>
      </c>
      <c r="F165" s="196" t="s">
        <v>3275</v>
      </c>
      <c r="G165" s="196" t="s">
        <v>3276</v>
      </c>
      <c r="H165" s="196" t="s">
        <v>3271</v>
      </c>
      <c r="I165" s="237" t="str">
        <f t="shared" si="99"/>
        <v>0</v>
      </c>
      <c r="J165" s="237" t="str">
        <f t="shared" si="100"/>
        <v>22</v>
      </c>
      <c r="K165" s="2" t="str">
        <f t="shared" si="94"/>
        <v>FCS0302</v>
      </c>
      <c r="L165" s="1">
        <f t="shared" si="102"/>
        <v>4</v>
      </c>
      <c r="M165" s="1">
        <f t="shared" si="103"/>
        <v>5</v>
      </c>
      <c r="N165" s="1">
        <v>4</v>
      </c>
      <c r="O165" s="57" t="str">
        <f t="shared" si="104"/>
        <v>AAI143</v>
      </c>
      <c r="P165" s="2" t="str">
        <f t="shared" si="98"/>
        <v>AI</v>
      </c>
      <c r="Q165" s="2"/>
      <c r="R165" s="57" t="s">
        <v>162</v>
      </c>
      <c r="S165" s="2"/>
      <c r="T165" s="2"/>
      <c r="U165" s="57">
        <v>10</v>
      </c>
      <c r="V165" s="2"/>
      <c r="W165" s="2" t="s">
        <v>3277</v>
      </c>
      <c r="X165" s="2" t="s">
        <v>354</v>
      </c>
      <c r="Y165" s="2" t="str">
        <f t="shared" si="77"/>
        <v>%Z045104</v>
      </c>
      <c r="Z165" s="2" t="str">
        <f t="shared" si="101"/>
        <v>%%I08FT6901</v>
      </c>
      <c r="AA165" s="2"/>
      <c r="AB165" s="2" t="str">
        <f t="shared" si="79"/>
        <v>来自界区消防水流量</v>
      </c>
      <c r="AC165" s="1" t="str">
        <f t="shared" si="80"/>
        <v>0</v>
      </c>
      <c r="AD165" s="1" t="str">
        <f t="shared" si="81"/>
        <v>22</v>
      </c>
      <c r="AE165" s="1" t="str">
        <f t="shared" si="82"/>
        <v>m3/h</v>
      </c>
      <c r="AF165" s="1"/>
      <c r="AG165" s="1"/>
      <c r="AH165" s="1"/>
      <c r="AI165" s="1"/>
      <c r="AJ165" s="1"/>
      <c r="AK165" s="58" t="s">
        <v>165</v>
      </c>
      <c r="AL165" s="4"/>
      <c r="AM165" s="4"/>
      <c r="AN165" s="5"/>
      <c r="AO165" s="195" t="s">
        <v>161</v>
      </c>
      <c r="AP165" s="199" t="s">
        <v>2990</v>
      </c>
      <c r="AQ165" s="197"/>
      <c r="AR165" s="196"/>
      <c r="AS165" s="196"/>
      <c r="AT165" s="205" t="s">
        <v>168</v>
      </c>
      <c r="AU165" s="205" t="s">
        <v>490</v>
      </c>
      <c r="AV165" s="196" t="s">
        <v>501</v>
      </c>
      <c r="AW165" s="4"/>
      <c r="AX165" s="4"/>
      <c r="AY165" s="4"/>
      <c r="AZ165" s="4"/>
      <c r="BA165" s="4"/>
      <c r="BB165" s="4"/>
      <c r="BC165" s="4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4"/>
      <c r="BW165" s="8"/>
      <c r="BX165" s="8"/>
      <c r="BY165" s="8"/>
      <c r="BZ165" s="4"/>
      <c r="CA165" s="4"/>
      <c r="CB165" s="4"/>
      <c r="CC165" s="4"/>
      <c r="CD165" s="27"/>
      <c r="CE165" s="27"/>
      <c r="CF165" s="207">
        <f t="shared" si="83"/>
        <v>-2.1999999999999999E-2</v>
      </c>
      <c r="CG165" s="208">
        <f t="shared" si="84"/>
        <v>2.1999999999999999E-2</v>
      </c>
      <c r="CH165" s="209"/>
      <c r="CI165" s="210"/>
      <c r="CJ165" s="207">
        <f t="shared" si="85"/>
        <v>10.978</v>
      </c>
      <c r="CK165" s="208">
        <f t="shared" si="86"/>
        <v>11.022</v>
      </c>
      <c r="CL165" s="209"/>
      <c r="CM165" s="210"/>
      <c r="CN165" s="207">
        <f t="shared" si="87"/>
        <v>21.978000000000002</v>
      </c>
      <c r="CO165" s="208">
        <f t="shared" si="88"/>
        <v>22.021999999999998</v>
      </c>
      <c r="CP165" s="211"/>
      <c r="CQ165" s="212"/>
      <c r="CR165" s="213"/>
      <c r="CS165" s="213"/>
    </row>
    <row r="166" spans="1:97" ht="19.899999999999999" customHeight="1">
      <c r="A166" s="194">
        <v>165</v>
      </c>
      <c r="B166" s="195">
        <v>5</v>
      </c>
      <c r="C166" s="195"/>
      <c r="D166" s="196" t="s">
        <v>3278</v>
      </c>
      <c r="E166" s="196" t="s">
        <v>3279</v>
      </c>
      <c r="F166" s="196" t="s">
        <v>3280</v>
      </c>
      <c r="G166" s="196" t="s">
        <v>3281</v>
      </c>
      <c r="H166" s="196" t="s">
        <v>160</v>
      </c>
      <c r="I166" s="237" t="str">
        <f t="shared" si="99"/>
        <v>0</v>
      </c>
      <c r="J166" s="237" t="str">
        <f t="shared" si="100"/>
        <v>13500</v>
      </c>
      <c r="K166" s="2" t="str">
        <f t="shared" si="94"/>
        <v>FCS0302</v>
      </c>
      <c r="L166" s="1">
        <f t="shared" si="102"/>
        <v>4</v>
      </c>
      <c r="M166" s="1">
        <f t="shared" si="103"/>
        <v>5</v>
      </c>
      <c r="N166" s="1">
        <v>5</v>
      </c>
      <c r="O166" s="57" t="str">
        <f t="shared" si="104"/>
        <v>AAI143</v>
      </c>
      <c r="P166" s="2" t="str">
        <f t="shared" si="98"/>
        <v>AI</v>
      </c>
      <c r="Q166" s="2"/>
      <c r="R166" s="57" t="s">
        <v>162</v>
      </c>
      <c r="S166" s="2"/>
      <c r="T166" s="2"/>
      <c r="U166" s="57">
        <v>10</v>
      </c>
      <c r="V166" s="2"/>
      <c r="W166" s="2" t="s">
        <v>3282</v>
      </c>
      <c r="X166" s="2" t="s">
        <v>354</v>
      </c>
      <c r="Y166" s="2" t="str">
        <f t="shared" si="77"/>
        <v>%Z045105</v>
      </c>
      <c r="Z166" s="2" t="str">
        <f t="shared" si="101"/>
        <v>%%I08FT7002</v>
      </c>
      <c r="AA166" s="2"/>
      <c r="AB166" s="2" t="str">
        <f t="shared" si="79"/>
        <v>来自界区20%碱液流量</v>
      </c>
      <c r="AC166" s="1" t="str">
        <f t="shared" si="80"/>
        <v>0</v>
      </c>
      <c r="AD166" s="1" t="str">
        <f t="shared" si="81"/>
        <v>13500</v>
      </c>
      <c r="AE166" s="1" t="str">
        <f t="shared" si="82"/>
        <v>kg/h</v>
      </c>
      <c r="AF166" s="1"/>
      <c r="AG166" s="59"/>
      <c r="AH166" s="59"/>
      <c r="AI166" s="1"/>
      <c r="AJ166" s="1"/>
      <c r="AK166" s="58" t="s">
        <v>165</v>
      </c>
      <c r="AL166" s="4"/>
      <c r="AM166" s="4"/>
      <c r="AN166" s="5"/>
      <c r="AO166" s="195" t="s">
        <v>161</v>
      </c>
      <c r="AP166" s="199" t="s">
        <v>2990</v>
      </c>
      <c r="AQ166" s="197"/>
      <c r="AR166" s="196"/>
      <c r="AS166" s="196"/>
      <c r="AT166" s="205" t="s">
        <v>168</v>
      </c>
      <c r="AU166" s="205" t="s">
        <v>490</v>
      </c>
      <c r="AV166" s="196" t="s">
        <v>501</v>
      </c>
      <c r="AW166" s="4"/>
      <c r="AX166" s="4"/>
      <c r="AY166" s="4"/>
      <c r="AZ166" s="4"/>
      <c r="BA166" s="4"/>
      <c r="BB166" s="4"/>
      <c r="BC166" s="4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4"/>
      <c r="BW166" s="8"/>
      <c r="BX166" s="8"/>
      <c r="BY166" s="8"/>
      <c r="BZ166" s="4"/>
      <c r="CA166" s="4"/>
      <c r="CB166" s="4"/>
      <c r="CC166" s="4"/>
      <c r="CD166" s="27"/>
      <c r="CE166" s="27"/>
      <c r="CF166" s="207">
        <f t="shared" si="83"/>
        <v>-13.5</v>
      </c>
      <c r="CG166" s="208">
        <f t="shared" si="84"/>
        <v>13.5</v>
      </c>
      <c r="CH166" s="209"/>
      <c r="CI166" s="210"/>
      <c r="CJ166" s="207">
        <f t="shared" si="85"/>
        <v>6736.5</v>
      </c>
      <c r="CK166" s="208">
        <f t="shared" si="86"/>
        <v>6763.5</v>
      </c>
      <c r="CL166" s="209"/>
      <c r="CM166" s="210"/>
      <c r="CN166" s="207">
        <f t="shared" si="87"/>
        <v>13486.5</v>
      </c>
      <c r="CO166" s="208">
        <f t="shared" si="88"/>
        <v>13513.5</v>
      </c>
      <c r="CP166" s="211"/>
      <c r="CQ166" s="212"/>
      <c r="CR166" s="213"/>
      <c r="CS166" s="213"/>
    </row>
    <row r="167" spans="1:97" ht="19.899999999999999" customHeight="1">
      <c r="A167" s="194">
        <v>166</v>
      </c>
      <c r="B167" s="195">
        <v>6</v>
      </c>
      <c r="C167" s="195"/>
      <c r="D167" s="196" t="s">
        <v>3283</v>
      </c>
      <c r="E167" s="196" t="s">
        <v>3284</v>
      </c>
      <c r="F167" s="196" t="s">
        <v>3285</v>
      </c>
      <c r="G167" s="196" t="s">
        <v>3007</v>
      </c>
      <c r="H167" s="196" t="s">
        <v>160</v>
      </c>
      <c r="I167" s="237" t="str">
        <f t="shared" si="99"/>
        <v>0</v>
      </c>
      <c r="J167" s="237" t="str">
        <f t="shared" si="100"/>
        <v>33000</v>
      </c>
      <c r="K167" s="2" t="str">
        <f t="shared" si="94"/>
        <v>FCS0302</v>
      </c>
      <c r="L167" s="1">
        <f t="shared" si="102"/>
        <v>4</v>
      </c>
      <c r="M167" s="1">
        <f t="shared" si="103"/>
        <v>5</v>
      </c>
      <c r="N167" s="1">
        <v>6</v>
      </c>
      <c r="O167" s="57" t="str">
        <f t="shared" si="104"/>
        <v>AAI143</v>
      </c>
      <c r="P167" s="2" t="str">
        <f t="shared" si="98"/>
        <v>AI</v>
      </c>
      <c r="Q167" s="2"/>
      <c r="R167" s="57" t="s">
        <v>162</v>
      </c>
      <c r="S167" s="2"/>
      <c r="T167" s="2"/>
      <c r="U167" s="57">
        <v>9</v>
      </c>
      <c r="V167" s="2"/>
      <c r="W167" s="2" t="s">
        <v>3286</v>
      </c>
      <c r="X167" s="2" t="s">
        <v>354</v>
      </c>
      <c r="Y167" s="2" t="str">
        <f t="shared" si="77"/>
        <v>%Z045106</v>
      </c>
      <c r="Z167" s="2" t="str">
        <f t="shared" si="101"/>
        <v>%%I08FT8004</v>
      </c>
      <c r="AA167" s="2"/>
      <c r="AB167" s="2" t="str">
        <f t="shared" si="79"/>
        <v>MX804出口污水去界区流量</v>
      </c>
      <c r="AC167" s="1" t="str">
        <f t="shared" si="80"/>
        <v>0</v>
      </c>
      <c r="AD167" s="1" t="str">
        <f t="shared" si="81"/>
        <v>33000</v>
      </c>
      <c r="AE167" s="1" t="str">
        <f t="shared" si="82"/>
        <v>kg/h</v>
      </c>
      <c r="AF167" s="1"/>
      <c r="AG167" s="59"/>
      <c r="AH167" s="59"/>
      <c r="AI167" s="1"/>
      <c r="AJ167" s="1"/>
      <c r="AK167" s="58" t="s">
        <v>165</v>
      </c>
      <c r="AL167" s="4"/>
      <c r="AM167" s="4"/>
      <c r="AN167" s="5"/>
      <c r="AO167" s="195" t="s">
        <v>161</v>
      </c>
      <c r="AP167" s="199" t="s">
        <v>2990</v>
      </c>
      <c r="AQ167" s="197"/>
      <c r="AR167" s="196"/>
      <c r="AS167" s="196"/>
      <c r="AT167" s="205" t="s">
        <v>168</v>
      </c>
      <c r="AU167" s="205" t="s">
        <v>490</v>
      </c>
      <c r="AV167" s="196" t="s">
        <v>501</v>
      </c>
      <c r="AW167" s="4"/>
      <c r="AX167" s="4"/>
      <c r="AY167" s="4"/>
      <c r="AZ167" s="4"/>
      <c r="BA167" s="4"/>
      <c r="BB167" s="4"/>
      <c r="BC167" s="4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4"/>
      <c r="BW167" s="8"/>
      <c r="BX167" s="8"/>
      <c r="BY167" s="8"/>
      <c r="BZ167" s="4"/>
      <c r="CA167" s="4"/>
      <c r="CB167" s="4"/>
      <c r="CC167" s="4"/>
      <c r="CD167" s="27"/>
      <c r="CE167" s="27"/>
      <c r="CF167" s="207">
        <f t="shared" si="83"/>
        <v>-33</v>
      </c>
      <c r="CG167" s="208">
        <f t="shared" si="84"/>
        <v>33</v>
      </c>
      <c r="CH167" s="209"/>
      <c r="CI167" s="210"/>
      <c r="CJ167" s="207">
        <f t="shared" si="85"/>
        <v>16467</v>
      </c>
      <c r="CK167" s="208">
        <f t="shared" si="86"/>
        <v>16533</v>
      </c>
      <c r="CL167" s="209"/>
      <c r="CM167" s="210"/>
      <c r="CN167" s="207">
        <f t="shared" si="87"/>
        <v>32967</v>
      </c>
      <c r="CO167" s="208">
        <f t="shared" si="88"/>
        <v>33033</v>
      </c>
      <c r="CP167" s="211"/>
      <c r="CQ167" s="212"/>
      <c r="CR167" s="213"/>
      <c r="CS167" s="213"/>
    </row>
    <row r="168" spans="1:97" ht="19.899999999999999" customHeight="1">
      <c r="A168" s="194">
        <v>167</v>
      </c>
      <c r="B168" s="195">
        <v>7</v>
      </c>
      <c r="C168" s="195"/>
      <c r="D168" s="196" t="s">
        <v>3287</v>
      </c>
      <c r="E168" s="196" t="s">
        <v>3288</v>
      </c>
      <c r="F168" s="196" t="s">
        <v>3289</v>
      </c>
      <c r="G168" s="196" t="s">
        <v>3007</v>
      </c>
      <c r="H168" s="196" t="s">
        <v>160</v>
      </c>
      <c r="I168" s="237" t="str">
        <f t="shared" si="99"/>
        <v>0</v>
      </c>
      <c r="J168" s="237" t="str">
        <f t="shared" si="100"/>
        <v>33000</v>
      </c>
      <c r="K168" s="2" t="str">
        <f t="shared" si="94"/>
        <v>FCS0302</v>
      </c>
      <c r="L168" s="1">
        <f t="shared" si="102"/>
        <v>4</v>
      </c>
      <c r="M168" s="1">
        <f t="shared" si="103"/>
        <v>5</v>
      </c>
      <c r="N168" s="1">
        <v>7</v>
      </c>
      <c r="O168" s="57" t="str">
        <f t="shared" si="104"/>
        <v>AAI143</v>
      </c>
      <c r="P168" s="2" t="str">
        <f t="shared" si="98"/>
        <v>AI</v>
      </c>
      <c r="Q168" s="2"/>
      <c r="R168" s="57" t="s">
        <v>162</v>
      </c>
      <c r="S168" s="2"/>
      <c r="T168" s="2"/>
      <c r="U168" s="57">
        <v>9</v>
      </c>
      <c r="V168" s="2"/>
      <c r="W168" s="2" t="s">
        <v>3290</v>
      </c>
      <c r="X168" s="2" t="s">
        <v>354</v>
      </c>
      <c r="Y168" s="2" t="str">
        <f t="shared" si="77"/>
        <v>%Z045107</v>
      </c>
      <c r="Z168" s="2" t="str">
        <f t="shared" si="101"/>
        <v>%%I08FT8052</v>
      </c>
      <c r="AA168" s="2"/>
      <c r="AB168" s="2" t="str">
        <f t="shared" si="79"/>
        <v>CL801入口流量</v>
      </c>
      <c r="AC168" s="1" t="str">
        <f t="shared" si="80"/>
        <v>0</v>
      </c>
      <c r="AD168" s="1" t="str">
        <f t="shared" si="81"/>
        <v>33000</v>
      </c>
      <c r="AE168" s="1" t="str">
        <f t="shared" si="82"/>
        <v>kg/h</v>
      </c>
      <c r="AF168" s="1"/>
      <c r="AG168" s="59"/>
      <c r="AH168" s="59"/>
      <c r="AI168" s="1"/>
      <c r="AJ168" s="1"/>
      <c r="AK168" s="58" t="s">
        <v>165</v>
      </c>
      <c r="AL168" s="4"/>
      <c r="AM168" s="4"/>
      <c r="AN168" s="5"/>
      <c r="AO168" s="195" t="s">
        <v>161</v>
      </c>
      <c r="AP168" s="199" t="s">
        <v>2990</v>
      </c>
      <c r="AQ168" s="197"/>
      <c r="AR168" s="196"/>
      <c r="AS168" s="196"/>
      <c r="AT168" s="205" t="s">
        <v>168</v>
      </c>
      <c r="AU168" s="205" t="s">
        <v>490</v>
      </c>
      <c r="AV168" s="196" t="s">
        <v>501</v>
      </c>
      <c r="AW168" s="4"/>
      <c r="AX168" s="4"/>
      <c r="AY168" s="4"/>
      <c r="AZ168" s="4"/>
      <c r="BA168" s="4"/>
      <c r="BB168" s="4"/>
      <c r="BC168" s="4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4"/>
      <c r="BW168" s="8"/>
      <c r="BX168" s="8"/>
      <c r="BY168" s="8"/>
      <c r="BZ168" s="4"/>
      <c r="CA168" s="4"/>
      <c r="CB168" s="4"/>
      <c r="CC168" s="4"/>
      <c r="CD168" s="27"/>
      <c r="CE168" s="27"/>
      <c r="CF168" s="207">
        <f t="shared" si="83"/>
        <v>-33</v>
      </c>
      <c r="CG168" s="208">
        <f t="shared" si="84"/>
        <v>33</v>
      </c>
      <c r="CH168" s="209"/>
      <c r="CI168" s="210"/>
      <c r="CJ168" s="207">
        <f t="shared" si="85"/>
        <v>16467</v>
      </c>
      <c r="CK168" s="208">
        <f t="shared" si="86"/>
        <v>16533</v>
      </c>
      <c r="CL168" s="209"/>
      <c r="CM168" s="210"/>
      <c r="CN168" s="207">
        <f t="shared" si="87"/>
        <v>32967</v>
      </c>
      <c r="CO168" s="208">
        <f t="shared" si="88"/>
        <v>33033</v>
      </c>
      <c r="CP168" s="211"/>
      <c r="CQ168" s="212"/>
      <c r="CR168" s="213"/>
      <c r="CS168" s="213"/>
    </row>
    <row r="169" spans="1:97" ht="19.899999999999999" customHeight="1">
      <c r="A169" s="194">
        <v>168</v>
      </c>
      <c r="B169" s="195">
        <v>8</v>
      </c>
      <c r="C169" s="195"/>
      <c r="D169" s="196" t="s">
        <v>3291</v>
      </c>
      <c r="E169" s="196" t="s">
        <v>3292</v>
      </c>
      <c r="F169" s="196" t="s">
        <v>3293</v>
      </c>
      <c r="G169" s="196" t="s">
        <v>513</v>
      </c>
      <c r="H169" s="196"/>
      <c r="I169" s="237" t="str">
        <f t="shared" si="99"/>
        <v>0</v>
      </c>
      <c r="J169" s="237" t="str">
        <f t="shared" si="100"/>
        <v>101</v>
      </c>
      <c r="K169" s="2" t="str">
        <f t="shared" si="94"/>
        <v>FCS0302</v>
      </c>
      <c r="L169" s="1">
        <f t="shared" si="102"/>
        <v>4</v>
      </c>
      <c r="M169" s="1">
        <f t="shared" si="103"/>
        <v>5</v>
      </c>
      <c r="N169" s="1">
        <v>8</v>
      </c>
      <c r="O169" s="57" t="str">
        <f t="shared" si="104"/>
        <v>AAI143</v>
      </c>
      <c r="P169" s="2" t="str">
        <f t="shared" si="98"/>
        <v>AI</v>
      </c>
      <c r="Q169" s="2"/>
      <c r="R169" s="57" t="s">
        <v>162</v>
      </c>
      <c r="S169" s="2"/>
      <c r="T169" s="2"/>
      <c r="U169" s="57">
        <v>9</v>
      </c>
      <c r="V169" s="2"/>
      <c r="W169" s="2" t="s">
        <v>3294</v>
      </c>
      <c r="X169" s="2" t="s">
        <v>354</v>
      </c>
      <c r="Y169" s="2" t="str">
        <f t="shared" si="77"/>
        <v>%Z045108</v>
      </c>
      <c r="Z169" s="2" t="str">
        <f t="shared" si="101"/>
        <v>%%I08FT9704</v>
      </c>
      <c r="AA169" s="2"/>
      <c r="AB169" s="2" t="str">
        <f t="shared" si="79"/>
        <v>CL901回流流量</v>
      </c>
      <c r="AC169" s="1" t="str">
        <f t="shared" si="80"/>
        <v>0</v>
      </c>
      <c r="AD169" s="1" t="str">
        <f t="shared" si="81"/>
        <v>101</v>
      </c>
      <c r="AE169" s="1" t="str">
        <f t="shared" si="82"/>
        <v/>
      </c>
      <c r="AF169" s="1"/>
      <c r="AG169" s="1"/>
      <c r="AH169" s="1"/>
      <c r="AI169" s="1"/>
      <c r="AJ169" s="1"/>
      <c r="AK169" s="58" t="s">
        <v>165</v>
      </c>
      <c r="AL169" s="4"/>
      <c r="AM169" s="4"/>
      <c r="AN169" s="5"/>
      <c r="AO169" s="195" t="s">
        <v>161</v>
      </c>
      <c r="AP169" s="199" t="s">
        <v>2990</v>
      </c>
      <c r="AQ169" s="197"/>
      <c r="AR169" s="196"/>
      <c r="AS169" s="196"/>
      <c r="AT169" s="205" t="s">
        <v>168</v>
      </c>
      <c r="AU169" s="205" t="s">
        <v>490</v>
      </c>
      <c r="AV169" s="196" t="s">
        <v>501</v>
      </c>
      <c r="AW169" s="4"/>
      <c r="AX169" s="4"/>
      <c r="AY169" s="4"/>
      <c r="AZ169" s="4"/>
      <c r="BA169" s="4"/>
      <c r="BB169" s="4"/>
      <c r="BC169" s="4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4"/>
      <c r="BW169" s="8"/>
      <c r="BX169" s="8"/>
      <c r="BY169" s="8"/>
      <c r="BZ169" s="4"/>
      <c r="CA169" s="4"/>
      <c r="CB169" s="4"/>
      <c r="CC169" s="4"/>
      <c r="CD169" s="27"/>
      <c r="CE169" s="27"/>
      <c r="CF169" s="207">
        <f t="shared" si="83"/>
        <v>-0.10100000000000001</v>
      </c>
      <c r="CG169" s="208">
        <f t="shared" si="84"/>
        <v>0.10100000000000001</v>
      </c>
      <c r="CH169" s="209"/>
      <c r="CI169" s="210"/>
      <c r="CJ169" s="207">
        <f t="shared" si="85"/>
        <v>50.399000000000001</v>
      </c>
      <c r="CK169" s="208">
        <f t="shared" si="86"/>
        <v>50.600999999999999</v>
      </c>
      <c r="CL169" s="209"/>
      <c r="CM169" s="210"/>
      <c r="CN169" s="207">
        <f t="shared" si="87"/>
        <v>100.899</v>
      </c>
      <c r="CO169" s="208">
        <f t="shared" si="88"/>
        <v>101.101</v>
      </c>
      <c r="CP169" s="211"/>
      <c r="CQ169" s="212"/>
      <c r="CR169" s="213"/>
      <c r="CS169" s="213"/>
    </row>
    <row r="170" spans="1:97" ht="19.899999999999999" customHeight="1">
      <c r="A170" s="194">
        <v>169</v>
      </c>
      <c r="B170" s="195">
        <v>9</v>
      </c>
      <c r="C170" s="195"/>
      <c r="D170" s="196" t="s">
        <v>3295</v>
      </c>
      <c r="E170" s="196" t="s">
        <v>3296</v>
      </c>
      <c r="F170" s="196" t="s">
        <v>3297</v>
      </c>
      <c r="G170" s="196" t="s">
        <v>513</v>
      </c>
      <c r="H170" s="196"/>
      <c r="I170" s="237" t="str">
        <f t="shared" si="99"/>
        <v>0</v>
      </c>
      <c r="J170" s="237" t="str">
        <f t="shared" si="100"/>
        <v>101</v>
      </c>
      <c r="K170" s="2" t="str">
        <f t="shared" si="94"/>
        <v>FCS0302</v>
      </c>
      <c r="L170" s="1">
        <f t="shared" si="102"/>
        <v>4</v>
      </c>
      <c r="M170" s="1">
        <f t="shared" si="103"/>
        <v>5</v>
      </c>
      <c r="N170" s="1">
        <v>9</v>
      </c>
      <c r="O170" s="57" t="str">
        <f t="shared" si="104"/>
        <v>AAI143</v>
      </c>
      <c r="P170" s="2" t="str">
        <f t="shared" si="98"/>
        <v>AI</v>
      </c>
      <c r="Q170" s="2"/>
      <c r="R170" s="57" t="s">
        <v>162</v>
      </c>
      <c r="S170" s="2"/>
      <c r="T170" s="2"/>
      <c r="U170" s="2">
        <v>8</v>
      </c>
      <c r="V170" s="2"/>
      <c r="W170" s="2" t="s">
        <v>3295</v>
      </c>
      <c r="X170" s="2" t="s">
        <v>354</v>
      </c>
      <c r="Y170" s="2" t="str">
        <f t="shared" si="77"/>
        <v>%Z045109</v>
      </c>
      <c r="Z170" s="2" t="str">
        <f t="shared" si="101"/>
        <v>%%I04XIIC0301A</v>
      </c>
      <c r="AA170" s="2"/>
      <c r="AB170" s="2" t="str">
        <f t="shared" si="79"/>
        <v>风机04C0301A电流</v>
      </c>
      <c r="AC170" s="1" t="str">
        <f t="shared" si="80"/>
        <v>0</v>
      </c>
      <c r="AD170" s="1" t="str">
        <f t="shared" si="81"/>
        <v>101</v>
      </c>
      <c r="AE170" s="1" t="str">
        <f t="shared" si="82"/>
        <v/>
      </c>
      <c r="AF170" s="1"/>
      <c r="AG170" s="1"/>
      <c r="AH170" s="1"/>
      <c r="AI170" s="1"/>
      <c r="AJ170" s="1"/>
      <c r="AK170" s="58" t="s">
        <v>165</v>
      </c>
      <c r="AL170" s="4"/>
      <c r="AM170" s="4"/>
      <c r="AN170" s="5"/>
      <c r="AO170" s="195" t="s">
        <v>161</v>
      </c>
      <c r="AP170" s="199" t="s">
        <v>2990</v>
      </c>
      <c r="AQ170" s="197"/>
      <c r="AR170" s="196"/>
      <c r="AS170" s="196"/>
      <c r="AT170" s="205" t="s">
        <v>168</v>
      </c>
      <c r="AU170" s="205" t="s">
        <v>490</v>
      </c>
      <c r="AV170" s="196" t="s">
        <v>170</v>
      </c>
      <c r="AW170" s="4"/>
      <c r="AX170" s="4"/>
      <c r="AY170" s="4"/>
      <c r="AZ170" s="4"/>
      <c r="BA170" s="4"/>
      <c r="BB170" s="4"/>
      <c r="BC170" s="4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4"/>
      <c r="BW170" s="8"/>
      <c r="BX170" s="8"/>
      <c r="BY170" s="8"/>
      <c r="BZ170" s="4"/>
      <c r="CA170" s="4"/>
      <c r="CB170" s="4"/>
      <c r="CC170" s="4"/>
      <c r="CD170" s="27"/>
      <c r="CE170" s="27"/>
      <c r="CF170" s="207">
        <f t="shared" si="83"/>
        <v>-0.10100000000000001</v>
      </c>
      <c r="CG170" s="208">
        <f t="shared" si="84"/>
        <v>0.10100000000000001</v>
      </c>
      <c r="CH170" s="209"/>
      <c r="CI170" s="210"/>
      <c r="CJ170" s="207">
        <f t="shared" si="85"/>
        <v>50.399000000000001</v>
      </c>
      <c r="CK170" s="208">
        <f t="shared" si="86"/>
        <v>50.600999999999999</v>
      </c>
      <c r="CL170" s="209"/>
      <c r="CM170" s="210"/>
      <c r="CN170" s="207">
        <f t="shared" si="87"/>
        <v>100.899</v>
      </c>
      <c r="CO170" s="208">
        <f t="shared" si="88"/>
        <v>101.101</v>
      </c>
      <c r="CP170" s="211"/>
      <c r="CQ170" s="212"/>
      <c r="CR170" s="213"/>
      <c r="CS170" s="213"/>
    </row>
    <row r="171" spans="1:97" ht="19.899999999999999" customHeight="1">
      <c r="A171" s="194">
        <v>170</v>
      </c>
      <c r="B171" s="195">
        <v>10</v>
      </c>
      <c r="C171" s="195"/>
      <c r="D171" s="196" t="s">
        <v>3298</v>
      </c>
      <c r="E171" s="196" t="s">
        <v>3299</v>
      </c>
      <c r="F171" s="196" t="s">
        <v>3300</v>
      </c>
      <c r="G171" s="196" t="s">
        <v>513</v>
      </c>
      <c r="H171" s="196"/>
      <c r="I171" s="237" t="str">
        <f t="shared" si="99"/>
        <v>0</v>
      </c>
      <c r="J171" s="237" t="str">
        <f t="shared" si="100"/>
        <v>101</v>
      </c>
      <c r="K171" s="2" t="str">
        <f t="shared" si="94"/>
        <v>FCS0302</v>
      </c>
      <c r="L171" s="1">
        <f t="shared" si="102"/>
        <v>4</v>
      </c>
      <c r="M171" s="1">
        <f t="shared" si="103"/>
        <v>5</v>
      </c>
      <c r="N171" s="1">
        <v>10</v>
      </c>
      <c r="O171" s="57" t="str">
        <f t="shared" si="104"/>
        <v>AAI143</v>
      </c>
      <c r="P171" s="2" t="str">
        <f t="shared" si="98"/>
        <v>AI</v>
      </c>
      <c r="Q171" s="2"/>
      <c r="R171" s="57" t="s">
        <v>162</v>
      </c>
      <c r="S171" s="2"/>
      <c r="T171" s="2"/>
      <c r="U171" s="2">
        <v>8</v>
      </c>
      <c r="V171" s="2"/>
      <c r="W171" s="2" t="s">
        <v>3298</v>
      </c>
      <c r="X171" s="2" t="s">
        <v>354</v>
      </c>
      <c r="Y171" s="3" t="str">
        <f t="shared" si="77"/>
        <v>%Z045110</v>
      </c>
      <c r="Z171" s="2" t="str">
        <f t="shared" si="101"/>
        <v>%%I04XIIP0301A</v>
      </c>
      <c r="AA171" s="2"/>
      <c r="AB171" s="2" t="str">
        <f t="shared" si="79"/>
        <v>循环水泵04P0301A电流</v>
      </c>
      <c r="AC171" s="1" t="str">
        <f t="shared" si="80"/>
        <v>0</v>
      </c>
      <c r="AD171" s="1" t="str">
        <f t="shared" si="81"/>
        <v>101</v>
      </c>
      <c r="AE171" s="1" t="str">
        <f t="shared" si="82"/>
        <v/>
      </c>
      <c r="AF171" s="1"/>
      <c r="AG171" s="1"/>
      <c r="AH171" s="1"/>
      <c r="AI171" s="1"/>
      <c r="AJ171" s="1"/>
      <c r="AK171" s="58" t="s">
        <v>165</v>
      </c>
      <c r="AL171" s="4"/>
      <c r="AM171" s="4"/>
      <c r="AN171" s="5"/>
      <c r="AO171" s="195" t="s">
        <v>161</v>
      </c>
      <c r="AP171" s="199" t="s">
        <v>2990</v>
      </c>
      <c r="AQ171" s="197"/>
      <c r="AR171" s="196"/>
      <c r="AS171" s="196"/>
      <c r="AT171" s="205" t="s">
        <v>168</v>
      </c>
      <c r="AU171" s="205" t="s">
        <v>490</v>
      </c>
      <c r="AV171" s="196" t="s">
        <v>170</v>
      </c>
      <c r="AW171" s="4"/>
      <c r="AX171" s="4"/>
      <c r="AY171" s="4"/>
      <c r="AZ171" s="4"/>
      <c r="BA171" s="4"/>
      <c r="BB171" s="4"/>
      <c r="BC171" s="4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4"/>
      <c r="BW171" s="8"/>
      <c r="BX171" s="8"/>
      <c r="BY171" s="8"/>
      <c r="BZ171" s="4"/>
      <c r="CA171" s="4"/>
      <c r="CB171" s="4"/>
      <c r="CC171" s="4"/>
      <c r="CD171" s="27"/>
      <c r="CE171" s="27"/>
      <c r="CF171" s="207">
        <f t="shared" si="83"/>
        <v>-0.10100000000000001</v>
      </c>
      <c r="CG171" s="208">
        <f t="shared" si="84"/>
        <v>0.10100000000000001</v>
      </c>
      <c r="CH171" s="209"/>
      <c r="CI171" s="210"/>
      <c r="CJ171" s="207">
        <f t="shared" si="85"/>
        <v>50.399000000000001</v>
      </c>
      <c r="CK171" s="208">
        <f t="shared" si="86"/>
        <v>50.600999999999999</v>
      </c>
      <c r="CL171" s="209"/>
      <c r="CM171" s="210"/>
      <c r="CN171" s="207">
        <f t="shared" si="87"/>
        <v>100.899</v>
      </c>
      <c r="CO171" s="208">
        <f t="shared" si="88"/>
        <v>101.101</v>
      </c>
      <c r="CP171" s="211"/>
      <c r="CQ171" s="212"/>
      <c r="CR171" s="213"/>
      <c r="CS171" s="213"/>
    </row>
    <row r="172" spans="1:97" ht="19.899999999999999" customHeight="1">
      <c r="A172" s="194">
        <v>171</v>
      </c>
      <c r="B172" s="195">
        <v>11</v>
      </c>
      <c r="C172" s="195"/>
      <c r="D172" s="196" t="s">
        <v>3301</v>
      </c>
      <c r="E172" s="196" t="s">
        <v>3302</v>
      </c>
      <c r="F172" s="196" t="s">
        <v>3303</v>
      </c>
      <c r="G172" s="196" t="s">
        <v>513</v>
      </c>
      <c r="H172" s="196"/>
      <c r="I172" s="237" t="str">
        <f t="shared" si="99"/>
        <v>0</v>
      </c>
      <c r="J172" s="237" t="str">
        <f t="shared" si="100"/>
        <v>101</v>
      </c>
      <c r="K172" s="2" t="str">
        <f t="shared" si="94"/>
        <v>FCS0302</v>
      </c>
      <c r="L172" s="1">
        <f t="shared" si="102"/>
        <v>4</v>
      </c>
      <c r="M172" s="1">
        <f t="shared" si="103"/>
        <v>5</v>
      </c>
      <c r="N172" s="1">
        <v>11</v>
      </c>
      <c r="O172" s="57" t="str">
        <f t="shared" si="104"/>
        <v>AAI143</v>
      </c>
      <c r="P172" s="2" t="str">
        <f t="shared" si="98"/>
        <v>AI</v>
      </c>
      <c r="Q172" s="2"/>
      <c r="R172" s="57" t="s">
        <v>162</v>
      </c>
      <c r="S172" s="2"/>
      <c r="T172" s="2"/>
      <c r="U172" s="2">
        <v>8</v>
      </c>
      <c r="V172" s="2"/>
      <c r="W172" s="2" t="s">
        <v>3301</v>
      </c>
      <c r="X172" s="2" t="s">
        <v>354</v>
      </c>
      <c r="Y172" s="3" t="str">
        <f t="shared" si="77"/>
        <v>%Z045111</v>
      </c>
      <c r="Z172" s="2" t="str">
        <f t="shared" ref="Z172:Z235" si="105">IF(D172="","",IF(P172="AI",CONCATENATE("%%I",E172),IF(P172="AO",CONCATENATE("%%O",E172),E172)))</f>
        <v>%%I04XIIP0301B</v>
      </c>
      <c r="AA172" s="2"/>
      <c r="AB172" s="2" t="str">
        <f t="shared" si="79"/>
        <v>循环水泵04P0301B电流</v>
      </c>
      <c r="AC172" s="1" t="str">
        <f t="shared" si="80"/>
        <v>0</v>
      </c>
      <c r="AD172" s="1" t="str">
        <f t="shared" si="81"/>
        <v>101</v>
      </c>
      <c r="AE172" s="1" t="str">
        <f t="shared" si="82"/>
        <v/>
      </c>
      <c r="AF172" s="1"/>
      <c r="AG172" s="1"/>
      <c r="AH172" s="1"/>
      <c r="AI172" s="1"/>
      <c r="AJ172" s="1"/>
      <c r="AK172" s="58" t="s">
        <v>165</v>
      </c>
      <c r="AL172" s="4"/>
      <c r="AM172" s="4"/>
      <c r="AN172" s="5"/>
      <c r="AO172" s="195" t="s">
        <v>161</v>
      </c>
      <c r="AP172" s="199" t="s">
        <v>2990</v>
      </c>
      <c r="AQ172" s="197"/>
      <c r="AR172" s="196"/>
      <c r="AS172" s="196"/>
      <c r="AT172" s="205" t="s">
        <v>168</v>
      </c>
      <c r="AU172" s="205" t="s">
        <v>490</v>
      </c>
      <c r="AV172" s="196" t="s">
        <v>170</v>
      </c>
      <c r="AW172" s="4"/>
      <c r="AX172" s="4"/>
      <c r="AY172" s="4"/>
      <c r="AZ172" s="4"/>
      <c r="BA172" s="4"/>
      <c r="BB172" s="4"/>
      <c r="BC172" s="4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4"/>
      <c r="BW172" s="8"/>
      <c r="BX172" s="8"/>
      <c r="BY172" s="8"/>
      <c r="BZ172" s="4"/>
      <c r="CA172" s="4"/>
      <c r="CB172" s="4"/>
      <c r="CC172" s="4"/>
      <c r="CD172" s="27"/>
      <c r="CE172" s="27"/>
      <c r="CF172" s="207">
        <f t="shared" si="83"/>
        <v>-0.10100000000000001</v>
      </c>
      <c r="CG172" s="208">
        <f t="shared" si="84"/>
        <v>0.10100000000000001</v>
      </c>
      <c r="CH172" s="209"/>
      <c r="CI172" s="210"/>
      <c r="CJ172" s="207">
        <f t="shared" si="85"/>
        <v>50.399000000000001</v>
      </c>
      <c r="CK172" s="208">
        <f t="shared" si="86"/>
        <v>50.600999999999999</v>
      </c>
      <c r="CL172" s="209"/>
      <c r="CM172" s="210"/>
      <c r="CN172" s="207">
        <f t="shared" si="87"/>
        <v>100.899</v>
      </c>
      <c r="CO172" s="208">
        <f t="shared" si="88"/>
        <v>101.101</v>
      </c>
      <c r="CP172" s="211"/>
      <c r="CQ172" s="212"/>
      <c r="CR172" s="213"/>
      <c r="CS172" s="213"/>
    </row>
    <row r="173" spans="1:97" ht="19.899999999999999" customHeight="1">
      <c r="A173" s="194">
        <v>172</v>
      </c>
      <c r="B173" s="195">
        <v>12</v>
      </c>
      <c r="C173" s="195"/>
      <c r="D173" s="196" t="s">
        <v>3304</v>
      </c>
      <c r="E173" s="196" t="s">
        <v>3305</v>
      </c>
      <c r="F173" s="196" t="s">
        <v>3306</v>
      </c>
      <c r="G173" s="196" t="s">
        <v>513</v>
      </c>
      <c r="H173" s="196"/>
      <c r="I173" s="237"/>
      <c r="J173" s="237"/>
      <c r="K173" s="2" t="str">
        <f t="shared" si="94"/>
        <v>FCS0302</v>
      </c>
      <c r="L173" s="1">
        <f t="shared" si="102"/>
        <v>4</v>
      </c>
      <c r="M173" s="1">
        <f t="shared" si="103"/>
        <v>5</v>
      </c>
      <c r="N173" s="1">
        <v>12</v>
      </c>
      <c r="O173" s="57" t="str">
        <f t="shared" si="104"/>
        <v>AAI143</v>
      </c>
      <c r="P173" s="2" t="str">
        <f t="shared" si="98"/>
        <v>AI</v>
      </c>
      <c r="Q173" s="2"/>
      <c r="R173" s="57" t="s">
        <v>162</v>
      </c>
      <c r="S173" s="2"/>
      <c r="T173" s="2"/>
      <c r="U173" s="2">
        <v>8</v>
      </c>
      <c r="V173" s="2"/>
      <c r="W173" s="2" t="s">
        <v>3304</v>
      </c>
      <c r="X173" s="2" t="s">
        <v>354</v>
      </c>
      <c r="Y173" s="3" t="str">
        <f t="shared" si="77"/>
        <v>%Z045112</v>
      </c>
      <c r="Z173" s="2" t="str">
        <f t="shared" si="105"/>
        <v>%%I04XIIP0301C</v>
      </c>
      <c r="AA173" s="2"/>
      <c r="AB173" s="2" t="str">
        <f t="shared" si="79"/>
        <v>循环水泵04P0301C电流</v>
      </c>
      <c r="AC173" s="1" t="str">
        <f t="shared" si="80"/>
        <v/>
      </c>
      <c r="AD173" s="1" t="str">
        <f t="shared" si="81"/>
        <v/>
      </c>
      <c r="AE173" s="1" t="str">
        <f t="shared" si="82"/>
        <v/>
      </c>
      <c r="AF173" s="1"/>
      <c r="AG173" s="1"/>
      <c r="AH173" s="1"/>
      <c r="AI173" s="1"/>
      <c r="AJ173" s="1"/>
      <c r="AK173" s="58" t="s">
        <v>165</v>
      </c>
      <c r="AL173" s="4"/>
      <c r="AM173" s="4"/>
      <c r="AN173" s="5"/>
      <c r="AO173" s="195" t="s">
        <v>161</v>
      </c>
      <c r="AP173" s="199" t="s">
        <v>2990</v>
      </c>
      <c r="AQ173" s="197"/>
      <c r="AR173" s="196"/>
      <c r="AS173" s="196"/>
      <c r="AT173" s="205" t="s">
        <v>168</v>
      </c>
      <c r="AU173" s="205" t="s">
        <v>490</v>
      </c>
      <c r="AV173" s="196" t="s">
        <v>170</v>
      </c>
      <c r="AW173" s="4"/>
      <c r="AX173" s="4"/>
      <c r="AY173" s="4"/>
      <c r="AZ173" s="4"/>
      <c r="BA173" s="4"/>
      <c r="BB173" s="4"/>
      <c r="BC173" s="4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4"/>
      <c r="BW173" s="8"/>
      <c r="BX173" s="8"/>
      <c r="BY173" s="8"/>
      <c r="BZ173" s="4"/>
      <c r="CA173" s="4"/>
      <c r="CB173" s="4"/>
      <c r="CC173" s="4"/>
      <c r="CD173" s="27"/>
      <c r="CE173" s="27"/>
      <c r="CF173" s="207" t="e">
        <f t="shared" si="83"/>
        <v>#VALUE!</v>
      </c>
      <c r="CG173" s="208" t="e">
        <f t="shared" si="84"/>
        <v>#VALUE!</v>
      </c>
      <c r="CH173" s="209"/>
      <c r="CI173" s="210"/>
      <c r="CJ173" s="207" t="e">
        <f t="shared" si="85"/>
        <v>#VALUE!</v>
      </c>
      <c r="CK173" s="208" t="e">
        <f t="shared" si="86"/>
        <v>#VALUE!</v>
      </c>
      <c r="CL173" s="209"/>
      <c r="CM173" s="210"/>
      <c r="CN173" s="207" t="e">
        <f t="shared" si="87"/>
        <v>#VALUE!</v>
      </c>
      <c r="CO173" s="208" t="e">
        <f t="shared" si="88"/>
        <v>#VALUE!</v>
      </c>
      <c r="CP173" s="211"/>
      <c r="CQ173" s="212"/>
      <c r="CR173" s="213"/>
      <c r="CS173" s="213"/>
    </row>
    <row r="174" spans="1:97" ht="19.899999999999999" customHeight="1">
      <c r="A174" s="194">
        <v>173</v>
      </c>
      <c r="B174" s="195">
        <v>13</v>
      </c>
      <c r="C174" s="195"/>
      <c r="D174" s="196" t="str">
        <f>LEFT(K174,1)&amp;RIGHT(K174,2)&amp;"N"&amp;L174&amp;"S"&amp;M174&amp;N174</f>
        <v>F02N4S513</v>
      </c>
      <c r="E174" s="196" t="s">
        <v>3307</v>
      </c>
      <c r="F174" s="196" t="s">
        <v>3308</v>
      </c>
      <c r="G174" s="196"/>
      <c r="H174" s="196"/>
      <c r="I174" s="237"/>
      <c r="J174" s="237"/>
      <c r="K174" s="2" t="str">
        <f t="shared" si="94"/>
        <v>FCS0302</v>
      </c>
      <c r="L174" s="1">
        <f t="shared" si="102"/>
        <v>4</v>
      </c>
      <c r="M174" s="1">
        <f t="shared" si="103"/>
        <v>5</v>
      </c>
      <c r="N174" s="1">
        <v>13</v>
      </c>
      <c r="O174" s="57" t="str">
        <f t="shared" si="104"/>
        <v>AAI143</v>
      </c>
      <c r="P174" s="2" t="str">
        <f t="shared" si="98"/>
        <v>AI</v>
      </c>
      <c r="Q174" s="2"/>
      <c r="R174" s="57" t="s">
        <v>162</v>
      </c>
      <c r="S174" s="2"/>
      <c r="T174" s="2"/>
      <c r="U174" s="2"/>
      <c r="V174" s="2"/>
      <c r="W174" s="2"/>
      <c r="X174" s="2"/>
      <c r="Y174" s="3" t="str">
        <f t="shared" si="77"/>
        <v>%Z045113</v>
      </c>
      <c r="Z174" s="2" t="str">
        <f t="shared" si="105"/>
        <v>%%IF02N4S513</v>
      </c>
      <c r="AA174" s="2"/>
      <c r="AB174" s="2" t="str">
        <f t="shared" si="79"/>
        <v>BAI SPARE</v>
      </c>
      <c r="AC174" s="1" t="str">
        <f t="shared" si="80"/>
        <v/>
      </c>
      <c r="AD174" s="1" t="str">
        <f t="shared" si="81"/>
        <v/>
      </c>
      <c r="AE174" s="1" t="str">
        <f t="shared" si="82"/>
        <v/>
      </c>
      <c r="AF174" s="1"/>
      <c r="AG174" s="1"/>
      <c r="AH174" s="1"/>
      <c r="AI174" s="1"/>
      <c r="AJ174" s="1"/>
      <c r="AK174" s="58" t="s">
        <v>165</v>
      </c>
      <c r="AL174" s="4"/>
      <c r="AM174" s="4"/>
      <c r="AN174" s="5"/>
      <c r="AO174" s="195" t="s">
        <v>161</v>
      </c>
      <c r="AP174" s="199" t="s">
        <v>2990</v>
      </c>
      <c r="AQ174" s="197"/>
      <c r="AR174" s="196"/>
      <c r="AS174" s="196"/>
      <c r="AT174" s="205" t="s">
        <v>168</v>
      </c>
      <c r="AU174" s="205"/>
      <c r="AV174" s="196"/>
      <c r="AW174" s="4"/>
      <c r="AX174" s="4"/>
      <c r="AY174" s="4"/>
      <c r="AZ174" s="4"/>
      <c r="BA174" s="4"/>
      <c r="BB174" s="4"/>
      <c r="BC174" s="4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4"/>
      <c r="BW174" s="8"/>
      <c r="BX174" s="8"/>
      <c r="BY174" s="8"/>
      <c r="BZ174" s="4"/>
      <c r="CA174" s="4"/>
      <c r="CB174" s="4"/>
      <c r="CC174" s="4"/>
      <c r="CD174" s="27"/>
      <c r="CE174" s="27"/>
      <c r="CF174" s="207" t="e">
        <f t="shared" si="83"/>
        <v>#VALUE!</v>
      </c>
      <c r="CG174" s="208" t="e">
        <f t="shared" si="84"/>
        <v>#VALUE!</v>
      </c>
      <c r="CH174" s="209"/>
      <c r="CI174" s="210"/>
      <c r="CJ174" s="207" t="e">
        <f t="shared" si="85"/>
        <v>#VALUE!</v>
      </c>
      <c r="CK174" s="208" t="e">
        <f t="shared" si="86"/>
        <v>#VALUE!</v>
      </c>
      <c r="CL174" s="209"/>
      <c r="CM174" s="210"/>
      <c r="CN174" s="207" t="e">
        <f t="shared" si="87"/>
        <v>#VALUE!</v>
      </c>
      <c r="CO174" s="208" t="e">
        <f t="shared" si="88"/>
        <v>#VALUE!</v>
      </c>
      <c r="CP174" s="211"/>
      <c r="CQ174" s="212"/>
      <c r="CR174" s="213"/>
      <c r="CS174" s="213"/>
    </row>
    <row r="175" spans="1:97" ht="19.899999999999999" customHeight="1">
      <c r="A175" s="194">
        <v>174</v>
      </c>
      <c r="B175" s="204">
        <v>14</v>
      </c>
      <c r="C175" s="195"/>
      <c r="D175" s="196" t="str">
        <f>LEFT(K175,1)&amp;RIGHT(K175,2)&amp;"N"&amp;L175&amp;"S"&amp;M175&amp;N175</f>
        <v>F02N4S514</v>
      </c>
      <c r="E175" s="196" t="s">
        <v>3309</v>
      </c>
      <c r="F175" s="196" t="s">
        <v>3308</v>
      </c>
      <c r="G175" s="196"/>
      <c r="H175" s="196"/>
      <c r="I175" s="237"/>
      <c r="J175" s="237"/>
      <c r="K175" s="2" t="str">
        <f t="shared" si="94"/>
        <v>FCS0302</v>
      </c>
      <c r="L175" s="1">
        <f t="shared" si="102"/>
        <v>4</v>
      </c>
      <c r="M175" s="1">
        <f t="shared" si="103"/>
        <v>5</v>
      </c>
      <c r="N175" s="1">
        <v>14</v>
      </c>
      <c r="O175" s="57" t="str">
        <f t="shared" si="104"/>
        <v>AAI143</v>
      </c>
      <c r="P175" s="2" t="str">
        <f t="shared" si="98"/>
        <v>AI</v>
      </c>
      <c r="Q175" s="2"/>
      <c r="R175" s="57" t="s">
        <v>162</v>
      </c>
      <c r="S175" s="2"/>
      <c r="T175" s="2"/>
      <c r="U175" s="2"/>
      <c r="V175" s="2"/>
      <c r="W175" s="36"/>
      <c r="X175" s="36"/>
      <c r="Y175" s="3" t="str">
        <f t="shared" si="77"/>
        <v>%Z045114</v>
      </c>
      <c r="Z175" s="2" t="str">
        <f t="shared" si="105"/>
        <v>%%IF02N4S514</v>
      </c>
      <c r="AA175" s="36"/>
      <c r="AB175" s="2" t="str">
        <f t="shared" si="79"/>
        <v>BAI SPARE</v>
      </c>
      <c r="AC175" s="1" t="str">
        <f t="shared" si="80"/>
        <v/>
      </c>
      <c r="AD175" s="1" t="str">
        <f t="shared" si="81"/>
        <v/>
      </c>
      <c r="AE175" s="1" t="str">
        <f t="shared" si="82"/>
        <v/>
      </c>
      <c r="AF175" s="1"/>
      <c r="AG175" s="1"/>
      <c r="AH175" s="1"/>
      <c r="AI175" s="1"/>
      <c r="AJ175" s="1"/>
      <c r="AK175" s="58" t="s">
        <v>165</v>
      </c>
      <c r="AL175" s="4"/>
      <c r="AM175" s="4"/>
      <c r="AN175" s="5"/>
      <c r="AO175" s="195" t="s">
        <v>161</v>
      </c>
      <c r="AP175" s="199" t="s">
        <v>2990</v>
      </c>
      <c r="AQ175" s="197"/>
      <c r="AR175" s="196"/>
      <c r="AS175" s="115"/>
      <c r="AT175" s="215" t="s">
        <v>168</v>
      </c>
      <c r="AU175" s="215"/>
      <c r="AV175" s="196"/>
      <c r="AW175" s="4"/>
      <c r="AX175" s="4"/>
      <c r="AY175" s="4"/>
      <c r="AZ175" s="4"/>
      <c r="BA175" s="4"/>
      <c r="BB175" s="4"/>
      <c r="BC175" s="4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4"/>
      <c r="BW175" s="8"/>
      <c r="BX175" s="8"/>
      <c r="BY175" s="8"/>
      <c r="BZ175" s="4"/>
      <c r="CA175" s="4"/>
      <c r="CB175" s="4"/>
      <c r="CC175" s="4"/>
      <c r="CD175" s="27"/>
      <c r="CE175" s="27"/>
      <c r="CF175" s="207" t="e">
        <f t="shared" si="83"/>
        <v>#VALUE!</v>
      </c>
      <c r="CG175" s="208" t="e">
        <f t="shared" si="84"/>
        <v>#VALUE!</v>
      </c>
      <c r="CH175" s="209"/>
      <c r="CI175" s="210"/>
      <c r="CJ175" s="207" t="e">
        <f t="shared" si="85"/>
        <v>#VALUE!</v>
      </c>
      <c r="CK175" s="208" t="e">
        <f t="shared" si="86"/>
        <v>#VALUE!</v>
      </c>
      <c r="CL175" s="209"/>
      <c r="CM175" s="210"/>
      <c r="CN175" s="207" t="e">
        <f t="shared" si="87"/>
        <v>#VALUE!</v>
      </c>
      <c r="CO175" s="208" t="e">
        <f t="shared" si="88"/>
        <v>#VALUE!</v>
      </c>
      <c r="CP175" s="211"/>
      <c r="CQ175" s="212"/>
      <c r="CR175" s="213"/>
      <c r="CS175" s="213"/>
    </row>
    <row r="176" spans="1:97" ht="19.899999999999999" customHeight="1">
      <c r="A176" s="194">
        <v>175</v>
      </c>
      <c r="B176" s="204">
        <v>15</v>
      </c>
      <c r="C176" s="195"/>
      <c r="D176" s="196" t="str">
        <f>LEFT(K176,1)&amp;RIGHT(K176,2)&amp;"N"&amp;L176&amp;"S"&amp;M176&amp;N176</f>
        <v>F02N4S515</v>
      </c>
      <c r="E176" s="196" t="s">
        <v>3310</v>
      </c>
      <c r="F176" s="196" t="s">
        <v>3308</v>
      </c>
      <c r="G176" s="196"/>
      <c r="H176" s="196"/>
      <c r="I176" s="237"/>
      <c r="J176" s="237"/>
      <c r="K176" s="2" t="str">
        <f t="shared" si="94"/>
        <v>FCS0302</v>
      </c>
      <c r="L176" s="1">
        <f t="shared" si="102"/>
        <v>4</v>
      </c>
      <c r="M176" s="1">
        <f t="shared" si="103"/>
        <v>5</v>
      </c>
      <c r="N176" s="1">
        <v>15</v>
      </c>
      <c r="O176" s="57" t="str">
        <f t="shared" si="104"/>
        <v>AAI143</v>
      </c>
      <c r="P176" s="2" t="str">
        <f t="shared" si="98"/>
        <v>AI</v>
      </c>
      <c r="Q176" s="2"/>
      <c r="R176" s="57" t="s">
        <v>162</v>
      </c>
      <c r="S176" s="2"/>
      <c r="T176" s="2"/>
      <c r="U176" s="2"/>
      <c r="V176" s="2"/>
      <c r="W176" s="2"/>
      <c r="X176" s="2"/>
      <c r="Y176" s="3" t="str">
        <f t="shared" si="77"/>
        <v>%Z045115</v>
      </c>
      <c r="Z176" s="2" t="str">
        <f t="shared" si="105"/>
        <v>%%IF02N4S515</v>
      </c>
      <c r="AA176" s="36"/>
      <c r="AB176" s="2" t="str">
        <f t="shared" si="79"/>
        <v>BAI SPARE</v>
      </c>
      <c r="AC176" s="1" t="str">
        <f t="shared" si="80"/>
        <v/>
      </c>
      <c r="AD176" s="1" t="str">
        <f t="shared" si="81"/>
        <v/>
      </c>
      <c r="AE176" s="1" t="str">
        <f t="shared" si="82"/>
        <v/>
      </c>
      <c r="AF176" s="1"/>
      <c r="AG176" s="1"/>
      <c r="AH176" s="1"/>
      <c r="AI176" s="1"/>
      <c r="AJ176" s="1"/>
      <c r="AK176" s="58" t="s">
        <v>165</v>
      </c>
      <c r="AL176" s="4"/>
      <c r="AM176" s="4"/>
      <c r="AN176" s="5"/>
      <c r="AO176" s="195" t="s">
        <v>161</v>
      </c>
      <c r="AP176" s="199" t="s">
        <v>2990</v>
      </c>
      <c r="AQ176" s="197"/>
      <c r="AR176" s="196"/>
      <c r="AS176" s="195"/>
      <c r="AT176" s="216" t="s">
        <v>168</v>
      </c>
      <c r="AU176" s="216"/>
      <c r="AV176" s="196"/>
      <c r="AW176" s="4"/>
      <c r="AX176" s="4"/>
      <c r="AY176" s="4"/>
      <c r="AZ176" s="4"/>
      <c r="BA176" s="4"/>
      <c r="BB176" s="4"/>
      <c r="BC176" s="4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4"/>
      <c r="BW176" s="8"/>
      <c r="BX176" s="8"/>
      <c r="BY176" s="8"/>
      <c r="BZ176" s="4"/>
      <c r="CA176" s="4"/>
      <c r="CB176" s="4"/>
      <c r="CC176" s="4"/>
      <c r="CD176" s="27"/>
      <c r="CE176" s="27"/>
      <c r="CF176" s="207" t="e">
        <f t="shared" si="83"/>
        <v>#VALUE!</v>
      </c>
      <c r="CG176" s="208" t="e">
        <f t="shared" si="84"/>
        <v>#VALUE!</v>
      </c>
      <c r="CH176" s="209"/>
      <c r="CI176" s="210"/>
      <c r="CJ176" s="207" t="e">
        <f t="shared" si="85"/>
        <v>#VALUE!</v>
      </c>
      <c r="CK176" s="208" t="e">
        <f t="shared" si="86"/>
        <v>#VALUE!</v>
      </c>
      <c r="CL176" s="209"/>
      <c r="CM176" s="210"/>
      <c r="CN176" s="207" t="e">
        <f t="shared" si="87"/>
        <v>#VALUE!</v>
      </c>
      <c r="CO176" s="208" t="e">
        <f t="shared" si="88"/>
        <v>#VALUE!</v>
      </c>
      <c r="CP176" s="211"/>
      <c r="CQ176" s="212"/>
      <c r="CR176" s="213"/>
      <c r="CS176" s="213"/>
    </row>
    <row r="177" spans="1:97" ht="19.899999999999999" customHeight="1">
      <c r="A177" s="194">
        <v>176</v>
      </c>
      <c r="B177" s="204">
        <v>16</v>
      </c>
      <c r="C177" s="195"/>
      <c r="D177" s="196" t="str">
        <f>LEFT(K177,1)&amp;RIGHT(K177,2)&amp;"N"&amp;L177&amp;"S"&amp;M177&amp;N177</f>
        <v>F02N4S516</v>
      </c>
      <c r="E177" s="196" t="s">
        <v>3311</v>
      </c>
      <c r="F177" s="196" t="s">
        <v>3308</v>
      </c>
      <c r="G177" s="196"/>
      <c r="H177" s="196"/>
      <c r="I177" s="237"/>
      <c r="J177" s="237"/>
      <c r="K177" s="2" t="str">
        <f t="shared" si="94"/>
        <v>FCS0302</v>
      </c>
      <c r="L177" s="1">
        <f t="shared" si="102"/>
        <v>4</v>
      </c>
      <c r="M177" s="1">
        <f t="shared" si="103"/>
        <v>5</v>
      </c>
      <c r="N177" s="1">
        <v>16</v>
      </c>
      <c r="O177" s="57" t="str">
        <f t="shared" si="104"/>
        <v>AAI143</v>
      </c>
      <c r="P177" s="2" t="str">
        <f t="shared" si="98"/>
        <v>AI</v>
      </c>
      <c r="Q177" s="2"/>
      <c r="R177" s="57" t="s">
        <v>162</v>
      </c>
      <c r="S177" s="2"/>
      <c r="T177" s="2"/>
      <c r="U177" s="2"/>
      <c r="V177" s="2"/>
      <c r="W177" s="2"/>
      <c r="X177" s="2"/>
      <c r="Y177" s="25" t="str">
        <f t="shared" si="77"/>
        <v>%Z045116</v>
      </c>
      <c r="Z177" s="2" t="str">
        <f t="shared" si="105"/>
        <v>%%IF02N4S516</v>
      </c>
      <c r="AA177" s="36"/>
      <c r="AB177" s="2" t="str">
        <f t="shared" si="79"/>
        <v>BAI SPARE</v>
      </c>
      <c r="AC177" s="1" t="str">
        <f t="shared" si="80"/>
        <v/>
      </c>
      <c r="AD177" s="1" t="str">
        <f t="shared" si="81"/>
        <v/>
      </c>
      <c r="AE177" s="1" t="str">
        <f t="shared" si="82"/>
        <v/>
      </c>
      <c r="AF177" s="1"/>
      <c r="AG177" s="1"/>
      <c r="AH177" s="1"/>
      <c r="AI177" s="1"/>
      <c r="AJ177" s="1"/>
      <c r="AK177" s="58" t="s">
        <v>165</v>
      </c>
      <c r="AL177" s="4"/>
      <c r="AM177" s="4"/>
      <c r="AN177" s="5"/>
      <c r="AO177" s="195" t="s">
        <v>161</v>
      </c>
      <c r="AP177" s="199" t="s">
        <v>2990</v>
      </c>
      <c r="AQ177" s="197"/>
      <c r="AR177" s="196"/>
      <c r="AS177" s="195"/>
      <c r="AT177" s="216" t="s">
        <v>168</v>
      </c>
      <c r="AU177" s="216"/>
      <c r="AV177" s="196"/>
      <c r="AW177" s="4"/>
      <c r="AX177" s="4"/>
      <c r="AY177" s="4"/>
      <c r="AZ177" s="4"/>
      <c r="BA177" s="4"/>
      <c r="BB177" s="4"/>
      <c r="BC177" s="4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4"/>
      <c r="BW177" s="8"/>
      <c r="BX177" s="8"/>
      <c r="BY177" s="8"/>
      <c r="BZ177" s="4"/>
      <c r="CA177" s="4"/>
      <c r="CB177" s="4"/>
      <c r="CC177" s="4"/>
      <c r="CD177" s="27"/>
      <c r="CE177" s="27"/>
      <c r="CF177" s="207" t="e">
        <f t="shared" si="83"/>
        <v>#VALUE!</v>
      </c>
      <c r="CG177" s="208" t="e">
        <f t="shared" si="84"/>
        <v>#VALUE!</v>
      </c>
      <c r="CH177" s="209"/>
      <c r="CI177" s="210"/>
      <c r="CJ177" s="207" t="e">
        <f t="shared" si="85"/>
        <v>#VALUE!</v>
      </c>
      <c r="CK177" s="208" t="e">
        <f t="shared" si="86"/>
        <v>#VALUE!</v>
      </c>
      <c r="CL177" s="209"/>
      <c r="CM177" s="210"/>
      <c r="CN177" s="207" t="e">
        <f t="shared" si="87"/>
        <v>#VALUE!</v>
      </c>
      <c r="CO177" s="208" t="e">
        <f t="shared" si="88"/>
        <v>#VALUE!</v>
      </c>
      <c r="CP177" s="211"/>
      <c r="CQ177" s="212"/>
      <c r="CR177" s="213"/>
      <c r="CS177" s="213"/>
    </row>
    <row r="178" spans="1:97" ht="19.899999999999999" customHeight="1">
      <c r="A178" s="194">
        <v>177</v>
      </c>
      <c r="B178" s="195">
        <v>1</v>
      </c>
      <c r="C178" s="195"/>
      <c r="D178" s="196" t="s">
        <v>3312</v>
      </c>
      <c r="E178" s="196" t="s">
        <v>3313</v>
      </c>
      <c r="F178" s="196" t="s">
        <v>3314</v>
      </c>
      <c r="G178" s="196" t="s">
        <v>3315</v>
      </c>
      <c r="H178" s="196" t="s">
        <v>3271</v>
      </c>
      <c r="I178" s="237" t="str">
        <f t="shared" ref="I178:I184" si="106">IF(G178&lt;&gt;"",LEFT(G178,FIND("~",G178,1)-1),"")</f>
        <v>0</v>
      </c>
      <c r="J178" s="237" t="str">
        <f t="shared" ref="J178:J184" si="107">IF(G178&lt;&gt;"",MID(G178,FIND("~",G178,1)+1,10),"")</f>
        <v>45</v>
      </c>
      <c r="K178" s="2" t="str">
        <f t="shared" si="94"/>
        <v>FCS0302</v>
      </c>
      <c r="L178" s="1">
        <v>4</v>
      </c>
      <c r="M178" s="1">
        <v>6</v>
      </c>
      <c r="N178" s="1">
        <v>1</v>
      </c>
      <c r="O178" s="57" t="s">
        <v>34</v>
      </c>
      <c r="P178" s="2" t="str">
        <f t="shared" si="98"/>
        <v>AI</v>
      </c>
      <c r="Q178" s="2"/>
      <c r="R178" s="57" t="s">
        <v>162</v>
      </c>
      <c r="S178" s="2"/>
      <c r="T178" s="2"/>
      <c r="U178" s="2">
        <v>6</v>
      </c>
      <c r="V178" s="2"/>
      <c r="W178" s="2" t="s">
        <v>3316</v>
      </c>
      <c r="X178" s="2" t="s">
        <v>354</v>
      </c>
      <c r="Y178" s="3" t="str">
        <f t="shared" si="77"/>
        <v>%Z046101</v>
      </c>
      <c r="Z178" s="2" t="str">
        <f t="shared" si="105"/>
        <v>%%I00FT4001</v>
      </c>
      <c r="AA178" s="2"/>
      <c r="AB178" s="2" t="str">
        <f t="shared" si="79"/>
        <v>提升水泵P0401AB出口流量</v>
      </c>
      <c r="AC178" s="1" t="str">
        <f t="shared" si="80"/>
        <v>0</v>
      </c>
      <c r="AD178" s="1" t="str">
        <f t="shared" si="81"/>
        <v>45</v>
      </c>
      <c r="AE178" s="1" t="str">
        <f t="shared" si="82"/>
        <v>m3/h</v>
      </c>
      <c r="AF178" s="1"/>
      <c r="AG178" s="1"/>
      <c r="AH178" s="1"/>
      <c r="AI178" s="1"/>
      <c r="AJ178" s="1"/>
      <c r="AK178" s="58" t="s">
        <v>165</v>
      </c>
      <c r="AL178" s="4"/>
      <c r="AM178" s="4"/>
      <c r="AN178" s="5"/>
      <c r="AO178" s="195" t="s">
        <v>161</v>
      </c>
      <c r="AP178" s="199" t="s">
        <v>2990</v>
      </c>
      <c r="AQ178" s="197"/>
      <c r="AR178" s="196"/>
      <c r="AS178" s="196"/>
      <c r="AT178" s="205" t="s">
        <v>168</v>
      </c>
      <c r="AU178" s="205" t="s">
        <v>490</v>
      </c>
      <c r="AV178" s="196" t="s">
        <v>501</v>
      </c>
      <c r="AW178" s="4"/>
      <c r="AX178" s="4"/>
      <c r="AY178" s="4"/>
      <c r="AZ178" s="4"/>
      <c r="BA178" s="4"/>
      <c r="BB178" s="4"/>
      <c r="BC178" s="4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4"/>
      <c r="BW178" s="8"/>
      <c r="BX178" s="8"/>
      <c r="BY178" s="8"/>
      <c r="BZ178" s="4"/>
      <c r="CA178" s="4"/>
      <c r="CB178" s="4"/>
      <c r="CC178" s="4"/>
      <c r="CD178" s="27"/>
      <c r="CE178" s="27"/>
      <c r="CF178" s="207">
        <f t="shared" si="83"/>
        <v>-4.4999999999999998E-2</v>
      </c>
      <c r="CG178" s="208">
        <f t="shared" si="84"/>
        <v>4.4999999999999998E-2</v>
      </c>
      <c r="CH178" s="209"/>
      <c r="CI178" s="210"/>
      <c r="CJ178" s="207">
        <f t="shared" si="85"/>
        <v>22.454999999999998</v>
      </c>
      <c r="CK178" s="208">
        <f t="shared" si="86"/>
        <v>22.545000000000002</v>
      </c>
      <c r="CL178" s="209"/>
      <c r="CM178" s="210"/>
      <c r="CN178" s="207">
        <f t="shared" si="87"/>
        <v>44.954999999999998</v>
      </c>
      <c r="CO178" s="208">
        <f t="shared" si="88"/>
        <v>45.045000000000002</v>
      </c>
      <c r="CP178" s="211"/>
      <c r="CQ178" s="212"/>
      <c r="CR178" s="213"/>
      <c r="CS178" s="213"/>
    </row>
    <row r="179" spans="1:97" ht="19.899999999999999" customHeight="1">
      <c r="A179" s="194">
        <v>178</v>
      </c>
      <c r="B179" s="195">
        <v>2</v>
      </c>
      <c r="C179" s="195"/>
      <c r="D179" s="196" t="s">
        <v>3317</v>
      </c>
      <c r="E179" s="196" t="s">
        <v>3318</v>
      </c>
      <c r="F179" s="196" t="s">
        <v>3319</v>
      </c>
      <c r="G179" s="196" t="s">
        <v>3315</v>
      </c>
      <c r="H179" s="196" t="s">
        <v>3271</v>
      </c>
      <c r="I179" s="237" t="str">
        <f t="shared" si="106"/>
        <v>0</v>
      </c>
      <c r="J179" s="237" t="str">
        <f t="shared" si="107"/>
        <v>45</v>
      </c>
      <c r="K179" s="2" t="str">
        <f t="shared" si="94"/>
        <v>FCS0302</v>
      </c>
      <c r="L179" s="1">
        <f t="shared" ref="L179:L193" si="108">L178</f>
        <v>4</v>
      </c>
      <c r="M179" s="1">
        <f t="shared" ref="M179:M193" si="109">M178</f>
        <v>6</v>
      </c>
      <c r="N179" s="1">
        <v>2</v>
      </c>
      <c r="O179" s="57" t="str">
        <f t="shared" ref="O179:O193" si="110">O178</f>
        <v>AAI143</v>
      </c>
      <c r="P179" s="2" t="str">
        <f t="shared" si="98"/>
        <v>AI</v>
      </c>
      <c r="Q179" s="2"/>
      <c r="R179" s="57" t="s">
        <v>162</v>
      </c>
      <c r="S179" s="2"/>
      <c r="T179" s="2"/>
      <c r="U179" s="2">
        <v>6</v>
      </c>
      <c r="V179" s="2"/>
      <c r="W179" s="2" t="s">
        <v>3320</v>
      </c>
      <c r="X179" s="2" t="s">
        <v>354</v>
      </c>
      <c r="Y179" s="3" t="str">
        <f t="shared" si="77"/>
        <v>%Z046102</v>
      </c>
      <c r="Z179" s="2" t="str">
        <f t="shared" si="105"/>
        <v>%%I00FT4002</v>
      </c>
      <c r="AA179" s="2"/>
      <c r="AB179" s="2" t="str">
        <f t="shared" si="79"/>
        <v>提升水泵P0402AB出口流量</v>
      </c>
      <c r="AC179" s="1" t="str">
        <f t="shared" si="80"/>
        <v>0</v>
      </c>
      <c r="AD179" s="1" t="str">
        <f t="shared" si="81"/>
        <v>45</v>
      </c>
      <c r="AE179" s="1" t="str">
        <f t="shared" si="82"/>
        <v>m3/h</v>
      </c>
      <c r="AF179" s="1"/>
      <c r="AG179" s="1"/>
      <c r="AH179" s="1"/>
      <c r="AI179" s="1"/>
      <c r="AJ179" s="1"/>
      <c r="AK179" s="58" t="s">
        <v>165</v>
      </c>
      <c r="AL179" s="4"/>
      <c r="AM179" s="4"/>
      <c r="AN179" s="5"/>
      <c r="AO179" s="195" t="s">
        <v>161</v>
      </c>
      <c r="AP179" s="199" t="s">
        <v>2990</v>
      </c>
      <c r="AQ179" s="197"/>
      <c r="AR179" s="196"/>
      <c r="AS179" s="196"/>
      <c r="AT179" s="205" t="s">
        <v>168</v>
      </c>
      <c r="AU179" s="205" t="s">
        <v>490</v>
      </c>
      <c r="AV179" s="196" t="s">
        <v>501</v>
      </c>
      <c r="AW179" s="4"/>
      <c r="AX179" s="4"/>
      <c r="AY179" s="4"/>
      <c r="AZ179" s="4"/>
      <c r="BA179" s="4"/>
      <c r="BB179" s="4"/>
      <c r="BC179" s="4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4"/>
      <c r="BW179" s="8"/>
      <c r="BX179" s="8"/>
      <c r="BY179" s="8"/>
      <c r="BZ179" s="4"/>
      <c r="CA179" s="4"/>
      <c r="CB179" s="4"/>
      <c r="CC179" s="4"/>
      <c r="CD179" s="27"/>
      <c r="CE179" s="27"/>
      <c r="CF179" s="207">
        <f t="shared" si="83"/>
        <v>-4.4999999999999998E-2</v>
      </c>
      <c r="CG179" s="208">
        <f t="shared" si="84"/>
        <v>4.4999999999999998E-2</v>
      </c>
      <c r="CH179" s="209"/>
      <c r="CI179" s="210"/>
      <c r="CJ179" s="207">
        <f t="shared" si="85"/>
        <v>22.454999999999998</v>
      </c>
      <c r="CK179" s="208">
        <f t="shared" si="86"/>
        <v>22.545000000000002</v>
      </c>
      <c r="CL179" s="209"/>
      <c r="CM179" s="210"/>
      <c r="CN179" s="207">
        <f t="shared" si="87"/>
        <v>44.954999999999998</v>
      </c>
      <c r="CO179" s="208">
        <f t="shared" si="88"/>
        <v>45.045000000000002</v>
      </c>
      <c r="CP179" s="211"/>
      <c r="CQ179" s="212"/>
      <c r="CR179" s="213"/>
      <c r="CS179" s="213"/>
    </row>
    <row r="180" spans="1:97" ht="19.899999999999999" customHeight="1">
      <c r="A180" s="194">
        <v>179</v>
      </c>
      <c r="B180" s="195">
        <v>3</v>
      </c>
      <c r="C180" s="195"/>
      <c r="D180" s="196" t="s">
        <v>3321</v>
      </c>
      <c r="E180" s="196" t="s">
        <v>3322</v>
      </c>
      <c r="F180" s="196" t="s">
        <v>3323</v>
      </c>
      <c r="G180" s="196" t="s">
        <v>3324</v>
      </c>
      <c r="H180" s="196" t="s">
        <v>3271</v>
      </c>
      <c r="I180" s="237" t="str">
        <f t="shared" si="106"/>
        <v>0</v>
      </c>
      <c r="J180" s="237" t="str">
        <f t="shared" si="107"/>
        <v xml:space="preserve">90 </v>
      </c>
      <c r="K180" s="2" t="str">
        <f t="shared" si="94"/>
        <v>FCS0302</v>
      </c>
      <c r="L180" s="1">
        <f t="shared" si="108"/>
        <v>4</v>
      </c>
      <c r="M180" s="1">
        <f t="shared" si="109"/>
        <v>6</v>
      </c>
      <c r="N180" s="1">
        <v>3</v>
      </c>
      <c r="O180" s="57" t="str">
        <f t="shared" si="110"/>
        <v>AAI143</v>
      </c>
      <c r="P180" s="2" t="str">
        <f t="shared" si="98"/>
        <v>AI</v>
      </c>
      <c r="Q180" s="2"/>
      <c r="R180" s="57" t="s">
        <v>162</v>
      </c>
      <c r="S180" s="2"/>
      <c r="T180" s="2"/>
      <c r="U180" s="2">
        <v>6</v>
      </c>
      <c r="V180" s="2"/>
      <c r="W180" s="2" t="s">
        <v>3325</v>
      </c>
      <c r="X180" s="2" t="s">
        <v>354</v>
      </c>
      <c r="Y180" s="3" t="str">
        <f t="shared" si="77"/>
        <v>%Z046103</v>
      </c>
      <c r="Z180" s="2" t="str">
        <f t="shared" si="105"/>
        <v>%%I04FT3001</v>
      </c>
      <c r="AA180" s="2"/>
      <c r="AB180" s="2" t="str">
        <f t="shared" si="79"/>
        <v>来自界区工业补充水流量</v>
      </c>
      <c r="AC180" s="1" t="str">
        <f t="shared" si="80"/>
        <v>0</v>
      </c>
      <c r="AD180" s="1" t="str">
        <f t="shared" si="81"/>
        <v xml:space="preserve">90 </v>
      </c>
      <c r="AE180" s="1" t="str">
        <f t="shared" si="82"/>
        <v>m3/h</v>
      </c>
      <c r="AF180" s="1"/>
      <c r="AG180" s="1"/>
      <c r="AH180" s="1"/>
      <c r="AI180" s="1"/>
      <c r="AJ180" s="1"/>
      <c r="AK180" s="58" t="s">
        <v>165</v>
      </c>
      <c r="AL180" s="4"/>
      <c r="AM180" s="4"/>
      <c r="AN180" s="5"/>
      <c r="AO180" s="195" t="s">
        <v>161</v>
      </c>
      <c r="AP180" s="199" t="s">
        <v>2990</v>
      </c>
      <c r="AQ180" s="197"/>
      <c r="AR180" s="196"/>
      <c r="AS180" s="196"/>
      <c r="AT180" s="205" t="s">
        <v>168</v>
      </c>
      <c r="AU180" s="205" t="s">
        <v>490</v>
      </c>
      <c r="AV180" s="196" t="s">
        <v>501</v>
      </c>
      <c r="AW180" s="4"/>
      <c r="AX180" s="4"/>
      <c r="AY180" s="4"/>
      <c r="AZ180" s="4"/>
      <c r="BA180" s="4"/>
      <c r="BB180" s="4"/>
      <c r="BC180" s="4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4"/>
      <c r="BW180" s="8"/>
      <c r="BX180" s="8"/>
      <c r="BY180" s="8"/>
      <c r="BZ180" s="4"/>
      <c r="CA180" s="4"/>
      <c r="CB180" s="4"/>
      <c r="CC180" s="4"/>
      <c r="CD180" s="27"/>
      <c r="CE180" s="27"/>
      <c r="CF180" s="207">
        <f t="shared" si="83"/>
        <v>-0.09</v>
      </c>
      <c r="CG180" s="208">
        <f t="shared" si="84"/>
        <v>0.09</v>
      </c>
      <c r="CH180" s="209"/>
      <c r="CI180" s="210"/>
      <c r="CJ180" s="207">
        <f t="shared" si="85"/>
        <v>44.91</v>
      </c>
      <c r="CK180" s="208">
        <f t="shared" si="86"/>
        <v>45.09</v>
      </c>
      <c r="CL180" s="209"/>
      <c r="CM180" s="210"/>
      <c r="CN180" s="207">
        <f t="shared" si="87"/>
        <v>89.91</v>
      </c>
      <c r="CO180" s="208">
        <f t="shared" si="88"/>
        <v>90.09</v>
      </c>
      <c r="CP180" s="211"/>
      <c r="CQ180" s="212"/>
      <c r="CR180" s="213"/>
      <c r="CS180" s="213"/>
    </row>
    <row r="181" spans="1:97" ht="19.899999999999999" customHeight="1">
      <c r="A181" s="194">
        <v>180</v>
      </c>
      <c r="B181" s="195">
        <v>4</v>
      </c>
      <c r="C181" s="195"/>
      <c r="D181" s="196" t="s">
        <v>3326</v>
      </c>
      <c r="E181" s="196" t="s">
        <v>3327</v>
      </c>
      <c r="F181" s="196" t="s">
        <v>3328</v>
      </c>
      <c r="G181" s="196" t="s">
        <v>3329</v>
      </c>
      <c r="H181" s="196" t="s">
        <v>3271</v>
      </c>
      <c r="I181" s="237" t="str">
        <f t="shared" si="106"/>
        <v>0</v>
      </c>
      <c r="J181" s="237" t="str">
        <f t="shared" si="107"/>
        <v>17</v>
      </c>
      <c r="K181" s="2" t="str">
        <f t="shared" si="94"/>
        <v>FCS0302</v>
      </c>
      <c r="L181" s="1">
        <f t="shared" si="108"/>
        <v>4</v>
      </c>
      <c r="M181" s="1">
        <f t="shared" si="109"/>
        <v>6</v>
      </c>
      <c r="N181" s="1">
        <v>4</v>
      </c>
      <c r="O181" s="57" t="str">
        <f t="shared" si="110"/>
        <v>AAI143</v>
      </c>
      <c r="P181" s="2" t="str">
        <f t="shared" si="98"/>
        <v>AI</v>
      </c>
      <c r="Q181" s="2"/>
      <c r="R181" s="57" t="s">
        <v>162</v>
      </c>
      <c r="S181" s="2"/>
      <c r="T181" s="2"/>
      <c r="U181" s="2">
        <v>6</v>
      </c>
      <c r="V181" s="2"/>
      <c r="W181" s="2" t="s">
        <v>3330</v>
      </c>
      <c r="X181" s="2" t="s">
        <v>354</v>
      </c>
      <c r="Y181" s="3" t="str">
        <f t="shared" si="77"/>
        <v>%Z046104</v>
      </c>
      <c r="Z181" s="2" t="str">
        <f t="shared" si="105"/>
        <v>%%I04FT3002</v>
      </c>
      <c r="AA181" s="2"/>
      <c r="AB181" s="2" t="str">
        <f t="shared" si="79"/>
        <v>去界区循环水排污水流量</v>
      </c>
      <c r="AC181" s="1" t="str">
        <f t="shared" si="80"/>
        <v>0</v>
      </c>
      <c r="AD181" s="1" t="str">
        <f t="shared" si="81"/>
        <v>17</v>
      </c>
      <c r="AE181" s="1" t="str">
        <f t="shared" si="82"/>
        <v>m3/h</v>
      </c>
      <c r="AF181" s="1"/>
      <c r="AG181" s="1"/>
      <c r="AH181" s="1"/>
      <c r="AI181" s="1"/>
      <c r="AJ181" s="1"/>
      <c r="AK181" s="58" t="s">
        <v>165</v>
      </c>
      <c r="AL181" s="4"/>
      <c r="AM181" s="4"/>
      <c r="AN181" s="5"/>
      <c r="AO181" s="195" t="s">
        <v>161</v>
      </c>
      <c r="AP181" s="199" t="s">
        <v>2990</v>
      </c>
      <c r="AQ181" s="197"/>
      <c r="AR181" s="196"/>
      <c r="AS181" s="196"/>
      <c r="AT181" s="205" t="s">
        <v>168</v>
      </c>
      <c r="AU181" s="205" t="s">
        <v>490</v>
      </c>
      <c r="AV181" s="196" t="s">
        <v>501</v>
      </c>
      <c r="AW181" s="4"/>
      <c r="AX181" s="4"/>
      <c r="AY181" s="4"/>
      <c r="AZ181" s="4"/>
      <c r="BA181" s="4"/>
      <c r="BB181" s="4"/>
      <c r="BC181" s="4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4"/>
      <c r="BW181" s="8"/>
      <c r="BX181" s="8"/>
      <c r="BY181" s="8"/>
      <c r="BZ181" s="4"/>
      <c r="CA181" s="4"/>
      <c r="CB181" s="4"/>
      <c r="CC181" s="4"/>
      <c r="CD181" s="27"/>
      <c r="CE181" s="27"/>
      <c r="CF181" s="207">
        <f t="shared" si="83"/>
        <v>-1.7000000000000001E-2</v>
      </c>
      <c r="CG181" s="208">
        <f t="shared" si="84"/>
        <v>1.7000000000000001E-2</v>
      </c>
      <c r="CH181" s="209"/>
      <c r="CI181" s="210"/>
      <c r="CJ181" s="207">
        <f t="shared" si="85"/>
        <v>8.4830000000000005</v>
      </c>
      <c r="CK181" s="208">
        <f t="shared" si="86"/>
        <v>8.5169999999999995</v>
      </c>
      <c r="CL181" s="209"/>
      <c r="CM181" s="210"/>
      <c r="CN181" s="207">
        <f t="shared" si="87"/>
        <v>16.983000000000001</v>
      </c>
      <c r="CO181" s="208">
        <f t="shared" si="88"/>
        <v>17.016999999999999</v>
      </c>
      <c r="CP181" s="211"/>
      <c r="CQ181" s="212"/>
      <c r="CR181" s="213"/>
      <c r="CS181" s="213"/>
    </row>
    <row r="182" spans="1:97" ht="19.899999999999999" customHeight="1">
      <c r="A182" s="194">
        <v>181</v>
      </c>
      <c r="B182" s="195">
        <v>5</v>
      </c>
      <c r="C182" s="195"/>
      <c r="D182" s="196" t="s">
        <v>3331</v>
      </c>
      <c r="E182" s="196" t="s">
        <v>3332</v>
      </c>
      <c r="F182" s="196" t="s">
        <v>3333</v>
      </c>
      <c r="G182" s="196" t="s">
        <v>764</v>
      </c>
      <c r="H182" s="196" t="s">
        <v>3271</v>
      </c>
      <c r="I182" s="237" t="str">
        <f t="shared" si="106"/>
        <v>0</v>
      </c>
      <c r="J182" s="237" t="str">
        <f t="shared" si="107"/>
        <v>5500</v>
      </c>
      <c r="K182" s="2" t="str">
        <f t="shared" si="94"/>
        <v>FCS0302</v>
      </c>
      <c r="L182" s="1">
        <f t="shared" si="108"/>
        <v>4</v>
      </c>
      <c r="M182" s="1">
        <f t="shared" si="109"/>
        <v>6</v>
      </c>
      <c r="N182" s="1">
        <v>5</v>
      </c>
      <c r="O182" s="57" t="str">
        <f t="shared" si="110"/>
        <v>AAI143</v>
      </c>
      <c r="P182" s="2" t="str">
        <f t="shared" si="98"/>
        <v>AI</v>
      </c>
      <c r="Q182" s="2"/>
      <c r="R182" s="57" t="s">
        <v>162</v>
      </c>
      <c r="S182" s="2"/>
      <c r="T182" s="2"/>
      <c r="U182" s="2">
        <v>6</v>
      </c>
      <c r="V182" s="2"/>
      <c r="W182" s="2" t="s">
        <v>3334</v>
      </c>
      <c r="X182" s="2" t="s">
        <v>354</v>
      </c>
      <c r="Y182" s="3" t="str">
        <f t="shared" si="77"/>
        <v>%Z046105</v>
      </c>
      <c r="Z182" s="2" t="str">
        <f t="shared" si="105"/>
        <v>%%I04FT3004</v>
      </c>
      <c r="AA182" s="2"/>
      <c r="AB182" s="2" t="str">
        <f t="shared" si="79"/>
        <v>VCM循环给水流量</v>
      </c>
      <c r="AC182" s="1" t="str">
        <f t="shared" si="80"/>
        <v>0</v>
      </c>
      <c r="AD182" s="1" t="str">
        <f t="shared" si="81"/>
        <v>5500</v>
      </c>
      <c r="AE182" s="1" t="str">
        <f t="shared" si="82"/>
        <v>m3/h</v>
      </c>
      <c r="AF182" s="1"/>
      <c r="AG182" s="1"/>
      <c r="AH182" s="1"/>
      <c r="AI182" s="1"/>
      <c r="AJ182" s="1"/>
      <c r="AK182" s="58" t="s">
        <v>165</v>
      </c>
      <c r="AL182" s="4"/>
      <c r="AM182" s="4"/>
      <c r="AN182" s="5"/>
      <c r="AO182" s="195" t="s">
        <v>161</v>
      </c>
      <c r="AP182" s="199" t="s">
        <v>2990</v>
      </c>
      <c r="AQ182" s="197"/>
      <c r="AR182" s="196"/>
      <c r="AS182" s="196"/>
      <c r="AT182" s="205" t="s">
        <v>168</v>
      </c>
      <c r="AU182" s="205" t="s">
        <v>490</v>
      </c>
      <c r="AV182" s="196" t="s">
        <v>501</v>
      </c>
      <c r="AW182" s="4"/>
      <c r="AX182" s="4"/>
      <c r="AY182" s="4"/>
      <c r="AZ182" s="4"/>
      <c r="BA182" s="4"/>
      <c r="BB182" s="4"/>
      <c r="BC182" s="4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4"/>
      <c r="BW182" s="8"/>
      <c r="BX182" s="8"/>
      <c r="BY182" s="8"/>
      <c r="BZ182" s="4"/>
      <c r="CA182" s="4"/>
      <c r="CB182" s="4"/>
      <c r="CC182" s="4"/>
      <c r="CD182" s="27"/>
      <c r="CE182" s="27"/>
      <c r="CF182" s="207">
        <f t="shared" si="83"/>
        <v>-5.5</v>
      </c>
      <c r="CG182" s="208">
        <f t="shared" si="84"/>
        <v>5.5</v>
      </c>
      <c r="CH182" s="209"/>
      <c r="CI182" s="210"/>
      <c r="CJ182" s="207">
        <f t="shared" si="85"/>
        <v>2744.5</v>
      </c>
      <c r="CK182" s="208">
        <f t="shared" si="86"/>
        <v>2755.5</v>
      </c>
      <c r="CL182" s="209"/>
      <c r="CM182" s="210"/>
      <c r="CN182" s="207">
        <f t="shared" si="87"/>
        <v>5494.5</v>
      </c>
      <c r="CO182" s="208">
        <f t="shared" si="88"/>
        <v>5505.5</v>
      </c>
      <c r="CP182" s="211"/>
      <c r="CQ182" s="212"/>
      <c r="CR182" s="213"/>
      <c r="CS182" s="213"/>
    </row>
    <row r="183" spans="1:97" ht="19.899999999999999" customHeight="1">
      <c r="A183" s="194">
        <v>182</v>
      </c>
      <c r="B183" s="195">
        <v>6</v>
      </c>
      <c r="C183" s="195"/>
      <c r="D183" s="196" t="s">
        <v>3335</v>
      </c>
      <c r="E183" s="196" t="s">
        <v>3336</v>
      </c>
      <c r="F183" s="196" t="s">
        <v>3337</v>
      </c>
      <c r="G183" s="196" t="s">
        <v>759</v>
      </c>
      <c r="H183" s="196" t="s">
        <v>3271</v>
      </c>
      <c r="I183" s="237" t="str">
        <f t="shared" si="106"/>
        <v>0</v>
      </c>
      <c r="J183" s="237" t="str">
        <f t="shared" si="107"/>
        <v>800</v>
      </c>
      <c r="K183" s="2" t="str">
        <f t="shared" si="94"/>
        <v>FCS0302</v>
      </c>
      <c r="L183" s="1">
        <f t="shared" si="108"/>
        <v>4</v>
      </c>
      <c r="M183" s="1">
        <f t="shared" si="109"/>
        <v>6</v>
      </c>
      <c r="N183" s="1">
        <v>6</v>
      </c>
      <c r="O183" s="57" t="str">
        <f t="shared" si="110"/>
        <v>AAI143</v>
      </c>
      <c r="P183" s="2" t="str">
        <f t="shared" si="98"/>
        <v>AI</v>
      </c>
      <c r="Q183" s="2"/>
      <c r="R183" s="57" t="s">
        <v>162</v>
      </c>
      <c r="S183" s="2"/>
      <c r="T183" s="2"/>
      <c r="U183" s="2">
        <v>6</v>
      </c>
      <c r="V183" s="2"/>
      <c r="W183" s="2" t="s">
        <v>3338</v>
      </c>
      <c r="X183" s="2" t="s">
        <v>354</v>
      </c>
      <c r="Y183" s="3" t="str">
        <f t="shared" si="77"/>
        <v>%Z046106</v>
      </c>
      <c r="Z183" s="2" t="str">
        <f t="shared" si="105"/>
        <v>%%I04FT3005</v>
      </c>
      <c r="AA183" s="2"/>
      <c r="AB183" s="2" t="str">
        <f t="shared" si="79"/>
        <v>去旁滤设备循环水流量</v>
      </c>
      <c r="AC183" s="1" t="str">
        <f t="shared" si="80"/>
        <v>0</v>
      </c>
      <c r="AD183" s="1" t="str">
        <f t="shared" si="81"/>
        <v>800</v>
      </c>
      <c r="AE183" s="1" t="str">
        <f t="shared" si="82"/>
        <v>m3/h</v>
      </c>
      <c r="AF183" s="1"/>
      <c r="AG183" s="1"/>
      <c r="AH183" s="1"/>
      <c r="AI183" s="1"/>
      <c r="AJ183" s="1"/>
      <c r="AK183" s="58" t="s">
        <v>165</v>
      </c>
      <c r="AL183" s="4"/>
      <c r="AM183" s="4"/>
      <c r="AN183" s="5"/>
      <c r="AO183" s="195" t="s">
        <v>161</v>
      </c>
      <c r="AP183" s="199" t="s">
        <v>2990</v>
      </c>
      <c r="AQ183" s="197"/>
      <c r="AR183" s="196"/>
      <c r="AS183" s="196"/>
      <c r="AT183" s="205" t="s">
        <v>168</v>
      </c>
      <c r="AU183" s="205" t="s">
        <v>490</v>
      </c>
      <c r="AV183" s="196" t="s">
        <v>501</v>
      </c>
      <c r="AW183" s="4"/>
      <c r="AX183" s="4"/>
      <c r="AY183" s="4"/>
      <c r="AZ183" s="4"/>
      <c r="BA183" s="4"/>
      <c r="BB183" s="4"/>
      <c r="BC183" s="4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4"/>
      <c r="BW183" s="8"/>
      <c r="BX183" s="8"/>
      <c r="BY183" s="8"/>
      <c r="BZ183" s="4"/>
      <c r="CA183" s="4"/>
      <c r="CB183" s="4"/>
      <c r="CC183" s="4"/>
      <c r="CD183" s="27"/>
      <c r="CE183" s="27"/>
      <c r="CF183" s="207">
        <f t="shared" si="83"/>
        <v>-0.8</v>
      </c>
      <c r="CG183" s="208">
        <f t="shared" si="84"/>
        <v>0.8</v>
      </c>
      <c r="CH183" s="209"/>
      <c r="CI183" s="210"/>
      <c r="CJ183" s="207">
        <f t="shared" si="85"/>
        <v>399.2</v>
      </c>
      <c r="CK183" s="208">
        <f t="shared" si="86"/>
        <v>400.8</v>
      </c>
      <c r="CL183" s="209"/>
      <c r="CM183" s="210"/>
      <c r="CN183" s="207">
        <f t="shared" si="87"/>
        <v>799.2</v>
      </c>
      <c r="CO183" s="208">
        <f t="shared" si="88"/>
        <v>800.8</v>
      </c>
      <c r="CP183" s="211"/>
      <c r="CQ183" s="212"/>
      <c r="CR183" s="213"/>
      <c r="CS183" s="213"/>
    </row>
    <row r="184" spans="1:97" ht="19.899999999999999" customHeight="1">
      <c r="A184" s="194">
        <v>183</v>
      </c>
      <c r="B184" s="195">
        <v>7</v>
      </c>
      <c r="C184" s="195"/>
      <c r="D184" s="196" t="s">
        <v>3339</v>
      </c>
      <c r="E184" s="196" t="s">
        <v>3340</v>
      </c>
      <c r="F184" s="196" t="s">
        <v>3341</v>
      </c>
      <c r="G184" s="196" t="s">
        <v>513</v>
      </c>
      <c r="H184" s="196"/>
      <c r="I184" s="237" t="str">
        <f t="shared" si="106"/>
        <v>0</v>
      </c>
      <c r="J184" s="237" t="str">
        <f t="shared" si="107"/>
        <v>101</v>
      </c>
      <c r="K184" s="2" t="str">
        <f t="shared" si="94"/>
        <v>FCS0302</v>
      </c>
      <c r="L184" s="1">
        <f t="shared" si="108"/>
        <v>4</v>
      </c>
      <c r="M184" s="1">
        <f t="shared" si="109"/>
        <v>6</v>
      </c>
      <c r="N184" s="1">
        <v>7</v>
      </c>
      <c r="O184" s="57" t="str">
        <f t="shared" si="110"/>
        <v>AAI143</v>
      </c>
      <c r="P184" s="2" t="str">
        <f t="shared" si="98"/>
        <v>AI</v>
      </c>
      <c r="Q184" s="2"/>
      <c r="R184" s="57" t="s">
        <v>162</v>
      </c>
      <c r="S184" s="2"/>
      <c r="T184" s="2"/>
      <c r="U184" s="2">
        <v>6</v>
      </c>
      <c r="V184" s="2"/>
      <c r="W184" s="2" t="s">
        <v>3342</v>
      </c>
      <c r="X184" s="2" t="s">
        <v>354</v>
      </c>
      <c r="Y184" s="3" t="str">
        <f t="shared" si="77"/>
        <v>%Z046107</v>
      </c>
      <c r="Z184" s="2" t="str">
        <f t="shared" si="105"/>
        <v>%%I04FT3006</v>
      </c>
      <c r="AA184" s="2"/>
      <c r="AB184" s="2" t="str">
        <f t="shared" si="79"/>
        <v>去焚烧装置循环水流量</v>
      </c>
      <c r="AC184" s="1" t="str">
        <f t="shared" si="80"/>
        <v>0</v>
      </c>
      <c r="AD184" s="1" t="str">
        <f t="shared" si="81"/>
        <v>101</v>
      </c>
      <c r="AE184" s="1" t="str">
        <f t="shared" si="82"/>
        <v/>
      </c>
      <c r="AF184" s="1"/>
      <c r="AG184" s="1"/>
      <c r="AH184" s="1"/>
      <c r="AI184" s="1"/>
      <c r="AJ184" s="1"/>
      <c r="AK184" s="58" t="s">
        <v>165</v>
      </c>
      <c r="AL184" s="4"/>
      <c r="AM184" s="4"/>
      <c r="AN184" s="5"/>
      <c r="AO184" s="195" t="s">
        <v>161</v>
      </c>
      <c r="AP184" s="199" t="s">
        <v>2990</v>
      </c>
      <c r="AQ184" s="197"/>
      <c r="AR184" s="196"/>
      <c r="AS184" s="196"/>
      <c r="AT184" s="205" t="s">
        <v>168</v>
      </c>
      <c r="AU184" s="205" t="s">
        <v>490</v>
      </c>
      <c r="AV184" s="196" t="s">
        <v>501</v>
      </c>
      <c r="AW184" s="4"/>
      <c r="AX184" s="4"/>
      <c r="AY184" s="4"/>
      <c r="AZ184" s="4"/>
      <c r="BA184" s="4"/>
      <c r="BB184" s="4"/>
      <c r="BC184" s="4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4"/>
      <c r="BW184" s="8"/>
      <c r="BX184" s="8"/>
      <c r="BY184" s="8"/>
      <c r="BZ184" s="4"/>
      <c r="CA184" s="4"/>
      <c r="CB184" s="4"/>
      <c r="CC184" s="4"/>
      <c r="CD184" s="27"/>
      <c r="CE184" s="27"/>
      <c r="CF184" s="207">
        <f t="shared" si="83"/>
        <v>-0.10100000000000001</v>
      </c>
      <c r="CG184" s="208">
        <f t="shared" si="84"/>
        <v>0.10100000000000001</v>
      </c>
      <c r="CH184" s="209"/>
      <c r="CI184" s="210"/>
      <c r="CJ184" s="207">
        <f t="shared" si="85"/>
        <v>50.399000000000001</v>
      </c>
      <c r="CK184" s="208">
        <f t="shared" si="86"/>
        <v>50.600999999999999</v>
      </c>
      <c r="CL184" s="209"/>
      <c r="CM184" s="210"/>
      <c r="CN184" s="207">
        <f t="shared" si="87"/>
        <v>100.899</v>
      </c>
      <c r="CO184" s="208">
        <f t="shared" si="88"/>
        <v>101.101</v>
      </c>
      <c r="CP184" s="211"/>
      <c r="CQ184" s="212"/>
      <c r="CR184" s="213"/>
      <c r="CS184" s="213"/>
    </row>
    <row r="185" spans="1:97" ht="19.899999999999999" customHeight="1">
      <c r="A185" s="194">
        <v>184</v>
      </c>
      <c r="B185" s="195">
        <v>8</v>
      </c>
      <c r="C185" s="195"/>
      <c r="D185" s="196" t="str">
        <f t="shared" ref="D185:D193" si="111">LEFT(K185,1)&amp;RIGHT(K185,2)&amp;"N"&amp;L185&amp;"S"&amp;M185&amp;N185</f>
        <v>F02N4S68</v>
      </c>
      <c r="E185" s="196" t="s">
        <v>3343</v>
      </c>
      <c r="F185" s="196" t="s">
        <v>3308</v>
      </c>
      <c r="G185" s="196"/>
      <c r="H185" s="196"/>
      <c r="I185" s="237"/>
      <c r="J185" s="237"/>
      <c r="K185" s="2" t="str">
        <f t="shared" si="94"/>
        <v>FCS0302</v>
      </c>
      <c r="L185" s="1">
        <f t="shared" si="108"/>
        <v>4</v>
      </c>
      <c r="M185" s="1">
        <f t="shared" si="109"/>
        <v>6</v>
      </c>
      <c r="N185" s="1">
        <v>8</v>
      </c>
      <c r="O185" s="57" t="str">
        <f t="shared" si="110"/>
        <v>AAI143</v>
      </c>
      <c r="P185" s="2" t="str">
        <f t="shared" si="98"/>
        <v>AI</v>
      </c>
      <c r="Q185" s="2"/>
      <c r="R185" s="57" t="s">
        <v>162</v>
      </c>
      <c r="S185" s="2"/>
      <c r="T185" s="2"/>
      <c r="U185" s="2"/>
      <c r="V185" s="2"/>
      <c r="W185" s="2"/>
      <c r="X185" s="2"/>
      <c r="Y185" s="3" t="str">
        <f t="shared" si="77"/>
        <v>%Z046108</v>
      </c>
      <c r="Z185" s="2" t="str">
        <f t="shared" si="105"/>
        <v>%%IF02N4S68</v>
      </c>
      <c r="AA185" s="2"/>
      <c r="AB185" s="2" t="str">
        <f t="shared" si="79"/>
        <v>BAI SPARE</v>
      </c>
      <c r="AC185" s="1" t="str">
        <f t="shared" si="80"/>
        <v/>
      </c>
      <c r="AD185" s="1" t="str">
        <f t="shared" si="81"/>
        <v/>
      </c>
      <c r="AE185" s="1" t="str">
        <f t="shared" si="82"/>
        <v/>
      </c>
      <c r="AF185" s="1"/>
      <c r="AG185" s="1"/>
      <c r="AH185" s="1"/>
      <c r="AI185" s="1"/>
      <c r="AJ185" s="1"/>
      <c r="AK185" s="58" t="s">
        <v>165</v>
      </c>
      <c r="AL185" s="4"/>
      <c r="AM185" s="4"/>
      <c r="AN185" s="5"/>
      <c r="AO185" s="195" t="s">
        <v>161</v>
      </c>
      <c r="AP185" s="199" t="s">
        <v>2990</v>
      </c>
      <c r="AQ185" s="197"/>
      <c r="AR185" s="196"/>
      <c r="AS185" s="196"/>
      <c r="AT185" s="205" t="s">
        <v>168</v>
      </c>
      <c r="AU185" s="205"/>
      <c r="AV185" s="196"/>
      <c r="AW185" s="4"/>
      <c r="AX185" s="4"/>
      <c r="AY185" s="4"/>
      <c r="AZ185" s="4"/>
      <c r="BA185" s="4"/>
      <c r="BB185" s="4"/>
      <c r="BC185" s="4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4"/>
      <c r="BW185" s="8"/>
      <c r="BX185" s="8"/>
      <c r="BY185" s="8"/>
      <c r="BZ185" s="4"/>
      <c r="CA185" s="4"/>
      <c r="CB185" s="4"/>
      <c r="CC185" s="4"/>
      <c r="CD185" s="27"/>
      <c r="CE185" s="27"/>
      <c r="CF185" s="207" t="e">
        <f t="shared" si="83"/>
        <v>#VALUE!</v>
      </c>
      <c r="CG185" s="208" t="e">
        <f t="shared" si="84"/>
        <v>#VALUE!</v>
      </c>
      <c r="CH185" s="209"/>
      <c r="CI185" s="210"/>
      <c r="CJ185" s="207" t="e">
        <f t="shared" si="85"/>
        <v>#VALUE!</v>
      </c>
      <c r="CK185" s="208" t="e">
        <f t="shared" si="86"/>
        <v>#VALUE!</v>
      </c>
      <c r="CL185" s="209"/>
      <c r="CM185" s="210"/>
      <c r="CN185" s="207" t="e">
        <f t="shared" si="87"/>
        <v>#VALUE!</v>
      </c>
      <c r="CO185" s="208" t="e">
        <f t="shared" si="88"/>
        <v>#VALUE!</v>
      </c>
      <c r="CP185" s="211"/>
      <c r="CQ185" s="212"/>
      <c r="CR185" s="213"/>
      <c r="CS185" s="213"/>
    </row>
    <row r="186" spans="1:97" ht="19.899999999999999" customHeight="1">
      <c r="A186" s="194">
        <v>185</v>
      </c>
      <c r="B186" s="195">
        <v>9</v>
      </c>
      <c r="C186" s="195"/>
      <c r="D186" s="196" t="str">
        <f t="shared" si="111"/>
        <v>F02N4S69</v>
      </c>
      <c r="E186" s="196" t="s">
        <v>3344</v>
      </c>
      <c r="F186" s="196" t="s">
        <v>3308</v>
      </c>
      <c r="G186" s="196"/>
      <c r="H186" s="196"/>
      <c r="I186" s="237"/>
      <c r="J186" s="237"/>
      <c r="K186" s="2" t="str">
        <f t="shared" si="94"/>
        <v>FCS0302</v>
      </c>
      <c r="L186" s="1">
        <f t="shared" si="108"/>
        <v>4</v>
      </c>
      <c r="M186" s="1">
        <f t="shared" si="109"/>
        <v>6</v>
      </c>
      <c r="N186" s="1">
        <v>9</v>
      </c>
      <c r="O186" s="57" t="str">
        <f t="shared" si="110"/>
        <v>AAI143</v>
      </c>
      <c r="P186" s="2" t="str">
        <f t="shared" si="98"/>
        <v>AI</v>
      </c>
      <c r="Q186" s="2"/>
      <c r="R186" s="57" t="s">
        <v>162</v>
      </c>
      <c r="S186" s="2"/>
      <c r="T186" s="2"/>
      <c r="U186" s="2"/>
      <c r="V186" s="2"/>
      <c r="W186" s="2"/>
      <c r="X186" s="2"/>
      <c r="Y186" s="3" t="str">
        <f t="shared" si="77"/>
        <v>%Z046109</v>
      </c>
      <c r="Z186" s="2" t="str">
        <f t="shared" si="105"/>
        <v>%%IF02N4S69</v>
      </c>
      <c r="AA186" s="2"/>
      <c r="AB186" s="2" t="str">
        <f t="shared" si="79"/>
        <v>BAI SPARE</v>
      </c>
      <c r="AC186" s="1" t="str">
        <f t="shared" si="80"/>
        <v/>
      </c>
      <c r="AD186" s="1" t="str">
        <f t="shared" si="81"/>
        <v/>
      </c>
      <c r="AE186" s="1" t="str">
        <f t="shared" si="82"/>
        <v/>
      </c>
      <c r="AF186" s="1"/>
      <c r="AG186" s="1"/>
      <c r="AH186" s="1"/>
      <c r="AI186" s="1"/>
      <c r="AJ186" s="1"/>
      <c r="AK186" s="58" t="s">
        <v>165</v>
      </c>
      <c r="AL186" s="4"/>
      <c r="AM186" s="4"/>
      <c r="AN186" s="5"/>
      <c r="AO186" s="195" t="s">
        <v>161</v>
      </c>
      <c r="AP186" s="199" t="s">
        <v>2990</v>
      </c>
      <c r="AQ186" s="197"/>
      <c r="AR186" s="196"/>
      <c r="AS186" s="196"/>
      <c r="AT186" s="205" t="s">
        <v>168</v>
      </c>
      <c r="AU186" s="205"/>
      <c r="AV186" s="196"/>
      <c r="AW186" s="4"/>
      <c r="AX186" s="4"/>
      <c r="AY186" s="4"/>
      <c r="AZ186" s="4"/>
      <c r="BA186" s="4"/>
      <c r="BB186" s="4"/>
      <c r="BC186" s="4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4"/>
      <c r="BW186" s="8"/>
      <c r="BX186" s="8"/>
      <c r="BY186" s="8"/>
      <c r="BZ186" s="4"/>
      <c r="CA186" s="4"/>
      <c r="CB186" s="4"/>
      <c r="CC186" s="4"/>
      <c r="CD186" s="27"/>
      <c r="CE186" s="27"/>
      <c r="CF186" s="207" t="e">
        <f t="shared" si="83"/>
        <v>#VALUE!</v>
      </c>
      <c r="CG186" s="208" t="e">
        <f t="shared" si="84"/>
        <v>#VALUE!</v>
      </c>
      <c r="CH186" s="209"/>
      <c r="CI186" s="210"/>
      <c r="CJ186" s="207" t="e">
        <f t="shared" si="85"/>
        <v>#VALUE!</v>
      </c>
      <c r="CK186" s="208" t="e">
        <f t="shared" si="86"/>
        <v>#VALUE!</v>
      </c>
      <c r="CL186" s="209"/>
      <c r="CM186" s="210"/>
      <c r="CN186" s="207" t="e">
        <f t="shared" si="87"/>
        <v>#VALUE!</v>
      </c>
      <c r="CO186" s="208" t="e">
        <f t="shared" si="88"/>
        <v>#VALUE!</v>
      </c>
      <c r="CP186" s="211"/>
      <c r="CQ186" s="212"/>
      <c r="CR186" s="213"/>
      <c r="CS186" s="213"/>
    </row>
    <row r="187" spans="1:97" ht="19.899999999999999" customHeight="1">
      <c r="A187" s="194">
        <v>186</v>
      </c>
      <c r="B187" s="195">
        <v>10</v>
      </c>
      <c r="C187" s="195"/>
      <c r="D187" s="196" t="str">
        <f t="shared" si="111"/>
        <v>F02N4S610</v>
      </c>
      <c r="E187" s="196" t="s">
        <v>3345</v>
      </c>
      <c r="F187" s="196" t="s">
        <v>3308</v>
      </c>
      <c r="G187" s="196"/>
      <c r="H187" s="196"/>
      <c r="I187" s="237"/>
      <c r="J187" s="237"/>
      <c r="K187" s="2" t="str">
        <f t="shared" si="94"/>
        <v>FCS0302</v>
      </c>
      <c r="L187" s="1">
        <f t="shared" si="108"/>
        <v>4</v>
      </c>
      <c r="M187" s="1">
        <f t="shared" si="109"/>
        <v>6</v>
      </c>
      <c r="N187" s="1">
        <v>10</v>
      </c>
      <c r="O187" s="57" t="str">
        <f t="shared" si="110"/>
        <v>AAI143</v>
      </c>
      <c r="P187" s="2" t="str">
        <f t="shared" si="98"/>
        <v>AI</v>
      </c>
      <c r="Q187" s="2"/>
      <c r="R187" s="57" t="s">
        <v>162</v>
      </c>
      <c r="S187" s="2"/>
      <c r="T187" s="2"/>
      <c r="U187" s="2"/>
      <c r="V187" s="2"/>
      <c r="W187" s="2"/>
      <c r="X187" s="2"/>
      <c r="Y187" s="3" t="str">
        <f t="shared" si="77"/>
        <v>%Z046110</v>
      </c>
      <c r="Z187" s="2" t="str">
        <f t="shared" si="105"/>
        <v>%%IF02N4S610</v>
      </c>
      <c r="AA187" s="2"/>
      <c r="AB187" s="2" t="str">
        <f t="shared" si="79"/>
        <v>BAI SPARE</v>
      </c>
      <c r="AC187" s="1" t="str">
        <f t="shared" si="80"/>
        <v/>
      </c>
      <c r="AD187" s="1" t="str">
        <f t="shared" si="81"/>
        <v/>
      </c>
      <c r="AE187" s="1" t="str">
        <f t="shared" si="82"/>
        <v/>
      </c>
      <c r="AF187" s="1"/>
      <c r="AG187" s="1"/>
      <c r="AH187" s="1"/>
      <c r="AI187" s="1"/>
      <c r="AJ187" s="1"/>
      <c r="AK187" s="58" t="s">
        <v>165</v>
      </c>
      <c r="AL187" s="4"/>
      <c r="AM187" s="4"/>
      <c r="AN187" s="5"/>
      <c r="AO187" s="195" t="s">
        <v>161</v>
      </c>
      <c r="AP187" s="199" t="s">
        <v>2990</v>
      </c>
      <c r="AQ187" s="197"/>
      <c r="AR187" s="196"/>
      <c r="AS187" s="196"/>
      <c r="AT187" s="205" t="s">
        <v>168</v>
      </c>
      <c r="AU187" s="205"/>
      <c r="AV187" s="196"/>
      <c r="AW187" s="4"/>
      <c r="AX187" s="4"/>
      <c r="AY187" s="4"/>
      <c r="AZ187" s="4"/>
      <c r="BA187" s="4"/>
      <c r="BB187" s="4"/>
      <c r="BC187" s="4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4"/>
      <c r="BW187" s="8"/>
      <c r="BX187" s="8"/>
      <c r="BY187" s="8"/>
      <c r="BZ187" s="4"/>
      <c r="CA187" s="4"/>
      <c r="CB187" s="4"/>
      <c r="CC187" s="4"/>
      <c r="CD187" s="27"/>
      <c r="CE187" s="27"/>
      <c r="CF187" s="207" t="e">
        <f t="shared" si="83"/>
        <v>#VALUE!</v>
      </c>
      <c r="CG187" s="208" t="e">
        <f t="shared" si="84"/>
        <v>#VALUE!</v>
      </c>
      <c r="CH187" s="209"/>
      <c r="CI187" s="210"/>
      <c r="CJ187" s="207" t="e">
        <f t="shared" si="85"/>
        <v>#VALUE!</v>
      </c>
      <c r="CK187" s="208" t="e">
        <f t="shared" si="86"/>
        <v>#VALUE!</v>
      </c>
      <c r="CL187" s="209"/>
      <c r="CM187" s="210"/>
      <c r="CN187" s="207" t="e">
        <f t="shared" si="87"/>
        <v>#VALUE!</v>
      </c>
      <c r="CO187" s="208" t="e">
        <f t="shared" si="88"/>
        <v>#VALUE!</v>
      </c>
      <c r="CP187" s="211"/>
      <c r="CQ187" s="212"/>
      <c r="CR187" s="213"/>
      <c r="CS187" s="213"/>
    </row>
    <row r="188" spans="1:97" ht="19.899999999999999" customHeight="1">
      <c r="A188" s="194">
        <v>187</v>
      </c>
      <c r="B188" s="195">
        <v>11</v>
      </c>
      <c r="C188" s="195"/>
      <c r="D188" s="196" t="str">
        <f t="shared" si="111"/>
        <v>F02N4S611</v>
      </c>
      <c r="E188" s="196" t="s">
        <v>3346</v>
      </c>
      <c r="F188" s="196" t="s">
        <v>3308</v>
      </c>
      <c r="G188" s="196"/>
      <c r="H188" s="196"/>
      <c r="I188" s="237"/>
      <c r="J188" s="237"/>
      <c r="K188" s="2" t="str">
        <f t="shared" si="94"/>
        <v>FCS0302</v>
      </c>
      <c r="L188" s="1">
        <f t="shared" si="108"/>
        <v>4</v>
      </c>
      <c r="M188" s="1">
        <f t="shared" si="109"/>
        <v>6</v>
      </c>
      <c r="N188" s="1">
        <v>11</v>
      </c>
      <c r="O188" s="57" t="str">
        <f t="shared" si="110"/>
        <v>AAI143</v>
      </c>
      <c r="P188" s="2" t="str">
        <f t="shared" si="98"/>
        <v>AI</v>
      </c>
      <c r="Q188" s="2"/>
      <c r="R188" s="57" t="s">
        <v>162</v>
      </c>
      <c r="S188" s="2"/>
      <c r="T188" s="2"/>
      <c r="U188" s="2"/>
      <c r="V188" s="2"/>
      <c r="W188" s="2"/>
      <c r="X188" s="2"/>
      <c r="Y188" s="3" t="str">
        <f t="shared" si="77"/>
        <v>%Z046111</v>
      </c>
      <c r="Z188" s="2" t="str">
        <f t="shared" si="105"/>
        <v>%%IF02N4S611</v>
      </c>
      <c r="AA188" s="2"/>
      <c r="AB188" s="2" t="str">
        <f t="shared" si="79"/>
        <v>BAI SPARE</v>
      </c>
      <c r="AC188" s="1" t="str">
        <f t="shared" si="80"/>
        <v/>
      </c>
      <c r="AD188" s="1" t="str">
        <f t="shared" si="81"/>
        <v/>
      </c>
      <c r="AE188" s="1" t="str">
        <f t="shared" si="82"/>
        <v/>
      </c>
      <c r="AF188" s="1"/>
      <c r="AG188" s="1"/>
      <c r="AH188" s="1"/>
      <c r="AI188" s="1"/>
      <c r="AJ188" s="1"/>
      <c r="AK188" s="58" t="s">
        <v>165</v>
      </c>
      <c r="AL188" s="4"/>
      <c r="AM188" s="4"/>
      <c r="AN188" s="5"/>
      <c r="AO188" s="195" t="s">
        <v>161</v>
      </c>
      <c r="AP188" s="199" t="s">
        <v>2990</v>
      </c>
      <c r="AQ188" s="197"/>
      <c r="AR188" s="196"/>
      <c r="AS188" s="196"/>
      <c r="AT188" s="205" t="s">
        <v>168</v>
      </c>
      <c r="AU188" s="205"/>
      <c r="AV188" s="196"/>
      <c r="AW188" s="4"/>
      <c r="AX188" s="4"/>
      <c r="AY188" s="4"/>
      <c r="AZ188" s="4"/>
      <c r="BA188" s="4"/>
      <c r="BB188" s="4"/>
      <c r="BC188" s="4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4"/>
      <c r="BW188" s="8"/>
      <c r="BX188" s="8"/>
      <c r="BY188" s="8"/>
      <c r="BZ188" s="4"/>
      <c r="CA188" s="4"/>
      <c r="CB188" s="4"/>
      <c r="CC188" s="4"/>
      <c r="CD188" s="27"/>
      <c r="CE188" s="27"/>
      <c r="CF188" s="207" t="e">
        <f t="shared" si="83"/>
        <v>#VALUE!</v>
      </c>
      <c r="CG188" s="208" t="e">
        <f t="shared" si="84"/>
        <v>#VALUE!</v>
      </c>
      <c r="CH188" s="209"/>
      <c r="CI188" s="210"/>
      <c r="CJ188" s="207" t="e">
        <f t="shared" si="85"/>
        <v>#VALUE!</v>
      </c>
      <c r="CK188" s="208" t="e">
        <f t="shared" si="86"/>
        <v>#VALUE!</v>
      </c>
      <c r="CL188" s="209"/>
      <c r="CM188" s="210"/>
      <c r="CN188" s="207" t="e">
        <f t="shared" si="87"/>
        <v>#VALUE!</v>
      </c>
      <c r="CO188" s="208" t="e">
        <f t="shared" si="88"/>
        <v>#VALUE!</v>
      </c>
      <c r="CP188" s="211"/>
      <c r="CQ188" s="212"/>
      <c r="CR188" s="213"/>
      <c r="CS188" s="213"/>
    </row>
    <row r="189" spans="1:97" ht="19.899999999999999" customHeight="1">
      <c r="A189" s="194">
        <v>188</v>
      </c>
      <c r="B189" s="195">
        <v>12</v>
      </c>
      <c r="C189" s="195"/>
      <c r="D189" s="196" t="str">
        <f t="shared" si="111"/>
        <v>F02N4S612</v>
      </c>
      <c r="E189" s="196" t="s">
        <v>3347</v>
      </c>
      <c r="F189" s="196" t="s">
        <v>3308</v>
      </c>
      <c r="G189" s="196"/>
      <c r="H189" s="196"/>
      <c r="I189" s="237"/>
      <c r="J189" s="237"/>
      <c r="K189" s="2" t="str">
        <f t="shared" si="94"/>
        <v>FCS0302</v>
      </c>
      <c r="L189" s="1">
        <f t="shared" si="108"/>
        <v>4</v>
      </c>
      <c r="M189" s="1">
        <f t="shared" si="109"/>
        <v>6</v>
      </c>
      <c r="N189" s="1">
        <v>12</v>
      </c>
      <c r="O189" s="57" t="str">
        <f t="shared" si="110"/>
        <v>AAI143</v>
      </c>
      <c r="P189" s="2" t="str">
        <f t="shared" si="98"/>
        <v>AI</v>
      </c>
      <c r="Q189" s="2"/>
      <c r="R189" s="57" t="s">
        <v>162</v>
      </c>
      <c r="S189" s="2"/>
      <c r="T189" s="2"/>
      <c r="U189" s="2"/>
      <c r="V189" s="2"/>
      <c r="W189" s="2"/>
      <c r="X189" s="2"/>
      <c r="Y189" s="3" t="str">
        <f t="shared" si="77"/>
        <v>%Z046112</v>
      </c>
      <c r="Z189" s="2" t="str">
        <f t="shared" si="105"/>
        <v>%%IF02N4S612</v>
      </c>
      <c r="AA189" s="2"/>
      <c r="AB189" s="2" t="str">
        <f t="shared" si="79"/>
        <v>BAI SPARE</v>
      </c>
      <c r="AC189" s="1" t="str">
        <f t="shared" si="80"/>
        <v/>
      </c>
      <c r="AD189" s="1" t="str">
        <f t="shared" si="81"/>
        <v/>
      </c>
      <c r="AE189" s="1" t="str">
        <f t="shared" si="82"/>
        <v/>
      </c>
      <c r="AF189" s="1"/>
      <c r="AG189" s="1"/>
      <c r="AH189" s="1"/>
      <c r="AI189" s="1"/>
      <c r="AJ189" s="1"/>
      <c r="AK189" s="58" t="s">
        <v>165</v>
      </c>
      <c r="AL189" s="4"/>
      <c r="AM189" s="4"/>
      <c r="AN189" s="5"/>
      <c r="AO189" s="195" t="s">
        <v>161</v>
      </c>
      <c r="AP189" s="199" t="s">
        <v>2990</v>
      </c>
      <c r="AQ189" s="197"/>
      <c r="AR189" s="196"/>
      <c r="AS189" s="196"/>
      <c r="AT189" s="205" t="s">
        <v>168</v>
      </c>
      <c r="AU189" s="205"/>
      <c r="AV189" s="196"/>
      <c r="AW189" s="4"/>
      <c r="AX189" s="4"/>
      <c r="AY189" s="4"/>
      <c r="AZ189" s="4"/>
      <c r="BA189" s="4"/>
      <c r="BB189" s="4"/>
      <c r="BC189" s="4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4"/>
      <c r="BW189" s="8"/>
      <c r="BX189" s="8"/>
      <c r="BY189" s="8"/>
      <c r="BZ189" s="4"/>
      <c r="CA189" s="4"/>
      <c r="CB189" s="4"/>
      <c r="CC189" s="4"/>
      <c r="CD189" s="27"/>
      <c r="CE189" s="27"/>
      <c r="CF189" s="207" t="e">
        <f t="shared" si="83"/>
        <v>#VALUE!</v>
      </c>
      <c r="CG189" s="208" t="e">
        <f t="shared" si="84"/>
        <v>#VALUE!</v>
      </c>
      <c r="CH189" s="209"/>
      <c r="CI189" s="210"/>
      <c r="CJ189" s="207" t="e">
        <f t="shared" si="85"/>
        <v>#VALUE!</v>
      </c>
      <c r="CK189" s="208" t="e">
        <f t="shared" si="86"/>
        <v>#VALUE!</v>
      </c>
      <c r="CL189" s="209"/>
      <c r="CM189" s="210"/>
      <c r="CN189" s="207" t="e">
        <f t="shared" si="87"/>
        <v>#VALUE!</v>
      </c>
      <c r="CO189" s="208" t="e">
        <f t="shared" si="88"/>
        <v>#VALUE!</v>
      </c>
      <c r="CP189" s="211"/>
      <c r="CQ189" s="212"/>
      <c r="CR189" s="213"/>
      <c r="CS189" s="213"/>
    </row>
    <row r="190" spans="1:97" ht="19.899999999999999" customHeight="1">
      <c r="A190" s="194">
        <v>189</v>
      </c>
      <c r="B190" s="195">
        <v>13</v>
      </c>
      <c r="C190" s="195"/>
      <c r="D190" s="196" t="str">
        <f t="shared" si="111"/>
        <v>F02N4S613</v>
      </c>
      <c r="E190" s="196" t="s">
        <v>3348</v>
      </c>
      <c r="F190" s="196" t="s">
        <v>3308</v>
      </c>
      <c r="G190" s="196"/>
      <c r="H190" s="196"/>
      <c r="I190" s="237"/>
      <c r="J190" s="237"/>
      <c r="K190" s="2" t="str">
        <f t="shared" si="94"/>
        <v>FCS0302</v>
      </c>
      <c r="L190" s="1">
        <f t="shared" si="108"/>
        <v>4</v>
      </c>
      <c r="M190" s="1">
        <f t="shared" si="109"/>
        <v>6</v>
      </c>
      <c r="N190" s="1">
        <v>13</v>
      </c>
      <c r="O190" s="57" t="str">
        <f t="shared" si="110"/>
        <v>AAI143</v>
      </c>
      <c r="P190" s="2" t="str">
        <f t="shared" si="98"/>
        <v>AI</v>
      </c>
      <c r="Q190" s="2"/>
      <c r="R190" s="57" t="s">
        <v>162</v>
      </c>
      <c r="S190" s="2"/>
      <c r="T190" s="2"/>
      <c r="U190" s="2"/>
      <c r="V190" s="2"/>
      <c r="W190" s="2"/>
      <c r="X190" s="2"/>
      <c r="Y190" s="3" t="str">
        <f t="shared" si="77"/>
        <v>%Z046113</v>
      </c>
      <c r="Z190" s="2" t="str">
        <f t="shared" si="105"/>
        <v>%%IF02N4S613</v>
      </c>
      <c r="AA190" s="2"/>
      <c r="AB190" s="2" t="str">
        <f t="shared" si="79"/>
        <v>BAI SPARE</v>
      </c>
      <c r="AC190" s="1" t="str">
        <f t="shared" si="80"/>
        <v/>
      </c>
      <c r="AD190" s="1" t="str">
        <f t="shared" si="81"/>
        <v/>
      </c>
      <c r="AE190" s="1" t="str">
        <f t="shared" si="82"/>
        <v/>
      </c>
      <c r="AF190" s="1"/>
      <c r="AG190" s="1"/>
      <c r="AH190" s="1"/>
      <c r="AI190" s="1"/>
      <c r="AJ190" s="1"/>
      <c r="AK190" s="58" t="s">
        <v>165</v>
      </c>
      <c r="AL190" s="4"/>
      <c r="AM190" s="4"/>
      <c r="AN190" s="5"/>
      <c r="AO190" s="195" t="s">
        <v>161</v>
      </c>
      <c r="AP190" s="199" t="s">
        <v>2990</v>
      </c>
      <c r="AQ190" s="197"/>
      <c r="AR190" s="196"/>
      <c r="AS190" s="196"/>
      <c r="AT190" s="205" t="s">
        <v>168</v>
      </c>
      <c r="AU190" s="205"/>
      <c r="AV190" s="196"/>
      <c r="AW190" s="4"/>
      <c r="AX190" s="4"/>
      <c r="AY190" s="4"/>
      <c r="AZ190" s="4"/>
      <c r="BA190" s="4"/>
      <c r="BB190" s="4"/>
      <c r="BC190" s="4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4"/>
      <c r="BW190" s="8"/>
      <c r="BX190" s="8"/>
      <c r="BY190" s="8"/>
      <c r="BZ190" s="4"/>
      <c r="CA190" s="4"/>
      <c r="CB190" s="4"/>
      <c r="CC190" s="4"/>
      <c r="CD190" s="27"/>
      <c r="CE190" s="27"/>
      <c r="CF190" s="207" t="e">
        <f t="shared" si="83"/>
        <v>#VALUE!</v>
      </c>
      <c r="CG190" s="208" t="e">
        <f t="shared" si="84"/>
        <v>#VALUE!</v>
      </c>
      <c r="CH190" s="209"/>
      <c r="CI190" s="210"/>
      <c r="CJ190" s="207" t="e">
        <f t="shared" si="85"/>
        <v>#VALUE!</v>
      </c>
      <c r="CK190" s="208" t="e">
        <f t="shared" si="86"/>
        <v>#VALUE!</v>
      </c>
      <c r="CL190" s="209"/>
      <c r="CM190" s="210"/>
      <c r="CN190" s="207" t="e">
        <f t="shared" si="87"/>
        <v>#VALUE!</v>
      </c>
      <c r="CO190" s="208" t="e">
        <f t="shared" si="88"/>
        <v>#VALUE!</v>
      </c>
      <c r="CP190" s="211"/>
      <c r="CQ190" s="212"/>
      <c r="CR190" s="213"/>
      <c r="CS190" s="213"/>
    </row>
    <row r="191" spans="1:97" ht="19.899999999999999" customHeight="1">
      <c r="A191" s="194">
        <v>190</v>
      </c>
      <c r="B191" s="204">
        <v>14</v>
      </c>
      <c r="C191" s="195"/>
      <c r="D191" s="196" t="str">
        <f t="shared" si="111"/>
        <v>F02N4S614</v>
      </c>
      <c r="E191" s="196" t="s">
        <v>3349</v>
      </c>
      <c r="F191" s="196" t="s">
        <v>3308</v>
      </c>
      <c r="G191" s="196"/>
      <c r="H191" s="196"/>
      <c r="I191" s="237"/>
      <c r="J191" s="237"/>
      <c r="K191" s="2" t="str">
        <f t="shared" si="94"/>
        <v>FCS0302</v>
      </c>
      <c r="L191" s="1">
        <f t="shared" si="108"/>
        <v>4</v>
      </c>
      <c r="M191" s="1">
        <f t="shared" si="109"/>
        <v>6</v>
      </c>
      <c r="N191" s="1">
        <v>14</v>
      </c>
      <c r="O191" s="57" t="str">
        <f t="shared" si="110"/>
        <v>AAI143</v>
      </c>
      <c r="P191" s="2" t="str">
        <f t="shared" si="98"/>
        <v>AI</v>
      </c>
      <c r="Q191" s="2"/>
      <c r="R191" s="57" t="s">
        <v>162</v>
      </c>
      <c r="S191" s="2"/>
      <c r="T191" s="2"/>
      <c r="U191" s="2"/>
      <c r="V191" s="2"/>
      <c r="W191" s="36"/>
      <c r="X191" s="36"/>
      <c r="Y191" s="3" t="str">
        <f t="shared" si="77"/>
        <v>%Z046114</v>
      </c>
      <c r="Z191" s="2" t="str">
        <f t="shared" si="105"/>
        <v>%%IF02N4S614</v>
      </c>
      <c r="AA191" s="2"/>
      <c r="AB191" s="2" t="str">
        <f t="shared" si="79"/>
        <v>BAI SPARE</v>
      </c>
      <c r="AC191" s="1" t="str">
        <f t="shared" si="80"/>
        <v/>
      </c>
      <c r="AD191" s="1" t="str">
        <f t="shared" si="81"/>
        <v/>
      </c>
      <c r="AE191" s="1" t="str">
        <f t="shared" si="82"/>
        <v/>
      </c>
      <c r="AF191" s="1"/>
      <c r="AG191" s="1"/>
      <c r="AH191" s="1"/>
      <c r="AI191" s="1"/>
      <c r="AJ191" s="1"/>
      <c r="AK191" s="58" t="s">
        <v>165</v>
      </c>
      <c r="AL191" s="4"/>
      <c r="AM191" s="4"/>
      <c r="AN191" s="5"/>
      <c r="AO191" s="195" t="s">
        <v>161</v>
      </c>
      <c r="AP191" s="199" t="s">
        <v>2990</v>
      </c>
      <c r="AQ191" s="197"/>
      <c r="AR191" s="196"/>
      <c r="AS191" s="115"/>
      <c r="AT191" s="215" t="s">
        <v>168</v>
      </c>
      <c r="AU191" s="215"/>
      <c r="AV191" s="196"/>
      <c r="AW191" s="4"/>
      <c r="AX191" s="4"/>
      <c r="AY191" s="4"/>
      <c r="AZ191" s="4"/>
      <c r="BA191" s="4"/>
      <c r="BB191" s="4"/>
      <c r="BC191" s="4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4"/>
      <c r="BW191" s="8"/>
      <c r="BX191" s="8"/>
      <c r="BY191" s="8"/>
      <c r="BZ191" s="4"/>
      <c r="CA191" s="4"/>
      <c r="CB191" s="4"/>
      <c r="CC191" s="4"/>
      <c r="CD191" s="27"/>
      <c r="CE191" s="27"/>
      <c r="CF191" s="207" t="e">
        <f t="shared" si="83"/>
        <v>#VALUE!</v>
      </c>
      <c r="CG191" s="208" t="e">
        <f t="shared" si="84"/>
        <v>#VALUE!</v>
      </c>
      <c r="CH191" s="209"/>
      <c r="CI191" s="210"/>
      <c r="CJ191" s="207" t="e">
        <f t="shared" si="85"/>
        <v>#VALUE!</v>
      </c>
      <c r="CK191" s="208" t="e">
        <f t="shared" si="86"/>
        <v>#VALUE!</v>
      </c>
      <c r="CL191" s="209"/>
      <c r="CM191" s="210"/>
      <c r="CN191" s="207" t="e">
        <f t="shared" si="87"/>
        <v>#VALUE!</v>
      </c>
      <c r="CO191" s="208" t="e">
        <f t="shared" si="88"/>
        <v>#VALUE!</v>
      </c>
      <c r="CP191" s="211"/>
      <c r="CQ191" s="212"/>
      <c r="CR191" s="213"/>
      <c r="CS191" s="213"/>
    </row>
    <row r="192" spans="1:97" ht="19.899999999999999" customHeight="1">
      <c r="A192" s="194">
        <v>191</v>
      </c>
      <c r="B192" s="204">
        <v>15</v>
      </c>
      <c r="C192" s="195"/>
      <c r="D192" s="196" t="str">
        <f t="shared" si="111"/>
        <v>F02N4S615</v>
      </c>
      <c r="E192" s="196" t="s">
        <v>3350</v>
      </c>
      <c r="F192" s="196" t="s">
        <v>3308</v>
      </c>
      <c r="G192" s="196"/>
      <c r="H192" s="196"/>
      <c r="I192" s="237"/>
      <c r="J192" s="237"/>
      <c r="K192" s="2" t="str">
        <f t="shared" si="94"/>
        <v>FCS0302</v>
      </c>
      <c r="L192" s="1">
        <f t="shared" si="108"/>
        <v>4</v>
      </c>
      <c r="M192" s="1">
        <f t="shared" si="109"/>
        <v>6</v>
      </c>
      <c r="N192" s="1">
        <v>15</v>
      </c>
      <c r="O192" s="57" t="str">
        <f t="shared" si="110"/>
        <v>AAI143</v>
      </c>
      <c r="P192" s="2" t="str">
        <f t="shared" si="98"/>
        <v>AI</v>
      </c>
      <c r="Q192" s="2"/>
      <c r="R192" s="57" t="s">
        <v>162</v>
      </c>
      <c r="S192" s="2"/>
      <c r="T192" s="2"/>
      <c r="U192" s="2"/>
      <c r="V192" s="2"/>
      <c r="W192" s="2"/>
      <c r="X192" s="2"/>
      <c r="Y192" s="3" t="str">
        <f t="shared" si="77"/>
        <v>%Z046115</v>
      </c>
      <c r="Z192" s="2" t="str">
        <f t="shared" si="105"/>
        <v>%%IF02N4S615</v>
      </c>
      <c r="AA192" s="2"/>
      <c r="AB192" s="2" t="str">
        <f t="shared" si="79"/>
        <v>BAI SPARE</v>
      </c>
      <c r="AC192" s="1" t="str">
        <f t="shared" si="80"/>
        <v/>
      </c>
      <c r="AD192" s="1" t="str">
        <f t="shared" si="81"/>
        <v/>
      </c>
      <c r="AE192" s="1" t="str">
        <f t="shared" si="82"/>
        <v/>
      </c>
      <c r="AF192" s="1"/>
      <c r="AG192" s="1"/>
      <c r="AH192" s="1"/>
      <c r="AI192" s="1"/>
      <c r="AJ192" s="1"/>
      <c r="AK192" s="58" t="s">
        <v>165</v>
      </c>
      <c r="AL192" s="4"/>
      <c r="AM192" s="4"/>
      <c r="AN192" s="5"/>
      <c r="AO192" s="195" t="s">
        <v>161</v>
      </c>
      <c r="AP192" s="199" t="s">
        <v>2990</v>
      </c>
      <c r="AQ192" s="197"/>
      <c r="AR192" s="196"/>
      <c r="AS192" s="195"/>
      <c r="AT192" s="216" t="s">
        <v>168</v>
      </c>
      <c r="AU192" s="216"/>
      <c r="AV192" s="196"/>
      <c r="AW192" s="4"/>
      <c r="AX192" s="4"/>
      <c r="AY192" s="4"/>
      <c r="AZ192" s="4"/>
      <c r="BA192" s="4"/>
      <c r="BB192" s="4"/>
      <c r="BC192" s="4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4"/>
      <c r="BW192" s="8"/>
      <c r="BX192" s="8"/>
      <c r="BY192" s="8"/>
      <c r="BZ192" s="4"/>
      <c r="CA192" s="4"/>
      <c r="CB192" s="4"/>
      <c r="CC192" s="4"/>
      <c r="CD192" s="27"/>
      <c r="CE192" s="27"/>
      <c r="CF192" s="207" t="e">
        <f t="shared" si="83"/>
        <v>#VALUE!</v>
      </c>
      <c r="CG192" s="208" t="e">
        <f t="shared" si="84"/>
        <v>#VALUE!</v>
      </c>
      <c r="CH192" s="209"/>
      <c r="CI192" s="210"/>
      <c r="CJ192" s="207" t="e">
        <f t="shared" si="85"/>
        <v>#VALUE!</v>
      </c>
      <c r="CK192" s="208" t="e">
        <f t="shared" si="86"/>
        <v>#VALUE!</v>
      </c>
      <c r="CL192" s="209"/>
      <c r="CM192" s="210"/>
      <c r="CN192" s="207" t="e">
        <f t="shared" si="87"/>
        <v>#VALUE!</v>
      </c>
      <c r="CO192" s="208" t="e">
        <f t="shared" si="88"/>
        <v>#VALUE!</v>
      </c>
      <c r="CP192" s="211"/>
      <c r="CQ192" s="212"/>
      <c r="CR192" s="213"/>
      <c r="CS192" s="213"/>
    </row>
    <row r="193" spans="1:97" ht="19.899999999999999" customHeight="1">
      <c r="A193" s="194">
        <v>192</v>
      </c>
      <c r="B193" s="204">
        <v>16</v>
      </c>
      <c r="C193" s="195"/>
      <c r="D193" s="196" t="str">
        <f t="shared" si="111"/>
        <v>F02N4S616</v>
      </c>
      <c r="E193" s="196" t="s">
        <v>3351</v>
      </c>
      <c r="F193" s="196" t="s">
        <v>3308</v>
      </c>
      <c r="G193" s="196"/>
      <c r="H193" s="196"/>
      <c r="I193" s="237"/>
      <c r="J193" s="237"/>
      <c r="K193" s="2" t="str">
        <f t="shared" si="94"/>
        <v>FCS0302</v>
      </c>
      <c r="L193" s="1">
        <f t="shared" si="108"/>
        <v>4</v>
      </c>
      <c r="M193" s="1">
        <f t="shared" si="109"/>
        <v>6</v>
      </c>
      <c r="N193" s="1">
        <v>16</v>
      </c>
      <c r="O193" s="57" t="str">
        <f t="shared" si="110"/>
        <v>AAI143</v>
      </c>
      <c r="P193" s="2" t="str">
        <f t="shared" si="98"/>
        <v>AI</v>
      </c>
      <c r="Q193" s="2"/>
      <c r="R193" s="57" t="s">
        <v>162</v>
      </c>
      <c r="S193" s="2"/>
      <c r="T193" s="2"/>
      <c r="U193" s="2"/>
      <c r="V193" s="2"/>
      <c r="W193" s="2"/>
      <c r="X193" s="2"/>
      <c r="Y193" s="25" t="str">
        <f t="shared" si="77"/>
        <v>%Z046116</v>
      </c>
      <c r="Z193" s="2" t="str">
        <f t="shared" si="105"/>
        <v>%%IF02N4S616</v>
      </c>
      <c r="AA193" s="36"/>
      <c r="AB193" s="2" t="str">
        <f t="shared" si="79"/>
        <v>BAI SPARE</v>
      </c>
      <c r="AC193" s="1" t="str">
        <f t="shared" si="80"/>
        <v/>
      </c>
      <c r="AD193" s="1" t="str">
        <f t="shared" si="81"/>
        <v/>
      </c>
      <c r="AE193" s="1" t="str">
        <f t="shared" si="82"/>
        <v/>
      </c>
      <c r="AF193" s="1"/>
      <c r="AG193" s="1"/>
      <c r="AH193" s="1"/>
      <c r="AI193" s="1"/>
      <c r="AJ193" s="1"/>
      <c r="AK193" s="58" t="s">
        <v>165</v>
      </c>
      <c r="AL193" s="4"/>
      <c r="AM193" s="4"/>
      <c r="AN193" s="5"/>
      <c r="AO193" s="195" t="s">
        <v>161</v>
      </c>
      <c r="AP193" s="199" t="s">
        <v>2990</v>
      </c>
      <c r="AQ193" s="197"/>
      <c r="AR193" s="196"/>
      <c r="AS193" s="195"/>
      <c r="AT193" s="216" t="s">
        <v>168</v>
      </c>
      <c r="AU193" s="216"/>
      <c r="AV193" s="196"/>
      <c r="AW193" s="4"/>
      <c r="AX193" s="4"/>
      <c r="AY193" s="4"/>
      <c r="AZ193" s="4"/>
      <c r="BA193" s="4"/>
      <c r="BB193" s="4"/>
      <c r="BC193" s="4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4"/>
      <c r="BW193" s="8"/>
      <c r="BX193" s="8"/>
      <c r="BY193" s="8"/>
      <c r="BZ193" s="4"/>
      <c r="CA193" s="4"/>
      <c r="CB193" s="4"/>
      <c r="CC193" s="4"/>
      <c r="CD193" s="27"/>
      <c r="CE193" s="27"/>
      <c r="CF193" s="207" t="e">
        <f t="shared" si="83"/>
        <v>#VALUE!</v>
      </c>
      <c r="CG193" s="208" t="e">
        <f t="shared" si="84"/>
        <v>#VALUE!</v>
      </c>
      <c r="CH193" s="209"/>
      <c r="CI193" s="210"/>
      <c r="CJ193" s="207" t="e">
        <f t="shared" si="85"/>
        <v>#VALUE!</v>
      </c>
      <c r="CK193" s="208" t="e">
        <f t="shared" si="86"/>
        <v>#VALUE!</v>
      </c>
      <c r="CL193" s="209"/>
      <c r="CM193" s="210"/>
      <c r="CN193" s="207" t="e">
        <f t="shared" si="87"/>
        <v>#VALUE!</v>
      </c>
      <c r="CO193" s="208" t="e">
        <f t="shared" si="88"/>
        <v>#VALUE!</v>
      </c>
      <c r="CP193" s="211"/>
      <c r="CQ193" s="212"/>
      <c r="CR193" s="213"/>
      <c r="CS193" s="213"/>
    </row>
    <row r="194" spans="1:97" ht="19.899999999999999" customHeight="1">
      <c r="A194" s="194">
        <v>193</v>
      </c>
      <c r="B194" s="195">
        <v>1</v>
      </c>
      <c r="C194" s="195"/>
      <c r="D194" s="196" t="s">
        <v>3352</v>
      </c>
      <c r="E194" s="196" t="s">
        <v>3353</v>
      </c>
      <c r="F194" s="196" t="s">
        <v>3354</v>
      </c>
      <c r="G194" s="196" t="s">
        <v>3355</v>
      </c>
      <c r="H194" s="196" t="s">
        <v>625</v>
      </c>
      <c r="I194" s="237" t="str">
        <f t="shared" ref="I194:I208" si="112">IF(G194&lt;&gt;"",LEFT(G194,FIND("~",G194,1)-1),"")</f>
        <v>0</v>
      </c>
      <c r="J194" s="237" t="str">
        <f t="shared" ref="J194:J208" si="113">IF(G194&lt;&gt;"",MID(G194,FIND("~",G194,1)+1,10),"")</f>
        <v>80000</v>
      </c>
      <c r="K194" s="2" t="str">
        <f t="shared" si="94"/>
        <v>FCS0302</v>
      </c>
      <c r="L194" s="1">
        <v>5</v>
      </c>
      <c r="M194" s="1">
        <v>5</v>
      </c>
      <c r="N194" s="1">
        <v>1</v>
      </c>
      <c r="O194" s="57" t="s">
        <v>34</v>
      </c>
      <c r="P194" s="2" t="str">
        <f t="shared" si="98"/>
        <v>AI</v>
      </c>
      <c r="Q194" s="2"/>
      <c r="R194" s="57" t="s">
        <v>162</v>
      </c>
      <c r="S194" s="2"/>
      <c r="T194" s="2"/>
      <c r="U194" s="2">
        <v>8</v>
      </c>
      <c r="V194" s="2"/>
      <c r="W194" s="2" t="s">
        <v>3356</v>
      </c>
      <c r="X194" s="2" t="s">
        <v>354</v>
      </c>
      <c r="Y194" s="3" t="str">
        <f t="shared" ref="Y194:Y257" si="114">"%Z"&amp;TEXT(L194,"00")&amp;TEXT(M194,"0")&amp;"1"&amp;TEXT(N194,"00")</f>
        <v>%Z055101</v>
      </c>
      <c r="Z194" s="2" t="str">
        <f t="shared" si="105"/>
        <v>%%I08CT2001</v>
      </c>
      <c r="AA194" s="2"/>
      <c r="AB194" s="2" t="str">
        <f t="shared" ref="AB194:AB257" si="115">IF(F194&lt;&gt;"",F194,"")</f>
        <v>PU203A/S出口污水电导率</v>
      </c>
      <c r="AC194" s="1" t="str">
        <f t="shared" ref="AC194:AC257" si="116">IF(I194&lt;&gt;"",I194,"")</f>
        <v>0</v>
      </c>
      <c r="AD194" s="1" t="str">
        <f t="shared" ref="AD194:AD257" si="117">IF(J194&lt;&gt;"",J194,"")</f>
        <v>80000</v>
      </c>
      <c r="AE194" s="1" t="str">
        <f t="shared" ref="AE194:AE257" si="118">IF(H194&lt;&gt;"",H194,"")</f>
        <v>μS/cm</v>
      </c>
      <c r="AF194" s="1"/>
      <c r="AG194" s="1"/>
      <c r="AH194" s="1"/>
      <c r="AI194" s="1"/>
      <c r="AJ194" s="1"/>
      <c r="AK194" s="58" t="s">
        <v>165</v>
      </c>
      <c r="AL194" s="4"/>
      <c r="AM194" s="4"/>
      <c r="AN194" s="5"/>
      <c r="AO194" s="195" t="s">
        <v>161</v>
      </c>
      <c r="AP194" s="199" t="s">
        <v>166</v>
      </c>
      <c r="AQ194" s="197"/>
      <c r="AR194" s="196"/>
      <c r="AS194" s="196"/>
      <c r="AT194" s="205" t="s">
        <v>168</v>
      </c>
      <c r="AU194" s="205" t="s">
        <v>169</v>
      </c>
      <c r="AV194" s="196" t="s">
        <v>170</v>
      </c>
      <c r="AW194" s="4"/>
      <c r="AX194" s="4"/>
      <c r="AY194" s="4"/>
      <c r="AZ194" s="4"/>
      <c r="BA194" s="4"/>
      <c r="BB194" s="4"/>
      <c r="BC194" s="4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4"/>
      <c r="BW194" s="8"/>
      <c r="BX194" s="8"/>
      <c r="BY194" s="8"/>
      <c r="BZ194" s="4"/>
      <c r="CA194" s="4"/>
      <c r="CB194" s="4"/>
      <c r="CC194" s="4"/>
      <c r="CD194" s="27"/>
      <c r="CE194" s="27"/>
      <c r="CF194" s="207">
        <f t="shared" ref="CF194:CF257" si="119">IF(OR(P194="AI",P194="PI"),AC194-(AD194-AC194)*0.001,IF(AND(P194="AO",S194="FC"),4-0.048,IF(AND(P194="AO",OR(S194="FO",S194="FLO")),20-0.048,"")))</f>
        <v>-80</v>
      </c>
      <c r="CG194" s="208">
        <f t="shared" ref="CG194:CG257" si="120">IF(OR(P194="AI",P194="PI"),AC194+(AD194-AC194)*0.001,IF(AND(P194="AO",S194="FC"),4+0.048,IF(AND(P194="AO",OR(S194="FO",S194="FLO")),20+0.048,"")))</f>
        <v>80</v>
      </c>
      <c r="CH194" s="209"/>
      <c r="CI194" s="210"/>
      <c r="CJ194" s="207">
        <f t="shared" ref="CJ194:CJ257" si="121">IF(OR(P194="AI",P194="PI"),(AD194+AC194)/2-(AD194-AC194)*0.001,IF(P194="AO",12-0.048,""))</f>
        <v>39920</v>
      </c>
      <c r="CK194" s="208">
        <f t="shared" ref="CK194:CK257" si="122">IF(OR(P194="AI",P194="PI"),(AD194+AC194)/2+(AD194-AC194)*0.001,IF(P194="AO",12+0.048,""))</f>
        <v>40080</v>
      </c>
      <c r="CL194" s="209"/>
      <c r="CM194" s="210"/>
      <c r="CN194" s="207">
        <f t="shared" ref="CN194:CN257" si="123">IF(OR(P194="AI",P194="PI"),AD194-(AD194-AC194)*0.001,IF(AND(P194="AO",S194="FC"),20-0.048,IF(AND(P194="AO",OR(S194="FO",S194="FLO")),4-0.048,"")))</f>
        <v>79920</v>
      </c>
      <c r="CO194" s="208">
        <f t="shared" ref="CO194:CO257" si="124">IF(OR(P194="AI",P194="PI"),AD194+(AD194-AC194)*0.001,IF(AND(P194="AO",S194="FC"),20+0.048,IF(AND(P194="AO",OR(S194="FO",S194="FLO")),4+0.048,"")))</f>
        <v>80080</v>
      </c>
      <c r="CP194" s="211"/>
      <c r="CQ194" s="212"/>
      <c r="CR194" s="213"/>
      <c r="CS194" s="213"/>
    </row>
    <row r="195" spans="1:97" ht="19.899999999999999" customHeight="1">
      <c r="A195" s="194">
        <v>194</v>
      </c>
      <c r="B195" s="195">
        <v>2</v>
      </c>
      <c r="C195" s="195"/>
      <c r="D195" s="196" t="s">
        <v>3357</v>
      </c>
      <c r="E195" s="196" t="s">
        <v>3358</v>
      </c>
      <c r="F195" s="196" t="s">
        <v>3359</v>
      </c>
      <c r="G195" s="196" t="s">
        <v>624</v>
      </c>
      <c r="H195" s="196" t="s">
        <v>625</v>
      </c>
      <c r="I195" s="237" t="str">
        <f t="shared" si="112"/>
        <v>0</v>
      </c>
      <c r="J195" s="237" t="str">
        <f t="shared" si="113"/>
        <v>200</v>
      </c>
      <c r="K195" s="2" t="str">
        <f t="shared" si="94"/>
        <v>FCS0302</v>
      </c>
      <c r="L195" s="1">
        <f t="shared" ref="L195:L209" si="125">L194</f>
        <v>5</v>
      </c>
      <c r="M195" s="1">
        <f t="shared" ref="M195:M209" si="126">M194</f>
        <v>5</v>
      </c>
      <c r="N195" s="1">
        <v>2</v>
      </c>
      <c r="O195" s="57" t="str">
        <f t="shared" ref="O195:O209" si="127">O194</f>
        <v>AAI143</v>
      </c>
      <c r="P195" s="2" t="str">
        <f t="shared" si="98"/>
        <v>AI</v>
      </c>
      <c r="Q195" s="2"/>
      <c r="R195" s="57" t="s">
        <v>162</v>
      </c>
      <c r="S195" s="2"/>
      <c r="T195" s="2"/>
      <c r="U195" s="2">
        <v>8</v>
      </c>
      <c r="V195" s="2"/>
      <c r="W195" s="2" t="s">
        <v>3360</v>
      </c>
      <c r="X195" s="2" t="s">
        <v>354</v>
      </c>
      <c r="Y195" s="3" t="str">
        <f t="shared" si="114"/>
        <v>%Z055102</v>
      </c>
      <c r="Z195" s="2" t="str">
        <f t="shared" si="105"/>
        <v>%%I08CT6119</v>
      </c>
      <c r="AA195" s="2"/>
      <c r="AB195" s="2" t="str">
        <f t="shared" si="115"/>
        <v>VE601出口冷凝液电导率</v>
      </c>
      <c r="AC195" s="1" t="str">
        <f t="shared" si="116"/>
        <v>0</v>
      </c>
      <c r="AD195" s="1" t="str">
        <f t="shared" si="117"/>
        <v>200</v>
      </c>
      <c r="AE195" s="1" t="str">
        <f t="shared" si="118"/>
        <v>μS/cm</v>
      </c>
      <c r="AF195" s="1"/>
      <c r="AG195" s="1"/>
      <c r="AH195" s="1"/>
      <c r="AI195" s="1"/>
      <c r="AJ195" s="1"/>
      <c r="AK195" s="58" t="s">
        <v>165</v>
      </c>
      <c r="AL195" s="4"/>
      <c r="AM195" s="4"/>
      <c r="AN195" s="5"/>
      <c r="AO195" s="195" t="s">
        <v>161</v>
      </c>
      <c r="AP195" s="199" t="s">
        <v>166</v>
      </c>
      <c r="AQ195" s="197"/>
      <c r="AR195" s="196"/>
      <c r="AS195" s="196"/>
      <c r="AT195" s="205" t="s">
        <v>168</v>
      </c>
      <c r="AU195" s="205" t="s">
        <v>169</v>
      </c>
      <c r="AV195" s="196" t="s">
        <v>170</v>
      </c>
      <c r="AW195" s="4"/>
      <c r="AX195" s="4"/>
      <c r="AY195" s="4"/>
      <c r="AZ195" s="4"/>
      <c r="BA195" s="4"/>
      <c r="BB195" s="4"/>
      <c r="BC195" s="4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4"/>
      <c r="BW195" s="8"/>
      <c r="BX195" s="8"/>
      <c r="BY195" s="8"/>
      <c r="BZ195" s="4"/>
      <c r="CA195" s="4"/>
      <c r="CB195" s="4"/>
      <c r="CC195" s="4"/>
      <c r="CD195" s="27"/>
      <c r="CE195" s="27"/>
      <c r="CF195" s="207">
        <f t="shared" si="119"/>
        <v>-0.2</v>
      </c>
      <c r="CG195" s="208">
        <f t="shared" si="120"/>
        <v>0.2</v>
      </c>
      <c r="CH195" s="209"/>
      <c r="CI195" s="210"/>
      <c r="CJ195" s="207">
        <f t="shared" si="121"/>
        <v>99.8</v>
      </c>
      <c r="CK195" s="208">
        <f t="shared" si="122"/>
        <v>100.2</v>
      </c>
      <c r="CL195" s="209"/>
      <c r="CM195" s="210"/>
      <c r="CN195" s="207">
        <f t="shared" si="123"/>
        <v>199.8</v>
      </c>
      <c r="CO195" s="208">
        <f t="shared" si="124"/>
        <v>200.2</v>
      </c>
      <c r="CP195" s="211"/>
      <c r="CQ195" s="212"/>
      <c r="CR195" s="213"/>
      <c r="CS195" s="213"/>
    </row>
    <row r="196" spans="1:97" ht="19.899999999999999" customHeight="1">
      <c r="A196" s="194">
        <v>195</v>
      </c>
      <c r="B196" s="195">
        <v>3</v>
      </c>
      <c r="C196" s="195"/>
      <c r="D196" s="196" t="s">
        <v>3361</v>
      </c>
      <c r="E196" s="196" t="s">
        <v>3362</v>
      </c>
      <c r="F196" s="196" t="s">
        <v>3363</v>
      </c>
      <c r="G196" s="196" t="s">
        <v>624</v>
      </c>
      <c r="H196" s="196" t="s">
        <v>625</v>
      </c>
      <c r="I196" s="237" t="str">
        <f t="shared" si="112"/>
        <v>0</v>
      </c>
      <c r="J196" s="237" t="str">
        <f t="shared" si="113"/>
        <v>200</v>
      </c>
      <c r="K196" s="2" t="str">
        <f t="shared" si="94"/>
        <v>FCS0302</v>
      </c>
      <c r="L196" s="1">
        <f t="shared" si="125"/>
        <v>5</v>
      </c>
      <c r="M196" s="1">
        <f t="shared" si="126"/>
        <v>5</v>
      </c>
      <c r="N196" s="1">
        <v>3</v>
      </c>
      <c r="O196" s="57" t="str">
        <f t="shared" si="127"/>
        <v>AAI143</v>
      </c>
      <c r="P196" s="2" t="str">
        <f t="shared" si="98"/>
        <v>AI</v>
      </c>
      <c r="Q196" s="2"/>
      <c r="R196" s="57" t="s">
        <v>162</v>
      </c>
      <c r="S196" s="2"/>
      <c r="T196" s="2"/>
      <c r="U196" s="2">
        <v>8</v>
      </c>
      <c r="V196" s="2"/>
      <c r="W196" s="2" t="s">
        <v>3364</v>
      </c>
      <c r="X196" s="2" t="s">
        <v>354</v>
      </c>
      <c r="Y196" s="3" t="str">
        <f t="shared" si="114"/>
        <v>%Z055103</v>
      </c>
      <c r="Z196" s="2" t="str">
        <f t="shared" si="105"/>
        <v>%%I08CT6228</v>
      </c>
      <c r="AA196" s="2"/>
      <c r="AB196" s="2" t="str">
        <f t="shared" si="115"/>
        <v>VE602出口冷凝液电导率</v>
      </c>
      <c r="AC196" s="1" t="str">
        <f t="shared" si="116"/>
        <v>0</v>
      </c>
      <c r="AD196" s="1" t="str">
        <f t="shared" si="117"/>
        <v>200</v>
      </c>
      <c r="AE196" s="1" t="str">
        <f t="shared" si="118"/>
        <v>μS/cm</v>
      </c>
      <c r="AF196" s="1"/>
      <c r="AG196" s="1"/>
      <c r="AH196" s="1"/>
      <c r="AI196" s="1"/>
      <c r="AJ196" s="1"/>
      <c r="AK196" s="58" t="s">
        <v>165</v>
      </c>
      <c r="AL196" s="4"/>
      <c r="AM196" s="4"/>
      <c r="AN196" s="5"/>
      <c r="AO196" s="195" t="s">
        <v>161</v>
      </c>
      <c r="AP196" s="199" t="s">
        <v>166</v>
      </c>
      <c r="AQ196" s="197"/>
      <c r="AR196" s="196"/>
      <c r="AS196" s="196"/>
      <c r="AT196" s="205" t="s">
        <v>168</v>
      </c>
      <c r="AU196" s="205" t="s">
        <v>169</v>
      </c>
      <c r="AV196" s="196" t="s">
        <v>170</v>
      </c>
      <c r="AW196" s="4"/>
      <c r="AX196" s="4"/>
      <c r="AY196" s="4"/>
      <c r="AZ196" s="4"/>
      <c r="BA196" s="4"/>
      <c r="BB196" s="4"/>
      <c r="BC196" s="4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4"/>
      <c r="BW196" s="8"/>
      <c r="BX196" s="8"/>
      <c r="BY196" s="8"/>
      <c r="BZ196" s="4"/>
      <c r="CA196" s="4"/>
      <c r="CB196" s="4"/>
      <c r="CC196" s="4"/>
      <c r="CD196" s="27"/>
      <c r="CE196" s="27"/>
      <c r="CF196" s="207">
        <f t="shared" si="119"/>
        <v>-0.2</v>
      </c>
      <c r="CG196" s="208">
        <f t="shared" si="120"/>
        <v>0.2</v>
      </c>
      <c r="CH196" s="209"/>
      <c r="CI196" s="210"/>
      <c r="CJ196" s="207">
        <f t="shared" si="121"/>
        <v>99.8</v>
      </c>
      <c r="CK196" s="208">
        <f t="shared" si="122"/>
        <v>100.2</v>
      </c>
      <c r="CL196" s="209"/>
      <c r="CM196" s="210"/>
      <c r="CN196" s="207">
        <f t="shared" si="123"/>
        <v>199.8</v>
      </c>
      <c r="CO196" s="208">
        <f t="shared" si="124"/>
        <v>200.2</v>
      </c>
      <c r="CP196" s="211"/>
      <c r="CQ196" s="212"/>
      <c r="CR196" s="213"/>
      <c r="CS196" s="213"/>
    </row>
    <row r="197" spans="1:97" ht="19.899999999999999" customHeight="1">
      <c r="A197" s="194">
        <v>196</v>
      </c>
      <c r="B197" s="195">
        <v>4</v>
      </c>
      <c r="C197" s="195"/>
      <c r="D197" s="196" t="s">
        <v>3365</v>
      </c>
      <c r="E197" s="196" t="s">
        <v>3366</v>
      </c>
      <c r="F197" s="196" t="s">
        <v>3367</v>
      </c>
      <c r="G197" s="196" t="s">
        <v>624</v>
      </c>
      <c r="H197" s="196" t="s">
        <v>625</v>
      </c>
      <c r="I197" s="237" t="str">
        <f t="shared" si="112"/>
        <v>0</v>
      </c>
      <c r="J197" s="237" t="str">
        <f t="shared" si="113"/>
        <v>200</v>
      </c>
      <c r="K197" s="2" t="str">
        <f t="shared" si="94"/>
        <v>FCS0302</v>
      </c>
      <c r="L197" s="1">
        <f t="shared" si="125"/>
        <v>5</v>
      </c>
      <c r="M197" s="1">
        <f t="shared" si="126"/>
        <v>5</v>
      </c>
      <c r="N197" s="1">
        <v>4</v>
      </c>
      <c r="O197" s="57" t="str">
        <f t="shared" si="127"/>
        <v>AAI143</v>
      </c>
      <c r="P197" s="2" t="str">
        <f t="shared" si="98"/>
        <v>AI</v>
      </c>
      <c r="Q197" s="2"/>
      <c r="R197" s="57" t="s">
        <v>162</v>
      </c>
      <c r="S197" s="2"/>
      <c r="T197" s="2"/>
      <c r="U197" s="2">
        <v>8</v>
      </c>
      <c r="V197" s="2"/>
      <c r="W197" s="2" t="s">
        <v>3368</v>
      </c>
      <c r="X197" s="2" t="s">
        <v>354</v>
      </c>
      <c r="Y197" s="3" t="str">
        <f t="shared" si="114"/>
        <v>%Z055104</v>
      </c>
      <c r="Z197" s="2" t="str">
        <f t="shared" si="105"/>
        <v>%%I08CT6229</v>
      </c>
      <c r="AA197" s="2"/>
      <c r="AB197" s="2" t="str">
        <f t="shared" si="115"/>
        <v>蒸汽冷凝液去界外电导率</v>
      </c>
      <c r="AC197" s="1" t="str">
        <f t="shared" si="116"/>
        <v>0</v>
      </c>
      <c r="AD197" s="1" t="str">
        <f t="shared" si="117"/>
        <v>200</v>
      </c>
      <c r="AE197" s="1" t="str">
        <f t="shared" si="118"/>
        <v>μS/cm</v>
      </c>
      <c r="AF197" s="1"/>
      <c r="AG197" s="1"/>
      <c r="AH197" s="1"/>
      <c r="AI197" s="1"/>
      <c r="AJ197" s="1"/>
      <c r="AK197" s="58" t="s">
        <v>165</v>
      </c>
      <c r="AL197" s="4"/>
      <c r="AM197" s="4"/>
      <c r="AN197" s="5"/>
      <c r="AO197" s="195" t="s">
        <v>161</v>
      </c>
      <c r="AP197" s="199" t="s">
        <v>166</v>
      </c>
      <c r="AQ197" s="197"/>
      <c r="AR197" s="196"/>
      <c r="AS197" s="196"/>
      <c r="AT197" s="205" t="s">
        <v>168</v>
      </c>
      <c r="AU197" s="205" t="s">
        <v>169</v>
      </c>
      <c r="AV197" s="196" t="s">
        <v>170</v>
      </c>
      <c r="AW197" s="4"/>
      <c r="AX197" s="4"/>
      <c r="AY197" s="4"/>
      <c r="AZ197" s="4"/>
      <c r="BA197" s="4"/>
      <c r="BB197" s="4"/>
      <c r="BC197" s="4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4"/>
      <c r="BW197" s="8"/>
      <c r="BX197" s="8"/>
      <c r="BY197" s="8"/>
      <c r="BZ197" s="4"/>
      <c r="CA197" s="4"/>
      <c r="CB197" s="4"/>
      <c r="CC197" s="4"/>
      <c r="CD197" s="27"/>
      <c r="CE197" s="27"/>
      <c r="CF197" s="207">
        <f t="shared" si="119"/>
        <v>-0.2</v>
      </c>
      <c r="CG197" s="208">
        <f t="shared" si="120"/>
        <v>0.2</v>
      </c>
      <c r="CH197" s="209"/>
      <c r="CI197" s="210"/>
      <c r="CJ197" s="207">
        <f t="shared" si="121"/>
        <v>99.8</v>
      </c>
      <c r="CK197" s="208">
        <f t="shared" si="122"/>
        <v>100.2</v>
      </c>
      <c r="CL197" s="209"/>
      <c r="CM197" s="210"/>
      <c r="CN197" s="207">
        <f t="shared" si="123"/>
        <v>199.8</v>
      </c>
      <c r="CO197" s="208">
        <f t="shared" si="124"/>
        <v>200.2</v>
      </c>
      <c r="CP197" s="211"/>
      <c r="CQ197" s="212"/>
      <c r="CR197" s="213"/>
      <c r="CS197" s="213"/>
    </row>
    <row r="198" spans="1:97" ht="19.899999999999999" customHeight="1">
      <c r="A198" s="194">
        <v>197</v>
      </c>
      <c r="B198" s="195">
        <v>5</v>
      </c>
      <c r="C198" s="195"/>
      <c r="D198" s="196" t="s">
        <v>3369</v>
      </c>
      <c r="E198" s="196" t="s">
        <v>3370</v>
      </c>
      <c r="F198" s="196" t="s">
        <v>3371</v>
      </c>
      <c r="G198" s="196" t="s">
        <v>612</v>
      </c>
      <c r="H198" s="196" t="s">
        <v>613</v>
      </c>
      <c r="I198" s="237" t="str">
        <f t="shared" si="112"/>
        <v>0</v>
      </c>
      <c r="J198" s="237" t="str">
        <f t="shared" si="113"/>
        <v>14</v>
      </c>
      <c r="K198" s="2" t="str">
        <f t="shared" si="94"/>
        <v>FCS0302</v>
      </c>
      <c r="L198" s="1">
        <f t="shared" si="125"/>
        <v>5</v>
      </c>
      <c r="M198" s="1">
        <f t="shared" si="126"/>
        <v>5</v>
      </c>
      <c r="N198" s="1">
        <v>5</v>
      </c>
      <c r="O198" s="57" t="str">
        <f t="shared" si="127"/>
        <v>AAI143</v>
      </c>
      <c r="P198" s="2" t="str">
        <f t="shared" si="98"/>
        <v>AI</v>
      </c>
      <c r="Q198" s="2"/>
      <c r="R198" s="57" t="s">
        <v>162</v>
      </c>
      <c r="S198" s="2"/>
      <c r="T198" s="2"/>
      <c r="U198" s="2">
        <v>19</v>
      </c>
      <c r="V198" s="2"/>
      <c r="W198" s="2" t="s">
        <v>3372</v>
      </c>
      <c r="X198" s="2" t="s">
        <v>354</v>
      </c>
      <c r="Y198" s="3" t="str">
        <f t="shared" si="114"/>
        <v>%Z055105</v>
      </c>
      <c r="Z198" s="2" t="str">
        <f t="shared" si="105"/>
        <v>%%I08AT9707</v>
      </c>
      <c r="AA198" s="2"/>
      <c r="AB198" s="2" t="str">
        <f t="shared" si="115"/>
        <v>PU913A/S出口废水pH</v>
      </c>
      <c r="AC198" s="1" t="str">
        <f t="shared" si="116"/>
        <v>0</v>
      </c>
      <c r="AD198" s="1" t="str">
        <f t="shared" si="117"/>
        <v>14</v>
      </c>
      <c r="AE198" s="1" t="str">
        <f t="shared" si="118"/>
        <v>pH</v>
      </c>
      <c r="AF198" s="1"/>
      <c r="AG198" s="1"/>
      <c r="AH198" s="1"/>
      <c r="AI198" s="1"/>
      <c r="AJ198" s="1"/>
      <c r="AK198" s="58" t="s">
        <v>165</v>
      </c>
      <c r="AL198" s="4"/>
      <c r="AM198" s="4"/>
      <c r="AN198" s="5"/>
      <c r="AO198" s="195" t="s">
        <v>161</v>
      </c>
      <c r="AP198" s="199" t="s">
        <v>166</v>
      </c>
      <c r="AQ198" s="197"/>
      <c r="AR198" s="196"/>
      <c r="AS198" s="196"/>
      <c r="AT198" s="205" t="s">
        <v>168</v>
      </c>
      <c r="AU198" s="205" t="s">
        <v>169</v>
      </c>
      <c r="AV198" s="196" t="s">
        <v>170</v>
      </c>
      <c r="AW198" s="4"/>
      <c r="AX198" s="4"/>
      <c r="AY198" s="4"/>
      <c r="AZ198" s="4"/>
      <c r="BA198" s="4"/>
      <c r="BB198" s="4"/>
      <c r="BC198" s="4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4"/>
      <c r="BW198" s="8"/>
      <c r="BX198" s="8"/>
      <c r="BY198" s="8"/>
      <c r="BZ198" s="4"/>
      <c r="CA198" s="4"/>
      <c r="CB198" s="4"/>
      <c r="CC198" s="4"/>
      <c r="CD198" s="27"/>
      <c r="CE198" s="27"/>
      <c r="CF198" s="207">
        <f t="shared" si="119"/>
        <v>-1.4E-2</v>
      </c>
      <c r="CG198" s="208">
        <f t="shared" si="120"/>
        <v>1.4E-2</v>
      </c>
      <c r="CH198" s="209"/>
      <c r="CI198" s="210"/>
      <c r="CJ198" s="207">
        <f t="shared" si="121"/>
        <v>6.9859999999999998</v>
      </c>
      <c r="CK198" s="208">
        <f t="shared" si="122"/>
        <v>7.0140000000000002</v>
      </c>
      <c r="CL198" s="209"/>
      <c r="CM198" s="210"/>
      <c r="CN198" s="207">
        <f t="shared" si="123"/>
        <v>13.986000000000001</v>
      </c>
      <c r="CO198" s="208">
        <f t="shared" si="124"/>
        <v>14.013999999999999</v>
      </c>
      <c r="CP198" s="211"/>
      <c r="CQ198" s="212"/>
      <c r="CR198" s="213"/>
      <c r="CS198" s="213"/>
    </row>
    <row r="199" spans="1:97" ht="19.899999999999999" customHeight="1">
      <c r="A199" s="194">
        <v>198</v>
      </c>
      <c r="B199" s="195">
        <v>6</v>
      </c>
      <c r="C199" s="195"/>
      <c r="D199" s="196" t="s">
        <v>3373</v>
      </c>
      <c r="E199" s="196" t="s">
        <v>3374</v>
      </c>
      <c r="F199" s="196" t="s">
        <v>3375</v>
      </c>
      <c r="G199" s="196" t="s">
        <v>690</v>
      </c>
      <c r="H199" s="196" t="s">
        <v>160</v>
      </c>
      <c r="I199" s="237" t="str">
        <f t="shared" si="112"/>
        <v>0</v>
      </c>
      <c r="J199" s="237" t="str">
        <f t="shared" si="113"/>
        <v>18000</v>
      </c>
      <c r="K199" s="2" t="str">
        <f t="shared" si="94"/>
        <v>FCS0302</v>
      </c>
      <c r="L199" s="1">
        <f t="shared" si="125"/>
        <v>5</v>
      </c>
      <c r="M199" s="1">
        <f t="shared" si="126"/>
        <v>5</v>
      </c>
      <c r="N199" s="1">
        <v>6</v>
      </c>
      <c r="O199" s="57" t="str">
        <f t="shared" si="127"/>
        <v>AAI143</v>
      </c>
      <c r="P199" s="2" t="str">
        <f t="shared" si="98"/>
        <v>AI</v>
      </c>
      <c r="Q199" s="2"/>
      <c r="R199" s="57" t="s">
        <v>162</v>
      </c>
      <c r="S199" s="2"/>
      <c r="T199" s="2"/>
      <c r="U199" s="2">
        <v>9</v>
      </c>
      <c r="V199" s="2"/>
      <c r="W199" s="2" t="s">
        <v>3376</v>
      </c>
      <c r="X199" s="2" t="s">
        <v>354</v>
      </c>
      <c r="Y199" s="3" t="str">
        <f t="shared" si="114"/>
        <v>%Z055106</v>
      </c>
      <c r="Z199" s="2" t="str">
        <f t="shared" si="105"/>
        <v>%%I08FT1119</v>
      </c>
      <c r="AA199" s="2"/>
      <c r="AB199" s="2" t="str">
        <f t="shared" si="115"/>
        <v>HCl去RC105流量</v>
      </c>
      <c r="AC199" s="1" t="str">
        <f t="shared" si="116"/>
        <v>0</v>
      </c>
      <c r="AD199" s="1" t="str">
        <f t="shared" si="117"/>
        <v>18000</v>
      </c>
      <c r="AE199" s="1" t="str">
        <f t="shared" si="118"/>
        <v>kg/h</v>
      </c>
      <c r="AF199" s="1"/>
      <c r="AG199" s="1"/>
      <c r="AH199" s="1"/>
      <c r="AI199" s="1"/>
      <c r="AJ199" s="1"/>
      <c r="AK199" s="58" t="s">
        <v>165</v>
      </c>
      <c r="AL199" s="4"/>
      <c r="AM199" s="4"/>
      <c r="AN199" s="5"/>
      <c r="AO199" s="195" t="s">
        <v>161</v>
      </c>
      <c r="AP199" s="199" t="s">
        <v>166</v>
      </c>
      <c r="AQ199" s="197"/>
      <c r="AR199" s="196"/>
      <c r="AS199" s="196"/>
      <c r="AT199" s="205" t="s">
        <v>168</v>
      </c>
      <c r="AU199" s="205" t="s">
        <v>169</v>
      </c>
      <c r="AV199" s="196" t="s">
        <v>170</v>
      </c>
      <c r="AW199" s="4"/>
      <c r="AX199" s="4"/>
      <c r="AY199" s="4"/>
      <c r="AZ199" s="4"/>
      <c r="BA199" s="4"/>
      <c r="BB199" s="4"/>
      <c r="BC199" s="4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4"/>
      <c r="BW199" s="8"/>
      <c r="BX199" s="8"/>
      <c r="BY199" s="8"/>
      <c r="BZ199" s="4"/>
      <c r="CA199" s="4"/>
      <c r="CB199" s="4"/>
      <c r="CC199" s="4"/>
      <c r="CD199" s="27"/>
      <c r="CE199" s="27"/>
      <c r="CF199" s="207">
        <f t="shared" si="119"/>
        <v>-18</v>
      </c>
      <c r="CG199" s="208">
        <f t="shared" si="120"/>
        <v>18</v>
      </c>
      <c r="CH199" s="209"/>
      <c r="CI199" s="210"/>
      <c r="CJ199" s="207">
        <f t="shared" si="121"/>
        <v>8982</v>
      </c>
      <c r="CK199" s="208">
        <f t="shared" si="122"/>
        <v>9018</v>
      </c>
      <c r="CL199" s="209"/>
      <c r="CM199" s="210"/>
      <c r="CN199" s="207">
        <f t="shared" si="123"/>
        <v>17982</v>
      </c>
      <c r="CO199" s="208">
        <f t="shared" si="124"/>
        <v>18018</v>
      </c>
      <c r="CP199" s="211"/>
      <c r="CQ199" s="212"/>
      <c r="CR199" s="213"/>
      <c r="CS199" s="213"/>
    </row>
    <row r="200" spans="1:97" ht="19.899999999999999" customHeight="1">
      <c r="A200" s="194">
        <v>199</v>
      </c>
      <c r="B200" s="195">
        <v>7</v>
      </c>
      <c r="C200" s="195"/>
      <c r="D200" s="196" t="s">
        <v>3377</v>
      </c>
      <c r="E200" s="196" t="s">
        <v>3378</v>
      </c>
      <c r="F200" s="196" t="s">
        <v>3379</v>
      </c>
      <c r="G200" s="196" t="s">
        <v>680</v>
      </c>
      <c r="H200" s="196" t="s">
        <v>700</v>
      </c>
      <c r="I200" s="237" t="str">
        <f t="shared" si="112"/>
        <v>0</v>
      </c>
      <c r="J200" s="237" t="str">
        <f t="shared" si="113"/>
        <v>5200</v>
      </c>
      <c r="K200" s="2" t="str">
        <f t="shared" si="94"/>
        <v>FCS0302</v>
      </c>
      <c r="L200" s="1">
        <f t="shared" si="125"/>
        <v>5</v>
      </c>
      <c r="M200" s="1">
        <f t="shared" si="126"/>
        <v>5</v>
      </c>
      <c r="N200" s="1">
        <v>7</v>
      </c>
      <c r="O200" s="57" t="str">
        <f t="shared" si="127"/>
        <v>AAI143</v>
      </c>
      <c r="P200" s="2" t="str">
        <f t="shared" si="98"/>
        <v>AI</v>
      </c>
      <c r="Q200" s="2"/>
      <c r="R200" s="57" t="s">
        <v>162</v>
      </c>
      <c r="S200" s="2"/>
      <c r="T200" s="2"/>
      <c r="U200" s="2">
        <v>9</v>
      </c>
      <c r="V200" s="2"/>
      <c r="W200" s="2" t="s">
        <v>3380</v>
      </c>
      <c r="X200" s="2" t="s">
        <v>354</v>
      </c>
      <c r="Y200" s="3" t="str">
        <f t="shared" si="114"/>
        <v>%Z055107</v>
      </c>
      <c r="Z200" s="2" t="str">
        <f t="shared" si="105"/>
        <v>%%I08FT6007</v>
      </c>
      <c r="AA200" s="2"/>
      <c r="AB200" s="2" t="str">
        <f t="shared" si="115"/>
        <v>来自界区的工厂空气流量</v>
      </c>
      <c r="AC200" s="1" t="str">
        <f t="shared" si="116"/>
        <v>0</v>
      </c>
      <c r="AD200" s="1" t="str">
        <f t="shared" si="117"/>
        <v>5200</v>
      </c>
      <c r="AE200" s="1" t="str">
        <f t="shared" si="118"/>
        <v>Nm3/h</v>
      </c>
      <c r="AF200" s="1"/>
      <c r="AG200" s="1"/>
      <c r="AH200" s="1"/>
      <c r="AI200" s="1"/>
      <c r="AJ200" s="1"/>
      <c r="AK200" s="58" t="s">
        <v>165</v>
      </c>
      <c r="AL200" s="4"/>
      <c r="AM200" s="4"/>
      <c r="AN200" s="5"/>
      <c r="AO200" s="195" t="s">
        <v>161</v>
      </c>
      <c r="AP200" s="199" t="s">
        <v>166</v>
      </c>
      <c r="AQ200" s="197"/>
      <c r="AR200" s="196"/>
      <c r="AS200" s="196"/>
      <c r="AT200" s="205" t="s">
        <v>168</v>
      </c>
      <c r="AU200" s="205" t="s">
        <v>169</v>
      </c>
      <c r="AV200" s="196" t="s">
        <v>170</v>
      </c>
      <c r="AW200" s="4"/>
      <c r="AX200" s="4"/>
      <c r="AY200" s="4"/>
      <c r="AZ200" s="4"/>
      <c r="BA200" s="4"/>
      <c r="BB200" s="4"/>
      <c r="BC200" s="4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4"/>
      <c r="BW200" s="8"/>
      <c r="BX200" s="8"/>
      <c r="BY200" s="8"/>
      <c r="BZ200" s="4"/>
      <c r="CA200" s="4"/>
      <c r="CB200" s="4"/>
      <c r="CC200" s="4"/>
      <c r="CD200" s="27"/>
      <c r="CE200" s="27"/>
      <c r="CF200" s="207">
        <f t="shared" si="119"/>
        <v>-5.2</v>
      </c>
      <c r="CG200" s="208">
        <f t="shared" si="120"/>
        <v>5.2</v>
      </c>
      <c r="CH200" s="209"/>
      <c r="CI200" s="210"/>
      <c r="CJ200" s="207">
        <f t="shared" si="121"/>
        <v>2594.8000000000002</v>
      </c>
      <c r="CK200" s="208">
        <f t="shared" si="122"/>
        <v>2605.1999999999998</v>
      </c>
      <c r="CL200" s="209"/>
      <c r="CM200" s="210"/>
      <c r="CN200" s="207">
        <f t="shared" si="123"/>
        <v>5194.8</v>
      </c>
      <c r="CO200" s="208">
        <f t="shared" si="124"/>
        <v>5205.2</v>
      </c>
      <c r="CP200" s="211"/>
      <c r="CQ200" s="212"/>
      <c r="CR200" s="213"/>
      <c r="CS200" s="213"/>
    </row>
    <row r="201" spans="1:97" ht="19.899999999999999" customHeight="1">
      <c r="A201" s="194">
        <v>200</v>
      </c>
      <c r="B201" s="195">
        <v>8</v>
      </c>
      <c r="C201" s="195"/>
      <c r="D201" s="196" t="s">
        <v>3381</v>
      </c>
      <c r="E201" s="196" t="s">
        <v>3382</v>
      </c>
      <c r="F201" s="196" t="s">
        <v>3383</v>
      </c>
      <c r="G201" s="196" t="s">
        <v>302</v>
      </c>
      <c r="H201" s="196" t="s">
        <v>160</v>
      </c>
      <c r="I201" s="237" t="str">
        <f t="shared" si="112"/>
        <v>0</v>
      </c>
      <c r="J201" s="237" t="str">
        <f t="shared" si="113"/>
        <v>11000</v>
      </c>
      <c r="K201" s="2" t="str">
        <f t="shared" si="94"/>
        <v>FCS0302</v>
      </c>
      <c r="L201" s="1">
        <f t="shared" si="125"/>
        <v>5</v>
      </c>
      <c r="M201" s="1">
        <f t="shared" si="126"/>
        <v>5</v>
      </c>
      <c r="N201" s="1">
        <v>8</v>
      </c>
      <c r="O201" s="57" t="str">
        <f t="shared" si="127"/>
        <v>AAI143</v>
      </c>
      <c r="P201" s="2" t="str">
        <f t="shared" si="98"/>
        <v>AI</v>
      </c>
      <c r="Q201" s="2"/>
      <c r="R201" s="57" t="s">
        <v>162</v>
      </c>
      <c r="S201" s="2"/>
      <c r="T201" s="2"/>
      <c r="U201" s="2">
        <v>8</v>
      </c>
      <c r="V201" s="2"/>
      <c r="W201" s="2" t="s">
        <v>3384</v>
      </c>
      <c r="X201" s="2" t="s">
        <v>354</v>
      </c>
      <c r="Y201" s="3" t="str">
        <f t="shared" si="114"/>
        <v>%Z055108</v>
      </c>
      <c r="Z201" s="2" t="str">
        <f t="shared" si="105"/>
        <v>%%I08FT6101</v>
      </c>
      <c r="AA201" s="2"/>
      <c r="AB201" s="2" t="str">
        <f t="shared" si="115"/>
        <v>来自界区2.0MPaG蒸汽流量</v>
      </c>
      <c r="AC201" s="1" t="str">
        <f t="shared" si="116"/>
        <v>0</v>
      </c>
      <c r="AD201" s="1" t="str">
        <f t="shared" si="117"/>
        <v>11000</v>
      </c>
      <c r="AE201" s="1" t="str">
        <f t="shared" si="118"/>
        <v>kg/h</v>
      </c>
      <c r="AF201" s="1"/>
      <c r="AG201" s="1"/>
      <c r="AH201" s="1"/>
      <c r="AI201" s="1"/>
      <c r="AJ201" s="1"/>
      <c r="AK201" s="58" t="s">
        <v>165</v>
      </c>
      <c r="AL201" s="4"/>
      <c r="AM201" s="4"/>
      <c r="AN201" s="5"/>
      <c r="AO201" s="195" t="s">
        <v>161</v>
      </c>
      <c r="AP201" s="199" t="s">
        <v>166</v>
      </c>
      <c r="AQ201" s="197"/>
      <c r="AR201" s="196"/>
      <c r="AS201" s="196"/>
      <c r="AT201" s="205" t="s">
        <v>168</v>
      </c>
      <c r="AU201" s="205" t="s">
        <v>169</v>
      </c>
      <c r="AV201" s="196" t="s">
        <v>170</v>
      </c>
      <c r="AW201" s="4"/>
      <c r="AX201" s="4"/>
      <c r="AY201" s="4"/>
      <c r="AZ201" s="4"/>
      <c r="BA201" s="4"/>
      <c r="BB201" s="4"/>
      <c r="BC201" s="4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4"/>
      <c r="BW201" s="8"/>
      <c r="BX201" s="8"/>
      <c r="BY201" s="8"/>
      <c r="BZ201" s="4"/>
      <c r="CA201" s="4"/>
      <c r="CB201" s="4"/>
      <c r="CC201" s="4"/>
      <c r="CD201" s="27"/>
      <c r="CE201" s="27"/>
      <c r="CF201" s="207">
        <f t="shared" si="119"/>
        <v>-11</v>
      </c>
      <c r="CG201" s="208">
        <f t="shared" si="120"/>
        <v>11</v>
      </c>
      <c r="CH201" s="209"/>
      <c r="CI201" s="210"/>
      <c r="CJ201" s="207">
        <f t="shared" si="121"/>
        <v>5489</v>
      </c>
      <c r="CK201" s="208">
        <f t="shared" si="122"/>
        <v>5511</v>
      </c>
      <c r="CL201" s="209"/>
      <c r="CM201" s="210"/>
      <c r="CN201" s="207">
        <f t="shared" si="123"/>
        <v>10989</v>
      </c>
      <c r="CO201" s="208">
        <f t="shared" si="124"/>
        <v>11011</v>
      </c>
      <c r="CP201" s="211"/>
      <c r="CQ201" s="212"/>
      <c r="CR201" s="213"/>
      <c r="CS201" s="213"/>
    </row>
    <row r="202" spans="1:97" ht="19.899999999999999" customHeight="1">
      <c r="A202" s="194">
        <v>201</v>
      </c>
      <c r="B202" s="195">
        <v>9</v>
      </c>
      <c r="C202" s="195"/>
      <c r="D202" s="196" t="s">
        <v>3385</v>
      </c>
      <c r="E202" s="196" t="s">
        <v>3386</v>
      </c>
      <c r="F202" s="196" t="s">
        <v>3387</v>
      </c>
      <c r="G202" s="196" t="s">
        <v>3388</v>
      </c>
      <c r="H202" s="196" t="s">
        <v>160</v>
      </c>
      <c r="I202" s="237" t="str">
        <f t="shared" si="112"/>
        <v>0</v>
      </c>
      <c r="J202" s="237" t="str">
        <f t="shared" si="113"/>
        <v>26000</v>
      </c>
      <c r="K202" s="2" t="str">
        <f t="shared" si="94"/>
        <v>FCS0302</v>
      </c>
      <c r="L202" s="1">
        <f t="shared" si="125"/>
        <v>5</v>
      </c>
      <c r="M202" s="1">
        <f t="shared" si="126"/>
        <v>5</v>
      </c>
      <c r="N202" s="1">
        <v>9</v>
      </c>
      <c r="O202" s="57" t="str">
        <f t="shared" si="127"/>
        <v>AAI143</v>
      </c>
      <c r="P202" s="2" t="str">
        <f t="shared" si="98"/>
        <v>AI</v>
      </c>
      <c r="Q202" s="2"/>
      <c r="R202" s="57" t="s">
        <v>162</v>
      </c>
      <c r="S202" s="2"/>
      <c r="T202" s="2"/>
      <c r="U202" s="2">
        <v>9</v>
      </c>
      <c r="V202" s="2"/>
      <c r="W202" s="2" t="s">
        <v>3389</v>
      </c>
      <c r="X202" s="2" t="s">
        <v>354</v>
      </c>
      <c r="Y202" s="3" t="str">
        <f t="shared" si="114"/>
        <v>%Z055109</v>
      </c>
      <c r="Z202" s="2" t="str">
        <f t="shared" si="105"/>
        <v>%%I08FT6102</v>
      </c>
      <c r="AA202" s="2"/>
      <c r="AB202" s="2" t="str">
        <f t="shared" si="115"/>
        <v>来自界区0.7MPaG蒸汽流量</v>
      </c>
      <c r="AC202" s="1" t="str">
        <f t="shared" si="116"/>
        <v>0</v>
      </c>
      <c r="AD202" s="1" t="str">
        <f t="shared" si="117"/>
        <v>26000</v>
      </c>
      <c r="AE202" s="1" t="str">
        <f t="shared" si="118"/>
        <v>kg/h</v>
      </c>
      <c r="AF202" s="1"/>
      <c r="AG202" s="1"/>
      <c r="AH202" s="1"/>
      <c r="AI202" s="1"/>
      <c r="AJ202" s="1"/>
      <c r="AK202" s="58" t="s">
        <v>165</v>
      </c>
      <c r="AL202" s="4"/>
      <c r="AM202" s="4"/>
      <c r="AN202" s="5"/>
      <c r="AO202" s="195" t="s">
        <v>161</v>
      </c>
      <c r="AP202" s="199" t="s">
        <v>166</v>
      </c>
      <c r="AQ202" s="197"/>
      <c r="AR202" s="196"/>
      <c r="AS202" s="196"/>
      <c r="AT202" s="205" t="s">
        <v>168</v>
      </c>
      <c r="AU202" s="205" t="s">
        <v>169</v>
      </c>
      <c r="AV202" s="196" t="s">
        <v>170</v>
      </c>
      <c r="AW202" s="4"/>
      <c r="AX202" s="4"/>
      <c r="AY202" s="4"/>
      <c r="AZ202" s="4"/>
      <c r="BA202" s="4"/>
      <c r="BB202" s="4"/>
      <c r="BC202" s="4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4"/>
      <c r="BW202" s="8"/>
      <c r="BX202" s="8"/>
      <c r="BY202" s="8"/>
      <c r="BZ202" s="4"/>
      <c r="CA202" s="4"/>
      <c r="CB202" s="4"/>
      <c r="CC202" s="4"/>
      <c r="CD202" s="27"/>
      <c r="CE202" s="27"/>
      <c r="CF202" s="207">
        <f t="shared" si="119"/>
        <v>-26</v>
      </c>
      <c r="CG202" s="208">
        <f t="shared" si="120"/>
        <v>26</v>
      </c>
      <c r="CH202" s="209"/>
      <c r="CI202" s="210"/>
      <c r="CJ202" s="207">
        <f t="shared" si="121"/>
        <v>12974</v>
      </c>
      <c r="CK202" s="208">
        <f t="shared" si="122"/>
        <v>13026</v>
      </c>
      <c r="CL202" s="209"/>
      <c r="CM202" s="210"/>
      <c r="CN202" s="207">
        <f t="shared" si="123"/>
        <v>25974</v>
      </c>
      <c r="CO202" s="208">
        <f t="shared" si="124"/>
        <v>26026</v>
      </c>
      <c r="CP202" s="211"/>
      <c r="CQ202" s="212"/>
      <c r="CR202" s="213"/>
      <c r="CS202" s="213"/>
    </row>
    <row r="203" spans="1:97" ht="19.899999999999999" customHeight="1">
      <c r="A203" s="194">
        <v>202</v>
      </c>
      <c r="B203" s="195">
        <v>10</v>
      </c>
      <c r="C203" s="195"/>
      <c r="D203" s="196" t="s">
        <v>3390</v>
      </c>
      <c r="E203" s="196" t="s">
        <v>3391</v>
      </c>
      <c r="F203" s="196" t="s">
        <v>3392</v>
      </c>
      <c r="G203" s="196" t="s">
        <v>3393</v>
      </c>
      <c r="H203" s="196" t="s">
        <v>160</v>
      </c>
      <c r="I203" s="237" t="str">
        <f t="shared" si="112"/>
        <v>0</v>
      </c>
      <c r="J203" s="237" t="str">
        <f t="shared" si="113"/>
        <v>2600</v>
      </c>
      <c r="K203" s="2" t="str">
        <f t="shared" si="94"/>
        <v>FCS0302</v>
      </c>
      <c r="L203" s="1">
        <f t="shared" si="125"/>
        <v>5</v>
      </c>
      <c r="M203" s="1">
        <f t="shared" si="126"/>
        <v>5</v>
      </c>
      <c r="N203" s="1">
        <v>10</v>
      </c>
      <c r="O203" s="57" t="str">
        <f t="shared" si="127"/>
        <v>AAI143</v>
      </c>
      <c r="P203" s="2" t="str">
        <f t="shared" si="98"/>
        <v>AI</v>
      </c>
      <c r="Q203" s="2"/>
      <c r="R203" s="57" t="s">
        <v>162</v>
      </c>
      <c r="S203" s="2"/>
      <c r="T203" s="2"/>
      <c r="U203" s="2">
        <v>9</v>
      </c>
      <c r="V203" s="2"/>
      <c r="W203" s="2" t="s">
        <v>3394</v>
      </c>
      <c r="X203" s="2" t="s">
        <v>354</v>
      </c>
      <c r="Y203" s="3" t="str">
        <f t="shared" si="114"/>
        <v>%Z055110</v>
      </c>
      <c r="Z203" s="2" t="str">
        <f t="shared" si="105"/>
        <v>%%I08FT6114</v>
      </c>
      <c r="AA203" s="2"/>
      <c r="AB203" s="2" t="str">
        <f t="shared" si="115"/>
        <v>VE601去低压蒸汽管网流量</v>
      </c>
      <c r="AC203" s="1" t="str">
        <f t="shared" si="116"/>
        <v>0</v>
      </c>
      <c r="AD203" s="1" t="str">
        <f t="shared" si="117"/>
        <v>2600</v>
      </c>
      <c r="AE203" s="1" t="str">
        <f t="shared" si="118"/>
        <v>kg/h</v>
      </c>
      <c r="AF203" s="1"/>
      <c r="AG203" s="1"/>
      <c r="AH203" s="1"/>
      <c r="AI203" s="1"/>
      <c r="AJ203" s="1"/>
      <c r="AK203" s="58" t="s">
        <v>165</v>
      </c>
      <c r="AL203" s="4"/>
      <c r="AM203" s="4"/>
      <c r="AN203" s="5"/>
      <c r="AO203" s="195" t="s">
        <v>161</v>
      </c>
      <c r="AP203" s="199" t="s">
        <v>166</v>
      </c>
      <c r="AQ203" s="197"/>
      <c r="AR203" s="196"/>
      <c r="AS203" s="196"/>
      <c r="AT203" s="205" t="s">
        <v>168</v>
      </c>
      <c r="AU203" s="205" t="s">
        <v>169</v>
      </c>
      <c r="AV203" s="196" t="s">
        <v>170</v>
      </c>
      <c r="AW203" s="4"/>
      <c r="AX203" s="4"/>
      <c r="AY203" s="4"/>
      <c r="AZ203" s="4"/>
      <c r="BA203" s="4"/>
      <c r="BB203" s="4"/>
      <c r="BC203" s="4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4"/>
      <c r="BW203" s="8"/>
      <c r="BX203" s="8"/>
      <c r="BY203" s="8"/>
      <c r="BZ203" s="4"/>
      <c r="CA203" s="4"/>
      <c r="CB203" s="4"/>
      <c r="CC203" s="4"/>
      <c r="CD203" s="27"/>
      <c r="CE203" s="27"/>
      <c r="CF203" s="207">
        <f t="shared" si="119"/>
        <v>-2.6</v>
      </c>
      <c r="CG203" s="208">
        <f t="shared" si="120"/>
        <v>2.6</v>
      </c>
      <c r="CH203" s="209"/>
      <c r="CI203" s="210"/>
      <c r="CJ203" s="207">
        <f t="shared" si="121"/>
        <v>1297.4000000000001</v>
      </c>
      <c r="CK203" s="208">
        <f t="shared" si="122"/>
        <v>1302.5999999999999</v>
      </c>
      <c r="CL203" s="209"/>
      <c r="CM203" s="210"/>
      <c r="CN203" s="207">
        <f t="shared" si="123"/>
        <v>2597.4</v>
      </c>
      <c r="CO203" s="208">
        <f t="shared" si="124"/>
        <v>2602.6</v>
      </c>
      <c r="CP203" s="211"/>
      <c r="CQ203" s="212"/>
      <c r="CR203" s="213"/>
      <c r="CS203" s="213"/>
    </row>
    <row r="204" spans="1:97" ht="19.899999999999999" customHeight="1">
      <c r="A204" s="194">
        <v>203</v>
      </c>
      <c r="B204" s="195">
        <v>11</v>
      </c>
      <c r="C204" s="195"/>
      <c r="D204" s="196" t="s">
        <v>3395</v>
      </c>
      <c r="E204" s="196" t="s">
        <v>3395</v>
      </c>
      <c r="F204" s="196" t="s">
        <v>3396</v>
      </c>
      <c r="G204" s="196" t="s">
        <v>513</v>
      </c>
      <c r="H204" s="196"/>
      <c r="I204" s="237" t="str">
        <f t="shared" si="112"/>
        <v>0</v>
      </c>
      <c r="J204" s="237" t="str">
        <f t="shared" si="113"/>
        <v>101</v>
      </c>
      <c r="K204" s="2" t="str">
        <f t="shared" si="94"/>
        <v>FCS0302</v>
      </c>
      <c r="L204" s="1">
        <f t="shared" si="125"/>
        <v>5</v>
      </c>
      <c r="M204" s="1">
        <f t="shared" si="126"/>
        <v>5</v>
      </c>
      <c r="N204" s="1">
        <v>11</v>
      </c>
      <c r="O204" s="57" t="str">
        <f t="shared" si="127"/>
        <v>AAI143</v>
      </c>
      <c r="P204" s="2" t="str">
        <f t="shared" si="98"/>
        <v>AI</v>
      </c>
      <c r="Q204" s="2"/>
      <c r="R204" s="57" t="s">
        <v>162</v>
      </c>
      <c r="S204" s="2"/>
      <c r="T204" s="2"/>
      <c r="U204" s="2"/>
      <c r="V204" s="2"/>
      <c r="W204" s="2"/>
      <c r="X204" s="2"/>
      <c r="Y204" s="3" t="str">
        <f t="shared" si="114"/>
        <v>%Z055111</v>
      </c>
      <c r="Z204" s="2" t="str">
        <f t="shared" si="105"/>
        <v>%%I08PT-7050</v>
      </c>
      <c r="AA204" s="2"/>
      <c r="AB204" s="2" t="str">
        <f t="shared" si="115"/>
        <v>08PU705机封系统压力</v>
      </c>
      <c r="AC204" s="1" t="str">
        <f t="shared" si="116"/>
        <v>0</v>
      </c>
      <c r="AD204" s="1" t="str">
        <f t="shared" si="117"/>
        <v>101</v>
      </c>
      <c r="AE204" s="1" t="str">
        <f t="shared" si="118"/>
        <v/>
      </c>
      <c r="AF204" s="1"/>
      <c r="AG204" s="1"/>
      <c r="AH204" s="1"/>
      <c r="AI204" s="1"/>
      <c r="AJ204" s="1"/>
      <c r="AK204" s="58" t="s">
        <v>165</v>
      </c>
      <c r="AL204" s="4"/>
      <c r="AM204" s="4"/>
      <c r="AN204" s="5"/>
      <c r="AO204" s="195" t="s">
        <v>161</v>
      </c>
      <c r="AP204" s="199" t="s">
        <v>166</v>
      </c>
      <c r="AQ204" s="197"/>
      <c r="AR204" s="196"/>
      <c r="AS204" s="196"/>
      <c r="AT204" s="205" t="s">
        <v>168</v>
      </c>
      <c r="AU204" s="205" t="s">
        <v>169</v>
      </c>
      <c r="AV204" s="196" t="s">
        <v>170</v>
      </c>
      <c r="AW204" s="4"/>
      <c r="AX204" s="4"/>
      <c r="AY204" s="4"/>
      <c r="AZ204" s="4"/>
      <c r="BA204" s="4"/>
      <c r="BB204" s="4"/>
      <c r="BC204" s="4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4"/>
      <c r="BW204" s="8"/>
      <c r="BX204" s="8"/>
      <c r="BY204" s="8"/>
      <c r="BZ204" s="4"/>
      <c r="CA204" s="4"/>
      <c r="CB204" s="4"/>
      <c r="CC204" s="4"/>
      <c r="CD204" s="27"/>
      <c r="CE204" s="27"/>
      <c r="CF204" s="207">
        <f t="shared" si="119"/>
        <v>-0.10100000000000001</v>
      </c>
      <c r="CG204" s="208">
        <f t="shared" si="120"/>
        <v>0.10100000000000001</v>
      </c>
      <c r="CH204" s="209"/>
      <c r="CI204" s="210"/>
      <c r="CJ204" s="207">
        <f t="shared" si="121"/>
        <v>50.399000000000001</v>
      </c>
      <c r="CK204" s="208">
        <f t="shared" si="122"/>
        <v>50.600999999999999</v>
      </c>
      <c r="CL204" s="209"/>
      <c r="CM204" s="210"/>
      <c r="CN204" s="207">
        <f t="shared" si="123"/>
        <v>100.899</v>
      </c>
      <c r="CO204" s="208">
        <f t="shared" si="124"/>
        <v>101.101</v>
      </c>
      <c r="CP204" s="211"/>
      <c r="CQ204" s="212"/>
      <c r="CR204" s="213"/>
      <c r="CS204" s="213"/>
    </row>
    <row r="205" spans="1:97" ht="19.899999999999999" customHeight="1">
      <c r="A205" s="194">
        <v>204</v>
      </c>
      <c r="B205" s="195">
        <v>12</v>
      </c>
      <c r="C205" s="195"/>
      <c r="D205" s="196" t="s">
        <v>3397</v>
      </c>
      <c r="E205" s="196" t="s">
        <v>3397</v>
      </c>
      <c r="F205" s="196" t="s">
        <v>3398</v>
      </c>
      <c r="G205" s="196" t="s">
        <v>513</v>
      </c>
      <c r="H205" s="196"/>
      <c r="I205" s="237" t="str">
        <f t="shared" si="112"/>
        <v>0</v>
      </c>
      <c r="J205" s="237" t="str">
        <f t="shared" si="113"/>
        <v>101</v>
      </c>
      <c r="K205" s="2" t="str">
        <f t="shared" si="94"/>
        <v>FCS0302</v>
      </c>
      <c r="L205" s="1">
        <f t="shared" si="125"/>
        <v>5</v>
      </c>
      <c r="M205" s="1">
        <f t="shared" si="126"/>
        <v>5</v>
      </c>
      <c r="N205" s="1">
        <v>12</v>
      </c>
      <c r="O205" s="57" t="str">
        <f t="shared" si="127"/>
        <v>AAI143</v>
      </c>
      <c r="P205" s="2" t="str">
        <f t="shared" si="98"/>
        <v>AI</v>
      </c>
      <c r="Q205" s="2"/>
      <c r="R205" s="57" t="s">
        <v>162</v>
      </c>
      <c r="S205" s="2"/>
      <c r="T205" s="2"/>
      <c r="U205" s="2"/>
      <c r="V205" s="2"/>
      <c r="W205" s="2"/>
      <c r="X205" s="2"/>
      <c r="Y205" s="3" t="str">
        <f t="shared" si="114"/>
        <v>%Z055112</v>
      </c>
      <c r="Z205" s="2" t="str">
        <f t="shared" si="105"/>
        <v>%%I08PT-7060A</v>
      </c>
      <c r="AA205" s="2"/>
      <c r="AB205" s="2" t="str">
        <f t="shared" si="115"/>
        <v>08PU706A机封系统压力</v>
      </c>
      <c r="AC205" s="1" t="str">
        <f t="shared" si="116"/>
        <v>0</v>
      </c>
      <c r="AD205" s="1" t="str">
        <f t="shared" si="117"/>
        <v>101</v>
      </c>
      <c r="AE205" s="1" t="str">
        <f t="shared" si="118"/>
        <v/>
      </c>
      <c r="AF205" s="1"/>
      <c r="AG205" s="1"/>
      <c r="AH205" s="1"/>
      <c r="AI205" s="1"/>
      <c r="AJ205" s="1"/>
      <c r="AK205" s="58" t="s">
        <v>165</v>
      </c>
      <c r="AL205" s="4"/>
      <c r="AM205" s="4"/>
      <c r="AN205" s="5"/>
      <c r="AO205" s="195" t="s">
        <v>161</v>
      </c>
      <c r="AP205" s="199" t="s">
        <v>166</v>
      </c>
      <c r="AQ205" s="197"/>
      <c r="AR205" s="196"/>
      <c r="AS205" s="196"/>
      <c r="AT205" s="205" t="s">
        <v>168</v>
      </c>
      <c r="AU205" s="205" t="s">
        <v>169</v>
      </c>
      <c r="AV205" s="196" t="s">
        <v>170</v>
      </c>
      <c r="AW205" s="4"/>
      <c r="AX205" s="4"/>
      <c r="AY205" s="4"/>
      <c r="AZ205" s="4"/>
      <c r="BA205" s="4"/>
      <c r="BB205" s="4"/>
      <c r="BC205" s="4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4"/>
      <c r="BW205" s="8"/>
      <c r="BX205" s="8"/>
      <c r="BY205" s="8"/>
      <c r="BZ205" s="4"/>
      <c r="CA205" s="4"/>
      <c r="CB205" s="4"/>
      <c r="CC205" s="4"/>
      <c r="CD205" s="27"/>
      <c r="CE205" s="27"/>
      <c r="CF205" s="207">
        <f t="shared" si="119"/>
        <v>-0.10100000000000001</v>
      </c>
      <c r="CG205" s="208">
        <f t="shared" si="120"/>
        <v>0.10100000000000001</v>
      </c>
      <c r="CH205" s="209"/>
      <c r="CI205" s="210"/>
      <c r="CJ205" s="207">
        <f t="shared" si="121"/>
        <v>50.399000000000001</v>
      </c>
      <c r="CK205" s="208">
        <f t="shared" si="122"/>
        <v>50.600999999999999</v>
      </c>
      <c r="CL205" s="209"/>
      <c r="CM205" s="210"/>
      <c r="CN205" s="207">
        <f t="shared" si="123"/>
        <v>100.899</v>
      </c>
      <c r="CO205" s="208">
        <f t="shared" si="124"/>
        <v>101.101</v>
      </c>
      <c r="CP205" s="211"/>
      <c r="CQ205" s="212"/>
      <c r="CR205" s="213"/>
      <c r="CS205" s="213"/>
    </row>
    <row r="206" spans="1:97" ht="19.899999999999999" customHeight="1">
      <c r="A206" s="194">
        <v>205</v>
      </c>
      <c r="B206" s="195">
        <v>13</v>
      </c>
      <c r="C206" s="195"/>
      <c r="D206" s="196" t="s">
        <v>3399</v>
      </c>
      <c r="E206" s="196" t="s">
        <v>3399</v>
      </c>
      <c r="F206" s="196" t="s">
        <v>3400</v>
      </c>
      <c r="G206" s="196" t="s">
        <v>513</v>
      </c>
      <c r="H206" s="196"/>
      <c r="I206" s="237" t="str">
        <f t="shared" si="112"/>
        <v>0</v>
      </c>
      <c r="J206" s="237" t="str">
        <f t="shared" si="113"/>
        <v>101</v>
      </c>
      <c r="K206" s="2" t="str">
        <f t="shared" si="94"/>
        <v>FCS0302</v>
      </c>
      <c r="L206" s="1">
        <f t="shared" si="125"/>
        <v>5</v>
      </c>
      <c r="M206" s="1">
        <f t="shared" si="126"/>
        <v>5</v>
      </c>
      <c r="N206" s="1">
        <v>13</v>
      </c>
      <c r="O206" s="57" t="str">
        <f t="shared" si="127"/>
        <v>AAI143</v>
      </c>
      <c r="P206" s="2" t="str">
        <f t="shared" si="98"/>
        <v>AI</v>
      </c>
      <c r="Q206" s="2"/>
      <c r="R206" s="57" t="s">
        <v>162</v>
      </c>
      <c r="S206" s="2"/>
      <c r="T206" s="2"/>
      <c r="U206" s="2"/>
      <c r="V206" s="2"/>
      <c r="W206" s="2"/>
      <c r="X206" s="2"/>
      <c r="Y206" s="3" t="str">
        <f t="shared" si="114"/>
        <v>%Z055113</v>
      </c>
      <c r="Z206" s="2" t="str">
        <f t="shared" si="105"/>
        <v>%%I08PT-7060S</v>
      </c>
      <c r="AA206" s="2"/>
      <c r="AB206" s="2" t="str">
        <f t="shared" si="115"/>
        <v>08PU706S机封系统压力</v>
      </c>
      <c r="AC206" s="1" t="str">
        <f t="shared" si="116"/>
        <v>0</v>
      </c>
      <c r="AD206" s="1" t="str">
        <f t="shared" si="117"/>
        <v>101</v>
      </c>
      <c r="AE206" s="1" t="str">
        <f t="shared" si="118"/>
        <v/>
      </c>
      <c r="AF206" s="1"/>
      <c r="AG206" s="1"/>
      <c r="AH206" s="1"/>
      <c r="AI206" s="1"/>
      <c r="AJ206" s="1"/>
      <c r="AK206" s="58" t="s">
        <v>165</v>
      </c>
      <c r="AL206" s="4"/>
      <c r="AM206" s="4"/>
      <c r="AN206" s="5"/>
      <c r="AO206" s="195" t="s">
        <v>161</v>
      </c>
      <c r="AP206" s="199" t="s">
        <v>166</v>
      </c>
      <c r="AQ206" s="197"/>
      <c r="AR206" s="196"/>
      <c r="AS206" s="196"/>
      <c r="AT206" s="205" t="s">
        <v>168</v>
      </c>
      <c r="AU206" s="205" t="s">
        <v>169</v>
      </c>
      <c r="AV206" s="196" t="s">
        <v>170</v>
      </c>
      <c r="AW206" s="4"/>
      <c r="AX206" s="4"/>
      <c r="AY206" s="4"/>
      <c r="AZ206" s="4"/>
      <c r="BA206" s="4"/>
      <c r="BB206" s="4"/>
      <c r="BC206" s="4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4"/>
      <c r="BW206" s="8"/>
      <c r="BX206" s="8"/>
      <c r="BY206" s="8"/>
      <c r="BZ206" s="4"/>
      <c r="CA206" s="4"/>
      <c r="CB206" s="4"/>
      <c r="CC206" s="4"/>
      <c r="CD206" s="27"/>
      <c r="CE206" s="27"/>
      <c r="CF206" s="207">
        <f t="shared" si="119"/>
        <v>-0.10100000000000001</v>
      </c>
      <c r="CG206" s="208">
        <f t="shared" si="120"/>
        <v>0.10100000000000001</v>
      </c>
      <c r="CH206" s="209"/>
      <c r="CI206" s="210"/>
      <c r="CJ206" s="207">
        <f t="shared" si="121"/>
        <v>50.399000000000001</v>
      </c>
      <c r="CK206" s="208">
        <f t="shared" si="122"/>
        <v>50.600999999999999</v>
      </c>
      <c r="CL206" s="209"/>
      <c r="CM206" s="210"/>
      <c r="CN206" s="207">
        <f t="shared" si="123"/>
        <v>100.899</v>
      </c>
      <c r="CO206" s="208">
        <f t="shared" si="124"/>
        <v>101.101</v>
      </c>
      <c r="CP206" s="211"/>
      <c r="CQ206" s="212"/>
      <c r="CR206" s="213"/>
      <c r="CS206" s="213"/>
    </row>
    <row r="207" spans="1:97" ht="19.899999999999999" customHeight="1">
      <c r="A207" s="194">
        <v>206</v>
      </c>
      <c r="B207" s="204">
        <v>14</v>
      </c>
      <c r="C207" s="195"/>
      <c r="D207" s="196" t="s">
        <v>3401</v>
      </c>
      <c r="E207" s="196" t="s">
        <v>3401</v>
      </c>
      <c r="F207" s="196" t="s">
        <v>3402</v>
      </c>
      <c r="G207" s="196" t="s">
        <v>513</v>
      </c>
      <c r="H207" s="196"/>
      <c r="I207" s="237" t="str">
        <f t="shared" si="112"/>
        <v>0</v>
      </c>
      <c r="J207" s="237" t="str">
        <f t="shared" si="113"/>
        <v>101</v>
      </c>
      <c r="K207" s="2" t="str">
        <f t="shared" si="94"/>
        <v>FCS0302</v>
      </c>
      <c r="L207" s="1">
        <f t="shared" si="125"/>
        <v>5</v>
      </c>
      <c r="M207" s="1">
        <f t="shared" si="126"/>
        <v>5</v>
      </c>
      <c r="N207" s="1">
        <v>14</v>
      </c>
      <c r="O207" s="57" t="str">
        <f t="shared" si="127"/>
        <v>AAI143</v>
      </c>
      <c r="P207" s="2" t="str">
        <f t="shared" si="98"/>
        <v>AI</v>
      </c>
      <c r="Q207" s="2"/>
      <c r="R207" s="57" t="s">
        <v>162</v>
      </c>
      <c r="S207" s="2"/>
      <c r="T207" s="2"/>
      <c r="U207" s="2"/>
      <c r="V207" s="2"/>
      <c r="W207" s="36"/>
      <c r="X207" s="36"/>
      <c r="Y207" s="3" t="str">
        <f t="shared" si="114"/>
        <v>%Z055114</v>
      </c>
      <c r="Z207" s="2" t="str">
        <f t="shared" si="105"/>
        <v>%%I08PT-7130A</v>
      </c>
      <c r="AA207" s="36"/>
      <c r="AB207" s="2" t="str">
        <f t="shared" si="115"/>
        <v>08PU713A机封系统压力</v>
      </c>
      <c r="AC207" s="1" t="str">
        <f t="shared" si="116"/>
        <v>0</v>
      </c>
      <c r="AD207" s="1" t="str">
        <f t="shared" si="117"/>
        <v>101</v>
      </c>
      <c r="AE207" s="1" t="str">
        <f t="shared" si="118"/>
        <v/>
      </c>
      <c r="AF207" s="1"/>
      <c r="AG207" s="1"/>
      <c r="AH207" s="1"/>
      <c r="AI207" s="1"/>
      <c r="AJ207" s="1"/>
      <c r="AK207" s="58" t="s">
        <v>165</v>
      </c>
      <c r="AL207" s="4"/>
      <c r="AM207" s="4"/>
      <c r="AN207" s="5"/>
      <c r="AO207" s="195" t="s">
        <v>161</v>
      </c>
      <c r="AP207" s="199" t="s">
        <v>166</v>
      </c>
      <c r="AQ207" s="197"/>
      <c r="AR207" s="196"/>
      <c r="AS207" s="115"/>
      <c r="AT207" s="215" t="s">
        <v>168</v>
      </c>
      <c r="AU207" s="215" t="s">
        <v>169</v>
      </c>
      <c r="AV207" s="196" t="s">
        <v>170</v>
      </c>
      <c r="AW207" s="4"/>
      <c r="AX207" s="4"/>
      <c r="AY207" s="4"/>
      <c r="AZ207" s="4"/>
      <c r="BA207" s="4"/>
      <c r="BB207" s="4"/>
      <c r="BC207" s="4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4"/>
      <c r="BW207" s="8"/>
      <c r="BX207" s="8"/>
      <c r="BY207" s="8"/>
      <c r="BZ207" s="4"/>
      <c r="CA207" s="4"/>
      <c r="CB207" s="4"/>
      <c r="CC207" s="4"/>
      <c r="CD207" s="27"/>
      <c r="CE207" s="27"/>
      <c r="CF207" s="207">
        <f t="shared" si="119"/>
        <v>-0.10100000000000001</v>
      </c>
      <c r="CG207" s="208">
        <f t="shared" si="120"/>
        <v>0.10100000000000001</v>
      </c>
      <c r="CH207" s="209"/>
      <c r="CI207" s="210"/>
      <c r="CJ207" s="207">
        <f t="shared" si="121"/>
        <v>50.399000000000001</v>
      </c>
      <c r="CK207" s="208">
        <f t="shared" si="122"/>
        <v>50.600999999999999</v>
      </c>
      <c r="CL207" s="209"/>
      <c r="CM207" s="210"/>
      <c r="CN207" s="207">
        <f t="shared" si="123"/>
        <v>100.899</v>
      </c>
      <c r="CO207" s="208">
        <f t="shared" si="124"/>
        <v>101.101</v>
      </c>
      <c r="CP207" s="211"/>
      <c r="CQ207" s="212"/>
      <c r="CR207" s="213"/>
      <c r="CS207" s="213"/>
    </row>
    <row r="208" spans="1:97" ht="19.899999999999999" customHeight="1">
      <c r="A208" s="194">
        <v>207</v>
      </c>
      <c r="B208" s="204">
        <v>15</v>
      </c>
      <c r="C208" s="195"/>
      <c r="D208" s="196" t="s">
        <v>3403</v>
      </c>
      <c r="E208" s="196" t="s">
        <v>3403</v>
      </c>
      <c r="F208" s="196" t="s">
        <v>3404</v>
      </c>
      <c r="G208" s="196" t="s">
        <v>513</v>
      </c>
      <c r="H208" s="196"/>
      <c r="I208" s="237" t="str">
        <f t="shared" si="112"/>
        <v>0</v>
      </c>
      <c r="J208" s="237" t="str">
        <f t="shared" si="113"/>
        <v>101</v>
      </c>
      <c r="K208" s="2" t="str">
        <f t="shared" si="94"/>
        <v>FCS0302</v>
      </c>
      <c r="L208" s="1">
        <f t="shared" si="125"/>
        <v>5</v>
      </c>
      <c r="M208" s="1">
        <f t="shared" si="126"/>
        <v>5</v>
      </c>
      <c r="N208" s="1">
        <v>15</v>
      </c>
      <c r="O208" s="57" t="str">
        <f t="shared" si="127"/>
        <v>AAI143</v>
      </c>
      <c r="P208" s="2" t="str">
        <f t="shared" si="98"/>
        <v>AI</v>
      </c>
      <c r="Q208" s="2"/>
      <c r="R208" s="57" t="s">
        <v>162</v>
      </c>
      <c r="S208" s="2"/>
      <c r="T208" s="2"/>
      <c r="U208" s="2"/>
      <c r="V208" s="2"/>
      <c r="W208" s="2"/>
      <c r="X208" s="2"/>
      <c r="Y208" s="3" t="str">
        <f t="shared" si="114"/>
        <v>%Z055115</v>
      </c>
      <c r="Z208" s="2" t="str">
        <f t="shared" si="105"/>
        <v>%%I08PT-7130S</v>
      </c>
      <c r="AA208" s="36"/>
      <c r="AB208" s="2" t="str">
        <f t="shared" si="115"/>
        <v>08PU713S机封系统压力</v>
      </c>
      <c r="AC208" s="1" t="str">
        <f t="shared" si="116"/>
        <v>0</v>
      </c>
      <c r="AD208" s="1" t="str">
        <f t="shared" si="117"/>
        <v>101</v>
      </c>
      <c r="AE208" s="1" t="str">
        <f t="shared" si="118"/>
        <v/>
      </c>
      <c r="AF208" s="1"/>
      <c r="AG208" s="1"/>
      <c r="AH208" s="1"/>
      <c r="AI208" s="1"/>
      <c r="AJ208" s="1"/>
      <c r="AK208" s="58" t="s">
        <v>165</v>
      </c>
      <c r="AL208" s="4"/>
      <c r="AM208" s="4"/>
      <c r="AN208" s="5"/>
      <c r="AO208" s="195" t="s">
        <v>161</v>
      </c>
      <c r="AP208" s="199" t="s">
        <v>166</v>
      </c>
      <c r="AQ208" s="197"/>
      <c r="AR208" s="196"/>
      <c r="AS208" s="195"/>
      <c r="AT208" s="216" t="s">
        <v>168</v>
      </c>
      <c r="AU208" s="216" t="s">
        <v>169</v>
      </c>
      <c r="AV208" s="196" t="s">
        <v>170</v>
      </c>
      <c r="AW208" s="4"/>
      <c r="AX208" s="4"/>
      <c r="AY208" s="4"/>
      <c r="AZ208" s="4"/>
      <c r="BA208" s="4"/>
      <c r="BB208" s="4"/>
      <c r="BC208" s="4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4"/>
      <c r="BW208" s="8"/>
      <c r="BX208" s="8"/>
      <c r="BY208" s="8"/>
      <c r="BZ208" s="4"/>
      <c r="CA208" s="4"/>
      <c r="CB208" s="4"/>
      <c r="CC208" s="4"/>
      <c r="CD208" s="27"/>
      <c r="CE208" s="27"/>
      <c r="CF208" s="207">
        <f t="shared" si="119"/>
        <v>-0.10100000000000001</v>
      </c>
      <c r="CG208" s="208">
        <f t="shared" si="120"/>
        <v>0.10100000000000001</v>
      </c>
      <c r="CH208" s="209"/>
      <c r="CI208" s="210"/>
      <c r="CJ208" s="207">
        <f t="shared" si="121"/>
        <v>50.399000000000001</v>
      </c>
      <c r="CK208" s="208">
        <f t="shared" si="122"/>
        <v>50.600999999999999</v>
      </c>
      <c r="CL208" s="209"/>
      <c r="CM208" s="210"/>
      <c r="CN208" s="207">
        <f t="shared" si="123"/>
        <v>100.899</v>
      </c>
      <c r="CO208" s="208">
        <f t="shared" si="124"/>
        <v>101.101</v>
      </c>
      <c r="CP208" s="211"/>
      <c r="CQ208" s="212"/>
      <c r="CR208" s="213"/>
      <c r="CS208" s="213"/>
    </row>
    <row r="209" spans="1:97" ht="19.899999999999999" customHeight="1">
      <c r="A209" s="194">
        <v>208</v>
      </c>
      <c r="B209" s="204">
        <v>16</v>
      </c>
      <c r="C209" s="195"/>
      <c r="D209" s="196" t="str">
        <f>LEFT(K209,1)&amp;RIGHT(K209,2)&amp;"N"&amp;L209&amp;"S"&amp;M209&amp;N209</f>
        <v>F02N5S516</v>
      </c>
      <c r="E209" s="196" t="s">
        <v>3405</v>
      </c>
      <c r="F209" s="196" t="s">
        <v>675</v>
      </c>
      <c r="G209" s="196"/>
      <c r="H209" s="196"/>
      <c r="I209" s="237"/>
      <c r="J209" s="237"/>
      <c r="K209" s="2" t="str">
        <f t="shared" si="94"/>
        <v>FCS0302</v>
      </c>
      <c r="L209" s="1">
        <f t="shared" si="125"/>
        <v>5</v>
      </c>
      <c r="M209" s="1">
        <f t="shared" si="126"/>
        <v>5</v>
      </c>
      <c r="N209" s="1">
        <v>16</v>
      </c>
      <c r="O209" s="57" t="str">
        <f t="shared" si="127"/>
        <v>AAI143</v>
      </c>
      <c r="P209" s="2" t="str">
        <f t="shared" si="98"/>
        <v>AI</v>
      </c>
      <c r="Q209" s="2"/>
      <c r="R209" s="57" t="s">
        <v>162</v>
      </c>
      <c r="S209" s="2"/>
      <c r="T209" s="2"/>
      <c r="U209" s="2"/>
      <c r="V209" s="2"/>
      <c r="W209" s="2"/>
      <c r="X209" s="2"/>
      <c r="Y209" s="25" t="str">
        <f t="shared" si="114"/>
        <v>%Z055116</v>
      </c>
      <c r="Z209" s="2" t="str">
        <f t="shared" si="105"/>
        <v>%%IF02N5S516</v>
      </c>
      <c r="AA209" s="36"/>
      <c r="AB209" s="2" t="str">
        <f t="shared" si="115"/>
        <v>SBAI SPARE</v>
      </c>
      <c r="AC209" s="1" t="str">
        <f t="shared" si="116"/>
        <v/>
      </c>
      <c r="AD209" s="1" t="str">
        <f t="shared" si="117"/>
        <v/>
      </c>
      <c r="AE209" s="1" t="str">
        <f t="shared" si="118"/>
        <v/>
      </c>
      <c r="AF209" s="1"/>
      <c r="AG209" s="1"/>
      <c r="AH209" s="1"/>
      <c r="AI209" s="1"/>
      <c r="AJ209" s="1"/>
      <c r="AK209" s="58" t="s">
        <v>165</v>
      </c>
      <c r="AL209" s="4"/>
      <c r="AM209" s="4"/>
      <c r="AN209" s="5"/>
      <c r="AO209" s="195" t="s">
        <v>161</v>
      </c>
      <c r="AP209" s="199" t="s">
        <v>166</v>
      </c>
      <c r="AQ209" s="197"/>
      <c r="AR209" s="196"/>
      <c r="AS209" s="195"/>
      <c r="AT209" s="216" t="s">
        <v>168</v>
      </c>
      <c r="AU209" s="216"/>
      <c r="AV209" s="196"/>
      <c r="AW209" s="4"/>
      <c r="AX209" s="4"/>
      <c r="AY209" s="4"/>
      <c r="AZ209" s="4"/>
      <c r="BA209" s="4"/>
      <c r="BB209" s="4"/>
      <c r="BC209" s="4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4"/>
      <c r="BW209" s="8"/>
      <c r="BX209" s="8"/>
      <c r="BY209" s="8"/>
      <c r="BZ209" s="4"/>
      <c r="CA209" s="4"/>
      <c r="CB209" s="4"/>
      <c r="CC209" s="4"/>
      <c r="CD209" s="27"/>
      <c r="CE209" s="27"/>
      <c r="CF209" s="207" t="e">
        <f t="shared" si="119"/>
        <v>#VALUE!</v>
      </c>
      <c r="CG209" s="208" t="e">
        <f t="shared" si="120"/>
        <v>#VALUE!</v>
      </c>
      <c r="CH209" s="209"/>
      <c r="CI209" s="210"/>
      <c r="CJ209" s="207" t="e">
        <f t="shared" si="121"/>
        <v>#VALUE!</v>
      </c>
      <c r="CK209" s="208" t="e">
        <f t="shared" si="122"/>
        <v>#VALUE!</v>
      </c>
      <c r="CL209" s="209"/>
      <c r="CM209" s="210"/>
      <c r="CN209" s="207" t="e">
        <f t="shared" si="123"/>
        <v>#VALUE!</v>
      </c>
      <c r="CO209" s="208" t="e">
        <f t="shared" si="124"/>
        <v>#VALUE!</v>
      </c>
      <c r="CP209" s="211"/>
      <c r="CQ209" s="212"/>
      <c r="CR209" s="213"/>
      <c r="CS209" s="213"/>
    </row>
    <row r="210" spans="1:97" ht="19.899999999999999" customHeight="1">
      <c r="A210" s="194">
        <v>209</v>
      </c>
      <c r="B210" s="195">
        <v>1</v>
      </c>
      <c r="C210" s="195"/>
      <c r="D210" s="196" t="s">
        <v>3406</v>
      </c>
      <c r="E210" s="196" t="s">
        <v>3407</v>
      </c>
      <c r="F210" s="196" t="s">
        <v>3408</v>
      </c>
      <c r="G210" s="196" t="s">
        <v>466</v>
      </c>
      <c r="H210" s="196" t="s">
        <v>160</v>
      </c>
      <c r="I210" s="237" t="str">
        <f t="shared" ref="I210:I224" si="128">IF(G210&lt;&gt;"",LEFT(G210,FIND("~",G210,1)-1),"")</f>
        <v>0</v>
      </c>
      <c r="J210" s="237" t="str">
        <f t="shared" ref="J210:J224" si="129">IF(G210&lt;&gt;"",MID(G210,FIND("~",G210,1)+1,10),"")</f>
        <v>80</v>
      </c>
      <c r="K210" s="2" t="str">
        <f t="shared" ref="K210:K237" si="130">K209</f>
        <v>FCS0302</v>
      </c>
      <c r="L210" s="1">
        <v>5</v>
      </c>
      <c r="M210" s="1">
        <v>6</v>
      </c>
      <c r="N210" s="1">
        <v>1</v>
      </c>
      <c r="O210" s="57" t="s">
        <v>34</v>
      </c>
      <c r="P210" s="2" t="str">
        <f t="shared" si="98"/>
        <v>AI</v>
      </c>
      <c r="Q210" s="2"/>
      <c r="R210" s="57" t="s">
        <v>162</v>
      </c>
      <c r="S210" s="2"/>
      <c r="T210" s="2"/>
      <c r="U210" s="2">
        <v>9</v>
      </c>
      <c r="V210" s="2"/>
      <c r="W210" s="36" t="s">
        <v>3409</v>
      </c>
      <c r="X210" s="36" t="s">
        <v>354</v>
      </c>
      <c r="Y210" s="3" t="str">
        <f t="shared" si="114"/>
        <v>%Z056101</v>
      </c>
      <c r="Z210" s="2" t="str">
        <f t="shared" si="105"/>
        <v>%%I08FT6115</v>
      </c>
      <c r="AA210" s="2"/>
      <c r="AB210" s="2" t="str">
        <f t="shared" si="115"/>
        <v>SP601补充水流量</v>
      </c>
      <c r="AC210" s="1" t="str">
        <f t="shared" si="116"/>
        <v>0</v>
      </c>
      <c r="AD210" s="1" t="str">
        <f t="shared" si="117"/>
        <v>80</v>
      </c>
      <c r="AE210" s="1" t="str">
        <f t="shared" si="118"/>
        <v>kg/h</v>
      </c>
      <c r="AF210" s="1"/>
      <c r="AG210" s="1"/>
      <c r="AH210" s="1"/>
      <c r="AI210" s="1"/>
      <c r="AJ210" s="1"/>
      <c r="AK210" s="58" t="s">
        <v>165</v>
      </c>
      <c r="AL210" s="4"/>
      <c r="AM210" s="4"/>
      <c r="AN210" s="5"/>
      <c r="AO210" s="195" t="s">
        <v>161</v>
      </c>
      <c r="AP210" s="199" t="s">
        <v>166</v>
      </c>
      <c r="AQ210" s="197"/>
      <c r="AR210" s="196"/>
      <c r="AS210" s="196"/>
      <c r="AT210" s="205" t="s">
        <v>168</v>
      </c>
      <c r="AU210" s="205" t="s">
        <v>169</v>
      </c>
      <c r="AV210" s="196" t="s">
        <v>170</v>
      </c>
      <c r="AW210" s="4"/>
      <c r="AX210" s="4"/>
      <c r="AY210" s="4"/>
      <c r="AZ210" s="4"/>
      <c r="BA210" s="4"/>
      <c r="BB210" s="4"/>
      <c r="BC210" s="4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4"/>
      <c r="BW210" s="8"/>
      <c r="BX210" s="8"/>
      <c r="BY210" s="8"/>
      <c r="BZ210" s="4"/>
      <c r="CA210" s="4"/>
      <c r="CB210" s="4"/>
      <c r="CC210" s="4"/>
      <c r="CD210" s="27"/>
      <c r="CE210" s="27"/>
      <c r="CF210" s="207">
        <f t="shared" si="119"/>
        <v>-0.08</v>
      </c>
      <c r="CG210" s="208">
        <f t="shared" si="120"/>
        <v>0.08</v>
      </c>
      <c r="CH210" s="209"/>
      <c r="CI210" s="210"/>
      <c r="CJ210" s="207">
        <f t="shared" si="121"/>
        <v>39.92</v>
      </c>
      <c r="CK210" s="208">
        <f t="shared" si="122"/>
        <v>40.08</v>
      </c>
      <c r="CL210" s="209"/>
      <c r="CM210" s="210"/>
      <c r="CN210" s="207">
        <f t="shared" si="123"/>
        <v>79.92</v>
      </c>
      <c r="CO210" s="208">
        <f t="shared" si="124"/>
        <v>80.08</v>
      </c>
      <c r="CP210" s="211"/>
      <c r="CQ210" s="212"/>
      <c r="CR210" s="213"/>
      <c r="CS210" s="213"/>
    </row>
    <row r="211" spans="1:97" ht="19.899999999999999" customHeight="1">
      <c r="A211" s="194">
        <v>210</v>
      </c>
      <c r="B211" s="195">
        <v>2</v>
      </c>
      <c r="C211" s="195"/>
      <c r="D211" s="196" t="s">
        <v>3410</v>
      </c>
      <c r="E211" s="196" t="s">
        <v>3411</v>
      </c>
      <c r="F211" s="196" t="s">
        <v>3412</v>
      </c>
      <c r="G211" s="196" t="s">
        <v>302</v>
      </c>
      <c r="H211" s="196" t="s">
        <v>160</v>
      </c>
      <c r="I211" s="237" t="str">
        <f t="shared" si="128"/>
        <v>0</v>
      </c>
      <c r="J211" s="237" t="str">
        <f t="shared" si="129"/>
        <v>11000</v>
      </c>
      <c r="K211" s="2" t="str">
        <f t="shared" si="130"/>
        <v>FCS0302</v>
      </c>
      <c r="L211" s="1">
        <f t="shared" ref="L211:L225" si="131">L210</f>
        <v>5</v>
      </c>
      <c r="M211" s="1">
        <f t="shared" ref="M211:M225" si="132">M210</f>
        <v>6</v>
      </c>
      <c r="N211" s="1">
        <v>2</v>
      </c>
      <c r="O211" s="57" t="str">
        <f t="shared" ref="O211:O225" si="133">O210</f>
        <v>AAI143</v>
      </c>
      <c r="P211" s="2" t="str">
        <f t="shared" si="98"/>
        <v>AI</v>
      </c>
      <c r="Q211" s="2"/>
      <c r="R211" s="57" t="s">
        <v>162</v>
      </c>
      <c r="S211" s="2"/>
      <c r="T211" s="2"/>
      <c r="U211" s="2">
        <v>9</v>
      </c>
      <c r="V211" s="2"/>
      <c r="W211" s="36" t="s">
        <v>3413</v>
      </c>
      <c r="X211" s="36" t="s">
        <v>354</v>
      </c>
      <c r="Y211" s="3" t="str">
        <f t="shared" si="114"/>
        <v>%Z056102</v>
      </c>
      <c r="Z211" s="2" t="str">
        <f t="shared" si="105"/>
        <v>%%I08FT6210</v>
      </c>
      <c r="AA211" s="2"/>
      <c r="AB211" s="2" t="str">
        <f t="shared" si="115"/>
        <v>VE602去低压蒸汽管网流量</v>
      </c>
      <c r="AC211" s="1" t="str">
        <f t="shared" si="116"/>
        <v>0</v>
      </c>
      <c r="AD211" s="1" t="str">
        <f t="shared" si="117"/>
        <v>11000</v>
      </c>
      <c r="AE211" s="1" t="str">
        <f t="shared" si="118"/>
        <v>kg/h</v>
      </c>
      <c r="AF211" s="59"/>
      <c r="AG211" s="59"/>
      <c r="AH211" s="1"/>
      <c r="AI211" s="1"/>
      <c r="AJ211" s="1"/>
      <c r="AK211" s="58" t="s">
        <v>165</v>
      </c>
      <c r="AL211" s="4"/>
      <c r="AM211" s="4"/>
      <c r="AN211" s="5"/>
      <c r="AO211" s="195" t="s">
        <v>161</v>
      </c>
      <c r="AP211" s="199" t="s">
        <v>166</v>
      </c>
      <c r="AQ211" s="197"/>
      <c r="AR211" s="196"/>
      <c r="AS211" s="196"/>
      <c r="AT211" s="205" t="s">
        <v>168</v>
      </c>
      <c r="AU211" s="205" t="s">
        <v>169</v>
      </c>
      <c r="AV211" s="196" t="s">
        <v>170</v>
      </c>
      <c r="AW211" s="4"/>
      <c r="AX211" s="4"/>
      <c r="AY211" s="4"/>
      <c r="AZ211" s="4"/>
      <c r="BA211" s="4"/>
      <c r="BB211" s="4"/>
      <c r="BC211" s="4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4"/>
      <c r="BW211" s="8"/>
      <c r="BX211" s="8"/>
      <c r="BY211" s="8"/>
      <c r="BZ211" s="4"/>
      <c r="CA211" s="4"/>
      <c r="CB211" s="4"/>
      <c r="CC211" s="4"/>
      <c r="CD211" s="27"/>
      <c r="CE211" s="27"/>
      <c r="CF211" s="207">
        <f t="shared" si="119"/>
        <v>-11</v>
      </c>
      <c r="CG211" s="208">
        <f t="shared" si="120"/>
        <v>11</v>
      </c>
      <c r="CH211" s="209"/>
      <c r="CI211" s="210"/>
      <c r="CJ211" s="207">
        <f t="shared" si="121"/>
        <v>5489</v>
      </c>
      <c r="CK211" s="208">
        <f t="shared" si="122"/>
        <v>5511</v>
      </c>
      <c r="CL211" s="209"/>
      <c r="CM211" s="210"/>
      <c r="CN211" s="207">
        <f t="shared" si="123"/>
        <v>10989</v>
      </c>
      <c r="CO211" s="208">
        <f t="shared" si="124"/>
        <v>11011</v>
      </c>
      <c r="CP211" s="211"/>
      <c r="CQ211" s="212"/>
      <c r="CR211" s="213"/>
      <c r="CS211" s="213"/>
    </row>
    <row r="212" spans="1:97" ht="19.899999999999999" customHeight="1">
      <c r="A212" s="194">
        <v>211</v>
      </c>
      <c r="B212" s="195">
        <v>3</v>
      </c>
      <c r="C212" s="195"/>
      <c r="D212" s="196" t="s">
        <v>3414</v>
      </c>
      <c r="E212" s="196" t="s">
        <v>3415</v>
      </c>
      <c r="F212" s="196" t="s">
        <v>3416</v>
      </c>
      <c r="G212" s="196" t="s">
        <v>774</v>
      </c>
      <c r="H212" s="196" t="s">
        <v>160</v>
      </c>
      <c r="I212" s="237" t="str">
        <f t="shared" si="128"/>
        <v>0</v>
      </c>
      <c r="J212" s="237" t="str">
        <f t="shared" si="129"/>
        <v>34000</v>
      </c>
      <c r="K212" s="2" t="str">
        <f t="shared" si="130"/>
        <v>FCS0302</v>
      </c>
      <c r="L212" s="1">
        <f t="shared" si="131"/>
        <v>5</v>
      </c>
      <c r="M212" s="1">
        <f t="shared" si="132"/>
        <v>6</v>
      </c>
      <c r="N212" s="1">
        <v>3</v>
      </c>
      <c r="O212" s="57" t="str">
        <f t="shared" si="133"/>
        <v>AAI143</v>
      </c>
      <c r="P212" s="2" t="str">
        <f t="shared" ref="P212:P275" si="134">IF(MID(O212,4,3)="543","AO","AI")</f>
        <v>AI</v>
      </c>
      <c r="Q212" s="2"/>
      <c r="R212" s="57" t="s">
        <v>162</v>
      </c>
      <c r="S212" s="2"/>
      <c r="T212" s="2"/>
      <c r="U212" s="2">
        <v>9</v>
      </c>
      <c r="V212" s="2"/>
      <c r="W212" s="36" t="s">
        <v>3417</v>
      </c>
      <c r="X212" s="36" t="s">
        <v>354</v>
      </c>
      <c r="Y212" s="3" t="str">
        <f t="shared" si="114"/>
        <v>%Z056103</v>
      </c>
      <c r="Z212" s="2" t="str">
        <f t="shared" si="105"/>
        <v>%%I08FT6211</v>
      </c>
      <c r="AA212" s="2"/>
      <c r="AB212" s="2" t="str">
        <f t="shared" si="115"/>
        <v>PU603A/S出口流量</v>
      </c>
      <c r="AC212" s="1" t="str">
        <f t="shared" si="116"/>
        <v>0</v>
      </c>
      <c r="AD212" s="1" t="str">
        <f t="shared" si="117"/>
        <v>34000</v>
      </c>
      <c r="AE212" s="1" t="str">
        <f t="shared" si="118"/>
        <v>kg/h</v>
      </c>
      <c r="AF212" s="59"/>
      <c r="AG212" s="59"/>
      <c r="AH212" s="1"/>
      <c r="AI212" s="1"/>
      <c r="AJ212" s="1"/>
      <c r="AK212" s="58" t="s">
        <v>165</v>
      </c>
      <c r="AL212" s="4"/>
      <c r="AM212" s="4"/>
      <c r="AN212" s="5"/>
      <c r="AO212" s="195" t="s">
        <v>161</v>
      </c>
      <c r="AP212" s="199" t="s">
        <v>166</v>
      </c>
      <c r="AQ212" s="197"/>
      <c r="AR212" s="196"/>
      <c r="AS212" s="196"/>
      <c r="AT212" s="205" t="s">
        <v>168</v>
      </c>
      <c r="AU212" s="205" t="s">
        <v>169</v>
      </c>
      <c r="AV212" s="196" t="s">
        <v>170</v>
      </c>
      <c r="AW212" s="4"/>
      <c r="AX212" s="4"/>
      <c r="AY212" s="4"/>
      <c r="AZ212" s="4"/>
      <c r="BA212" s="4"/>
      <c r="BB212" s="4"/>
      <c r="BC212" s="4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4"/>
      <c r="BW212" s="8"/>
      <c r="BX212" s="8"/>
      <c r="BY212" s="8"/>
      <c r="BZ212" s="4"/>
      <c r="CA212" s="4"/>
      <c r="CB212" s="4"/>
      <c r="CC212" s="4"/>
      <c r="CD212" s="27"/>
      <c r="CE212" s="27"/>
      <c r="CF212" s="207">
        <f t="shared" si="119"/>
        <v>-34</v>
      </c>
      <c r="CG212" s="208">
        <f t="shared" si="120"/>
        <v>34</v>
      </c>
      <c r="CH212" s="209"/>
      <c r="CI212" s="210"/>
      <c r="CJ212" s="207">
        <f t="shared" si="121"/>
        <v>16966</v>
      </c>
      <c r="CK212" s="208">
        <f t="shared" si="122"/>
        <v>17034</v>
      </c>
      <c r="CL212" s="209"/>
      <c r="CM212" s="210"/>
      <c r="CN212" s="207">
        <f t="shared" si="123"/>
        <v>33966</v>
      </c>
      <c r="CO212" s="208">
        <f t="shared" si="124"/>
        <v>34034</v>
      </c>
      <c r="CP212" s="211"/>
      <c r="CQ212" s="212"/>
      <c r="CR212" s="213"/>
      <c r="CS212" s="213"/>
    </row>
    <row r="213" spans="1:97" ht="19.899999999999999" customHeight="1">
      <c r="A213" s="194">
        <v>212</v>
      </c>
      <c r="B213" s="195">
        <v>4</v>
      </c>
      <c r="C213" s="195"/>
      <c r="D213" s="196" t="s">
        <v>3418</v>
      </c>
      <c r="E213" s="196" t="s">
        <v>3419</v>
      </c>
      <c r="F213" s="196" t="s">
        <v>3420</v>
      </c>
      <c r="G213" s="196" t="s">
        <v>680</v>
      </c>
      <c r="H213" s="196" t="s">
        <v>160</v>
      </c>
      <c r="I213" s="237" t="str">
        <f t="shared" si="128"/>
        <v>0</v>
      </c>
      <c r="J213" s="237" t="str">
        <f t="shared" si="129"/>
        <v>5200</v>
      </c>
      <c r="K213" s="2" t="str">
        <f t="shared" si="130"/>
        <v>FCS0302</v>
      </c>
      <c r="L213" s="1">
        <f t="shared" si="131"/>
        <v>5</v>
      </c>
      <c r="M213" s="1">
        <f t="shared" si="132"/>
        <v>6</v>
      </c>
      <c r="N213" s="1">
        <v>4</v>
      </c>
      <c r="O213" s="57" t="str">
        <f t="shared" si="133"/>
        <v>AAI143</v>
      </c>
      <c r="P213" s="2" t="str">
        <f t="shared" si="134"/>
        <v>AI</v>
      </c>
      <c r="Q213" s="2"/>
      <c r="R213" s="57" t="s">
        <v>162</v>
      </c>
      <c r="S213" s="2"/>
      <c r="T213" s="2"/>
      <c r="U213" s="2">
        <v>9</v>
      </c>
      <c r="V213" s="2"/>
      <c r="W213" s="36" t="s">
        <v>3421</v>
      </c>
      <c r="X213" s="36" t="s">
        <v>354</v>
      </c>
      <c r="Y213" s="3" t="str">
        <f t="shared" si="114"/>
        <v>%Z056104</v>
      </c>
      <c r="Z213" s="2" t="str">
        <f t="shared" si="105"/>
        <v>%%I08FT6223</v>
      </c>
      <c r="AA213" s="2"/>
      <c r="AB213" s="2" t="str">
        <f t="shared" si="115"/>
        <v>VE601冷凝液入口流量</v>
      </c>
      <c r="AC213" s="1" t="str">
        <f t="shared" si="116"/>
        <v>0</v>
      </c>
      <c r="AD213" s="1" t="str">
        <f t="shared" si="117"/>
        <v>5200</v>
      </c>
      <c r="AE213" s="1" t="str">
        <f t="shared" si="118"/>
        <v>kg/h</v>
      </c>
      <c r="AF213" s="1"/>
      <c r="AG213" s="1"/>
      <c r="AH213" s="1"/>
      <c r="AI213" s="1"/>
      <c r="AJ213" s="1"/>
      <c r="AK213" s="58" t="s">
        <v>165</v>
      </c>
      <c r="AL213" s="4"/>
      <c r="AM213" s="4"/>
      <c r="AN213" s="5"/>
      <c r="AO213" s="195" t="s">
        <v>161</v>
      </c>
      <c r="AP213" s="199" t="s">
        <v>166</v>
      </c>
      <c r="AQ213" s="197"/>
      <c r="AR213" s="196"/>
      <c r="AS213" s="196"/>
      <c r="AT213" s="205" t="s">
        <v>168</v>
      </c>
      <c r="AU213" s="205" t="s">
        <v>169</v>
      </c>
      <c r="AV213" s="196" t="s">
        <v>170</v>
      </c>
      <c r="AW213" s="4"/>
      <c r="AX213" s="4"/>
      <c r="AY213" s="4"/>
      <c r="AZ213" s="4"/>
      <c r="BA213" s="4"/>
      <c r="BB213" s="4"/>
      <c r="BC213" s="4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4"/>
      <c r="BW213" s="8"/>
      <c r="BX213" s="8"/>
      <c r="BY213" s="8"/>
      <c r="BZ213" s="4"/>
      <c r="CA213" s="4"/>
      <c r="CB213" s="4"/>
      <c r="CC213" s="4"/>
      <c r="CD213" s="27"/>
      <c r="CE213" s="27"/>
      <c r="CF213" s="207">
        <f t="shared" si="119"/>
        <v>-5.2</v>
      </c>
      <c r="CG213" s="208">
        <f t="shared" si="120"/>
        <v>5.2</v>
      </c>
      <c r="CH213" s="209"/>
      <c r="CI213" s="210"/>
      <c r="CJ213" s="207">
        <f t="shared" si="121"/>
        <v>2594.8000000000002</v>
      </c>
      <c r="CK213" s="208">
        <f t="shared" si="122"/>
        <v>2605.1999999999998</v>
      </c>
      <c r="CL213" s="209"/>
      <c r="CM213" s="210"/>
      <c r="CN213" s="207">
        <f t="shared" si="123"/>
        <v>5194.8</v>
      </c>
      <c r="CO213" s="208">
        <f t="shared" si="124"/>
        <v>5205.2</v>
      </c>
      <c r="CP213" s="211"/>
      <c r="CQ213" s="212"/>
      <c r="CR213" s="213"/>
      <c r="CS213" s="213"/>
    </row>
    <row r="214" spans="1:97" ht="19.899999999999999" customHeight="1">
      <c r="A214" s="194">
        <v>213</v>
      </c>
      <c r="B214" s="195">
        <v>5</v>
      </c>
      <c r="C214" s="195"/>
      <c r="D214" s="196" t="s">
        <v>3422</v>
      </c>
      <c r="E214" s="196" t="s">
        <v>3423</v>
      </c>
      <c r="F214" s="196" t="s">
        <v>3424</v>
      </c>
      <c r="G214" s="196" t="s">
        <v>3425</v>
      </c>
      <c r="H214" s="196" t="s">
        <v>700</v>
      </c>
      <c r="I214" s="237" t="str">
        <f t="shared" si="128"/>
        <v>0</v>
      </c>
      <c r="J214" s="237" t="str">
        <f t="shared" si="129"/>
        <v>2100</v>
      </c>
      <c r="K214" s="2" t="str">
        <f t="shared" si="130"/>
        <v>FCS0302</v>
      </c>
      <c r="L214" s="1">
        <f t="shared" si="131"/>
        <v>5</v>
      </c>
      <c r="M214" s="1">
        <f t="shared" si="132"/>
        <v>6</v>
      </c>
      <c r="N214" s="1">
        <v>5</v>
      </c>
      <c r="O214" s="57" t="str">
        <f t="shared" si="133"/>
        <v>AAI143</v>
      </c>
      <c r="P214" s="2" t="str">
        <f t="shared" si="134"/>
        <v>AI</v>
      </c>
      <c r="Q214" s="2"/>
      <c r="R214" s="57" t="s">
        <v>162</v>
      </c>
      <c r="S214" s="2"/>
      <c r="T214" s="2"/>
      <c r="U214" s="2">
        <v>9</v>
      </c>
      <c r="V214" s="2"/>
      <c r="W214" s="36" t="s">
        <v>3426</v>
      </c>
      <c r="X214" s="36" t="s">
        <v>354</v>
      </c>
      <c r="Y214" s="3" t="str">
        <f t="shared" si="114"/>
        <v>%Z056105</v>
      </c>
      <c r="Z214" s="2" t="str">
        <f t="shared" si="105"/>
        <v>%%I08FT6501</v>
      </c>
      <c r="AA214" s="2"/>
      <c r="AB214" s="2" t="str">
        <f t="shared" si="115"/>
        <v>来自界区氮气流量</v>
      </c>
      <c r="AC214" s="1" t="str">
        <f t="shared" si="116"/>
        <v>0</v>
      </c>
      <c r="AD214" s="1" t="str">
        <f t="shared" si="117"/>
        <v>2100</v>
      </c>
      <c r="AE214" s="1" t="str">
        <f t="shared" si="118"/>
        <v>Nm3/h</v>
      </c>
      <c r="AF214" s="1"/>
      <c r="AG214" s="1"/>
      <c r="AH214" s="1"/>
      <c r="AI214" s="1"/>
      <c r="AJ214" s="1"/>
      <c r="AK214" s="58" t="s">
        <v>165</v>
      </c>
      <c r="AL214" s="4"/>
      <c r="AM214" s="4"/>
      <c r="AN214" s="5"/>
      <c r="AO214" s="195" t="s">
        <v>161</v>
      </c>
      <c r="AP214" s="199" t="s">
        <v>166</v>
      </c>
      <c r="AQ214" s="197"/>
      <c r="AR214" s="196"/>
      <c r="AS214" s="196"/>
      <c r="AT214" s="205" t="s">
        <v>168</v>
      </c>
      <c r="AU214" s="205" t="s">
        <v>169</v>
      </c>
      <c r="AV214" s="196" t="s">
        <v>170</v>
      </c>
      <c r="AW214" s="4"/>
      <c r="AX214" s="4"/>
      <c r="AY214" s="4"/>
      <c r="AZ214" s="4"/>
      <c r="BA214" s="4"/>
      <c r="BB214" s="4"/>
      <c r="BC214" s="4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4"/>
      <c r="BW214" s="8"/>
      <c r="BX214" s="8"/>
      <c r="BY214" s="8"/>
      <c r="BZ214" s="4"/>
      <c r="CA214" s="4"/>
      <c r="CB214" s="4"/>
      <c r="CC214" s="4"/>
      <c r="CD214" s="27"/>
      <c r="CE214" s="27"/>
      <c r="CF214" s="207">
        <f t="shared" si="119"/>
        <v>-2.1</v>
      </c>
      <c r="CG214" s="208">
        <f t="shared" si="120"/>
        <v>2.1</v>
      </c>
      <c r="CH214" s="209"/>
      <c r="CI214" s="210"/>
      <c r="CJ214" s="207">
        <f t="shared" si="121"/>
        <v>1047.9000000000001</v>
      </c>
      <c r="CK214" s="208">
        <f t="shared" si="122"/>
        <v>1052.0999999999999</v>
      </c>
      <c r="CL214" s="209"/>
      <c r="CM214" s="210"/>
      <c r="CN214" s="207">
        <f t="shared" si="123"/>
        <v>2097.9</v>
      </c>
      <c r="CO214" s="208">
        <f t="shared" si="124"/>
        <v>2102.1</v>
      </c>
      <c r="CP214" s="211"/>
      <c r="CQ214" s="212"/>
      <c r="CR214" s="213"/>
      <c r="CS214" s="213"/>
    </row>
    <row r="215" spans="1:97" ht="19.899999999999999" customHeight="1">
      <c r="A215" s="194">
        <v>214</v>
      </c>
      <c r="B215" s="195">
        <v>6</v>
      </c>
      <c r="C215" s="195"/>
      <c r="D215" s="196" t="s">
        <v>3427</v>
      </c>
      <c r="E215" s="196" t="s">
        <v>3428</v>
      </c>
      <c r="F215" s="196" t="s">
        <v>3429</v>
      </c>
      <c r="G215" s="196" t="s">
        <v>3430</v>
      </c>
      <c r="H215" s="196" t="s">
        <v>700</v>
      </c>
      <c r="I215" s="237" t="str">
        <f t="shared" si="128"/>
        <v>0</v>
      </c>
      <c r="J215" s="237" t="str">
        <f t="shared" si="129"/>
        <v>670</v>
      </c>
      <c r="K215" s="2" t="str">
        <f t="shared" si="130"/>
        <v>FCS0302</v>
      </c>
      <c r="L215" s="1">
        <f t="shared" si="131"/>
        <v>5</v>
      </c>
      <c r="M215" s="1">
        <f t="shared" si="132"/>
        <v>6</v>
      </c>
      <c r="N215" s="1">
        <v>6</v>
      </c>
      <c r="O215" s="57" t="str">
        <f t="shared" si="133"/>
        <v>AAI143</v>
      </c>
      <c r="P215" s="2" t="str">
        <f t="shared" si="134"/>
        <v>AI</v>
      </c>
      <c r="Q215" s="2"/>
      <c r="R215" s="57" t="s">
        <v>162</v>
      </c>
      <c r="S215" s="2"/>
      <c r="T215" s="2"/>
      <c r="U215" s="2">
        <v>10</v>
      </c>
      <c r="V215" s="2"/>
      <c r="W215" s="36" t="s">
        <v>3431</v>
      </c>
      <c r="X215" s="36" t="s">
        <v>354</v>
      </c>
      <c r="Y215" s="3" t="str">
        <f t="shared" si="114"/>
        <v>%Z056106</v>
      </c>
      <c r="Z215" s="2" t="str">
        <f t="shared" si="105"/>
        <v>%%I08FT6601</v>
      </c>
      <c r="AA215" s="2"/>
      <c r="AB215" s="2" t="str">
        <f t="shared" si="115"/>
        <v>来自界区仪表空气流量</v>
      </c>
      <c r="AC215" s="1" t="str">
        <f t="shared" si="116"/>
        <v>0</v>
      </c>
      <c r="AD215" s="1" t="str">
        <f t="shared" si="117"/>
        <v>670</v>
      </c>
      <c r="AE215" s="1" t="str">
        <f t="shared" si="118"/>
        <v>Nm3/h</v>
      </c>
      <c r="AF215" s="1"/>
      <c r="AG215" s="1"/>
      <c r="AH215" s="1"/>
      <c r="AI215" s="1"/>
      <c r="AJ215" s="1"/>
      <c r="AK215" s="58" t="s">
        <v>165</v>
      </c>
      <c r="AL215" s="4"/>
      <c r="AM215" s="4"/>
      <c r="AN215" s="5"/>
      <c r="AO215" s="195" t="s">
        <v>161</v>
      </c>
      <c r="AP215" s="199" t="s">
        <v>166</v>
      </c>
      <c r="AQ215" s="197"/>
      <c r="AR215" s="196"/>
      <c r="AS215" s="196"/>
      <c r="AT215" s="205" t="s">
        <v>168</v>
      </c>
      <c r="AU215" s="205" t="s">
        <v>169</v>
      </c>
      <c r="AV215" s="196" t="s">
        <v>170</v>
      </c>
      <c r="AW215" s="4"/>
      <c r="AX215" s="4"/>
      <c r="AY215" s="4"/>
      <c r="AZ215" s="4"/>
      <c r="BA215" s="4"/>
      <c r="BB215" s="4"/>
      <c r="BC215" s="4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4"/>
      <c r="BW215" s="8"/>
      <c r="BX215" s="8"/>
      <c r="BY215" s="8"/>
      <c r="BZ215" s="4"/>
      <c r="CA215" s="4"/>
      <c r="CB215" s="4"/>
      <c r="CC215" s="4"/>
      <c r="CD215" s="27"/>
      <c r="CE215" s="27"/>
      <c r="CF215" s="207">
        <f t="shared" si="119"/>
        <v>-0.67</v>
      </c>
      <c r="CG215" s="208">
        <f t="shared" si="120"/>
        <v>0.67</v>
      </c>
      <c r="CH215" s="209"/>
      <c r="CI215" s="210"/>
      <c r="CJ215" s="207">
        <f t="shared" si="121"/>
        <v>334.33</v>
      </c>
      <c r="CK215" s="208">
        <f t="shared" si="122"/>
        <v>335.67</v>
      </c>
      <c r="CL215" s="209"/>
      <c r="CM215" s="210"/>
      <c r="CN215" s="207">
        <f t="shared" si="123"/>
        <v>669.33</v>
      </c>
      <c r="CO215" s="208">
        <f t="shared" si="124"/>
        <v>670.67</v>
      </c>
      <c r="CP215" s="211"/>
      <c r="CQ215" s="212"/>
      <c r="CR215" s="213"/>
      <c r="CS215" s="213"/>
    </row>
    <row r="216" spans="1:97" ht="19.899999999999999" customHeight="1">
      <c r="A216" s="194">
        <v>215</v>
      </c>
      <c r="B216" s="195">
        <v>7</v>
      </c>
      <c r="C216" s="195"/>
      <c r="D216" s="196" t="s">
        <v>3432</v>
      </c>
      <c r="E216" s="196" t="s">
        <v>3433</v>
      </c>
      <c r="F216" s="196" t="s">
        <v>3434</v>
      </c>
      <c r="G216" s="196" t="s">
        <v>3435</v>
      </c>
      <c r="H216" s="196" t="s">
        <v>160</v>
      </c>
      <c r="I216" s="237" t="str">
        <f t="shared" si="128"/>
        <v>0</v>
      </c>
      <c r="J216" s="237" t="str">
        <f t="shared" si="129"/>
        <v>230</v>
      </c>
      <c r="K216" s="2" t="str">
        <f t="shared" si="130"/>
        <v>FCS0302</v>
      </c>
      <c r="L216" s="1">
        <f t="shared" si="131"/>
        <v>5</v>
      </c>
      <c r="M216" s="1">
        <f t="shared" si="132"/>
        <v>6</v>
      </c>
      <c r="N216" s="1">
        <v>7</v>
      </c>
      <c r="O216" s="57" t="str">
        <f t="shared" si="133"/>
        <v>AAI143</v>
      </c>
      <c r="P216" s="2" t="str">
        <f t="shared" si="134"/>
        <v>AI</v>
      </c>
      <c r="Q216" s="2"/>
      <c r="R216" s="57" t="s">
        <v>162</v>
      </c>
      <c r="S216" s="2"/>
      <c r="T216" s="2"/>
      <c r="U216" s="2">
        <v>9</v>
      </c>
      <c r="V216" s="2"/>
      <c r="W216" s="36" t="s">
        <v>3436</v>
      </c>
      <c r="X216" s="36" t="s">
        <v>354</v>
      </c>
      <c r="Y216" s="3" t="str">
        <f t="shared" si="114"/>
        <v>%Z056107</v>
      </c>
      <c r="Z216" s="2" t="str">
        <f t="shared" si="105"/>
        <v>%%I08FT7010</v>
      </c>
      <c r="AA216" s="2"/>
      <c r="AB216" s="2" t="str">
        <f t="shared" si="115"/>
        <v>TK717去焚烧流量</v>
      </c>
      <c r="AC216" s="1" t="str">
        <f t="shared" si="116"/>
        <v>0</v>
      </c>
      <c r="AD216" s="1" t="str">
        <f t="shared" si="117"/>
        <v>230</v>
      </c>
      <c r="AE216" s="1" t="str">
        <f t="shared" si="118"/>
        <v>kg/h</v>
      </c>
      <c r="AF216" s="1"/>
      <c r="AG216" s="1"/>
      <c r="AH216" s="1"/>
      <c r="AI216" s="1"/>
      <c r="AJ216" s="1"/>
      <c r="AK216" s="58" t="s">
        <v>165</v>
      </c>
      <c r="AL216" s="4"/>
      <c r="AM216" s="4"/>
      <c r="AN216" s="5"/>
      <c r="AO216" s="195" t="s">
        <v>161</v>
      </c>
      <c r="AP216" s="199" t="s">
        <v>166</v>
      </c>
      <c r="AQ216" s="197"/>
      <c r="AR216" s="196"/>
      <c r="AS216" s="196"/>
      <c r="AT216" s="205" t="s">
        <v>168</v>
      </c>
      <c r="AU216" s="205" t="s">
        <v>169</v>
      </c>
      <c r="AV216" s="196" t="s">
        <v>170</v>
      </c>
      <c r="AW216" s="4"/>
      <c r="AX216" s="4"/>
      <c r="AY216" s="4"/>
      <c r="AZ216" s="4"/>
      <c r="BA216" s="4"/>
      <c r="BB216" s="4"/>
      <c r="BC216" s="4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4"/>
      <c r="BW216" s="8"/>
      <c r="BX216" s="8"/>
      <c r="BY216" s="8"/>
      <c r="BZ216" s="4"/>
      <c r="CA216" s="4"/>
      <c r="CB216" s="4"/>
      <c r="CC216" s="4"/>
      <c r="CD216" s="27"/>
      <c r="CE216" s="27"/>
      <c r="CF216" s="207">
        <f t="shared" si="119"/>
        <v>-0.23</v>
      </c>
      <c r="CG216" s="208">
        <f t="shared" si="120"/>
        <v>0.23</v>
      </c>
      <c r="CH216" s="209"/>
      <c r="CI216" s="210"/>
      <c r="CJ216" s="207">
        <f t="shared" si="121"/>
        <v>114.77</v>
      </c>
      <c r="CK216" s="208">
        <f t="shared" si="122"/>
        <v>115.23</v>
      </c>
      <c r="CL216" s="209"/>
      <c r="CM216" s="210"/>
      <c r="CN216" s="207">
        <f t="shared" si="123"/>
        <v>229.77</v>
      </c>
      <c r="CO216" s="208">
        <f t="shared" si="124"/>
        <v>230.23</v>
      </c>
      <c r="CP216" s="211"/>
      <c r="CQ216" s="212"/>
      <c r="CR216" s="213"/>
      <c r="CS216" s="213"/>
    </row>
    <row r="217" spans="1:97" ht="19.899999999999999" customHeight="1">
      <c r="A217" s="194">
        <v>216</v>
      </c>
      <c r="B217" s="195">
        <v>8</v>
      </c>
      <c r="C217" s="195"/>
      <c r="D217" s="196" t="s">
        <v>3437</v>
      </c>
      <c r="E217" s="196" t="s">
        <v>3438</v>
      </c>
      <c r="F217" s="196" t="s">
        <v>3439</v>
      </c>
      <c r="G217" s="196" t="s">
        <v>3440</v>
      </c>
      <c r="H217" s="196" t="s">
        <v>160</v>
      </c>
      <c r="I217" s="237" t="str">
        <f t="shared" si="128"/>
        <v>0</v>
      </c>
      <c r="J217" s="237" t="str">
        <f t="shared" si="129"/>
        <v>52000</v>
      </c>
      <c r="K217" s="2" t="str">
        <f t="shared" si="130"/>
        <v>FCS0302</v>
      </c>
      <c r="L217" s="1">
        <f t="shared" si="131"/>
        <v>5</v>
      </c>
      <c r="M217" s="1">
        <f t="shared" si="132"/>
        <v>6</v>
      </c>
      <c r="N217" s="1">
        <v>8</v>
      </c>
      <c r="O217" s="57" t="str">
        <f t="shared" si="133"/>
        <v>AAI143</v>
      </c>
      <c r="P217" s="2" t="str">
        <f t="shared" si="134"/>
        <v>AI</v>
      </c>
      <c r="Q217" s="2"/>
      <c r="R217" s="57" t="s">
        <v>162</v>
      </c>
      <c r="S217" s="2"/>
      <c r="T217" s="2"/>
      <c r="U217" s="2">
        <v>9</v>
      </c>
      <c r="V217" s="2"/>
      <c r="W217" s="36" t="s">
        <v>3441</v>
      </c>
      <c r="X217" s="36" t="s">
        <v>354</v>
      </c>
      <c r="Y217" s="3" t="str">
        <f t="shared" si="114"/>
        <v>%Z056108</v>
      </c>
      <c r="Z217" s="2" t="str">
        <f t="shared" si="105"/>
        <v>%%I08FT7013</v>
      </c>
      <c r="AA217" s="2"/>
      <c r="AB217" s="2" t="str">
        <f t="shared" si="115"/>
        <v>原厂EDC去HF401进料罐流量</v>
      </c>
      <c r="AC217" s="1" t="str">
        <f t="shared" si="116"/>
        <v>0</v>
      </c>
      <c r="AD217" s="1" t="str">
        <f t="shared" si="117"/>
        <v>52000</v>
      </c>
      <c r="AE217" s="1" t="str">
        <f t="shared" si="118"/>
        <v>kg/h</v>
      </c>
      <c r="AF217" s="1"/>
      <c r="AG217" s="1"/>
      <c r="AH217" s="1"/>
      <c r="AI217" s="1"/>
      <c r="AJ217" s="1"/>
      <c r="AK217" s="58" t="s">
        <v>165</v>
      </c>
      <c r="AL217" s="4"/>
      <c r="AM217" s="4"/>
      <c r="AN217" s="5"/>
      <c r="AO217" s="195" t="s">
        <v>161</v>
      </c>
      <c r="AP217" s="199" t="s">
        <v>166</v>
      </c>
      <c r="AQ217" s="197"/>
      <c r="AR217" s="196"/>
      <c r="AS217" s="196"/>
      <c r="AT217" s="205" t="s">
        <v>168</v>
      </c>
      <c r="AU217" s="205" t="s">
        <v>169</v>
      </c>
      <c r="AV217" s="196" t="s">
        <v>170</v>
      </c>
      <c r="AW217" s="4"/>
      <c r="AX217" s="4"/>
      <c r="AY217" s="4"/>
      <c r="AZ217" s="4"/>
      <c r="BA217" s="4"/>
      <c r="BB217" s="4"/>
      <c r="BC217" s="4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4"/>
      <c r="BW217" s="8"/>
      <c r="BX217" s="8"/>
      <c r="BY217" s="8"/>
      <c r="BZ217" s="4"/>
      <c r="CA217" s="4"/>
      <c r="CB217" s="4"/>
      <c r="CC217" s="4"/>
      <c r="CD217" s="27"/>
      <c r="CE217" s="27"/>
      <c r="CF217" s="207">
        <f t="shared" si="119"/>
        <v>-52</v>
      </c>
      <c r="CG217" s="208">
        <f t="shared" si="120"/>
        <v>52</v>
      </c>
      <c r="CH217" s="209"/>
      <c r="CI217" s="210"/>
      <c r="CJ217" s="207">
        <f t="shared" si="121"/>
        <v>25948</v>
      </c>
      <c r="CK217" s="208">
        <f t="shared" si="122"/>
        <v>26052</v>
      </c>
      <c r="CL217" s="209"/>
      <c r="CM217" s="210"/>
      <c r="CN217" s="207">
        <f t="shared" si="123"/>
        <v>51948</v>
      </c>
      <c r="CO217" s="208">
        <f t="shared" si="124"/>
        <v>52052</v>
      </c>
      <c r="CP217" s="211"/>
      <c r="CQ217" s="212"/>
      <c r="CR217" s="213"/>
      <c r="CS217" s="213"/>
    </row>
    <row r="218" spans="1:97" ht="19.899999999999999" customHeight="1">
      <c r="A218" s="194">
        <v>217</v>
      </c>
      <c r="B218" s="195">
        <v>9</v>
      </c>
      <c r="C218" s="195"/>
      <c r="D218" s="196" t="s">
        <v>3442</v>
      </c>
      <c r="E218" s="196" t="s">
        <v>3443</v>
      </c>
      <c r="F218" s="196" t="s">
        <v>3444</v>
      </c>
      <c r="G218" s="196" t="s">
        <v>2806</v>
      </c>
      <c r="H218" s="196" t="s">
        <v>160</v>
      </c>
      <c r="I218" s="237" t="str">
        <f t="shared" si="128"/>
        <v>0</v>
      </c>
      <c r="J218" s="237" t="str">
        <f t="shared" si="129"/>
        <v>2800</v>
      </c>
      <c r="K218" s="2" t="str">
        <f t="shared" si="130"/>
        <v>FCS0302</v>
      </c>
      <c r="L218" s="1">
        <f t="shared" si="131"/>
        <v>5</v>
      </c>
      <c r="M218" s="1">
        <f t="shared" si="132"/>
        <v>6</v>
      </c>
      <c r="N218" s="1">
        <v>9</v>
      </c>
      <c r="O218" s="57" t="str">
        <f t="shared" si="133"/>
        <v>AAI143</v>
      </c>
      <c r="P218" s="2" t="str">
        <f t="shared" si="134"/>
        <v>AI</v>
      </c>
      <c r="Q218" s="2"/>
      <c r="R218" s="57" t="s">
        <v>162</v>
      </c>
      <c r="S218" s="2"/>
      <c r="T218" s="2"/>
      <c r="U218" s="2">
        <v>9</v>
      </c>
      <c r="V218" s="2"/>
      <c r="W218" s="36" t="s">
        <v>3445</v>
      </c>
      <c r="X218" s="36" t="s">
        <v>354</v>
      </c>
      <c r="Y218" s="3" t="str">
        <f t="shared" si="114"/>
        <v>%Z056109</v>
      </c>
      <c r="Z218" s="2" t="str">
        <f t="shared" si="105"/>
        <v>%%I08FT7018</v>
      </c>
      <c r="AA218" s="2"/>
      <c r="AB218" s="2" t="str">
        <f t="shared" si="115"/>
        <v>DES至EJ710出口流量</v>
      </c>
      <c r="AC218" s="1" t="str">
        <f t="shared" si="116"/>
        <v>0</v>
      </c>
      <c r="AD218" s="1" t="str">
        <f t="shared" si="117"/>
        <v>2800</v>
      </c>
      <c r="AE218" s="1" t="str">
        <f t="shared" si="118"/>
        <v>kg/h</v>
      </c>
      <c r="AF218" s="1"/>
      <c r="AG218" s="1"/>
      <c r="AH218" s="1"/>
      <c r="AI218" s="1"/>
      <c r="AJ218" s="1"/>
      <c r="AK218" s="58" t="s">
        <v>165</v>
      </c>
      <c r="AL218" s="4"/>
      <c r="AM218" s="4"/>
      <c r="AN218" s="5"/>
      <c r="AO218" s="195" t="s">
        <v>161</v>
      </c>
      <c r="AP218" s="199" t="s">
        <v>166</v>
      </c>
      <c r="AQ218" s="197"/>
      <c r="AR218" s="196"/>
      <c r="AS218" s="196"/>
      <c r="AT218" s="205" t="s">
        <v>168</v>
      </c>
      <c r="AU218" s="205" t="s">
        <v>169</v>
      </c>
      <c r="AV218" s="196" t="s">
        <v>170</v>
      </c>
      <c r="AW218" s="4"/>
      <c r="AX218" s="4"/>
      <c r="AY218" s="4"/>
      <c r="AZ218" s="4"/>
      <c r="BA218" s="4"/>
      <c r="BB218" s="4"/>
      <c r="BC218" s="4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4"/>
      <c r="BW218" s="8"/>
      <c r="BX218" s="8"/>
      <c r="BY218" s="8"/>
      <c r="BZ218" s="4"/>
      <c r="CA218" s="4"/>
      <c r="CB218" s="4"/>
      <c r="CC218" s="4"/>
      <c r="CD218" s="27"/>
      <c r="CE218" s="27"/>
      <c r="CF218" s="207">
        <f t="shared" si="119"/>
        <v>-2.8000000000000003</v>
      </c>
      <c r="CG218" s="208">
        <f t="shared" si="120"/>
        <v>2.8000000000000003</v>
      </c>
      <c r="CH218" s="209"/>
      <c r="CI218" s="210"/>
      <c r="CJ218" s="207">
        <f t="shared" si="121"/>
        <v>1397.2</v>
      </c>
      <c r="CK218" s="208">
        <f t="shared" si="122"/>
        <v>1402.8</v>
      </c>
      <c r="CL218" s="209"/>
      <c r="CM218" s="210"/>
      <c r="CN218" s="207">
        <f t="shared" si="123"/>
        <v>2797.2</v>
      </c>
      <c r="CO218" s="208">
        <f t="shared" si="124"/>
        <v>2802.8</v>
      </c>
      <c r="CP218" s="211"/>
      <c r="CQ218" s="212"/>
      <c r="CR218" s="213"/>
      <c r="CS218" s="213"/>
    </row>
    <row r="219" spans="1:97" ht="19.899999999999999" customHeight="1">
      <c r="A219" s="194">
        <v>218</v>
      </c>
      <c r="B219" s="195">
        <v>10</v>
      </c>
      <c r="C219" s="195"/>
      <c r="D219" s="196" t="s">
        <v>3446</v>
      </c>
      <c r="E219" s="196" t="s">
        <v>3447</v>
      </c>
      <c r="F219" s="196" t="s">
        <v>3448</v>
      </c>
      <c r="G219" s="196" t="s">
        <v>3449</v>
      </c>
      <c r="H219" s="196" t="s">
        <v>160</v>
      </c>
      <c r="I219" s="237" t="str">
        <f t="shared" si="128"/>
        <v>0</v>
      </c>
      <c r="J219" s="237" t="str">
        <f t="shared" si="129"/>
        <v>260000</v>
      </c>
      <c r="K219" s="2" t="str">
        <f t="shared" si="130"/>
        <v>FCS0302</v>
      </c>
      <c r="L219" s="1">
        <f t="shared" si="131"/>
        <v>5</v>
      </c>
      <c r="M219" s="1">
        <f t="shared" si="132"/>
        <v>6</v>
      </c>
      <c r="N219" s="1">
        <v>10</v>
      </c>
      <c r="O219" s="57" t="str">
        <f t="shared" si="133"/>
        <v>AAI143</v>
      </c>
      <c r="P219" s="2" t="str">
        <f t="shared" si="134"/>
        <v>AI</v>
      </c>
      <c r="Q219" s="2"/>
      <c r="R219" s="57" t="s">
        <v>162</v>
      </c>
      <c r="S219" s="2"/>
      <c r="T219" s="2"/>
      <c r="U219" s="2">
        <v>9</v>
      </c>
      <c r="V219" s="2"/>
      <c r="W219" s="36" t="s">
        <v>3450</v>
      </c>
      <c r="X219" s="36" t="s">
        <v>354</v>
      </c>
      <c r="Y219" s="3" t="str">
        <f t="shared" si="114"/>
        <v>%Z056110</v>
      </c>
      <c r="Z219" s="2" t="str">
        <f t="shared" si="105"/>
        <v>%%I08FT7020</v>
      </c>
      <c r="AA219" s="2"/>
      <c r="AB219" s="2" t="str">
        <f t="shared" si="115"/>
        <v>EJ710入口流量</v>
      </c>
      <c r="AC219" s="1" t="str">
        <f t="shared" si="116"/>
        <v>0</v>
      </c>
      <c r="AD219" s="1" t="str">
        <f t="shared" si="117"/>
        <v>260000</v>
      </c>
      <c r="AE219" s="1" t="str">
        <f t="shared" si="118"/>
        <v>kg/h</v>
      </c>
      <c r="AF219" s="1"/>
      <c r="AG219" s="1"/>
      <c r="AH219" s="1"/>
      <c r="AI219" s="1"/>
      <c r="AJ219" s="1"/>
      <c r="AK219" s="58" t="s">
        <v>165</v>
      </c>
      <c r="AL219" s="4"/>
      <c r="AM219" s="4"/>
      <c r="AN219" s="5"/>
      <c r="AO219" s="195" t="s">
        <v>161</v>
      </c>
      <c r="AP219" s="199" t="s">
        <v>166</v>
      </c>
      <c r="AQ219" s="197"/>
      <c r="AR219" s="196"/>
      <c r="AS219" s="196"/>
      <c r="AT219" s="205" t="s">
        <v>168</v>
      </c>
      <c r="AU219" s="205" t="s">
        <v>169</v>
      </c>
      <c r="AV219" s="196" t="s">
        <v>170</v>
      </c>
      <c r="AW219" s="4"/>
      <c r="AX219" s="4"/>
      <c r="AY219" s="4"/>
      <c r="AZ219" s="4"/>
      <c r="BA219" s="4"/>
      <c r="BB219" s="4"/>
      <c r="BC219" s="4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4"/>
      <c r="BW219" s="8"/>
      <c r="BX219" s="8"/>
      <c r="BY219" s="8"/>
      <c r="BZ219" s="4"/>
      <c r="CA219" s="4"/>
      <c r="CB219" s="4"/>
      <c r="CC219" s="4"/>
      <c r="CD219" s="27"/>
      <c r="CE219" s="27"/>
      <c r="CF219" s="207">
        <f t="shared" si="119"/>
        <v>-260</v>
      </c>
      <c r="CG219" s="208">
        <f t="shared" si="120"/>
        <v>260</v>
      </c>
      <c r="CH219" s="209"/>
      <c r="CI219" s="210"/>
      <c r="CJ219" s="207">
        <f t="shared" si="121"/>
        <v>129740</v>
      </c>
      <c r="CK219" s="208">
        <f t="shared" si="122"/>
        <v>130260</v>
      </c>
      <c r="CL219" s="209"/>
      <c r="CM219" s="210"/>
      <c r="CN219" s="207">
        <f t="shared" si="123"/>
        <v>259740</v>
      </c>
      <c r="CO219" s="208">
        <f t="shared" si="124"/>
        <v>260260</v>
      </c>
      <c r="CP219" s="211"/>
      <c r="CQ219" s="212"/>
      <c r="CR219" s="213"/>
      <c r="CS219" s="213"/>
    </row>
    <row r="220" spans="1:97" ht="19.899999999999999" customHeight="1">
      <c r="A220" s="194">
        <v>219</v>
      </c>
      <c r="B220" s="195">
        <v>11</v>
      </c>
      <c r="C220" s="195"/>
      <c r="D220" s="196" t="s">
        <v>3451</v>
      </c>
      <c r="E220" s="196" t="s">
        <v>3451</v>
      </c>
      <c r="F220" s="196" t="s">
        <v>3452</v>
      </c>
      <c r="G220" s="196" t="s">
        <v>513</v>
      </c>
      <c r="H220" s="196"/>
      <c r="I220" s="237" t="str">
        <f t="shared" si="128"/>
        <v>0</v>
      </c>
      <c r="J220" s="237" t="str">
        <f t="shared" si="129"/>
        <v>101</v>
      </c>
      <c r="K220" s="2" t="str">
        <f t="shared" si="130"/>
        <v>FCS0302</v>
      </c>
      <c r="L220" s="1">
        <f t="shared" si="131"/>
        <v>5</v>
      </c>
      <c r="M220" s="1">
        <f t="shared" si="132"/>
        <v>6</v>
      </c>
      <c r="N220" s="1">
        <v>11</v>
      </c>
      <c r="O220" s="57" t="str">
        <f t="shared" si="133"/>
        <v>AAI143</v>
      </c>
      <c r="P220" s="2" t="str">
        <f t="shared" si="134"/>
        <v>AI</v>
      </c>
      <c r="Q220" s="2"/>
      <c r="R220" s="57" t="s">
        <v>162</v>
      </c>
      <c r="S220" s="2"/>
      <c r="T220" s="2"/>
      <c r="U220" s="2"/>
      <c r="V220" s="2"/>
      <c r="W220" s="2"/>
      <c r="X220" s="2"/>
      <c r="Y220" s="3" t="str">
        <f t="shared" si="114"/>
        <v>%Z056111</v>
      </c>
      <c r="Z220" s="2" t="str">
        <f t="shared" si="105"/>
        <v>%%I08PT-7190</v>
      </c>
      <c r="AA220" s="2"/>
      <c r="AB220" s="2" t="str">
        <f t="shared" si="115"/>
        <v>08PU719机封系统压力</v>
      </c>
      <c r="AC220" s="1" t="str">
        <f t="shared" si="116"/>
        <v>0</v>
      </c>
      <c r="AD220" s="1" t="str">
        <f t="shared" si="117"/>
        <v>101</v>
      </c>
      <c r="AE220" s="1" t="str">
        <f t="shared" si="118"/>
        <v/>
      </c>
      <c r="AF220" s="1"/>
      <c r="AG220" s="1"/>
      <c r="AH220" s="1"/>
      <c r="AI220" s="1"/>
      <c r="AJ220" s="1"/>
      <c r="AK220" s="58" t="s">
        <v>165</v>
      </c>
      <c r="AL220" s="4"/>
      <c r="AM220" s="4"/>
      <c r="AN220" s="5"/>
      <c r="AO220" s="195" t="s">
        <v>161</v>
      </c>
      <c r="AP220" s="199" t="s">
        <v>166</v>
      </c>
      <c r="AQ220" s="197"/>
      <c r="AR220" s="196"/>
      <c r="AS220" s="196"/>
      <c r="AT220" s="205" t="s">
        <v>168</v>
      </c>
      <c r="AU220" s="205" t="s">
        <v>169</v>
      </c>
      <c r="AV220" s="196" t="s">
        <v>170</v>
      </c>
      <c r="AW220" s="4"/>
      <c r="AX220" s="4"/>
      <c r="AY220" s="4"/>
      <c r="AZ220" s="4"/>
      <c r="BA220" s="4"/>
      <c r="BB220" s="4"/>
      <c r="BC220" s="4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4"/>
      <c r="BW220" s="8"/>
      <c r="BX220" s="8"/>
      <c r="BY220" s="8"/>
      <c r="BZ220" s="4"/>
      <c r="CA220" s="4"/>
      <c r="CB220" s="4"/>
      <c r="CC220" s="4"/>
      <c r="CD220" s="27"/>
      <c r="CE220" s="27"/>
      <c r="CF220" s="207">
        <f t="shared" si="119"/>
        <v>-0.10100000000000001</v>
      </c>
      <c r="CG220" s="208">
        <f t="shared" si="120"/>
        <v>0.10100000000000001</v>
      </c>
      <c r="CH220" s="209"/>
      <c r="CI220" s="210"/>
      <c r="CJ220" s="207">
        <f t="shared" si="121"/>
        <v>50.399000000000001</v>
      </c>
      <c r="CK220" s="208">
        <f t="shared" si="122"/>
        <v>50.600999999999999</v>
      </c>
      <c r="CL220" s="209"/>
      <c r="CM220" s="210"/>
      <c r="CN220" s="207">
        <f t="shared" si="123"/>
        <v>100.899</v>
      </c>
      <c r="CO220" s="208">
        <f t="shared" si="124"/>
        <v>101.101</v>
      </c>
      <c r="CP220" s="211"/>
      <c r="CQ220" s="212"/>
      <c r="CR220" s="213"/>
      <c r="CS220" s="213"/>
    </row>
    <row r="221" spans="1:97" ht="19.899999999999999" customHeight="1">
      <c r="A221" s="194">
        <v>220</v>
      </c>
      <c r="B221" s="195">
        <v>12</v>
      </c>
      <c r="C221" s="195"/>
      <c r="D221" s="196" t="s">
        <v>3453</v>
      </c>
      <c r="E221" s="196" t="s">
        <v>3453</v>
      </c>
      <c r="F221" s="196" t="s">
        <v>3454</v>
      </c>
      <c r="G221" s="196" t="s">
        <v>513</v>
      </c>
      <c r="H221" s="196"/>
      <c r="I221" s="237" t="str">
        <f t="shared" si="128"/>
        <v>0</v>
      </c>
      <c r="J221" s="237" t="str">
        <f t="shared" si="129"/>
        <v>101</v>
      </c>
      <c r="K221" s="2" t="str">
        <f t="shared" si="130"/>
        <v>FCS0302</v>
      </c>
      <c r="L221" s="1">
        <f t="shared" si="131"/>
        <v>5</v>
      </c>
      <c r="M221" s="1">
        <f t="shared" si="132"/>
        <v>6</v>
      </c>
      <c r="N221" s="1">
        <v>12</v>
      </c>
      <c r="O221" s="57" t="str">
        <f t="shared" si="133"/>
        <v>AAI143</v>
      </c>
      <c r="P221" s="2" t="str">
        <f t="shared" si="134"/>
        <v>AI</v>
      </c>
      <c r="Q221" s="2"/>
      <c r="R221" s="57" t="s">
        <v>162</v>
      </c>
      <c r="S221" s="2"/>
      <c r="T221" s="2"/>
      <c r="U221" s="2"/>
      <c r="V221" s="2"/>
      <c r="W221" s="2"/>
      <c r="X221" s="2"/>
      <c r="Y221" s="3" t="str">
        <f t="shared" si="114"/>
        <v>%Z056112</v>
      </c>
      <c r="Z221" s="2" t="str">
        <f t="shared" si="105"/>
        <v>%%I08PT-8010A</v>
      </c>
      <c r="AA221" s="2"/>
      <c r="AB221" s="2" t="str">
        <f t="shared" si="115"/>
        <v>08PU801A机封系统压力</v>
      </c>
      <c r="AC221" s="1" t="str">
        <f t="shared" si="116"/>
        <v>0</v>
      </c>
      <c r="AD221" s="1" t="str">
        <f t="shared" si="117"/>
        <v>101</v>
      </c>
      <c r="AE221" s="1" t="str">
        <f t="shared" si="118"/>
        <v/>
      </c>
      <c r="AF221" s="1"/>
      <c r="AG221" s="1"/>
      <c r="AH221" s="1"/>
      <c r="AI221" s="1"/>
      <c r="AJ221" s="1"/>
      <c r="AK221" s="58" t="s">
        <v>165</v>
      </c>
      <c r="AL221" s="4"/>
      <c r="AM221" s="4"/>
      <c r="AN221" s="5"/>
      <c r="AO221" s="195" t="s">
        <v>161</v>
      </c>
      <c r="AP221" s="199" t="s">
        <v>166</v>
      </c>
      <c r="AQ221" s="197"/>
      <c r="AR221" s="196"/>
      <c r="AS221" s="196"/>
      <c r="AT221" s="205" t="s">
        <v>168</v>
      </c>
      <c r="AU221" s="205" t="s">
        <v>169</v>
      </c>
      <c r="AV221" s="196" t="s">
        <v>170</v>
      </c>
      <c r="AW221" s="4"/>
      <c r="AX221" s="4"/>
      <c r="AY221" s="4"/>
      <c r="AZ221" s="4"/>
      <c r="BA221" s="4"/>
      <c r="BB221" s="4"/>
      <c r="BC221" s="4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4"/>
      <c r="BW221" s="8"/>
      <c r="BX221" s="8"/>
      <c r="BY221" s="8"/>
      <c r="BZ221" s="4"/>
      <c r="CA221" s="4"/>
      <c r="CB221" s="4"/>
      <c r="CC221" s="4"/>
      <c r="CD221" s="27"/>
      <c r="CE221" s="27"/>
      <c r="CF221" s="207">
        <f t="shared" si="119"/>
        <v>-0.10100000000000001</v>
      </c>
      <c r="CG221" s="208">
        <f t="shared" si="120"/>
        <v>0.10100000000000001</v>
      </c>
      <c r="CH221" s="209"/>
      <c r="CI221" s="210"/>
      <c r="CJ221" s="207">
        <f t="shared" si="121"/>
        <v>50.399000000000001</v>
      </c>
      <c r="CK221" s="208">
        <f t="shared" si="122"/>
        <v>50.600999999999999</v>
      </c>
      <c r="CL221" s="209"/>
      <c r="CM221" s="210"/>
      <c r="CN221" s="207">
        <f t="shared" si="123"/>
        <v>100.899</v>
      </c>
      <c r="CO221" s="208">
        <f t="shared" si="124"/>
        <v>101.101</v>
      </c>
      <c r="CP221" s="211"/>
      <c r="CQ221" s="212"/>
      <c r="CR221" s="213"/>
      <c r="CS221" s="213"/>
    </row>
    <row r="222" spans="1:97" ht="19.899999999999999" customHeight="1">
      <c r="A222" s="194">
        <v>221</v>
      </c>
      <c r="B222" s="195">
        <v>13</v>
      </c>
      <c r="C222" s="195"/>
      <c r="D222" s="196" t="s">
        <v>3455</v>
      </c>
      <c r="E222" s="196" t="s">
        <v>3455</v>
      </c>
      <c r="F222" s="196" t="s">
        <v>3456</v>
      </c>
      <c r="G222" s="196" t="s">
        <v>513</v>
      </c>
      <c r="H222" s="196"/>
      <c r="I222" s="237" t="str">
        <f t="shared" si="128"/>
        <v>0</v>
      </c>
      <c r="J222" s="237" t="str">
        <f t="shared" si="129"/>
        <v>101</v>
      </c>
      <c r="K222" s="2" t="str">
        <f t="shared" si="130"/>
        <v>FCS0302</v>
      </c>
      <c r="L222" s="1">
        <f t="shared" si="131"/>
        <v>5</v>
      </c>
      <c r="M222" s="1">
        <f t="shared" si="132"/>
        <v>6</v>
      </c>
      <c r="N222" s="1">
        <v>13</v>
      </c>
      <c r="O222" s="57" t="str">
        <f t="shared" si="133"/>
        <v>AAI143</v>
      </c>
      <c r="P222" s="2" t="str">
        <f t="shared" si="134"/>
        <v>AI</v>
      </c>
      <c r="Q222" s="2"/>
      <c r="R222" s="57" t="s">
        <v>162</v>
      </c>
      <c r="S222" s="2"/>
      <c r="T222" s="2"/>
      <c r="U222" s="2"/>
      <c r="V222" s="2"/>
      <c r="W222" s="2"/>
      <c r="X222" s="2"/>
      <c r="Y222" s="3" t="str">
        <f t="shared" si="114"/>
        <v>%Z056113</v>
      </c>
      <c r="Z222" s="2" t="str">
        <f t="shared" si="105"/>
        <v>%%I08PT-8010S</v>
      </c>
      <c r="AA222" s="2"/>
      <c r="AB222" s="2" t="str">
        <f t="shared" si="115"/>
        <v>08PU801S机封系统压力</v>
      </c>
      <c r="AC222" s="1" t="str">
        <f t="shared" si="116"/>
        <v>0</v>
      </c>
      <c r="AD222" s="1" t="str">
        <f t="shared" si="117"/>
        <v>101</v>
      </c>
      <c r="AE222" s="1" t="str">
        <f t="shared" si="118"/>
        <v/>
      </c>
      <c r="AF222" s="1"/>
      <c r="AG222" s="1"/>
      <c r="AH222" s="1"/>
      <c r="AI222" s="1"/>
      <c r="AJ222" s="1"/>
      <c r="AK222" s="58" t="s">
        <v>165</v>
      </c>
      <c r="AL222" s="4"/>
      <c r="AM222" s="4"/>
      <c r="AN222" s="5"/>
      <c r="AO222" s="195" t="s">
        <v>161</v>
      </c>
      <c r="AP222" s="199" t="s">
        <v>166</v>
      </c>
      <c r="AQ222" s="197"/>
      <c r="AR222" s="196"/>
      <c r="AS222" s="196"/>
      <c r="AT222" s="205" t="s">
        <v>168</v>
      </c>
      <c r="AU222" s="205" t="s">
        <v>169</v>
      </c>
      <c r="AV222" s="196" t="s">
        <v>170</v>
      </c>
      <c r="AW222" s="4"/>
      <c r="AX222" s="4"/>
      <c r="AY222" s="4"/>
      <c r="AZ222" s="4"/>
      <c r="BA222" s="4"/>
      <c r="BB222" s="4"/>
      <c r="BC222" s="4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4"/>
      <c r="BW222" s="8"/>
      <c r="BX222" s="8"/>
      <c r="BY222" s="8"/>
      <c r="BZ222" s="4"/>
      <c r="CA222" s="4"/>
      <c r="CB222" s="4"/>
      <c r="CC222" s="4"/>
      <c r="CD222" s="27"/>
      <c r="CE222" s="27"/>
      <c r="CF222" s="207">
        <f t="shared" si="119"/>
        <v>-0.10100000000000001</v>
      </c>
      <c r="CG222" s="208">
        <f t="shared" si="120"/>
        <v>0.10100000000000001</v>
      </c>
      <c r="CH222" s="209"/>
      <c r="CI222" s="210"/>
      <c r="CJ222" s="207">
        <f t="shared" si="121"/>
        <v>50.399000000000001</v>
      </c>
      <c r="CK222" s="208">
        <f t="shared" si="122"/>
        <v>50.600999999999999</v>
      </c>
      <c r="CL222" s="209"/>
      <c r="CM222" s="210"/>
      <c r="CN222" s="207">
        <f t="shared" si="123"/>
        <v>100.899</v>
      </c>
      <c r="CO222" s="208">
        <f t="shared" si="124"/>
        <v>101.101</v>
      </c>
      <c r="CP222" s="211"/>
      <c r="CQ222" s="212"/>
      <c r="CR222" s="213"/>
      <c r="CS222" s="213"/>
    </row>
    <row r="223" spans="1:97" ht="19.899999999999999" customHeight="1">
      <c r="A223" s="194">
        <v>222</v>
      </c>
      <c r="B223" s="204">
        <v>14</v>
      </c>
      <c r="C223" s="195"/>
      <c r="D223" s="196" t="s">
        <v>3457</v>
      </c>
      <c r="E223" s="196" t="s">
        <v>3457</v>
      </c>
      <c r="F223" s="196" t="s">
        <v>3458</v>
      </c>
      <c r="G223" s="196" t="s">
        <v>513</v>
      </c>
      <c r="H223" s="196"/>
      <c r="I223" s="237" t="str">
        <f t="shared" si="128"/>
        <v>0</v>
      </c>
      <c r="J223" s="237" t="str">
        <f t="shared" si="129"/>
        <v>101</v>
      </c>
      <c r="K223" s="2" t="str">
        <f t="shared" si="130"/>
        <v>FCS0302</v>
      </c>
      <c r="L223" s="1">
        <f t="shared" si="131"/>
        <v>5</v>
      </c>
      <c r="M223" s="1">
        <f t="shared" si="132"/>
        <v>6</v>
      </c>
      <c r="N223" s="1">
        <v>14</v>
      </c>
      <c r="O223" s="57" t="str">
        <f t="shared" si="133"/>
        <v>AAI143</v>
      </c>
      <c r="P223" s="2" t="str">
        <f t="shared" si="134"/>
        <v>AI</v>
      </c>
      <c r="Q223" s="2"/>
      <c r="R223" s="57" t="s">
        <v>162</v>
      </c>
      <c r="S223" s="2"/>
      <c r="T223" s="2"/>
      <c r="U223" s="2"/>
      <c r="V223" s="2"/>
      <c r="W223" s="36"/>
      <c r="X223" s="36"/>
      <c r="Y223" s="3" t="str">
        <f t="shared" si="114"/>
        <v>%Z056114</v>
      </c>
      <c r="Z223" s="2" t="str">
        <f t="shared" si="105"/>
        <v>%%I08PT-8060A</v>
      </c>
      <c r="AA223" s="36"/>
      <c r="AB223" s="2" t="str">
        <f t="shared" si="115"/>
        <v>08PU806A机封系统压力</v>
      </c>
      <c r="AC223" s="1" t="str">
        <f t="shared" si="116"/>
        <v>0</v>
      </c>
      <c r="AD223" s="1" t="str">
        <f t="shared" si="117"/>
        <v>101</v>
      </c>
      <c r="AE223" s="1" t="str">
        <f t="shared" si="118"/>
        <v/>
      </c>
      <c r="AF223" s="1"/>
      <c r="AG223" s="1"/>
      <c r="AH223" s="1"/>
      <c r="AI223" s="1"/>
      <c r="AJ223" s="1"/>
      <c r="AK223" s="58" t="s">
        <v>165</v>
      </c>
      <c r="AL223" s="4"/>
      <c r="AM223" s="4"/>
      <c r="AN223" s="5"/>
      <c r="AO223" s="195" t="s">
        <v>161</v>
      </c>
      <c r="AP223" s="199" t="s">
        <v>166</v>
      </c>
      <c r="AQ223" s="197"/>
      <c r="AR223" s="196"/>
      <c r="AS223" s="115"/>
      <c r="AT223" s="215" t="s">
        <v>168</v>
      </c>
      <c r="AU223" s="215" t="s">
        <v>169</v>
      </c>
      <c r="AV223" s="196" t="s">
        <v>170</v>
      </c>
      <c r="AW223" s="4"/>
      <c r="AX223" s="4"/>
      <c r="AY223" s="4"/>
      <c r="AZ223" s="4"/>
      <c r="BA223" s="4"/>
      <c r="BB223" s="4"/>
      <c r="BC223" s="4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4"/>
      <c r="BW223" s="8"/>
      <c r="BX223" s="8"/>
      <c r="BY223" s="8"/>
      <c r="BZ223" s="4"/>
      <c r="CA223" s="4"/>
      <c r="CB223" s="4"/>
      <c r="CC223" s="4"/>
      <c r="CD223" s="27"/>
      <c r="CE223" s="27"/>
      <c r="CF223" s="207">
        <f t="shared" si="119"/>
        <v>-0.10100000000000001</v>
      </c>
      <c r="CG223" s="208">
        <f t="shared" si="120"/>
        <v>0.10100000000000001</v>
      </c>
      <c r="CH223" s="209"/>
      <c r="CI223" s="210"/>
      <c r="CJ223" s="207">
        <f t="shared" si="121"/>
        <v>50.399000000000001</v>
      </c>
      <c r="CK223" s="208">
        <f t="shared" si="122"/>
        <v>50.600999999999999</v>
      </c>
      <c r="CL223" s="209"/>
      <c r="CM223" s="210"/>
      <c r="CN223" s="207">
        <f t="shared" si="123"/>
        <v>100.899</v>
      </c>
      <c r="CO223" s="208">
        <f t="shared" si="124"/>
        <v>101.101</v>
      </c>
      <c r="CP223" s="211"/>
      <c r="CQ223" s="212"/>
      <c r="CR223" s="213"/>
      <c r="CS223" s="213"/>
    </row>
    <row r="224" spans="1:97" ht="19.899999999999999" customHeight="1">
      <c r="A224" s="194">
        <v>223</v>
      </c>
      <c r="B224" s="204">
        <v>15</v>
      </c>
      <c r="C224" s="195"/>
      <c r="D224" s="196" t="s">
        <v>3459</v>
      </c>
      <c r="E224" s="196" t="s">
        <v>3459</v>
      </c>
      <c r="F224" s="196" t="s">
        <v>3460</v>
      </c>
      <c r="G224" s="196" t="s">
        <v>513</v>
      </c>
      <c r="H224" s="196"/>
      <c r="I224" s="237" t="str">
        <f t="shared" si="128"/>
        <v>0</v>
      </c>
      <c r="J224" s="237" t="str">
        <f t="shared" si="129"/>
        <v>101</v>
      </c>
      <c r="K224" s="2" t="str">
        <f t="shared" si="130"/>
        <v>FCS0302</v>
      </c>
      <c r="L224" s="1">
        <f t="shared" si="131"/>
        <v>5</v>
      </c>
      <c r="M224" s="1">
        <f t="shared" si="132"/>
        <v>6</v>
      </c>
      <c r="N224" s="1">
        <v>15</v>
      </c>
      <c r="O224" s="57" t="str">
        <f t="shared" si="133"/>
        <v>AAI143</v>
      </c>
      <c r="P224" s="2" t="str">
        <f t="shared" si="134"/>
        <v>AI</v>
      </c>
      <c r="Q224" s="2"/>
      <c r="R224" s="57" t="s">
        <v>162</v>
      </c>
      <c r="S224" s="2"/>
      <c r="T224" s="2"/>
      <c r="U224" s="2"/>
      <c r="V224" s="2"/>
      <c r="W224" s="2"/>
      <c r="X224" s="2"/>
      <c r="Y224" s="3" t="str">
        <f t="shared" si="114"/>
        <v>%Z056115</v>
      </c>
      <c r="Z224" s="2" t="str">
        <f t="shared" si="105"/>
        <v>%%I08PT-8060S</v>
      </c>
      <c r="AA224" s="36"/>
      <c r="AB224" s="2" t="str">
        <f t="shared" si="115"/>
        <v>08PU806S机封系统压力</v>
      </c>
      <c r="AC224" s="1" t="str">
        <f t="shared" si="116"/>
        <v>0</v>
      </c>
      <c r="AD224" s="1" t="str">
        <f t="shared" si="117"/>
        <v>101</v>
      </c>
      <c r="AE224" s="1" t="str">
        <f t="shared" si="118"/>
        <v/>
      </c>
      <c r="AF224" s="1"/>
      <c r="AG224" s="1"/>
      <c r="AH224" s="1"/>
      <c r="AI224" s="1"/>
      <c r="AJ224" s="1"/>
      <c r="AK224" s="58" t="s">
        <v>165</v>
      </c>
      <c r="AL224" s="4"/>
      <c r="AM224" s="4"/>
      <c r="AN224" s="5"/>
      <c r="AO224" s="195" t="s">
        <v>161</v>
      </c>
      <c r="AP224" s="199" t="s">
        <v>166</v>
      </c>
      <c r="AQ224" s="197"/>
      <c r="AR224" s="196"/>
      <c r="AS224" s="195"/>
      <c r="AT224" s="216" t="s">
        <v>168</v>
      </c>
      <c r="AU224" s="216" t="s">
        <v>169</v>
      </c>
      <c r="AV224" s="196" t="s">
        <v>170</v>
      </c>
      <c r="AW224" s="4"/>
      <c r="AX224" s="4"/>
      <c r="AY224" s="4"/>
      <c r="AZ224" s="4"/>
      <c r="BA224" s="4"/>
      <c r="BB224" s="4"/>
      <c r="BC224" s="4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4"/>
      <c r="BW224" s="8"/>
      <c r="BX224" s="8"/>
      <c r="BY224" s="8"/>
      <c r="BZ224" s="4"/>
      <c r="CA224" s="4"/>
      <c r="CB224" s="4"/>
      <c r="CC224" s="4"/>
      <c r="CD224" s="27"/>
      <c r="CE224" s="27"/>
      <c r="CF224" s="207">
        <f t="shared" si="119"/>
        <v>-0.10100000000000001</v>
      </c>
      <c r="CG224" s="208">
        <f t="shared" si="120"/>
        <v>0.10100000000000001</v>
      </c>
      <c r="CH224" s="209"/>
      <c r="CI224" s="210"/>
      <c r="CJ224" s="207">
        <f t="shared" si="121"/>
        <v>50.399000000000001</v>
      </c>
      <c r="CK224" s="208">
        <f t="shared" si="122"/>
        <v>50.600999999999999</v>
      </c>
      <c r="CL224" s="209"/>
      <c r="CM224" s="210"/>
      <c r="CN224" s="207">
        <f t="shared" si="123"/>
        <v>100.899</v>
      </c>
      <c r="CO224" s="208">
        <f t="shared" si="124"/>
        <v>101.101</v>
      </c>
      <c r="CP224" s="211"/>
      <c r="CQ224" s="212"/>
      <c r="CR224" s="213"/>
      <c r="CS224" s="213"/>
    </row>
    <row r="225" spans="1:97" ht="19.899999999999999" customHeight="1">
      <c r="A225" s="194">
        <v>224</v>
      </c>
      <c r="B225" s="204">
        <v>16</v>
      </c>
      <c r="C225" s="195"/>
      <c r="D225" s="196" t="str">
        <f>LEFT(K225,1)&amp;RIGHT(K225,2)&amp;"N"&amp;L225&amp;"S"&amp;M225&amp;N225</f>
        <v>F02N5S616</v>
      </c>
      <c r="E225" s="196" t="s">
        <v>3461</v>
      </c>
      <c r="F225" s="196" t="s">
        <v>675</v>
      </c>
      <c r="G225" s="196"/>
      <c r="H225" s="196"/>
      <c r="I225" s="237"/>
      <c r="J225" s="237"/>
      <c r="K225" s="2" t="str">
        <f t="shared" si="130"/>
        <v>FCS0302</v>
      </c>
      <c r="L225" s="1">
        <f t="shared" si="131"/>
        <v>5</v>
      </c>
      <c r="M225" s="1">
        <f t="shared" si="132"/>
        <v>6</v>
      </c>
      <c r="N225" s="1">
        <v>16</v>
      </c>
      <c r="O225" s="57" t="str">
        <f t="shared" si="133"/>
        <v>AAI143</v>
      </c>
      <c r="P225" s="2" t="str">
        <f t="shared" si="134"/>
        <v>AI</v>
      </c>
      <c r="Q225" s="2"/>
      <c r="R225" s="57" t="s">
        <v>162</v>
      </c>
      <c r="S225" s="2"/>
      <c r="T225" s="2"/>
      <c r="U225" s="2"/>
      <c r="V225" s="2"/>
      <c r="W225" s="2"/>
      <c r="X225" s="2"/>
      <c r="Y225" s="25" t="str">
        <f t="shared" si="114"/>
        <v>%Z056116</v>
      </c>
      <c r="Z225" s="2" t="str">
        <f t="shared" si="105"/>
        <v>%%IF02N5S616</v>
      </c>
      <c r="AA225" s="36"/>
      <c r="AB225" s="2" t="str">
        <f t="shared" si="115"/>
        <v>SBAI SPARE</v>
      </c>
      <c r="AC225" s="1" t="str">
        <f t="shared" si="116"/>
        <v/>
      </c>
      <c r="AD225" s="1" t="str">
        <f t="shared" si="117"/>
        <v/>
      </c>
      <c r="AE225" s="1" t="str">
        <f t="shared" si="118"/>
        <v/>
      </c>
      <c r="AF225" s="1"/>
      <c r="AG225" s="1"/>
      <c r="AH225" s="1"/>
      <c r="AI225" s="1"/>
      <c r="AJ225" s="1"/>
      <c r="AK225" s="58" t="s">
        <v>165</v>
      </c>
      <c r="AL225" s="4"/>
      <c r="AM225" s="4"/>
      <c r="AN225" s="5"/>
      <c r="AO225" s="195" t="s">
        <v>161</v>
      </c>
      <c r="AP225" s="199" t="s">
        <v>166</v>
      </c>
      <c r="AQ225" s="197"/>
      <c r="AR225" s="196"/>
      <c r="AS225" s="195"/>
      <c r="AT225" s="216" t="s">
        <v>168</v>
      </c>
      <c r="AU225" s="216"/>
      <c r="AV225" s="196"/>
      <c r="AW225" s="4"/>
      <c r="AX225" s="4"/>
      <c r="AY225" s="4"/>
      <c r="AZ225" s="4"/>
      <c r="BA225" s="4"/>
      <c r="BB225" s="4"/>
      <c r="BC225" s="4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4"/>
      <c r="BW225" s="8"/>
      <c r="BX225" s="8"/>
      <c r="BY225" s="8"/>
      <c r="BZ225" s="4"/>
      <c r="CA225" s="4"/>
      <c r="CB225" s="4"/>
      <c r="CC225" s="4"/>
      <c r="CD225" s="27"/>
      <c r="CE225" s="27"/>
      <c r="CF225" s="207" t="e">
        <f t="shared" si="119"/>
        <v>#VALUE!</v>
      </c>
      <c r="CG225" s="208" t="e">
        <f t="shared" si="120"/>
        <v>#VALUE!</v>
      </c>
      <c r="CH225" s="209"/>
      <c r="CI225" s="210"/>
      <c r="CJ225" s="207" t="e">
        <f t="shared" si="121"/>
        <v>#VALUE!</v>
      </c>
      <c r="CK225" s="208" t="e">
        <f t="shared" si="122"/>
        <v>#VALUE!</v>
      </c>
      <c r="CL225" s="209"/>
      <c r="CM225" s="210"/>
      <c r="CN225" s="207" t="e">
        <f t="shared" si="123"/>
        <v>#VALUE!</v>
      </c>
      <c r="CO225" s="208" t="e">
        <f t="shared" si="124"/>
        <v>#VALUE!</v>
      </c>
      <c r="CP225" s="211"/>
      <c r="CQ225" s="212"/>
      <c r="CR225" s="213"/>
      <c r="CS225" s="213"/>
    </row>
    <row r="226" spans="1:97" ht="19.899999999999999" customHeight="1">
      <c r="A226" s="194">
        <v>225</v>
      </c>
      <c r="B226" s="195">
        <v>1</v>
      </c>
      <c r="C226" s="195"/>
      <c r="D226" s="196" t="s">
        <v>3462</v>
      </c>
      <c r="E226" s="196" t="s">
        <v>3463</v>
      </c>
      <c r="F226" s="196" t="s">
        <v>3464</v>
      </c>
      <c r="G226" s="196" t="s">
        <v>3007</v>
      </c>
      <c r="H226" s="196" t="s">
        <v>160</v>
      </c>
      <c r="I226" s="237" t="str">
        <f t="shared" ref="I226:I239" si="135">IF(G226&lt;&gt;"",LEFT(G226,FIND("~",G226,1)-1),"")</f>
        <v>0</v>
      </c>
      <c r="J226" s="237" t="str">
        <f t="shared" ref="J226:J239" si="136">IF(G226&lt;&gt;"",MID(G226,FIND("~",G226,1)+1,10),"")</f>
        <v>33000</v>
      </c>
      <c r="K226" s="2" t="str">
        <f t="shared" si="130"/>
        <v>FCS0302</v>
      </c>
      <c r="L226" s="1">
        <v>6</v>
      </c>
      <c r="M226" s="1">
        <v>5</v>
      </c>
      <c r="N226" s="1">
        <v>1</v>
      </c>
      <c r="O226" s="57" t="s">
        <v>34</v>
      </c>
      <c r="P226" s="2" t="str">
        <f t="shared" si="134"/>
        <v>AI</v>
      </c>
      <c r="Q226" s="2"/>
      <c r="R226" s="57" t="s">
        <v>162</v>
      </c>
      <c r="S226" s="2"/>
      <c r="T226" s="2"/>
      <c r="U226" s="2">
        <v>10</v>
      </c>
      <c r="V226" s="2"/>
      <c r="W226" s="36" t="s">
        <v>3465</v>
      </c>
      <c r="X226" s="36" t="s">
        <v>354</v>
      </c>
      <c r="Y226" s="3" t="str">
        <f t="shared" si="114"/>
        <v>%Z065101</v>
      </c>
      <c r="Z226" s="2" t="str">
        <f t="shared" si="105"/>
        <v>%%I08FT7032A</v>
      </c>
      <c r="AA226" s="2"/>
      <c r="AB226" s="2" t="str">
        <f t="shared" si="115"/>
        <v>HCl去TK717流量</v>
      </c>
      <c r="AC226" s="1" t="str">
        <f t="shared" si="116"/>
        <v>0</v>
      </c>
      <c r="AD226" s="1" t="str">
        <f t="shared" si="117"/>
        <v>33000</v>
      </c>
      <c r="AE226" s="1" t="str">
        <f t="shared" si="118"/>
        <v>kg/h</v>
      </c>
      <c r="AF226" s="1"/>
      <c r="AG226" s="1"/>
      <c r="AH226" s="1"/>
      <c r="AI226" s="1"/>
      <c r="AJ226" s="1"/>
      <c r="AK226" s="58" t="s">
        <v>165</v>
      </c>
      <c r="AL226" s="4"/>
      <c r="AM226" s="4"/>
      <c r="AN226" s="5"/>
      <c r="AO226" s="195" t="s">
        <v>161</v>
      </c>
      <c r="AP226" s="199" t="s">
        <v>166</v>
      </c>
      <c r="AQ226" s="197"/>
      <c r="AR226" s="196"/>
      <c r="AS226" s="196"/>
      <c r="AT226" s="205" t="s">
        <v>168</v>
      </c>
      <c r="AU226" s="205" t="s">
        <v>169</v>
      </c>
      <c r="AV226" s="196" t="s">
        <v>170</v>
      </c>
      <c r="AW226" s="4"/>
      <c r="AX226" s="4"/>
      <c r="AY226" s="4"/>
      <c r="AZ226" s="4"/>
      <c r="BA226" s="4"/>
      <c r="BB226" s="4"/>
      <c r="BC226" s="4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4"/>
      <c r="BW226" s="8"/>
      <c r="BX226" s="8"/>
      <c r="BY226" s="8"/>
      <c r="BZ226" s="4"/>
      <c r="CA226" s="4"/>
      <c r="CB226" s="4"/>
      <c r="CC226" s="4"/>
      <c r="CD226" s="27"/>
      <c r="CE226" s="27"/>
      <c r="CF226" s="207">
        <f t="shared" si="119"/>
        <v>-33</v>
      </c>
      <c r="CG226" s="208">
        <f t="shared" si="120"/>
        <v>33</v>
      </c>
      <c r="CH226" s="209"/>
      <c r="CI226" s="210"/>
      <c r="CJ226" s="207">
        <f t="shared" si="121"/>
        <v>16467</v>
      </c>
      <c r="CK226" s="208">
        <f t="shared" si="122"/>
        <v>16533</v>
      </c>
      <c r="CL226" s="209"/>
      <c r="CM226" s="210"/>
      <c r="CN226" s="207">
        <f t="shared" si="123"/>
        <v>32967</v>
      </c>
      <c r="CO226" s="208">
        <f t="shared" si="124"/>
        <v>33033</v>
      </c>
      <c r="CP226" s="211"/>
      <c r="CQ226" s="212"/>
      <c r="CR226" s="213"/>
      <c r="CS226" s="213"/>
    </row>
    <row r="227" spans="1:97" ht="19.899999999999999" customHeight="1">
      <c r="A227" s="194">
        <v>226</v>
      </c>
      <c r="B227" s="195">
        <v>2</v>
      </c>
      <c r="C227" s="195"/>
      <c r="D227" s="196" t="s">
        <v>3466</v>
      </c>
      <c r="E227" s="196" t="s">
        <v>3467</v>
      </c>
      <c r="F227" s="196" t="s">
        <v>3468</v>
      </c>
      <c r="G227" s="196" t="s">
        <v>3469</v>
      </c>
      <c r="H227" s="196" t="s">
        <v>160</v>
      </c>
      <c r="I227" s="237" t="str">
        <f t="shared" si="135"/>
        <v>0</v>
      </c>
      <c r="J227" s="237" t="str">
        <f t="shared" si="136"/>
        <v>6600</v>
      </c>
      <c r="K227" s="2" t="str">
        <f t="shared" si="130"/>
        <v>FCS0302</v>
      </c>
      <c r="L227" s="1">
        <f t="shared" ref="L227:L241" si="137">L226</f>
        <v>6</v>
      </c>
      <c r="M227" s="1">
        <f t="shared" ref="M227:M241" si="138">M226</f>
        <v>5</v>
      </c>
      <c r="N227" s="1">
        <v>2</v>
      </c>
      <c r="O227" s="57" t="str">
        <f t="shared" ref="O227:O237" si="139">O226</f>
        <v>AAI143</v>
      </c>
      <c r="P227" s="2" t="str">
        <f t="shared" si="134"/>
        <v>AI</v>
      </c>
      <c r="Q227" s="2"/>
      <c r="R227" s="57" t="s">
        <v>162</v>
      </c>
      <c r="S227" s="2"/>
      <c r="T227" s="2"/>
      <c r="U227" s="2">
        <v>9</v>
      </c>
      <c r="V227" s="2"/>
      <c r="W227" s="36" t="s">
        <v>3470</v>
      </c>
      <c r="X227" s="36" t="s">
        <v>354</v>
      </c>
      <c r="Y227" s="3" t="str">
        <f t="shared" si="114"/>
        <v>%Z065102</v>
      </c>
      <c r="Z227" s="2" t="str">
        <f t="shared" si="105"/>
        <v>%%I08FT8026</v>
      </c>
      <c r="AA227" s="2"/>
      <c r="AB227" s="2" t="str">
        <f t="shared" si="115"/>
        <v>HE825入口流量</v>
      </c>
      <c r="AC227" s="1" t="str">
        <f t="shared" si="116"/>
        <v>0</v>
      </c>
      <c r="AD227" s="1" t="str">
        <f t="shared" si="117"/>
        <v>6600</v>
      </c>
      <c r="AE227" s="1" t="str">
        <f t="shared" si="118"/>
        <v>kg/h</v>
      </c>
      <c r="AF227" s="59"/>
      <c r="AG227" s="59"/>
      <c r="AH227" s="1"/>
      <c r="AI227" s="1"/>
      <c r="AJ227" s="1"/>
      <c r="AK227" s="58" t="s">
        <v>165</v>
      </c>
      <c r="AL227" s="4"/>
      <c r="AM227" s="4"/>
      <c r="AN227" s="5"/>
      <c r="AO227" s="195" t="s">
        <v>161</v>
      </c>
      <c r="AP227" s="199" t="s">
        <v>166</v>
      </c>
      <c r="AQ227" s="197"/>
      <c r="AR227" s="196"/>
      <c r="AS227" s="196"/>
      <c r="AT227" s="205" t="s">
        <v>168</v>
      </c>
      <c r="AU227" s="205" t="s">
        <v>169</v>
      </c>
      <c r="AV227" s="196" t="s">
        <v>170</v>
      </c>
      <c r="AW227" s="4"/>
      <c r="AX227" s="4"/>
      <c r="AY227" s="4"/>
      <c r="AZ227" s="4"/>
      <c r="BA227" s="4"/>
      <c r="BB227" s="4"/>
      <c r="BC227" s="4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4"/>
      <c r="BW227" s="8"/>
      <c r="BX227" s="8"/>
      <c r="BY227" s="8"/>
      <c r="BZ227" s="4"/>
      <c r="CA227" s="4"/>
      <c r="CB227" s="4"/>
      <c r="CC227" s="4"/>
      <c r="CD227" s="27"/>
      <c r="CE227" s="27"/>
      <c r="CF227" s="207">
        <f t="shared" si="119"/>
        <v>-6.6000000000000005</v>
      </c>
      <c r="CG227" s="208">
        <f t="shared" si="120"/>
        <v>6.6000000000000005</v>
      </c>
      <c r="CH227" s="209"/>
      <c r="CI227" s="210"/>
      <c r="CJ227" s="207">
        <f t="shared" si="121"/>
        <v>3293.4</v>
      </c>
      <c r="CK227" s="208">
        <f t="shared" si="122"/>
        <v>3306.6</v>
      </c>
      <c r="CL227" s="209"/>
      <c r="CM227" s="210"/>
      <c r="CN227" s="207">
        <f t="shared" si="123"/>
        <v>6593.4</v>
      </c>
      <c r="CO227" s="208">
        <f t="shared" si="124"/>
        <v>6606.6</v>
      </c>
      <c r="CP227" s="211"/>
      <c r="CQ227" s="212"/>
      <c r="CR227" s="213"/>
      <c r="CS227" s="213"/>
    </row>
    <row r="228" spans="1:97" ht="19.899999999999999" customHeight="1">
      <c r="A228" s="194">
        <v>227</v>
      </c>
      <c r="B228" s="195">
        <v>3</v>
      </c>
      <c r="C228" s="195"/>
      <c r="D228" s="196" t="s">
        <v>3471</v>
      </c>
      <c r="E228" s="196" t="s">
        <v>3472</v>
      </c>
      <c r="F228" s="196" t="s">
        <v>3473</v>
      </c>
      <c r="G228" s="196" t="s">
        <v>3474</v>
      </c>
      <c r="H228" s="196" t="s">
        <v>160</v>
      </c>
      <c r="I228" s="237" t="str">
        <f t="shared" si="135"/>
        <v>0</v>
      </c>
      <c r="J228" s="237" t="str">
        <f t="shared" si="136"/>
        <v>25000</v>
      </c>
      <c r="K228" s="2" t="str">
        <f t="shared" si="130"/>
        <v>FCS0302</v>
      </c>
      <c r="L228" s="1">
        <f t="shared" si="137"/>
        <v>6</v>
      </c>
      <c r="M228" s="1">
        <f t="shared" si="138"/>
        <v>5</v>
      </c>
      <c r="N228" s="1">
        <v>3</v>
      </c>
      <c r="O228" s="57" t="str">
        <f t="shared" si="139"/>
        <v>AAI143</v>
      </c>
      <c r="P228" s="2" t="str">
        <f t="shared" si="134"/>
        <v>AI</v>
      </c>
      <c r="Q228" s="2"/>
      <c r="R228" s="57" t="s">
        <v>162</v>
      </c>
      <c r="S228" s="2"/>
      <c r="T228" s="2"/>
      <c r="U228" s="2">
        <v>10</v>
      </c>
      <c r="V228" s="2"/>
      <c r="W228" s="36" t="s">
        <v>3475</v>
      </c>
      <c r="X228" s="36" t="s">
        <v>354</v>
      </c>
      <c r="Y228" s="3" t="str">
        <f t="shared" si="114"/>
        <v>%Z065103</v>
      </c>
      <c r="Z228" s="2" t="str">
        <f t="shared" si="105"/>
        <v>%%I08FT8082</v>
      </c>
      <c r="AA228" s="2"/>
      <c r="AB228" s="2" t="str">
        <f t="shared" si="115"/>
        <v>PU805A/S出口污水流量</v>
      </c>
      <c r="AC228" s="1" t="str">
        <f t="shared" si="116"/>
        <v>0</v>
      </c>
      <c r="AD228" s="1" t="str">
        <f t="shared" si="117"/>
        <v>25000</v>
      </c>
      <c r="AE228" s="1" t="str">
        <f t="shared" si="118"/>
        <v>kg/h</v>
      </c>
      <c r="AF228" s="1"/>
      <c r="AG228" s="1"/>
      <c r="AH228" s="1"/>
      <c r="AI228" s="1"/>
      <c r="AJ228" s="1"/>
      <c r="AK228" s="58" t="s">
        <v>165</v>
      </c>
      <c r="AL228" s="4"/>
      <c r="AM228" s="4"/>
      <c r="AN228" s="5"/>
      <c r="AO228" s="195" t="s">
        <v>161</v>
      </c>
      <c r="AP228" s="199" t="s">
        <v>166</v>
      </c>
      <c r="AQ228" s="197"/>
      <c r="AR228" s="196"/>
      <c r="AS228" s="196"/>
      <c r="AT228" s="205" t="s">
        <v>168</v>
      </c>
      <c r="AU228" s="205" t="s">
        <v>169</v>
      </c>
      <c r="AV228" s="196" t="s">
        <v>170</v>
      </c>
      <c r="AW228" s="4"/>
      <c r="AX228" s="4"/>
      <c r="AY228" s="4"/>
      <c r="AZ228" s="4"/>
      <c r="BA228" s="4"/>
      <c r="BB228" s="4"/>
      <c r="BC228" s="4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4"/>
      <c r="BW228" s="8"/>
      <c r="BX228" s="8"/>
      <c r="BY228" s="8"/>
      <c r="BZ228" s="4"/>
      <c r="CA228" s="4"/>
      <c r="CB228" s="4"/>
      <c r="CC228" s="4"/>
      <c r="CD228" s="27"/>
      <c r="CE228" s="27"/>
      <c r="CF228" s="207">
        <f t="shared" si="119"/>
        <v>-25</v>
      </c>
      <c r="CG228" s="208">
        <f t="shared" si="120"/>
        <v>25</v>
      </c>
      <c r="CH228" s="209"/>
      <c r="CI228" s="210"/>
      <c r="CJ228" s="207">
        <f t="shared" si="121"/>
        <v>12475</v>
      </c>
      <c r="CK228" s="208">
        <f t="shared" si="122"/>
        <v>12525</v>
      </c>
      <c r="CL228" s="209"/>
      <c r="CM228" s="210"/>
      <c r="CN228" s="207">
        <f t="shared" si="123"/>
        <v>24975</v>
      </c>
      <c r="CO228" s="208">
        <f t="shared" si="124"/>
        <v>25025</v>
      </c>
      <c r="CP228" s="211"/>
      <c r="CQ228" s="212"/>
      <c r="CR228" s="213"/>
      <c r="CS228" s="213"/>
    </row>
    <row r="229" spans="1:97" ht="19.899999999999999" customHeight="1">
      <c r="A229" s="194">
        <v>228</v>
      </c>
      <c r="B229" s="195">
        <v>4</v>
      </c>
      <c r="C229" s="195"/>
      <c r="D229" s="196" t="s">
        <v>3476</v>
      </c>
      <c r="E229" s="196" t="s">
        <v>3477</v>
      </c>
      <c r="F229" s="196" t="s">
        <v>3478</v>
      </c>
      <c r="G229" s="196" t="s">
        <v>3479</v>
      </c>
      <c r="H229" s="196" t="s">
        <v>160</v>
      </c>
      <c r="I229" s="237" t="str">
        <f t="shared" si="135"/>
        <v>0</v>
      </c>
      <c r="J229" s="237" t="str">
        <f t="shared" si="136"/>
        <v>1250</v>
      </c>
      <c r="K229" s="2" t="str">
        <f t="shared" si="130"/>
        <v>FCS0302</v>
      </c>
      <c r="L229" s="1">
        <f t="shared" si="137"/>
        <v>6</v>
      </c>
      <c r="M229" s="1">
        <f t="shared" si="138"/>
        <v>5</v>
      </c>
      <c r="N229" s="1">
        <v>4</v>
      </c>
      <c r="O229" s="57" t="str">
        <f t="shared" si="139"/>
        <v>AAI143</v>
      </c>
      <c r="P229" s="2" t="str">
        <f t="shared" si="134"/>
        <v>AI</v>
      </c>
      <c r="Q229" s="2"/>
      <c r="R229" s="57" t="s">
        <v>162</v>
      </c>
      <c r="S229" s="2"/>
      <c r="T229" s="2"/>
      <c r="U229" s="2">
        <v>9</v>
      </c>
      <c r="V229" s="2"/>
      <c r="W229" s="36" t="s">
        <v>3480</v>
      </c>
      <c r="X229" s="36" t="s">
        <v>354</v>
      </c>
      <c r="Y229" s="3" t="str">
        <f t="shared" si="114"/>
        <v>%Z065104</v>
      </c>
      <c r="Z229" s="2" t="str">
        <f t="shared" si="105"/>
        <v>%%I08FT9008</v>
      </c>
      <c r="AA229" s="2"/>
      <c r="AB229" s="2" t="str">
        <f t="shared" si="115"/>
        <v>ZX905A/S出口流量</v>
      </c>
      <c r="AC229" s="1" t="str">
        <f t="shared" si="116"/>
        <v>0</v>
      </c>
      <c r="AD229" s="1" t="str">
        <f t="shared" si="117"/>
        <v>1250</v>
      </c>
      <c r="AE229" s="1" t="str">
        <f t="shared" si="118"/>
        <v>kg/h</v>
      </c>
      <c r="AF229" s="1"/>
      <c r="AG229" s="1"/>
      <c r="AH229" s="1"/>
      <c r="AI229" s="1"/>
      <c r="AJ229" s="1"/>
      <c r="AK229" s="58" t="s">
        <v>165</v>
      </c>
      <c r="AL229" s="4"/>
      <c r="AM229" s="4"/>
      <c r="AN229" s="5"/>
      <c r="AO229" s="195" t="s">
        <v>161</v>
      </c>
      <c r="AP229" s="199" t="s">
        <v>166</v>
      </c>
      <c r="AQ229" s="197"/>
      <c r="AR229" s="196"/>
      <c r="AS229" s="196"/>
      <c r="AT229" s="205" t="s">
        <v>168</v>
      </c>
      <c r="AU229" s="205" t="s">
        <v>169</v>
      </c>
      <c r="AV229" s="196" t="s">
        <v>170</v>
      </c>
      <c r="AW229" s="4"/>
      <c r="AX229" s="4"/>
      <c r="AY229" s="4"/>
      <c r="AZ229" s="4"/>
      <c r="BA229" s="4"/>
      <c r="BB229" s="4"/>
      <c r="BC229" s="4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4"/>
      <c r="BW229" s="8"/>
      <c r="BX229" s="8"/>
      <c r="BY229" s="8"/>
      <c r="BZ229" s="4"/>
      <c r="CA229" s="4"/>
      <c r="CB229" s="4"/>
      <c r="CC229" s="4"/>
      <c r="CD229" s="27"/>
      <c r="CE229" s="27"/>
      <c r="CF229" s="207">
        <f t="shared" si="119"/>
        <v>-1.25</v>
      </c>
      <c r="CG229" s="208">
        <f t="shared" si="120"/>
        <v>1.25</v>
      </c>
      <c r="CH229" s="209"/>
      <c r="CI229" s="210"/>
      <c r="CJ229" s="207">
        <f t="shared" si="121"/>
        <v>623.75</v>
      </c>
      <c r="CK229" s="208">
        <f t="shared" si="122"/>
        <v>626.25</v>
      </c>
      <c r="CL229" s="209"/>
      <c r="CM229" s="210"/>
      <c r="CN229" s="207">
        <f t="shared" si="123"/>
        <v>1248.75</v>
      </c>
      <c r="CO229" s="208">
        <f t="shared" si="124"/>
        <v>1251.25</v>
      </c>
      <c r="CP229" s="211"/>
      <c r="CQ229" s="212"/>
      <c r="CR229" s="213"/>
      <c r="CS229" s="213"/>
    </row>
    <row r="230" spans="1:97" ht="19.899999999999999" customHeight="1">
      <c r="A230" s="194">
        <v>229</v>
      </c>
      <c r="B230" s="195">
        <v>5</v>
      </c>
      <c r="C230" s="195"/>
      <c r="D230" s="196" t="s">
        <v>3481</v>
      </c>
      <c r="E230" s="196" t="s">
        <v>3482</v>
      </c>
      <c r="F230" s="196" t="s">
        <v>3483</v>
      </c>
      <c r="G230" s="196" t="s">
        <v>2994</v>
      </c>
      <c r="H230" s="196" t="s">
        <v>160</v>
      </c>
      <c r="I230" s="237" t="str">
        <f t="shared" si="135"/>
        <v>0</v>
      </c>
      <c r="J230" s="237" t="str">
        <f t="shared" si="136"/>
        <v>900</v>
      </c>
      <c r="K230" s="2" t="str">
        <f t="shared" si="130"/>
        <v>FCS0302</v>
      </c>
      <c r="L230" s="1">
        <f t="shared" si="137"/>
        <v>6</v>
      </c>
      <c r="M230" s="1">
        <f t="shared" si="138"/>
        <v>5</v>
      </c>
      <c r="N230" s="1">
        <v>5</v>
      </c>
      <c r="O230" s="57" t="str">
        <f t="shared" si="139"/>
        <v>AAI143</v>
      </c>
      <c r="P230" s="2" t="str">
        <f t="shared" si="134"/>
        <v>AI</v>
      </c>
      <c r="Q230" s="2"/>
      <c r="R230" s="57" t="s">
        <v>162</v>
      </c>
      <c r="S230" s="2"/>
      <c r="T230" s="2"/>
      <c r="U230" s="2">
        <v>9</v>
      </c>
      <c r="V230" s="2"/>
      <c r="W230" s="36" t="s">
        <v>3484</v>
      </c>
      <c r="X230" s="36" t="s">
        <v>354</v>
      </c>
      <c r="Y230" s="3" t="str">
        <f t="shared" si="114"/>
        <v>%Z065105</v>
      </c>
      <c r="Z230" s="2" t="str">
        <f t="shared" si="105"/>
        <v>%%I08FT9014</v>
      </c>
      <c r="AA230" s="2"/>
      <c r="AB230" s="2" t="str">
        <f t="shared" si="115"/>
        <v>ZX904A/S出口流量</v>
      </c>
      <c r="AC230" s="1" t="str">
        <f t="shared" si="116"/>
        <v>0</v>
      </c>
      <c r="AD230" s="1" t="str">
        <f t="shared" si="117"/>
        <v>900</v>
      </c>
      <c r="AE230" s="1" t="str">
        <f t="shared" si="118"/>
        <v>kg/h</v>
      </c>
      <c r="AF230" s="1"/>
      <c r="AG230" s="1"/>
      <c r="AH230" s="1"/>
      <c r="AI230" s="1"/>
      <c r="AJ230" s="1"/>
      <c r="AK230" s="58" t="s">
        <v>165</v>
      </c>
      <c r="AL230" s="4"/>
      <c r="AM230" s="4"/>
      <c r="AN230" s="5"/>
      <c r="AO230" s="195" t="s">
        <v>161</v>
      </c>
      <c r="AP230" s="199" t="s">
        <v>166</v>
      </c>
      <c r="AQ230" s="197"/>
      <c r="AR230" s="196"/>
      <c r="AS230" s="196"/>
      <c r="AT230" s="205" t="s">
        <v>168</v>
      </c>
      <c r="AU230" s="205" t="s">
        <v>169</v>
      </c>
      <c r="AV230" s="196" t="s">
        <v>170</v>
      </c>
      <c r="AW230" s="4"/>
      <c r="AX230" s="4"/>
      <c r="AY230" s="4"/>
      <c r="AZ230" s="4"/>
      <c r="BA230" s="4"/>
      <c r="BB230" s="4"/>
      <c r="BC230" s="4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4"/>
      <c r="BW230" s="8"/>
      <c r="BX230" s="8"/>
      <c r="BY230" s="8"/>
      <c r="BZ230" s="4"/>
      <c r="CA230" s="4"/>
      <c r="CB230" s="4"/>
      <c r="CC230" s="4"/>
      <c r="CD230" s="27"/>
      <c r="CE230" s="27"/>
      <c r="CF230" s="207">
        <f t="shared" si="119"/>
        <v>-0.9</v>
      </c>
      <c r="CG230" s="208">
        <f t="shared" si="120"/>
        <v>0.9</v>
      </c>
      <c r="CH230" s="209"/>
      <c r="CI230" s="210"/>
      <c r="CJ230" s="207">
        <f t="shared" si="121"/>
        <v>449.1</v>
      </c>
      <c r="CK230" s="208">
        <f t="shared" si="122"/>
        <v>450.9</v>
      </c>
      <c r="CL230" s="209"/>
      <c r="CM230" s="210"/>
      <c r="CN230" s="207">
        <f t="shared" si="123"/>
        <v>899.1</v>
      </c>
      <c r="CO230" s="208">
        <f t="shared" si="124"/>
        <v>900.9</v>
      </c>
      <c r="CP230" s="211"/>
      <c r="CQ230" s="212"/>
      <c r="CR230" s="213"/>
      <c r="CS230" s="213"/>
    </row>
    <row r="231" spans="1:97" ht="19.899999999999999" customHeight="1">
      <c r="A231" s="194">
        <v>230</v>
      </c>
      <c r="B231" s="195">
        <v>6</v>
      </c>
      <c r="C231" s="195"/>
      <c r="D231" s="196" t="s">
        <v>3485</v>
      </c>
      <c r="E231" s="196" t="s">
        <v>3486</v>
      </c>
      <c r="F231" s="196" t="s">
        <v>3487</v>
      </c>
      <c r="G231" s="196" t="s">
        <v>3488</v>
      </c>
      <c r="H231" s="196" t="s">
        <v>160</v>
      </c>
      <c r="I231" s="237" t="str">
        <f t="shared" si="135"/>
        <v>0</v>
      </c>
      <c r="J231" s="237" t="str">
        <f t="shared" si="136"/>
        <v>830</v>
      </c>
      <c r="K231" s="2" t="str">
        <f t="shared" si="130"/>
        <v>FCS0302</v>
      </c>
      <c r="L231" s="1">
        <f t="shared" si="137"/>
        <v>6</v>
      </c>
      <c r="M231" s="1">
        <f t="shared" si="138"/>
        <v>5</v>
      </c>
      <c r="N231" s="1">
        <v>6</v>
      </c>
      <c r="O231" s="57" t="str">
        <f t="shared" si="139"/>
        <v>AAI143</v>
      </c>
      <c r="P231" s="2" t="str">
        <f t="shared" si="134"/>
        <v>AI</v>
      </c>
      <c r="Q231" s="2"/>
      <c r="R231" s="57" t="s">
        <v>162</v>
      </c>
      <c r="S231" s="2"/>
      <c r="T231" s="2"/>
      <c r="U231" s="2">
        <v>9</v>
      </c>
      <c r="V231" s="2"/>
      <c r="W231" s="36" t="s">
        <v>3489</v>
      </c>
      <c r="X231" s="36" t="s">
        <v>354</v>
      </c>
      <c r="Y231" s="3" t="str">
        <f t="shared" si="114"/>
        <v>%Z065106</v>
      </c>
      <c r="Z231" s="2" t="str">
        <f t="shared" si="105"/>
        <v>%%I08FT9019</v>
      </c>
      <c r="AA231" s="2"/>
      <c r="AB231" s="2" t="str">
        <f t="shared" si="115"/>
        <v>EJ905出口流量</v>
      </c>
      <c r="AC231" s="1" t="str">
        <f t="shared" si="116"/>
        <v>0</v>
      </c>
      <c r="AD231" s="1" t="str">
        <f t="shared" si="117"/>
        <v>830</v>
      </c>
      <c r="AE231" s="1" t="str">
        <f t="shared" si="118"/>
        <v>kg/h</v>
      </c>
      <c r="AF231" s="1"/>
      <c r="AG231" s="1"/>
      <c r="AH231" s="1"/>
      <c r="AI231" s="1"/>
      <c r="AJ231" s="1"/>
      <c r="AK231" s="58" t="s">
        <v>165</v>
      </c>
      <c r="AL231" s="4"/>
      <c r="AM231" s="4"/>
      <c r="AN231" s="5"/>
      <c r="AO231" s="195" t="s">
        <v>161</v>
      </c>
      <c r="AP231" s="199" t="s">
        <v>166</v>
      </c>
      <c r="AQ231" s="197"/>
      <c r="AR231" s="196"/>
      <c r="AS231" s="196"/>
      <c r="AT231" s="205" t="s">
        <v>168</v>
      </c>
      <c r="AU231" s="205" t="s">
        <v>169</v>
      </c>
      <c r="AV231" s="196" t="s">
        <v>170</v>
      </c>
      <c r="AW231" s="4"/>
      <c r="AX231" s="4"/>
      <c r="AY231" s="4"/>
      <c r="AZ231" s="4"/>
      <c r="BA231" s="4"/>
      <c r="BB231" s="4"/>
      <c r="BC231" s="4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4"/>
      <c r="BW231" s="8"/>
      <c r="BX231" s="8"/>
      <c r="BY231" s="8"/>
      <c r="BZ231" s="4"/>
      <c r="CA231" s="4"/>
      <c r="CB231" s="4"/>
      <c r="CC231" s="4"/>
      <c r="CD231" s="27"/>
      <c r="CE231" s="27"/>
      <c r="CF231" s="207">
        <f t="shared" si="119"/>
        <v>-0.83000000000000007</v>
      </c>
      <c r="CG231" s="208">
        <f t="shared" si="120"/>
        <v>0.83000000000000007</v>
      </c>
      <c r="CH231" s="209"/>
      <c r="CI231" s="210"/>
      <c r="CJ231" s="207">
        <f t="shared" si="121"/>
        <v>414.17</v>
      </c>
      <c r="CK231" s="208">
        <f t="shared" si="122"/>
        <v>415.83</v>
      </c>
      <c r="CL231" s="209"/>
      <c r="CM231" s="210"/>
      <c r="CN231" s="207">
        <f t="shared" si="123"/>
        <v>829.17</v>
      </c>
      <c r="CO231" s="208">
        <f t="shared" si="124"/>
        <v>830.83</v>
      </c>
      <c r="CP231" s="211"/>
      <c r="CQ231" s="212"/>
      <c r="CR231" s="213"/>
      <c r="CS231" s="213"/>
    </row>
    <row r="232" spans="1:97" ht="19.899999999999999" customHeight="1">
      <c r="A232" s="194">
        <v>231</v>
      </c>
      <c r="B232" s="195">
        <v>7</v>
      </c>
      <c r="C232" s="195"/>
      <c r="D232" s="196" t="s">
        <v>3490</v>
      </c>
      <c r="E232" s="196" t="s">
        <v>3491</v>
      </c>
      <c r="F232" s="196" t="s">
        <v>2814</v>
      </c>
      <c r="G232" s="196" t="s">
        <v>313</v>
      </c>
      <c r="H232" s="196" t="s">
        <v>314</v>
      </c>
      <c r="I232" s="237" t="str">
        <f t="shared" si="135"/>
        <v>0</v>
      </c>
      <c r="J232" s="237" t="str">
        <f t="shared" si="136"/>
        <v>100</v>
      </c>
      <c r="K232" s="2" t="str">
        <f t="shared" si="130"/>
        <v>FCS0302</v>
      </c>
      <c r="L232" s="1">
        <f t="shared" si="137"/>
        <v>6</v>
      </c>
      <c r="M232" s="1">
        <f t="shared" si="138"/>
        <v>5</v>
      </c>
      <c r="N232" s="1">
        <v>7</v>
      </c>
      <c r="O232" s="57" t="str">
        <f t="shared" si="139"/>
        <v>AAI143</v>
      </c>
      <c r="P232" s="2" t="str">
        <f t="shared" si="134"/>
        <v>AI</v>
      </c>
      <c r="Q232" s="2"/>
      <c r="R232" s="57" t="s">
        <v>162</v>
      </c>
      <c r="S232" s="2"/>
      <c r="T232" s="2"/>
      <c r="U232" s="2">
        <v>19</v>
      </c>
      <c r="V232" s="2"/>
      <c r="W232" s="36" t="s">
        <v>3492</v>
      </c>
      <c r="X232" s="36" t="s">
        <v>354</v>
      </c>
      <c r="Y232" s="3" t="str">
        <f t="shared" si="114"/>
        <v>%Z065107</v>
      </c>
      <c r="Z232" s="2" t="str">
        <f t="shared" si="105"/>
        <v>%%I08LT2031</v>
      </c>
      <c r="AA232" s="2"/>
      <c r="AB232" s="2" t="str">
        <f t="shared" si="115"/>
        <v>VE201EDC部分液位</v>
      </c>
      <c r="AC232" s="1" t="str">
        <f t="shared" si="116"/>
        <v>0</v>
      </c>
      <c r="AD232" s="1" t="str">
        <f t="shared" si="117"/>
        <v>100</v>
      </c>
      <c r="AE232" s="1" t="str">
        <f t="shared" si="118"/>
        <v>%</v>
      </c>
      <c r="AF232" s="1"/>
      <c r="AG232" s="59"/>
      <c r="AH232" s="1"/>
      <c r="AI232" s="1"/>
      <c r="AJ232" s="1"/>
      <c r="AK232" s="58" t="s">
        <v>165</v>
      </c>
      <c r="AL232" s="4"/>
      <c r="AM232" s="4"/>
      <c r="AN232" s="5"/>
      <c r="AO232" s="195" t="s">
        <v>161</v>
      </c>
      <c r="AP232" s="199" t="s">
        <v>166</v>
      </c>
      <c r="AQ232" s="197"/>
      <c r="AR232" s="196"/>
      <c r="AS232" s="196"/>
      <c r="AT232" s="205" t="s">
        <v>168</v>
      </c>
      <c r="AU232" s="205" t="s">
        <v>169</v>
      </c>
      <c r="AV232" s="196" t="s">
        <v>170</v>
      </c>
      <c r="AW232" s="4"/>
      <c r="AX232" s="4"/>
      <c r="AY232" s="4"/>
      <c r="AZ232" s="4"/>
      <c r="BA232" s="4"/>
      <c r="BB232" s="4"/>
      <c r="BC232" s="4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4"/>
      <c r="BW232" s="8"/>
      <c r="BX232" s="8"/>
      <c r="BY232" s="8"/>
      <c r="BZ232" s="4"/>
      <c r="CA232" s="4"/>
      <c r="CB232" s="4"/>
      <c r="CC232" s="4"/>
      <c r="CD232" s="27"/>
      <c r="CE232" s="27"/>
      <c r="CF232" s="207">
        <f t="shared" si="119"/>
        <v>-0.1</v>
      </c>
      <c r="CG232" s="208">
        <f t="shared" si="120"/>
        <v>0.1</v>
      </c>
      <c r="CH232" s="209"/>
      <c r="CI232" s="210"/>
      <c r="CJ232" s="207">
        <f t="shared" si="121"/>
        <v>49.9</v>
      </c>
      <c r="CK232" s="208">
        <f t="shared" si="122"/>
        <v>50.1</v>
      </c>
      <c r="CL232" s="209"/>
      <c r="CM232" s="210"/>
      <c r="CN232" s="207">
        <f t="shared" si="123"/>
        <v>99.9</v>
      </c>
      <c r="CO232" s="208">
        <f t="shared" si="124"/>
        <v>100.1</v>
      </c>
      <c r="CP232" s="211"/>
      <c r="CQ232" s="212"/>
      <c r="CR232" s="213"/>
      <c r="CS232" s="213"/>
    </row>
    <row r="233" spans="1:97" ht="19.899999999999999" customHeight="1">
      <c r="A233" s="194">
        <v>232</v>
      </c>
      <c r="B233" s="195">
        <v>8</v>
      </c>
      <c r="C233" s="195"/>
      <c r="D233" s="196" t="s">
        <v>3493</v>
      </c>
      <c r="E233" s="196" t="s">
        <v>3494</v>
      </c>
      <c r="F233" s="196" t="s">
        <v>3495</v>
      </c>
      <c r="G233" s="196" t="s">
        <v>313</v>
      </c>
      <c r="H233" s="196" t="s">
        <v>314</v>
      </c>
      <c r="I233" s="237" t="str">
        <f t="shared" si="135"/>
        <v>0</v>
      </c>
      <c r="J233" s="237" t="str">
        <f t="shared" si="136"/>
        <v>100</v>
      </c>
      <c r="K233" s="2" t="str">
        <f t="shared" si="130"/>
        <v>FCS0302</v>
      </c>
      <c r="L233" s="1">
        <f t="shared" si="137"/>
        <v>6</v>
      </c>
      <c r="M233" s="1">
        <f t="shared" si="138"/>
        <v>5</v>
      </c>
      <c r="N233" s="1">
        <v>8</v>
      </c>
      <c r="O233" s="57" t="str">
        <f t="shared" si="139"/>
        <v>AAI143</v>
      </c>
      <c r="P233" s="2" t="str">
        <f t="shared" si="134"/>
        <v>AI</v>
      </c>
      <c r="Q233" s="2"/>
      <c r="R233" s="57" t="s">
        <v>162</v>
      </c>
      <c r="S233" s="2"/>
      <c r="T233" s="2"/>
      <c r="U233" s="2">
        <v>10</v>
      </c>
      <c r="V233" s="2"/>
      <c r="W233" s="36" t="s">
        <v>3496</v>
      </c>
      <c r="X233" s="36" t="s">
        <v>354</v>
      </c>
      <c r="Y233" s="3" t="str">
        <f t="shared" si="114"/>
        <v>%Z065108</v>
      </c>
      <c r="Z233" s="2" t="str">
        <f t="shared" si="105"/>
        <v>%%I08LT6111</v>
      </c>
      <c r="AA233" s="2"/>
      <c r="AB233" s="2" t="str">
        <f t="shared" si="115"/>
        <v>凝液罐VE601液位</v>
      </c>
      <c r="AC233" s="1" t="str">
        <f t="shared" si="116"/>
        <v>0</v>
      </c>
      <c r="AD233" s="1" t="str">
        <f t="shared" si="117"/>
        <v>100</v>
      </c>
      <c r="AE233" s="1" t="str">
        <f t="shared" si="118"/>
        <v>%</v>
      </c>
      <c r="AF233" s="1"/>
      <c r="AG233" s="59"/>
      <c r="AH233" s="1"/>
      <c r="AI233" s="1"/>
      <c r="AJ233" s="1"/>
      <c r="AK233" s="58" t="s">
        <v>165</v>
      </c>
      <c r="AL233" s="4"/>
      <c r="AM233" s="4"/>
      <c r="AN233" s="5"/>
      <c r="AO233" s="195" t="s">
        <v>161</v>
      </c>
      <c r="AP233" s="199" t="s">
        <v>166</v>
      </c>
      <c r="AQ233" s="197"/>
      <c r="AR233" s="196"/>
      <c r="AS233" s="196"/>
      <c r="AT233" s="205" t="s">
        <v>168</v>
      </c>
      <c r="AU233" s="205" t="s">
        <v>169</v>
      </c>
      <c r="AV233" s="196" t="s">
        <v>170</v>
      </c>
      <c r="AW233" s="4"/>
      <c r="AX233" s="4"/>
      <c r="AY233" s="4"/>
      <c r="AZ233" s="4"/>
      <c r="BA233" s="4"/>
      <c r="BB233" s="4"/>
      <c r="BC233" s="4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4"/>
      <c r="BW233" s="8"/>
      <c r="BX233" s="8"/>
      <c r="BY233" s="8"/>
      <c r="BZ233" s="4"/>
      <c r="CA233" s="4"/>
      <c r="CB233" s="4"/>
      <c r="CC233" s="4"/>
      <c r="CD233" s="27"/>
      <c r="CE233" s="27"/>
      <c r="CF233" s="207">
        <f t="shared" si="119"/>
        <v>-0.1</v>
      </c>
      <c r="CG233" s="208">
        <f t="shared" si="120"/>
        <v>0.1</v>
      </c>
      <c r="CH233" s="209"/>
      <c r="CI233" s="210"/>
      <c r="CJ233" s="207">
        <f t="shared" si="121"/>
        <v>49.9</v>
      </c>
      <c r="CK233" s="208">
        <f t="shared" si="122"/>
        <v>50.1</v>
      </c>
      <c r="CL233" s="209"/>
      <c r="CM233" s="210"/>
      <c r="CN233" s="207">
        <f t="shared" si="123"/>
        <v>99.9</v>
      </c>
      <c r="CO233" s="208">
        <f t="shared" si="124"/>
        <v>100.1</v>
      </c>
      <c r="CP233" s="211"/>
      <c r="CQ233" s="212"/>
      <c r="CR233" s="213"/>
      <c r="CS233" s="213"/>
    </row>
    <row r="234" spans="1:97" ht="19.899999999999999" customHeight="1">
      <c r="A234" s="194">
        <v>233</v>
      </c>
      <c r="B234" s="185">
        <v>9</v>
      </c>
      <c r="C234" s="185"/>
      <c r="D234" s="122" t="str">
        <f>LEFT(K234,1)&amp;RIGHT(K234,2)&amp;"N"&amp;L234&amp;"S"&amp;M234&amp;N234</f>
        <v>F02N6S59</v>
      </c>
      <c r="E234" s="122" t="s">
        <v>3497</v>
      </c>
      <c r="F234" s="122" t="s">
        <v>675</v>
      </c>
      <c r="G234" s="122"/>
      <c r="H234" s="122"/>
      <c r="I234" s="238" t="str">
        <f t="shared" si="135"/>
        <v/>
      </c>
      <c r="J234" s="238" t="str">
        <f t="shared" si="136"/>
        <v/>
      </c>
      <c r="K234" s="2" t="str">
        <f t="shared" si="130"/>
        <v>FCS0302</v>
      </c>
      <c r="L234" s="1">
        <f t="shared" si="137"/>
        <v>6</v>
      </c>
      <c r="M234" s="1">
        <f t="shared" si="138"/>
        <v>5</v>
      </c>
      <c r="N234" s="1">
        <v>9</v>
      </c>
      <c r="O234" s="57" t="str">
        <f t="shared" si="139"/>
        <v>AAI143</v>
      </c>
      <c r="P234" s="2" t="str">
        <f t="shared" si="134"/>
        <v>AI</v>
      </c>
      <c r="Q234" s="2"/>
      <c r="R234" s="57" t="s">
        <v>162</v>
      </c>
      <c r="S234" s="2"/>
      <c r="T234" s="2"/>
      <c r="U234" s="2"/>
      <c r="V234" s="2"/>
      <c r="W234" s="36"/>
      <c r="X234" s="36"/>
      <c r="Y234" s="3" t="str">
        <f t="shared" si="114"/>
        <v>%Z065109</v>
      </c>
      <c r="Z234" s="2" t="str">
        <f t="shared" si="105"/>
        <v>%%IF02N6S59</v>
      </c>
      <c r="AA234" s="2"/>
      <c r="AB234" s="2" t="str">
        <f t="shared" si="115"/>
        <v>SBAI SPARE</v>
      </c>
      <c r="AC234" s="1" t="str">
        <f t="shared" si="116"/>
        <v/>
      </c>
      <c r="AD234" s="1" t="str">
        <f t="shared" si="117"/>
        <v/>
      </c>
      <c r="AE234" s="1" t="str">
        <f t="shared" si="118"/>
        <v/>
      </c>
      <c r="AF234" s="1"/>
      <c r="AG234" s="1"/>
      <c r="AH234" s="59"/>
      <c r="AI234" s="1"/>
      <c r="AJ234" s="1"/>
      <c r="AK234" s="58" t="s">
        <v>165</v>
      </c>
      <c r="AL234" s="4"/>
      <c r="AM234" s="4"/>
      <c r="AN234" s="5"/>
      <c r="AO234" s="195" t="s">
        <v>161</v>
      </c>
      <c r="AP234" s="199" t="s">
        <v>166</v>
      </c>
      <c r="AQ234" s="197"/>
      <c r="AR234" s="196"/>
      <c r="AS234" s="196"/>
      <c r="AT234" s="205" t="s">
        <v>168</v>
      </c>
      <c r="AU234" s="205"/>
      <c r="AV234" s="196"/>
      <c r="AW234" s="4"/>
      <c r="AX234" s="4"/>
      <c r="AY234" s="4"/>
      <c r="AZ234" s="4"/>
      <c r="BA234" s="4"/>
      <c r="BB234" s="4"/>
      <c r="BC234" s="4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4"/>
      <c r="BW234" s="8"/>
      <c r="BX234" s="8"/>
      <c r="BY234" s="8"/>
      <c r="BZ234" s="4"/>
      <c r="CA234" s="4"/>
      <c r="CB234" s="4"/>
      <c r="CC234" s="4"/>
      <c r="CD234" s="27"/>
      <c r="CE234" s="27"/>
      <c r="CF234" s="207" t="e">
        <f t="shared" si="119"/>
        <v>#VALUE!</v>
      </c>
      <c r="CG234" s="208" t="e">
        <f t="shared" si="120"/>
        <v>#VALUE!</v>
      </c>
      <c r="CH234" s="209"/>
      <c r="CI234" s="210"/>
      <c r="CJ234" s="207" t="e">
        <f t="shared" si="121"/>
        <v>#VALUE!</v>
      </c>
      <c r="CK234" s="208" t="e">
        <f t="shared" si="122"/>
        <v>#VALUE!</v>
      </c>
      <c r="CL234" s="209"/>
      <c r="CM234" s="210"/>
      <c r="CN234" s="207" t="e">
        <f t="shared" si="123"/>
        <v>#VALUE!</v>
      </c>
      <c r="CO234" s="208" t="e">
        <f t="shared" si="124"/>
        <v>#VALUE!</v>
      </c>
      <c r="CP234" s="211"/>
      <c r="CQ234" s="212"/>
      <c r="CR234" s="213"/>
      <c r="CS234" s="213"/>
    </row>
    <row r="235" spans="1:97" ht="19.899999999999999" customHeight="1">
      <c r="A235" s="194">
        <v>234</v>
      </c>
      <c r="B235" s="185">
        <v>10</v>
      </c>
      <c r="C235" s="185"/>
      <c r="D235" s="122" t="str">
        <f>LEFT(K235,1)&amp;RIGHT(K235,2)&amp;"N"&amp;L235&amp;"S"&amp;M235&amp;N235</f>
        <v>F02N6S510</v>
      </c>
      <c r="E235" s="122" t="s">
        <v>3498</v>
      </c>
      <c r="F235" s="122" t="s">
        <v>675</v>
      </c>
      <c r="G235" s="122"/>
      <c r="H235" s="122"/>
      <c r="I235" s="238" t="str">
        <f t="shared" si="135"/>
        <v/>
      </c>
      <c r="J235" s="238" t="str">
        <f t="shared" si="136"/>
        <v/>
      </c>
      <c r="K235" s="2" t="str">
        <f t="shared" si="130"/>
        <v>FCS0302</v>
      </c>
      <c r="L235" s="1">
        <f t="shared" si="137"/>
        <v>6</v>
      </c>
      <c r="M235" s="1">
        <f t="shared" si="138"/>
        <v>5</v>
      </c>
      <c r="N235" s="1">
        <v>10</v>
      </c>
      <c r="O235" s="57" t="str">
        <f t="shared" si="139"/>
        <v>AAI143</v>
      </c>
      <c r="P235" s="2" t="str">
        <f t="shared" si="134"/>
        <v>AI</v>
      </c>
      <c r="Q235" s="2"/>
      <c r="R235" s="57" t="s">
        <v>162</v>
      </c>
      <c r="S235" s="2"/>
      <c r="T235" s="2"/>
      <c r="U235" s="2"/>
      <c r="V235" s="2"/>
      <c r="W235" s="36"/>
      <c r="X235" s="36"/>
      <c r="Y235" s="3" t="str">
        <f t="shared" si="114"/>
        <v>%Z065110</v>
      </c>
      <c r="Z235" s="2" t="str">
        <f t="shared" si="105"/>
        <v>%%IF02N6S510</v>
      </c>
      <c r="AA235" s="2"/>
      <c r="AB235" s="2" t="str">
        <f t="shared" si="115"/>
        <v>SBAI SPARE</v>
      </c>
      <c r="AC235" s="1" t="str">
        <f t="shared" si="116"/>
        <v/>
      </c>
      <c r="AD235" s="1" t="str">
        <f t="shared" si="117"/>
        <v/>
      </c>
      <c r="AE235" s="1" t="str">
        <f t="shared" si="118"/>
        <v/>
      </c>
      <c r="AF235" s="1"/>
      <c r="AG235" s="1"/>
      <c r="AH235" s="59"/>
      <c r="AI235" s="1"/>
      <c r="AJ235" s="1"/>
      <c r="AK235" s="58" t="s">
        <v>165</v>
      </c>
      <c r="AL235" s="4"/>
      <c r="AM235" s="4"/>
      <c r="AN235" s="5"/>
      <c r="AO235" s="195" t="s">
        <v>161</v>
      </c>
      <c r="AP235" s="199" t="s">
        <v>166</v>
      </c>
      <c r="AQ235" s="197"/>
      <c r="AR235" s="196"/>
      <c r="AS235" s="196"/>
      <c r="AT235" s="205" t="s">
        <v>168</v>
      </c>
      <c r="AU235" s="205"/>
      <c r="AV235" s="196"/>
      <c r="AW235" s="4"/>
      <c r="AX235" s="4"/>
      <c r="AY235" s="4"/>
      <c r="AZ235" s="4"/>
      <c r="BA235" s="4"/>
      <c r="BB235" s="4"/>
      <c r="BC235" s="4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4"/>
      <c r="BW235" s="8"/>
      <c r="BX235" s="8"/>
      <c r="BY235" s="8"/>
      <c r="BZ235" s="4"/>
      <c r="CA235" s="4"/>
      <c r="CB235" s="4"/>
      <c r="CC235" s="4"/>
      <c r="CD235" s="27"/>
      <c r="CE235" s="27"/>
      <c r="CF235" s="207" t="e">
        <f t="shared" si="119"/>
        <v>#VALUE!</v>
      </c>
      <c r="CG235" s="208" t="e">
        <f t="shared" si="120"/>
        <v>#VALUE!</v>
      </c>
      <c r="CH235" s="209"/>
      <c r="CI235" s="210"/>
      <c r="CJ235" s="207" t="e">
        <f t="shared" si="121"/>
        <v>#VALUE!</v>
      </c>
      <c r="CK235" s="208" t="e">
        <f t="shared" si="122"/>
        <v>#VALUE!</v>
      </c>
      <c r="CL235" s="209"/>
      <c r="CM235" s="210"/>
      <c r="CN235" s="207" t="e">
        <f t="shared" si="123"/>
        <v>#VALUE!</v>
      </c>
      <c r="CO235" s="208" t="e">
        <f t="shared" si="124"/>
        <v>#VALUE!</v>
      </c>
      <c r="CP235" s="211"/>
      <c r="CQ235" s="212"/>
      <c r="CR235" s="213"/>
      <c r="CS235" s="213"/>
    </row>
    <row r="236" spans="1:97" ht="19.899999999999999" customHeight="1">
      <c r="A236" s="194">
        <v>235</v>
      </c>
      <c r="B236" s="195">
        <v>11</v>
      </c>
      <c r="C236" s="195"/>
      <c r="D236" s="196" t="s">
        <v>3499</v>
      </c>
      <c r="E236" s="196" t="s">
        <v>3499</v>
      </c>
      <c r="F236" s="196" t="s">
        <v>3500</v>
      </c>
      <c r="G236" s="196" t="s">
        <v>513</v>
      </c>
      <c r="H236" s="196"/>
      <c r="I236" s="237" t="str">
        <f t="shared" si="135"/>
        <v>0</v>
      </c>
      <c r="J236" s="237" t="str">
        <f t="shared" si="136"/>
        <v>101</v>
      </c>
      <c r="K236" s="2" t="str">
        <f t="shared" si="130"/>
        <v>FCS0302</v>
      </c>
      <c r="L236" s="1">
        <f t="shared" si="137"/>
        <v>6</v>
      </c>
      <c r="M236" s="1">
        <f t="shared" si="138"/>
        <v>5</v>
      </c>
      <c r="N236" s="1">
        <v>11</v>
      </c>
      <c r="O236" s="57" t="str">
        <f t="shared" si="139"/>
        <v>AAI143</v>
      </c>
      <c r="P236" s="2" t="str">
        <f t="shared" si="134"/>
        <v>AI</v>
      </c>
      <c r="Q236" s="2"/>
      <c r="R236" s="57" t="s">
        <v>162</v>
      </c>
      <c r="S236" s="2"/>
      <c r="T236" s="2"/>
      <c r="U236" s="2"/>
      <c r="V236" s="2"/>
      <c r="W236" s="2"/>
      <c r="X236" s="2"/>
      <c r="Y236" s="3" t="str">
        <f t="shared" si="114"/>
        <v>%Z065111</v>
      </c>
      <c r="Z236" s="2" t="str">
        <f t="shared" ref="Z236:Z299" si="140">IF(D236="","",IF(P236="AI",CONCATENATE("%%I",E236),IF(P236="AO",CONCATENATE("%%O",E236),E236)))</f>
        <v>%%I08PT-9060A</v>
      </c>
      <c r="AA236" s="2"/>
      <c r="AB236" s="2" t="str">
        <f t="shared" si="115"/>
        <v>08PU906A机封系统压力</v>
      </c>
      <c r="AC236" s="1" t="str">
        <f t="shared" si="116"/>
        <v>0</v>
      </c>
      <c r="AD236" s="1" t="str">
        <f t="shared" si="117"/>
        <v>101</v>
      </c>
      <c r="AE236" s="1" t="str">
        <f t="shared" si="118"/>
        <v/>
      </c>
      <c r="AF236" s="1"/>
      <c r="AG236" s="59"/>
      <c r="AH236" s="59"/>
      <c r="AI236" s="1"/>
      <c r="AJ236" s="1"/>
      <c r="AK236" s="58" t="s">
        <v>165</v>
      </c>
      <c r="AL236" s="4"/>
      <c r="AM236" s="4"/>
      <c r="AN236" s="5"/>
      <c r="AO236" s="195" t="s">
        <v>161</v>
      </c>
      <c r="AP236" s="199" t="s">
        <v>166</v>
      </c>
      <c r="AQ236" s="197"/>
      <c r="AR236" s="196"/>
      <c r="AS236" s="196"/>
      <c r="AT236" s="205" t="s">
        <v>168</v>
      </c>
      <c r="AU236" s="205" t="s">
        <v>169</v>
      </c>
      <c r="AV236" s="196" t="s">
        <v>170</v>
      </c>
      <c r="AW236" s="4"/>
      <c r="AX236" s="4"/>
      <c r="AY236" s="4"/>
      <c r="AZ236" s="4"/>
      <c r="BA236" s="4"/>
      <c r="BB236" s="4"/>
      <c r="BC236" s="4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4"/>
      <c r="BW236" s="8"/>
      <c r="BX236" s="8"/>
      <c r="BY236" s="8"/>
      <c r="BZ236" s="4"/>
      <c r="CA236" s="4"/>
      <c r="CB236" s="4"/>
      <c r="CC236" s="4"/>
      <c r="CD236" s="27"/>
      <c r="CE236" s="27"/>
      <c r="CF236" s="207">
        <f t="shared" si="119"/>
        <v>-0.10100000000000001</v>
      </c>
      <c r="CG236" s="208">
        <f t="shared" si="120"/>
        <v>0.10100000000000001</v>
      </c>
      <c r="CH236" s="209"/>
      <c r="CI236" s="210"/>
      <c r="CJ236" s="207">
        <f t="shared" si="121"/>
        <v>50.399000000000001</v>
      </c>
      <c r="CK236" s="208">
        <f t="shared" si="122"/>
        <v>50.600999999999999</v>
      </c>
      <c r="CL236" s="209"/>
      <c r="CM236" s="210"/>
      <c r="CN236" s="207">
        <f t="shared" si="123"/>
        <v>100.899</v>
      </c>
      <c r="CO236" s="208">
        <f t="shared" si="124"/>
        <v>101.101</v>
      </c>
      <c r="CP236" s="211"/>
      <c r="CQ236" s="212"/>
      <c r="CR236" s="213"/>
      <c r="CS236" s="213"/>
    </row>
    <row r="237" spans="1:97" ht="19.899999999999999" customHeight="1">
      <c r="A237" s="194">
        <v>236</v>
      </c>
      <c r="B237" s="195">
        <v>12</v>
      </c>
      <c r="C237" s="195"/>
      <c r="D237" s="196" t="s">
        <v>3501</v>
      </c>
      <c r="E237" s="196" t="s">
        <v>3501</v>
      </c>
      <c r="F237" s="196" t="s">
        <v>3502</v>
      </c>
      <c r="G237" s="196" t="s">
        <v>513</v>
      </c>
      <c r="H237" s="196"/>
      <c r="I237" s="237" t="str">
        <f t="shared" si="135"/>
        <v>0</v>
      </c>
      <c r="J237" s="237" t="str">
        <f t="shared" si="136"/>
        <v>101</v>
      </c>
      <c r="K237" s="2" t="str">
        <f t="shared" si="130"/>
        <v>FCS0302</v>
      </c>
      <c r="L237" s="1">
        <f t="shared" si="137"/>
        <v>6</v>
      </c>
      <c r="M237" s="1">
        <f t="shared" si="138"/>
        <v>5</v>
      </c>
      <c r="N237" s="1">
        <v>12</v>
      </c>
      <c r="O237" s="57" t="str">
        <f t="shared" si="139"/>
        <v>AAI143</v>
      </c>
      <c r="P237" s="2" t="str">
        <f t="shared" si="134"/>
        <v>AI</v>
      </c>
      <c r="Q237" s="2"/>
      <c r="R237" s="57" t="s">
        <v>162</v>
      </c>
      <c r="S237" s="2"/>
      <c r="T237" s="2"/>
      <c r="U237" s="2"/>
      <c r="V237" s="2"/>
      <c r="W237" s="2"/>
      <c r="X237" s="2"/>
      <c r="Y237" s="3" t="str">
        <f t="shared" si="114"/>
        <v>%Z065112</v>
      </c>
      <c r="Z237" s="2" t="str">
        <f t="shared" si="140"/>
        <v>%%I08PT-9060S</v>
      </c>
      <c r="AA237" s="2"/>
      <c r="AB237" s="2" t="str">
        <f t="shared" si="115"/>
        <v>08PU906S机封系统压力</v>
      </c>
      <c r="AC237" s="1" t="str">
        <f t="shared" si="116"/>
        <v>0</v>
      </c>
      <c r="AD237" s="1" t="str">
        <f t="shared" si="117"/>
        <v>101</v>
      </c>
      <c r="AE237" s="1" t="str">
        <f t="shared" si="118"/>
        <v/>
      </c>
      <c r="AF237" s="1"/>
      <c r="AG237" s="1"/>
      <c r="AH237" s="1"/>
      <c r="AI237" s="1"/>
      <c r="AJ237" s="1"/>
      <c r="AK237" s="58" t="s">
        <v>165</v>
      </c>
      <c r="AL237" s="4"/>
      <c r="AM237" s="4"/>
      <c r="AN237" s="5"/>
      <c r="AO237" s="195" t="s">
        <v>161</v>
      </c>
      <c r="AP237" s="199" t="s">
        <v>166</v>
      </c>
      <c r="AQ237" s="197"/>
      <c r="AR237" s="196"/>
      <c r="AS237" s="196"/>
      <c r="AT237" s="205" t="s">
        <v>168</v>
      </c>
      <c r="AU237" s="205" t="s">
        <v>169</v>
      </c>
      <c r="AV237" s="196" t="s">
        <v>170</v>
      </c>
      <c r="AW237" s="4"/>
      <c r="AX237" s="4"/>
      <c r="AY237" s="4"/>
      <c r="AZ237" s="4"/>
      <c r="BA237" s="4"/>
      <c r="BB237" s="4"/>
      <c r="BC237" s="4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4"/>
      <c r="BW237" s="8"/>
      <c r="BX237" s="8"/>
      <c r="BY237" s="8"/>
      <c r="BZ237" s="4"/>
      <c r="CA237" s="4"/>
      <c r="CB237" s="4"/>
      <c r="CC237" s="4"/>
      <c r="CD237" s="27"/>
      <c r="CE237" s="27"/>
      <c r="CF237" s="207">
        <f t="shared" si="119"/>
        <v>-0.10100000000000001</v>
      </c>
      <c r="CG237" s="208">
        <f t="shared" si="120"/>
        <v>0.10100000000000001</v>
      </c>
      <c r="CH237" s="209"/>
      <c r="CI237" s="210"/>
      <c r="CJ237" s="207">
        <f t="shared" si="121"/>
        <v>50.399000000000001</v>
      </c>
      <c r="CK237" s="208">
        <f t="shared" si="122"/>
        <v>50.600999999999999</v>
      </c>
      <c r="CL237" s="209"/>
      <c r="CM237" s="210"/>
      <c r="CN237" s="207">
        <f t="shared" si="123"/>
        <v>100.899</v>
      </c>
      <c r="CO237" s="208">
        <f t="shared" si="124"/>
        <v>101.101</v>
      </c>
      <c r="CP237" s="211"/>
      <c r="CQ237" s="212"/>
      <c r="CR237" s="213"/>
      <c r="CS237" s="213"/>
    </row>
    <row r="238" spans="1:97" ht="19.899999999999999" customHeight="1">
      <c r="A238" s="194">
        <v>237</v>
      </c>
      <c r="B238" s="195">
        <v>13</v>
      </c>
      <c r="C238" s="195"/>
      <c r="D238" s="196" t="s">
        <v>3503</v>
      </c>
      <c r="E238" s="196" t="s">
        <v>3503</v>
      </c>
      <c r="F238" s="196" t="s">
        <v>3504</v>
      </c>
      <c r="G238" s="196" t="s">
        <v>513</v>
      </c>
      <c r="H238" s="196"/>
      <c r="I238" s="237" t="str">
        <f t="shared" si="135"/>
        <v>0</v>
      </c>
      <c r="J238" s="237" t="str">
        <f t="shared" si="136"/>
        <v>101</v>
      </c>
      <c r="K238" s="2" t="str">
        <f>K241</f>
        <v>FCS0302</v>
      </c>
      <c r="L238" s="1">
        <f t="shared" si="137"/>
        <v>6</v>
      </c>
      <c r="M238" s="1">
        <f t="shared" si="138"/>
        <v>5</v>
      </c>
      <c r="N238" s="1">
        <v>13</v>
      </c>
      <c r="O238" s="57" t="s">
        <v>34</v>
      </c>
      <c r="P238" s="2" t="str">
        <f t="shared" si="134"/>
        <v>AI</v>
      </c>
      <c r="Q238" s="2"/>
      <c r="R238" s="57" t="s">
        <v>162</v>
      </c>
      <c r="S238" s="2"/>
      <c r="T238" s="2"/>
      <c r="U238" s="2"/>
      <c r="V238" s="2"/>
      <c r="W238" s="2"/>
      <c r="X238" s="2"/>
      <c r="Y238" s="3" t="str">
        <f t="shared" si="114"/>
        <v>%Z065113</v>
      </c>
      <c r="Z238" s="2" t="str">
        <f t="shared" si="140"/>
        <v>%%I08PT-9120A</v>
      </c>
      <c r="AA238" s="2"/>
      <c r="AB238" s="2" t="str">
        <f t="shared" si="115"/>
        <v>泵08PU912A机封系统压力</v>
      </c>
      <c r="AC238" s="1" t="str">
        <f t="shared" si="116"/>
        <v>0</v>
      </c>
      <c r="AD238" s="1" t="str">
        <f t="shared" si="117"/>
        <v>101</v>
      </c>
      <c r="AE238" s="1" t="str">
        <f t="shared" si="118"/>
        <v/>
      </c>
      <c r="AF238" s="1"/>
      <c r="AG238" s="1"/>
      <c r="AH238" s="1"/>
      <c r="AI238" s="1"/>
      <c r="AJ238" s="1"/>
      <c r="AK238" s="58" t="s">
        <v>165</v>
      </c>
      <c r="AL238" s="4"/>
      <c r="AM238" s="4"/>
      <c r="AN238" s="5"/>
      <c r="AO238" s="195" t="s">
        <v>161</v>
      </c>
      <c r="AP238" s="199" t="s">
        <v>166</v>
      </c>
      <c r="AQ238" s="197"/>
      <c r="AR238" s="196"/>
      <c r="AS238" s="196"/>
      <c r="AT238" s="205" t="s">
        <v>168</v>
      </c>
      <c r="AU238" s="205" t="s">
        <v>169</v>
      </c>
      <c r="AV238" s="196" t="s">
        <v>170</v>
      </c>
      <c r="AW238" s="4"/>
      <c r="AX238" s="4"/>
      <c r="AY238" s="4"/>
      <c r="AZ238" s="4"/>
      <c r="BA238" s="4"/>
      <c r="BB238" s="4"/>
      <c r="BC238" s="4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4"/>
      <c r="BW238" s="8"/>
      <c r="BX238" s="8"/>
      <c r="BY238" s="8"/>
      <c r="BZ238" s="4"/>
      <c r="CA238" s="4"/>
      <c r="CB238" s="4"/>
      <c r="CC238" s="4"/>
      <c r="CD238" s="27"/>
      <c r="CE238" s="27"/>
      <c r="CF238" s="207">
        <f t="shared" si="119"/>
        <v>-0.10100000000000001</v>
      </c>
      <c r="CG238" s="208">
        <f t="shared" si="120"/>
        <v>0.10100000000000001</v>
      </c>
      <c r="CH238" s="209"/>
      <c r="CI238" s="210"/>
      <c r="CJ238" s="207">
        <f t="shared" si="121"/>
        <v>50.399000000000001</v>
      </c>
      <c r="CK238" s="208">
        <f t="shared" si="122"/>
        <v>50.600999999999999</v>
      </c>
      <c r="CL238" s="209"/>
      <c r="CM238" s="210"/>
      <c r="CN238" s="207">
        <f t="shared" si="123"/>
        <v>100.899</v>
      </c>
      <c r="CO238" s="208">
        <f t="shared" si="124"/>
        <v>101.101</v>
      </c>
      <c r="CP238" s="211"/>
      <c r="CQ238" s="212"/>
      <c r="CR238" s="213"/>
      <c r="CS238" s="213"/>
    </row>
    <row r="239" spans="1:97" ht="19.899999999999999" customHeight="1">
      <c r="A239" s="194">
        <v>238</v>
      </c>
      <c r="B239" s="195">
        <v>14</v>
      </c>
      <c r="C239" s="195"/>
      <c r="D239" s="196" t="s">
        <v>3505</v>
      </c>
      <c r="E239" s="196" t="s">
        <v>3505</v>
      </c>
      <c r="F239" s="196" t="s">
        <v>3506</v>
      </c>
      <c r="G239" s="196" t="s">
        <v>513</v>
      </c>
      <c r="H239" s="196"/>
      <c r="I239" s="237" t="str">
        <f t="shared" si="135"/>
        <v>0</v>
      </c>
      <c r="J239" s="237" t="str">
        <f t="shared" si="136"/>
        <v>101</v>
      </c>
      <c r="K239" s="2" t="str">
        <f>K238</f>
        <v>FCS0302</v>
      </c>
      <c r="L239" s="1">
        <f t="shared" si="137"/>
        <v>6</v>
      </c>
      <c r="M239" s="1">
        <f t="shared" si="138"/>
        <v>5</v>
      </c>
      <c r="N239" s="1">
        <v>14</v>
      </c>
      <c r="O239" s="57" t="str">
        <f>O238</f>
        <v>AAI143</v>
      </c>
      <c r="P239" s="2" t="str">
        <f t="shared" si="134"/>
        <v>AI</v>
      </c>
      <c r="Q239" s="2"/>
      <c r="R239" s="57" t="s">
        <v>162</v>
      </c>
      <c r="S239" s="2"/>
      <c r="T239" s="2"/>
      <c r="U239" s="2"/>
      <c r="V239" s="2"/>
      <c r="W239" s="2"/>
      <c r="X239" s="2"/>
      <c r="Y239" s="3" t="str">
        <f t="shared" si="114"/>
        <v>%Z065114</v>
      </c>
      <c r="Z239" s="2" t="str">
        <f t="shared" si="140"/>
        <v>%%I08PT-9120S</v>
      </c>
      <c r="AA239" s="2"/>
      <c r="AB239" s="2" t="str">
        <f t="shared" si="115"/>
        <v>泵08PU912S机封系统压力</v>
      </c>
      <c r="AC239" s="1" t="str">
        <f t="shared" si="116"/>
        <v>0</v>
      </c>
      <c r="AD239" s="1" t="str">
        <f t="shared" si="117"/>
        <v>101</v>
      </c>
      <c r="AE239" s="1" t="str">
        <f t="shared" si="118"/>
        <v/>
      </c>
      <c r="AF239" s="1"/>
      <c r="AG239" s="1"/>
      <c r="AH239" s="1"/>
      <c r="AI239" s="1"/>
      <c r="AJ239" s="1"/>
      <c r="AK239" s="58" t="s">
        <v>165</v>
      </c>
      <c r="AL239" s="4"/>
      <c r="AM239" s="4"/>
      <c r="AN239" s="5"/>
      <c r="AO239" s="195" t="s">
        <v>161</v>
      </c>
      <c r="AP239" s="199" t="s">
        <v>166</v>
      </c>
      <c r="AQ239" s="197"/>
      <c r="AR239" s="196"/>
      <c r="AS239" s="196"/>
      <c r="AT239" s="205" t="s">
        <v>168</v>
      </c>
      <c r="AU239" s="205" t="s">
        <v>169</v>
      </c>
      <c r="AV239" s="196" t="s">
        <v>170</v>
      </c>
      <c r="AW239" s="4"/>
      <c r="AX239" s="4"/>
      <c r="AY239" s="4"/>
      <c r="AZ239" s="4"/>
      <c r="BA239" s="4"/>
      <c r="BB239" s="4"/>
      <c r="BC239" s="4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4"/>
      <c r="BW239" s="8"/>
      <c r="BX239" s="8"/>
      <c r="BY239" s="8"/>
      <c r="BZ239" s="4"/>
      <c r="CA239" s="4"/>
      <c r="CB239" s="4"/>
      <c r="CC239" s="4"/>
      <c r="CD239" s="27"/>
      <c r="CE239" s="27"/>
      <c r="CF239" s="207">
        <f t="shared" si="119"/>
        <v>-0.10100000000000001</v>
      </c>
      <c r="CG239" s="208">
        <f t="shared" si="120"/>
        <v>0.10100000000000001</v>
      </c>
      <c r="CH239" s="209"/>
      <c r="CI239" s="210"/>
      <c r="CJ239" s="207">
        <f t="shared" si="121"/>
        <v>50.399000000000001</v>
      </c>
      <c r="CK239" s="208">
        <f t="shared" si="122"/>
        <v>50.600999999999999</v>
      </c>
      <c r="CL239" s="209"/>
      <c r="CM239" s="210"/>
      <c r="CN239" s="207">
        <f t="shared" si="123"/>
        <v>100.899</v>
      </c>
      <c r="CO239" s="208">
        <f t="shared" si="124"/>
        <v>101.101</v>
      </c>
      <c r="CP239" s="211"/>
      <c r="CQ239" s="212"/>
      <c r="CR239" s="213"/>
      <c r="CS239" s="213"/>
    </row>
    <row r="240" spans="1:97" ht="19.899999999999999" customHeight="1">
      <c r="A240" s="194">
        <v>239</v>
      </c>
      <c r="B240" s="195">
        <v>15</v>
      </c>
      <c r="C240" s="195"/>
      <c r="D240" s="196" t="str">
        <f>LEFT(K240,1)&amp;RIGHT(K240,2)&amp;"N"&amp;L240&amp;"S"&amp;M240&amp;N240</f>
        <v>F02N6S515</v>
      </c>
      <c r="E240" s="196" t="s">
        <v>3507</v>
      </c>
      <c r="F240" s="196" t="s">
        <v>675</v>
      </c>
      <c r="G240" s="196"/>
      <c r="H240" s="196"/>
      <c r="I240" s="237"/>
      <c r="J240" s="237"/>
      <c r="K240" s="2" t="str">
        <f>K252</f>
        <v>FCS0302</v>
      </c>
      <c r="L240" s="1">
        <f t="shared" si="137"/>
        <v>6</v>
      </c>
      <c r="M240" s="1">
        <f t="shared" si="138"/>
        <v>5</v>
      </c>
      <c r="N240" s="1">
        <v>15</v>
      </c>
      <c r="O240" s="57" t="str">
        <f>O252</f>
        <v>AAI143</v>
      </c>
      <c r="P240" s="2" t="str">
        <f t="shared" si="134"/>
        <v>AI</v>
      </c>
      <c r="Q240" s="2"/>
      <c r="R240" s="57" t="s">
        <v>162</v>
      </c>
      <c r="S240" s="2"/>
      <c r="T240" s="2"/>
      <c r="U240" s="2"/>
      <c r="V240" s="2"/>
      <c r="W240" s="2"/>
      <c r="X240" s="2"/>
      <c r="Y240" s="3" t="str">
        <f t="shared" si="114"/>
        <v>%Z065115</v>
      </c>
      <c r="Z240" s="2" t="str">
        <f t="shared" si="140"/>
        <v>%%IF02N6S515</v>
      </c>
      <c r="AA240" s="36"/>
      <c r="AB240" s="2" t="str">
        <f t="shared" si="115"/>
        <v>SBAI SPARE</v>
      </c>
      <c r="AC240" s="1" t="str">
        <f t="shared" si="116"/>
        <v/>
      </c>
      <c r="AD240" s="1" t="str">
        <f t="shared" si="117"/>
        <v/>
      </c>
      <c r="AE240" s="1" t="str">
        <f t="shared" si="118"/>
        <v/>
      </c>
      <c r="AF240" s="1"/>
      <c r="AG240" s="1"/>
      <c r="AH240" s="1"/>
      <c r="AI240" s="1"/>
      <c r="AJ240" s="1"/>
      <c r="AK240" s="58" t="s">
        <v>165</v>
      </c>
      <c r="AL240" s="4"/>
      <c r="AM240" s="4"/>
      <c r="AN240" s="5"/>
      <c r="AO240" s="195" t="s">
        <v>161</v>
      </c>
      <c r="AP240" s="199" t="s">
        <v>166</v>
      </c>
      <c r="AQ240" s="197"/>
      <c r="AR240" s="196"/>
      <c r="AS240" s="195"/>
      <c r="AT240" s="216" t="s">
        <v>168</v>
      </c>
      <c r="AU240" s="216"/>
      <c r="AV240" s="196"/>
      <c r="AW240" s="4"/>
      <c r="AX240" s="4"/>
      <c r="AY240" s="4"/>
      <c r="AZ240" s="4"/>
      <c r="BA240" s="4"/>
      <c r="BB240" s="4"/>
      <c r="BC240" s="4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4"/>
      <c r="BW240" s="8"/>
      <c r="BX240" s="8"/>
      <c r="BY240" s="8"/>
      <c r="BZ240" s="4"/>
      <c r="CA240" s="4"/>
      <c r="CB240" s="4"/>
      <c r="CC240" s="4"/>
      <c r="CD240" s="27"/>
      <c r="CE240" s="27"/>
      <c r="CF240" s="207" t="e">
        <f t="shared" si="119"/>
        <v>#VALUE!</v>
      </c>
      <c r="CG240" s="208" t="e">
        <f t="shared" si="120"/>
        <v>#VALUE!</v>
      </c>
      <c r="CH240" s="209"/>
      <c r="CI240" s="210"/>
      <c r="CJ240" s="207" t="e">
        <f t="shared" si="121"/>
        <v>#VALUE!</v>
      </c>
      <c r="CK240" s="208" t="e">
        <f t="shared" si="122"/>
        <v>#VALUE!</v>
      </c>
      <c r="CL240" s="209"/>
      <c r="CM240" s="210"/>
      <c r="CN240" s="207" t="e">
        <f t="shared" si="123"/>
        <v>#VALUE!</v>
      </c>
      <c r="CO240" s="208" t="e">
        <f t="shared" si="124"/>
        <v>#VALUE!</v>
      </c>
      <c r="CP240" s="211"/>
      <c r="CQ240" s="212"/>
      <c r="CR240" s="213"/>
      <c r="CS240" s="213"/>
    </row>
    <row r="241" spans="1:97" ht="19.899999999999999" customHeight="1">
      <c r="A241" s="194">
        <v>240</v>
      </c>
      <c r="B241" s="204">
        <v>16</v>
      </c>
      <c r="C241" s="195"/>
      <c r="D241" s="196" t="str">
        <f>LEFT(K241,1)&amp;RIGHT(K241,2)&amp;"N"&amp;L241&amp;"S"&amp;M241&amp;N241</f>
        <v>F02N6S516</v>
      </c>
      <c r="E241" s="196" t="s">
        <v>3508</v>
      </c>
      <c r="F241" s="196" t="s">
        <v>675</v>
      </c>
      <c r="G241" s="196"/>
      <c r="H241" s="196"/>
      <c r="I241" s="237"/>
      <c r="J241" s="237"/>
      <c r="K241" s="2" t="str">
        <f>K240</f>
        <v>FCS0302</v>
      </c>
      <c r="L241" s="1">
        <f t="shared" si="137"/>
        <v>6</v>
      </c>
      <c r="M241" s="1">
        <f t="shared" si="138"/>
        <v>5</v>
      </c>
      <c r="N241" s="1">
        <v>16</v>
      </c>
      <c r="O241" s="57" t="str">
        <f>O240</f>
        <v>AAI143</v>
      </c>
      <c r="P241" s="2" t="str">
        <f t="shared" si="134"/>
        <v>AI</v>
      </c>
      <c r="Q241" s="2"/>
      <c r="R241" s="57" t="s">
        <v>162</v>
      </c>
      <c r="S241" s="2"/>
      <c r="T241" s="2"/>
      <c r="U241" s="2"/>
      <c r="V241" s="2"/>
      <c r="W241" s="2"/>
      <c r="X241" s="2"/>
      <c r="Y241" s="25" t="str">
        <f t="shared" si="114"/>
        <v>%Z065116</v>
      </c>
      <c r="Z241" s="2" t="str">
        <f t="shared" si="140"/>
        <v>%%IF02N6S516</v>
      </c>
      <c r="AA241" s="36"/>
      <c r="AB241" s="2" t="str">
        <f t="shared" si="115"/>
        <v>SBAI SPARE</v>
      </c>
      <c r="AC241" s="1" t="str">
        <f t="shared" si="116"/>
        <v/>
      </c>
      <c r="AD241" s="1" t="str">
        <f t="shared" si="117"/>
        <v/>
      </c>
      <c r="AE241" s="1" t="str">
        <f t="shared" si="118"/>
        <v/>
      </c>
      <c r="AF241" s="1"/>
      <c r="AG241" s="1"/>
      <c r="AH241" s="1"/>
      <c r="AI241" s="1"/>
      <c r="AJ241" s="1"/>
      <c r="AK241" s="58" t="s">
        <v>165</v>
      </c>
      <c r="AL241" s="4"/>
      <c r="AM241" s="4"/>
      <c r="AN241" s="5"/>
      <c r="AO241" s="195" t="s">
        <v>161</v>
      </c>
      <c r="AP241" s="199" t="s">
        <v>166</v>
      </c>
      <c r="AQ241" s="197"/>
      <c r="AR241" s="196"/>
      <c r="AS241" s="195"/>
      <c r="AT241" s="216" t="s">
        <v>168</v>
      </c>
      <c r="AU241" s="216"/>
      <c r="AV241" s="196"/>
      <c r="AW241" s="4"/>
      <c r="AX241" s="4"/>
      <c r="AY241" s="4"/>
      <c r="AZ241" s="4"/>
      <c r="BA241" s="4"/>
      <c r="BB241" s="4"/>
      <c r="BC241" s="4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4"/>
      <c r="BW241" s="8"/>
      <c r="BX241" s="8"/>
      <c r="BY241" s="8"/>
      <c r="BZ241" s="4"/>
      <c r="CA241" s="4"/>
      <c r="CB241" s="4"/>
      <c r="CC241" s="4"/>
      <c r="CD241" s="27"/>
      <c r="CE241" s="27"/>
      <c r="CF241" s="207" t="e">
        <f t="shared" si="119"/>
        <v>#VALUE!</v>
      </c>
      <c r="CG241" s="208" t="e">
        <f t="shared" si="120"/>
        <v>#VALUE!</v>
      </c>
      <c r="CH241" s="209"/>
      <c r="CI241" s="210"/>
      <c r="CJ241" s="207" t="e">
        <f t="shared" si="121"/>
        <v>#VALUE!</v>
      </c>
      <c r="CK241" s="208" t="e">
        <f t="shared" si="122"/>
        <v>#VALUE!</v>
      </c>
      <c r="CL241" s="209"/>
      <c r="CM241" s="210"/>
      <c r="CN241" s="207" t="e">
        <f t="shared" si="123"/>
        <v>#VALUE!</v>
      </c>
      <c r="CO241" s="208" t="e">
        <f t="shared" si="124"/>
        <v>#VALUE!</v>
      </c>
      <c r="CP241" s="211"/>
      <c r="CQ241" s="212"/>
      <c r="CR241" s="213"/>
      <c r="CS241" s="213"/>
    </row>
    <row r="242" spans="1:97" ht="19.899999999999999" customHeight="1">
      <c r="A242" s="194">
        <v>241</v>
      </c>
      <c r="B242" s="195">
        <v>1</v>
      </c>
      <c r="C242" s="195"/>
      <c r="D242" s="196" t="s">
        <v>3509</v>
      </c>
      <c r="E242" s="196" t="s">
        <v>3510</v>
      </c>
      <c r="F242" s="196" t="s">
        <v>2822</v>
      </c>
      <c r="G242" s="196" t="s">
        <v>313</v>
      </c>
      <c r="H242" s="196" t="s">
        <v>314</v>
      </c>
      <c r="I242" s="237" t="str">
        <f t="shared" ref="I242:I251" si="141">IF(G242&lt;&gt;"",LEFT(G242,FIND("~",G242,1)-1),"")</f>
        <v>0</v>
      </c>
      <c r="J242" s="237" t="str">
        <f t="shared" ref="J242:J251" si="142">IF(G242&lt;&gt;"",MID(G242,FIND("~",G242,1)+1,10),"")</f>
        <v>100</v>
      </c>
      <c r="K242" s="2" t="str">
        <f>K239</f>
        <v>FCS0302</v>
      </c>
      <c r="L242" s="1">
        <v>6</v>
      </c>
      <c r="M242" s="1">
        <v>6</v>
      </c>
      <c r="N242" s="1">
        <v>1</v>
      </c>
      <c r="O242" s="57" t="str">
        <f>O239</f>
        <v>AAI143</v>
      </c>
      <c r="P242" s="2" t="str">
        <f t="shared" si="134"/>
        <v>AI</v>
      </c>
      <c r="Q242" s="2"/>
      <c r="R242" s="57" t="s">
        <v>162</v>
      </c>
      <c r="S242" s="2"/>
      <c r="T242" s="2"/>
      <c r="U242" s="2">
        <v>10</v>
      </c>
      <c r="V242" s="2"/>
      <c r="W242" s="36" t="s">
        <v>3511</v>
      </c>
      <c r="X242" s="36" t="s">
        <v>354</v>
      </c>
      <c r="Y242" s="3" t="str">
        <f t="shared" si="114"/>
        <v>%Z066101</v>
      </c>
      <c r="Z242" s="2" t="str">
        <f t="shared" si="140"/>
        <v>%%I08LT6203</v>
      </c>
      <c r="AA242" s="2"/>
      <c r="AB242" s="2" t="str">
        <f t="shared" si="115"/>
        <v>低压蒸汽凝液罐VE602液位</v>
      </c>
      <c r="AC242" s="1" t="str">
        <f t="shared" si="116"/>
        <v>0</v>
      </c>
      <c r="AD242" s="1" t="str">
        <f t="shared" si="117"/>
        <v>100</v>
      </c>
      <c r="AE242" s="1" t="str">
        <f t="shared" si="118"/>
        <v>%</v>
      </c>
      <c r="AF242" s="1"/>
      <c r="AG242" s="59"/>
      <c r="AH242" s="59"/>
      <c r="AI242" s="1"/>
      <c r="AJ242" s="1"/>
      <c r="AK242" s="58" t="s">
        <v>165</v>
      </c>
      <c r="AL242" s="4"/>
      <c r="AM242" s="4"/>
      <c r="AN242" s="5"/>
      <c r="AO242" s="195" t="s">
        <v>161</v>
      </c>
      <c r="AP242" s="199" t="s">
        <v>166</v>
      </c>
      <c r="AQ242" s="197"/>
      <c r="AR242" s="196"/>
      <c r="AS242" s="196"/>
      <c r="AT242" s="205" t="s">
        <v>168</v>
      </c>
      <c r="AU242" s="205" t="s">
        <v>169</v>
      </c>
      <c r="AV242" s="196" t="s">
        <v>170</v>
      </c>
      <c r="AW242" s="4"/>
      <c r="AX242" s="4"/>
      <c r="AY242" s="4"/>
      <c r="AZ242" s="4"/>
      <c r="BA242" s="4"/>
      <c r="BB242" s="4"/>
      <c r="BC242" s="4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4"/>
      <c r="BW242" s="8"/>
      <c r="BX242" s="8"/>
      <c r="BY242" s="8"/>
      <c r="BZ242" s="4"/>
      <c r="CA242" s="4"/>
      <c r="CB242" s="4"/>
      <c r="CC242" s="4"/>
      <c r="CD242" s="27"/>
      <c r="CE242" s="27"/>
      <c r="CF242" s="207">
        <f t="shared" si="119"/>
        <v>-0.1</v>
      </c>
      <c r="CG242" s="208">
        <f t="shared" si="120"/>
        <v>0.1</v>
      </c>
      <c r="CH242" s="209"/>
      <c r="CI242" s="210"/>
      <c r="CJ242" s="207">
        <f t="shared" si="121"/>
        <v>49.9</v>
      </c>
      <c r="CK242" s="208">
        <f t="shared" si="122"/>
        <v>50.1</v>
      </c>
      <c r="CL242" s="209"/>
      <c r="CM242" s="210"/>
      <c r="CN242" s="207">
        <f t="shared" si="123"/>
        <v>99.9</v>
      </c>
      <c r="CO242" s="208">
        <f t="shared" si="124"/>
        <v>100.1</v>
      </c>
      <c r="CP242" s="211"/>
      <c r="CQ242" s="212"/>
      <c r="CR242" s="213"/>
      <c r="CS242" s="213"/>
    </row>
    <row r="243" spans="1:97" ht="19.899999999999999" customHeight="1">
      <c r="A243" s="194">
        <v>242</v>
      </c>
      <c r="B243" s="195">
        <v>2</v>
      </c>
      <c r="C243" s="195"/>
      <c r="D243" s="196" t="s">
        <v>3512</v>
      </c>
      <c r="E243" s="196" t="s">
        <v>3513</v>
      </c>
      <c r="F243" s="196" t="s">
        <v>3514</v>
      </c>
      <c r="G243" s="196" t="s">
        <v>313</v>
      </c>
      <c r="H243" s="196" t="s">
        <v>314</v>
      </c>
      <c r="I243" s="237" t="str">
        <f t="shared" si="141"/>
        <v>0</v>
      </c>
      <c r="J243" s="237" t="str">
        <f t="shared" si="142"/>
        <v>100</v>
      </c>
      <c r="K243" s="2" t="str">
        <f t="shared" ref="K243:M250" si="143">K242</f>
        <v>FCS0302</v>
      </c>
      <c r="L243" s="1">
        <f t="shared" si="143"/>
        <v>6</v>
      </c>
      <c r="M243" s="1">
        <f t="shared" si="143"/>
        <v>6</v>
      </c>
      <c r="N243" s="1">
        <v>2</v>
      </c>
      <c r="O243" s="57" t="str">
        <f t="shared" ref="O243:O250" si="144">O242</f>
        <v>AAI143</v>
      </c>
      <c r="P243" s="2" t="str">
        <f t="shared" si="134"/>
        <v>AI</v>
      </c>
      <c r="Q243" s="2"/>
      <c r="R243" s="57" t="s">
        <v>162</v>
      </c>
      <c r="S243" s="2"/>
      <c r="T243" s="2"/>
      <c r="U243" s="2">
        <v>19</v>
      </c>
      <c r="V243" s="2"/>
      <c r="W243" s="36" t="s">
        <v>3515</v>
      </c>
      <c r="X243" s="36" t="s">
        <v>354</v>
      </c>
      <c r="Y243" s="3" t="str">
        <f t="shared" si="114"/>
        <v>%Z066102</v>
      </c>
      <c r="Z243" s="2" t="str">
        <f t="shared" si="140"/>
        <v>%%I08LT7007</v>
      </c>
      <c r="AA243" s="2"/>
      <c r="AB243" s="2" t="str">
        <f t="shared" si="115"/>
        <v>HCl中和槽TK717液位</v>
      </c>
      <c r="AC243" s="1" t="str">
        <f t="shared" si="116"/>
        <v>0</v>
      </c>
      <c r="AD243" s="1" t="str">
        <f t="shared" si="117"/>
        <v>100</v>
      </c>
      <c r="AE243" s="1" t="str">
        <f t="shared" si="118"/>
        <v>%</v>
      </c>
      <c r="AF243" s="1"/>
      <c r="AG243" s="1"/>
      <c r="AH243" s="1"/>
      <c r="AI243" s="1"/>
      <c r="AJ243" s="1"/>
      <c r="AK243" s="58" t="s">
        <v>165</v>
      </c>
      <c r="AL243" s="4"/>
      <c r="AM243" s="4"/>
      <c r="AN243" s="5"/>
      <c r="AO243" s="195" t="s">
        <v>161</v>
      </c>
      <c r="AP243" s="199" t="s">
        <v>166</v>
      </c>
      <c r="AQ243" s="197"/>
      <c r="AR243" s="196"/>
      <c r="AS243" s="196"/>
      <c r="AT243" s="205" t="s">
        <v>168</v>
      </c>
      <c r="AU243" s="205" t="s">
        <v>169</v>
      </c>
      <c r="AV243" s="196" t="s">
        <v>170</v>
      </c>
      <c r="AW243" s="4"/>
      <c r="AX243" s="4"/>
      <c r="AY243" s="4"/>
      <c r="AZ243" s="4"/>
      <c r="BA243" s="4"/>
      <c r="BB243" s="4"/>
      <c r="BC243" s="4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4"/>
      <c r="BW243" s="8"/>
      <c r="BX243" s="8"/>
      <c r="BY243" s="8"/>
      <c r="BZ243" s="4"/>
      <c r="CA243" s="4"/>
      <c r="CB243" s="4"/>
      <c r="CC243" s="4"/>
      <c r="CD243" s="27"/>
      <c r="CE243" s="27"/>
      <c r="CF243" s="207">
        <f t="shared" si="119"/>
        <v>-0.1</v>
      </c>
      <c r="CG243" s="208">
        <f t="shared" si="120"/>
        <v>0.1</v>
      </c>
      <c r="CH243" s="209"/>
      <c r="CI243" s="210"/>
      <c r="CJ243" s="207">
        <f t="shared" si="121"/>
        <v>49.9</v>
      </c>
      <c r="CK243" s="208">
        <f t="shared" si="122"/>
        <v>50.1</v>
      </c>
      <c r="CL243" s="209"/>
      <c r="CM243" s="210"/>
      <c r="CN243" s="207">
        <f t="shared" si="123"/>
        <v>99.9</v>
      </c>
      <c r="CO243" s="208">
        <f t="shared" si="124"/>
        <v>100.1</v>
      </c>
      <c r="CP243" s="211"/>
      <c r="CQ243" s="212"/>
      <c r="CR243" s="213"/>
      <c r="CS243" s="213"/>
    </row>
    <row r="244" spans="1:97" ht="19.899999999999999" customHeight="1">
      <c r="A244" s="194">
        <v>243</v>
      </c>
      <c r="B244" s="195">
        <v>3</v>
      </c>
      <c r="C244" s="195"/>
      <c r="D244" s="196" t="s">
        <v>3516</v>
      </c>
      <c r="E244" s="196" t="s">
        <v>3517</v>
      </c>
      <c r="F244" s="196" t="s">
        <v>3518</v>
      </c>
      <c r="G244" s="196" t="s">
        <v>313</v>
      </c>
      <c r="H244" s="196" t="s">
        <v>314</v>
      </c>
      <c r="I244" s="237" t="str">
        <f t="shared" si="141"/>
        <v>0</v>
      </c>
      <c r="J244" s="237" t="str">
        <f t="shared" si="142"/>
        <v>100</v>
      </c>
      <c r="K244" s="2" t="str">
        <f t="shared" si="143"/>
        <v>FCS0302</v>
      </c>
      <c r="L244" s="1">
        <f t="shared" si="143"/>
        <v>6</v>
      </c>
      <c r="M244" s="1">
        <f t="shared" si="143"/>
        <v>6</v>
      </c>
      <c r="N244" s="1">
        <v>3</v>
      </c>
      <c r="O244" s="57" t="str">
        <f t="shared" si="144"/>
        <v>AAI143</v>
      </c>
      <c r="P244" s="2" t="str">
        <f t="shared" si="134"/>
        <v>AI</v>
      </c>
      <c r="Q244" s="2"/>
      <c r="R244" s="57" t="s">
        <v>162</v>
      </c>
      <c r="S244" s="2"/>
      <c r="T244" s="2"/>
      <c r="U244" s="2">
        <v>10</v>
      </c>
      <c r="V244" s="2"/>
      <c r="W244" s="36" t="s">
        <v>3519</v>
      </c>
      <c r="X244" s="36" t="s">
        <v>354</v>
      </c>
      <c r="Y244" s="3" t="str">
        <f t="shared" si="114"/>
        <v>%Z066103</v>
      </c>
      <c r="Z244" s="2" t="str">
        <f t="shared" si="140"/>
        <v>%%I08LT7011</v>
      </c>
      <c r="AA244" s="2"/>
      <c r="AB244" s="2" t="str">
        <f t="shared" si="115"/>
        <v>VCM产品储槽TK706A液位</v>
      </c>
      <c r="AC244" s="1" t="str">
        <f t="shared" si="116"/>
        <v>0</v>
      </c>
      <c r="AD244" s="1" t="str">
        <f t="shared" si="117"/>
        <v>100</v>
      </c>
      <c r="AE244" s="1" t="str">
        <f t="shared" si="118"/>
        <v>%</v>
      </c>
      <c r="AF244" s="1"/>
      <c r="AG244" s="1"/>
      <c r="AH244" s="1"/>
      <c r="AI244" s="1"/>
      <c r="AJ244" s="1"/>
      <c r="AK244" s="58" t="s">
        <v>165</v>
      </c>
      <c r="AL244" s="4"/>
      <c r="AM244" s="4"/>
      <c r="AN244" s="5"/>
      <c r="AO244" s="195" t="s">
        <v>161</v>
      </c>
      <c r="AP244" s="199" t="s">
        <v>166</v>
      </c>
      <c r="AQ244" s="197"/>
      <c r="AR244" s="196"/>
      <c r="AS244" s="196"/>
      <c r="AT244" s="205" t="s">
        <v>168</v>
      </c>
      <c r="AU244" s="205" t="s">
        <v>169</v>
      </c>
      <c r="AV244" s="196" t="s">
        <v>170</v>
      </c>
      <c r="AW244" s="4"/>
      <c r="AX244" s="4"/>
      <c r="AY244" s="4"/>
      <c r="AZ244" s="4"/>
      <c r="BA244" s="4"/>
      <c r="BB244" s="4"/>
      <c r="BC244" s="4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4"/>
      <c r="BW244" s="8"/>
      <c r="BX244" s="8"/>
      <c r="BY244" s="8"/>
      <c r="BZ244" s="4"/>
      <c r="CA244" s="4"/>
      <c r="CB244" s="4"/>
      <c r="CC244" s="4"/>
      <c r="CD244" s="27"/>
      <c r="CE244" s="27"/>
      <c r="CF244" s="207">
        <f t="shared" si="119"/>
        <v>-0.1</v>
      </c>
      <c r="CG244" s="208">
        <f t="shared" si="120"/>
        <v>0.1</v>
      </c>
      <c r="CH244" s="209"/>
      <c r="CI244" s="210"/>
      <c r="CJ244" s="207">
        <f t="shared" si="121"/>
        <v>49.9</v>
      </c>
      <c r="CK244" s="208">
        <f t="shared" si="122"/>
        <v>50.1</v>
      </c>
      <c r="CL244" s="209"/>
      <c r="CM244" s="210"/>
      <c r="CN244" s="207">
        <f t="shared" si="123"/>
        <v>99.9</v>
      </c>
      <c r="CO244" s="208">
        <f t="shared" si="124"/>
        <v>100.1</v>
      </c>
      <c r="CP244" s="211"/>
      <c r="CQ244" s="212"/>
      <c r="CR244" s="213"/>
      <c r="CS244" s="213"/>
    </row>
    <row r="245" spans="1:97" ht="19.899999999999999" customHeight="1">
      <c r="A245" s="194">
        <v>244</v>
      </c>
      <c r="B245" s="195">
        <v>4</v>
      </c>
      <c r="C245" s="195"/>
      <c r="D245" s="196" t="s">
        <v>3520</v>
      </c>
      <c r="E245" s="196" t="s">
        <v>3521</v>
      </c>
      <c r="F245" s="196" t="s">
        <v>3522</v>
      </c>
      <c r="G245" s="196" t="s">
        <v>313</v>
      </c>
      <c r="H245" s="196" t="s">
        <v>314</v>
      </c>
      <c r="I245" s="237" t="str">
        <f t="shared" si="141"/>
        <v>0</v>
      </c>
      <c r="J245" s="237" t="str">
        <f t="shared" si="142"/>
        <v>100</v>
      </c>
      <c r="K245" s="2" t="str">
        <f t="shared" si="143"/>
        <v>FCS0302</v>
      </c>
      <c r="L245" s="1">
        <f t="shared" si="143"/>
        <v>6</v>
      </c>
      <c r="M245" s="1">
        <f t="shared" si="143"/>
        <v>6</v>
      </c>
      <c r="N245" s="1">
        <v>4</v>
      </c>
      <c r="O245" s="57" t="str">
        <f t="shared" si="144"/>
        <v>AAI143</v>
      </c>
      <c r="P245" s="2" t="str">
        <f t="shared" si="134"/>
        <v>AI</v>
      </c>
      <c r="Q245" s="2"/>
      <c r="R245" s="57" t="s">
        <v>162</v>
      </c>
      <c r="S245" s="2"/>
      <c r="T245" s="2"/>
      <c r="U245" s="2">
        <v>11</v>
      </c>
      <c r="V245" s="2"/>
      <c r="W245" s="36" t="s">
        <v>3523</v>
      </c>
      <c r="X245" s="36" t="s">
        <v>354</v>
      </c>
      <c r="Y245" s="3" t="str">
        <f t="shared" si="114"/>
        <v>%Z066104</v>
      </c>
      <c r="Z245" s="2" t="str">
        <f t="shared" si="140"/>
        <v>%%I08LT7033</v>
      </c>
      <c r="AA245" s="2"/>
      <c r="AB245" s="2" t="str">
        <f t="shared" si="115"/>
        <v>干粗EDC储槽TK702液位</v>
      </c>
      <c r="AC245" s="1" t="str">
        <f t="shared" si="116"/>
        <v>0</v>
      </c>
      <c r="AD245" s="1" t="str">
        <f t="shared" si="117"/>
        <v>100</v>
      </c>
      <c r="AE245" s="1" t="str">
        <f t="shared" si="118"/>
        <v>%</v>
      </c>
      <c r="AF245" s="1"/>
      <c r="AG245" s="1"/>
      <c r="AH245" s="1"/>
      <c r="AI245" s="1"/>
      <c r="AJ245" s="1"/>
      <c r="AK245" s="58" t="s">
        <v>165</v>
      </c>
      <c r="AL245" s="4"/>
      <c r="AM245" s="4"/>
      <c r="AN245" s="5"/>
      <c r="AO245" s="195" t="s">
        <v>161</v>
      </c>
      <c r="AP245" s="199" t="s">
        <v>166</v>
      </c>
      <c r="AQ245" s="197"/>
      <c r="AR245" s="196"/>
      <c r="AS245" s="196"/>
      <c r="AT245" s="205" t="s">
        <v>168</v>
      </c>
      <c r="AU245" s="205" t="s">
        <v>169</v>
      </c>
      <c r="AV245" s="196" t="s">
        <v>170</v>
      </c>
      <c r="AW245" s="4"/>
      <c r="AX245" s="4"/>
      <c r="AY245" s="4"/>
      <c r="AZ245" s="4"/>
      <c r="BA245" s="4"/>
      <c r="BB245" s="4"/>
      <c r="BC245" s="4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4"/>
      <c r="BW245" s="8"/>
      <c r="BX245" s="8"/>
      <c r="BY245" s="8"/>
      <c r="BZ245" s="4"/>
      <c r="CA245" s="4"/>
      <c r="CB245" s="4"/>
      <c r="CC245" s="4"/>
      <c r="CD245" s="27"/>
      <c r="CE245" s="27"/>
      <c r="CF245" s="207">
        <f t="shared" si="119"/>
        <v>-0.1</v>
      </c>
      <c r="CG245" s="208">
        <f t="shared" si="120"/>
        <v>0.1</v>
      </c>
      <c r="CH245" s="209"/>
      <c r="CI245" s="210"/>
      <c r="CJ245" s="207">
        <f t="shared" si="121"/>
        <v>49.9</v>
      </c>
      <c r="CK245" s="208">
        <f t="shared" si="122"/>
        <v>50.1</v>
      </c>
      <c r="CL245" s="209"/>
      <c r="CM245" s="210"/>
      <c r="CN245" s="207">
        <f t="shared" si="123"/>
        <v>99.9</v>
      </c>
      <c r="CO245" s="208">
        <f t="shared" si="124"/>
        <v>100.1</v>
      </c>
      <c r="CP245" s="211"/>
      <c r="CQ245" s="212"/>
      <c r="CR245" s="213"/>
      <c r="CS245" s="213"/>
    </row>
    <row r="246" spans="1:97" ht="19.899999999999999" customHeight="1">
      <c r="A246" s="194">
        <v>245</v>
      </c>
      <c r="B246" s="195">
        <v>5</v>
      </c>
      <c r="C246" s="195"/>
      <c r="D246" s="196" t="s">
        <v>3524</v>
      </c>
      <c r="E246" s="196" t="s">
        <v>3525</v>
      </c>
      <c r="F246" s="196" t="s">
        <v>3526</v>
      </c>
      <c r="G246" s="196" t="s">
        <v>313</v>
      </c>
      <c r="H246" s="196" t="s">
        <v>314</v>
      </c>
      <c r="I246" s="237" t="str">
        <f t="shared" si="141"/>
        <v>0</v>
      </c>
      <c r="J246" s="237" t="str">
        <f t="shared" si="142"/>
        <v>100</v>
      </c>
      <c r="K246" s="2" t="str">
        <f t="shared" si="143"/>
        <v>FCS0302</v>
      </c>
      <c r="L246" s="1">
        <f t="shared" si="143"/>
        <v>6</v>
      </c>
      <c r="M246" s="1">
        <f t="shared" si="143"/>
        <v>6</v>
      </c>
      <c r="N246" s="1">
        <v>5</v>
      </c>
      <c r="O246" s="57" t="str">
        <f t="shared" si="144"/>
        <v>AAI143</v>
      </c>
      <c r="P246" s="2" t="str">
        <f t="shared" si="134"/>
        <v>AI</v>
      </c>
      <c r="Q246" s="2"/>
      <c r="R246" s="57" t="s">
        <v>162</v>
      </c>
      <c r="S246" s="2"/>
      <c r="T246" s="2"/>
      <c r="U246" s="2">
        <v>11</v>
      </c>
      <c r="V246" s="2"/>
      <c r="W246" s="36" t="s">
        <v>3527</v>
      </c>
      <c r="X246" s="36" t="s">
        <v>354</v>
      </c>
      <c r="Y246" s="3" t="str">
        <f t="shared" si="114"/>
        <v>%Z066105</v>
      </c>
      <c r="Z246" s="2" t="str">
        <f t="shared" si="140"/>
        <v>%%I08LT7048</v>
      </c>
      <c r="AA246" s="2"/>
      <c r="AB246" s="2" t="str">
        <f t="shared" si="115"/>
        <v>重副产品储槽TK731液位</v>
      </c>
      <c r="AC246" s="1" t="str">
        <f t="shared" si="116"/>
        <v>0</v>
      </c>
      <c r="AD246" s="1" t="str">
        <f t="shared" si="117"/>
        <v>100</v>
      </c>
      <c r="AE246" s="1" t="str">
        <f t="shared" si="118"/>
        <v>%</v>
      </c>
      <c r="AF246" s="1"/>
      <c r="AG246" s="1"/>
      <c r="AH246" s="59"/>
      <c r="AI246" s="1"/>
      <c r="AJ246" s="1"/>
      <c r="AK246" s="58" t="s">
        <v>165</v>
      </c>
      <c r="AL246" s="4"/>
      <c r="AM246" s="4"/>
      <c r="AN246" s="5"/>
      <c r="AO246" s="195" t="s">
        <v>161</v>
      </c>
      <c r="AP246" s="199" t="s">
        <v>166</v>
      </c>
      <c r="AQ246" s="197"/>
      <c r="AR246" s="196"/>
      <c r="AS246" s="196"/>
      <c r="AT246" s="205" t="s">
        <v>168</v>
      </c>
      <c r="AU246" s="205" t="s">
        <v>169</v>
      </c>
      <c r="AV246" s="196" t="s">
        <v>170</v>
      </c>
      <c r="AW246" s="4"/>
      <c r="AX246" s="4"/>
      <c r="AY246" s="4"/>
      <c r="AZ246" s="4"/>
      <c r="BA246" s="4"/>
      <c r="BB246" s="4"/>
      <c r="BC246" s="4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4"/>
      <c r="BW246" s="8"/>
      <c r="BX246" s="8"/>
      <c r="BY246" s="8"/>
      <c r="BZ246" s="4"/>
      <c r="CA246" s="4"/>
      <c r="CB246" s="4"/>
      <c r="CC246" s="4"/>
      <c r="CD246" s="27"/>
      <c r="CE246" s="27"/>
      <c r="CF246" s="207">
        <f t="shared" si="119"/>
        <v>-0.1</v>
      </c>
      <c r="CG246" s="208">
        <f t="shared" si="120"/>
        <v>0.1</v>
      </c>
      <c r="CH246" s="209"/>
      <c r="CI246" s="210"/>
      <c r="CJ246" s="207">
        <f t="shared" si="121"/>
        <v>49.9</v>
      </c>
      <c r="CK246" s="208">
        <f t="shared" si="122"/>
        <v>50.1</v>
      </c>
      <c r="CL246" s="209"/>
      <c r="CM246" s="210"/>
      <c r="CN246" s="207">
        <f t="shared" si="123"/>
        <v>99.9</v>
      </c>
      <c r="CO246" s="208">
        <f t="shared" si="124"/>
        <v>100.1</v>
      </c>
      <c r="CP246" s="211"/>
      <c r="CQ246" s="212"/>
      <c r="CR246" s="213"/>
      <c r="CS246" s="213"/>
    </row>
    <row r="247" spans="1:97" ht="19.899999999999999" customHeight="1">
      <c r="A247" s="194">
        <v>246</v>
      </c>
      <c r="B247" s="195">
        <v>6</v>
      </c>
      <c r="C247" s="195"/>
      <c r="D247" s="196" t="s">
        <v>3528</v>
      </c>
      <c r="E247" s="196" t="s">
        <v>3529</v>
      </c>
      <c r="F247" s="196" t="s">
        <v>3530</v>
      </c>
      <c r="G247" s="196" t="s">
        <v>313</v>
      </c>
      <c r="H247" s="196" t="s">
        <v>314</v>
      </c>
      <c r="I247" s="237" t="str">
        <f t="shared" si="141"/>
        <v>0</v>
      </c>
      <c r="J247" s="237" t="str">
        <f t="shared" si="142"/>
        <v>100</v>
      </c>
      <c r="K247" s="2" t="str">
        <f t="shared" si="143"/>
        <v>FCS0302</v>
      </c>
      <c r="L247" s="1">
        <f t="shared" si="143"/>
        <v>6</v>
      </c>
      <c r="M247" s="1">
        <f t="shared" si="143"/>
        <v>6</v>
      </c>
      <c r="N247" s="1">
        <v>6</v>
      </c>
      <c r="O247" s="57" t="str">
        <f t="shared" si="144"/>
        <v>AAI143</v>
      </c>
      <c r="P247" s="2" t="str">
        <f t="shared" si="134"/>
        <v>AI</v>
      </c>
      <c r="Q247" s="2"/>
      <c r="R247" s="57" t="s">
        <v>162</v>
      </c>
      <c r="S247" s="2"/>
      <c r="T247" s="2"/>
      <c r="U247" s="2">
        <v>10</v>
      </c>
      <c r="V247" s="2"/>
      <c r="W247" s="36" t="s">
        <v>3531</v>
      </c>
      <c r="X247" s="36" t="s">
        <v>354</v>
      </c>
      <c r="Y247" s="3" t="str">
        <f t="shared" si="114"/>
        <v>%Z066106</v>
      </c>
      <c r="Z247" s="2" t="str">
        <f t="shared" si="140"/>
        <v>%%I08LT7059</v>
      </c>
      <c r="AA247" s="2"/>
      <c r="AB247" s="2" t="str">
        <f t="shared" si="115"/>
        <v>VCM产品储槽TK706B液位</v>
      </c>
      <c r="AC247" s="1" t="str">
        <f t="shared" si="116"/>
        <v>0</v>
      </c>
      <c r="AD247" s="1" t="str">
        <f t="shared" si="117"/>
        <v>100</v>
      </c>
      <c r="AE247" s="1" t="str">
        <f t="shared" si="118"/>
        <v>%</v>
      </c>
      <c r="AF247" s="1"/>
      <c r="AG247" s="59"/>
      <c r="AH247" s="1"/>
      <c r="AI247" s="1"/>
      <c r="AJ247" s="1"/>
      <c r="AK247" s="58" t="s">
        <v>165</v>
      </c>
      <c r="AL247" s="4"/>
      <c r="AM247" s="4"/>
      <c r="AN247" s="5"/>
      <c r="AO247" s="195" t="s">
        <v>161</v>
      </c>
      <c r="AP247" s="199" t="s">
        <v>166</v>
      </c>
      <c r="AQ247" s="197"/>
      <c r="AR247" s="196"/>
      <c r="AS247" s="196"/>
      <c r="AT247" s="205" t="s">
        <v>168</v>
      </c>
      <c r="AU247" s="205" t="s">
        <v>169</v>
      </c>
      <c r="AV247" s="196" t="s">
        <v>170</v>
      </c>
      <c r="AW247" s="4"/>
      <c r="AX247" s="4"/>
      <c r="AY247" s="4"/>
      <c r="AZ247" s="4"/>
      <c r="BA247" s="4"/>
      <c r="BB247" s="4"/>
      <c r="BC247" s="4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4"/>
      <c r="BW247" s="8"/>
      <c r="BX247" s="8"/>
      <c r="BY247" s="8"/>
      <c r="BZ247" s="4"/>
      <c r="CA247" s="4"/>
      <c r="CB247" s="4"/>
      <c r="CC247" s="4"/>
      <c r="CD247" s="27"/>
      <c r="CE247" s="27"/>
      <c r="CF247" s="207">
        <f t="shared" si="119"/>
        <v>-0.1</v>
      </c>
      <c r="CG247" s="208">
        <f t="shared" si="120"/>
        <v>0.1</v>
      </c>
      <c r="CH247" s="209"/>
      <c r="CI247" s="210"/>
      <c r="CJ247" s="207">
        <f t="shared" si="121"/>
        <v>49.9</v>
      </c>
      <c r="CK247" s="208">
        <f t="shared" si="122"/>
        <v>50.1</v>
      </c>
      <c r="CL247" s="209"/>
      <c r="CM247" s="210"/>
      <c r="CN247" s="207">
        <f t="shared" si="123"/>
        <v>99.9</v>
      </c>
      <c r="CO247" s="208">
        <f t="shared" si="124"/>
        <v>100.1</v>
      </c>
      <c r="CP247" s="211"/>
      <c r="CQ247" s="212"/>
      <c r="CR247" s="213"/>
      <c r="CS247" s="213"/>
    </row>
    <row r="248" spans="1:97" ht="19.899999999999999" customHeight="1">
      <c r="A248" s="194">
        <v>247</v>
      </c>
      <c r="B248" s="195">
        <v>7</v>
      </c>
      <c r="C248" s="195"/>
      <c r="D248" s="196" t="s">
        <v>3532</v>
      </c>
      <c r="E248" s="196" t="s">
        <v>3533</v>
      </c>
      <c r="F248" s="196" t="s">
        <v>3534</v>
      </c>
      <c r="G248" s="196" t="s">
        <v>313</v>
      </c>
      <c r="H248" s="196" t="s">
        <v>314</v>
      </c>
      <c r="I248" s="237" t="str">
        <f t="shared" si="141"/>
        <v>0</v>
      </c>
      <c r="J248" s="237" t="str">
        <f t="shared" si="142"/>
        <v>100</v>
      </c>
      <c r="K248" s="2" t="str">
        <f t="shared" si="143"/>
        <v>FCS0302</v>
      </c>
      <c r="L248" s="1">
        <f t="shared" si="143"/>
        <v>6</v>
      </c>
      <c r="M248" s="1">
        <f t="shared" si="143"/>
        <v>6</v>
      </c>
      <c r="N248" s="1">
        <v>7</v>
      </c>
      <c r="O248" s="57" t="str">
        <f t="shared" si="144"/>
        <v>AAI143</v>
      </c>
      <c r="P248" s="2" t="str">
        <f t="shared" si="134"/>
        <v>AI</v>
      </c>
      <c r="Q248" s="2"/>
      <c r="R248" s="57" t="s">
        <v>162</v>
      </c>
      <c r="S248" s="2"/>
      <c r="T248" s="2"/>
      <c r="U248" s="2">
        <v>10</v>
      </c>
      <c r="V248" s="2"/>
      <c r="W248" s="36" t="s">
        <v>3535</v>
      </c>
      <c r="X248" s="36" t="s">
        <v>354</v>
      </c>
      <c r="Y248" s="3" t="str">
        <f t="shared" si="114"/>
        <v>%Z066107</v>
      </c>
      <c r="Z248" s="2" t="str">
        <f t="shared" si="140"/>
        <v>%%I08LT7207</v>
      </c>
      <c r="AA248" s="2"/>
      <c r="AB248" s="2" t="str">
        <f t="shared" si="115"/>
        <v>20%碱罐TK713液位</v>
      </c>
      <c r="AC248" s="1" t="str">
        <f t="shared" si="116"/>
        <v>0</v>
      </c>
      <c r="AD248" s="1" t="str">
        <f t="shared" si="117"/>
        <v>100</v>
      </c>
      <c r="AE248" s="1" t="str">
        <f t="shared" si="118"/>
        <v>%</v>
      </c>
      <c r="AF248" s="1"/>
      <c r="AG248" s="1"/>
      <c r="AH248" s="1"/>
      <c r="AI248" s="1"/>
      <c r="AJ248" s="1"/>
      <c r="AK248" s="58" t="s">
        <v>165</v>
      </c>
      <c r="AL248" s="4"/>
      <c r="AM248" s="4"/>
      <c r="AN248" s="5"/>
      <c r="AO248" s="195" t="s">
        <v>161</v>
      </c>
      <c r="AP248" s="199" t="s">
        <v>166</v>
      </c>
      <c r="AQ248" s="197"/>
      <c r="AR248" s="196"/>
      <c r="AS248" s="196"/>
      <c r="AT248" s="205" t="s">
        <v>168</v>
      </c>
      <c r="AU248" s="205" t="s">
        <v>169</v>
      </c>
      <c r="AV248" s="196" t="s">
        <v>170</v>
      </c>
      <c r="AW248" s="4"/>
      <c r="AX248" s="4"/>
      <c r="AY248" s="4"/>
      <c r="AZ248" s="4"/>
      <c r="BA248" s="4"/>
      <c r="BB248" s="4"/>
      <c r="BC248" s="4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4"/>
      <c r="BW248" s="8"/>
      <c r="BX248" s="8"/>
      <c r="BY248" s="8"/>
      <c r="BZ248" s="4"/>
      <c r="CA248" s="4"/>
      <c r="CB248" s="4"/>
      <c r="CC248" s="4"/>
      <c r="CD248" s="27"/>
      <c r="CE248" s="27"/>
      <c r="CF248" s="207">
        <f t="shared" si="119"/>
        <v>-0.1</v>
      </c>
      <c r="CG248" s="208">
        <f t="shared" si="120"/>
        <v>0.1</v>
      </c>
      <c r="CH248" s="209"/>
      <c r="CI248" s="210"/>
      <c r="CJ248" s="207">
        <f t="shared" si="121"/>
        <v>49.9</v>
      </c>
      <c r="CK248" s="208">
        <f t="shared" si="122"/>
        <v>50.1</v>
      </c>
      <c r="CL248" s="209"/>
      <c r="CM248" s="210"/>
      <c r="CN248" s="207">
        <f t="shared" si="123"/>
        <v>99.9</v>
      </c>
      <c r="CO248" s="208">
        <f t="shared" si="124"/>
        <v>100.1</v>
      </c>
      <c r="CP248" s="211"/>
      <c r="CQ248" s="212"/>
      <c r="CR248" s="213"/>
      <c r="CS248" s="213"/>
    </row>
    <row r="249" spans="1:97" ht="19.899999999999999" customHeight="1">
      <c r="A249" s="194">
        <v>248</v>
      </c>
      <c r="B249" s="195">
        <v>8</v>
      </c>
      <c r="C249" s="195"/>
      <c r="D249" s="196" t="s">
        <v>3536</v>
      </c>
      <c r="E249" s="196" t="s">
        <v>3537</v>
      </c>
      <c r="F249" s="196" t="s">
        <v>3534</v>
      </c>
      <c r="G249" s="196" t="s">
        <v>313</v>
      </c>
      <c r="H249" s="196" t="s">
        <v>314</v>
      </c>
      <c r="I249" s="237" t="str">
        <f t="shared" si="141"/>
        <v>0</v>
      </c>
      <c r="J249" s="237" t="str">
        <f t="shared" si="142"/>
        <v>100</v>
      </c>
      <c r="K249" s="2" t="str">
        <f t="shared" si="143"/>
        <v>FCS0302</v>
      </c>
      <c r="L249" s="1">
        <f t="shared" si="143"/>
        <v>6</v>
      </c>
      <c r="M249" s="1">
        <f t="shared" si="143"/>
        <v>6</v>
      </c>
      <c r="N249" s="1">
        <v>8</v>
      </c>
      <c r="O249" s="57" t="str">
        <f t="shared" si="144"/>
        <v>AAI143</v>
      </c>
      <c r="P249" s="2" t="str">
        <f t="shared" si="134"/>
        <v>AI</v>
      </c>
      <c r="Q249" s="2"/>
      <c r="R249" s="57" t="s">
        <v>162</v>
      </c>
      <c r="S249" s="2"/>
      <c r="T249" s="2"/>
      <c r="U249" s="2">
        <v>11</v>
      </c>
      <c r="V249" s="2"/>
      <c r="W249" s="36" t="s">
        <v>3538</v>
      </c>
      <c r="X249" s="36" t="s">
        <v>354</v>
      </c>
      <c r="Y249" s="3" t="str">
        <f t="shared" si="114"/>
        <v>%Z066108</v>
      </c>
      <c r="Z249" s="2" t="str">
        <f t="shared" si="140"/>
        <v>%%I08LT7208</v>
      </c>
      <c r="AA249" s="2"/>
      <c r="AB249" s="2" t="str">
        <f t="shared" si="115"/>
        <v>20%碱罐TK713液位</v>
      </c>
      <c r="AC249" s="1" t="str">
        <f t="shared" si="116"/>
        <v>0</v>
      </c>
      <c r="AD249" s="1" t="str">
        <f t="shared" si="117"/>
        <v>100</v>
      </c>
      <c r="AE249" s="1" t="str">
        <f t="shared" si="118"/>
        <v>%</v>
      </c>
      <c r="AF249" s="1"/>
      <c r="AG249" s="1"/>
      <c r="AH249" s="1"/>
      <c r="AI249" s="1"/>
      <c r="AJ249" s="1"/>
      <c r="AK249" s="58" t="s">
        <v>165</v>
      </c>
      <c r="AL249" s="4"/>
      <c r="AM249" s="4"/>
      <c r="AN249" s="5"/>
      <c r="AO249" s="195" t="s">
        <v>161</v>
      </c>
      <c r="AP249" s="199" t="s">
        <v>166</v>
      </c>
      <c r="AQ249" s="197"/>
      <c r="AR249" s="196"/>
      <c r="AS249" s="196"/>
      <c r="AT249" s="205" t="s">
        <v>168</v>
      </c>
      <c r="AU249" s="205" t="s">
        <v>169</v>
      </c>
      <c r="AV249" s="196" t="s">
        <v>170</v>
      </c>
      <c r="AW249" s="4"/>
      <c r="AX249" s="4"/>
      <c r="AY249" s="4"/>
      <c r="AZ249" s="4"/>
      <c r="BA249" s="4"/>
      <c r="BB249" s="4"/>
      <c r="BC249" s="4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4"/>
      <c r="BW249" s="8"/>
      <c r="BX249" s="8"/>
      <c r="BY249" s="8"/>
      <c r="BZ249" s="4"/>
      <c r="CA249" s="4"/>
      <c r="CB249" s="4"/>
      <c r="CC249" s="4"/>
      <c r="CD249" s="27"/>
      <c r="CE249" s="27"/>
      <c r="CF249" s="207">
        <f t="shared" si="119"/>
        <v>-0.1</v>
      </c>
      <c r="CG249" s="208">
        <f t="shared" si="120"/>
        <v>0.1</v>
      </c>
      <c r="CH249" s="209"/>
      <c r="CI249" s="210"/>
      <c r="CJ249" s="207">
        <f t="shared" si="121"/>
        <v>49.9</v>
      </c>
      <c r="CK249" s="208">
        <f t="shared" si="122"/>
        <v>50.1</v>
      </c>
      <c r="CL249" s="209"/>
      <c r="CM249" s="210"/>
      <c r="CN249" s="207">
        <f t="shared" si="123"/>
        <v>99.9</v>
      </c>
      <c r="CO249" s="208">
        <f t="shared" si="124"/>
        <v>100.1</v>
      </c>
      <c r="CP249" s="211"/>
      <c r="CQ249" s="212"/>
      <c r="CR249" s="213"/>
      <c r="CS249" s="213"/>
    </row>
    <row r="250" spans="1:97" ht="19.899999999999999" customHeight="1">
      <c r="A250" s="194">
        <v>249</v>
      </c>
      <c r="B250" s="195">
        <v>9</v>
      </c>
      <c r="C250" s="195"/>
      <c r="D250" s="196" t="s">
        <v>3539</v>
      </c>
      <c r="E250" s="196" t="s">
        <v>3540</v>
      </c>
      <c r="F250" s="196" t="s">
        <v>3541</v>
      </c>
      <c r="G250" s="196" t="s">
        <v>313</v>
      </c>
      <c r="H250" s="196" t="s">
        <v>314</v>
      </c>
      <c r="I250" s="237" t="str">
        <f t="shared" si="141"/>
        <v>0</v>
      </c>
      <c r="J250" s="237" t="str">
        <f t="shared" si="142"/>
        <v>100</v>
      </c>
      <c r="K250" s="2" t="str">
        <f t="shared" si="143"/>
        <v>FCS0302</v>
      </c>
      <c r="L250" s="1">
        <f t="shared" si="143"/>
        <v>6</v>
      </c>
      <c r="M250" s="1">
        <f t="shared" si="143"/>
        <v>6</v>
      </c>
      <c r="N250" s="1">
        <v>9</v>
      </c>
      <c r="O250" s="57" t="str">
        <f t="shared" si="144"/>
        <v>AAI143</v>
      </c>
      <c r="P250" s="2" t="str">
        <f t="shared" si="134"/>
        <v>AI</v>
      </c>
      <c r="Q250" s="2"/>
      <c r="R250" s="57" t="s">
        <v>162</v>
      </c>
      <c r="S250" s="2"/>
      <c r="T250" s="2"/>
      <c r="U250" s="2">
        <v>10</v>
      </c>
      <c r="V250" s="2"/>
      <c r="W250" s="36" t="s">
        <v>3542</v>
      </c>
      <c r="X250" s="36" t="s">
        <v>354</v>
      </c>
      <c r="Y250" s="3" t="str">
        <f t="shared" si="114"/>
        <v>%Z066109</v>
      </c>
      <c r="Z250" s="2" t="str">
        <f t="shared" si="140"/>
        <v>%%I08LT8015</v>
      </c>
      <c r="AA250" s="2"/>
      <c r="AB250" s="2" t="str">
        <f t="shared" si="115"/>
        <v>污水贮槽TK802液位</v>
      </c>
      <c r="AC250" s="1" t="str">
        <f t="shared" si="116"/>
        <v>0</v>
      </c>
      <c r="AD250" s="1" t="str">
        <f t="shared" si="117"/>
        <v>100</v>
      </c>
      <c r="AE250" s="1" t="str">
        <f t="shared" si="118"/>
        <v>%</v>
      </c>
      <c r="AF250" s="1"/>
      <c r="AG250" s="1"/>
      <c r="AH250" s="1"/>
      <c r="AI250" s="1"/>
      <c r="AJ250" s="1"/>
      <c r="AK250" s="58" t="s">
        <v>165</v>
      </c>
      <c r="AL250" s="4"/>
      <c r="AM250" s="4"/>
      <c r="AN250" s="5"/>
      <c r="AO250" s="195" t="s">
        <v>161</v>
      </c>
      <c r="AP250" s="199" t="s">
        <v>166</v>
      </c>
      <c r="AQ250" s="197"/>
      <c r="AR250" s="196"/>
      <c r="AS250" s="196"/>
      <c r="AT250" s="205" t="s">
        <v>168</v>
      </c>
      <c r="AU250" s="205" t="s">
        <v>169</v>
      </c>
      <c r="AV250" s="196" t="s">
        <v>170</v>
      </c>
      <c r="AW250" s="4"/>
      <c r="AX250" s="4"/>
      <c r="AY250" s="4"/>
      <c r="AZ250" s="4"/>
      <c r="BA250" s="4"/>
      <c r="BB250" s="4"/>
      <c r="BC250" s="4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4"/>
      <c r="BW250" s="8"/>
      <c r="BX250" s="8"/>
      <c r="BY250" s="8"/>
      <c r="BZ250" s="4"/>
      <c r="CA250" s="4"/>
      <c r="CB250" s="4"/>
      <c r="CC250" s="4"/>
      <c r="CD250" s="27"/>
      <c r="CE250" s="27"/>
      <c r="CF250" s="207">
        <f t="shared" si="119"/>
        <v>-0.1</v>
      </c>
      <c r="CG250" s="208">
        <f t="shared" si="120"/>
        <v>0.1</v>
      </c>
      <c r="CH250" s="209"/>
      <c r="CI250" s="210"/>
      <c r="CJ250" s="207">
        <f t="shared" si="121"/>
        <v>49.9</v>
      </c>
      <c r="CK250" s="208">
        <f t="shared" si="122"/>
        <v>50.1</v>
      </c>
      <c r="CL250" s="209"/>
      <c r="CM250" s="210"/>
      <c r="CN250" s="207">
        <f t="shared" si="123"/>
        <v>99.9</v>
      </c>
      <c r="CO250" s="208">
        <f t="shared" si="124"/>
        <v>100.1</v>
      </c>
      <c r="CP250" s="211"/>
      <c r="CQ250" s="212"/>
      <c r="CR250" s="213"/>
      <c r="CS250" s="213"/>
    </row>
    <row r="251" spans="1:97" ht="19.899999999999999" customHeight="1">
      <c r="A251" s="194">
        <v>250</v>
      </c>
      <c r="B251" s="195">
        <v>10</v>
      </c>
      <c r="C251" s="195"/>
      <c r="D251" s="196" t="s">
        <v>3543</v>
      </c>
      <c r="E251" s="196" t="s">
        <v>3544</v>
      </c>
      <c r="F251" s="196" t="s">
        <v>3545</v>
      </c>
      <c r="G251" s="196" t="s">
        <v>313</v>
      </c>
      <c r="H251" s="196" t="s">
        <v>314</v>
      </c>
      <c r="I251" s="237" t="str">
        <f t="shared" si="141"/>
        <v>0</v>
      </c>
      <c r="J251" s="237" t="str">
        <f t="shared" si="142"/>
        <v>100</v>
      </c>
      <c r="K251" s="2" t="str">
        <f>K237</f>
        <v>FCS0302</v>
      </c>
      <c r="L251" s="1">
        <f t="shared" ref="L251:M257" si="145">L250</f>
        <v>6</v>
      </c>
      <c r="M251" s="1">
        <f t="shared" si="145"/>
        <v>6</v>
      </c>
      <c r="N251" s="1">
        <v>10</v>
      </c>
      <c r="O251" s="57" t="str">
        <f>O237</f>
        <v>AAI143</v>
      </c>
      <c r="P251" s="2" t="str">
        <f t="shared" si="134"/>
        <v>AI</v>
      </c>
      <c r="Q251" s="2"/>
      <c r="R251" s="57" t="s">
        <v>162</v>
      </c>
      <c r="S251" s="2"/>
      <c r="T251" s="2"/>
      <c r="U251" s="2">
        <v>19</v>
      </c>
      <c r="V251" s="2"/>
      <c r="W251" s="36" t="s">
        <v>3546</v>
      </c>
      <c r="X251" s="36" t="s">
        <v>354</v>
      </c>
      <c r="Y251" s="3" t="str">
        <f t="shared" si="114"/>
        <v>%Z066110</v>
      </c>
      <c r="Z251" s="2" t="str">
        <f t="shared" si="140"/>
        <v>%%I08LT8028</v>
      </c>
      <c r="AA251" s="2"/>
      <c r="AB251" s="2" t="str">
        <f t="shared" si="115"/>
        <v>中和缓冲罐VE801液位</v>
      </c>
      <c r="AC251" s="1" t="str">
        <f t="shared" si="116"/>
        <v>0</v>
      </c>
      <c r="AD251" s="1" t="str">
        <f t="shared" si="117"/>
        <v>100</v>
      </c>
      <c r="AE251" s="1" t="str">
        <f t="shared" si="118"/>
        <v>%</v>
      </c>
      <c r="AF251" s="1"/>
      <c r="AG251" s="1"/>
      <c r="AH251" s="1"/>
      <c r="AI251" s="1"/>
      <c r="AJ251" s="1"/>
      <c r="AK251" s="58" t="s">
        <v>165</v>
      </c>
      <c r="AL251" s="4"/>
      <c r="AM251" s="4"/>
      <c r="AN251" s="5"/>
      <c r="AO251" s="195" t="s">
        <v>161</v>
      </c>
      <c r="AP251" s="199" t="s">
        <v>166</v>
      </c>
      <c r="AQ251" s="197"/>
      <c r="AR251" s="196"/>
      <c r="AS251" s="196"/>
      <c r="AT251" s="205" t="s">
        <v>168</v>
      </c>
      <c r="AU251" s="205" t="s">
        <v>169</v>
      </c>
      <c r="AV251" s="196" t="s">
        <v>170</v>
      </c>
      <c r="AW251" s="4"/>
      <c r="AX251" s="4"/>
      <c r="AY251" s="4"/>
      <c r="AZ251" s="4"/>
      <c r="BA251" s="4"/>
      <c r="BB251" s="4"/>
      <c r="BC251" s="4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4"/>
      <c r="BW251" s="8"/>
      <c r="BX251" s="8"/>
      <c r="BY251" s="8"/>
      <c r="BZ251" s="4"/>
      <c r="CA251" s="4"/>
      <c r="CB251" s="4"/>
      <c r="CC251" s="4"/>
      <c r="CD251" s="27"/>
      <c r="CE251" s="27"/>
      <c r="CF251" s="207">
        <f t="shared" si="119"/>
        <v>-0.1</v>
      </c>
      <c r="CG251" s="208">
        <f t="shared" si="120"/>
        <v>0.1</v>
      </c>
      <c r="CH251" s="209"/>
      <c r="CI251" s="210"/>
      <c r="CJ251" s="207">
        <f t="shared" si="121"/>
        <v>49.9</v>
      </c>
      <c r="CK251" s="208">
        <f t="shared" si="122"/>
        <v>50.1</v>
      </c>
      <c r="CL251" s="209"/>
      <c r="CM251" s="210"/>
      <c r="CN251" s="207">
        <f t="shared" si="123"/>
        <v>99.9</v>
      </c>
      <c r="CO251" s="208">
        <f t="shared" si="124"/>
        <v>100.1</v>
      </c>
      <c r="CP251" s="211"/>
      <c r="CQ251" s="212"/>
      <c r="CR251" s="213"/>
      <c r="CS251" s="213"/>
    </row>
    <row r="252" spans="1:97" ht="19.899999999999999" customHeight="1">
      <c r="A252" s="194">
        <v>251</v>
      </c>
      <c r="B252" s="195">
        <v>11</v>
      </c>
      <c r="C252" s="195"/>
      <c r="D252" s="196" t="s">
        <v>3547</v>
      </c>
      <c r="E252" s="196" t="s">
        <v>3547</v>
      </c>
      <c r="F252" s="196" t="s">
        <v>3548</v>
      </c>
      <c r="G252" s="196"/>
      <c r="H252" s="196"/>
      <c r="I252" s="237"/>
      <c r="J252" s="237"/>
      <c r="K252" s="2" t="str">
        <f>K251</f>
        <v>FCS0302</v>
      </c>
      <c r="L252" s="1">
        <f t="shared" si="145"/>
        <v>6</v>
      </c>
      <c r="M252" s="1">
        <f t="shared" si="145"/>
        <v>6</v>
      </c>
      <c r="N252" s="1">
        <v>11</v>
      </c>
      <c r="O252" s="57" t="str">
        <f>O251</f>
        <v>AAI143</v>
      </c>
      <c r="P252" s="2" t="str">
        <f t="shared" si="134"/>
        <v>AI</v>
      </c>
      <c r="Q252" s="2"/>
      <c r="R252" s="57" t="s">
        <v>162</v>
      </c>
      <c r="S252" s="2"/>
      <c r="T252" s="2"/>
      <c r="U252" s="2"/>
      <c r="V252" s="2"/>
      <c r="W252" s="36"/>
      <c r="X252" s="36"/>
      <c r="Y252" s="3" t="str">
        <f t="shared" si="114"/>
        <v>%Z066111</v>
      </c>
      <c r="Z252" s="2" t="str">
        <f t="shared" si="140"/>
        <v>%%I08LT-2030A</v>
      </c>
      <c r="AA252" s="36"/>
      <c r="AB252" s="2" t="str">
        <f t="shared" si="115"/>
        <v>08PU203A机封系统液位</v>
      </c>
      <c r="AC252" s="1" t="str">
        <f t="shared" si="116"/>
        <v/>
      </c>
      <c r="AD252" s="1" t="str">
        <f t="shared" si="117"/>
        <v/>
      </c>
      <c r="AE252" s="1" t="str">
        <f t="shared" si="118"/>
        <v/>
      </c>
      <c r="AF252" s="1"/>
      <c r="AG252" s="1"/>
      <c r="AH252" s="1"/>
      <c r="AI252" s="1"/>
      <c r="AJ252" s="1"/>
      <c r="AK252" s="58" t="s">
        <v>165</v>
      </c>
      <c r="AL252" s="4"/>
      <c r="AM252" s="4"/>
      <c r="AN252" s="5"/>
      <c r="AO252" s="195" t="s">
        <v>161</v>
      </c>
      <c r="AP252" s="199" t="s">
        <v>166</v>
      </c>
      <c r="AQ252" s="197"/>
      <c r="AR252" s="196"/>
      <c r="AS252" s="115"/>
      <c r="AT252" s="215" t="s">
        <v>168</v>
      </c>
      <c r="AU252" s="215" t="s">
        <v>169</v>
      </c>
      <c r="AV252" s="196" t="s">
        <v>170</v>
      </c>
      <c r="AW252" s="4"/>
      <c r="AX252" s="4"/>
      <c r="AY252" s="4"/>
      <c r="AZ252" s="4"/>
      <c r="BA252" s="4"/>
      <c r="BB252" s="4"/>
      <c r="BC252" s="4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4"/>
      <c r="BW252" s="8"/>
      <c r="BX252" s="8"/>
      <c r="BY252" s="8"/>
      <c r="BZ252" s="4"/>
      <c r="CA252" s="4"/>
      <c r="CB252" s="4"/>
      <c r="CC252" s="4"/>
      <c r="CD252" s="27"/>
      <c r="CE252" s="27"/>
      <c r="CF252" s="207" t="e">
        <f t="shared" si="119"/>
        <v>#VALUE!</v>
      </c>
      <c r="CG252" s="208" t="e">
        <f t="shared" si="120"/>
        <v>#VALUE!</v>
      </c>
      <c r="CH252" s="209"/>
      <c r="CI252" s="210"/>
      <c r="CJ252" s="207" t="e">
        <f t="shared" si="121"/>
        <v>#VALUE!</v>
      </c>
      <c r="CK252" s="208" t="e">
        <f t="shared" si="122"/>
        <v>#VALUE!</v>
      </c>
      <c r="CL252" s="209"/>
      <c r="CM252" s="210"/>
      <c r="CN252" s="207" t="e">
        <f t="shared" si="123"/>
        <v>#VALUE!</v>
      </c>
      <c r="CO252" s="208" t="e">
        <f t="shared" si="124"/>
        <v>#VALUE!</v>
      </c>
      <c r="CP252" s="211"/>
      <c r="CQ252" s="212"/>
      <c r="CR252" s="213"/>
      <c r="CS252" s="213"/>
    </row>
    <row r="253" spans="1:97" ht="19.899999999999999" customHeight="1">
      <c r="A253" s="194">
        <v>252</v>
      </c>
      <c r="B253" s="195">
        <v>12</v>
      </c>
      <c r="C253" s="195"/>
      <c r="D253" s="196" t="s">
        <v>3549</v>
      </c>
      <c r="E253" s="196" t="s">
        <v>3549</v>
      </c>
      <c r="F253" s="196" t="s">
        <v>3550</v>
      </c>
      <c r="G253" s="196"/>
      <c r="H253" s="196"/>
      <c r="I253" s="237"/>
      <c r="J253" s="237"/>
      <c r="K253" s="2" t="str">
        <f>K250</f>
        <v>FCS0302</v>
      </c>
      <c r="L253" s="1">
        <f t="shared" si="145"/>
        <v>6</v>
      </c>
      <c r="M253" s="1">
        <f t="shared" si="145"/>
        <v>6</v>
      </c>
      <c r="N253" s="1">
        <v>12</v>
      </c>
      <c r="O253" s="57" t="str">
        <f>O250</f>
        <v>AAI143</v>
      </c>
      <c r="P253" s="2" t="str">
        <f t="shared" si="134"/>
        <v>AI</v>
      </c>
      <c r="Q253" s="2"/>
      <c r="R253" s="57" t="s">
        <v>162</v>
      </c>
      <c r="S253" s="2"/>
      <c r="T253" s="2"/>
      <c r="U253" s="2"/>
      <c r="V253" s="2"/>
      <c r="W253" s="2"/>
      <c r="X253" s="2"/>
      <c r="Y253" s="3" t="str">
        <f t="shared" si="114"/>
        <v>%Z066112</v>
      </c>
      <c r="Z253" s="2" t="str">
        <f t="shared" si="140"/>
        <v>%%I08LT-2030S</v>
      </c>
      <c r="AA253" s="2"/>
      <c r="AB253" s="2" t="str">
        <f t="shared" si="115"/>
        <v>08PU203S机封系统液位</v>
      </c>
      <c r="AC253" s="1" t="str">
        <f t="shared" si="116"/>
        <v/>
      </c>
      <c r="AD253" s="1" t="str">
        <f t="shared" si="117"/>
        <v/>
      </c>
      <c r="AE253" s="1" t="str">
        <f t="shared" si="118"/>
        <v/>
      </c>
      <c r="AF253" s="1"/>
      <c r="AG253" s="1"/>
      <c r="AH253" s="1"/>
      <c r="AI253" s="1"/>
      <c r="AJ253" s="1"/>
      <c r="AK253" s="58" t="s">
        <v>165</v>
      </c>
      <c r="AL253" s="4"/>
      <c r="AM253" s="4"/>
      <c r="AN253" s="5"/>
      <c r="AO253" s="195" t="s">
        <v>161</v>
      </c>
      <c r="AP253" s="199" t="s">
        <v>166</v>
      </c>
      <c r="AQ253" s="197"/>
      <c r="AR253" s="196"/>
      <c r="AS253" s="196"/>
      <c r="AT253" s="205" t="s">
        <v>168</v>
      </c>
      <c r="AU253" s="205" t="s">
        <v>169</v>
      </c>
      <c r="AV253" s="196" t="s">
        <v>170</v>
      </c>
      <c r="AW253" s="4"/>
      <c r="AX253" s="4"/>
      <c r="AY253" s="4"/>
      <c r="AZ253" s="4"/>
      <c r="BA253" s="4"/>
      <c r="BB253" s="4"/>
      <c r="BC253" s="4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4"/>
      <c r="BW253" s="8"/>
      <c r="BX253" s="8"/>
      <c r="BY253" s="8"/>
      <c r="BZ253" s="4"/>
      <c r="CA253" s="4"/>
      <c r="CB253" s="4"/>
      <c r="CC253" s="4"/>
      <c r="CD253" s="27"/>
      <c r="CE253" s="27"/>
      <c r="CF253" s="207" t="e">
        <f t="shared" si="119"/>
        <v>#VALUE!</v>
      </c>
      <c r="CG253" s="208" t="e">
        <f t="shared" si="120"/>
        <v>#VALUE!</v>
      </c>
      <c r="CH253" s="209"/>
      <c r="CI253" s="210"/>
      <c r="CJ253" s="207" t="e">
        <f t="shared" si="121"/>
        <v>#VALUE!</v>
      </c>
      <c r="CK253" s="208" t="e">
        <f t="shared" si="122"/>
        <v>#VALUE!</v>
      </c>
      <c r="CL253" s="209"/>
      <c r="CM253" s="210"/>
      <c r="CN253" s="207" t="e">
        <f t="shared" si="123"/>
        <v>#VALUE!</v>
      </c>
      <c r="CO253" s="208" t="e">
        <f t="shared" si="124"/>
        <v>#VALUE!</v>
      </c>
      <c r="CP253" s="211"/>
      <c r="CQ253" s="212"/>
      <c r="CR253" s="213"/>
      <c r="CS253" s="213"/>
    </row>
    <row r="254" spans="1:97" ht="19.899999999999999" customHeight="1">
      <c r="A254" s="194">
        <v>253</v>
      </c>
      <c r="B254" s="195">
        <v>13</v>
      </c>
      <c r="C254" s="195"/>
      <c r="D254" s="196" t="str">
        <f>LEFT(K254,1)&amp;RIGHT(K254,2)&amp;"N"&amp;L254&amp;"S"&amp;M254&amp;N254</f>
        <v>F02N6S613</v>
      </c>
      <c r="E254" s="196" t="s">
        <v>3551</v>
      </c>
      <c r="F254" s="196" t="s">
        <v>675</v>
      </c>
      <c r="G254" s="196"/>
      <c r="H254" s="196"/>
      <c r="I254" s="237"/>
      <c r="J254" s="237"/>
      <c r="K254" s="2" t="str">
        <f>K253</f>
        <v>FCS0302</v>
      </c>
      <c r="L254" s="1">
        <f t="shared" si="145"/>
        <v>6</v>
      </c>
      <c r="M254" s="1">
        <f t="shared" si="145"/>
        <v>6</v>
      </c>
      <c r="N254" s="1">
        <v>13</v>
      </c>
      <c r="O254" s="57" t="str">
        <f>O253</f>
        <v>AAI143</v>
      </c>
      <c r="P254" s="2" t="str">
        <f t="shared" si="134"/>
        <v>AI</v>
      </c>
      <c r="Q254" s="2"/>
      <c r="R254" s="57" t="s">
        <v>162</v>
      </c>
      <c r="S254" s="2"/>
      <c r="T254" s="2"/>
      <c r="U254" s="2"/>
      <c r="V254" s="2"/>
      <c r="W254" s="2"/>
      <c r="X254" s="2"/>
      <c r="Y254" s="3" t="str">
        <f t="shared" si="114"/>
        <v>%Z066113</v>
      </c>
      <c r="Z254" s="2" t="str">
        <f t="shared" si="140"/>
        <v>%%IF02N6S613</v>
      </c>
      <c r="AA254" s="2"/>
      <c r="AB254" s="2" t="str">
        <f t="shared" si="115"/>
        <v>SBAI SPARE</v>
      </c>
      <c r="AC254" s="1" t="str">
        <f t="shared" si="116"/>
        <v/>
      </c>
      <c r="AD254" s="1" t="str">
        <f t="shared" si="117"/>
        <v/>
      </c>
      <c r="AE254" s="1" t="str">
        <f t="shared" si="118"/>
        <v/>
      </c>
      <c r="AF254" s="1"/>
      <c r="AG254" s="1"/>
      <c r="AH254" s="1"/>
      <c r="AI254" s="1"/>
      <c r="AJ254" s="1"/>
      <c r="AK254" s="58" t="s">
        <v>165</v>
      </c>
      <c r="AL254" s="4"/>
      <c r="AM254" s="4"/>
      <c r="AN254" s="5"/>
      <c r="AO254" s="195" t="s">
        <v>161</v>
      </c>
      <c r="AP254" s="199" t="s">
        <v>166</v>
      </c>
      <c r="AQ254" s="197"/>
      <c r="AR254" s="196"/>
      <c r="AS254" s="196"/>
      <c r="AT254" s="205" t="s">
        <v>168</v>
      </c>
      <c r="AU254" s="205"/>
      <c r="AV254" s="196"/>
      <c r="AW254" s="4"/>
      <c r="AX254" s="4"/>
      <c r="AY254" s="4"/>
      <c r="AZ254" s="4"/>
      <c r="BA254" s="4"/>
      <c r="BB254" s="4"/>
      <c r="BC254" s="4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4"/>
      <c r="BW254" s="8"/>
      <c r="BX254" s="8"/>
      <c r="BY254" s="8"/>
      <c r="BZ254" s="4"/>
      <c r="CA254" s="4"/>
      <c r="CB254" s="4"/>
      <c r="CC254" s="4"/>
      <c r="CD254" s="27"/>
      <c r="CE254" s="27"/>
      <c r="CF254" s="207" t="e">
        <f t="shared" si="119"/>
        <v>#VALUE!</v>
      </c>
      <c r="CG254" s="208" t="e">
        <f t="shared" si="120"/>
        <v>#VALUE!</v>
      </c>
      <c r="CH254" s="209"/>
      <c r="CI254" s="210"/>
      <c r="CJ254" s="207" t="e">
        <f t="shared" si="121"/>
        <v>#VALUE!</v>
      </c>
      <c r="CK254" s="208" t="e">
        <f t="shared" si="122"/>
        <v>#VALUE!</v>
      </c>
      <c r="CL254" s="209"/>
      <c r="CM254" s="210"/>
      <c r="CN254" s="207" t="e">
        <f t="shared" si="123"/>
        <v>#VALUE!</v>
      </c>
      <c r="CO254" s="208" t="e">
        <f t="shared" si="124"/>
        <v>#VALUE!</v>
      </c>
      <c r="CP254" s="211"/>
      <c r="CQ254" s="212"/>
      <c r="CR254" s="213"/>
      <c r="CS254" s="213"/>
    </row>
    <row r="255" spans="1:97" ht="19.899999999999999" customHeight="1">
      <c r="A255" s="194">
        <v>254</v>
      </c>
      <c r="B255" s="195">
        <v>14</v>
      </c>
      <c r="C255" s="195"/>
      <c r="D255" s="196" t="str">
        <f>LEFT(K255,1)&amp;RIGHT(K255,2)&amp;"N"&amp;L255&amp;"S"&amp;M255&amp;N255</f>
        <v>F02N6S614</v>
      </c>
      <c r="E255" s="196" t="s">
        <v>3552</v>
      </c>
      <c r="F255" s="196" t="s">
        <v>675</v>
      </c>
      <c r="G255" s="196"/>
      <c r="H255" s="196"/>
      <c r="I255" s="237"/>
      <c r="J255" s="237"/>
      <c r="K255" s="2" t="str">
        <f>K254</f>
        <v>FCS0302</v>
      </c>
      <c r="L255" s="1">
        <f t="shared" si="145"/>
        <v>6</v>
      </c>
      <c r="M255" s="1">
        <f t="shared" si="145"/>
        <v>6</v>
      </c>
      <c r="N255" s="1">
        <v>14</v>
      </c>
      <c r="O255" s="57" t="str">
        <f>O254</f>
        <v>AAI143</v>
      </c>
      <c r="P255" s="2" t="str">
        <f t="shared" si="134"/>
        <v>AI</v>
      </c>
      <c r="Q255" s="2"/>
      <c r="R255" s="57" t="s">
        <v>162</v>
      </c>
      <c r="S255" s="2"/>
      <c r="T255" s="2"/>
      <c r="U255" s="2"/>
      <c r="V255" s="2"/>
      <c r="W255" s="36"/>
      <c r="X255" s="36"/>
      <c r="Y255" s="3" t="str">
        <f t="shared" si="114"/>
        <v>%Z066114</v>
      </c>
      <c r="Z255" s="2" t="str">
        <f t="shared" si="140"/>
        <v>%%IF02N6S614</v>
      </c>
      <c r="AA255" s="36"/>
      <c r="AB255" s="2" t="str">
        <f t="shared" si="115"/>
        <v>SBAI SPARE</v>
      </c>
      <c r="AC255" s="1" t="str">
        <f t="shared" si="116"/>
        <v/>
      </c>
      <c r="AD255" s="1" t="str">
        <f t="shared" si="117"/>
        <v/>
      </c>
      <c r="AE255" s="1" t="str">
        <f t="shared" si="118"/>
        <v/>
      </c>
      <c r="AF255" s="1"/>
      <c r="AG255" s="1"/>
      <c r="AH255" s="1"/>
      <c r="AI255" s="1"/>
      <c r="AJ255" s="1"/>
      <c r="AK255" s="58" t="s">
        <v>165</v>
      </c>
      <c r="AL255" s="4"/>
      <c r="AM255" s="4"/>
      <c r="AN255" s="5"/>
      <c r="AO255" s="195" t="s">
        <v>161</v>
      </c>
      <c r="AP255" s="199" t="s">
        <v>166</v>
      </c>
      <c r="AQ255" s="197"/>
      <c r="AR255" s="196"/>
      <c r="AS255" s="115"/>
      <c r="AT255" s="215" t="s">
        <v>168</v>
      </c>
      <c r="AU255" s="215"/>
      <c r="AV255" s="196"/>
      <c r="AW255" s="4"/>
      <c r="AX255" s="4"/>
      <c r="AY255" s="4"/>
      <c r="AZ255" s="4"/>
      <c r="BA255" s="4"/>
      <c r="BB255" s="4"/>
      <c r="BC255" s="4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4"/>
      <c r="BW255" s="8"/>
      <c r="BX255" s="8"/>
      <c r="BY255" s="8"/>
      <c r="BZ255" s="4"/>
      <c r="CA255" s="4"/>
      <c r="CB255" s="4"/>
      <c r="CC255" s="4"/>
      <c r="CD255" s="27"/>
      <c r="CE255" s="27"/>
      <c r="CF255" s="207" t="e">
        <f t="shared" si="119"/>
        <v>#VALUE!</v>
      </c>
      <c r="CG255" s="208" t="e">
        <f t="shared" si="120"/>
        <v>#VALUE!</v>
      </c>
      <c r="CH255" s="209"/>
      <c r="CI255" s="210"/>
      <c r="CJ255" s="207" t="e">
        <f t="shared" si="121"/>
        <v>#VALUE!</v>
      </c>
      <c r="CK255" s="208" t="e">
        <f t="shared" si="122"/>
        <v>#VALUE!</v>
      </c>
      <c r="CL255" s="209"/>
      <c r="CM255" s="210"/>
      <c r="CN255" s="207" t="e">
        <f t="shared" si="123"/>
        <v>#VALUE!</v>
      </c>
      <c r="CO255" s="208" t="e">
        <f t="shared" si="124"/>
        <v>#VALUE!</v>
      </c>
      <c r="CP255" s="211"/>
      <c r="CQ255" s="212"/>
      <c r="CR255" s="213"/>
      <c r="CS255" s="213"/>
    </row>
    <row r="256" spans="1:97" ht="19.899999999999999" customHeight="1">
      <c r="A256" s="194">
        <v>255</v>
      </c>
      <c r="B256" s="195">
        <v>15</v>
      </c>
      <c r="C256" s="195"/>
      <c r="D256" s="196" t="str">
        <f>LEFT(K256,1)&amp;RIGHT(K256,2)&amp;"N"&amp;L256&amp;"S"&amp;M256&amp;N256</f>
        <v>F02N6S615</v>
      </c>
      <c r="E256" s="196" t="s">
        <v>3553</v>
      </c>
      <c r="F256" s="196" t="s">
        <v>675</v>
      </c>
      <c r="G256" s="196"/>
      <c r="H256" s="196"/>
      <c r="I256" s="237"/>
      <c r="J256" s="237"/>
      <c r="K256" s="2" t="str">
        <f>K255</f>
        <v>FCS0302</v>
      </c>
      <c r="L256" s="1">
        <f t="shared" si="145"/>
        <v>6</v>
      </c>
      <c r="M256" s="1">
        <f t="shared" si="145"/>
        <v>6</v>
      </c>
      <c r="N256" s="1">
        <v>15</v>
      </c>
      <c r="O256" s="57" t="str">
        <f>O255</f>
        <v>AAI143</v>
      </c>
      <c r="P256" s="2" t="str">
        <f t="shared" si="134"/>
        <v>AI</v>
      </c>
      <c r="Q256" s="2"/>
      <c r="R256" s="57" t="s">
        <v>162</v>
      </c>
      <c r="S256" s="2"/>
      <c r="T256" s="2"/>
      <c r="U256" s="2"/>
      <c r="V256" s="2"/>
      <c r="W256" s="2"/>
      <c r="X256" s="2"/>
      <c r="Y256" s="3" t="str">
        <f t="shared" si="114"/>
        <v>%Z066115</v>
      </c>
      <c r="Z256" s="2" t="str">
        <f t="shared" si="140"/>
        <v>%%IF02N6S615</v>
      </c>
      <c r="AA256" s="36"/>
      <c r="AB256" s="2" t="str">
        <f t="shared" si="115"/>
        <v>SBAI SPARE</v>
      </c>
      <c r="AC256" s="1" t="str">
        <f t="shared" si="116"/>
        <v/>
      </c>
      <c r="AD256" s="1" t="str">
        <f t="shared" si="117"/>
        <v/>
      </c>
      <c r="AE256" s="1" t="str">
        <f t="shared" si="118"/>
        <v/>
      </c>
      <c r="AF256" s="1"/>
      <c r="AG256" s="1"/>
      <c r="AH256" s="1"/>
      <c r="AI256" s="1"/>
      <c r="AJ256" s="1"/>
      <c r="AK256" s="58" t="s">
        <v>165</v>
      </c>
      <c r="AL256" s="4"/>
      <c r="AM256" s="4"/>
      <c r="AN256" s="5"/>
      <c r="AO256" s="195" t="s">
        <v>161</v>
      </c>
      <c r="AP256" s="199" t="s">
        <v>166</v>
      </c>
      <c r="AQ256" s="197"/>
      <c r="AR256" s="196"/>
      <c r="AS256" s="195"/>
      <c r="AT256" s="216" t="s">
        <v>168</v>
      </c>
      <c r="AU256" s="216"/>
      <c r="AV256" s="196"/>
      <c r="AW256" s="4"/>
      <c r="AX256" s="4"/>
      <c r="AY256" s="4"/>
      <c r="AZ256" s="4"/>
      <c r="BA256" s="4"/>
      <c r="BB256" s="4"/>
      <c r="BC256" s="4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4"/>
      <c r="BW256" s="8"/>
      <c r="BX256" s="8"/>
      <c r="BY256" s="8"/>
      <c r="BZ256" s="4"/>
      <c r="CA256" s="4"/>
      <c r="CB256" s="4"/>
      <c r="CC256" s="4"/>
      <c r="CD256" s="27"/>
      <c r="CE256" s="27"/>
      <c r="CF256" s="207" t="e">
        <f t="shared" si="119"/>
        <v>#VALUE!</v>
      </c>
      <c r="CG256" s="208" t="e">
        <f t="shared" si="120"/>
        <v>#VALUE!</v>
      </c>
      <c r="CH256" s="209"/>
      <c r="CI256" s="210"/>
      <c r="CJ256" s="207" t="e">
        <f t="shared" si="121"/>
        <v>#VALUE!</v>
      </c>
      <c r="CK256" s="208" t="e">
        <f t="shared" si="122"/>
        <v>#VALUE!</v>
      </c>
      <c r="CL256" s="209"/>
      <c r="CM256" s="210"/>
      <c r="CN256" s="207" t="e">
        <f t="shared" si="123"/>
        <v>#VALUE!</v>
      </c>
      <c r="CO256" s="208" t="e">
        <f t="shared" si="124"/>
        <v>#VALUE!</v>
      </c>
      <c r="CP256" s="211"/>
      <c r="CQ256" s="212"/>
      <c r="CR256" s="213"/>
      <c r="CS256" s="213"/>
    </row>
    <row r="257" spans="1:97" ht="19.899999999999999" customHeight="1">
      <c r="A257" s="194">
        <v>256</v>
      </c>
      <c r="B257" s="204">
        <v>16</v>
      </c>
      <c r="C257" s="195"/>
      <c r="D257" s="196" t="str">
        <f>LEFT(K257,1)&amp;RIGHT(K257,2)&amp;"N"&amp;L257&amp;"S"&amp;M257&amp;N257</f>
        <v>F02N6S616</v>
      </c>
      <c r="E257" s="196" t="s">
        <v>3554</v>
      </c>
      <c r="F257" s="196" t="s">
        <v>675</v>
      </c>
      <c r="G257" s="196"/>
      <c r="H257" s="196"/>
      <c r="I257" s="237"/>
      <c r="J257" s="237"/>
      <c r="K257" s="2" t="str">
        <f>K256</f>
        <v>FCS0302</v>
      </c>
      <c r="L257" s="1">
        <f t="shared" si="145"/>
        <v>6</v>
      </c>
      <c r="M257" s="1">
        <f t="shared" si="145"/>
        <v>6</v>
      </c>
      <c r="N257" s="1">
        <v>16</v>
      </c>
      <c r="O257" s="57" t="str">
        <f>O256</f>
        <v>AAI143</v>
      </c>
      <c r="P257" s="2" t="str">
        <f t="shared" si="134"/>
        <v>AI</v>
      </c>
      <c r="Q257" s="2"/>
      <c r="R257" s="57" t="s">
        <v>162</v>
      </c>
      <c r="S257" s="2"/>
      <c r="T257" s="2"/>
      <c r="U257" s="2"/>
      <c r="V257" s="2"/>
      <c r="W257" s="2"/>
      <c r="X257" s="2"/>
      <c r="Y257" s="25" t="str">
        <f t="shared" si="114"/>
        <v>%Z066116</v>
      </c>
      <c r="Z257" s="2" t="str">
        <f t="shared" si="140"/>
        <v>%%IF02N6S616</v>
      </c>
      <c r="AA257" s="36"/>
      <c r="AB257" s="2" t="str">
        <f t="shared" si="115"/>
        <v>SBAI SPARE</v>
      </c>
      <c r="AC257" s="1" t="str">
        <f t="shared" si="116"/>
        <v/>
      </c>
      <c r="AD257" s="1" t="str">
        <f t="shared" si="117"/>
        <v/>
      </c>
      <c r="AE257" s="1" t="str">
        <f t="shared" si="118"/>
        <v/>
      </c>
      <c r="AF257" s="1"/>
      <c r="AG257" s="1"/>
      <c r="AH257" s="1"/>
      <c r="AI257" s="1"/>
      <c r="AJ257" s="1"/>
      <c r="AK257" s="58" t="s">
        <v>165</v>
      </c>
      <c r="AL257" s="4"/>
      <c r="AM257" s="4"/>
      <c r="AN257" s="5"/>
      <c r="AO257" s="195" t="s">
        <v>161</v>
      </c>
      <c r="AP257" s="199" t="s">
        <v>166</v>
      </c>
      <c r="AQ257" s="197"/>
      <c r="AR257" s="196"/>
      <c r="AS257" s="195"/>
      <c r="AT257" s="216" t="s">
        <v>168</v>
      </c>
      <c r="AU257" s="216"/>
      <c r="AV257" s="196"/>
      <c r="AW257" s="4"/>
      <c r="AX257" s="4"/>
      <c r="AY257" s="4"/>
      <c r="AZ257" s="4"/>
      <c r="BA257" s="4"/>
      <c r="BB257" s="4"/>
      <c r="BC257" s="4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4"/>
      <c r="BW257" s="8"/>
      <c r="BX257" s="8"/>
      <c r="BY257" s="8"/>
      <c r="BZ257" s="4"/>
      <c r="CA257" s="4"/>
      <c r="CB257" s="4"/>
      <c r="CC257" s="4"/>
      <c r="CD257" s="27"/>
      <c r="CE257" s="27"/>
      <c r="CF257" s="207" t="e">
        <f t="shared" si="119"/>
        <v>#VALUE!</v>
      </c>
      <c r="CG257" s="208" t="e">
        <f t="shared" si="120"/>
        <v>#VALUE!</v>
      </c>
      <c r="CH257" s="209"/>
      <c r="CI257" s="210"/>
      <c r="CJ257" s="207" t="e">
        <f t="shared" si="121"/>
        <v>#VALUE!</v>
      </c>
      <c r="CK257" s="208" t="e">
        <f t="shared" si="122"/>
        <v>#VALUE!</v>
      </c>
      <c r="CL257" s="209"/>
      <c r="CM257" s="210"/>
      <c r="CN257" s="207" t="e">
        <f t="shared" si="123"/>
        <v>#VALUE!</v>
      </c>
      <c r="CO257" s="208" t="e">
        <f t="shared" si="124"/>
        <v>#VALUE!</v>
      </c>
      <c r="CP257" s="211"/>
      <c r="CQ257" s="212"/>
      <c r="CR257" s="213"/>
      <c r="CS257" s="213"/>
    </row>
    <row r="258" spans="1:97" ht="19.899999999999999" customHeight="1">
      <c r="A258" s="194">
        <v>257</v>
      </c>
      <c r="B258" s="195">
        <v>1</v>
      </c>
      <c r="C258" s="195"/>
      <c r="D258" s="196" t="s">
        <v>3555</v>
      </c>
      <c r="E258" s="196" t="s">
        <v>3556</v>
      </c>
      <c r="F258" s="196" t="s">
        <v>3541</v>
      </c>
      <c r="G258" s="196" t="s">
        <v>313</v>
      </c>
      <c r="H258" s="196" t="s">
        <v>314</v>
      </c>
      <c r="I258" s="237" t="str">
        <f t="shared" ref="I258:I267" si="146">IF(G258&lt;&gt;"",LEFT(G258,FIND("~",G258,1)-1),"")</f>
        <v>0</v>
      </c>
      <c r="J258" s="237" t="str">
        <f t="shared" ref="J258:J267" si="147">IF(G258&lt;&gt;"",MID(G258,FIND("~",G258,1)+1,10),"")</f>
        <v>100</v>
      </c>
      <c r="K258" s="2" t="str">
        <f>K242</f>
        <v>FCS0302</v>
      </c>
      <c r="L258" s="1">
        <v>6</v>
      </c>
      <c r="M258" s="1">
        <v>7</v>
      </c>
      <c r="N258" s="1">
        <v>1</v>
      </c>
      <c r="O258" s="57" t="s">
        <v>34</v>
      </c>
      <c r="P258" s="2" t="str">
        <f t="shared" si="134"/>
        <v>AI</v>
      </c>
      <c r="Q258" s="2"/>
      <c r="R258" s="57" t="s">
        <v>162</v>
      </c>
      <c r="S258" s="2"/>
      <c r="T258" s="2"/>
      <c r="U258" s="2">
        <v>10</v>
      </c>
      <c r="V258" s="2"/>
      <c r="W258" s="202" t="s">
        <v>3557</v>
      </c>
      <c r="X258" s="36" t="s">
        <v>354</v>
      </c>
      <c r="Y258" s="3" t="str">
        <f t="shared" ref="Y258:Y321" si="148">"%Z"&amp;TEXT(L258,"00")&amp;TEXT(M258,"0")&amp;"1"&amp;TEXT(N258,"00")</f>
        <v>%Z067101</v>
      </c>
      <c r="Z258" s="2" t="str">
        <f t="shared" si="140"/>
        <v>%%I08LSW8033</v>
      </c>
      <c r="AA258" s="2"/>
      <c r="AB258" s="2" t="str">
        <f t="shared" ref="AB258:AB321" si="149">IF(F258&lt;&gt;"",F258,"")</f>
        <v>污水贮槽TK802液位</v>
      </c>
      <c r="AC258" s="1" t="str">
        <f t="shared" ref="AC258:AC321" si="150">IF(I258&lt;&gt;"",I258,"")</f>
        <v>0</v>
      </c>
      <c r="AD258" s="1" t="str">
        <f t="shared" ref="AD258:AD321" si="151">IF(J258&lt;&gt;"",J258,"")</f>
        <v>100</v>
      </c>
      <c r="AE258" s="1" t="str">
        <f t="shared" ref="AE258:AE321" si="152">IF(H258&lt;&gt;"",H258,"")</f>
        <v>%</v>
      </c>
      <c r="AF258" s="1"/>
      <c r="AG258" s="1"/>
      <c r="AH258" s="1"/>
      <c r="AI258" s="1"/>
      <c r="AJ258" s="1"/>
      <c r="AK258" s="58" t="s">
        <v>165</v>
      </c>
      <c r="AL258" s="4"/>
      <c r="AM258" s="4"/>
      <c r="AN258" s="5"/>
      <c r="AO258" s="195" t="s">
        <v>161</v>
      </c>
      <c r="AP258" s="199" t="s">
        <v>166</v>
      </c>
      <c r="AQ258" s="197"/>
      <c r="AR258" s="196"/>
      <c r="AS258" s="196"/>
      <c r="AT258" s="205" t="s">
        <v>168</v>
      </c>
      <c r="AU258" s="205" t="s">
        <v>169</v>
      </c>
      <c r="AV258" s="196" t="s">
        <v>170</v>
      </c>
      <c r="AW258" s="4"/>
      <c r="AX258" s="4"/>
      <c r="AY258" s="4"/>
      <c r="AZ258" s="4"/>
      <c r="BA258" s="4"/>
      <c r="BB258" s="4"/>
      <c r="BC258" s="4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4"/>
      <c r="BW258" s="8"/>
      <c r="BX258" s="8"/>
      <c r="BY258" s="8"/>
      <c r="BZ258" s="4"/>
      <c r="CA258" s="4"/>
      <c r="CB258" s="4"/>
      <c r="CC258" s="4"/>
      <c r="CD258" s="27"/>
      <c r="CE258" s="27"/>
      <c r="CF258" s="207">
        <f t="shared" ref="CF258:CF321" si="153">IF(OR(P258="AI",P258="PI"),AC258-(AD258-AC258)*0.001,IF(AND(P258="AO",S258="FC"),4-0.048,IF(AND(P258="AO",OR(S258="FO",S258="FLO")),20-0.048,"")))</f>
        <v>-0.1</v>
      </c>
      <c r="CG258" s="208">
        <f t="shared" ref="CG258:CG321" si="154">IF(OR(P258="AI",P258="PI"),AC258+(AD258-AC258)*0.001,IF(AND(P258="AO",S258="FC"),4+0.048,IF(AND(P258="AO",OR(S258="FO",S258="FLO")),20+0.048,"")))</f>
        <v>0.1</v>
      </c>
      <c r="CH258" s="209"/>
      <c r="CI258" s="210"/>
      <c r="CJ258" s="207">
        <f t="shared" ref="CJ258:CJ321" si="155">IF(OR(P258="AI",P258="PI"),(AD258+AC258)/2-(AD258-AC258)*0.001,IF(P258="AO",12-0.048,""))</f>
        <v>49.9</v>
      </c>
      <c r="CK258" s="208">
        <f t="shared" ref="CK258:CK321" si="156">IF(OR(P258="AI",P258="PI"),(AD258+AC258)/2+(AD258-AC258)*0.001,IF(P258="AO",12+0.048,""))</f>
        <v>50.1</v>
      </c>
      <c r="CL258" s="209"/>
      <c r="CM258" s="210"/>
      <c r="CN258" s="207">
        <f t="shared" ref="CN258:CN321" si="157">IF(OR(P258="AI",P258="PI"),AD258-(AD258-AC258)*0.001,IF(AND(P258="AO",S258="FC"),20-0.048,IF(AND(P258="AO",OR(S258="FO",S258="FLO")),4-0.048,"")))</f>
        <v>99.9</v>
      </c>
      <c r="CO258" s="208">
        <f t="shared" ref="CO258:CO321" si="158">IF(OR(P258="AI",P258="PI"),AD258+(AD258-AC258)*0.001,IF(AND(P258="AO",S258="FC"),20+0.048,IF(AND(P258="AO",OR(S258="FO",S258="FLO")),4+0.048,"")))</f>
        <v>100.1</v>
      </c>
      <c r="CP258" s="211"/>
      <c r="CQ258" s="212"/>
      <c r="CR258" s="213"/>
      <c r="CS258" s="213"/>
    </row>
    <row r="259" spans="1:97" ht="19.899999999999999" customHeight="1">
      <c r="A259" s="194">
        <v>258</v>
      </c>
      <c r="B259" s="195">
        <v>2</v>
      </c>
      <c r="C259" s="195"/>
      <c r="D259" s="196" t="s">
        <v>3558</v>
      </c>
      <c r="E259" s="196" t="s">
        <v>3559</v>
      </c>
      <c r="F259" s="196" t="s">
        <v>3560</v>
      </c>
      <c r="G259" s="196" t="s">
        <v>313</v>
      </c>
      <c r="H259" s="196" t="s">
        <v>314</v>
      </c>
      <c r="I259" s="237" t="str">
        <f t="shared" si="146"/>
        <v>0</v>
      </c>
      <c r="J259" s="237" t="str">
        <f t="shared" si="147"/>
        <v>100</v>
      </c>
      <c r="K259" s="2" t="str">
        <f t="shared" ref="K259:K273" si="159">K258</f>
        <v>FCS0302</v>
      </c>
      <c r="L259" s="1">
        <f t="shared" ref="L259:L273" si="160">L258</f>
        <v>6</v>
      </c>
      <c r="M259" s="1">
        <f t="shared" ref="M259:M273" si="161">M258</f>
        <v>7</v>
      </c>
      <c r="N259" s="1">
        <v>2</v>
      </c>
      <c r="O259" s="57" t="str">
        <f t="shared" ref="O259:O273" si="162">O258</f>
        <v>AAI143</v>
      </c>
      <c r="P259" s="2" t="str">
        <f t="shared" si="134"/>
        <v>AI</v>
      </c>
      <c r="Q259" s="2"/>
      <c r="R259" s="57" t="s">
        <v>162</v>
      </c>
      <c r="S259" s="2"/>
      <c r="T259" s="2"/>
      <c r="U259" s="2">
        <v>11</v>
      </c>
      <c r="V259" s="2"/>
      <c r="W259" s="36" t="s">
        <v>3561</v>
      </c>
      <c r="X259" s="36" t="s">
        <v>354</v>
      </c>
      <c r="Y259" s="3" t="str">
        <f t="shared" si="148"/>
        <v>%Z067102</v>
      </c>
      <c r="Z259" s="2" t="str">
        <f t="shared" si="140"/>
        <v>%%I08LT8071</v>
      </c>
      <c r="AA259" s="2"/>
      <c r="AB259" s="2" t="str">
        <f t="shared" si="149"/>
        <v>工艺废水罐VE803液位</v>
      </c>
      <c r="AC259" s="1" t="str">
        <f t="shared" si="150"/>
        <v>0</v>
      </c>
      <c r="AD259" s="1" t="str">
        <f t="shared" si="151"/>
        <v>100</v>
      </c>
      <c r="AE259" s="1" t="str">
        <f t="shared" si="152"/>
        <v>%</v>
      </c>
      <c r="AF259" s="1"/>
      <c r="AG259" s="59"/>
      <c r="AH259" s="59"/>
      <c r="AI259" s="1"/>
      <c r="AJ259" s="1"/>
      <c r="AK259" s="58" t="s">
        <v>165</v>
      </c>
      <c r="AL259" s="4"/>
      <c r="AM259" s="4"/>
      <c r="AN259" s="5"/>
      <c r="AO259" s="195" t="s">
        <v>161</v>
      </c>
      <c r="AP259" s="199" t="s">
        <v>166</v>
      </c>
      <c r="AQ259" s="197"/>
      <c r="AR259" s="196"/>
      <c r="AS259" s="196"/>
      <c r="AT259" s="205" t="s">
        <v>168</v>
      </c>
      <c r="AU259" s="205" t="s">
        <v>169</v>
      </c>
      <c r="AV259" s="196" t="s">
        <v>170</v>
      </c>
      <c r="AW259" s="4"/>
      <c r="AX259" s="4"/>
      <c r="AY259" s="4"/>
      <c r="AZ259" s="4"/>
      <c r="BA259" s="4"/>
      <c r="BB259" s="4"/>
      <c r="BC259" s="4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4"/>
      <c r="BW259" s="8"/>
      <c r="BX259" s="8"/>
      <c r="BY259" s="8"/>
      <c r="BZ259" s="4"/>
      <c r="CA259" s="4"/>
      <c r="CB259" s="4"/>
      <c r="CC259" s="4"/>
      <c r="CD259" s="27"/>
      <c r="CE259" s="27"/>
      <c r="CF259" s="207">
        <f t="shared" si="153"/>
        <v>-0.1</v>
      </c>
      <c r="CG259" s="208">
        <f t="shared" si="154"/>
        <v>0.1</v>
      </c>
      <c r="CH259" s="209"/>
      <c r="CI259" s="210"/>
      <c r="CJ259" s="207">
        <f t="shared" si="155"/>
        <v>49.9</v>
      </c>
      <c r="CK259" s="208">
        <f t="shared" si="156"/>
        <v>50.1</v>
      </c>
      <c r="CL259" s="209"/>
      <c r="CM259" s="210"/>
      <c r="CN259" s="207">
        <f t="shared" si="157"/>
        <v>99.9</v>
      </c>
      <c r="CO259" s="208">
        <f t="shared" si="158"/>
        <v>100.1</v>
      </c>
      <c r="CP259" s="211"/>
      <c r="CQ259" s="212"/>
      <c r="CR259" s="213"/>
      <c r="CS259" s="213"/>
    </row>
    <row r="260" spans="1:97" ht="19.899999999999999" customHeight="1">
      <c r="A260" s="194">
        <v>259</v>
      </c>
      <c r="B260" s="195">
        <v>3</v>
      </c>
      <c r="C260" s="195"/>
      <c r="D260" s="196" t="s">
        <v>3562</v>
      </c>
      <c r="E260" s="196" t="s">
        <v>3563</v>
      </c>
      <c r="F260" s="196" t="s">
        <v>3564</v>
      </c>
      <c r="G260" s="196" t="s">
        <v>313</v>
      </c>
      <c r="H260" s="196" t="s">
        <v>314</v>
      </c>
      <c r="I260" s="237" t="str">
        <f t="shared" si="146"/>
        <v>0</v>
      </c>
      <c r="J260" s="237" t="str">
        <f t="shared" si="147"/>
        <v>100</v>
      </c>
      <c r="K260" s="2" t="str">
        <f t="shared" si="159"/>
        <v>FCS0302</v>
      </c>
      <c r="L260" s="1">
        <f t="shared" si="160"/>
        <v>6</v>
      </c>
      <c r="M260" s="1">
        <f t="shared" si="161"/>
        <v>7</v>
      </c>
      <c r="N260" s="1">
        <v>3</v>
      </c>
      <c r="O260" s="57" t="str">
        <f t="shared" si="162"/>
        <v>AAI143</v>
      </c>
      <c r="P260" s="2" t="str">
        <f t="shared" si="134"/>
        <v>AI</v>
      </c>
      <c r="Q260" s="2"/>
      <c r="R260" s="57" t="s">
        <v>162</v>
      </c>
      <c r="S260" s="2"/>
      <c r="T260" s="2"/>
      <c r="U260" s="2">
        <v>11</v>
      </c>
      <c r="V260" s="2"/>
      <c r="W260" s="36" t="s">
        <v>3565</v>
      </c>
      <c r="X260" s="36" t="s">
        <v>354</v>
      </c>
      <c r="Y260" s="3" t="str">
        <f t="shared" si="148"/>
        <v>%Z067103</v>
      </c>
      <c r="Z260" s="2" t="str">
        <f t="shared" si="140"/>
        <v>%%I08LT8074</v>
      </c>
      <c r="AA260" s="2"/>
      <c r="AB260" s="2" t="str">
        <f t="shared" si="149"/>
        <v>污水罐VE810液位</v>
      </c>
      <c r="AC260" s="1" t="str">
        <f t="shared" si="150"/>
        <v>0</v>
      </c>
      <c r="AD260" s="1" t="str">
        <f t="shared" si="151"/>
        <v>100</v>
      </c>
      <c r="AE260" s="1" t="str">
        <f t="shared" si="152"/>
        <v>%</v>
      </c>
      <c r="AF260" s="1"/>
      <c r="AG260" s="1"/>
      <c r="AH260" s="1"/>
      <c r="AI260" s="1"/>
      <c r="AJ260" s="1"/>
      <c r="AK260" s="58" t="s">
        <v>165</v>
      </c>
      <c r="AL260" s="4"/>
      <c r="AM260" s="4"/>
      <c r="AN260" s="5"/>
      <c r="AO260" s="195" t="s">
        <v>161</v>
      </c>
      <c r="AP260" s="199" t="s">
        <v>166</v>
      </c>
      <c r="AQ260" s="197"/>
      <c r="AR260" s="196"/>
      <c r="AS260" s="196"/>
      <c r="AT260" s="205" t="s">
        <v>168</v>
      </c>
      <c r="AU260" s="205" t="s">
        <v>169</v>
      </c>
      <c r="AV260" s="196" t="s">
        <v>170</v>
      </c>
      <c r="AW260" s="4"/>
      <c r="AX260" s="4"/>
      <c r="AY260" s="4"/>
      <c r="AZ260" s="4"/>
      <c r="BA260" s="4"/>
      <c r="BB260" s="4"/>
      <c r="BC260" s="4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4"/>
      <c r="BW260" s="8"/>
      <c r="BX260" s="8"/>
      <c r="BY260" s="8"/>
      <c r="BZ260" s="4"/>
      <c r="CA260" s="4"/>
      <c r="CB260" s="4"/>
      <c r="CC260" s="4"/>
      <c r="CD260" s="27"/>
      <c r="CE260" s="27"/>
      <c r="CF260" s="207">
        <f t="shared" si="153"/>
        <v>-0.1</v>
      </c>
      <c r="CG260" s="208">
        <f t="shared" si="154"/>
        <v>0.1</v>
      </c>
      <c r="CH260" s="209"/>
      <c r="CI260" s="210"/>
      <c r="CJ260" s="207">
        <f t="shared" si="155"/>
        <v>49.9</v>
      </c>
      <c r="CK260" s="208">
        <f t="shared" si="156"/>
        <v>50.1</v>
      </c>
      <c r="CL260" s="209"/>
      <c r="CM260" s="210"/>
      <c r="CN260" s="207">
        <f t="shared" si="157"/>
        <v>99.9</v>
      </c>
      <c r="CO260" s="208">
        <f t="shared" si="158"/>
        <v>100.1</v>
      </c>
      <c r="CP260" s="211"/>
      <c r="CQ260" s="212"/>
      <c r="CR260" s="213"/>
      <c r="CS260" s="213"/>
    </row>
    <row r="261" spans="1:97" ht="19.899999999999999" customHeight="1">
      <c r="A261" s="194">
        <v>260</v>
      </c>
      <c r="B261" s="195">
        <v>4</v>
      </c>
      <c r="C261" s="195"/>
      <c r="D261" s="196" t="s">
        <v>3566</v>
      </c>
      <c r="E261" s="196" t="s">
        <v>3567</v>
      </c>
      <c r="F261" s="196" t="s">
        <v>3560</v>
      </c>
      <c r="G261" s="197" t="s">
        <v>313</v>
      </c>
      <c r="H261" s="196" t="s">
        <v>314</v>
      </c>
      <c r="I261" s="237" t="str">
        <f t="shared" si="146"/>
        <v>0</v>
      </c>
      <c r="J261" s="237" t="str">
        <f t="shared" si="147"/>
        <v>100</v>
      </c>
      <c r="K261" s="2" t="str">
        <f t="shared" si="159"/>
        <v>FCS0302</v>
      </c>
      <c r="L261" s="1">
        <f t="shared" si="160"/>
        <v>6</v>
      </c>
      <c r="M261" s="1">
        <f t="shared" si="161"/>
        <v>7</v>
      </c>
      <c r="N261" s="1">
        <v>4</v>
      </c>
      <c r="O261" s="57" t="str">
        <f t="shared" si="162"/>
        <v>AAI143</v>
      </c>
      <c r="P261" s="2" t="str">
        <f t="shared" si="134"/>
        <v>AI</v>
      </c>
      <c r="Q261" s="2"/>
      <c r="R261" s="57" t="s">
        <v>162</v>
      </c>
      <c r="S261" s="2"/>
      <c r="T261" s="2"/>
      <c r="U261" s="2">
        <v>10</v>
      </c>
      <c r="V261" s="2"/>
      <c r="W261" s="36" t="s">
        <v>3568</v>
      </c>
      <c r="X261" s="36" t="s">
        <v>354</v>
      </c>
      <c r="Y261" s="3" t="str">
        <f t="shared" si="148"/>
        <v>%Z067104</v>
      </c>
      <c r="Z261" s="2" t="str">
        <f t="shared" si="140"/>
        <v>%%I08LT8075</v>
      </c>
      <c r="AA261" s="2"/>
      <c r="AB261" s="2" t="str">
        <f t="shared" si="149"/>
        <v>工艺废水罐VE803液位</v>
      </c>
      <c r="AC261" s="1" t="str">
        <f t="shared" si="150"/>
        <v>0</v>
      </c>
      <c r="AD261" s="1" t="str">
        <f t="shared" si="151"/>
        <v>100</v>
      </c>
      <c r="AE261" s="1" t="str">
        <f t="shared" si="152"/>
        <v>%</v>
      </c>
      <c r="AF261" s="1"/>
      <c r="AG261" s="59"/>
      <c r="AH261" s="1"/>
      <c r="AI261" s="1"/>
      <c r="AJ261" s="1"/>
      <c r="AK261" s="58" t="s">
        <v>165</v>
      </c>
      <c r="AL261" s="4"/>
      <c r="AM261" s="4"/>
      <c r="AN261" s="5"/>
      <c r="AO261" s="195" t="s">
        <v>161</v>
      </c>
      <c r="AP261" s="199" t="s">
        <v>166</v>
      </c>
      <c r="AQ261" s="197"/>
      <c r="AR261" s="196"/>
      <c r="AS261" s="196"/>
      <c r="AT261" s="205" t="s">
        <v>168</v>
      </c>
      <c r="AU261" s="205" t="s">
        <v>169</v>
      </c>
      <c r="AV261" s="196" t="s">
        <v>170</v>
      </c>
      <c r="AW261" s="4"/>
      <c r="AX261" s="4"/>
      <c r="AY261" s="4"/>
      <c r="AZ261" s="4"/>
      <c r="BA261" s="4"/>
      <c r="BB261" s="4"/>
      <c r="BC261" s="4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4"/>
      <c r="BW261" s="8"/>
      <c r="BX261" s="8"/>
      <c r="BY261" s="8"/>
      <c r="BZ261" s="4"/>
      <c r="CA261" s="4"/>
      <c r="CB261" s="4"/>
      <c r="CC261" s="4"/>
      <c r="CD261" s="27"/>
      <c r="CE261" s="27"/>
      <c r="CF261" s="207">
        <f t="shared" si="153"/>
        <v>-0.1</v>
      </c>
      <c r="CG261" s="208">
        <f t="shared" si="154"/>
        <v>0.1</v>
      </c>
      <c r="CH261" s="209"/>
      <c r="CI261" s="210"/>
      <c r="CJ261" s="207">
        <f t="shared" si="155"/>
        <v>49.9</v>
      </c>
      <c r="CK261" s="208">
        <f t="shared" si="156"/>
        <v>50.1</v>
      </c>
      <c r="CL261" s="209"/>
      <c r="CM261" s="210"/>
      <c r="CN261" s="207">
        <f t="shared" si="157"/>
        <v>99.9</v>
      </c>
      <c r="CO261" s="208">
        <f t="shared" si="158"/>
        <v>100.1</v>
      </c>
      <c r="CP261" s="211"/>
      <c r="CQ261" s="212"/>
      <c r="CR261" s="213"/>
      <c r="CS261" s="213"/>
    </row>
    <row r="262" spans="1:97" ht="19.899999999999999" customHeight="1">
      <c r="A262" s="194">
        <v>261</v>
      </c>
      <c r="B262" s="195">
        <v>5</v>
      </c>
      <c r="C262" s="195"/>
      <c r="D262" s="196" t="s">
        <v>3569</v>
      </c>
      <c r="E262" s="196" t="s">
        <v>3570</v>
      </c>
      <c r="F262" s="196" t="s">
        <v>3564</v>
      </c>
      <c r="G262" s="197" t="s">
        <v>313</v>
      </c>
      <c r="H262" s="196" t="s">
        <v>314</v>
      </c>
      <c r="I262" s="237" t="str">
        <f t="shared" si="146"/>
        <v>0</v>
      </c>
      <c r="J262" s="237" t="str">
        <f t="shared" si="147"/>
        <v>100</v>
      </c>
      <c r="K262" s="2" t="str">
        <f t="shared" si="159"/>
        <v>FCS0302</v>
      </c>
      <c r="L262" s="1">
        <f t="shared" si="160"/>
        <v>6</v>
      </c>
      <c r="M262" s="1">
        <f t="shared" si="161"/>
        <v>7</v>
      </c>
      <c r="N262" s="1">
        <v>5</v>
      </c>
      <c r="O262" s="57" t="str">
        <f t="shared" si="162"/>
        <v>AAI143</v>
      </c>
      <c r="P262" s="2" t="str">
        <f t="shared" si="134"/>
        <v>AI</v>
      </c>
      <c r="Q262" s="2"/>
      <c r="R262" s="57" t="s">
        <v>162</v>
      </c>
      <c r="S262" s="2"/>
      <c r="T262" s="2"/>
      <c r="U262" s="2">
        <v>10</v>
      </c>
      <c r="V262" s="2"/>
      <c r="W262" s="36" t="s">
        <v>3571</v>
      </c>
      <c r="X262" s="36" t="s">
        <v>354</v>
      </c>
      <c r="Y262" s="3" t="str">
        <f t="shared" si="148"/>
        <v>%Z067105</v>
      </c>
      <c r="Z262" s="2" t="str">
        <f t="shared" si="140"/>
        <v>%%I08LT8085</v>
      </c>
      <c r="AA262" s="2"/>
      <c r="AB262" s="2" t="str">
        <f t="shared" si="149"/>
        <v>污水罐VE810液位</v>
      </c>
      <c r="AC262" s="1" t="str">
        <f t="shared" si="150"/>
        <v>0</v>
      </c>
      <c r="AD262" s="1" t="str">
        <f t="shared" si="151"/>
        <v>100</v>
      </c>
      <c r="AE262" s="1" t="str">
        <f t="shared" si="152"/>
        <v>%</v>
      </c>
      <c r="AF262" s="1"/>
      <c r="AG262" s="1"/>
      <c r="AH262" s="1"/>
      <c r="AI262" s="1"/>
      <c r="AJ262" s="1"/>
      <c r="AK262" s="58" t="s">
        <v>165</v>
      </c>
      <c r="AL262" s="4"/>
      <c r="AM262" s="4"/>
      <c r="AN262" s="5"/>
      <c r="AO262" s="195" t="s">
        <v>161</v>
      </c>
      <c r="AP262" s="199" t="s">
        <v>166</v>
      </c>
      <c r="AQ262" s="197"/>
      <c r="AR262" s="196"/>
      <c r="AS262" s="196"/>
      <c r="AT262" s="205" t="s">
        <v>168</v>
      </c>
      <c r="AU262" s="205" t="s">
        <v>169</v>
      </c>
      <c r="AV262" s="196" t="s">
        <v>170</v>
      </c>
      <c r="AW262" s="4"/>
      <c r="AX262" s="4"/>
      <c r="AY262" s="4"/>
      <c r="AZ262" s="4"/>
      <c r="BA262" s="4"/>
      <c r="BB262" s="4"/>
      <c r="BC262" s="4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4"/>
      <c r="BW262" s="8"/>
      <c r="BX262" s="8"/>
      <c r="BY262" s="8"/>
      <c r="BZ262" s="4"/>
      <c r="CA262" s="4"/>
      <c r="CB262" s="4"/>
      <c r="CC262" s="4"/>
      <c r="CD262" s="27"/>
      <c r="CE262" s="27"/>
      <c r="CF262" s="207">
        <f t="shared" si="153"/>
        <v>-0.1</v>
      </c>
      <c r="CG262" s="208">
        <f t="shared" si="154"/>
        <v>0.1</v>
      </c>
      <c r="CH262" s="209"/>
      <c r="CI262" s="210"/>
      <c r="CJ262" s="207">
        <f t="shared" si="155"/>
        <v>49.9</v>
      </c>
      <c r="CK262" s="208">
        <f t="shared" si="156"/>
        <v>50.1</v>
      </c>
      <c r="CL262" s="209"/>
      <c r="CM262" s="210"/>
      <c r="CN262" s="207">
        <f t="shared" si="157"/>
        <v>99.9</v>
      </c>
      <c r="CO262" s="208">
        <f t="shared" si="158"/>
        <v>100.1</v>
      </c>
      <c r="CP262" s="211"/>
      <c r="CQ262" s="212"/>
      <c r="CR262" s="213"/>
      <c r="CS262" s="213"/>
    </row>
    <row r="263" spans="1:97" ht="19.899999999999999" customHeight="1">
      <c r="A263" s="194">
        <v>262</v>
      </c>
      <c r="B263" s="195">
        <v>6</v>
      </c>
      <c r="C263" s="195"/>
      <c r="D263" s="196" t="s">
        <v>3572</v>
      </c>
      <c r="E263" s="196" t="s">
        <v>3573</v>
      </c>
      <c r="F263" s="196" t="s">
        <v>3574</v>
      </c>
      <c r="G263" s="197" t="s">
        <v>313</v>
      </c>
      <c r="H263" s="196" t="s">
        <v>314</v>
      </c>
      <c r="I263" s="237" t="str">
        <f t="shared" si="146"/>
        <v>0</v>
      </c>
      <c r="J263" s="237" t="str">
        <f t="shared" si="147"/>
        <v>100</v>
      </c>
      <c r="K263" s="2" t="str">
        <f t="shared" si="159"/>
        <v>FCS0302</v>
      </c>
      <c r="L263" s="1">
        <f t="shared" si="160"/>
        <v>6</v>
      </c>
      <c r="M263" s="1">
        <f t="shared" si="161"/>
        <v>7</v>
      </c>
      <c r="N263" s="1">
        <v>6</v>
      </c>
      <c r="O263" s="57" t="str">
        <f t="shared" si="162"/>
        <v>AAI143</v>
      </c>
      <c r="P263" s="2" t="str">
        <f t="shared" si="134"/>
        <v>AI</v>
      </c>
      <c r="Q263" s="2"/>
      <c r="R263" s="57" t="s">
        <v>162</v>
      </c>
      <c r="S263" s="2"/>
      <c r="T263" s="2"/>
      <c r="U263" s="2">
        <v>19</v>
      </c>
      <c r="V263" s="2"/>
      <c r="W263" s="36" t="s">
        <v>3575</v>
      </c>
      <c r="X263" s="36" t="s">
        <v>354</v>
      </c>
      <c r="Y263" s="3" t="str">
        <f t="shared" si="148"/>
        <v>%Z067106</v>
      </c>
      <c r="Z263" s="2" t="str">
        <f t="shared" si="140"/>
        <v>%%I08LT9006</v>
      </c>
      <c r="AA263" s="2"/>
      <c r="AB263" s="2" t="str">
        <f t="shared" si="149"/>
        <v>干排气分离罐VE902液位</v>
      </c>
      <c r="AC263" s="1" t="str">
        <f t="shared" si="150"/>
        <v>0</v>
      </c>
      <c r="AD263" s="1" t="str">
        <f t="shared" si="151"/>
        <v>100</v>
      </c>
      <c r="AE263" s="1" t="str">
        <f t="shared" si="152"/>
        <v>%</v>
      </c>
      <c r="AF263" s="1"/>
      <c r="AG263" s="59"/>
      <c r="AH263" s="1"/>
      <c r="AI263" s="1"/>
      <c r="AJ263" s="1"/>
      <c r="AK263" s="58" t="s">
        <v>165</v>
      </c>
      <c r="AL263" s="4"/>
      <c r="AM263" s="4"/>
      <c r="AN263" s="5"/>
      <c r="AO263" s="195" t="s">
        <v>161</v>
      </c>
      <c r="AP263" s="199" t="s">
        <v>166</v>
      </c>
      <c r="AQ263" s="197"/>
      <c r="AR263" s="196"/>
      <c r="AS263" s="196"/>
      <c r="AT263" s="205" t="s">
        <v>168</v>
      </c>
      <c r="AU263" s="205" t="s">
        <v>169</v>
      </c>
      <c r="AV263" s="196" t="s">
        <v>170</v>
      </c>
      <c r="AW263" s="4"/>
      <c r="AX263" s="4"/>
      <c r="AY263" s="4"/>
      <c r="AZ263" s="4"/>
      <c r="BA263" s="4"/>
      <c r="BB263" s="4"/>
      <c r="BC263" s="4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4"/>
      <c r="BW263" s="8"/>
      <c r="BX263" s="8"/>
      <c r="BY263" s="8"/>
      <c r="BZ263" s="4"/>
      <c r="CA263" s="4"/>
      <c r="CB263" s="4"/>
      <c r="CC263" s="4"/>
      <c r="CD263" s="27"/>
      <c r="CE263" s="27"/>
      <c r="CF263" s="207">
        <f t="shared" si="153"/>
        <v>-0.1</v>
      </c>
      <c r="CG263" s="208">
        <f t="shared" si="154"/>
        <v>0.1</v>
      </c>
      <c r="CH263" s="209"/>
      <c r="CI263" s="210"/>
      <c r="CJ263" s="207">
        <f t="shared" si="155"/>
        <v>49.9</v>
      </c>
      <c r="CK263" s="208">
        <f t="shared" si="156"/>
        <v>50.1</v>
      </c>
      <c r="CL263" s="209"/>
      <c r="CM263" s="210"/>
      <c r="CN263" s="207">
        <f t="shared" si="157"/>
        <v>99.9</v>
      </c>
      <c r="CO263" s="208">
        <f t="shared" si="158"/>
        <v>100.1</v>
      </c>
      <c r="CP263" s="211"/>
      <c r="CQ263" s="212"/>
      <c r="CR263" s="213"/>
      <c r="CS263" s="213"/>
    </row>
    <row r="264" spans="1:97" ht="19.899999999999999" customHeight="1">
      <c r="A264" s="194">
        <v>263</v>
      </c>
      <c r="B264" s="195">
        <v>7</v>
      </c>
      <c r="C264" s="195"/>
      <c r="D264" s="196" t="s">
        <v>3576</v>
      </c>
      <c r="E264" s="196" t="s">
        <v>3577</v>
      </c>
      <c r="F264" s="196" t="s">
        <v>3578</v>
      </c>
      <c r="G264" s="196" t="s">
        <v>313</v>
      </c>
      <c r="H264" s="196" t="s">
        <v>314</v>
      </c>
      <c r="I264" s="237" t="str">
        <f t="shared" si="146"/>
        <v>0</v>
      </c>
      <c r="J264" s="237" t="str">
        <f t="shared" si="147"/>
        <v>100</v>
      </c>
      <c r="K264" s="2" t="str">
        <f t="shared" si="159"/>
        <v>FCS0302</v>
      </c>
      <c r="L264" s="1">
        <f t="shared" si="160"/>
        <v>6</v>
      </c>
      <c r="M264" s="1">
        <f t="shared" si="161"/>
        <v>7</v>
      </c>
      <c r="N264" s="1">
        <v>7</v>
      </c>
      <c r="O264" s="57" t="str">
        <f t="shared" si="162"/>
        <v>AAI143</v>
      </c>
      <c r="P264" s="2" t="str">
        <f t="shared" si="134"/>
        <v>AI</v>
      </c>
      <c r="Q264" s="2"/>
      <c r="R264" s="57" t="s">
        <v>162</v>
      </c>
      <c r="S264" s="2"/>
      <c r="T264" s="2"/>
      <c r="U264" s="2">
        <v>10</v>
      </c>
      <c r="V264" s="2"/>
      <c r="W264" s="36" t="s">
        <v>3579</v>
      </c>
      <c r="X264" s="36" t="s">
        <v>354</v>
      </c>
      <c r="Y264" s="3" t="str">
        <f t="shared" si="148"/>
        <v>%Z067107</v>
      </c>
      <c r="Z264" s="2" t="str">
        <f t="shared" si="140"/>
        <v>%%I08LT9009</v>
      </c>
      <c r="AA264" s="2"/>
      <c r="AB264" s="2" t="str">
        <f t="shared" si="149"/>
        <v>湿排气分离罐VE903液位</v>
      </c>
      <c r="AC264" s="1" t="str">
        <f t="shared" si="150"/>
        <v>0</v>
      </c>
      <c r="AD264" s="1" t="str">
        <f t="shared" si="151"/>
        <v>100</v>
      </c>
      <c r="AE264" s="1" t="str">
        <f t="shared" si="152"/>
        <v>%</v>
      </c>
      <c r="AF264" s="1"/>
      <c r="AG264" s="59"/>
      <c r="AH264" s="1"/>
      <c r="AI264" s="1"/>
      <c r="AJ264" s="1"/>
      <c r="AK264" s="58" t="s">
        <v>165</v>
      </c>
      <c r="AL264" s="4"/>
      <c r="AM264" s="4"/>
      <c r="AN264" s="5"/>
      <c r="AO264" s="195" t="s">
        <v>161</v>
      </c>
      <c r="AP264" s="199" t="s">
        <v>166</v>
      </c>
      <c r="AQ264" s="197"/>
      <c r="AR264" s="196"/>
      <c r="AS264" s="196"/>
      <c r="AT264" s="205" t="s">
        <v>168</v>
      </c>
      <c r="AU264" s="205" t="s">
        <v>169</v>
      </c>
      <c r="AV264" s="196" t="s">
        <v>170</v>
      </c>
      <c r="AW264" s="4"/>
      <c r="AX264" s="4"/>
      <c r="AY264" s="4"/>
      <c r="AZ264" s="4"/>
      <c r="BA264" s="4"/>
      <c r="BB264" s="4"/>
      <c r="BC264" s="4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4"/>
      <c r="BW264" s="8"/>
      <c r="BX264" s="8"/>
      <c r="BY264" s="8"/>
      <c r="BZ264" s="4"/>
      <c r="CA264" s="4"/>
      <c r="CB264" s="4"/>
      <c r="CC264" s="4"/>
      <c r="CD264" s="27"/>
      <c r="CE264" s="27"/>
      <c r="CF264" s="207">
        <f t="shared" si="153"/>
        <v>-0.1</v>
      </c>
      <c r="CG264" s="208">
        <f t="shared" si="154"/>
        <v>0.1</v>
      </c>
      <c r="CH264" s="209"/>
      <c r="CI264" s="210"/>
      <c r="CJ264" s="207">
        <f t="shared" si="155"/>
        <v>49.9</v>
      </c>
      <c r="CK264" s="208">
        <f t="shared" si="156"/>
        <v>50.1</v>
      </c>
      <c r="CL264" s="209"/>
      <c r="CM264" s="210"/>
      <c r="CN264" s="207">
        <f t="shared" si="157"/>
        <v>99.9</v>
      </c>
      <c r="CO264" s="208">
        <f t="shared" si="158"/>
        <v>100.1</v>
      </c>
      <c r="CP264" s="211"/>
      <c r="CQ264" s="212"/>
      <c r="CR264" s="213"/>
      <c r="CS264" s="213"/>
    </row>
    <row r="265" spans="1:97" ht="19.899999999999999" customHeight="1">
      <c r="A265" s="194">
        <v>264</v>
      </c>
      <c r="B265" s="195">
        <v>8</v>
      </c>
      <c r="C265" s="195"/>
      <c r="D265" s="196" t="s">
        <v>3580</v>
      </c>
      <c r="E265" s="196" t="s">
        <v>3581</v>
      </c>
      <c r="F265" s="196" t="s">
        <v>3582</v>
      </c>
      <c r="G265" s="196" t="s">
        <v>313</v>
      </c>
      <c r="H265" s="196" t="s">
        <v>314</v>
      </c>
      <c r="I265" s="237" t="str">
        <f t="shared" si="146"/>
        <v>0</v>
      </c>
      <c r="J265" s="237" t="str">
        <f t="shared" si="147"/>
        <v>100</v>
      </c>
      <c r="K265" s="2" t="str">
        <f t="shared" si="159"/>
        <v>FCS0302</v>
      </c>
      <c r="L265" s="1">
        <f t="shared" si="160"/>
        <v>6</v>
      </c>
      <c r="M265" s="1">
        <f t="shared" si="161"/>
        <v>7</v>
      </c>
      <c r="N265" s="1">
        <v>8</v>
      </c>
      <c r="O265" s="57" t="str">
        <f t="shared" si="162"/>
        <v>AAI143</v>
      </c>
      <c r="P265" s="2" t="str">
        <f t="shared" si="134"/>
        <v>AI</v>
      </c>
      <c r="Q265" s="2"/>
      <c r="R265" s="57" t="s">
        <v>162</v>
      </c>
      <c r="S265" s="2"/>
      <c r="T265" s="2"/>
      <c r="U265" s="2">
        <v>10</v>
      </c>
      <c r="V265" s="2"/>
      <c r="W265" s="36" t="s">
        <v>3583</v>
      </c>
      <c r="X265" s="36" t="s">
        <v>354</v>
      </c>
      <c r="Y265" s="3" t="str">
        <f t="shared" si="148"/>
        <v>%Z067108</v>
      </c>
      <c r="Z265" s="2" t="str">
        <f t="shared" si="140"/>
        <v>%%I08LT9012</v>
      </c>
      <c r="AA265" s="2"/>
      <c r="AB265" s="2" t="str">
        <f t="shared" si="149"/>
        <v>低压排气分离罐VE905液位</v>
      </c>
      <c r="AC265" s="1" t="str">
        <f t="shared" si="150"/>
        <v>0</v>
      </c>
      <c r="AD265" s="1" t="str">
        <f t="shared" si="151"/>
        <v>100</v>
      </c>
      <c r="AE265" s="1" t="str">
        <f t="shared" si="152"/>
        <v>%</v>
      </c>
      <c r="AF265" s="1"/>
      <c r="AG265" s="1"/>
      <c r="AH265" s="1"/>
      <c r="AI265" s="1"/>
      <c r="AJ265" s="1"/>
      <c r="AK265" s="58" t="s">
        <v>165</v>
      </c>
      <c r="AL265" s="4"/>
      <c r="AM265" s="4"/>
      <c r="AN265" s="5"/>
      <c r="AO265" s="195" t="s">
        <v>161</v>
      </c>
      <c r="AP265" s="199" t="s">
        <v>166</v>
      </c>
      <c r="AQ265" s="197"/>
      <c r="AR265" s="196"/>
      <c r="AS265" s="196"/>
      <c r="AT265" s="205" t="s">
        <v>168</v>
      </c>
      <c r="AU265" s="205" t="s">
        <v>169</v>
      </c>
      <c r="AV265" s="196" t="s">
        <v>170</v>
      </c>
      <c r="AW265" s="4"/>
      <c r="AX265" s="4"/>
      <c r="AY265" s="4"/>
      <c r="AZ265" s="4"/>
      <c r="BA265" s="4"/>
      <c r="BB265" s="4"/>
      <c r="BC265" s="4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4"/>
      <c r="BW265" s="8"/>
      <c r="BX265" s="8"/>
      <c r="BY265" s="8"/>
      <c r="BZ265" s="4"/>
      <c r="CA265" s="4"/>
      <c r="CB265" s="4"/>
      <c r="CC265" s="4"/>
      <c r="CD265" s="27"/>
      <c r="CE265" s="27"/>
      <c r="CF265" s="207">
        <f t="shared" si="153"/>
        <v>-0.1</v>
      </c>
      <c r="CG265" s="208">
        <f t="shared" si="154"/>
        <v>0.1</v>
      </c>
      <c r="CH265" s="209"/>
      <c r="CI265" s="210"/>
      <c r="CJ265" s="207">
        <f t="shared" si="155"/>
        <v>49.9</v>
      </c>
      <c r="CK265" s="208">
        <f t="shared" si="156"/>
        <v>50.1</v>
      </c>
      <c r="CL265" s="209"/>
      <c r="CM265" s="210"/>
      <c r="CN265" s="207">
        <f t="shared" si="157"/>
        <v>99.9</v>
      </c>
      <c r="CO265" s="208">
        <f t="shared" si="158"/>
        <v>100.1</v>
      </c>
      <c r="CP265" s="211"/>
      <c r="CQ265" s="212"/>
      <c r="CR265" s="213"/>
      <c r="CS265" s="213"/>
    </row>
    <row r="266" spans="1:97" ht="19.899999999999999" customHeight="1">
      <c r="A266" s="194">
        <v>265</v>
      </c>
      <c r="B266" s="195">
        <v>9</v>
      </c>
      <c r="C266" s="195"/>
      <c r="D266" s="196" t="s">
        <v>3584</v>
      </c>
      <c r="E266" s="196" t="s">
        <v>3585</v>
      </c>
      <c r="F266" s="196" t="s">
        <v>3586</v>
      </c>
      <c r="G266" s="196" t="s">
        <v>313</v>
      </c>
      <c r="H266" s="196" t="s">
        <v>314</v>
      </c>
      <c r="I266" s="237" t="str">
        <f t="shared" si="146"/>
        <v>0</v>
      </c>
      <c r="J266" s="237" t="str">
        <f t="shared" si="147"/>
        <v>100</v>
      </c>
      <c r="K266" s="2" t="str">
        <f t="shared" si="159"/>
        <v>FCS0302</v>
      </c>
      <c r="L266" s="1">
        <f t="shared" si="160"/>
        <v>6</v>
      </c>
      <c r="M266" s="1">
        <f t="shared" si="161"/>
        <v>7</v>
      </c>
      <c r="N266" s="1">
        <v>9</v>
      </c>
      <c r="O266" s="57" t="str">
        <f t="shared" si="162"/>
        <v>AAI143</v>
      </c>
      <c r="P266" s="2" t="str">
        <f t="shared" si="134"/>
        <v>AI</v>
      </c>
      <c r="Q266" s="2"/>
      <c r="R266" s="57" t="s">
        <v>162</v>
      </c>
      <c r="S266" s="2"/>
      <c r="T266" s="2"/>
      <c r="U266" s="2">
        <v>19</v>
      </c>
      <c r="V266" s="2"/>
      <c r="W266" s="36" t="s">
        <v>3587</v>
      </c>
      <c r="X266" s="36" t="s">
        <v>354</v>
      </c>
      <c r="Y266" s="3" t="str">
        <f t="shared" si="148"/>
        <v>%Z067109</v>
      </c>
      <c r="Z266" s="2" t="str">
        <f t="shared" si="140"/>
        <v>%%I08LT9704</v>
      </c>
      <c r="AA266" s="2"/>
      <c r="AB266" s="2" t="str">
        <f t="shared" si="149"/>
        <v>排气洗涤塔VE901液位</v>
      </c>
      <c r="AC266" s="1" t="str">
        <f t="shared" si="150"/>
        <v>0</v>
      </c>
      <c r="AD266" s="1" t="str">
        <f t="shared" si="151"/>
        <v>100</v>
      </c>
      <c r="AE266" s="1" t="str">
        <f t="shared" si="152"/>
        <v>%</v>
      </c>
      <c r="AF266" s="59"/>
      <c r="AG266" s="59"/>
      <c r="AH266" s="1"/>
      <c r="AI266" s="1"/>
      <c r="AJ266" s="1"/>
      <c r="AK266" s="58" t="s">
        <v>165</v>
      </c>
      <c r="AL266" s="4"/>
      <c r="AM266" s="4"/>
      <c r="AN266" s="5"/>
      <c r="AO266" s="195" t="s">
        <v>161</v>
      </c>
      <c r="AP266" s="199" t="s">
        <v>166</v>
      </c>
      <c r="AQ266" s="197"/>
      <c r="AR266" s="196"/>
      <c r="AS266" s="196"/>
      <c r="AT266" s="205" t="s">
        <v>168</v>
      </c>
      <c r="AU266" s="205" t="s">
        <v>169</v>
      </c>
      <c r="AV266" s="196" t="s">
        <v>170</v>
      </c>
      <c r="AW266" s="4"/>
      <c r="AX266" s="4"/>
      <c r="AY266" s="4"/>
      <c r="AZ266" s="4"/>
      <c r="BA266" s="4"/>
      <c r="BB266" s="4"/>
      <c r="BC266" s="4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4"/>
      <c r="BW266" s="8"/>
      <c r="BX266" s="8"/>
      <c r="BY266" s="8"/>
      <c r="BZ266" s="4"/>
      <c r="CA266" s="4"/>
      <c r="CB266" s="4"/>
      <c r="CC266" s="4"/>
      <c r="CD266" s="27"/>
      <c r="CE266" s="27"/>
      <c r="CF266" s="207">
        <f t="shared" si="153"/>
        <v>-0.1</v>
      </c>
      <c r="CG266" s="208">
        <f t="shared" si="154"/>
        <v>0.1</v>
      </c>
      <c r="CH266" s="209"/>
      <c r="CI266" s="210"/>
      <c r="CJ266" s="207">
        <f t="shared" si="155"/>
        <v>49.9</v>
      </c>
      <c r="CK266" s="208">
        <f t="shared" si="156"/>
        <v>50.1</v>
      </c>
      <c r="CL266" s="209"/>
      <c r="CM266" s="210"/>
      <c r="CN266" s="207">
        <f t="shared" si="157"/>
        <v>99.9</v>
      </c>
      <c r="CO266" s="208">
        <f t="shared" si="158"/>
        <v>100.1</v>
      </c>
      <c r="CP266" s="211"/>
      <c r="CQ266" s="212"/>
      <c r="CR266" s="213"/>
      <c r="CS266" s="213"/>
    </row>
    <row r="267" spans="1:97" ht="19.899999999999999" customHeight="1">
      <c r="A267" s="194">
        <v>266</v>
      </c>
      <c r="B267" s="195">
        <v>10</v>
      </c>
      <c r="C267" s="195"/>
      <c r="D267" s="196" t="s">
        <v>3588</v>
      </c>
      <c r="E267" s="196" t="s">
        <v>3589</v>
      </c>
      <c r="F267" s="196" t="s">
        <v>3590</v>
      </c>
      <c r="G267" s="197" t="s">
        <v>313</v>
      </c>
      <c r="H267" s="196" t="s">
        <v>314</v>
      </c>
      <c r="I267" s="237" t="str">
        <f t="shared" si="146"/>
        <v>0</v>
      </c>
      <c r="J267" s="237" t="str">
        <f t="shared" si="147"/>
        <v>100</v>
      </c>
      <c r="K267" s="2" t="str">
        <f t="shared" si="159"/>
        <v>FCS0302</v>
      </c>
      <c r="L267" s="1">
        <f t="shared" si="160"/>
        <v>6</v>
      </c>
      <c r="M267" s="1">
        <f t="shared" si="161"/>
        <v>7</v>
      </c>
      <c r="N267" s="1">
        <v>10</v>
      </c>
      <c r="O267" s="57" t="str">
        <f t="shared" si="162"/>
        <v>AAI143</v>
      </c>
      <c r="P267" s="2" t="str">
        <f t="shared" si="134"/>
        <v>AI</v>
      </c>
      <c r="Q267" s="2"/>
      <c r="R267" s="57" t="s">
        <v>162</v>
      </c>
      <c r="S267" s="2"/>
      <c r="T267" s="2"/>
      <c r="U267" s="2">
        <v>10</v>
      </c>
      <c r="V267" s="2"/>
      <c r="W267" s="36" t="s">
        <v>3591</v>
      </c>
      <c r="X267" s="36" t="s">
        <v>354</v>
      </c>
      <c r="Y267" s="3" t="str">
        <f t="shared" si="148"/>
        <v>%Z067110</v>
      </c>
      <c r="Z267" s="2" t="str">
        <f t="shared" si="140"/>
        <v>%%I08LT9709</v>
      </c>
      <c r="AA267" s="2"/>
      <c r="AB267" s="2" t="str">
        <f t="shared" si="149"/>
        <v>密封排气分离罐VE911液位</v>
      </c>
      <c r="AC267" s="1" t="str">
        <f t="shared" si="150"/>
        <v>0</v>
      </c>
      <c r="AD267" s="1" t="str">
        <f t="shared" si="151"/>
        <v>100</v>
      </c>
      <c r="AE267" s="1" t="str">
        <f t="shared" si="152"/>
        <v>%</v>
      </c>
      <c r="AF267" s="1"/>
      <c r="AG267" s="1"/>
      <c r="AH267" s="1"/>
      <c r="AI267" s="1"/>
      <c r="AJ267" s="1"/>
      <c r="AK267" s="58" t="s">
        <v>165</v>
      </c>
      <c r="AL267" s="4"/>
      <c r="AM267" s="4"/>
      <c r="AN267" s="5"/>
      <c r="AO267" s="195" t="s">
        <v>161</v>
      </c>
      <c r="AP267" s="199" t="s">
        <v>166</v>
      </c>
      <c r="AQ267" s="197"/>
      <c r="AR267" s="196"/>
      <c r="AS267" s="196"/>
      <c r="AT267" s="205" t="s">
        <v>168</v>
      </c>
      <c r="AU267" s="205" t="s">
        <v>169</v>
      </c>
      <c r="AV267" s="196" t="s">
        <v>170</v>
      </c>
      <c r="AW267" s="4"/>
      <c r="AX267" s="4"/>
      <c r="AY267" s="4"/>
      <c r="AZ267" s="4"/>
      <c r="BA267" s="4"/>
      <c r="BB267" s="4"/>
      <c r="BC267" s="4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4"/>
      <c r="BW267" s="8"/>
      <c r="BX267" s="8"/>
      <c r="BY267" s="8"/>
      <c r="BZ267" s="4"/>
      <c r="CA267" s="4"/>
      <c r="CB267" s="4"/>
      <c r="CC267" s="4"/>
      <c r="CD267" s="27"/>
      <c r="CE267" s="27"/>
      <c r="CF267" s="207">
        <f t="shared" si="153"/>
        <v>-0.1</v>
      </c>
      <c r="CG267" s="208">
        <f t="shared" si="154"/>
        <v>0.1</v>
      </c>
      <c r="CH267" s="209"/>
      <c r="CI267" s="210"/>
      <c r="CJ267" s="207">
        <f t="shared" si="155"/>
        <v>49.9</v>
      </c>
      <c r="CK267" s="208">
        <f t="shared" si="156"/>
        <v>50.1</v>
      </c>
      <c r="CL267" s="209"/>
      <c r="CM267" s="210"/>
      <c r="CN267" s="207">
        <f t="shared" si="157"/>
        <v>99.9</v>
      </c>
      <c r="CO267" s="208">
        <f t="shared" si="158"/>
        <v>100.1</v>
      </c>
      <c r="CP267" s="211"/>
      <c r="CQ267" s="212"/>
      <c r="CR267" s="213"/>
      <c r="CS267" s="213"/>
    </row>
    <row r="268" spans="1:97" ht="19.899999999999999" customHeight="1">
      <c r="A268" s="194">
        <v>267</v>
      </c>
      <c r="B268" s="195">
        <v>11</v>
      </c>
      <c r="C268" s="195"/>
      <c r="D268" s="196" t="str">
        <f t="shared" ref="D268:D273" si="163">LEFT(K268,1)&amp;RIGHT(K268,2)&amp;"N"&amp;L268&amp;"S"&amp;M268&amp;N268</f>
        <v>F02N6S711</v>
      </c>
      <c r="E268" s="196" t="s">
        <v>3592</v>
      </c>
      <c r="F268" s="196" t="s">
        <v>675</v>
      </c>
      <c r="G268" s="197"/>
      <c r="H268" s="196"/>
      <c r="I268" s="237"/>
      <c r="J268" s="237"/>
      <c r="K268" s="2" t="str">
        <f t="shared" si="159"/>
        <v>FCS0302</v>
      </c>
      <c r="L268" s="1">
        <f t="shared" si="160"/>
        <v>6</v>
      </c>
      <c r="M268" s="1">
        <f t="shared" si="161"/>
        <v>7</v>
      </c>
      <c r="N268" s="1">
        <v>11</v>
      </c>
      <c r="O268" s="57" t="str">
        <f t="shared" si="162"/>
        <v>AAI143</v>
      </c>
      <c r="P268" s="2" t="str">
        <f t="shared" si="134"/>
        <v>AI</v>
      </c>
      <c r="Q268" s="2"/>
      <c r="R268" s="57" t="s">
        <v>162</v>
      </c>
      <c r="S268" s="2"/>
      <c r="T268" s="2"/>
      <c r="U268" s="2"/>
      <c r="V268" s="2"/>
      <c r="W268" s="2"/>
      <c r="X268" s="2"/>
      <c r="Y268" s="3" t="str">
        <f t="shared" si="148"/>
        <v>%Z067111</v>
      </c>
      <c r="Z268" s="2" t="str">
        <f t="shared" si="140"/>
        <v>%%IF02N6S711</v>
      </c>
      <c r="AA268" s="2"/>
      <c r="AB268" s="2" t="str">
        <f t="shared" si="149"/>
        <v>SBAI SPARE</v>
      </c>
      <c r="AC268" s="1" t="str">
        <f t="shared" si="150"/>
        <v/>
      </c>
      <c r="AD268" s="1" t="str">
        <f t="shared" si="151"/>
        <v/>
      </c>
      <c r="AE268" s="1" t="str">
        <f t="shared" si="152"/>
        <v/>
      </c>
      <c r="AF268" s="1"/>
      <c r="AG268" s="1"/>
      <c r="AH268" s="1"/>
      <c r="AI268" s="1"/>
      <c r="AJ268" s="1"/>
      <c r="AK268" s="58" t="s">
        <v>165</v>
      </c>
      <c r="AL268" s="4"/>
      <c r="AM268" s="4"/>
      <c r="AN268" s="5"/>
      <c r="AO268" s="195" t="s">
        <v>161</v>
      </c>
      <c r="AP268" s="199" t="s">
        <v>166</v>
      </c>
      <c r="AQ268" s="197"/>
      <c r="AR268" s="196"/>
      <c r="AS268" s="196"/>
      <c r="AT268" s="205" t="s">
        <v>168</v>
      </c>
      <c r="AU268" s="205"/>
      <c r="AV268" s="196"/>
      <c r="AW268" s="4"/>
      <c r="AX268" s="4"/>
      <c r="AY268" s="4"/>
      <c r="AZ268" s="4"/>
      <c r="BA268" s="4"/>
      <c r="BB268" s="4"/>
      <c r="BC268" s="4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4"/>
      <c r="BW268" s="8"/>
      <c r="BX268" s="8"/>
      <c r="BY268" s="8"/>
      <c r="BZ268" s="4"/>
      <c r="CA268" s="4"/>
      <c r="CB268" s="4"/>
      <c r="CC268" s="4"/>
      <c r="CD268" s="27"/>
      <c r="CE268" s="27"/>
      <c r="CF268" s="207" t="e">
        <f t="shared" si="153"/>
        <v>#VALUE!</v>
      </c>
      <c r="CG268" s="208" t="e">
        <f t="shared" si="154"/>
        <v>#VALUE!</v>
      </c>
      <c r="CH268" s="209"/>
      <c r="CI268" s="210"/>
      <c r="CJ268" s="207" t="e">
        <f t="shared" si="155"/>
        <v>#VALUE!</v>
      </c>
      <c r="CK268" s="208" t="e">
        <f t="shared" si="156"/>
        <v>#VALUE!</v>
      </c>
      <c r="CL268" s="209"/>
      <c r="CM268" s="210"/>
      <c r="CN268" s="207" t="e">
        <f t="shared" si="157"/>
        <v>#VALUE!</v>
      </c>
      <c r="CO268" s="208" t="e">
        <f t="shared" si="158"/>
        <v>#VALUE!</v>
      </c>
      <c r="CP268" s="211"/>
      <c r="CQ268" s="212"/>
      <c r="CR268" s="213"/>
      <c r="CS268" s="213"/>
    </row>
    <row r="269" spans="1:97" ht="19.899999999999999" customHeight="1">
      <c r="A269" s="194">
        <v>268</v>
      </c>
      <c r="B269" s="195">
        <v>12</v>
      </c>
      <c r="C269" s="195"/>
      <c r="D269" s="196" t="str">
        <f t="shared" si="163"/>
        <v>F02N6S712</v>
      </c>
      <c r="E269" s="196" t="s">
        <v>3593</v>
      </c>
      <c r="F269" s="196" t="s">
        <v>675</v>
      </c>
      <c r="G269" s="197"/>
      <c r="H269" s="196"/>
      <c r="I269" s="237"/>
      <c r="J269" s="237"/>
      <c r="K269" s="2" t="str">
        <f t="shared" si="159"/>
        <v>FCS0302</v>
      </c>
      <c r="L269" s="1">
        <f t="shared" si="160"/>
        <v>6</v>
      </c>
      <c r="M269" s="1">
        <f t="shared" si="161"/>
        <v>7</v>
      </c>
      <c r="N269" s="1">
        <v>12</v>
      </c>
      <c r="O269" s="57" t="str">
        <f t="shared" si="162"/>
        <v>AAI143</v>
      </c>
      <c r="P269" s="2" t="str">
        <f t="shared" si="134"/>
        <v>AI</v>
      </c>
      <c r="Q269" s="2"/>
      <c r="R269" s="57" t="s">
        <v>162</v>
      </c>
      <c r="S269" s="2"/>
      <c r="T269" s="2"/>
      <c r="U269" s="2"/>
      <c r="V269" s="2"/>
      <c r="W269" s="2"/>
      <c r="X269" s="2"/>
      <c r="Y269" s="3" t="str">
        <f t="shared" si="148"/>
        <v>%Z067112</v>
      </c>
      <c r="Z269" s="2" t="str">
        <f t="shared" si="140"/>
        <v>%%IF02N6S712</v>
      </c>
      <c r="AA269" s="2"/>
      <c r="AB269" s="2" t="str">
        <f t="shared" si="149"/>
        <v>SBAI SPARE</v>
      </c>
      <c r="AC269" s="1" t="str">
        <f t="shared" si="150"/>
        <v/>
      </c>
      <c r="AD269" s="1" t="str">
        <f t="shared" si="151"/>
        <v/>
      </c>
      <c r="AE269" s="1" t="str">
        <f t="shared" si="152"/>
        <v/>
      </c>
      <c r="AF269" s="1"/>
      <c r="AG269" s="1"/>
      <c r="AH269" s="1"/>
      <c r="AI269" s="1"/>
      <c r="AJ269" s="1"/>
      <c r="AK269" s="58" t="s">
        <v>165</v>
      </c>
      <c r="AL269" s="4"/>
      <c r="AM269" s="4"/>
      <c r="AN269" s="5"/>
      <c r="AO269" s="195" t="s">
        <v>161</v>
      </c>
      <c r="AP269" s="199" t="s">
        <v>166</v>
      </c>
      <c r="AQ269" s="197"/>
      <c r="AR269" s="196"/>
      <c r="AS269" s="196"/>
      <c r="AT269" s="205" t="s">
        <v>168</v>
      </c>
      <c r="AU269" s="205"/>
      <c r="AV269" s="196"/>
      <c r="AW269" s="4"/>
      <c r="AX269" s="4"/>
      <c r="AY269" s="4"/>
      <c r="AZ269" s="4"/>
      <c r="BA269" s="4"/>
      <c r="BB269" s="4"/>
      <c r="BC269" s="4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4"/>
      <c r="BW269" s="8"/>
      <c r="BX269" s="8"/>
      <c r="BY269" s="8"/>
      <c r="BZ269" s="4"/>
      <c r="CA269" s="4"/>
      <c r="CB269" s="4"/>
      <c r="CC269" s="4"/>
      <c r="CD269" s="27"/>
      <c r="CE269" s="27"/>
      <c r="CF269" s="207" t="e">
        <f t="shared" si="153"/>
        <v>#VALUE!</v>
      </c>
      <c r="CG269" s="208" t="e">
        <f t="shared" si="154"/>
        <v>#VALUE!</v>
      </c>
      <c r="CH269" s="209"/>
      <c r="CI269" s="210"/>
      <c r="CJ269" s="207" t="e">
        <f t="shared" si="155"/>
        <v>#VALUE!</v>
      </c>
      <c r="CK269" s="208" t="e">
        <f t="shared" si="156"/>
        <v>#VALUE!</v>
      </c>
      <c r="CL269" s="209"/>
      <c r="CM269" s="210"/>
      <c r="CN269" s="207" t="e">
        <f t="shared" si="157"/>
        <v>#VALUE!</v>
      </c>
      <c r="CO269" s="208" t="e">
        <f t="shared" si="158"/>
        <v>#VALUE!</v>
      </c>
      <c r="CP269" s="211"/>
      <c r="CQ269" s="212"/>
      <c r="CR269" s="213"/>
      <c r="CS269" s="213"/>
    </row>
    <row r="270" spans="1:97" ht="19.899999999999999" customHeight="1">
      <c r="A270" s="194">
        <v>269</v>
      </c>
      <c r="B270" s="195">
        <v>13</v>
      </c>
      <c r="C270" s="195"/>
      <c r="D270" s="196" t="str">
        <f t="shared" si="163"/>
        <v>F02N6S713</v>
      </c>
      <c r="E270" s="196" t="s">
        <v>3594</v>
      </c>
      <c r="F270" s="196" t="s">
        <v>675</v>
      </c>
      <c r="G270" s="197"/>
      <c r="H270" s="196"/>
      <c r="I270" s="237"/>
      <c r="J270" s="237"/>
      <c r="K270" s="2" t="str">
        <f t="shared" si="159"/>
        <v>FCS0302</v>
      </c>
      <c r="L270" s="1">
        <f t="shared" si="160"/>
        <v>6</v>
      </c>
      <c r="M270" s="1">
        <f t="shared" si="161"/>
        <v>7</v>
      </c>
      <c r="N270" s="1">
        <v>13</v>
      </c>
      <c r="O270" s="57" t="str">
        <f t="shared" si="162"/>
        <v>AAI143</v>
      </c>
      <c r="P270" s="2" t="str">
        <f t="shared" si="134"/>
        <v>AI</v>
      </c>
      <c r="Q270" s="2"/>
      <c r="R270" s="57" t="s">
        <v>162</v>
      </c>
      <c r="S270" s="2"/>
      <c r="T270" s="2"/>
      <c r="U270" s="2"/>
      <c r="V270" s="2"/>
      <c r="W270" s="2"/>
      <c r="X270" s="2"/>
      <c r="Y270" s="3" t="str">
        <f t="shared" si="148"/>
        <v>%Z067113</v>
      </c>
      <c r="Z270" s="2" t="str">
        <f t="shared" si="140"/>
        <v>%%IF02N6S713</v>
      </c>
      <c r="AA270" s="2"/>
      <c r="AB270" s="2" t="str">
        <f t="shared" si="149"/>
        <v>SBAI SPARE</v>
      </c>
      <c r="AC270" s="1" t="str">
        <f t="shared" si="150"/>
        <v/>
      </c>
      <c r="AD270" s="1" t="str">
        <f t="shared" si="151"/>
        <v/>
      </c>
      <c r="AE270" s="1" t="str">
        <f t="shared" si="152"/>
        <v/>
      </c>
      <c r="AF270" s="1"/>
      <c r="AG270" s="1"/>
      <c r="AH270" s="1"/>
      <c r="AI270" s="1"/>
      <c r="AJ270" s="1"/>
      <c r="AK270" s="58" t="s">
        <v>165</v>
      </c>
      <c r="AL270" s="4"/>
      <c r="AM270" s="4"/>
      <c r="AN270" s="5"/>
      <c r="AO270" s="195" t="s">
        <v>161</v>
      </c>
      <c r="AP270" s="199" t="s">
        <v>166</v>
      </c>
      <c r="AQ270" s="197"/>
      <c r="AR270" s="196"/>
      <c r="AS270" s="196"/>
      <c r="AT270" s="205" t="s">
        <v>168</v>
      </c>
      <c r="AU270" s="205"/>
      <c r="AV270" s="196"/>
      <c r="AW270" s="4"/>
      <c r="AX270" s="4"/>
      <c r="AY270" s="4"/>
      <c r="AZ270" s="4"/>
      <c r="BA270" s="4"/>
      <c r="BB270" s="4"/>
      <c r="BC270" s="4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4"/>
      <c r="BW270" s="8"/>
      <c r="BX270" s="8"/>
      <c r="BY270" s="8"/>
      <c r="BZ270" s="4"/>
      <c r="CA270" s="4"/>
      <c r="CB270" s="4"/>
      <c r="CC270" s="4"/>
      <c r="CD270" s="27"/>
      <c r="CE270" s="27"/>
      <c r="CF270" s="207" t="e">
        <f t="shared" si="153"/>
        <v>#VALUE!</v>
      </c>
      <c r="CG270" s="208" t="e">
        <f t="shared" si="154"/>
        <v>#VALUE!</v>
      </c>
      <c r="CH270" s="209"/>
      <c r="CI270" s="210"/>
      <c r="CJ270" s="207" t="e">
        <f t="shared" si="155"/>
        <v>#VALUE!</v>
      </c>
      <c r="CK270" s="208" t="e">
        <f t="shared" si="156"/>
        <v>#VALUE!</v>
      </c>
      <c r="CL270" s="209"/>
      <c r="CM270" s="210"/>
      <c r="CN270" s="207" t="e">
        <f t="shared" si="157"/>
        <v>#VALUE!</v>
      </c>
      <c r="CO270" s="208" t="e">
        <f t="shared" si="158"/>
        <v>#VALUE!</v>
      </c>
      <c r="CP270" s="211"/>
      <c r="CQ270" s="212"/>
      <c r="CR270" s="213"/>
      <c r="CS270" s="213"/>
    </row>
    <row r="271" spans="1:97" ht="19.899999999999999" customHeight="1">
      <c r="A271" s="194">
        <v>270</v>
      </c>
      <c r="B271" s="204">
        <v>14</v>
      </c>
      <c r="C271" s="195"/>
      <c r="D271" s="196" t="str">
        <f t="shared" si="163"/>
        <v>F02N6S714</v>
      </c>
      <c r="E271" s="196" t="s">
        <v>3595</v>
      </c>
      <c r="F271" s="196" t="s">
        <v>675</v>
      </c>
      <c r="G271" s="197"/>
      <c r="H271" s="196"/>
      <c r="I271" s="237"/>
      <c r="J271" s="237"/>
      <c r="K271" s="2" t="str">
        <f t="shared" si="159"/>
        <v>FCS0302</v>
      </c>
      <c r="L271" s="1">
        <f t="shared" si="160"/>
        <v>6</v>
      </c>
      <c r="M271" s="1">
        <f t="shared" si="161"/>
        <v>7</v>
      </c>
      <c r="N271" s="1">
        <v>14</v>
      </c>
      <c r="O271" s="57" t="str">
        <f t="shared" si="162"/>
        <v>AAI143</v>
      </c>
      <c r="P271" s="2" t="str">
        <f t="shared" si="134"/>
        <v>AI</v>
      </c>
      <c r="Q271" s="2"/>
      <c r="R271" s="57" t="s">
        <v>162</v>
      </c>
      <c r="S271" s="2"/>
      <c r="T271" s="2"/>
      <c r="U271" s="2"/>
      <c r="V271" s="2"/>
      <c r="W271" s="36"/>
      <c r="X271" s="36"/>
      <c r="Y271" s="3" t="str">
        <f t="shared" si="148"/>
        <v>%Z067114</v>
      </c>
      <c r="Z271" s="2" t="str">
        <f t="shared" si="140"/>
        <v>%%IF02N6S714</v>
      </c>
      <c r="AA271" s="2"/>
      <c r="AB271" s="2" t="str">
        <f t="shared" si="149"/>
        <v>SBAI SPARE</v>
      </c>
      <c r="AC271" s="1" t="str">
        <f t="shared" si="150"/>
        <v/>
      </c>
      <c r="AD271" s="1" t="str">
        <f t="shared" si="151"/>
        <v/>
      </c>
      <c r="AE271" s="1" t="str">
        <f t="shared" si="152"/>
        <v/>
      </c>
      <c r="AF271" s="1"/>
      <c r="AG271" s="1"/>
      <c r="AH271" s="1"/>
      <c r="AI271" s="1"/>
      <c r="AJ271" s="1"/>
      <c r="AK271" s="58" t="s">
        <v>165</v>
      </c>
      <c r="AL271" s="4"/>
      <c r="AM271" s="4"/>
      <c r="AN271" s="5"/>
      <c r="AO271" s="195" t="s">
        <v>161</v>
      </c>
      <c r="AP271" s="199" t="s">
        <v>166</v>
      </c>
      <c r="AQ271" s="197"/>
      <c r="AR271" s="196"/>
      <c r="AS271" s="115"/>
      <c r="AT271" s="215" t="s">
        <v>168</v>
      </c>
      <c r="AU271" s="215"/>
      <c r="AV271" s="196"/>
      <c r="AW271" s="4"/>
      <c r="AX271" s="4"/>
      <c r="AY271" s="4"/>
      <c r="AZ271" s="4"/>
      <c r="BA271" s="4"/>
      <c r="BB271" s="4"/>
      <c r="BC271" s="4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4"/>
      <c r="BW271" s="8"/>
      <c r="BX271" s="8"/>
      <c r="BY271" s="8"/>
      <c r="BZ271" s="4"/>
      <c r="CA271" s="4"/>
      <c r="CB271" s="4"/>
      <c r="CC271" s="4"/>
      <c r="CD271" s="27"/>
      <c r="CE271" s="27"/>
      <c r="CF271" s="207" t="e">
        <f t="shared" si="153"/>
        <v>#VALUE!</v>
      </c>
      <c r="CG271" s="208" t="e">
        <f t="shared" si="154"/>
        <v>#VALUE!</v>
      </c>
      <c r="CH271" s="209"/>
      <c r="CI271" s="210"/>
      <c r="CJ271" s="207" t="e">
        <f t="shared" si="155"/>
        <v>#VALUE!</v>
      </c>
      <c r="CK271" s="208" t="e">
        <f t="shared" si="156"/>
        <v>#VALUE!</v>
      </c>
      <c r="CL271" s="209"/>
      <c r="CM271" s="210"/>
      <c r="CN271" s="207" t="e">
        <f t="shared" si="157"/>
        <v>#VALUE!</v>
      </c>
      <c r="CO271" s="208" t="e">
        <f t="shared" si="158"/>
        <v>#VALUE!</v>
      </c>
      <c r="CP271" s="211"/>
      <c r="CQ271" s="212"/>
      <c r="CR271" s="213"/>
      <c r="CS271" s="213"/>
    </row>
    <row r="272" spans="1:97" ht="19.899999999999999" customHeight="1">
      <c r="A272" s="194">
        <v>271</v>
      </c>
      <c r="B272" s="204">
        <v>15</v>
      </c>
      <c r="C272" s="195"/>
      <c r="D272" s="196" t="str">
        <f t="shared" si="163"/>
        <v>F02N6S715</v>
      </c>
      <c r="E272" s="196" t="s">
        <v>3596</v>
      </c>
      <c r="F272" s="196" t="s">
        <v>675</v>
      </c>
      <c r="G272" s="196"/>
      <c r="H272" s="196"/>
      <c r="I272" s="237"/>
      <c r="J272" s="237"/>
      <c r="K272" s="2" t="str">
        <f t="shared" si="159"/>
        <v>FCS0302</v>
      </c>
      <c r="L272" s="1">
        <f t="shared" si="160"/>
        <v>6</v>
      </c>
      <c r="M272" s="1">
        <f t="shared" si="161"/>
        <v>7</v>
      </c>
      <c r="N272" s="1">
        <v>15</v>
      </c>
      <c r="O272" s="57" t="str">
        <f t="shared" si="162"/>
        <v>AAI143</v>
      </c>
      <c r="P272" s="2" t="str">
        <f t="shared" si="134"/>
        <v>AI</v>
      </c>
      <c r="Q272" s="2"/>
      <c r="R272" s="57" t="s">
        <v>162</v>
      </c>
      <c r="S272" s="2"/>
      <c r="T272" s="2"/>
      <c r="U272" s="2"/>
      <c r="V272" s="2"/>
      <c r="W272" s="2"/>
      <c r="X272" s="2"/>
      <c r="Y272" s="3" t="str">
        <f t="shared" si="148"/>
        <v>%Z067115</v>
      </c>
      <c r="Z272" s="2" t="str">
        <f t="shared" si="140"/>
        <v>%%IF02N6S715</v>
      </c>
      <c r="AA272" s="36"/>
      <c r="AB272" s="2" t="str">
        <f t="shared" si="149"/>
        <v>SBAI SPARE</v>
      </c>
      <c r="AC272" s="1" t="str">
        <f t="shared" si="150"/>
        <v/>
      </c>
      <c r="AD272" s="1" t="str">
        <f t="shared" si="151"/>
        <v/>
      </c>
      <c r="AE272" s="1" t="str">
        <f t="shared" si="152"/>
        <v/>
      </c>
      <c r="AF272" s="1"/>
      <c r="AG272" s="1"/>
      <c r="AH272" s="1"/>
      <c r="AI272" s="1"/>
      <c r="AJ272" s="1"/>
      <c r="AK272" s="58" t="s">
        <v>165</v>
      </c>
      <c r="AL272" s="4"/>
      <c r="AM272" s="4"/>
      <c r="AN272" s="5"/>
      <c r="AO272" s="195" t="s">
        <v>161</v>
      </c>
      <c r="AP272" s="199" t="s">
        <v>166</v>
      </c>
      <c r="AQ272" s="197"/>
      <c r="AR272" s="196"/>
      <c r="AS272" s="195"/>
      <c r="AT272" s="216" t="s">
        <v>168</v>
      </c>
      <c r="AU272" s="216"/>
      <c r="AV272" s="196"/>
      <c r="AW272" s="4"/>
      <c r="AX272" s="4"/>
      <c r="AY272" s="4"/>
      <c r="AZ272" s="4"/>
      <c r="BA272" s="4"/>
      <c r="BB272" s="4"/>
      <c r="BC272" s="4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4"/>
      <c r="BW272" s="8"/>
      <c r="BX272" s="8"/>
      <c r="BY272" s="8"/>
      <c r="BZ272" s="4"/>
      <c r="CA272" s="4"/>
      <c r="CB272" s="4"/>
      <c r="CC272" s="4"/>
      <c r="CD272" s="27"/>
      <c r="CE272" s="27"/>
      <c r="CF272" s="207" t="e">
        <f t="shared" si="153"/>
        <v>#VALUE!</v>
      </c>
      <c r="CG272" s="208" t="e">
        <f t="shared" si="154"/>
        <v>#VALUE!</v>
      </c>
      <c r="CH272" s="209"/>
      <c r="CI272" s="210"/>
      <c r="CJ272" s="207" t="e">
        <f t="shared" si="155"/>
        <v>#VALUE!</v>
      </c>
      <c r="CK272" s="208" t="e">
        <f t="shared" si="156"/>
        <v>#VALUE!</v>
      </c>
      <c r="CL272" s="209"/>
      <c r="CM272" s="210"/>
      <c r="CN272" s="207" t="e">
        <f t="shared" si="157"/>
        <v>#VALUE!</v>
      </c>
      <c r="CO272" s="208" t="e">
        <f t="shared" si="158"/>
        <v>#VALUE!</v>
      </c>
      <c r="CP272" s="211"/>
      <c r="CQ272" s="212"/>
      <c r="CR272" s="213"/>
      <c r="CS272" s="213"/>
    </row>
    <row r="273" spans="1:97" ht="19.899999999999999" customHeight="1">
      <c r="A273" s="194">
        <v>272</v>
      </c>
      <c r="B273" s="204">
        <v>16</v>
      </c>
      <c r="C273" s="195"/>
      <c r="D273" s="196" t="str">
        <f t="shared" si="163"/>
        <v>F02N6S716</v>
      </c>
      <c r="E273" s="196" t="s">
        <v>3597</v>
      </c>
      <c r="F273" s="196" t="s">
        <v>675</v>
      </c>
      <c r="G273" s="196"/>
      <c r="H273" s="196"/>
      <c r="I273" s="237"/>
      <c r="J273" s="237"/>
      <c r="K273" s="2" t="str">
        <f t="shared" si="159"/>
        <v>FCS0302</v>
      </c>
      <c r="L273" s="1">
        <f t="shared" si="160"/>
        <v>6</v>
      </c>
      <c r="M273" s="1">
        <f t="shared" si="161"/>
        <v>7</v>
      </c>
      <c r="N273" s="1">
        <v>16</v>
      </c>
      <c r="O273" s="57" t="str">
        <f t="shared" si="162"/>
        <v>AAI143</v>
      </c>
      <c r="P273" s="2" t="str">
        <f t="shared" si="134"/>
        <v>AI</v>
      </c>
      <c r="Q273" s="2"/>
      <c r="R273" s="57" t="s">
        <v>162</v>
      </c>
      <c r="S273" s="2"/>
      <c r="T273" s="2"/>
      <c r="U273" s="2"/>
      <c r="V273" s="2"/>
      <c r="W273" s="2"/>
      <c r="X273" s="2"/>
      <c r="Y273" s="25" t="str">
        <f t="shared" si="148"/>
        <v>%Z067116</v>
      </c>
      <c r="Z273" s="2" t="str">
        <f t="shared" si="140"/>
        <v>%%IF02N6S716</v>
      </c>
      <c r="AA273" s="2"/>
      <c r="AB273" s="2" t="str">
        <f t="shared" si="149"/>
        <v>SBAI SPARE</v>
      </c>
      <c r="AC273" s="1" t="str">
        <f t="shared" si="150"/>
        <v/>
      </c>
      <c r="AD273" s="1" t="str">
        <f t="shared" si="151"/>
        <v/>
      </c>
      <c r="AE273" s="1" t="str">
        <f t="shared" si="152"/>
        <v/>
      </c>
      <c r="AF273" s="1"/>
      <c r="AG273" s="1"/>
      <c r="AH273" s="1"/>
      <c r="AI273" s="1"/>
      <c r="AJ273" s="1"/>
      <c r="AK273" s="58" t="s">
        <v>165</v>
      </c>
      <c r="AL273" s="4"/>
      <c r="AM273" s="4"/>
      <c r="AN273" s="5"/>
      <c r="AO273" s="195" t="s">
        <v>161</v>
      </c>
      <c r="AP273" s="199" t="s">
        <v>166</v>
      </c>
      <c r="AQ273" s="197"/>
      <c r="AR273" s="196"/>
      <c r="AS273" s="195"/>
      <c r="AT273" s="216" t="s">
        <v>168</v>
      </c>
      <c r="AU273" s="216"/>
      <c r="AV273" s="196"/>
      <c r="AW273" s="4"/>
      <c r="AX273" s="4"/>
      <c r="AY273" s="4"/>
      <c r="AZ273" s="4"/>
      <c r="BA273" s="4"/>
      <c r="BB273" s="4"/>
      <c r="BC273" s="4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4"/>
      <c r="BW273" s="8"/>
      <c r="BX273" s="8"/>
      <c r="BY273" s="8"/>
      <c r="BZ273" s="4"/>
      <c r="CA273" s="4"/>
      <c r="CB273" s="4"/>
      <c r="CC273" s="4"/>
      <c r="CD273" s="27"/>
      <c r="CE273" s="27"/>
      <c r="CF273" s="207" t="e">
        <f t="shared" si="153"/>
        <v>#VALUE!</v>
      </c>
      <c r="CG273" s="208" t="e">
        <f t="shared" si="154"/>
        <v>#VALUE!</v>
      </c>
      <c r="CH273" s="209"/>
      <c r="CI273" s="210"/>
      <c r="CJ273" s="207" t="e">
        <f t="shared" si="155"/>
        <v>#VALUE!</v>
      </c>
      <c r="CK273" s="208" t="e">
        <f t="shared" si="156"/>
        <v>#VALUE!</v>
      </c>
      <c r="CL273" s="209"/>
      <c r="CM273" s="210"/>
      <c r="CN273" s="207" t="e">
        <f t="shared" si="157"/>
        <v>#VALUE!</v>
      </c>
      <c r="CO273" s="208" t="e">
        <f t="shared" si="158"/>
        <v>#VALUE!</v>
      </c>
      <c r="CP273" s="211"/>
      <c r="CQ273" s="212"/>
      <c r="CR273" s="213"/>
      <c r="CS273" s="213"/>
    </row>
    <row r="274" spans="1:97" ht="19.899999999999999" customHeight="1">
      <c r="A274" s="194">
        <v>273</v>
      </c>
      <c r="B274" s="195">
        <v>1</v>
      </c>
      <c r="C274" s="195"/>
      <c r="D274" s="196" t="s">
        <v>3598</v>
      </c>
      <c r="E274" s="196" t="s">
        <v>3599</v>
      </c>
      <c r="F274" s="196" t="s">
        <v>3600</v>
      </c>
      <c r="G274" s="197" t="s">
        <v>313</v>
      </c>
      <c r="H274" s="196" t="s">
        <v>314</v>
      </c>
      <c r="I274" s="237" t="str">
        <f t="shared" ref="I274:I283" si="164">IF(G274&lt;&gt;"",LEFT(G274,FIND("~",G274,1)-1),"")</f>
        <v>0</v>
      </c>
      <c r="J274" s="237" t="str">
        <f t="shared" ref="J274:J283" si="165">IF(G274&lt;&gt;"",MID(G274,FIND("~",G274,1)+1,10),"")</f>
        <v>100</v>
      </c>
      <c r="K274" s="2" t="str">
        <f t="shared" ref="K274:K305" si="166">K273</f>
        <v>FCS0302</v>
      </c>
      <c r="L274" s="1">
        <v>7</v>
      </c>
      <c r="M274" s="1">
        <v>1</v>
      </c>
      <c r="N274" s="1">
        <v>1</v>
      </c>
      <c r="O274" s="57" t="s">
        <v>34</v>
      </c>
      <c r="P274" s="2" t="str">
        <f t="shared" si="134"/>
        <v>AI</v>
      </c>
      <c r="Q274" s="2"/>
      <c r="R274" s="57" t="s">
        <v>162</v>
      </c>
      <c r="S274" s="2"/>
      <c r="T274" s="2"/>
      <c r="U274" s="2">
        <v>11</v>
      </c>
      <c r="V274" s="2"/>
      <c r="W274" s="36" t="s">
        <v>3601</v>
      </c>
      <c r="X274" s="36" t="s">
        <v>354</v>
      </c>
      <c r="Y274" s="3" t="str">
        <f t="shared" si="148"/>
        <v>%Z071101</v>
      </c>
      <c r="Z274" s="2" t="str">
        <f t="shared" si="140"/>
        <v>%%I08LT9710</v>
      </c>
      <c r="AA274" s="2"/>
      <c r="AB274" s="2" t="str">
        <f t="shared" si="149"/>
        <v>安全泄放分离罐VE912液位</v>
      </c>
      <c r="AC274" s="1" t="str">
        <f t="shared" si="150"/>
        <v>0</v>
      </c>
      <c r="AD274" s="1" t="str">
        <f t="shared" si="151"/>
        <v>100</v>
      </c>
      <c r="AE274" s="1" t="str">
        <f t="shared" si="152"/>
        <v>%</v>
      </c>
      <c r="AF274" s="1"/>
      <c r="AG274" s="1"/>
      <c r="AH274" s="1"/>
      <c r="AI274" s="1"/>
      <c r="AJ274" s="1"/>
      <c r="AK274" s="58" t="s">
        <v>165</v>
      </c>
      <c r="AL274" s="4"/>
      <c r="AM274" s="4"/>
      <c r="AN274" s="5"/>
      <c r="AO274" s="195" t="s">
        <v>161</v>
      </c>
      <c r="AP274" s="199" t="s">
        <v>166</v>
      </c>
      <c r="AQ274" s="197"/>
      <c r="AR274" s="196"/>
      <c r="AS274" s="196"/>
      <c r="AT274" s="205" t="s">
        <v>168</v>
      </c>
      <c r="AU274" s="205" t="s">
        <v>169</v>
      </c>
      <c r="AV274" s="196" t="s">
        <v>170</v>
      </c>
      <c r="AW274" s="4"/>
      <c r="AX274" s="4"/>
      <c r="AY274" s="4"/>
      <c r="AZ274" s="4"/>
      <c r="BA274" s="4"/>
      <c r="BB274" s="4"/>
      <c r="BC274" s="4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4"/>
      <c r="BW274" s="8"/>
      <c r="BX274" s="8"/>
      <c r="BY274" s="8"/>
      <c r="BZ274" s="4"/>
      <c r="CA274" s="4"/>
      <c r="CB274" s="4"/>
      <c r="CC274" s="4"/>
      <c r="CD274" s="27"/>
      <c r="CE274" s="27"/>
      <c r="CF274" s="207">
        <f t="shared" si="153"/>
        <v>-0.1</v>
      </c>
      <c r="CG274" s="208">
        <f t="shared" si="154"/>
        <v>0.1</v>
      </c>
      <c r="CH274" s="209"/>
      <c r="CI274" s="210"/>
      <c r="CJ274" s="207">
        <f t="shared" si="155"/>
        <v>49.9</v>
      </c>
      <c r="CK274" s="208">
        <f t="shared" si="156"/>
        <v>50.1</v>
      </c>
      <c r="CL274" s="209"/>
      <c r="CM274" s="210"/>
      <c r="CN274" s="207">
        <f t="shared" si="157"/>
        <v>99.9</v>
      </c>
      <c r="CO274" s="208">
        <f t="shared" si="158"/>
        <v>100.1</v>
      </c>
      <c r="CP274" s="211"/>
      <c r="CQ274" s="212"/>
      <c r="CR274" s="213"/>
      <c r="CS274" s="213"/>
    </row>
    <row r="275" spans="1:97" ht="19.899999999999999" customHeight="1">
      <c r="A275" s="194">
        <v>274</v>
      </c>
      <c r="B275" s="195">
        <v>2</v>
      </c>
      <c r="C275" s="195"/>
      <c r="D275" s="196" t="s">
        <v>3602</v>
      </c>
      <c r="E275" s="196" t="s">
        <v>3603</v>
      </c>
      <c r="F275" s="196" t="s">
        <v>3604</v>
      </c>
      <c r="G275" s="197" t="s">
        <v>928</v>
      </c>
      <c r="H275" s="196" t="s">
        <v>385</v>
      </c>
      <c r="I275" s="237" t="str">
        <f t="shared" si="164"/>
        <v>0</v>
      </c>
      <c r="J275" s="237" t="str">
        <f t="shared" si="165"/>
        <v>1.0</v>
      </c>
      <c r="K275" s="2" t="str">
        <f t="shared" si="166"/>
        <v>FCS0302</v>
      </c>
      <c r="L275" s="1">
        <f t="shared" ref="L275:L289" si="167">L274</f>
        <v>7</v>
      </c>
      <c r="M275" s="1">
        <f t="shared" ref="M275:M289" si="168">M274</f>
        <v>1</v>
      </c>
      <c r="N275" s="1">
        <v>2</v>
      </c>
      <c r="O275" s="57" t="str">
        <f t="shared" ref="O275:O289" si="169">O274</f>
        <v>AAI143</v>
      </c>
      <c r="P275" s="2" t="str">
        <f t="shared" si="134"/>
        <v>AI</v>
      </c>
      <c r="Q275" s="2"/>
      <c r="R275" s="57" t="s">
        <v>162</v>
      </c>
      <c r="S275" s="2"/>
      <c r="T275" s="2"/>
      <c r="U275" s="2">
        <v>11</v>
      </c>
      <c r="V275" s="2"/>
      <c r="W275" s="36" t="s">
        <v>3605</v>
      </c>
      <c r="X275" s="36" t="s">
        <v>354</v>
      </c>
      <c r="Y275" s="3" t="str">
        <f t="shared" si="148"/>
        <v>%Z071102</v>
      </c>
      <c r="Z275" s="2" t="str">
        <f t="shared" si="140"/>
        <v>%%I08PT1009</v>
      </c>
      <c r="AA275" s="2"/>
      <c r="AB275" s="2" t="str">
        <f t="shared" si="149"/>
        <v>加氢反应器RC105压力</v>
      </c>
      <c r="AC275" s="1" t="str">
        <f t="shared" si="150"/>
        <v>0</v>
      </c>
      <c r="AD275" s="1" t="str">
        <f t="shared" si="151"/>
        <v>1.0</v>
      </c>
      <c r="AE275" s="1" t="str">
        <f t="shared" si="152"/>
        <v>MPa</v>
      </c>
      <c r="AF275" s="1"/>
      <c r="AG275" s="1"/>
      <c r="AH275" s="1"/>
      <c r="AI275" s="1"/>
      <c r="AJ275" s="1"/>
      <c r="AK275" s="58" t="s">
        <v>165</v>
      </c>
      <c r="AL275" s="4"/>
      <c r="AM275" s="4"/>
      <c r="AN275" s="5"/>
      <c r="AO275" s="195" t="s">
        <v>161</v>
      </c>
      <c r="AP275" s="199" t="s">
        <v>166</v>
      </c>
      <c r="AQ275" s="197"/>
      <c r="AR275" s="196"/>
      <c r="AS275" s="196"/>
      <c r="AT275" s="205" t="s">
        <v>168</v>
      </c>
      <c r="AU275" s="205" t="s">
        <v>169</v>
      </c>
      <c r="AV275" s="196" t="s">
        <v>170</v>
      </c>
      <c r="AW275" s="4"/>
      <c r="AX275" s="4"/>
      <c r="AY275" s="4"/>
      <c r="AZ275" s="4"/>
      <c r="BA275" s="4"/>
      <c r="BB275" s="4"/>
      <c r="BC275" s="4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4"/>
      <c r="BW275" s="8"/>
      <c r="BX275" s="8"/>
      <c r="BY275" s="8"/>
      <c r="BZ275" s="4"/>
      <c r="CA275" s="4"/>
      <c r="CB275" s="4"/>
      <c r="CC275" s="4"/>
      <c r="CD275" s="27"/>
      <c r="CE275" s="27"/>
      <c r="CF275" s="207">
        <f t="shared" si="153"/>
        <v>-1E-3</v>
      </c>
      <c r="CG275" s="208">
        <f t="shared" si="154"/>
        <v>1E-3</v>
      </c>
      <c r="CH275" s="209"/>
      <c r="CI275" s="210"/>
      <c r="CJ275" s="207">
        <f t="shared" si="155"/>
        <v>0.499</v>
      </c>
      <c r="CK275" s="208">
        <f t="shared" si="156"/>
        <v>0.501</v>
      </c>
      <c r="CL275" s="209"/>
      <c r="CM275" s="210"/>
      <c r="CN275" s="207">
        <f t="shared" si="157"/>
        <v>0.999</v>
      </c>
      <c r="CO275" s="208">
        <f t="shared" si="158"/>
        <v>1.0009999999999999</v>
      </c>
      <c r="CP275" s="211"/>
      <c r="CQ275" s="212"/>
      <c r="CR275" s="213"/>
      <c r="CS275" s="213"/>
    </row>
    <row r="276" spans="1:97" ht="19.899999999999999" customHeight="1">
      <c r="A276" s="194">
        <v>275</v>
      </c>
      <c r="B276" s="195">
        <v>3</v>
      </c>
      <c r="C276" s="195"/>
      <c r="D276" s="196" t="s">
        <v>3606</v>
      </c>
      <c r="E276" s="196" t="s">
        <v>3607</v>
      </c>
      <c r="F276" s="196" t="s">
        <v>3608</v>
      </c>
      <c r="G276" s="197" t="s">
        <v>384</v>
      </c>
      <c r="H276" s="196" t="s">
        <v>385</v>
      </c>
      <c r="I276" s="237" t="str">
        <f t="shared" si="164"/>
        <v>0</v>
      </c>
      <c r="J276" s="237" t="str">
        <f t="shared" si="165"/>
        <v>0.1</v>
      </c>
      <c r="K276" s="2" t="str">
        <f t="shared" si="166"/>
        <v>FCS0302</v>
      </c>
      <c r="L276" s="1">
        <f t="shared" si="167"/>
        <v>7</v>
      </c>
      <c r="M276" s="1">
        <f t="shared" si="168"/>
        <v>1</v>
      </c>
      <c r="N276" s="1">
        <v>3</v>
      </c>
      <c r="O276" s="57" t="str">
        <f t="shared" si="169"/>
        <v>AAI143</v>
      </c>
      <c r="P276" s="2" t="str">
        <f t="shared" ref="P276:P339" si="170">IF(MID(O276,4,3)="543","AO","AI")</f>
        <v>AI</v>
      </c>
      <c r="Q276" s="2"/>
      <c r="R276" s="57" t="s">
        <v>162</v>
      </c>
      <c r="S276" s="2"/>
      <c r="T276" s="2"/>
      <c r="U276" s="2">
        <v>12</v>
      </c>
      <c r="V276" s="2"/>
      <c r="W276" s="36" t="s">
        <v>3609</v>
      </c>
      <c r="X276" s="36" t="s">
        <v>354</v>
      </c>
      <c r="Y276" s="3" t="str">
        <f t="shared" si="148"/>
        <v>%Z071103</v>
      </c>
      <c r="Z276" s="2" t="str">
        <f t="shared" si="140"/>
        <v>%%I08PT2011</v>
      </c>
      <c r="AA276" s="2"/>
      <c r="AB276" s="2" t="str">
        <f t="shared" si="149"/>
        <v>碱洗罐VE201压力</v>
      </c>
      <c r="AC276" s="1" t="str">
        <f t="shared" si="150"/>
        <v>0</v>
      </c>
      <c r="AD276" s="1" t="str">
        <f t="shared" si="151"/>
        <v>0.1</v>
      </c>
      <c r="AE276" s="1" t="str">
        <f t="shared" si="152"/>
        <v>MPa</v>
      </c>
      <c r="AF276" s="1"/>
      <c r="AG276" s="1"/>
      <c r="AH276" s="1"/>
      <c r="AI276" s="1"/>
      <c r="AJ276" s="1"/>
      <c r="AK276" s="58" t="s">
        <v>165</v>
      </c>
      <c r="AL276" s="4"/>
      <c r="AM276" s="4"/>
      <c r="AN276" s="5"/>
      <c r="AO276" s="195" t="s">
        <v>161</v>
      </c>
      <c r="AP276" s="199" t="s">
        <v>166</v>
      </c>
      <c r="AQ276" s="197"/>
      <c r="AR276" s="196"/>
      <c r="AS276" s="196"/>
      <c r="AT276" s="205" t="s">
        <v>168</v>
      </c>
      <c r="AU276" s="205" t="s">
        <v>169</v>
      </c>
      <c r="AV276" s="196" t="s">
        <v>170</v>
      </c>
      <c r="AW276" s="4"/>
      <c r="AX276" s="4"/>
      <c r="AY276" s="4"/>
      <c r="AZ276" s="4"/>
      <c r="BA276" s="4"/>
      <c r="BB276" s="4"/>
      <c r="BC276" s="4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4"/>
      <c r="BW276" s="8"/>
      <c r="BX276" s="8"/>
      <c r="BY276" s="8"/>
      <c r="BZ276" s="4"/>
      <c r="CA276" s="4"/>
      <c r="CB276" s="4"/>
      <c r="CC276" s="4"/>
      <c r="CD276" s="27"/>
      <c r="CE276" s="27"/>
      <c r="CF276" s="207">
        <f t="shared" si="153"/>
        <v>-1E-4</v>
      </c>
      <c r="CG276" s="208">
        <f t="shared" si="154"/>
        <v>1E-4</v>
      </c>
      <c r="CH276" s="209"/>
      <c r="CI276" s="210"/>
      <c r="CJ276" s="207">
        <f t="shared" si="155"/>
        <v>4.99E-2</v>
      </c>
      <c r="CK276" s="208">
        <f t="shared" si="156"/>
        <v>5.0100000000000006E-2</v>
      </c>
      <c r="CL276" s="209"/>
      <c r="CM276" s="210"/>
      <c r="CN276" s="207">
        <f t="shared" si="157"/>
        <v>9.9900000000000003E-2</v>
      </c>
      <c r="CO276" s="208">
        <f t="shared" si="158"/>
        <v>0.10010000000000001</v>
      </c>
      <c r="CP276" s="211"/>
      <c r="CQ276" s="212"/>
      <c r="CR276" s="213"/>
      <c r="CS276" s="213"/>
    </row>
    <row r="277" spans="1:97" ht="19.899999999999999" customHeight="1">
      <c r="A277" s="194">
        <v>276</v>
      </c>
      <c r="B277" s="195">
        <v>4</v>
      </c>
      <c r="C277" s="195"/>
      <c r="D277" s="196" t="s">
        <v>3610</v>
      </c>
      <c r="E277" s="196" t="s">
        <v>3611</v>
      </c>
      <c r="F277" s="196" t="s">
        <v>3612</v>
      </c>
      <c r="G277" s="197" t="s">
        <v>2899</v>
      </c>
      <c r="H277" s="196" t="s">
        <v>385</v>
      </c>
      <c r="I277" s="237" t="str">
        <f t="shared" si="164"/>
        <v>0</v>
      </c>
      <c r="J277" s="237" t="str">
        <f t="shared" si="165"/>
        <v>0.4</v>
      </c>
      <c r="K277" s="2" t="str">
        <f t="shared" si="166"/>
        <v>FCS0302</v>
      </c>
      <c r="L277" s="1">
        <f t="shared" si="167"/>
        <v>7</v>
      </c>
      <c r="M277" s="1">
        <f t="shared" si="168"/>
        <v>1</v>
      </c>
      <c r="N277" s="1">
        <v>4</v>
      </c>
      <c r="O277" s="57" t="str">
        <f t="shared" si="169"/>
        <v>AAI143</v>
      </c>
      <c r="P277" s="2" t="str">
        <f t="shared" si="170"/>
        <v>AI</v>
      </c>
      <c r="Q277" s="2"/>
      <c r="R277" s="57" t="s">
        <v>162</v>
      </c>
      <c r="S277" s="2"/>
      <c r="T277" s="2"/>
      <c r="U277" s="2">
        <v>11</v>
      </c>
      <c r="V277" s="2"/>
      <c r="W277" s="36" t="s">
        <v>3613</v>
      </c>
      <c r="X277" s="36" t="s">
        <v>354</v>
      </c>
      <c r="Y277" s="3" t="str">
        <f t="shared" si="148"/>
        <v>%Z071104</v>
      </c>
      <c r="Z277" s="2" t="str">
        <f t="shared" si="140"/>
        <v>%%I08PT6005</v>
      </c>
      <c r="AA277" s="2"/>
      <c r="AB277" s="2" t="str">
        <f t="shared" si="149"/>
        <v>低低压蒸汽管网压力</v>
      </c>
      <c r="AC277" s="1" t="str">
        <f t="shared" si="150"/>
        <v>0</v>
      </c>
      <c r="AD277" s="1" t="str">
        <f t="shared" si="151"/>
        <v>0.4</v>
      </c>
      <c r="AE277" s="1" t="str">
        <f t="shared" si="152"/>
        <v>MPa</v>
      </c>
      <c r="AF277" s="1"/>
      <c r="AG277" s="1"/>
      <c r="AH277" s="1"/>
      <c r="AI277" s="1"/>
      <c r="AJ277" s="1"/>
      <c r="AK277" s="58" t="s">
        <v>165</v>
      </c>
      <c r="AL277" s="4"/>
      <c r="AM277" s="4"/>
      <c r="AN277" s="5"/>
      <c r="AO277" s="195" t="s">
        <v>161</v>
      </c>
      <c r="AP277" s="199" t="s">
        <v>166</v>
      </c>
      <c r="AQ277" s="197"/>
      <c r="AR277" s="196"/>
      <c r="AS277" s="196"/>
      <c r="AT277" s="205" t="s">
        <v>168</v>
      </c>
      <c r="AU277" s="205" t="s">
        <v>169</v>
      </c>
      <c r="AV277" s="196" t="s">
        <v>170</v>
      </c>
      <c r="AW277" s="4"/>
      <c r="AX277" s="4"/>
      <c r="AY277" s="4"/>
      <c r="AZ277" s="4"/>
      <c r="BA277" s="4"/>
      <c r="BB277" s="4"/>
      <c r="BC277" s="4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4"/>
      <c r="BW277" s="8"/>
      <c r="BX277" s="8"/>
      <c r="BY277" s="8"/>
      <c r="BZ277" s="4"/>
      <c r="CA277" s="4"/>
      <c r="CB277" s="4"/>
      <c r="CC277" s="4"/>
      <c r="CD277" s="27"/>
      <c r="CE277" s="27"/>
      <c r="CF277" s="207">
        <f t="shared" si="153"/>
        <v>-4.0000000000000002E-4</v>
      </c>
      <c r="CG277" s="208">
        <f t="shared" si="154"/>
        <v>4.0000000000000002E-4</v>
      </c>
      <c r="CH277" s="209"/>
      <c r="CI277" s="210"/>
      <c r="CJ277" s="207">
        <f t="shared" si="155"/>
        <v>0.1996</v>
      </c>
      <c r="CK277" s="208">
        <f t="shared" si="156"/>
        <v>0.20040000000000002</v>
      </c>
      <c r="CL277" s="209"/>
      <c r="CM277" s="210"/>
      <c r="CN277" s="207">
        <f t="shared" si="157"/>
        <v>0.39960000000000001</v>
      </c>
      <c r="CO277" s="208">
        <f t="shared" si="158"/>
        <v>0.40040000000000003</v>
      </c>
      <c r="CP277" s="211"/>
      <c r="CQ277" s="212"/>
      <c r="CR277" s="213"/>
      <c r="CS277" s="213"/>
    </row>
    <row r="278" spans="1:97" ht="19.899999999999999" customHeight="1">
      <c r="A278" s="194">
        <v>277</v>
      </c>
      <c r="B278" s="195">
        <v>5</v>
      </c>
      <c r="C278" s="195"/>
      <c r="D278" s="196" t="s">
        <v>3614</v>
      </c>
      <c r="E278" s="196" t="s">
        <v>3615</v>
      </c>
      <c r="F278" s="196" t="s">
        <v>3616</v>
      </c>
      <c r="G278" s="197" t="s">
        <v>419</v>
      </c>
      <c r="H278" s="196" t="s">
        <v>385</v>
      </c>
      <c r="I278" s="237" t="str">
        <f t="shared" si="164"/>
        <v>0</v>
      </c>
      <c r="J278" s="237" t="str">
        <f t="shared" si="165"/>
        <v>3.0</v>
      </c>
      <c r="K278" s="2" t="str">
        <f t="shared" si="166"/>
        <v>FCS0302</v>
      </c>
      <c r="L278" s="1">
        <f t="shared" si="167"/>
        <v>7</v>
      </c>
      <c r="M278" s="1">
        <f t="shared" si="168"/>
        <v>1</v>
      </c>
      <c r="N278" s="1">
        <v>5</v>
      </c>
      <c r="O278" s="57" t="str">
        <f t="shared" si="169"/>
        <v>AAI143</v>
      </c>
      <c r="P278" s="2" t="str">
        <f t="shared" si="170"/>
        <v>AI</v>
      </c>
      <c r="Q278" s="2"/>
      <c r="R278" s="57" t="s">
        <v>162</v>
      </c>
      <c r="S278" s="2"/>
      <c r="T278" s="2"/>
      <c r="U278" s="2">
        <v>12</v>
      </c>
      <c r="V278" s="2"/>
      <c r="W278" s="36" t="s">
        <v>3617</v>
      </c>
      <c r="X278" s="36" t="s">
        <v>354</v>
      </c>
      <c r="Y278" s="3" t="str">
        <f t="shared" si="148"/>
        <v>%Z071105</v>
      </c>
      <c r="Z278" s="2" t="str">
        <f t="shared" si="140"/>
        <v>%%I08PT6103</v>
      </c>
      <c r="AA278" s="2"/>
      <c r="AB278" s="2" t="str">
        <f t="shared" si="149"/>
        <v>来自界区2.0MPaG蒸汽压力</v>
      </c>
      <c r="AC278" s="1" t="str">
        <f t="shared" si="150"/>
        <v>0</v>
      </c>
      <c r="AD278" s="1" t="str">
        <f t="shared" si="151"/>
        <v>3.0</v>
      </c>
      <c r="AE278" s="1" t="str">
        <f t="shared" si="152"/>
        <v>MPa</v>
      </c>
      <c r="AF278" s="1"/>
      <c r="AG278" s="1"/>
      <c r="AH278" s="1"/>
      <c r="AI278" s="1"/>
      <c r="AJ278" s="1"/>
      <c r="AK278" s="58" t="s">
        <v>165</v>
      </c>
      <c r="AL278" s="4"/>
      <c r="AM278" s="4"/>
      <c r="AN278" s="5"/>
      <c r="AO278" s="195" t="s">
        <v>161</v>
      </c>
      <c r="AP278" s="199" t="s">
        <v>166</v>
      </c>
      <c r="AQ278" s="197"/>
      <c r="AR278" s="196"/>
      <c r="AS278" s="196"/>
      <c r="AT278" s="205" t="s">
        <v>168</v>
      </c>
      <c r="AU278" s="205" t="s">
        <v>169</v>
      </c>
      <c r="AV278" s="196" t="s">
        <v>170</v>
      </c>
      <c r="AW278" s="4"/>
      <c r="AX278" s="4"/>
      <c r="AY278" s="4"/>
      <c r="AZ278" s="4"/>
      <c r="BA278" s="4"/>
      <c r="BB278" s="4"/>
      <c r="BC278" s="4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4"/>
      <c r="BW278" s="8"/>
      <c r="BX278" s="8"/>
      <c r="BY278" s="8"/>
      <c r="BZ278" s="4"/>
      <c r="CA278" s="4"/>
      <c r="CB278" s="4"/>
      <c r="CC278" s="4"/>
      <c r="CD278" s="27"/>
      <c r="CE278" s="27"/>
      <c r="CF278" s="207">
        <f t="shared" si="153"/>
        <v>-3.0000000000000001E-3</v>
      </c>
      <c r="CG278" s="208">
        <f t="shared" si="154"/>
        <v>3.0000000000000001E-3</v>
      </c>
      <c r="CH278" s="209"/>
      <c r="CI278" s="210"/>
      <c r="CJ278" s="207">
        <f t="shared" si="155"/>
        <v>1.4970000000000001</v>
      </c>
      <c r="CK278" s="208">
        <f t="shared" si="156"/>
        <v>1.5029999999999999</v>
      </c>
      <c r="CL278" s="209"/>
      <c r="CM278" s="210"/>
      <c r="CN278" s="207">
        <f t="shared" si="157"/>
        <v>2.9969999999999999</v>
      </c>
      <c r="CO278" s="208">
        <f t="shared" si="158"/>
        <v>3.0030000000000001</v>
      </c>
      <c r="CP278" s="211"/>
      <c r="CQ278" s="212"/>
      <c r="CR278" s="213"/>
      <c r="CS278" s="213"/>
    </row>
    <row r="279" spans="1:97" ht="19.899999999999999" customHeight="1">
      <c r="A279" s="194">
        <v>278</v>
      </c>
      <c r="B279" s="195">
        <v>6</v>
      </c>
      <c r="C279" s="195"/>
      <c r="D279" s="196" t="s">
        <v>3618</v>
      </c>
      <c r="E279" s="196" t="s">
        <v>3619</v>
      </c>
      <c r="F279" s="196" t="s">
        <v>3620</v>
      </c>
      <c r="G279" s="197" t="s">
        <v>928</v>
      </c>
      <c r="H279" s="196" t="s">
        <v>385</v>
      </c>
      <c r="I279" s="237" t="str">
        <f t="shared" si="164"/>
        <v>0</v>
      </c>
      <c r="J279" s="237" t="str">
        <f t="shared" si="165"/>
        <v>1.0</v>
      </c>
      <c r="K279" s="2" t="str">
        <f t="shared" si="166"/>
        <v>FCS0302</v>
      </c>
      <c r="L279" s="1">
        <f t="shared" si="167"/>
        <v>7</v>
      </c>
      <c r="M279" s="1">
        <f t="shared" si="168"/>
        <v>1</v>
      </c>
      <c r="N279" s="1">
        <v>6</v>
      </c>
      <c r="O279" s="57" t="str">
        <f t="shared" si="169"/>
        <v>AAI143</v>
      </c>
      <c r="P279" s="2" t="str">
        <f t="shared" si="170"/>
        <v>AI</v>
      </c>
      <c r="Q279" s="2"/>
      <c r="R279" s="57" t="s">
        <v>162</v>
      </c>
      <c r="S279" s="2"/>
      <c r="T279" s="2"/>
      <c r="U279" s="2">
        <v>11</v>
      </c>
      <c r="V279" s="2"/>
      <c r="W279" s="36" t="s">
        <v>3621</v>
      </c>
      <c r="X279" s="36" t="s">
        <v>354</v>
      </c>
      <c r="Y279" s="3" t="str">
        <f t="shared" si="148"/>
        <v>%Z071106</v>
      </c>
      <c r="Z279" s="2" t="str">
        <f t="shared" si="140"/>
        <v>%%I08PT6110</v>
      </c>
      <c r="AA279" s="2"/>
      <c r="AB279" s="2" t="str">
        <f t="shared" si="149"/>
        <v>中压蒸汽凝液罐VE601压力</v>
      </c>
      <c r="AC279" s="1" t="str">
        <f t="shared" si="150"/>
        <v>0</v>
      </c>
      <c r="AD279" s="1" t="str">
        <f t="shared" si="151"/>
        <v>1.0</v>
      </c>
      <c r="AE279" s="1" t="str">
        <f t="shared" si="152"/>
        <v>MPa</v>
      </c>
      <c r="AF279" s="1"/>
      <c r="AG279" s="1"/>
      <c r="AH279" s="1"/>
      <c r="AI279" s="1"/>
      <c r="AJ279" s="1"/>
      <c r="AK279" s="58" t="s">
        <v>165</v>
      </c>
      <c r="AL279" s="4"/>
      <c r="AM279" s="4"/>
      <c r="AN279" s="5"/>
      <c r="AO279" s="195" t="s">
        <v>161</v>
      </c>
      <c r="AP279" s="199" t="s">
        <v>166</v>
      </c>
      <c r="AQ279" s="197"/>
      <c r="AR279" s="196"/>
      <c r="AS279" s="196"/>
      <c r="AT279" s="205" t="s">
        <v>168</v>
      </c>
      <c r="AU279" s="205" t="s">
        <v>169</v>
      </c>
      <c r="AV279" s="196" t="s">
        <v>170</v>
      </c>
      <c r="AW279" s="4"/>
      <c r="AX279" s="4"/>
      <c r="AY279" s="4"/>
      <c r="AZ279" s="4"/>
      <c r="BA279" s="4"/>
      <c r="BB279" s="4"/>
      <c r="BC279" s="4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4"/>
      <c r="BW279" s="8"/>
      <c r="BX279" s="8"/>
      <c r="BY279" s="8"/>
      <c r="BZ279" s="4"/>
      <c r="CA279" s="4"/>
      <c r="CB279" s="4"/>
      <c r="CC279" s="4"/>
      <c r="CD279" s="27"/>
      <c r="CE279" s="27"/>
      <c r="CF279" s="207">
        <f t="shared" si="153"/>
        <v>-1E-3</v>
      </c>
      <c r="CG279" s="208">
        <f t="shared" si="154"/>
        <v>1E-3</v>
      </c>
      <c r="CH279" s="209"/>
      <c r="CI279" s="210"/>
      <c r="CJ279" s="207">
        <f t="shared" si="155"/>
        <v>0.499</v>
      </c>
      <c r="CK279" s="208">
        <f t="shared" si="156"/>
        <v>0.501</v>
      </c>
      <c r="CL279" s="209"/>
      <c r="CM279" s="210"/>
      <c r="CN279" s="207">
        <f t="shared" si="157"/>
        <v>0.999</v>
      </c>
      <c r="CO279" s="208">
        <f t="shared" si="158"/>
        <v>1.0009999999999999</v>
      </c>
      <c r="CP279" s="211"/>
      <c r="CQ279" s="212"/>
      <c r="CR279" s="213"/>
      <c r="CS279" s="213"/>
    </row>
    <row r="280" spans="1:97" ht="19.899999999999999" customHeight="1">
      <c r="A280" s="194">
        <v>279</v>
      </c>
      <c r="B280" s="195">
        <v>7</v>
      </c>
      <c r="C280" s="195"/>
      <c r="D280" s="196" t="s">
        <v>3622</v>
      </c>
      <c r="E280" s="196" t="s">
        <v>3623</v>
      </c>
      <c r="F280" s="196" t="s">
        <v>3620</v>
      </c>
      <c r="G280" s="197" t="s">
        <v>2899</v>
      </c>
      <c r="H280" s="196" t="s">
        <v>385</v>
      </c>
      <c r="I280" s="237" t="str">
        <f t="shared" si="164"/>
        <v>0</v>
      </c>
      <c r="J280" s="237" t="str">
        <f t="shared" si="165"/>
        <v>0.4</v>
      </c>
      <c r="K280" s="2" t="str">
        <f t="shared" si="166"/>
        <v>FCS0302</v>
      </c>
      <c r="L280" s="1">
        <f t="shared" si="167"/>
        <v>7</v>
      </c>
      <c r="M280" s="1">
        <f t="shared" si="168"/>
        <v>1</v>
      </c>
      <c r="N280" s="1">
        <v>7</v>
      </c>
      <c r="O280" s="57" t="str">
        <f t="shared" si="169"/>
        <v>AAI143</v>
      </c>
      <c r="P280" s="2" t="str">
        <f t="shared" si="170"/>
        <v>AI</v>
      </c>
      <c r="Q280" s="2"/>
      <c r="R280" s="57" t="s">
        <v>162</v>
      </c>
      <c r="S280" s="2"/>
      <c r="T280" s="2"/>
      <c r="U280" s="2">
        <v>11</v>
      </c>
      <c r="V280" s="2"/>
      <c r="W280" s="36" t="s">
        <v>3624</v>
      </c>
      <c r="X280" s="36" t="s">
        <v>354</v>
      </c>
      <c r="Y280" s="3" t="str">
        <f t="shared" si="148"/>
        <v>%Z071107</v>
      </c>
      <c r="Z280" s="2" t="str">
        <f t="shared" si="140"/>
        <v>%%I08PT6207</v>
      </c>
      <c r="AA280" s="2"/>
      <c r="AB280" s="2" t="str">
        <f t="shared" si="149"/>
        <v>中压蒸汽凝液罐VE601压力</v>
      </c>
      <c r="AC280" s="1" t="str">
        <f t="shared" si="150"/>
        <v>0</v>
      </c>
      <c r="AD280" s="1" t="str">
        <f t="shared" si="151"/>
        <v>0.4</v>
      </c>
      <c r="AE280" s="1" t="str">
        <f t="shared" si="152"/>
        <v>MPa</v>
      </c>
      <c r="AF280" s="1"/>
      <c r="AG280" s="59"/>
      <c r="AH280" s="1"/>
      <c r="AI280" s="1"/>
      <c r="AJ280" s="1"/>
      <c r="AK280" s="58" t="s">
        <v>165</v>
      </c>
      <c r="AL280" s="4"/>
      <c r="AM280" s="4"/>
      <c r="AN280" s="5"/>
      <c r="AO280" s="195" t="s">
        <v>161</v>
      </c>
      <c r="AP280" s="199" t="s">
        <v>166</v>
      </c>
      <c r="AQ280" s="197"/>
      <c r="AR280" s="196"/>
      <c r="AS280" s="196"/>
      <c r="AT280" s="205" t="s">
        <v>168</v>
      </c>
      <c r="AU280" s="205" t="s">
        <v>169</v>
      </c>
      <c r="AV280" s="196" t="s">
        <v>170</v>
      </c>
      <c r="AW280" s="4"/>
      <c r="AX280" s="4"/>
      <c r="AY280" s="4"/>
      <c r="AZ280" s="4"/>
      <c r="BA280" s="4"/>
      <c r="BB280" s="4"/>
      <c r="BC280" s="4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4"/>
      <c r="BW280" s="8"/>
      <c r="BX280" s="8"/>
      <c r="BY280" s="8"/>
      <c r="BZ280" s="4"/>
      <c r="CA280" s="4"/>
      <c r="CB280" s="4"/>
      <c r="CC280" s="4"/>
      <c r="CD280" s="27"/>
      <c r="CE280" s="27"/>
      <c r="CF280" s="207">
        <f t="shared" si="153"/>
        <v>-4.0000000000000002E-4</v>
      </c>
      <c r="CG280" s="208">
        <f t="shared" si="154"/>
        <v>4.0000000000000002E-4</v>
      </c>
      <c r="CH280" s="209"/>
      <c r="CI280" s="210"/>
      <c r="CJ280" s="207">
        <f t="shared" si="155"/>
        <v>0.1996</v>
      </c>
      <c r="CK280" s="208">
        <f t="shared" si="156"/>
        <v>0.20040000000000002</v>
      </c>
      <c r="CL280" s="209"/>
      <c r="CM280" s="210"/>
      <c r="CN280" s="207">
        <f t="shared" si="157"/>
        <v>0.39960000000000001</v>
      </c>
      <c r="CO280" s="208">
        <f t="shared" si="158"/>
        <v>0.40040000000000003</v>
      </c>
      <c r="CP280" s="211"/>
      <c r="CQ280" s="212"/>
      <c r="CR280" s="213"/>
      <c r="CS280" s="213"/>
    </row>
    <row r="281" spans="1:97" ht="19.899999999999999" customHeight="1">
      <c r="A281" s="194">
        <v>280</v>
      </c>
      <c r="B281" s="195">
        <v>8</v>
      </c>
      <c r="C281" s="195"/>
      <c r="D281" s="196" t="s">
        <v>3625</v>
      </c>
      <c r="E281" s="196" t="s">
        <v>3626</v>
      </c>
      <c r="F281" s="196" t="s">
        <v>3627</v>
      </c>
      <c r="G281" s="197" t="s">
        <v>928</v>
      </c>
      <c r="H281" s="196" t="s">
        <v>385</v>
      </c>
      <c r="I281" s="237" t="str">
        <f t="shared" si="164"/>
        <v>0</v>
      </c>
      <c r="J281" s="237" t="str">
        <f t="shared" si="165"/>
        <v>1.0</v>
      </c>
      <c r="K281" s="2" t="str">
        <f t="shared" si="166"/>
        <v>FCS0302</v>
      </c>
      <c r="L281" s="1">
        <f t="shared" si="167"/>
        <v>7</v>
      </c>
      <c r="M281" s="1">
        <f t="shared" si="168"/>
        <v>1</v>
      </c>
      <c r="N281" s="1">
        <v>8</v>
      </c>
      <c r="O281" s="57" t="str">
        <f t="shared" si="169"/>
        <v>AAI143</v>
      </c>
      <c r="P281" s="2" t="str">
        <f t="shared" si="170"/>
        <v>AI</v>
      </c>
      <c r="Q281" s="2"/>
      <c r="R281" s="57" t="s">
        <v>162</v>
      </c>
      <c r="S281" s="2"/>
      <c r="T281" s="2"/>
      <c r="U281" s="2">
        <v>12</v>
      </c>
      <c r="V281" s="2"/>
      <c r="W281" s="36" t="s">
        <v>3628</v>
      </c>
      <c r="X281" s="36" t="s">
        <v>354</v>
      </c>
      <c r="Y281" s="3" t="str">
        <f t="shared" si="148"/>
        <v>%Z071108</v>
      </c>
      <c r="Z281" s="2" t="str">
        <f t="shared" si="140"/>
        <v>%%I08PT6403</v>
      </c>
      <c r="AA281" s="2"/>
      <c r="AB281" s="2" t="str">
        <f t="shared" si="149"/>
        <v>来自界区循工厂水压力</v>
      </c>
      <c r="AC281" s="1" t="str">
        <f t="shared" si="150"/>
        <v>0</v>
      </c>
      <c r="AD281" s="1" t="str">
        <f t="shared" si="151"/>
        <v>1.0</v>
      </c>
      <c r="AE281" s="1" t="str">
        <f t="shared" si="152"/>
        <v>MPa</v>
      </c>
      <c r="AF281" s="59"/>
      <c r="AG281" s="59"/>
      <c r="AH281" s="1"/>
      <c r="AI281" s="1"/>
      <c r="AJ281" s="1"/>
      <c r="AK281" s="58" t="s">
        <v>165</v>
      </c>
      <c r="AL281" s="4"/>
      <c r="AM281" s="4"/>
      <c r="AN281" s="5"/>
      <c r="AO281" s="195" t="s">
        <v>161</v>
      </c>
      <c r="AP281" s="199" t="s">
        <v>166</v>
      </c>
      <c r="AQ281" s="197"/>
      <c r="AR281" s="196"/>
      <c r="AS281" s="196"/>
      <c r="AT281" s="205" t="s">
        <v>168</v>
      </c>
      <c r="AU281" s="205" t="s">
        <v>169</v>
      </c>
      <c r="AV281" s="196" t="s">
        <v>170</v>
      </c>
      <c r="AW281" s="4"/>
      <c r="AX281" s="4"/>
      <c r="AY281" s="4"/>
      <c r="AZ281" s="4"/>
      <c r="BA281" s="4"/>
      <c r="BB281" s="4"/>
      <c r="BC281" s="4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4"/>
      <c r="BW281" s="8"/>
      <c r="BX281" s="8"/>
      <c r="BY281" s="8"/>
      <c r="BZ281" s="4"/>
      <c r="CA281" s="4"/>
      <c r="CB281" s="4"/>
      <c r="CC281" s="4"/>
      <c r="CD281" s="27"/>
      <c r="CE281" s="27"/>
      <c r="CF281" s="207">
        <f t="shared" si="153"/>
        <v>-1E-3</v>
      </c>
      <c r="CG281" s="208">
        <f t="shared" si="154"/>
        <v>1E-3</v>
      </c>
      <c r="CH281" s="209"/>
      <c r="CI281" s="210"/>
      <c r="CJ281" s="207">
        <f t="shared" si="155"/>
        <v>0.499</v>
      </c>
      <c r="CK281" s="208">
        <f t="shared" si="156"/>
        <v>0.501</v>
      </c>
      <c r="CL281" s="209"/>
      <c r="CM281" s="210"/>
      <c r="CN281" s="207">
        <f t="shared" si="157"/>
        <v>0.999</v>
      </c>
      <c r="CO281" s="208">
        <f t="shared" si="158"/>
        <v>1.0009999999999999</v>
      </c>
      <c r="CP281" s="211"/>
      <c r="CQ281" s="212"/>
      <c r="CR281" s="213"/>
      <c r="CS281" s="213"/>
    </row>
    <row r="282" spans="1:97" ht="19.899999999999999" customHeight="1">
      <c r="A282" s="194">
        <v>281</v>
      </c>
      <c r="B282" s="195">
        <v>9</v>
      </c>
      <c r="C282" s="195"/>
      <c r="D282" s="196" t="s">
        <v>3629</v>
      </c>
      <c r="E282" s="196" t="s">
        <v>3630</v>
      </c>
      <c r="F282" s="196" t="s">
        <v>3631</v>
      </c>
      <c r="G282" s="197" t="s">
        <v>928</v>
      </c>
      <c r="H282" s="196" t="s">
        <v>385</v>
      </c>
      <c r="I282" s="237" t="str">
        <f t="shared" si="164"/>
        <v>0</v>
      </c>
      <c r="J282" s="237" t="str">
        <f t="shared" si="165"/>
        <v>1.0</v>
      </c>
      <c r="K282" s="2" t="str">
        <f t="shared" si="166"/>
        <v>FCS0302</v>
      </c>
      <c r="L282" s="1">
        <f t="shared" si="167"/>
        <v>7</v>
      </c>
      <c r="M282" s="1">
        <f t="shared" si="168"/>
        <v>1</v>
      </c>
      <c r="N282" s="1">
        <v>9</v>
      </c>
      <c r="O282" s="57" t="str">
        <f t="shared" si="169"/>
        <v>AAI143</v>
      </c>
      <c r="P282" s="2" t="str">
        <f t="shared" si="170"/>
        <v>AI</v>
      </c>
      <c r="Q282" s="2"/>
      <c r="R282" s="57" t="s">
        <v>162</v>
      </c>
      <c r="S282" s="2"/>
      <c r="T282" s="2"/>
      <c r="U282" s="2">
        <v>12</v>
      </c>
      <c r="V282" s="2"/>
      <c r="W282" s="36" t="s">
        <v>3632</v>
      </c>
      <c r="X282" s="36" t="s">
        <v>354</v>
      </c>
      <c r="Y282" s="3" t="str">
        <f t="shared" si="148"/>
        <v>%Z071109</v>
      </c>
      <c r="Z282" s="2" t="str">
        <f t="shared" si="140"/>
        <v>%%I08PT6503</v>
      </c>
      <c r="AA282" s="2"/>
      <c r="AB282" s="2" t="str">
        <f t="shared" si="149"/>
        <v>来自界区氮气压力</v>
      </c>
      <c r="AC282" s="1" t="str">
        <f t="shared" si="150"/>
        <v>0</v>
      </c>
      <c r="AD282" s="1" t="str">
        <f t="shared" si="151"/>
        <v>1.0</v>
      </c>
      <c r="AE282" s="1" t="str">
        <f t="shared" si="152"/>
        <v>MPa</v>
      </c>
      <c r="AF282" s="1"/>
      <c r="AG282" s="1"/>
      <c r="AH282" s="1"/>
      <c r="AI282" s="1"/>
      <c r="AJ282" s="1"/>
      <c r="AK282" s="58" t="s">
        <v>165</v>
      </c>
      <c r="AL282" s="4"/>
      <c r="AM282" s="4"/>
      <c r="AN282" s="5"/>
      <c r="AO282" s="195" t="s">
        <v>161</v>
      </c>
      <c r="AP282" s="199" t="s">
        <v>166</v>
      </c>
      <c r="AQ282" s="197"/>
      <c r="AR282" s="196"/>
      <c r="AS282" s="196"/>
      <c r="AT282" s="205" t="s">
        <v>168</v>
      </c>
      <c r="AU282" s="205" t="s">
        <v>169</v>
      </c>
      <c r="AV282" s="196" t="s">
        <v>170</v>
      </c>
      <c r="AW282" s="4"/>
      <c r="AX282" s="4"/>
      <c r="AY282" s="4"/>
      <c r="AZ282" s="4"/>
      <c r="BA282" s="4"/>
      <c r="BB282" s="4"/>
      <c r="BC282" s="4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4"/>
      <c r="BW282" s="8"/>
      <c r="BX282" s="8"/>
      <c r="BY282" s="8"/>
      <c r="BZ282" s="4"/>
      <c r="CA282" s="4"/>
      <c r="CB282" s="4"/>
      <c r="CC282" s="4"/>
      <c r="CD282" s="27"/>
      <c r="CE282" s="27"/>
      <c r="CF282" s="207">
        <f t="shared" si="153"/>
        <v>-1E-3</v>
      </c>
      <c r="CG282" s="208">
        <f t="shared" si="154"/>
        <v>1E-3</v>
      </c>
      <c r="CH282" s="209"/>
      <c r="CI282" s="210"/>
      <c r="CJ282" s="207">
        <f t="shared" si="155"/>
        <v>0.499</v>
      </c>
      <c r="CK282" s="208">
        <f t="shared" si="156"/>
        <v>0.501</v>
      </c>
      <c r="CL282" s="209"/>
      <c r="CM282" s="210"/>
      <c r="CN282" s="207">
        <f t="shared" si="157"/>
        <v>0.999</v>
      </c>
      <c r="CO282" s="208">
        <f t="shared" si="158"/>
        <v>1.0009999999999999</v>
      </c>
      <c r="CP282" s="211"/>
      <c r="CQ282" s="212"/>
      <c r="CR282" s="213"/>
      <c r="CS282" s="213"/>
    </row>
    <row r="283" spans="1:97" ht="19.899999999999999" customHeight="1">
      <c r="A283" s="194">
        <v>282</v>
      </c>
      <c r="B283" s="195">
        <v>10</v>
      </c>
      <c r="C283" s="195"/>
      <c r="D283" s="196" t="s">
        <v>3633</v>
      </c>
      <c r="E283" s="196" t="s">
        <v>3634</v>
      </c>
      <c r="F283" s="196" t="s">
        <v>3635</v>
      </c>
      <c r="G283" s="197" t="s">
        <v>928</v>
      </c>
      <c r="H283" s="196" t="s">
        <v>385</v>
      </c>
      <c r="I283" s="237" t="str">
        <f t="shared" si="164"/>
        <v>0</v>
      </c>
      <c r="J283" s="237" t="str">
        <f t="shared" si="165"/>
        <v>1.0</v>
      </c>
      <c r="K283" s="2" t="str">
        <f t="shared" si="166"/>
        <v>FCS0302</v>
      </c>
      <c r="L283" s="1">
        <f t="shared" si="167"/>
        <v>7</v>
      </c>
      <c r="M283" s="1">
        <f t="shared" si="168"/>
        <v>1</v>
      </c>
      <c r="N283" s="1">
        <v>10</v>
      </c>
      <c r="O283" s="57" t="str">
        <f t="shared" si="169"/>
        <v>AAI143</v>
      </c>
      <c r="P283" s="2" t="str">
        <f t="shared" si="170"/>
        <v>AI</v>
      </c>
      <c r="Q283" s="2"/>
      <c r="R283" s="57" t="s">
        <v>162</v>
      </c>
      <c r="S283" s="2"/>
      <c r="T283" s="2"/>
      <c r="U283" s="2">
        <v>12</v>
      </c>
      <c r="V283" s="2"/>
      <c r="W283" s="36" t="s">
        <v>3636</v>
      </c>
      <c r="X283" s="36" t="s">
        <v>354</v>
      </c>
      <c r="Y283" s="3" t="str">
        <f t="shared" si="148"/>
        <v>%Z071110</v>
      </c>
      <c r="Z283" s="2" t="str">
        <f t="shared" si="140"/>
        <v>%%I08PT6601</v>
      </c>
      <c r="AA283" s="2"/>
      <c r="AB283" s="2" t="str">
        <f t="shared" si="149"/>
        <v>来自界区仪表空气压力</v>
      </c>
      <c r="AC283" s="1" t="str">
        <f t="shared" si="150"/>
        <v>0</v>
      </c>
      <c r="AD283" s="1" t="str">
        <f t="shared" si="151"/>
        <v>1.0</v>
      </c>
      <c r="AE283" s="1" t="str">
        <f t="shared" si="152"/>
        <v>MPa</v>
      </c>
      <c r="AF283" s="1"/>
      <c r="AG283" s="1"/>
      <c r="AH283" s="1"/>
      <c r="AI283" s="1"/>
      <c r="AJ283" s="1"/>
      <c r="AK283" s="58" t="s">
        <v>165</v>
      </c>
      <c r="AL283" s="4"/>
      <c r="AM283" s="4"/>
      <c r="AN283" s="5"/>
      <c r="AO283" s="195" t="s">
        <v>161</v>
      </c>
      <c r="AP283" s="199" t="s">
        <v>166</v>
      </c>
      <c r="AQ283" s="197"/>
      <c r="AR283" s="196"/>
      <c r="AS283" s="196"/>
      <c r="AT283" s="205" t="s">
        <v>168</v>
      </c>
      <c r="AU283" s="205" t="s">
        <v>169</v>
      </c>
      <c r="AV283" s="196" t="s">
        <v>170</v>
      </c>
      <c r="AW283" s="4"/>
      <c r="AX283" s="4"/>
      <c r="AY283" s="4"/>
      <c r="AZ283" s="4"/>
      <c r="BA283" s="4"/>
      <c r="BB283" s="4"/>
      <c r="BC283" s="4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4"/>
      <c r="BW283" s="8"/>
      <c r="BX283" s="8"/>
      <c r="BY283" s="8"/>
      <c r="BZ283" s="4"/>
      <c r="CA283" s="4"/>
      <c r="CB283" s="4"/>
      <c r="CC283" s="4"/>
      <c r="CD283" s="27"/>
      <c r="CE283" s="27"/>
      <c r="CF283" s="207">
        <f t="shared" si="153"/>
        <v>-1E-3</v>
      </c>
      <c r="CG283" s="208">
        <f t="shared" si="154"/>
        <v>1E-3</v>
      </c>
      <c r="CH283" s="209"/>
      <c r="CI283" s="210"/>
      <c r="CJ283" s="207">
        <f t="shared" si="155"/>
        <v>0.499</v>
      </c>
      <c r="CK283" s="208">
        <f t="shared" si="156"/>
        <v>0.501</v>
      </c>
      <c r="CL283" s="209"/>
      <c r="CM283" s="210"/>
      <c r="CN283" s="207">
        <f t="shared" si="157"/>
        <v>0.999</v>
      </c>
      <c r="CO283" s="208">
        <f t="shared" si="158"/>
        <v>1.0009999999999999</v>
      </c>
      <c r="CP283" s="211"/>
      <c r="CQ283" s="212"/>
      <c r="CR283" s="213"/>
      <c r="CS283" s="213"/>
    </row>
    <row r="284" spans="1:97" ht="19.899999999999999" customHeight="1">
      <c r="A284" s="194">
        <v>283</v>
      </c>
      <c r="B284" s="195">
        <v>11</v>
      </c>
      <c r="C284" s="195"/>
      <c r="D284" s="196" t="str">
        <f t="shared" ref="D284:D289" si="171">LEFT(K284,1)&amp;RIGHT(K284,2)&amp;"N"&amp;L284&amp;"S"&amp;M284&amp;N284</f>
        <v>F02N7S111</v>
      </c>
      <c r="E284" s="196" t="s">
        <v>3637</v>
      </c>
      <c r="F284" s="196" t="s">
        <v>675</v>
      </c>
      <c r="G284" s="197"/>
      <c r="H284" s="196"/>
      <c r="I284" s="237"/>
      <c r="J284" s="237"/>
      <c r="K284" s="2" t="str">
        <f t="shared" si="166"/>
        <v>FCS0302</v>
      </c>
      <c r="L284" s="1">
        <f t="shared" si="167"/>
        <v>7</v>
      </c>
      <c r="M284" s="1">
        <f t="shared" si="168"/>
        <v>1</v>
      </c>
      <c r="N284" s="1">
        <v>11</v>
      </c>
      <c r="O284" s="57" t="str">
        <f t="shared" si="169"/>
        <v>AAI143</v>
      </c>
      <c r="P284" s="2" t="str">
        <f t="shared" si="170"/>
        <v>AI</v>
      </c>
      <c r="Q284" s="2"/>
      <c r="R284" s="57" t="s">
        <v>162</v>
      </c>
      <c r="S284" s="2"/>
      <c r="T284" s="2"/>
      <c r="U284" s="2"/>
      <c r="V284" s="2"/>
      <c r="W284" s="2"/>
      <c r="X284" s="2"/>
      <c r="Y284" s="3" t="str">
        <f t="shared" si="148"/>
        <v>%Z071111</v>
      </c>
      <c r="Z284" s="2" t="str">
        <f t="shared" si="140"/>
        <v>%%IF02N7S111</v>
      </c>
      <c r="AA284" s="2"/>
      <c r="AB284" s="2" t="str">
        <f t="shared" si="149"/>
        <v>SBAI SPARE</v>
      </c>
      <c r="AC284" s="1" t="str">
        <f t="shared" si="150"/>
        <v/>
      </c>
      <c r="AD284" s="1" t="str">
        <f t="shared" si="151"/>
        <v/>
      </c>
      <c r="AE284" s="1" t="str">
        <f t="shared" si="152"/>
        <v/>
      </c>
      <c r="AF284" s="1"/>
      <c r="AG284" s="1"/>
      <c r="AH284" s="1"/>
      <c r="AI284" s="1"/>
      <c r="AJ284" s="1"/>
      <c r="AK284" s="58" t="s">
        <v>165</v>
      </c>
      <c r="AL284" s="4"/>
      <c r="AM284" s="4"/>
      <c r="AN284" s="5"/>
      <c r="AO284" s="195" t="s">
        <v>161</v>
      </c>
      <c r="AP284" s="199" t="s">
        <v>166</v>
      </c>
      <c r="AQ284" s="197"/>
      <c r="AR284" s="196"/>
      <c r="AS284" s="196"/>
      <c r="AT284" s="205" t="s">
        <v>168</v>
      </c>
      <c r="AU284" s="205"/>
      <c r="AV284" s="196"/>
      <c r="AW284" s="4"/>
      <c r="AX284" s="4"/>
      <c r="AY284" s="4"/>
      <c r="AZ284" s="4"/>
      <c r="BA284" s="4"/>
      <c r="BB284" s="4"/>
      <c r="BC284" s="4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4"/>
      <c r="BW284" s="8"/>
      <c r="BX284" s="8"/>
      <c r="BY284" s="8"/>
      <c r="BZ284" s="4"/>
      <c r="CA284" s="4"/>
      <c r="CB284" s="4"/>
      <c r="CC284" s="4"/>
      <c r="CD284" s="27"/>
      <c r="CE284" s="27"/>
      <c r="CF284" s="207" t="e">
        <f t="shared" si="153"/>
        <v>#VALUE!</v>
      </c>
      <c r="CG284" s="208" t="e">
        <f t="shared" si="154"/>
        <v>#VALUE!</v>
      </c>
      <c r="CH284" s="209"/>
      <c r="CI284" s="210"/>
      <c r="CJ284" s="207" t="e">
        <f t="shared" si="155"/>
        <v>#VALUE!</v>
      </c>
      <c r="CK284" s="208" t="e">
        <f t="shared" si="156"/>
        <v>#VALUE!</v>
      </c>
      <c r="CL284" s="209"/>
      <c r="CM284" s="210"/>
      <c r="CN284" s="207" t="e">
        <f t="shared" si="157"/>
        <v>#VALUE!</v>
      </c>
      <c r="CO284" s="208" t="e">
        <f t="shared" si="158"/>
        <v>#VALUE!</v>
      </c>
      <c r="CP284" s="211"/>
      <c r="CQ284" s="212"/>
      <c r="CR284" s="213"/>
      <c r="CS284" s="213"/>
    </row>
    <row r="285" spans="1:97" ht="19.899999999999999" customHeight="1">
      <c r="A285" s="194">
        <v>284</v>
      </c>
      <c r="B285" s="195">
        <v>12</v>
      </c>
      <c r="C285" s="195"/>
      <c r="D285" s="196" t="str">
        <f t="shared" si="171"/>
        <v>F02N7S112</v>
      </c>
      <c r="E285" s="196" t="s">
        <v>3638</v>
      </c>
      <c r="F285" s="196" t="s">
        <v>675</v>
      </c>
      <c r="G285" s="197"/>
      <c r="H285" s="196"/>
      <c r="I285" s="237"/>
      <c r="J285" s="237"/>
      <c r="K285" s="2" t="str">
        <f t="shared" si="166"/>
        <v>FCS0302</v>
      </c>
      <c r="L285" s="1">
        <f t="shared" si="167"/>
        <v>7</v>
      </c>
      <c r="M285" s="1">
        <f t="shared" si="168"/>
        <v>1</v>
      </c>
      <c r="N285" s="1">
        <v>12</v>
      </c>
      <c r="O285" s="57" t="str">
        <f t="shared" si="169"/>
        <v>AAI143</v>
      </c>
      <c r="P285" s="2" t="str">
        <f t="shared" si="170"/>
        <v>AI</v>
      </c>
      <c r="Q285" s="2"/>
      <c r="R285" s="57" t="s">
        <v>162</v>
      </c>
      <c r="S285" s="2"/>
      <c r="T285" s="2"/>
      <c r="U285" s="2"/>
      <c r="V285" s="2"/>
      <c r="W285" s="2"/>
      <c r="X285" s="2"/>
      <c r="Y285" s="3" t="str">
        <f t="shared" si="148"/>
        <v>%Z071112</v>
      </c>
      <c r="Z285" s="2" t="str">
        <f t="shared" si="140"/>
        <v>%%IF02N7S112</v>
      </c>
      <c r="AA285" s="2"/>
      <c r="AB285" s="2" t="str">
        <f t="shared" si="149"/>
        <v>SBAI SPARE</v>
      </c>
      <c r="AC285" s="1" t="str">
        <f t="shared" si="150"/>
        <v/>
      </c>
      <c r="AD285" s="1" t="str">
        <f t="shared" si="151"/>
        <v/>
      </c>
      <c r="AE285" s="1" t="str">
        <f t="shared" si="152"/>
        <v/>
      </c>
      <c r="AF285" s="1"/>
      <c r="AG285" s="1"/>
      <c r="AH285" s="1"/>
      <c r="AI285" s="1"/>
      <c r="AJ285" s="1"/>
      <c r="AK285" s="58" t="s">
        <v>165</v>
      </c>
      <c r="AL285" s="4"/>
      <c r="AM285" s="4"/>
      <c r="AN285" s="5"/>
      <c r="AO285" s="195" t="s">
        <v>161</v>
      </c>
      <c r="AP285" s="199" t="s">
        <v>166</v>
      </c>
      <c r="AQ285" s="197"/>
      <c r="AR285" s="196"/>
      <c r="AS285" s="196"/>
      <c r="AT285" s="205" t="s">
        <v>168</v>
      </c>
      <c r="AU285" s="205"/>
      <c r="AV285" s="196"/>
      <c r="AW285" s="4"/>
      <c r="AX285" s="4"/>
      <c r="AY285" s="4"/>
      <c r="AZ285" s="4"/>
      <c r="BA285" s="4"/>
      <c r="BB285" s="4"/>
      <c r="BC285" s="4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4"/>
      <c r="BW285" s="8"/>
      <c r="BX285" s="8"/>
      <c r="BY285" s="8"/>
      <c r="BZ285" s="4"/>
      <c r="CA285" s="4"/>
      <c r="CB285" s="4"/>
      <c r="CC285" s="4"/>
      <c r="CD285" s="27"/>
      <c r="CE285" s="27"/>
      <c r="CF285" s="207" t="e">
        <f t="shared" si="153"/>
        <v>#VALUE!</v>
      </c>
      <c r="CG285" s="208" t="e">
        <f t="shared" si="154"/>
        <v>#VALUE!</v>
      </c>
      <c r="CH285" s="209"/>
      <c r="CI285" s="210"/>
      <c r="CJ285" s="207" t="e">
        <f t="shared" si="155"/>
        <v>#VALUE!</v>
      </c>
      <c r="CK285" s="208" t="e">
        <f t="shared" si="156"/>
        <v>#VALUE!</v>
      </c>
      <c r="CL285" s="209"/>
      <c r="CM285" s="210"/>
      <c r="CN285" s="207" t="e">
        <f t="shared" si="157"/>
        <v>#VALUE!</v>
      </c>
      <c r="CO285" s="208" t="e">
        <f t="shared" si="158"/>
        <v>#VALUE!</v>
      </c>
      <c r="CP285" s="211"/>
      <c r="CQ285" s="212"/>
      <c r="CR285" s="213"/>
      <c r="CS285" s="213"/>
    </row>
    <row r="286" spans="1:97" ht="19.899999999999999" customHeight="1">
      <c r="A286" s="194">
        <v>285</v>
      </c>
      <c r="B286" s="195">
        <v>13</v>
      </c>
      <c r="C286" s="195"/>
      <c r="D286" s="196" t="str">
        <f t="shared" si="171"/>
        <v>F02N7S113</v>
      </c>
      <c r="E286" s="196" t="s">
        <v>3639</v>
      </c>
      <c r="F286" s="196" t="s">
        <v>675</v>
      </c>
      <c r="G286" s="197"/>
      <c r="H286" s="196"/>
      <c r="I286" s="237"/>
      <c r="J286" s="237"/>
      <c r="K286" s="2" t="str">
        <f t="shared" si="166"/>
        <v>FCS0302</v>
      </c>
      <c r="L286" s="1">
        <f t="shared" si="167"/>
        <v>7</v>
      </c>
      <c r="M286" s="1">
        <f t="shared" si="168"/>
        <v>1</v>
      </c>
      <c r="N286" s="1">
        <v>13</v>
      </c>
      <c r="O286" s="57" t="str">
        <f t="shared" si="169"/>
        <v>AAI143</v>
      </c>
      <c r="P286" s="2" t="str">
        <f t="shared" si="170"/>
        <v>AI</v>
      </c>
      <c r="Q286" s="2"/>
      <c r="R286" s="57" t="s">
        <v>162</v>
      </c>
      <c r="S286" s="2"/>
      <c r="T286" s="2"/>
      <c r="U286" s="2"/>
      <c r="V286" s="2"/>
      <c r="W286" s="2"/>
      <c r="X286" s="2"/>
      <c r="Y286" s="3" t="str">
        <f t="shared" si="148"/>
        <v>%Z071113</v>
      </c>
      <c r="Z286" s="2" t="str">
        <f t="shared" si="140"/>
        <v>%%IF02N7S113</v>
      </c>
      <c r="AA286" s="2"/>
      <c r="AB286" s="2" t="str">
        <f t="shared" si="149"/>
        <v>SBAI SPARE</v>
      </c>
      <c r="AC286" s="1" t="str">
        <f t="shared" si="150"/>
        <v/>
      </c>
      <c r="AD286" s="1" t="str">
        <f t="shared" si="151"/>
        <v/>
      </c>
      <c r="AE286" s="1" t="str">
        <f t="shared" si="152"/>
        <v/>
      </c>
      <c r="AF286" s="1"/>
      <c r="AG286" s="1"/>
      <c r="AH286" s="1"/>
      <c r="AI286" s="1"/>
      <c r="AJ286" s="1"/>
      <c r="AK286" s="58" t="s">
        <v>165</v>
      </c>
      <c r="AL286" s="4"/>
      <c r="AM286" s="4"/>
      <c r="AN286" s="5"/>
      <c r="AO286" s="195" t="s">
        <v>161</v>
      </c>
      <c r="AP286" s="199" t="s">
        <v>166</v>
      </c>
      <c r="AQ286" s="197"/>
      <c r="AR286" s="196"/>
      <c r="AS286" s="196"/>
      <c r="AT286" s="205" t="s">
        <v>168</v>
      </c>
      <c r="AU286" s="205"/>
      <c r="AV286" s="196"/>
      <c r="AW286" s="4"/>
      <c r="AX286" s="4"/>
      <c r="AY286" s="4"/>
      <c r="AZ286" s="4"/>
      <c r="BA286" s="4"/>
      <c r="BB286" s="4"/>
      <c r="BC286" s="4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4"/>
      <c r="BW286" s="8"/>
      <c r="BX286" s="8"/>
      <c r="BY286" s="8"/>
      <c r="BZ286" s="4"/>
      <c r="CA286" s="4"/>
      <c r="CB286" s="4"/>
      <c r="CC286" s="4"/>
      <c r="CD286" s="27"/>
      <c r="CE286" s="27"/>
      <c r="CF286" s="207" t="e">
        <f t="shared" si="153"/>
        <v>#VALUE!</v>
      </c>
      <c r="CG286" s="208" t="e">
        <f t="shared" si="154"/>
        <v>#VALUE!</v>
      </c>
      <c r="CH286" s="209"/>
      <c r="CI286" s="210"/>
      <c r="CJ286" s="207" t="e">
        <f t="shared" si="155"/>
        <v>#VALUE!</v>
      </c>
      <c r="CK286" s="208" t="e">
        <f t="shared" si="156"/>
        <v>#VALUE!</v>
      </c>
      <c r="CL286" s="209"/>
      <c r="CM286" s="210"/>
      <c r="CN286" s="207" t="e">
        <f t="shared" si="157"/>
        <v>#VALUE!</v>
      </c>
      <c r="CO286" s="208" t="e">
        <f t="shared" si="158"/>
        <v>#VALUE!</v>
      </c>
      <c r="CP286" s="211"/>
      <c r="CQ286" s="212"/>
      <c r="CR286" s="213"/>
      <c r="CS286" s="213"/>
    </row>
    <row r="287" spans="1:97" ht="19.899999999999999" customHeight="1">
      <c r="A287" s="194">
        <v>286</v>
      </c>
      <c r="B287" s="204">
        <v>14</v>
      </c>
      <c r="C287" s="195"/>
      <c r="D287" s="196" t="str">
        <f t="shared" si="171"/>
        <v>F02N7S114</v>
      </c>
      <c r="E287" s="196" t="s">
        <v>3640</v>
      </c>
      <c r="F287" s="196" t="s">
        <v>675</v>
      </c>
      <c r="G287" s="197"/>
      <c r="H287" s="196"/>
      <c r="I287" s="237"/>
      <c r="J287" s="237"/>
      <c r="K287" s="2" t="str">
        <f t="shared" si="166"/>
        <v>FCS0302</v>
      </c>
      <c r="L287" s="1">
        <f t="shared" si="167"/>
        <v>7</v>
      </c>
      <c r="M287" s="1">
        <f t="shared" si="168"/>
        <v>1</v>
      </c>
      <c r="N287" s="1">
        <v>14</v>
      </c>
      <c r="O287" s="57" t="str">
        <f t="shared" si="169"/>
        <v>AAI143</v>
      </c>
      <c r="P287" s="2" t="str">
        <f t="shared" si="170"/>
        <v>AI</v>
      </c>
      <c r="Q287" s="2"/>
      <c r="R287" s="57" t="s">
        <v>162</v>
      </c>
      <c r="S287" s="2"/>
      <c r="T287" s="2"/>
      <c r="U287" s="2"/>
      <c r="V287" s="2"/>
      <c r="W287" s="36"/>
      <c r="X287" s="36"/>
      <c r="Y287" s="3" t="str">
        <f t="shared" si="148"/>
        <v>%Z071114</v>
      </c>
      <c r="Z287" s="2" t="str">
        <f t="shared" si="140"/>
        <v>%%IF02N7S114</v>
      </c>
      <c r="AA287" s="36"/>
      <c r="AB287" s="2" t="str">
        <f t="shared" si="149"/>
        <v>SBAI SPARE</v>
      </c>
      <c r="AC287" s="1" t="str">
        <f t="shared" si="150"/>
        <v/>
      </c>
      <c r="AD287" s="1" t="str">
        <f t="shared" si="151"/>
        <v/>
      </c>
      <c r="AE287" s="1" t="str">
        <f t="shared" si="152"/>
        <v/>
      </c>
      <c r="AF287" s="1"/>
      <c r="AG287" s="1"/>
      <c r="AH287" s="1"/>
      <c r="AI287" s="1"/>
      <c r="AJ287" s="1"/>
      <c r="AK287" s="58" t="s">
        <v>165</v>
      </c>
      <c r="AL287" s="4"/>
      <c r="AM287" s="4"/>
      <c r="AN287" s="5"/>
      <c r="AO287" s="195" t="s">
        <v>161</v>
      </c>
      <c r="AP287" s="199" t="s">
        <v>166</v>
      </c>
      <c r="AQ287" s="197"/>
      <c r="AR287" s="196"/>
      <c r="AS287" s="115"/>
      <c r="AT287" s="215" t="s">
        <v>168</v>
      </c>
      <c r="AU287" s="215"/>
      <c r="AV287" s="196"/>
      <c r="AW287" s="4"/>
      <c r="AX287" s="4"/>
      <c r="AY287" s="4"/>
      <c r="AZ287" s="4"/>
      <c r="BA287" s="4"/>
      <c r="BB287" s="4"/>
      <c r="BC287" s="4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4"/>
      <c r="BW287" s="8"/>
      <c r="BX287" s="8"/>
      <c r="BY287" s="8"/>
      <c r="BZ287" s="4"/>
      <c r="CA287" s="4"/>
      <c r="CB287" s="4"/>
      <c r="CC287" s="4"/>
      <c r="CD287" s="27"/>
      <c r="CE287" s="27"/>
      <c r="CF287" s="207" t="e">
        <f t="shared" si="153"/>
        <v>#VALUE!</v>
      </c>
      <c r="CG287" s="208" t="e">
        <f t="shared" si="154"/>
        <v>#VALUE!</v>
      </c>
      <c r="CH287" s="209"/>
      <c r="CI287" s="210"/>
      <c r="CJ287" s="207" t="e">
        <f t="shared" si="155"/>
        <v>#VALUE!</v>
      </c>
      <c r="CK287" s="208" t="e">
        <f t="shared" si="156"/>
        <v>#VALUE!</v>
      </c>
      <c r="CL287" s="209"/>
      <c r="CM287" s="210"/>
      <c r="CN287" s="207" t="e">
        <f t="shared" si="157"/>
        <v>#VALUE!</v>
      </c>
      <c r="CO287" s="208" t="e">
        <f t="shared" si="158"/>
        <v>#VALUE!</v>
      </c>
      <c r="CP287" s="211"/>
      <c r="CQ287" s="212"/>
      <c r="CR287" s="213"/>
      <c r="CS287" s="213"/>
    </row>
    <row r="288" spans="1:97" ht="19.899999999999999" customHeight="1">
      <c r="A288" s="194">
        <v>287</v>
      </c>
      <c r="B288" s="204">
        <v>15</v>
      </c>
      <c r="C288" s="195"/>
      <c r="D288" s="196" t="str">
        <f t="shared" si="171"/>
        <v>F02N7S115</v>
      </c>
      <c r="E288" s="196" t="s">
        <v>3641</v>
      </c>
      <c r="F288" s="196" t="s">
        <v>675</v>
      </c>
      <c r="G288" s="196"/>
      <c r="H288" s="196"/>
      <c r="I288" s="237"/>
      <c r="J288" s="237"/>
      <c r="K288" s="2" t="str">
        <f t="shared" si="166"/>
        <v>FCS0302</v>
      </c>
      <c r="L288" s="1">
        <f t="shared" si="167"/>
        <v>7</v>
      </c>
      <c r="M288" s="1">
        <f t="shared" si="168"/>
        <v>1</v>
      </c>
      <c r="N288" s="1">
        <v>15</v>
      </c>
      <c r="O288" s="57" t="str">
        <f t="shared" si="169"/>
        <v>AAI143</v>
      </c>
      <c r="P288" s="2" t="str">
        <f t="shared" si="170"/>
        <v>AI</v>
      </c>
      <c r="Q288" s="2"/>
      <c r="R288" s="57" t="s">
        <v>162</v>
      </c>
      <c r="S288" s="2"/>
      <c r="T288" s="2"/>
      <c r="U288" s="2"/>
      <c r="V288" s="2"/>
      <c r="W288" s="2"/>
      <c r="X288" s="2"/>
      <c r="Y288" s="3" t="str">
        <f t="shared" si="148"/>
        <v>%Z071115</v>
      </c>
      <c r="Z288" s="2" t="str">
        <f t="shared" si="140"/>
        <v>%%IF02N7S115</v>
      </c>
      <c r="AA288" s="36"/>
      <c r="AB288" s="2" t="str">
        <f t="shared" si="149"/>
        <v>SBAI SPARE</v>
      </c>
      <c r="AC288" s="1" t="str">
        <f t="shared" si="150"/>
        <v/>
      </c>
      <c r="AD288" s="1" t="str">
        <f t="shared" si="151"/>
        <v/>
      </c>
      <c r="AE288" s="1" t="str">
        <f t="shared" si="152"/>
        <v/>
      </c>
      <c r="AF288" s="1"/>
      <c r="AG288" s="1"/>
      <c r="AH288" s="1"/>
      <c r="AI288" s="1"/>
      <c r="AJ288" s="1"/>
      <c r="AK288" s="58" t="s">
        <v>165</v>
      </c>
      <c r="AL288" s="4"/>
      <c r="AM288" s="4"/>
      <c r="AN288" s="5"/>
      <c r="AO288" s="195" t="s">
        <v>161</v>
      </c>
      <c r="AP288" s="199" t="s">
        <v>166</v>
      </c>
      <c r="AQ288" s="197"/>
      <c r="AR288" s="196"/>
      <c r="AS288" s="195"/>
      <c r="AT288" s="216" t="s">
        <v>168</v>
      </c>
      <c r="AU288" s="216"/>
      <c r="AV288" s="196"/>
      <c r="AW288" s="4"/>
      <c r="AX288" s="4"/>
      <c r="AY288" s="4"/>
      <c r="AZ288" s="4"/>
      <c r="BA288" s="4"/>
      <c r="BB288" s="4"/>
      <c r="BC288" s="4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4"/>
      <c r="BW288" s="8"/>
      <c r="BX288" s="8"/>
      <c r="BY288" s="8"/>
      <c r="BZ288" s="4"/>
      <c r="CA288" s="4"/>
      <c r="CB288" s="4"/>
      <c r="CC288" s="4"/>
      <c r="CD288" s="27"/>
      <c r="CE288" s="27"/>
      <c r="CF288" s="207" t="e">
        <f t="shared" si="153"/>
        <v>#VALUE!</v>
      </c>
      <c r="CG288" s="208" t="e">
        <f t="shared" si="154"/>
        <v>#VALUE!</v>
      </c>
      <c r="CH288" s="209"/>
      <c r="CI288" s="210"/>
      <c r="CJ288" s="207" t="e">
        <f t="shared" si="155"/>
        <v>#VALUE!</v>
      </c>
      <c r="CK288" s="208" t="e">
        <f t="shared" si="156"/>
        <v>#VALUE!</v>
      </c>
      <c r="CL288" s="209"/>
      <c r="CM288" s="210"/>
      <c r="CN288" s="207" t="e">
        <f t="shared" si="157"/>
        <v>#VALUE!</v>
      </c>
      <c r="CO288" s="208" t="e">
        <f t="shared" si="158"/>
        <v>#VALUE!</v>
      </c>
      <c r="CP288" s="211"/>
      <c r="CQ288" s="212"/>
      <c r="CR288" s="213"/>
      <c r="CS288" s="213"/>
    </row>
    <row r="289" spans="1:97" ht="19.899999999999999" customHeight="1">
      <c r="A289" s="194">
        <v>288</v>
      </c>
      <c r="B289" s="204">
        <v>16</v>
      </c>
      <c r="C289" s="195"/>
      <c r="D289" s="196" t="str">
        <f t="shared" si="171"/>
        <v>F02N7S116</v>
      </c>
      <c r="E289" s="196" t="s">
        <v>3642</v>
      </c>
      <c r="F289" s="196" t="s">
        <v>675</v>
      </c>
      <c r="G289" s="196"/>
      <c r="H289" s="196"/>
      <c r="I289" s="237"/>
      <c r="J289" s="237"/>
      <c r="K289" s="2" t="str">
        <f t="shared" si="166"/>
        <v>FCS0302</v>
      </c>
      <c r="L289" s="1">
        <f t="shared" si="167"/>
        <v>7</v>
      </c>
      <c r="M289" s="1">
        <f t="shared" si="168"/>
        <v>1</v>
      </c>
      <c r="N289" s="1">
        <v>16</v>
      </c>
      <c r="O289" s="57" t="str">
        <f t="shared" si="169"/>
        <v>AAI143</v>
      </c>
      <c r="P289" s="2" t="str">
        <f t="shared" si="170"/>
        <v>AI</v>
      </c>
      <c r="Q289" s="2"/>
      <c r="R289" s="57" t="s">
        <v>162</v>
      </c>
      <c r="S289" s="2"/>
      <c r="T289" s="2"/>
      <c r="U289" s="2"/>
      <c r="V289" s="2"/>
      <c r="W289" s="2"/>
      <c r="X289" s="2"/>
      <c r="Y289" s="25" t="str">
        <f t="shared" si="148"/>
        <v>%Z071116</v>
      </c>
      <c r="Z289" s="2" t="str">
        <f t="shared" si="140"/>
        <v>%%IF02N7S116</v>
      </c>
      <c r="AA289" s="36"/>
      <c r="AB289" s="2" t="str">
        <f t="shared" si="149"/>
        <v>SBAI SPARE</v>
      </c>
      <c r="AC289" s="1" t="str">
        <f t="shared" si="150"/>
        <v/>
      </c>
      <c r="AD289" s="1" t="str">
        <f t="shared" si="151"/>
        <v/>
      </c>
      <c r="AE289" s="1" t="str">
        <f t="shared" si="152"/>
        <v/>
      </c>
      <c r="AF289" s="1"/>
      <c r="AG289" s="1"/>
      <c r="AH289" s="1"/>
      <c r="AI289" s="1"/>
      <c r="AJ289" s="1"/>
      <c r="AK289" s="58" t="s">
        <v>165</v>
      </c>
      <c r="AL289" s="4"/>
      <c r="AM289" s="4"/>
      <c r="AN289" s="5"/>
      <c r="AO289" s="195" t="s">
        <v>161</v>
      </c>
      <c r="AP289" s="199" t="s">
        <v>166</v>
      </c>
      <c r="AQ289" s="197"/>
      <c r="AR289" s="196"/>
      <c r="AS289" s="195"/>
      <c r="AT289" s="216" t="s">
        <v>168</v>
      </c>
      <c r="AU289" s="216"/>
      <c r="AV289" s="196"/>
      <c r="AW289" s="4"/>
      <c r="AX289" s="4"/>
      <c r="AY289" s="4"/>
      <c r="AZ289" s="4"/>
      <c r="BA289" s="4"/>
      <c r="BB289" s="4"/>
      <c r="BC289" s="4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4"/>
      <c r="BW289" s="8"/>
      <c r="BX289" s="8"/>
      <c r="BY289" s="8"/>
      <c r="BZ289" s="4"/>
      <c r="CA289" s="4"/>
      <c r="CB289" s="4"/>
      <c r="CC289" s="4"/>
      <c r="CD289" s="27"/>
      <c r="CE289" s="27"/>
      <c r="CF289" s="207" t="e">
        <f t="shared" si="153"/>
        <v>#VALUE!</v>
      </c>
      <c r="CG289" s="208" t="e">
        <f t="shared" si="154"/>
        <v>#VALUE!</v>
      </c>
      <c r="CH289" s="209"/>
      <c r="CI289" s="210"/>
      <c r="CJ289" s="207" t="e">
        <f t="shared" si="155"/>
        <v>#VALUE!</v>
      </c>
      <c r="CK289" s="208" t="e">
        <f t="shared" si="156"/>
        <v>#VALUE!</v>
      </c>
      <c r="CL289" s="209"/>
      <c r="CM289" s="210"/>
      <c r="CN289" s="207" t="e">
        <f t="shared" si="157"/>
        <v>#VALUE!</v>
      </c>
      <c r="CO289" s="208" t="e">
        <f t="shared" si="158"/>
        <v>#VALUE!</v>
      </c>
      <c r="CP289" s="211"/>
      <c r="CQ289" s="212"/>
      <c r="CR289" s="213"/>
      <c r="CS289" s="213"/>
    </row>
    <row r="290" spans="1:97" ht="19.899999999999999" customHeight="1">
      <c r="A290" s="194">
        <v>289</v>
      </c>
      <c r="B290" s="195">
        <v>1</v>
      </c>
      <c r="C290" s="195"/>
      <c r="D290" s="196" t="s">
        <v>3643</v>
      </c>
      <c r="E290" s="196" t="s">
        <v>3644</v>
      </c>
      <c r="F290" s="196" t="s">
        <v>3645</v>
      </c>
      <c r="G290" s="197" t="s">
        <v>928</v>
      </c>
      <c r="H290" s="196" t="s">
        <v>385</v>
      </c>
      <c r="I290" s="237" t="str">
        <f t="shared" ref="I290:I299" si="172">IF(G290&lt;&gt;"",LEFT(G290,FIND("~",G290,1)-1),"")</f>
        <v>0</v>
      </c>
      <c r="J290" s="237" t="str">
        <f t="shared" ref="J290:J299" si="173">IF(G290&lt;&gt;"",MID(G290,FIND("~",G290,1)+1,10),"")</f>
        <v>1.0</v>
      </c>
      <c r="K290" s="2" t="str">
        <f t="shared" si="166"/>
        <v>FCS0302</v>
      </c>
      <c r="L290" s="1">
        <v>7</v>
      </c>
      <c r="M290" s="1">
        <v>2</v>
      </c>
      <c r="N290" s="1">
        <v>1</v>
      </c>
      <c r="O290" s="57" t="s">
        <v>34</v>
      </c>
      <c r="P290" s="2" t="str">
        <f t="shared" si="170"/>
        <v>AI</v>
      </c>
      <c r="Q290" s="2"/>
      <c r="R290" s="57" t="s">
        <v>162</v>
      </c>
      <c r="S290" s="2"/>
      <c r="T290" s="2"/>
      <c r="U290" s="2">
        <v>12</v>
      </c>
      <c r="V290" s="2"/>
      <c r="W290" s="36" t="s">
        <v>3646</v>
      </c>
      <c r="X290" s="36" t="s">
        <v>354</v>
      </c>
      <c r="Y290" s="3" t="str">
        <f t="shared" si="148"/>
        <v>%Z072101</v>
      </c>
      <c r="Z290" s="2" t="str">
        <f t="shared" si="140"/>
        <v>%%I08PT6029</v>
      </c>
      <c r="AA290" s="2"/>
      <c r="AB290" s="2" t="str">
        <f t="shared" si="149"/>
        <v>来自界区工厂空气压力</v>
      </c>
      <c r="AC290" s="1" t="str">
        <f t="shared" si="150"/>
        <v>0</v>
      </c>
      <c r="AD290" s="1" t="str">
        <f t="shared" si="151"/>
        <v>1.0</v>
      </c>
      <c r="AE290" s="1" t="str">
        <f t="shared" si="152"/>
        <v>MPa</v>
      </c>
      <c r="AF290" s="1"/>
      <c r="AG290" s="1"/>
      <c r="AH290" s="1"/>
      <c r="AI290" s="1"/>
      <c r="AJ290" s="1"/>
      <c r="AK290" s="58" t="s">
        <v>165</v>
      </c>
      <c r="AL290" s="4"/>
      <c r="AM290" s="4"/>
      <c r="AN290" s="5"/>
      <c r="AO290" s="195" t="s">
        <v>161</v>
      </c>
      <c r="AP290" s="199" t="s">
        <v>166</v>
      </c>
      <c r="AQ290" s="197"/>
      <c r="AR290" s="196"/>
      <c r="AS290" s="196"/>
      <c r="AT290" s="205" t="s">
        <v>168</v>
      </c>
      <c r="AU290" s="205" t="s">
        <v>169</v>
      </c>
      <c r="AV290" s="196" t="s">
        <v>170</v>
      </c>
      <c r="AW290" s="4"/>
      <c r="AX290" s="4"/>
      <c r="AY290" s="4"/>
      <c r="AZ290" s="4"/>
      <c r="BA290" s="4"/>
      <c r="BB290" s="4"/>
      <c r="BC290" s="4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4"/>
      <c r="BW290" s="8"/>
      <c r="BX290" s="8"/>
      <c r="BY290" s="8"/>
      <c r="BZ290" s="4"/>
      <c r="CA290" s="4"/>
      <c r="CB290" s="4"/>
      <c r="CC290" s="4"/>
      <c r="CD290" s="27"/>
      <c r="CE290" s="27"/>
      <c r="CF290" s="207">
        <f t="shared" si="153"/>
        <v>-1E-3</v>
      </c>
      <c r="CG290" s="208">
        <f t="shared" si="154"/>
        <v>1E-3</v>
      </c>
      <c r="CH290" s="209"/>
      <c r="CI290" s="210"/>
      <c r="CJ290" s="207">
        <f t="shared" si="155"/>
        <v>0.499</v>
      </c>
      <c r="CK290" s="208">
        <f t="shared" si="156"/>
        <v>0.501</v>
      </c>
      <c r="CL290" s="209"/>
      <c r="CM290" s="210"/>
      <c r="CN290" s="207">
        <f t="shared" si="157"/>
        <v>0.999</v>
      </c>
      <c r="CO290" s="208">
        <f t="shared" si="158"/>
        <v>1.0009999999999999</v>
      </c>
      <c r="CP290" s="211"/>
      <c r="CQ290" s="212"/>
      <c r="CR290" s="213"/>
      <c r="CS290" s="213"/>
    </row>
    <row r="291" spans="1:97" ht="19.899999999999999" customHeight="1">
      <c r="A291" s="194">
        <v>290</v>
      </c>
      <c r="B291" s="195">
        <v>2</v>
      </c>
      <c r="C291" s="195"/>
      <c r="D291" s="196" t="s">
        <v>3647</v>
      </c>
      <c r="E291" s="196" t="s">
        <v>3648</v>
      </c>
      <c r="F291" s="196" t="s">
        <v>3649</v>
      </c>
      <c r="G291" s="197" t="s">
        <v>3650</v>
      </c>
      <c r="H291" s="196" t="s">
        <v>385</v>
      </c>
      <c r="I291" s="237" t="str">
        <f t="shared" si="172"/>
        <v>0</v>
      </c>
      <c r="J291" s="237" t="str">
        <f t="shared" si="173"/>
        <v>0.05</v>
      </c>
      <c r="K291" s="2" t="str">
        <f t="shared" si="166"/>
        <v>FCS0302</v>
      </c>
      <c r="L291" s="1">
        <f t="shared" ref="L291:L305" si="174">L290</f>
        <v>7</v>
      </c>
      <c r="M291" s="1">
        <f t="shared" ref="M291:M305" si="175">M290</f>
        <v>2</v>
      </c>
      <c r="N291" s="1">
        <v>2</v>
      </c>
      <c r="O291" s="57" t="str">
        <f t="shared" ref="O291:O305" si="176">O290</f>
        <v>AAI143</v>
      </c>
      <c r="P291" s="2" t="str">
        <f t="shared" si="170"/>
        <v>AI</v>
      </c>
      <c r="Q291" s="2"/>
      <c r="R291" s="57" t="s">
        <v>162</v>
      </c>
      <c r="S291" s="2"/>
      <c r="T291" s="2"/>
      <c r="U291" s="2">
        <v>11</v>
      </c>
      <c r="V291" s="2"/>
      <c r="W291" s="36" t="s">
        <v>3651</v>
      </c>
      <c r="X291" s="36" t="s">
        <v>354</v>
      </c>
      <c r="Y291" s="3" t="str">
        <f t="shared" si="148"/>
        <v>%Z072102</v>
      </c>
      <c r="Z291" s="2" t="str">
        <f t="shared" si="140"/>
        <v>%%I08PT7002</v>
      </c>
      <c r="AA291" s="2"/>
      <c r="AB291" s="2" t="str">
        <f t="shared" si="149"/>
        <v>中和槽阻火器ZX705S压力</v>
      </c>
      <c r="AC291" s="1" t="str">
        <f t="shared" si="150"/>
        <v>0</v>
      </c>
      <c r="AD291" s="1" t="str">
        <f t="shared" si="151"/>
        <v>0.05</v>
      </c>
      <c r="AE291" s="1" t="str">
        <f t="shared" si="152"/>
        <v>MPa</v>
      </c>
      <c r="AF291" s="1"/>
      <c r="AG291" s="1"/>
      <c r="AH291" s="1"/>
      <c r="AI291" s="1"/>
      <c r="AJ291" s="1"/>
      <c r="AK291" s="58" t="s">
        <v>165</v>
      </c>
      <c r="AL291" s="4"/>
      <c r="AM291" s="4"/>
      <c r="AN291" s="5"/>
      <c r="AO291" s="195" t="s">
        <v>161</v>
      </c>
      <c r="AP291" s="199" t="s">
        <v>166</v>
      </c>
      <c r="AQ291" s="197"/>
      <c r="AR291" s="196"/>
      <c r="AS291" s="196"/>
      <c r="AT291" s="205" t="s">
        <v>168</v>
      </c>
      <c r="AU291" s="205" t="s">
        <v>169</v>
      </c>
      <c r="AV291" s="196" t="s">
        <v>170</v>
      </c>
      <c r="AW291" s="4"/>
      <c r="AX291" s="4"/>
      <c r="AY291" s="4"/>
      <c r="AZ291" s="4"/>
      <c r="BA291" s="4"/>
      <c r="BB291" s="4"/>
      <c r="BC291" s="4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4"/>
      <c r="BW291" s="8"/>
      <c r="BX291" s="8"/>
      <c r="BY291" s="8"/>
      <c r="BZ291" s="4"/>
      <c r="CA291" s="4"/>
      <c r="CB291" s="4"/>
      <c r="CC291" s="4"/>
      <c r="CD291" s="27"/>
      <c r="CE291" s="27"/>
      <c r="CF291" s="207">
        <f t="shared" si="153"/>
        <v>-5.0000000000000002E-5</v>
      </c>
      <c r="CG291" s="208">
        <f t="shared" si="154"/>
        <v>5.0000000000000002E-5</v>
      </c>
      <c r="CH291" s="209"/>
      <c r="CI291" s="210"/>
      <c r="CJ291" s="207">
        <f t="shared" si="155"/>
        <v>2.495E-2</v>
      </c>
      <c r="CK291" s="208">
        <f t="shared" si="156"/>
        <v>2.5050000000000003E-2</v>
      </c>
      <c r="CL291" s="209"/>
      <c r="CM291" s="210"/>
      <c r="CN291" s="207">
        <f t="shared" si="157"/>
        <v>4.9950000000000001E-2</v>
      </c>
      <c r="CO291" s="208">
        <f t="shared" si="158"/>
        <v>5.0050000000000004E-2</v>
      </c>
      <c r="CP291" s="211"/>
      <c r="CQ291" s="212"/>
      <c r="CR291" s="213"/>
      <c r="CS291" s="213"/>
    </row>
    <row r="292" spans="1:97" ht="19.899999999999999" customHeight="1">
      <c r="A292" s="194">
        <v>291</v>
      </c>
      <c r="B292" s="195">
        <v>3</v>
      </c>
      <c r="C292" s="195"/>
      <c r="D292" s="196" t="s">
        <v>3652</v>
      </c>
      <c r="E292" s="196" t="s">
        <v>3653</v>
      </c>
      <c r="F292" s="196" t="s">
        <v>3654</v>
      </c>
      <c r="G292" s="197" t="s">
        <v>3650</v>
      </c>
      <c r="H292" s="196" t="s">
        <v>385</v>
      </c>
      <c r="I292" s="237" t="str">
        <f t="shared" si="172"/>
        <v>0</v>
      </c>
      <c r="J292" s="237" t="str">
        <f t="shared" si="173"/>
        <v>0.05</v>
      </c>
      <c r="K292" s="2" t="str">
        <f t="shared" si="166"/>
        <v>FCS0302</v>
      </c>
      <c r="L292" s="1">
        <f t="shared" si="174"/>
        <v>7</v>
      </c>
      <c r="M292" s="1">
        <f t="shared" si="175"/>
        <v>2</v>
      </c>
      <c r="N292" s="1">
        <v>3</v>
      </c>
      <c r="O292" s="57" t="str">
        <f t="shared" si="176"/>
        <v>AAI143</v>
      </c>
      <c r="P292" s="2" t="str">
        <f t="shared" si="170"/>
        <v>AI</v>
      </c>
      <c r="Q292" s="2"/>
      <c r="R292" s="57" t="s">
        <v>162</v>
      </c>
      <c r="S292" s="2"/>
      <c r="T292" s="2"/>
      <c r="U292" s="2">
        <v>11</v>
      </c>
      <c r="V292" s="2"/>
      <c r="W292" s="36" t="s">
        <v>3655</v>
      </c>
      <c r="X292" s="36" t="s">
        <v>354</v>
      </c>
      <c r="Y292" s="3" t="str">
        <f t="shared" si="148"/>
        <v>%Z072103</v>
      </c>
      <c r="Z292" s="2" t="str">
        <f t="shared" si="140"/>
        <v>%%I08PT7003</v>
      </c>
      <c r="AA292" s="2"/>
      <c r="AB292" s="2" t="str">
        <f t="shared" si="149"/>
        <v>中和槽阻火器ZX705A压力</v>
      </c>
      <c r="AC292" s="1" t="str">
        <f t="shared" si="150"/>
        <v>0</v>
      </c>
      <c r="AD292" s="1" t="str">
        <f t="shared" si="151"/>
        <v>0.05</v>
      </c>
      <c r="AE292" s="1" t="str">
        <f t="shared" si="152"/>
        <v>MPa</v>
      </c>
      <c r="AF292" s="1"/>
      <c r="AG292" s="1"/>
      <c r="AH292" s="1"/>
      <c r="AI292" s="1"/>
      <c r="AJ292" s="1"/>
      <c r="AK292" s="58" t="s">
        <v>165</v>
      </c>
      <c r="AL292" s="4"/>
      <c r="AM292" s="4"/>
      <c r="AN292" s="5"/>
      <c r="AO292" s="195" t="s">
        <v>161</v>
      </c>
      <c r="AP292" s="199" t="s">
        <v>166</v>
      </c>
      <c r="AQ292" s="197"/>
      <c r="AR292" s="196"/>
      <c r="AS292" s="196"/>
      <c r="AT292" s="205" t="s">
        <v>168</v>
      </c>
      <c r="AU292" s="205" t="s">
        <v>169</v>
      </c>
      <c r="AV292" s="196" t="s">
        <v>170</v>
      </c>
      <c r="AW292" s="4"/>
      <c r="AX292" s="4"/>
      <c r="AY292" s="4"/>
      <c r="AZ292" s="4"/>
      <c r="BA292" s="4"/>
      <c r="BB292" s="4"/>
      <c r="BC292" s="4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4"/>
      <c r="BW292" s="8"/>
      <c r="BX292" s="8"/>
      <c r="BY292" s="8"/>
      <c r="BZ292" s="4"/>
      <c r="CA292" s="4"/>
      <c r="CB292" s="4"/>
      <c r="CC292" s="4"/>
      <c r="CD292" s="27"/>
      <c r="CE292" s="27"/>
      <c r="CF292" s="207">
        <f t="shared" si="153"/>
        <v>-5.0000000000000002E-5</v>
      </c>
      <c r="CG292" s="208">
        <f t="shared" si="154"/>
        <v>5.0000000000000002E-5</v>
      </c>
      <c r="CH292" s="209"/>
      <c r="CI292" s="210"/>
      <c r="CJ292" s="207">
        <f t="shared" si="155"/>
        <v>2.495E-2</v>
      </c>
      <c r="CK292" s="208">
        <f t="shared" si="156"/>
        <v>2.5050000000000003E-2</v>
      </c>
      <c r="CL292" s="209"/>
      <c r="CM292" s="210"/>
      <c r="CN292" s="207">
        <f t="shared" si="157"/>
        <v>4.9950000000000001E-2</v>
      </c>
      <c r="CO292" s="208">
        <f t="shared" si="158"/>
        <v>5.0050000000000004E-2</v>
      </c>
      <c r="CP292" s="211"/>
      <c r="CQ292" s="212"/>
      <c r="CR292" s="213"/>
      <c r="CS292" s="213"/>
    </row>
    <row r="293" spans="1:97" ht="19.899999999999999" customHeight="1">
      <c r="A293" s="194">
        <v>292</v>
      </c>
      <c r="B293" s="195">
        <v>4</v>
      </c>
      <c r="C293" s="195"/>
      <c r="D293" s="196" t="s">
        <v>3656</v>
      </c>
      <c r="E293" s="196" t="s">
        <v>3657</v>
      </c>
      <c r="F293" s="196" t="s">
        <v>3658</v>
      </c>
      <c r="G293" s="196" t="s">
        <v>400</v>
      </c>
      <c r="H293" s="196" t="s">
        <v>385</v>
      </c>
      <c r="I293" s="237" t="str">
        <f t="shared" si="172"/>
        <v>0</v>
      </c>
      <c r="J293" s="237" t="str">
        <f t="shared" si="173"/>
        <v>0.08</v>
      </c>
      <c r="K293" s="2" t="str">
        <f t="shared" si="166"/>
        <v>FCS0302</v>
      </c>
      <c r="L293" s="1">
        <f t="shared" si="174"/>
        <v>7</v>
      </c>
      <c r="M293" s="1">
        <f t="shared" si="175"/>
        <v>2</v>
      </c>
      <c r="N293" s="1">
        <v>4</v>
      </c>
      <c r="O293" s="57" t="str">
        <f t="shared" si="176"/>
        <v>AAI143</v>
      </c>
      <c r="P293" s="2" t="str">
        <f t="shared" si="170"/>
        <v>AI</v>
      </c>
      <c r="Q293" s="2"/>
      <c r="R293" s="57" t="s">
        <v>162</v>
      </c>
      <c r="S293" s="2"/>
      <c r="T293" s="2"/>
      <c r="U293" s="2">
        <v>12</v>
      </c>
      <c r="V293" s="2"/>
      <c r="W293" s="36" t="s">
        <v>3659</v>
      </c>
      <c r="X293" s="36" t="s">
        <v>354</v>
      </c>
      <c r="Y293" s="3" t="str">
        <f t="shared" si="148"/>
        <v>%Z072104</v>
      </c>
      <c r="Z293" s="2" t="str">
        <f t="shared" si="140"/>
        <v>%%I08PT7011</v>
      </c>
      <c r="AA293" s="2"/>
      <c r="AB293" s="2" t="str">
        <f t="shared" si="149"/>
        <v>TK717去VE718压力</v>
      </c>
      <c r="AC293" s="1" t="str">
        <f t="shared" si="150"/>
        <v>0</v>
      </c>
      <c r="AD293" s="1" t="str">
        <f t="shared" si="151"/>
        <v>0.08</v>
      </c>
      <c r="AE293" s="1" t="str">
        <f t="shared" si="152"/>
        <v>MPa</v>
      </c>
      <c r="AF293" s="1"/>
      <c r="AG293" s="59"/>
      <c r="AH293" s="1"/>
      <c r="AI293" s="1"/>
      <c r="AJ293" s="1"/>
      <c r="AK293" s="58" t="s">
        <v>165</v>
      </c>
      <c r="AL293" s="4"/>
      <c r="AM293" s="4"/>
      <c r="AN293" s="5"/>
      <c r="AO293" s="195" t="s">
        <v>161</v>
      </c>
      <c r="AP293" s="199" t="s">
        <v>166</v>
      </c>
      <c r="AQ293" s="197"/>
      <c r="AR293" s="196"/>
      <c r="AS293" s="196"/>
      <c r="AT293" s="205" t="s">
        <v>168</v>
      </c>
      <c r="AU293" s="205" t="s">
        <v>169</v>
      </c>
      <c r="AV293" s="196" t="s">
        <v>170</v>
      </c>
      <c r="AW293" s="4"/>
      <c r="AX293" s="4"/>
      <c r="AY293" s="4"/>
      <c r="AZ293" s="4"/>
      <c r="BA293" s="4"/>
      <c r="BB293" s="4"/>
      <c r="BC293" s="4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4"/>
      <c r="BW293" s="8"/>
      <c r="BX293" s="8"/>
      <c r="BY293" s="8"/>
      <c r="BZ293" s="4"/>
      <c r="CA293" s="4"/>
      <c r="CB293" s="4"/>
      <c r="CC293" s="4"/>
      <c r="CD293" s="27"/>
      <c r="CE293" s="27"/>
      <c r="CF293" s="207">
        <f t="shared" si="153"/>
        <v>-8.0000000000000007E-5</v>
      </c>
      <c r="CG293" s="208">
        <f t="shared" si="154"/>
        <v>8.0000000000000007E-5</v>
      </c>
      <c r="CH293" s="209"/>
      <c r="CI293" s="210"/>
      <c r="CJ293" s="207">
        <f t="shared" si="155"/>
        <v>3.9920000000000004E-2</v>
      </c>
      <c r="CK293" s="208">
        <f t="shared" si="156"/>
        <v>4.0079999999999998E-2</v>
      </c>
      <c r="CL293" s="209"/>
      <c r="CM293" s="210"/>
      <c r="CN293" s="207">
        <f t="shared" si="157"/>
        <v>7.9920000000000005E-2</v>
      </c>
      <c r="CO293" s="208">
        <f t="shared" si="158"/>
        <v>8.0079999999999998E-2</v>
      </c>
      <c r="CP293" s="211"/>
      <c r="CQ293" s="212"/>
      <c r="CR293" s="213"/>
      <c r="CS293" s="213"/>
    </row>
    <row r="294" spans="1:97" ht="19.899999999999999" customHeight="1">
      <c r="A294" s="194">
        <v>293</v>
      </c>
      <c r="B294" s="195">
        <v>5</v>
      </c>
      <c r="C294" s="195"/>
      <c r="D294" s="196" t="s">
        <v>3660</v>
      </c>
      <c r="E294" s="196" t="s">
        <v>3661</v>
      </c>
      <c r="F294" s="196" t="s">
        <v>3662</v>
      </c>
      <c r="G294" s="196" t="s">
        <v>3663</v>
      </c>
      <c r="H294" s="196" t="s">
        <v>385</v>
      </c>
      <c r="I294" s="237" t="str">
        <f t="shared" si="172"/>
        <v>0</v>
      </c>
      <c r="J294" s="237" t="str">
        <f t="shared" si="173"/>
        <v>0.10</v>
      </c>
      <c r="K294" s="2" t="str">
        <f t="shared" si="166"/>
        <v>FCS0302</v>
      </c>
      <c r="L294" s="1">
        <f t="shared" si="174"/>
        <v>7</v>
      </c>
      <c r="M294" s="1">
        <f t="shared" si="175"/>
        <v>2</v>
      </c>
      <c r="N294" s="1">
        <v>5</v>
      </c>
      <c r="O294" s="57" t="str">
        <f t="shared" si="176"/>
        <v>AAI143</v>
      </c>
      <c r="P294" s="2" t="str">
        <f t="shared" si="170"/>
        <v>AI</v>
      </c>
      <c r="Q294" s="2"/>
      <c r="R294" s="57" t="s">
        <v>162</v>
      </c>
      <c r="S294" s="2"/>
      <c r="T294" s="2"/>
      <c r="U294" s="2">
        <v>12</v>
      </c>
      <c r="V294" s="2"/>
      <c r="W294" s="36" t="s">
        <v>3664</v>
      </c>
      <c r="X294" s="36" t="s">
        <v>354</v>
      </c>
      <c r="Y294" s="3" t="str">
        <f t="shared" si="148"/>
        <v>%Z072105</v>
      </c>
      <c r="Z294" s="2" t="str">
        <f t="shared" si="140"/>
        <v>%%I08PT7029</v>
      </c>
      <c r="AA294" s="2"/>
      <c r="AB294" s="2" t="str">
        <f t="shared" si="149"/>
        <v>ZX705A/S去焚烧管线压力</v>
      </c>
      <c r="AC294" s="1" t="str">
        <f t="shared" si="150"/>
        <v>0</v>
      </c>
      <c r="AD294" s="1" t="str">
        <f t="shared" si="151"/>
        <v>0.10</v>
      </c>
      <c r="AE294" s="1" t="str">
        <f t="shared" si="152"/>
        <v>MPa</v>
      </c>
      <c r="AF294" s="1"/>
      <c r="AG294" s="1"/>
      <c r="AH294" s="1"/>
      <c r="AI294" s="1"/>
      <c r="AJ294" s="1"/>
      <c r="AK294" s="58" t="s">
        <v>165</v>
      </c>
      <c r="AL294" s="4"/>
      <c r="AM294" s="4"/>
      <c r="AN294" s="5"/>
      <c r="AO294" s="195" t="s">
        <v>161</v>
      </c>
      <c r="AP294" s="199" t="s">
        <v>166</v>
      </c>
      <c r="AQ294" s="197"/>
      <c r="AR294" s="196"/>
      <c r="AS294" s="196"/>
      <c r="AT294" s="205" t="s">
        <v>168</v>
      </c>
      <c r="AU294" s="205" t="s">
        <v>169</v>
      </c>
      <c r="AV294" s="196" t="s">
        <v>170</v>
      </c>
      <c r="AW294" s="4"/>
      <c r="AX294" s="4"/>
      <c r="AY294" s="4"/>
      <c r="AZ294" s="4"/>
      <c r="BA294" s="4"/>
      <c r="BB294" s="4"/>
      <c r="BC294" s="4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4"/>
      <c r="BW294" s="8"/>
      <c r="BX294" s="8"/>
      <c r="BY294" s="8"/>
      <c r="BZ294" s="4"/>
      <c r="CA294" s="4"/>
      <c r="CB294" s="4"/>
      <c r="CC294" s="4"/>
      <c r="CD294" s="27"/>
      <c r="CE294" s="27"/>
      <c r="CF294" s="207">
        <f t="shared" si="153"/>
        <v>-1E-4</v>
      </c>
      <c r="CG294" s="208">
        <f t="shared" si="154"/>
        <v>1E-4</v>
      </c>
      <c r="CH294" s="209"/>
      <c r="CI294" s="210"/>
      <c r="CJ294" s="207">
        <f t="shared" si="155"/>
        <v>4.99E-2</v>
      </c>
      <c r="CK294" s="208">
        <f t="shared" si="156"/>
        <v>5.0100000000000006E-2</v>
      </c>
      <c r="CL294" s="209"/>
      <c r="CM294" s="210"/>
      <c r="CN294" s="207">
        <f t="shared" si="157"/>
        <v>9.9900000000000003E-2</v>
      </c>
      <c r="CO294" s="208">
        <f t="shared" si="158"/>
        <v>0.10010000000000001</v>
      </c>
      <c r="CP294" s="211"/>
      <c r="CQ294" s="212"/>
      <c r="CR294" s="213"/>
      <c r="CS294" s="213"/>
    </row>
    <row r="295" spans="1:97" ht="19.899999999999999" customHeight="1">
      <c r="A295" s="194">
        <v>294</v>
      </c>
      <c r="B295" s="195">
        <v>6</v>
      </c>
      <c r="C295" s="195"/>
      <c r="D295" s="196" t="s">
        <v>3665</v>
      </c>
      <c r="E295" s="196" t="s">
        <v>3666</v>
      </c>
      <c r="F295" s="196" t="s">
        <v>3667</v>
      </c>
      <c r="G295" s="196" t="s">
        <v>3668</v>
      </c>
      <c r="H295" s="196" t="s">
        <v>840</v>
      </c>
      <c r="I295" s="237" t="str">
        <f t="shared" si="172"/>
        <v>0</v>
      </c>
      <c r="J295" s="237" t="str">
        <f t="shared" si="173"/>
        <v>1.6</v>
      </c>
      <c r="K295" s="2" t="str">
        <f t="shared" si="166"/>
        <v>FCS0302</v>
      </c>
      <c r="L295" s="1">
        <f t="shared" si="174"/>
        <v>7</v>
      </c>
      <c r="M295" s="1">
        <f t="shared" si="175"/>
        <v>2</v>
      </c>
      <c r="N295" s="1">
        <v>6</v>
      </c>
      <c r="O295" s="57" t="str">
        <f t="shared" si="176"/>
        <v>AAI143</v>
      </c>
      <c r="P295" s="2" t="str">
        <f t="shared" si="170"/>
        <v>AI</v>
      </c>
      <c r="Q295" s="2"/>
      <c r="R295" s="57" t="s">
        <v>162</v>
      </c>
      <c r="S295" s="2"/>
      <c r="T295" s="2"/>
      <c r="U295" s="2">
        <v>11</v>
      </c>
      <c r="V295" s="2"/>
      <c r="W295" s="36" t="s">
        <v>3669</v>
      </c>
      <c r="X295" s="36" t="s">
        <v>354</v>
      </c>
      <c r="Y295" s="3" t="str">
        <f t="shared" si="148"/>
        <v>%Z072106</v>
      </c>
      <c r="Z295" s="2" t="str">
        <f t="shared" si="140"/>
        <v>%%I08PDT7100</v>
      </c>
      <c r="AA295" s="2"/>
      <c r="AB295" s="2" t="str">
        <f t="shared" si="149"/>
        <v>FA0704A进出口压差</v>
      </c>
      <c r="AC295" s="1" t="str">
        <f t="shared" si="150"/>
        <v>0</v>
      </c>
      <c r="AD295" s="1" t="str">
        <f t="shared" si="151"/>
        <v>1.6</v>
      </c>
      <c r="AE295" s="1" t="str">
        <f t="shared" si="152"/>
        <v>kPa</v>
      </c>
      <c r="AF295" s="1"/>
      <c r="AG295" s="1"/>
      <c r="AH295" s="1"/>
      <c r="AI295" s="1"/>
      <c r="AJ295" s="1"/>
      <c r="AK295" s="58" t="s">
        <v>165</v>
      </c>
      <c r="AL295" s="4"/>
      <c r="AM295" s="4"/>
      <c r="AN295" s="5"/>
      <c r="AO295" s="195" t="s">
        <v>161</v>
      </c>
      <c r="AP295" s="199" t="s">
        <v>166</v>
      </c>
      <c r="AQ295" s="197"/>
      <c r="AR295" s="196"/>
      <c r="AS295" s="196"/>
      <c r="AT295" s="205" t="s">
        <v>168</v>
      </c>
      <c r="AU295" s="205" t="s">
        <v>169</v>
      </c>
      <c r="AV295" s="196" t="s">
        <v>170</v>
      </c>
      <c r="AW295" s="4"/>
      <c r="AX295" s="4"/>
      <c r="AY295" s="4"/>
      <c r="AZ295" s="4"/>
      <c r="BA295" s="4"/>
      <c r="BB295" s="4"/>
      <c r="BC295" s="4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4"/>
      <c r="BW295" s="8"/>
      <c r="BX295" s="8"/>
      <c r="BY295" s="8"/>
      <c r="BZ295" s="4"/>
      <c r="CA295" s="4"/>
      <c r="CB295" s="4"/>
      <c r="CC295" s="4"/>
      <c r="CD295" s="27"/>
      <c r="CE295" s="27"/>
      <c r="CF295" s="207">
        <f t="shared" si="153"/>
        <v>-1.6000000000000001E-3</v>
      </c>
      <c r="CG295" s="208">
        <f t="shared" si="154"/>
        <v>1.6000000000000001E-3</v>
      </c>
      <c r="CH295" s="209"/>
      <c r="CI295" s="210"/>
      <c r="CJ295" s="207">
        <f t="shared" si="155"/>
        <v>0.7984</v>
      </c>
      <c r="CK295" s="208">
        <f t="shared" si="156"/>
        <v>0.80160000000000009</v>
      </c>
      <c r="CL295" s="209"/>
      <c r="CM295" s="210"/>
      <c r="CN295" s="207">
        <f t="shared" si="157"/>
        <v>1.5984</v>
      </c>
      <c r="CO295" s="208">
        <f t="shared" si="158"/>
        <v>1.6016000000000001</v>
      </c>
      <c r="CP295" s="211"/>
      <c r="CQ295" s="212"/>
      <c r="CR295" s="213"/>
      <c r="CS295" s="213"/>
    </row>
    <row r="296" spans="1:97" ht="19.899999999999999" customHeight="1">
      <c r="A296" s="194">
        <v>295</v>
      </c>
      <c r="B296" s="195">
        <v>7</v>
      </c>
      <c r="C296" s="195"/>
      <c r="D296" s="196" t="s">
        <v>3670</v>
      </c>
      <c r="E296" s="196" t="s">
        <v>3671</v>
      </c>
      <c r="F296" s="196" t="s">
        <v>3672</v>
      </c>
      <c r="G296" s="196" t="s">
        <v>3668</v>
      </c>
      <c r="H296" s="196" t="s">
        <v>840</v>
      </c>
      <c r="I296" s="237" t="str">
        <f t="shared" si="172"/>
        <v>0</v>
      </c>
      <c r="J296" s="237" t="str">
        <f t="shared" si="173"/>
        <v>1.6</v>
      </c>
      <c r="K296" s="2" t="str">
        <f t="shared" si="166"/>
        <v>FCS0302</v>
      </c>
      <c r="L296" s="1">
        <f t="shared" si="174"/>
        <v>7</v>
      </c>
      <c r="M296" s="1">
        <f t="shared" si="175"/>
        <v>2</v>
      </c>
      <c r="N296" s="1">
        <v>7</v>
      </c>
      <c r="O296" s="57" t="str">
        <f t="shared" si="176"/>
        <v>AAI143</v>
      </c>
      <c r="P296" s="2" t="str">
        <f t="shared" si="170"/>
        <v>AI</v>
      </c>
      <c r="Q296" s="2"/>
      <c r="R296" s="57" t="s">
        <v>162</v>
      </c>
      <c r="S296" s="2"/>
      <c r="T296" s="2"/>
      <c r="U296" s="2">
        <v>11</v>
      </c>
      <c r="V296" s="2"/>
      <c r="W296" s="36" t="s">
        <v>3673</v>
      </c>
      <c r="X296" s="36" t="s">
        <v>354</v>
      </c>
      <c r="Y296" s="3" t="str">
        <f t="shared" si="148"/>
        <v>%Z072107</v>
      </c>
      <c r="Z296" s="2" t="str">
        <f t="shared" si="140"/>
        <v>%%I08PDT7101</v>
      </c>
      <c r="AA296" s="2"/>
      <c r="AB296" s="2" t="str">
        <f t="shared" si="149"/>
        <v>FA0704B进出口压差</v>
      </c>
      <c r="AC296" s="1" t="str">
        <f t="shared" si="150"/>
        <v>0</v>
      </c>
      <c r="AD296" s="1" t="str">
        <f t="shared" si="151"/>
        <v>1.6</v>
      </c>
      <c r="AE296" s="1" t="str">
        <f t="shared" si="152"/>
        <v>kPa</v>
      </c>
      <c r="AF296" s="1"/>
      <c r="AG296" s="1"/>
      <c r="AH296" s="1"/>
      <c r="AI296" s="1"/>
      <c r="AJ296" s="1"/>
      <c r="AK296" s="58" t="s">
        <v>165</v>
      </c>
      <c r="AL296" s="4"/>
      <c r="AM296" s="4"/>
      <c r="AN296" s="5"/>
      <c r="AO296" s="195" t="s">
        <v>161</v>
      </c>
      <c r="AP296" s="199" t="s">
        <v>166</v>
      </c>
      <c r="AQ296" s="197"/>
      <c r="AR296" s="196"/>
      <c r="AS296" s="196"/>
      <c r="AT296" s="205" t="s">
        <v>168</v>
      </c>
      <c r="AU296" s="205" t="s">
        <v>169</v>
      </c>
      <c r="AV296" s="196" t="s">
        <v>170</v>
      </c>
      <c r="AW296" s="4"/>
      <c r="AX296" s="4"/>
      <c r="AY296" s="4"/>
      <c r="AZ296" s="4"/>
      <c r="BA296" s="4"/>
      <c r="BB296" s="4"/>
      <c r="BC296" s="4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4"/>
      <c r="BW296" s="8"/>
      <c r="BX296" s="8"/>
      <c r="BY296" s="8"/>
      <c r="BZ296" s="4"/>
      <c r="CA296" s="4"/>
      <c r="CB296" s="4"/>
      <c r="CC296" s="4"/>
      <c r="CD296" s="27"/>
      <c r="CE296" s="27"/>
      <c r="CF296" s="207">
        <f t="shared" si="153"/>
        <v>-1.6000000000000001E-3</v>
      </c>
      <c r="CG296" s="208">
        <f t="shared" si="154"/>
        <v>1.6000000000000001E-3</v>
      </c>
      <c r="CH296" s="209"/>
      <c r="CI296" s="210"/>
      <c r="CJ296" s="207">
        <f t="shared" si="155"/>
        <v>0.7984</v>
      </c>
      <c r="CK296" s="208">
        <f t="shared" si="156"/>
        <v>0.80160000000000009</v>
      </c>
      <c r="CL296" s="209"/>
      <c r="CM296" s="210"/>
      <c r="CN296" s="207">
        <f t="shared" si="157"/>
        <v>1.5984</v>
      </c>
      <c r="CO296" s="208">
        <f t="shared" si="158"/>
        <v>1.6016000000000001</v>
      </c>
      <c r="CP296" s="211"/>
      <c r="CQ296" s="212"/>
      <c r="CR296" s="213"/>
      <c r="CS296" s="213"/>
    </row>
    <row r="297" spans="1:97" ht="19.899999999999999" customHeight="1">
      <c r="A297" s="194">
        <v>296</v>
      </c>
      <c r="B297" s="195">
        <v>8</v>
      </c>
      <c r="C297" s="195"/>
      <c r="D297" s="196" t="s">
        <v>3674</v>
      </c>
      <c r="E297" s="196" t="s">
        <v>3675</v>
      </c>
      <c r="F297" s="196" t="s">
        <v>3676</v>
      </c>
      <c r="G297" s="196" t="s">
        <v>390</v>
      </c>
      <c r="H297" s="196" t="s">
        <v>385</v>
      </c>
      <c r="I297" s="237" t="str">
        <f t="shared" si="172"/>
        <v>0</v>
      </c>
      <c r="J297" s="237" t="str">
        <f t="shared" si="173"/>
        <v>0.8</v>
      </c>
      <c r="K297" s="2" t="str">
        <f t="shared" si="166"/>
        <v>FCS0302</v>
      </c>
      <c r="L297" s="1">
        <f t="shared" si="174"/>
        <v>7</v>
      </c>
      <c r="M297" s="1">
        <f t="shared" si="175"/>
        <v>2</v>
      </c>
      <c r="N297" s="1">
        <v>8</v>
      </c>
      <c r="O297" s="57" t="str">
        <f t="shared" si="176"/>
        <v>AAI143</v>
      </c>
      <c r="P297" s="2" t="str">
        <f t="shared" si="170"/>
        <v>AI</v>
      </c>
      <c r="Q297" s="2"/>
      <c r="R297" s="57" t="s">
        <v>162</v>
      </c>
      <c r="S297" s="2"/>
      <c r="T297" s="2"/>
      <c r="U297" s="2">
        <v>12</v>
      </c>
      <c r="V297" s="2"/>
      <c r="W297" s="36" t="s">
        <v>3677</v>
      </c>
      <c r="X297" s="36" t="s">
        <v>354</v>
      </c>
      <c r="Y297" s="3" t="str">
        <f t="shared" si="148"/>
        <v>%Z072108</v>
      </c>
      <c r="Z297" s="2" t="str">
        <f t="shared" si="140"/>
        <v>%%I08PT7102</v>
      </c>
      <c r="AA297" s="2"/>
      <c r="AB297" s="2" t="str">
        <f t="shared" si="149"/>
        <v>TK706A罐顶压力</v>
      </c>
      <c r="AC297" s="1" t="str">
        <f t="shared" si="150"/>
        <v>0</v>
      </c>
      <c r="AD297" s="1" t="str">
        <f t="shared" si="151"/>
        <v>0.8</v>
      </c>
      <c r="AE297" s="1" t="str">
        <f t="shared" si="152"/>
        <v>MPa</v>
      </c>
      <c r="AF297" s="1"/>
      <c r="AG297" s="1"/>
      <c r="AH297" s="1"/>
      <c r="AI297" s="1"/>
      <c r="AJ297" s="1"/>
      <c r="AK297" s="58" t="s">
        <v>165</v>
      </c>
      <c r="AL297" s="4"/>
      <c r="AM297" s="4"/>
      <c r="AN297" s="5"/>
      <c r="AO297" s="195" t="s">
        <v>161</v>
      </c>
      <c r="AP297" s="199" t="s">
        <v>166</v>
      </c>
      <c r="AQ297" s="197"/>
      <c r="AR297" s="196"/>
      <c r="AS297" s="196"/>
      <c r="AT297" s="205" t="s">
        <v>168</v>
      </c>
      <c r="AU297" s="205" t="s">
        <v>169</v>
      </c>
      <c r="AV297" s="196" t="s">
        <v>170</v>
      </c>
      <c r="AW297" s="4"/>
      <c r="AX297" s="4"/>
      <c r="AY297" s="4"/>
      <c r="AZ297" s="4"/>
      <c r="BA297" s="4"/>
      <c r="BB297" s="4"/>
      <c r="BC297" s="4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4"/>
      <c r="BW297" s="8"/>
      <c r="BX297" s="8"/>
      <c r="BY297" s="8"/>
      <c r="BZ297" s="4"/>
      <c r="CA297" s="4"/>
      <c r="CB297" s="4"/>
      <c r="CC297" s="4"/>
      <c r="CD297" s="27"/>
      <c r="CE297" s="27"/>
      <c r="CF297" s="207">
        <f t="shared" si="153"/>
        <v>-8.0000000000000004E-4</v>
      </c>
      <c r="CG297" s="208">
        <f t="shared" si="154"/>
        <v>8.0000000000000004E-4</v>
      </c>
      <c r="CH297" s="209"/>
      <c r="CI297" s="210"/>
      <c r="CJ297" s="207">
        <f t="shared" si="155"/>
        <v>0.3992</v>
      </c>
      <c r="CK297" s="208">
        <f t="shared" si="156"/>
        <v>0.40080000000000005</v>
      </c>
      <c r="CL297" s="209"/>
      <c r="CM297" s="210"/>
      <c r="CN297" s="207">
        <f t="shared" si="157"/>
        <v>0.79920000000000002</v>
      </c>
      <c r="CO297" s="208">
        <f t="shared" si="158"/>
        <v>0.80080000000000007</v>
      </c>
      <c r="CP297" s="211"/>
      <c r="CQ297" s="212"/>
      <c r="CR297" s="213"/>
      <c r="CS297" s="213"/>
    </row>
    <row r="298" spans="1:97" ht="19.899999999999999" customHeight="1">
      <c r="A298" s="194">
        <v>297</v>
      </c>
      <c r="B298" s="195">
        <v>9</v>
      </c>
      <c r="C298" s="195"/>
      <c r="D298" s="196" t="s">
        <v>3678</v>
      </c>
      <c r="E298" s="196" t="s">
        <v>3679</v>
      </c>
      <c r="F298" s="196" t="s">
        <v>3680</v>
      </c>
      <c r="G298" s="196" t="s">
        <v>390</v>
      </c>
      <c r="H298" s="196" t="s">
        <v>385</v>
      </c>
      <c r="I298" s="237" t="str">
        <f t="shared" si="172"/>
        <v>0</v>
      </c>
      <c r="J298" s="237" t="str">
        <f t="shared" si="173"/>
        <v>0.8</v>
      </c>
      <c r="K298" s="2" t="str">
        <f t="shared" si="166"/>
        <v>FCS0302</v>
      </c>
      <c r="L298" s="1">
        <f t="shared" si="174"/>
        <v>7</v>
      </c>
      <c r="M298" s="1">
        <f t="shared" si="175"/>
        <v>2</v>
      </c>
      <c r="N298" s="1">
        <v>9</v>
      </c>
      <c r="O298" s="57" t="str">
        <f t="shared" si="176"/>
        <v>AAI143</v>
      </c>
      <c r="P298" s="2" t="str">
        <f t="shared" si="170"/>
        <v>AI</v>
      </c>
      <c r="Q298" s="2"/>
      <c r="R298" s="57" t="s">
        <v>162</v>
      </c>
      <c r="S298" s="2"/>
      <c r="T298" s="2"/>
      <c r="U298" s="2">
        <v>12</v>
      </c>
      <c r="V298" s="2"/>
      <c r="W298" s="36" t="s">
        <v>3681</v>
      </c>
      <c r="X298" s="36" t="s">
        <v>354</v>
      </c>
      <c r="Y298" s="3" t="str">
        <f t="shared" si="148"/>
        <v>%Z072109</v>
      </c>
      <c r="Z298" s="2" t="str">
        <f t="shared" si="140"/>
        <v>%%I08PT7103</v>
      </c>
      <c r="AA298" s="2"/>
      <c r="AB298" s="2" t="str">
        <f t="shared" si="149"/>
        <v>TK706B罐顶压力</v>
      </c>
      <c r="AC298" s="1" t="str">
        <f t="shared" si="150"/>
        <v>0</v>
      </c>
      <c r="AD298" s="1" t="str">
        <f t="shared" si="151"/>
        <v>0.8</v>
      </c>
      <c r="AE298" s="1" t="str">
        <f t="shared" si="152"/>
        <v>MPa</v>
      </c>
      <c r="AF298" s="1"/>
      <c r="AG298" s="1"/>
      <c r="AH298" s="1"/>
      <c r="AI298" s="1"/>
      <c r="AJ298" s="1"/>
      <c r="AK298" s="58" t="s">
        <v>165</v>
      </c>
      <c r="AL298" s="4"/>
      <c r="AM298" s="4"/>
      <c r="AN298" s="5"/>
      <c r="AO298" s="195" t="s">
        <v>161</v>
      </c>
      <c r="AP298" s="199" t="s">
        <v>166</v>
      </c>
      <c r="AQ298" s="197"/>
      <c r="AR298" s="196"/>
      <c r="AS298" s="196"/>
      <c r="AT298" s="205" t="s">
        <v>168</v>
      </c>
      <c r="AU298" s="205" t="s">
        <v>169</v>
      </c>
      <c r="AV298" s="196" t="s">
        <v>170</v>
      </c>
      <c r="AW298" s="4"/>
      <c r="AX298" s="4"/>
      <c r="AY298" s="4"/>
      <c r="AZ298" s="4"/>
      <c r="BA298" s="4"/>
      <c r="BB298" s="4"/>
      <c r="BC298" s="4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4"/>
      <c r="BW298" s="8"/>
      <c r="BX298" s="8"/>
      <c r="BY298" s="8"/>
      <c r="BZ298" s="4"/>
      <c r="CA298" s="4"/>
      <c r="CB298" s="4"/>
      <c r="CC298" s="4"/>
      <c r="CD298" s="27"/>
      <c r="CE298" s="27"/>
      <c r="CF298" s="207">
        <f t="shared" si="153"/>
        <v>-8.0000000000000004E-4</v>
      </c>
      <c r="CG298" s="208">
        <f t="shared" si="154"/>
        <v>8.0000000000000004E-4</v>
      </c>
      <c r="CH298" s="209"/>
      <c r="CI298" s="210"/>
      <c r="CJ298" s="207">
        <f t="shared" si="155"/>
        <v>0.3992</v>
      </c>
      <c r="CK298" s="208">
        <f t="shared" si="156"/>
        <v>0.40080000000000005</v>
      </c>
      <c r="CL298" s="209"/>
      <c r="CM298" s="210"/>
      <c r="CN298" s="207">
        <f t="shared" si="157"/>
        <v>0.79920000000000002</v>
      </c>
      <c r="CO298" s="208">
        <f t="shared" si="158"/>
        <v>0.80080000000000007</v>
      </c>
      <c r="CP298" s="211"/>
      <c r="CQ298" s="212"/>
      <c r="CR298" s="213"/>
      <c r="CS298" s="213"/>
    </row>
    <row r="299" spans="1:97" ht="19.899999999999999" customHeight="1">
      <c r="A299" s="194">
        <v>298</v>
      </c>
      <c r="B299" s="195">
        <v>10</v>
      </c>
      <c r="C299" s="195"/>
      <c r="D299" s="196" t="s">
        <v>3682</v>
      </c>
      <c r="E299" s="196" t="s">
        <v>3682</v>
      </c>
      <c r="F299" s="196" t="s">
        <v>3683</v>
      </c>
      <c r="G299" s="196"/>
      <c r="H299" s="196"/>
      <c r="I299" s="237" t="str">
        <f t="shared" si="172"/>
        <v/>
      </c>
      <c r="J299" s="237" t="str">
        <f t="shared" si="173"/>
        <v/>
      </c>
      <c r="K299" s="2" t="str">
        <f t="shared" si="166"/>
        <v>FCS0302</v>
      </c>
      <c r="L299" s="1">
        <f t="shared" si="174"/>
        <v>7</v>
      </c>
      <c r="M299" s="1">
        <f t="shared" si="175"/>
        <v>2</v>
      </c>
      <c r="N299" s="1">
        <v>10</v>
      </c>
      <c r="O299" s="57" t="str">
        <f t="shared" si="176"/>
        <v>AAI143</v>
      </c>
      <c r="P299" s="2" t="str">
        <f t="shared" si="170"/>
        <v>AI</v>
      </c>
      <c r="Q299" s="2"/>
      <c r="R299" s="57" t="s">
        <v>162</v>
      </c>
      <c r="S299" s="2"/>
      <c r="T299" s="2"/>
      <c r="U299" s="2"/>
      <c r="V299" s="2"/>
      <c r="W299" s="36"/>
      <c r="X299" s="36"/>
      <c r="Y299" s="3" t="str">
        <f t="shared" si="148"/>
        <v>%Z072110</v>
      </c>
      <c r="Z299" s="2" t="str">
        <f t="shared" si="140"/>
        <v>%%I08PT-2030A</v>
      </c>
      <c r="AA299" s="2"/>
      <c r="AB299" s="2" t="str">
        <f t="shared" si="149"/>
        <v>08PU203A机封系统压力</v>
      </c>
      <c r="AC299" s="1" t="str">
        <f t="shared" si="150"/>
        <v/>
      </c>
      <c r="AD299" s="1" t="str">
        <f t="shared" si="151"/>
        <v/>
      </c>
      <c r="AE299" s="1" t="str">
        <f t="shared" si="152"/>
        <v/>
      </c>
      <c r="AF299" s="1"/>
      <c r="AG299" s="1"/>
      <c r="AH299" s="1"/>
      <c r="AI299" s="1"/>
      <c r="AJ299" s="1"/>
      <c r="AK299" s="58" t="s">
        <v>165</v>
      </c>
      <c r="AL299" s="4"/>
      <c r="AM299" s="4"/>
      <c r="AN299" s="5"/>
      <c r="AO299" s="195" t="s">
        <v>161</v>
      </c>
      <c r="AP299" s="199" t="s">
        <v>166</v>
      </c>
      <c r="AQ299" s="197"/>
      <c r="AR299" s="196"/>
      <c r="AS299" s="196"/>
      <c r="AT299" s="205" t="s">
        <v>168</v>
      </c>
      <c r="AU299" s="205" t="s">
        <v>169</v>
      </c>
      <c r="AV299" s="196" t="s">
        <v>170</v>
      </c>
      <c r="AW299" s="4"/>
      <c r="AX299" s="4"/>
      <c r="AY299" s="4"/>
      <c r="AZ299" s="4"/>
      <c r="BA299" s="4"/>
      <c r="BB299" s="4"/>
      <c r="BC299" s="4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4"/>
      <c r="BW299" s="8"/>
      <c r="BX299" s="8"/>
      <c r="BY299" s="8"/>
      <c r="BZ299" s="4"/>
      <c r="CA299" s="4"/>
      <c r="CB299" s="4"/>
      <c r="CC299" s="4"/>
      <c r="CD299" s="27"/>
      <c r="CE299" s="27"/>
      <c r="CF299" s="207" t="e">
        <f t="shared" si="153"/>
        <v>#VALUE!</v>
      </c>
      <c r="CG299" s="208" t="e">
        <f t="shared" si="154"/>
        <v>#VALUE!</v>
      </c>
      <c r="CH299" s="209"/>
      <c r="CI299" s="210"/>
      <c r="CJ299" s="207" t="e">
        <f t="shared" si="155"/>
        <v>#VALUE!</v>
      </c>
      <c r="CK299" s="208" t="e">
        <f t="shared" si="156"/>
        <v>#VALUE!</v>
      </c>
      <c r="CL299" s="209"/>
      <c r="CM299" s="210"/>
      <c r="CN299" s="207" t="e">
        <f t="shared" si="157"/>
        <v>#VALUE!</v>
      </c>
      <c r="CO299" s="208" t="e">
        <f t="shared" si="158"/>
        <v>#VALUE!</v>
      </c>
      <c r="CP299" s="211"/>
      <c r="CQ299" s="212"/>
      <c r="CR299" s="213"/>
      <c r="CS299" s="213"/>
    </row>
    <row r="300" spans="1:97" ht="19.899999999999999" customHeight="1">
      <c r="A300" s="194">
        <v>299</v>
      </c>
      <c r="B300" s="195">
        <v>11</v>
      </c>
      <c r="C300" s="195"/>
      <c r="D300" s="196" t="s">
        <v>3684</v>
      </c>
      <c r="E300" s="196" t="s">
        <v>3684</v>
      </c>
      <c r="F300" s="196" t="s">
        <v>3685</v>
      </c>
      <c r="G300" s="196"/>
      <c r="H300" s="196"/>
      <c r="I300" s="237"/>
      <c r="J300" s="237"/>
      <c r="K300" s="2" t="str">
        <f t="shared" si="166"/>
        <v>FCS0302</v>
      </c>
      <c r="L300" s="1">
        <f t="shared" si="174"/>
        <v>7</v>
      </c>
      <c r="M300" s="1">
        <f t="shared" si="175"/>
        <v>2</v>
      </c>
      <c r="N300" s="1">
        <v>11</v>
      </c>
      <c r="O300" s="57" t="str">
        <f t="shared" si="176"/>
        <v>AAI143</v>
      </c>
      <c r="P300" s="2" t="str">
        <f t="shared" si="170"/>
        <v>AI</v>
      </c>
      <c r="Q300" s="2"/>
      <c r="R300" s="57" t="s">
        <v>162</v>
      </c>
      <c r="S300" s="2"/>
      <c r="T300" s="2"/>
      <c r="U300" s="2"/>
      <c r="V300" s="2"/>
      <c r="W300" s="2"/>
      <c r="X300" s="2"/>
      <c r="Y300" s="3" t="str">
        <f t="shared" si="148"/>
        <v>%Z072111</v>
      </c>
      <c r="Z300" s="2" t="str">
        <f t="shared" ref="Z300:Z363" si="177">IF(D300="","",IF(P300="AI",CONCATENATE("%%I",E300),IF(P300="AO",CONCATENATE("%%O",E300),E300)))</f>
        <v>%%I08PT-2030S</v>
      </c>
      <c r="AA300" s="2"/>
      <c r="AB300" s="2" t="str">
        <f t="shared" si="149"/>
        <v>08PU203S机封系统压力</v>
      </c>
      <c r="AC300" s="1" t="str">
        <f t="shared" si="150"/>
        <v/>
      </c>
      <c r="AD300" s="1" t="str">
        <f t="shared" si="151"/>
        <v/>
      </c>
      <c r="AE300" s="1" t="str">
        <f t="shared" si="152"/>
        <v/>
      </c>
      <c r="AF300" s="1"/>
      <c r="AG300" s="1"/>
      <c r="AH300" s="1"/>
      <c r="AI300" s="1"/>
      <c r="AJ300" s="1"/>
      <c r="AK300" s="58" t="s">
        <v>165</v>
      </c>
      <c r="AL300" s="4"/>
      <c r="AM300" s="4"/>
      <c r="AN300" s="5"/>
      <c r="AO300" s="195" t="s">
        <v>161</v>
      </c>
      <c r="AP300" s="199" t="s">
        <v>166</v>
      </c>
      <c r="AQ300" s="197"/>
      <c r="AR300" s="196"/>
      <c r="AS300" s="196"/>
      <c r="AT300" s="205" t="s">
        <v>168</v>
      </c>
      <c r="AU300" s="205" t="s">
        <v>169</v>
      </c>
      <c r="AV300" s="196" t="s">
        <v>170</v>
      </c>
      <c r="AW300" s="4"/>
      <c r="AX300" s="4"/>
      <c r="AY300" s="4"/>
      <c r="AZ300" s="4"/>
      <c r="BA300" s="4"/>
      <c r="BB300" s="4"/>
      <c r="BC300" s="4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4"/>
      <c r="BW300" s="8"/>
      <c r="BX300" s="8"/>
      <c r="BY300" s="8"/>
      <c r="BZ300" s="4"/>
      <c r="CA300" s="4"/>
      <c r="CB300" s="4"/>
      <c r="CC300" s="4"/>
      <c r="CD300" s="27"/>
      <c r="CE300" s="27"/>
      <c r="CF300" s="207" t="e">
        <f t="shared" si="153"/>
        <v>#VALUE!</v>
      </c>
      <c r="CG300" s="208" t="e">
        <f t="shared" si="154"/>
        <v>#VALUE!</v>
      </c>
      <c r="CH300" s="209"/>
      <c r="CI300" s="210"/>
      <c r="CJ300" s="207" t="e">
        <f t="shared" si="155"/>
        <v>#VALUE!</v>
      </c>
      <c r="CK300" s="208" t="e">
        <f t="shared" si="156"/>
        <v>#VALUE!</v>
      </c>
      <c r="CL300" s="209"/>
      <c r="CM300" s="210"/>
      <c r="CN300" s="207" t="e">
        <f t="shared" si="157"/>
        <v>#VALUE!</v>
      </c>
      <c r="CO300" s="208" t="e">
        <f t="shared" si="158"/>
        <v>#VALUE!</v>
      </c>
      <c r="CP300" s="211"/>
      <c r="CQ300" s="212"/>
      <c r="CR300" s="213"/>
      <c r="CS300" s="213"/>
    </row>
    <row r="301" spans="1:97" ht="19.899999999999999" customHeight="1">
      <c r="A301" s="194">
        <v>300</v>
      </c>
      <c r="B301" s="195">
        <v>12</v>
      </c>
      <c r="C301" s="195"/>
      <c r="D301" s="196" t="s">
        <v>3686</v>
      </c>
      <c r="E301" s="196" t="s">
        <v>3686</v>
      </c>
      <c r="F301" s="196" t="s">
        <v>3687</v>
      </c>
      <c r="G301" s="196"/>
      <c r="H301" s="196"/>
      <c r="I301" s="237"/>
      <c r="J301" s="237"/>
      <c r="K301" s="2" t="str">
        <f t="shared" si="166"/>
        <v>FCS0302</v>
      </c>
      <c r="L301" s="1">
        <f t="shared" si="174"/>
        <v>7</v>
      </c>
      <c r="M301" s="1">
        <f t="shared" si="175"/>
        <v>2</v>
      </c>
      <c r="N301" s="1">
        <v>12</v>
      </c>
      <c r="O301" s="57" t="str">
        <f t="shared" si="176"/>
        <v>AAI143</v>
      </c>
      <c r="P301" s="2" t="str">
        <f t="shared" si="170"/>
        <v>AI</v>
      </c>
      <c r="Q301" s="2"/>
      <c r="R301" s="57" t="s">
        <v>162</v>
      </c>
      <c r="S301" s="2"/>
      <c r="T301" s="2"/>
      <c r="U301" s="2"/>
      <c r="V301" s="2"/>
      <c r="W301" s="2"/>
      <c r="X301" s="2"/>
      <c r="Y301" s="3" t="str">
        <f t="shared" si="148"/>
        <v>%Z072112</v>
      </c>
      <c r="Z301" s="2" t="str">
        <f t="shared" si="177"/>
        <v>%%I08PT-2050A</v>
      </c>
      <c r="AA301" s="2"/>
      <c r="AB301" s="2" t="str">
        <f t="shared" si="149"/>
        <v>08PU205A机封系统压力</v>
      </c>
      <c r="AC301" s="1" t="str">
        <f t="shared" si="150"/>
        <v/>
      </c>
      <c r="AD301" s="1" t="str">
        <f t="shared" si="151"/>
        <v/>
      </c>
      <c r="AE301" s="1" t="str">
        <f t="shared" si="152"/>
        <v/>
      </c>
      <c r="AF301" s="1"/>
      <c r="AG301" s="1"/>
      <c r="AH301" s="1"/>
      <c r="AI301" s="1"/>
      <c r="AJ301" s="1"/>
      <c r="AK301" s="58" t="s">
        <v>165</v>
      </c>
      <c r="AL301" s="4"/>
      <c r="AM301" s="4"/>
      <c r="AN301" s="5"/>
      <c r="AO301" s="195" t="s">
        <v>161</v>
      </c>
      <c r="AP301" s="199" t="s">
        <v>166</v>
      </c>
      <c r="AQ301" s="197"/>
      <c r="AR301" s="196"/>
      <c r="AS301" s="196"/>
      <c r="AT301" s="205" t="s">
        <v>168</v>
      </c>
      <c r="AU301" s="205" t="s">
        <v>169</v>
      </c>
      <c r="AV301" s="196" t="s">
        <v>170</v>
      </c>
      <c r="AW301" s="4"/>
      <c r="AX301" s="4"/>
      <c r="AY301" s="4"/>
      <c r="AZ301" s="4"/>
      <c r="BA301" s="4"/>
      <c r="BB301" s="4"/>
      <c r="BC301" s="4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4"/>
      <c r="BW301" s="8"/>
      <c r="BX301" s="8"/>
      <c r="BY301" s="8"/>
      <c r="BZ301" s="4"/>
      <c r="CA301" s="4"/>
      <c r="CB301" s="4"/>
      <c r="CC301" s="4"/>
      <c r="CD301" s="27"/>
      <c r="CE301" s="27"/>
      <c r="CF301" s="207" t="e">
        <f t="shared" si="153"/>
        <v>#VALUE!</v>
      </c>
      <c r="CG301" s="208" t="e">
        <f t="shared" si="154"/>
        <v>#VALUE!</v>
      </c>
      <c r="CH301" s="209"/>
      <c r="CI301" s="210"/>
      <c r="CJ301" s="207" t="e">
        <f t="shared" si="155"/>
        <v>#VALUE!</v>
      </c>
      <c r="CK301" s="208" t="e">
        <f t="shared" si="156"/>
        <v>#VALUE!</v>
      </c>
      <c r="CL301" s="209"/>
      <c r="CM301" s="210"/>
      <c r="CN301" s="207" t="e">
        <f t="shared" si="157"/>
        <v>#VALUE!</v>
      </c>
      <c r="CO301" s="208" t="e">
        <f t="shared" si="158"/>
        <v>#VALUE!</v>
      </c>
      <c r="CP301" s="211"/>
      <c r="CQ301" s="212"/>
      <c r="CR301" s="213"/>
      <c r="CS301" s="213"/>
    </row>
    <row r="302" spans="1:97" ht="19.899999999999999" customHeight="1">
      <c r="A302" s="194">
        <v>301</v>
      </c>
      <c r="B302" s="195">
        <v>13</v>
      </c>
      <c r="C302" s="195"/>
      <c r="D302" s="196" t="s">
        <v>3688</v>
      </c>
      <c r="E302" s="196" t="s">
        <v>3688</v>
      </c>
      <c r="F302" s="196" t="s">
        <v>3689</v>
      </c>
      <c r="G302" s="196"/>
      <c r="H302" s="196"/>
      <c r="I302" s="237"/>
      <c r="J302" s="237"/>
      <c r="K302" s="2" t="str">
        <f t="shared" si="166"/>
        <v>FCS0302</v>
      </c>
      <c r="L302" s="1">
        <f t="shared" si="174"/>
        <v>7</v>
      </c>
      <c r="M302" s="1">
        <f t="shared" si="175"/>
        <v>2</v>
      </c>
      <c r="N302" s="1">
        <v>13</v>
      </c>
      <c r="O302" s="57" t="str">
        <f t="shared" si="176"/>
        <v>AAI143</v>
      </c>
      <c r="P302" s="2" t="str">
        <f t="shared" si="170"/>
        <v>AI</v>
      </c>
      <c r="Q302" s="2"/>
      <c r="R302" s="57" t="s">
        <v>162</v>
      </c>
      <c r="S302" s="2"/>
      <c r="T302" s="2"/>
      <c r="U302" s="2"/>
      <c r="V302" s="2"/>
      <c r="W302" s="2"/>
      <c r="X302" s="2"/>
      <c r="Y302" s="3" t="str">
        <f t="shared" si="148"/>
        <v>%Z072113</v>
      </c>
      <c r="Z302" s="2" t="str">
        <f t="shared" si="177"/>
        <v>%%I08PT-2050S</v>
      </c>
      <c r="AA302" s="2"/>
      <c r="AB302" s="2" t="str">
        <f t="shared" si="149"/>
        <v>08PU205S机封系统压力</v>
      </c>
      <c r="AC302" s="1" t="str">
        <f t="shared" si="150"/>
        <v/>
      </c>
      <c r="AD302" s="1" t="str">
        <f t="shared" si="151"/>
        <v/>
      </c>
      <c r="AE302" s="1" t="str">
        <f t="shared" si="152"/>
        <v/>
      </c>
      <c r="AF302" s="1"/>
      <c r="AG302" s="1"/>
      <c r="AH302" s="1"/>
      <c r="AI302" s="1"/>
      <c r="AJ302" s="1"/>
      <c r="AK302" s="58" t="s">
        <v>165</v>
      </c>
      <c r="AL302" s="4"/>
      <c r="AM302" s="4"/>
      <c r="AN302" s="5"/>
      <c r="AO302" s="195" t="s">
        <v>161</v>
      </c>
      <c r="AP302" s="199" t="s">
        <v>166</v>
      </c>
      <c r="AQ302" s="197"/>
      <c r="AR302" s="196"/>
      <c r="AS302" s="196"/>
      <c r="AT302" s="205" t="s">
        <v>168</v>
      </c>
      <c r="AU302" s="205" t="s">
        <v>169</v>
      </c>
      <c r="AV302" s="196" t="s">
        <v>170</v>
      </c>
      <c r="AW302" s="4"/>
      <c r="AX302" s="4"/>
      <c r="AY302" s="4"/>
      <c r="AZ302" s="4"/>
      <c r="BA302" s="4"/>
      <c r="BB302" s="4"/>
      <c r="BC302" s="4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4"/>
      <c r="BW302" s="8"/>
      <c r="BX302" s="8"/>
      <c r="BY302" s="8"/>
      <c r="BZ302" s="4"/>
      <c r="CA302" s="4"/>
      <c r="CB302" s="4"/>
      <c r="CC302" s="4"/>
      <c r="CD302" s="27"/>
      <c r="CE302" s="27"/>
      <c r="CF302" s="207" t="e">
        <f t="shared" si="153"/>
        <v>#VALUE!</v>
      </c>
      <c r="CG302" s="208" t="e">
        <f t="shared" si="154"/>
        <v>#VALUE!</v>
      </c>
      <c r="CH302" s="209"/>
      <c r="CI302" s="210"/>
      <c r="CJ302" s="207" t="e">
        <f t="shared" si="155"/>
        <v>#VALUE!</v>
      </c>
      <c r="CK302" s="208" t="e">
        <f t="shared" si="156"/>
        <v>#VALUE!</v>
      </c>
      <c r="CL302" s="209"/>
      <c r="CM302" s="210"/>
      <c r="CN302" s="207" t="e">
        <f t="shared" si="157"/>
        <v>#VALUE!</v>
      </c>
      <c r="CO302" s="208" t="e">
        <f t="shared" si="158"/>
        <v>#VALUE!</v>
      </c>
      <c r="CP302" s="211"/>
      <c r="CQ302" s="212"/>
      <c r="CR302" s="213"/>
      <c r="CS302" s="213"/>
    </row>
    <row r="303" spans="1:97" ht="19.899999999999999" customHeight="1">
      <c r="A303" s="194">
        <v>302</v>
      </c>
      <c r="B303" s="204">
        <v>14</v>
      </c>
      <c r="C303" s="195"/>
      <c r="D303" s="196" t="str">
        <f>LEFT(K303,1)&amp;RIGHT(K303,2)&amp;"N"&amp;L303&amp;"S"&amp;M303&amp;N303</f>
        <v>F02N7S214</v>
      </c>
      <c r="E303" s="196" t="s">
        <v>3690</v>
      </c>
      <c r="F303" s="196" t="s">
        <v>675</v>
      </c>
      <c r="G303" s="196"/>
      <c r="H303" s="196"/>
      <c r="I303" s="237"/>
      <c r="J303" s="237"/>
      <c r="K303" s="2" t="str">
        <f t="shared" si="166"/>
        <v>FCS0302</v>
      </c>
      <c r="L303" s="1">
        <f t="shared" si="174"/>
        <v>7</v>
      </c>
      <c r="M303" s="1">
        <f t="shared" si="175"/>
        <v>2</v>
      </c>
      <c r="N303" s="1">
        <v>14</v>
      </c>
      <c r="O303" s="57" t="str">
        <f t="shared" si="176"/>
        <v>AAI143</v>
      </c>
      <c r="P303" s="2" t="str">
        <f t="shared" si="170"/>
        <v>AI</v>
      </c>
      <c r="Q303" s="2"/>
      <c r="R303" s="57" t="s">
        <v>162</v>
      </c>
      <c r="S303" s="2"/>
      <c r="T303" s="2"/>
      <c r="U303" s="2"/>
      <c r="V303" s="2"/>
      <c r="W303" s="36"/>
      <c r="X303" s="36"/>
      <c r="Y303" s="3" t="str">
        <f t="shared" si="148"/>
        <v>%Z072114</v>
      </c>
      <c r="Z303" s="2" t="str">
        <f t="shared" si="177"/>
        <v>%%IF02N7S214</v>
      </c>
      <c r="AA303" s="2"/>
      <c r="AB303" s="2" t="str">
        <f t="shared" si="149"/>
        <v>SBAI SPARE</v>
      </c>
      <c r="AC303" s="1" t="str">
        <f t="shared" si="150"/>
        <v/>
      </c>
      <c r="AD303" s="1" t="str">
        <f t="shared" si="151"/>
        <v/>
      </c>
      <c r="AE303" s="1" t="str">
        <f t="shared" si="152"/>
        <v/>
      </c>
      <c r="AF303" s="1"/>
      <c r="AG303" s="1"/>
      <c r="AH303" s="1"/>
      <c r="AI303" s="1"/>
      <c r="AJ303" s="1"/>
      <c r="AK303" s="58" t="s">
        <v>165</v>
      </c>
      <c r="AL303" s="4"/>
      <c r="AM303" s="4"/>
      <c r="AN303" s="5"/>
      <c r="AO303" s="195" t="s">
        <v>161</v>
      </c>
      <c r="AP303" s="199" t="s">
        <v>166</v>
      </c>
      <c r="AQ303" s="197"/>
      <c r="AR303" s="196"/>
      <c r="AS303" s="115"/>
      <c r="AT303" s="215" t="s">
        <v>168</v>
      </c>
      <c r="AU303" s="215"/>
      <c r="AV303" s="196"/>
      <c r="AW303" s="4"/>
      <c r="AX303" s="4"/>
      <c r="AY303" s="4"/>
      <c r="AZ303" s="4"/>
      <c r="BA303" s="4"/>
      <c r="BB303" s="4"/>
      <c r="BC303" s="4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4"/>
      <c r="BW303" s="8"/>
      <c r="BX303" s="8"/>
      <c r="BY303" s="8"/>
      <c r="BZ303" s="4"/>
      <c r="CA303" s="4"/>
      <c r="CB303" s="4"/>
      <c r="CC303" s="4"/>
      <c r="CD303" s="27"/>
      <c r="CE303" s="27"/>
      <c r="CF303" s="207" t="e">
        <f t="shared" si="153"/>
        <v>#VALUE!</v>
      </c>
      <c r="CG303" s="208" t="e">
        <f t="shared" si="154"/>
        <v>#VALUE!</v>
      </c>
      <c r="CH303" s="209"/>
      <c r="CI303" s="210"/>
      <c r="CJ303" s="207" t="e">
        <f t="shared" si="155"/>
        <v>#VALUE!</v>
      </c>
      <c r="CK303" s="208" t="e">
        <f t="shared" si="156"/>
        <v>#VALUE!</v>
      </c>
      <c r="CL303" s="209"/>
      <c r="CM303" s="210"/>
      <c r="CN303" s="207" t="e">
        <f t="shared" si="157"/>
        <v>#VALUE!</v>
      </c>
      <c r="CO303" s="208" t="e">
        <f t="shared" si="158"/>
        <v>#VALUE!</v>
      </c>
      <c r="CP303" s="211"/>
      <c r="CQ303" s="212"/>
      <c r="CR303" s="213"/>
      <c r="CS303" s="213"/>
    </row>
    <row r="304" spans="1:97" ht="19.899999999999999" customHeight="1">
      <c r="A304" s="194">
        <v>303</v>
      </c>
      <c r="B304" s="204">
        <v>15</v>
      </c>
      <c r="C304" s="195"/>
      <c r="D304" s="196" t="str">
        <f>LEFT(K304,1)&amp;RIGHT(K304,2)&amp;"N"&amp;L304&amp;"S"&amp;M304&amp;N304</f>
        <v>F02N7S215</v>
      </c>
      <c r="E304" s="196" t="s">
        <v>3691</v>
      </c>
      <c r="F304" s="196" t="s">
        <v>675</v>
      </c>
      <c r="G304" s="196"/>
      <c r="H304" s="196"/>
      <c r="I304" s="237"/>
      <c r="J304" s="237"/>
      <c r="K304" s="2" t="str">
        <f t="shared" si="166"/>
        <v>FCS0302</v>
      </c>
      <c r="L304" s="1">
        <f t="shared" si="174"/>
        <v>7</v>
      </c>
      <c r="M304" s="1">
        <f t="shared" si="175"/>
        <v>2</v>
      </c>
      <c r="N304" s="1">
        <v>15</v>
      </c>
      <c r="O304" s="57" t="str">
        <f t="shared" si="176"/>
        <v>AAI143</v>
      </c>
      <c r="P304" s="2" t="str">
        <f t="shared" si="170"/>
        <v>AI</v>
      </c>
      <c r="Q304" s="2"/>
      <c r="R304" s="57" t="s">
        <v>162</v>
      </c>
      <c r="S304" s="2"/>
      <c r="T304" s="2"/>
      <c r="U304" s="2"/>
      <c r="V304" s="2"/>
      <c r="W304" s="2"/>
      <c r="X304" s="2"/>
      <c r="Y304" s="3" t="str">
        <f t="shared" si="148"/>
        <v>%Z072115</v>
      </c>
      <c r="Z304" s="2" t="str">
        <f t="shared" si="177"/>
        <v>%%IF02N7S215</v>
      </c>
      <c r="AA304" s="2"/>
      <c r="AB304" s="2" t="str">
        <f t="shared" si="149"/>
        <v>SBAI SPARE</v>
      </c>
      <c r="AC304" s="1" t="str">
        <f t="shared" si="150"/>
        <v/>
      </c>
      <c r="AD304" s="1" t="str">
        <f t="shared" si="151"/>
        <v/>
      </c>
      <c r="AE304" s="1" t="str">
        <f t="shared" si="152"/>
        <v/>
      </c>
      <c r="AF304" s="1"/>
      <c r="AG304" s="1"/>
      <c r="AH304" s="1"/>
      <c r="AI304" s="1"/>
      <c r="AJ304" s="1"/>
      <c r="AK304" s="58" t="s">
        <v>165</v>
      </c>
      <c r="AL304" s="4"/>
      <c r="AM304" s="4"/>
      <c r="AN304" s="5"/>
      <c r="AO304" s="195" t="s">
        <v>161</v>
      </c>
      <c r="AP304" s="199" t="s">
        <v>166</v>
      </c>
      <c r="AQ304" s="197"/>
      <c r="AR304" s="196"/>
      <c r="AS304" s="195"/>
      <c r="AT304" s="216" t="s">
        <v>168</v>
      </c>
      <c r="AU304" s="216"/>
      <c r="AV304" s="196"/>
      <c r="AW304" s="4"/>
      <c r="AX304" s="4"/>
      <c r="AY304" s="4"/>
      <c r="AZ304" s="4"/>
      <c r="BA304" s="4"/>
      <c r="BB304" s="4"/>
      <c r="BC304" s="4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4"/>
      <c r="BW304" s="8"/>
      <c r="BX304" s="8"/>
      <c r="BY304" s="8"/>
      <c r="BZ304" s="4"/>
      <c r="CA304" s="4"/>
      <c r="CB304" s="4"/>
      <c r="CC304" s="4"/>
      <c r="CD304" s="27"/>
      <c r="CE304" s="27"/>
      <c r="CF304" s="207" t="e">
        <f t="shared" si="153"/>
        <v>#VALUE!</v>
      </c>
      <c r="CG304" s="208" t="e">
        <f t="shared" si="154"/>
        <v>#VALUE!</v>
      </c>
      <c r="CH304" s="209"/>
      <c r="CI304" s="210"/>
      <c r="CJ304" s="207" t="e">
        <f t="shared" si="155"/>
        <v>#VALUE!</v>
      </c>
      <c r="CK304" s="208" t="e">
        <f t="shared" si="156"/>
        <v>#VALUE!</v>
      </c>
      <c r="CL304" s="209"/>
      <c r="CM304" s="210"/>
      <c r="CN304" s="207" t="e">
        <f t="shared" si="157"/>
        <v>#VALUE!</v>
      </c>
      <c r="CO304" s="208" t="e">
        <f t="shared" si="158"/>
        <v>#VALUE!</v>
      </c>
      <c r="CP304" s="211"/>
      <c r="CQ304" s="212"/>
      <c r="CR304" s="213"/>
      <c r="CS304" s="213"/>
    </row>
    <row r="305" spans="1:97" ht="19.899999999999999" customHeight="1">
      <c r="A305" s="194">
        <v>304</v>
      </c>
      <c r="B305" s="204">
        <v>16</v>
      </c>
      <c r="C305" s="195"/>
      <c r="D305" s="196" t="str">
        <f>LEFT(K305,1)&amp;RIGHT(K305,2)&amp;"N"&amp;L305&amp;"S"&amp;M305&amp;N305</f>
        <v>F02N7S216</v>
      </c>
      <c r="E305" s="196" t="s">
        <v>3692</v>
      </c>
      <c r="F305" s="196" t="s">
        <v>675</v>
      </c>
      <c r="G305" s="196"/>
      <c r="H305" s="196"/>
      <c r="I305" s="237"/>
      <c r="J305" s="237"/>
      <c r="K305" s="2" t="str">
        <f t="shared" si="166"/>
        <v>FCS0302</v>
      </c>
      <c r="L305" s="1">
        <f t="shared" si="174"/>
        <v>7</v>
      </c>
      <c r="M305" s="1">
        <f t="shared" si="175"/>
        <v>2</v>
      </c>
      <c r="N305" s="1">
        <v>16</v>
      </c>
      <c r="O305" s="57" t="str">
        <f t="shared" si="176"/>
        <v>AAI143</v>
      </c>
      <c r="P305" s="2" t="str">
        <f t="shared" si="170"/>
        <v>AI</v>
      </c>
      <c r="Q305" s="2"/>
      <c r="R305" s="57" t="s">
        <v>162</v>
      </c>
      <c r="S305" s="2"/>
      <c r="T305" s="2"/>
      <c r="U305" s="2"/>
      <c r="V305" s="2"/>
      <c r="W305" s="2"/>
      <c r="X305" s="2"/>
      <c r="Y305" s="25" t="str">
        <f t="shared" si="148"/>
        <v>%Z072116</v>
      </c>
      <c r="Z305" s="2" t="str">
        <f t="shared" si="177"/>
        <v>%%IF02N7S216</v>
      </c>
      <c r="AA305" s="2"/>
      <c r="AB305" s="2" t="str">
        <f t="shared" si="149"/>
        <v>SBAI SPARE</v>
      </c>
      <c r="AC305" s="1" t="str">
        <f t="shared" si="150"/>
        <v/>
      </c>
      <c r="AD305" s="1" t="str">
        <f t="shared" si="151"/>
        <v/>
      </c>
      <c r="AE305" s="1" t="str">
        <f t="shared" si="152"/>
        <v/>
      </c>
      <c r="AF305" s="1"/>
      <c r="AG305" s="1"/>
      <c r="AH305" s="1"/>
      <c r="AI305" s="1"/>
      <c r="AJ305" s="1"/>
      <c r="AK305" s="58" t="s">
        <v>165</v>
      </c>
      <c r="AL305" s="4"/>
      <c r="AM305" s="4"/>
      <c r="AN305" s="5"/>
      <c r="AO305" s="195" t="s">
        <v>161</v>
      </c>
      <c r="AP305" s="199" t="s">
        <v>166</v>
      </c>
      <c r="AQ305" s="197"/>
      <c r="AR305" s="196"/>
      <c r="AS305" s="195"/>
      <c r="AT305" s="216" t="s">
        <v>168</v>
      </c>
      <c r="AU305" s="216"/>
      <c r="AV305" s="196"/>
      <c r="AW305" s="4"/>
      <c r="AX305" s="4"/>
      <c r="AY305" s="4"/>
      <c r="AZ305" s="4"/>
      <c r="BA305" s="4"/>
      <c r="BB305" s="4"/>
      <c r="BC305" s="4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4"/>
      <c r="BW305" s="8"/>
      <c r="BX305" s="8"/>
      <c r="BY305" s="8"/>
      <c r="BZ305" s="4"/>
      <c r="CA305" s="4"/>
      <c r="CB305" s="4"/>
      <c r="CC305" s="4"/>
      <c r="CD305" s="27"/>
      <c r="CE305" s="27"/>
      <c r="CF305" s="207" t="e">
        <f t="shared" si="153"/>
        <v>#VALUE!</v>
      </c>
      <c r="CG305" s="208" t="e">
        <f t="shared" si="154"/>
        <v>#VALUE!</v>
      </c>
      <c r="CH305" s="209"/>
      <c r="CI305" s="210"/>
      <c r="CJ305" s="207" t="e">
        <f t="shared" si="155"/>
        <v>#VALUE!</v>
      </c>
      <c r="CK305" s="208" t="e">
        <f t="shared" si="156"/>
        <v>#VALUE!</v>
      </c>
      <c r="CL305" s="209"/>
      <c r="CM305" s="210"/>
      <c r="CN305" s="207" t="e">
        <f t="shared" si="157"/>
        <v>#VALUE!</v>
      </c>
      <c r="CO305" s="208" t="e">
        <f t="shared" si="158"/>
        <v>#VALUE!</v>
      </c>
      <c r="CP305" s="211"/>
      <c r="CQ305" s="212"/>
      <c r="CR305" s="213"/>
      <c r="CS305" s="213"/>
    </row>
    <row r="306" spans="1:97" ht="19.899999999999999" customHeight="1">
      <c r="A306" s="194">
        <v>305</v>
      </c>
      <c r="B306" s="195">
        <v>1</v>
      </c>
      <c r="C306" s="195"/>
      <c r="D306" s="196" t="s">
        <v>3693</v>
      </c>
      <c r="E306" s="196" t="s">
        <v>3694</v>
      </c>
      <c r="F306" s="196" t="s">
        <v>3695</v>
      </c>
      <c r="G306" s="196" t="s">
        <v>845</v>
      </c>
      <c r="H306" s="196" t="s">
        <v>840</v>
      </c>
      <c r="I306" s="237" t="str">
        <f t="shared" ref="I306:I315" si="178">IF(G306&lt;&gt;"",LEFT(G306,FIND("~",G306,1)-1),"")</f>
        <v>0</v>
      </c>
      <c r="J306" s="237" t="str">
        <f t="shared" ref="J306:J315" si="179">IF(G306&lt;&gt;"",MID(G306,FIND("~",G306,1)+1,10),"")</f>
        <v>35</v>
      </c>
      <c r="K306" s="2" t="str">
        <f t="shared" ref="K306:K337" si="180">K305</f>
        <v>FCS0302</v>
      </c>
      <c r="L306" s="1">
        <v>7</v>
      </c>
      <c r="M306" s="1">
        <v>5</v>
      </c>
      <c r="N306" s="1">
        <v>1</v>
      </c>
      <c r="O306" s="57" t="s">
        <v>34</v>
      </c>
      <c r="P306" s="2" t="str">
        <f t="shared" si="170"/>
        <v>AI</v>
      </c>
      <c r="Q306" s="2"/>
      <c r="R306" s="57" t="s">
        <v>162</v>
      </c>
      <c r="S306" s="2"/>
      <c r="T306" s="2"/>
      <c r="U306" s="2">
        <v>11</v>
      </c>
      <c r="V306" s="2"/>
      <c r="W306" s="36" t="s">
        <v>3696</v>
      </c>
      <c r="X306" s="36" t="s">
        <v>354</v>
      </c>
      <c r="Y306" s="3" t="str">
        <f t="shared" si="148"/>
        <v>%Z075101</v>
      </c>
      <c r="Z306" s="2" t="str">
        <f t="shared" si="177"/>
        <v>%%I08PDT8056</v>
      </c>
      <c r="AA306" s="2"/>
      <c r="AB306" s="2" t="str">
        <f t="shared" si="149"/>
        <v>CL801顶底部压差</v>
      </c>
      <c r="AC306" s="1" t="str">
        <f t="shared" si="150"/>
        <v>0</v>
      </c>
      <c r="AD306" s="1" t="str">
        <f t="shared" si="151"/>
        <v>35</v>
      </c>
      <c r="AE306" s="1" t="str">
        <f t="shared" si="152"/>
        <v>kPa</v>
      </c>
      <c r="AF306" s="1"/>
      <c r="AG306" s="1"/>
      <c r="AH306" s="59"/>
      <c r="AI306" s="1"/>
      <c r="AJ306" s="1"/>
      <c r="AK306" s="58" t="s">
        <v>165</v>
      </c>
      <c r="AL306" s="4"/>
      <c r="AM306" s="4"/>
      <c r="AN306" s="5"/>
      <c r="AO306" s="195" t="s">
        <v>161</v>
      </c>
      <c r="AP306" s="199" t="s">
        <v>166</v>
      </c>
      <c r="AQ306" s="197"/>
      <c r="AR306" s="196"/>
      <c r="AS306" s="196"/>
      <c r="AT306" s="205" t="s">
        <v>168</v>
      </c>
      <c r="AU306" s="205" t="s">
        <v>169</v>
      </c>
      <c r="AV306" s="196" t="s">
        <v>170</v>
      </c>
      <c r="AW306" s="4"/>
      <c r="AX306" s="4"/>
      <c r="AY306" s="4"/>
      <c r="AZ306" s="4"/>
      <c r="BA306" s="4"/>
      <c r="BB306" s="4"/>
      <c r="BC306" s="4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4"/>
      <c r="BW306" s="8"/>
      <c r="BX306" s="8"/>
      <c r="BY306" s="8"/>
      <c r="BZ306" s="4"/>
      <c r="CA306" s="4"/>
      <c r="CB306" s="4"/>
      <c r="CC306" s="4"/>
      <c r="CD306" s="27"/>
      <c r="CE306" s="27"/>
      <c r="CF306" s="207">
        <f t="shared" si="153"/>
        <v>-3.5000000000000003E-2</v>
      </c>
      <c r="CG306" s="208">
        <f t="shared" si="154"/>
        <v>3.5000000000000003E-2</v>
      </c>
      <c r="CH306" s="209"/>
      <c r="CI306" s="210"/>
      <c r="CJ306" s="207">
        <f t="shared" si="155"/>
        <v>17.465</v>
      </c>
      <c r="CK306" s="208">
        <f t="shared" si="156"/>
        <v>17.535</v>
      </c>
      <c r="CL306" s="209"/>
      <c r="CM306" s="210"/>
      <c r="CN306" s="207">
        <f t="shared" si="157"/>
        <v>34.965000000000003</v>
      </c>
      <c r="CO306" s="208">
        <f t="shared" si="158"/>
        <v>35.034999999999997</v>
      </c>
      <c r="CP306" s="211"/>
      <c r="CQ306" s="212"/>
      <c r="CR306" s="213"/>
      <c r="CS306" s="213"/>
    </row>
    <row r="307" spans="1:97" ht="19.899999999999999" customHeight="1">
      <c r="A307" s="194">
        <v>306</v>
      </c>
      <c r="B307" s="195">
        <v>2</v>
      </c>
      <c r="C307" s="195"/>
      <c r="D307" s="196" t="s">
        <v>3697</v>
      </c>
      <c r="E307" s="196" t="s">
        <v>3698</v>
      </c>
      <c r="F307" s="196" t="s">
        <v>3699</v>
      </c>
      <c r="G307" s="196" t="s">
        <v>3700</v>
      </c>
      <c r="H307" s="196" t="s">
        <v>385</v>
      </c>
      <c r="I307" s="237" t="str">
        <f t="shared" si="178"/>
        <v>0</v>
      </c>
      <c r="J307" s="237" t="str">
        <f t="shared" si="179"/>
        <v>0.03</v>
      </c>
      <c r="K307" s="2" t="str">
        <f t="shared" si="180"/>
        <v>FCS0302</v>
      </c>
      <c r="L307" s="1">
        <f t="shared" ref="L307:L321" si="181">L306</f>
        <v>7</v>
      </c>
      <c r="M307" s="1">
        <f t="shared" ref="M307:M321" si="182">M306</f>
        <v>5</v>
      </c>
      <c r="N307" s="1">
        <v>2</v>
      </c>
      <c r="O307" s="57" t="str">
        <f t="shared" ref="O307:O321" si="183">O306</f>
        <v>AAI143</v>
      </c>
      <c r="P307" s="2" t="str">
        <f t="shared" si="170"/>
        <v>AI</v>
      </c>
      <c r="Q307" s="2"/>
      <c r="R307" s="57" t="s">
        <v>162</v>
      </c>
      <c r="S307" s="2"/>
      <c r="T307" s="2"/>
      <c r="U307" s="2">
        <v>12</v>
      </c>
      <c r="V307" s="2"/>
      <c r="W307" s="36" t="s">
        <v>3701</v>
      </c>
      <c r="X307" s="36" t="s">
        <v>354</v>
      </c>
      <c r="Y307" s="3" t="str">
        <f t="shared" si="148"/>
        <v>%Z075102</v>
      </c>
      <c r="Z307" s="2" t="str">
        <f t="shared" si="177"/>
        <v>%%I08PT9038</v>
      </c>
      <c r="AA307" s="2"/>
      <c r="AB307" s="2" t="str">
        <f t="shared" si="149"/>
        <v>干排气分离罐VE902压力</v>
      </c>
      <c r="AC307" s="1" t="str">
        <f t="shared" si="150"/>
        <v>0</v>
      </c>
      <c r="AD307" s="1" t="str">
        <f t="shared" si="151"/>
        <v>0.03</v>
      </c>
      <c r="AE307" s="1" t="str">
        <f t="shared" si="152"/>
        <v>MPa</v>
      </c>
      <c r="AF307" s="1"/>
      <c r="AG307" s="1"/>
      <c r="AH307" s="1"/>
      <c r="AI307" s="1"/>
      <c r="AJ307" s="1"/>
      <c r="AK307" s="58" t="s">
        <v>165</v>
      </c>
      <c r="AL307" s="4"/>
      <c r="AM307" s="4"/>
      <c r="AN307" s="5"/>
      <c r="AO307" s="195" t="s">
        <v>161</v>
      </c>
      <c r="AP307" s="199" t="s">
        <v>166</v>
      </c>
      <c r="AQ307" s="197"/>
      <c r="AR307" s="196"/>
      <c r="AS307" s="196"/>
      <c r="AT307" s="205" t="s">
        <v>168</v>
      </c>
      <c r="AU307" s="205" t="s">
        <v>169</v>
      </c>
      <c r="AV307" s="196" t="s">
        <v>170</v>
      </c>
      <c r="AW307" s="4"/>
      <c r="AX307" s="4"/>
      <c r="AY307" s="4"/>
      <c r="AZ307" s="4"/>
      <c r="BA307" s="4"/>
      <c r="BB307" s="4"/>
      <c r="BC307" s="4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4"/>
      <c r="BW307" s="8"/>
      <c r="BX307" s="8"/>
      <c r="BY307" s="8"/>
      <c r="BZ307" s="4"/>
      <c r="CA307" s="4"/>
      <c r="CB307" s="4"/>
      <c r="CC307" s="4"/>
      <c r="CD307" s="27"/>
      <c r="CE307" s="27"/>
      <c r="CF307" s="207">
        <f t="shared" si="153"/>
        <v>-3.0000000000000001E-5</v>
      </c>
      <c r="CG307" s="208">
        <f t="shared" si="154"/>
        <v>3.0000000000000001E-5</v>
      </c>
      <c r="CH307" s="209"/>
      <c r="CI307" s="210"/>
      <c r="CJ307" s="207">
        <f t="shared" si="155"/>
        <v>1.4969999999999999E-2</v>
      </c>
      <c r="CK307" s="208">
        <f t="shared" si="156"/>
        <v>1.503E-2</v>
      </c>
      <c r="CL307" s="209"/>
      <c r="CM307" s="210"/>
      <c r="CN307" s="207">
        <f t="shared" si="157"/>
        <v>2.997E-2</v>
      </c>
      <c r="CO307" s="208">
        <f t="shared" si="158"/>
        <v>3.0029999999999998E-2</v>
      </c>
      <c r="CP307" s="211"/>
      <c r="CQ307" s="212"/>
      <c r="CR307" s="213"/>
      <c r="CS307" s="213"/>
    </row>
    <row r="308" spans="1:97" ht="19.899999999999999" customHeight="1">
      <c r="A308" s="194">
        <v>307</v>
      </c>
      <c r="B308" s="195">
        <v>3</v>
      </c>
      <c r="C308" s="195"/>
      <c r="D308" s="196" t="s">
        <v>3702</v>
      </c>
      <c r="E308" s="196" t="s">
        <v>3703</v>
      </c>
      <c r="F308" s="196" t="s">
        <v>3704</v>
      </c>
      <c r="G308" s="196" t="s">
        <v>3700</v>
      </c>
      <c r="H308" s="196" t="s">
        <v>385</v>
      </c>
      <c r="I308" s="237" t="str">
        <f t="shared" si="178"/>
        <v>0</v>
      </c>
      <c r="J308" s="237" t="str">
        <f t="shared" si="179"/>
        <v>0.03</v>
      </c>
      <c r="K308" s="2" t="str">
        <f t="shared" si="180"/>
        <v>FCS0302</v>
      </c>
      <c r="L308" s="1">
        <f t="shared" si="181"/>
        <v>7</v>
      </c>
      <c r="M308" s="1">
        <f t="shared" si="182"/>
        <v>5</v>
      </c>
      <c r="N308" s="1">
        <v>3</v>
      </c>
      <c r="O308" s="57" t="str">
        <f t="shared" si="183"/>
        <v>AAI143</v>
      </c>
      <c r="P308" s="2" t="str">
        <f t="shared" si="170"/>
        <v>AI</v>
      </c>
      <c r="Q308" s="2"/>
      <c r="R308" s="57" t="s">
        <v>162</v>
      </c>
      <c r="S308" s="2"/>
      <c r="T308" s="2"/>
      <c r="U308" s="2">
        <v>12</v>
      </c>
      <c r="V308" s="2"/>
      <c r="W308" s="36" t="s">
        <v>3705</v>
      </c>
      <c r="X308" s="36" t="s">
        <v>354</v>
      </c>
      <c r="Y308" s="3" t="str">
        <f t="shared" si="148"/>
        <v>%Z075103</v>
      </c>
      <c r="Z308" s="2" t="str">
        <f t="shared" si="177"/>
        <v>%%I08PT9040</v>
      </c>
      <c r="AA308" s="2"/>
      <c r="AB308" s="2" t="str">
        <f t="shared" si="149"/>
        <v>分离罐VE903入口压力</v>
      </c>
      <c r="AC308" s="1" t="str">
        <f t="shared" si="150"/>
        <v>0</v>
      </c>
      <c r="AD308" s="1" t="str">
        <f t="shared" si="151"/>
        <v>0.03</v>
      </c>
      <c r="AE308" s="1" t="str">
        <f t="shared" si="152"/>
        <v>MPa</v>
      </c>
      <c r="AF308" s="1"/>
      <c r="AG308" s="1"/>
      <c r="AH308" s="1"/>
      <c r="AI308" s="1"/>
      <c r="AJ308" s="1"/>
      <c r="AK308" s="58" t="s">
        <v>165</v>
      </c>
      <c r="AL308" s="4"/>
      <c r="AM308" s="4"/>
      <c r="AN308" s="5"/>
      <c r="AO308" s="195" t="s">
        <v>161</v>
      </c>
      <c r="AP308" s="199" t="s">
        <v>166</v>
      </c>
      <c r="AQ308" s="197"/>
      <c r="AR308" s="196"/>
      <c r="AS308" s="196"/>
      <c r="AT308" s="205" t="s">
        <v>168</v>
      </c>
      <c r="AU308" s="205" t="s">
        <v>169</v>
      </c>
      <c r="AV308" s="196" t="s">
        <v>170</v>
      </c>
      <c r="AW308" s="4"/>
      <c r="AX308" s="4"/>
      <c r="AY308" s="4"/>
      <c r="AZ308" s="4"/>
      <c r="BA308" s="4"/>
      <c r="BB308" s="4"/>
      <c r="BC308" s="4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4"/>
      <c r="BW308" s="8"/>
      <c r="BX308" s="8"/>
      <c r="BY308" s="8"/>
      <c r="BZ308" s="4"/>
      <c r="CA308" s="4"/>
      <c r="CB308" s="4"/>
      <c r="CC308" s="4"/>
      <c r="CD308" s="27"/>
      <c r="CE308" s="27"/>
      <c r="CF308" s="207">
        <f t="shared" si="153"/>
        <v>-3.0000000000000001E-5</v>
      </c>
      <c r="CG308" s="208">
        <f t="shared" si="154"/>
        <v>3.0000000000000001E-5</v>
      </c>
      <c r="CH308" s="209"/>
      <c r="CI308" s="210"/>
      <c r="CJ308" s="207">
        <f t="shared" si="155"/>
        <v>1.4969999999999999E-2</v>
      </c>
      <c r="CK308" s="208">
        <f t="shared" si="156"/>
        <v>1.503E-2</v>
      </c>
      <c r="CL308" s="209"/>
      <c r="CM308" s="210"/>
      <c r="CN308" s="207">
        <f t="shared" si="157"/>
        <v>2.997E-2</v>
      </c>
      <c r="CO308" s="208">
        <f t="shared" si="158"/>
        <v>3.0029999999999998E-2</v>
      </c>
      <c r="CP308" s="211"/>
      <c r="CQ308" s="212"/>
      <c r="CR308" s="213"/>
      <c r="CS308" s="213"/>
    </row>
    <row r="309" spans="1:97" ht="19.899999999999999" customHeight="1">
      <c r="A309" s="194">
        <v>308</v>
      </c>
      <c r="B309" s="195">
        <v>4</v>
      </c>
      <c r="C309" s="195"/>
      <c r="D309" s="196" t="s">
        <v>3706</v>
      </c>
      <c r="E309" s="196" t="s">
        <v>3707</v>
      </c>
      <c r="F309" s="196" t="s">
        <v>3708</v>
      </c>
      <c r="G309" s="196" t="s">
        <v>3709</v>
      </c>
      <c r="H309" s="196" t="s">
        <v>840</v>
      </c>
      <c r="I309" s="237" t="str">
        <f t="shared" si="178"/>
        <v>0</v>
      </c>
      <c r="J309" s="237" t="str">
        <f t="shared" si="179"/>
        <v>6</v>
      </c>
      <c r="K309" s="2" t="str">
        <f t="shared" si="180"/>
        <v>FCS0302</v>
      </c>
      <c r="L309" s="1">
        <f t="shared" si="181"/>
        <v>7</v>
      </c>
      <c r="M309" s="1">
        <f t="shared" si="182"/>
        <v>5</v>
      </c>
      <c r="N309" s="1">
        <v>4</v>
      </c>
      <c r="O309" s="57" t="str">
        <f t="shared" si="183"/>
        <v>AAI143</v>
      </c>
      <c r="P309" s="2" t="str">
        <f t="shared" si="170"/>
        <v>AI</v>
      </c>
      <c r="Q309" s="2"/>
      <c r="R309" s="57" t="s">
        <v>162</v>
      </c>
      <c r="S309" s="2"/>
      <c r="T309" s="2"/>
      <c r="U309" s="2">
        <v>11</v>
      </c>
      <c r="V309" s="2"/>
      <c r="W309" s="36" t="s">
        <v>3710</v>
      </c>
      <c r="X309" s="36" t="s">
        <v>354</v>
      </c>
      <c r="Y309" s="3" t="str">
        <f t="shared" si="148"/>
        <v>%Z075104</v>
      </c>
      <c r="Z309" s="2" t="str">
        <f t="shared" si="177"/>
        <v>%%I08PDT9044</v>
      </c>
      <c r="AA309" s="2"/>
      <c r="AB309" s="2" t="str">
        <f t="shared" si="149"/>
        <v>ZX905A/S压差</v>
      </c>
      <c r="AC309" s="1" t="str">
        <f t="shared" si="150"/>
        <v>0</v>
      </c>
      <c r="AD309" s="1" t="str">
        <f t="shared" si="151"/>
        <v>6</v>
      </c>
      <c r="AE309" s="1" t="str">
        <f t="shared" si="152"/>
        <v>kPa</v>
      </c>
      <c r="AF309" s="1"/>
      <c r="AG309" s="1"/>
      <c r="AH309" s="1"/>
      <c r="AI309" s="1"/>
      <c r="AJ309" s="1"/>
      <c r="AK309" s="58" t="s">
        <v>165</v>
      </c>
      <c r="AL309" s="4"/>
      <c r="AM309" s="4"/>
      <c r="AN309" s="5"/>
      <c r="AO309" s="195" t="s">
        <v>161</v>
      </c>
      <c r="AP309" s="199" t="s">
        <v>166</v>
      </c>
      <c r="AQ309" s="197"/>
      <c r="AR309" s="196"/>
      <c r="AS309" s="196"/>
      <c r="AT309" s="205" t="s">
        <v>168</v>
      </c>
      <c r="AU309" s="205" t="s">
        <v>169</v>
      </c>
      <c r="AV309" s="196" t="s">
        <v>170</v>
      </c>
      <c r="AW309" s="4"/>
      <c r="AX309" s="4"/>
      <c r="AY309" s="4"/>
      <c r="AZ309" s="4"/>
      <c r="BA309" s="4"/>
      <c r="BB309" s="4"/>
      <c r="BC309" s="4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4"/>
      <c r="BW309" s="8"/>
      <c r="BX309" s="8"/>
      <c r="BY309" s="8"/>
      <c r="BZ309" s="4"/>
      <c r="CA309" s="4"/>
      <c r="CB309" s="4"/>
      <c r="CC309" s="4"/>
      <c r="CD309" s="27"/>
      <c r="CE309" s="27"/>
      <c r="CF309" s="207">
        <f t="shared" si="153"/>
        <v>-6.0000000000000001E-3</v>
      </c>
      <c r="CG309" s="208">
        <f t="shared" si="154"/>
        <v>6.0000000000000001E-3</v>
      </c>
      <c r="CH309" s="209"/>
      <c r="CI309" s="210"/>
      <c r="CJ309" s="207">
        <f t="shared" si="155"/>
        <v>2.9940000000000002</v>
      </c>
      <c r="CK309" s="208">
        <f t="shared" si="156"/>
        <v>3.0059999999999998</v>
      </c>
      <c r="CL309" s="209"/>
      <c r="CM309" s="210"/>
      <c r="CN309" s="207">
        <f t="shared" si="157"/>
        <v>5.9939999999999998</v>
      </c>
      <c r="CO309" s="208">
        <f t="shared" si="158"/>
        <v>6.0060000000000002</v>
      </c>
      <c r="CP309" s="211"/>
      <c r="CQ309" s="212"/>
      <c r="CR309" s="213"/>
      <c r="CS309" s="213"/>
    </row>
    <row r="310" spans="1:97" ht="19.899999999999999" customHeight="1">
      <c r="A310" s="194">
        <v>309</v>
      </c>
      <c r="B310" s="195">
        <v>5</v>
      </c>
      <c r="C310" s="195"/>
      <c r="D310" s="196" t="s">
        <v>3711</v>
      </c>
      <c r="E310" s="196" t="s">
        <v>3712</v>
      </c>
      <c r="F310" s="196" t="s">
        <v>3713</v>
      </c>
      <c r="G310" s="196" t="s">
        <v>3709</v>
      </c>
      <c r="H310" s="196" t="s">
        <v>840</v>
      </c>
      <c r="I310" s="237" t="str">
        <f t="shared" si="178"/>
        <v>0</v>
      </c>
      <c r="J310" s="237" t="str">
        <f t="shared" si="179"/>
        <v>6</v>
      </c>
      <c r="K310" s="2" t="str">
        <f t="shared" si="180"/>
        <v>FCS0302</v>
      </c>
      <c r="L310" s="1">
        <f t="shared" si="181"/>
        <v>7</v>
      </c>
      <c r="M310" s="1">
        <f t="shared" si="182"/>
        <v>5</v>
      </c>
      <c r="N310" s="1">
        <v>5</v>
      </c>
      <c r="O310" s="57" t="str">
        <f t="shared" si="183"/>
        <v>AAI143</v>
      </c>
      <c r="P310" s="2" t="str">
        <f t="shared" si="170"/>
        <v>AI</v>
      </c>
      <c r="Q310" s="2"/>
      <c r="R310" s="57" t="s">
        <v>162</v>
      </c>
      <c r="S310" s="2"/>
      <c r="T310" s="2"/>
      <c r="U310" s="2">
        <v>11</v>
      </c>
      <c r="V310" s="2"/>
      <c r="W310" s="36" t="s">
        <v>3714</v>
      </c>
      <c r="X310" s="36" t="s">
        <v>354</v>
      </c>
      <c r="Y310" s="3" t="str">
        <f t="shared" si="148"/>
        <v>%Z075105</v>
      </c>
      <c r="Z310" s="2" t="str">
        <f t="shared" si="177"/>
        <v>%%I08PDT9045</v>
      </c>
      <c r="AA310" s="2"/>
      <c r="AB310" s="2" t="str">
        <f t="shared" si="149"/>
        <v>ZX904A/S入口压力</v>
      </c>
      <c r="AC310" s="1" t="str">
        <f t="shared" si="150"/>
        <v>0</v>
      </c>
      <c r="AD310" s="1" t="str">
        <f t="shared" si="151"/>
        <v>6</v>
      </c>
      <c r="AE310" s="1" t="str">
        <f t="shared" si="152"/>
        <v>kPa</v>
      </c>
      <c r="AF310" s="1"/>
      <c r="AG310" s="59"/>
      <c r="AH310" s="59"/>
      <c r="AI310" s="1"/>
      <c r="AJ310" s="1"/>
      <c r="AK310" s="58" t="s">
        <v>165</v>
      </c>
      <c r="AL310" s="4"/>
      <c r="AM310" s="4"/>
      <c r="AN310" s="5"/>
      <c r="AO310" s="195" t="s">
        <v>161</v>
      </c>
      <c r="AP310" s="199" t="s">
        <v>166</v>
      </c>
      <c r="AQ310" s="197"/>
      <c r="AR310" s="196"/>
      <c r="AS310" s="196"/>
      <c r="AT310" s="205" t="s">
        <v>168</v>
      </c>
      <c r="AU310" s="205" t="s">
        <v>169</v>
      </c>
      <c r="AV310" s="196" t="s">
        <v>170</v>
      </c>
      <c r="AW310" s="4"/>
      <c r="AX310" s="4"/>
      <c r="AY310" s="4"/>
      <c r="AZ310" s="4"/>
      <c r="BA310" s="4"/>
      <c r="BB310" s="4"/>
      <c r="BC310" s="4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4"/>
      <c r="BW310" s="8"/>
      <c r="BX310" s="8"/>
      <c r="BY310" s="8"/>
      <c r="BZ310" s="4"/>
      <c r="CA310" s="4"/>
      <c r="CB310" s="4"/>
      <c r="CC310" s="4"/>
      <c r="CD310" s="27"/>
      <c r="CE310" s="27"/>
      <c r="CF310" s="207">
        <f t="shared" si="153"/>
        <v>-6.0000000000000001E-3</v>
      </c>
      <c r="CG310" s="208">
        <f t="shared" si="154"/>
        <v>6.0000000000000001E-3</v>
      </c>
      <c r="CH310" s="209"/>
      <c r="CI310" s="210"/>
      <c r="CJ310" s="207">
        <f t="shared" si="155"/>
        <v>2.9940000000000002</v>
      </c>
      <c r="CK310" s="208">
        <f t="shared" si="156"/>
        <v>3.0059999999999998</v>
      </c>
      <c r="CL310" s="209"/>
      <c r="CM310" s="210"/>
      <c r="CN310" s="207">
        <f t="shared" si="157"/>
        <v>5.9939999999999998</v>
      </c>
      <c r="CO310" s="208">
        <f t="shared" si="158"/>
        <v>6.0060000000000002</v>
      </c>
      <c r="CP310" s="211"/>
      <c r="CQ310" s="212"/>
      <c r="CR310" s="213"/>
      <c r="CS310" s="213"/>
    </row>
    <row r="311" spans="1:97" ht="19.899999999999999" customHeight="1">
      <c r="A311" s="194">
        <v>310</v>
      </c>
      <c r="B311" s="195">
        <v>6</v>
      </c>
      <c r="C311" s="195"/>
      <c r="D311" s="196" t="s">
        <v>3715</v>
      </c>
      <c r="E311" s="196" t="s">
        <v>3716</v>
      </c>
      <c r="F311" s="196" t="s">
        <v>3717</v>
      </c>
      <c r="G311" s="196" t="s">
        <v>3718</v>
      </c>
      <c r="H311" s="196" t="s">
        <v>840</v>
      </c>
      <c r="I311" s="237" t="str">
        <f t="shared" si="178"/>
        <v>-12</v>
      </c>
      <c r="J311" s="237" t="str">
        <f t="shared" si="179"/>
        <v>4</v>
      </c>
      <c r="K311" s="2" t="str">
        <f t="shared" si="180"/>
        <v>FCS0302</v>
      </c>
      <c r="L311" s="1">
        <f t="shared" si="181"/>
        <v>7</v>
      </c>
      <c r="M311" s="1">
        <f t="shared" si="182"/>
        <v>5</v>
      </c>
      <c r="N311" s="1">
        <v>6</v>
      </c>
      <c r="O311" s="57" t="str">
        <f t="shared" si="183"/>
        <v>AAI143</v>
      </c>
      <c r="P311" s="2" t="str">
        <f t="shared" si="170"/>
        <v>AI</v>
      </c>
      <c r="Q311" s="2"/>
      <c r="R311" s="57" t="s">
        <v>162</v>
      </c>
      <c r="S311" s="2"/>
      <c r="T311" s="2"/>
      <c r="U311" s="2">
        <v>12</v>
      </c>
      <c r="V311" s="2"/>
      <c r="W311" s="36" t="s">
        <v>3719</v>
      </c>
      <c r="X311" s="36" t="s">
        <v>354</v>
      </c>
      <c r="Y311" s="3" t="str">
        <f t="shared" si="148"/>
        <v>%Z075106</v>
      </c>
      <c r="Z311" s="2" t="str">
        <f t="shared" si="177"/>
        <v>%%I08PT9047</v>
      </c>
      <c r="AA311" s="2"/>
      <c r="AB311" s="2" t="str">
        <f t="shared" si="149"/>
        <v>分离罐VE905入口压力</v>
      </c>
      <c r="AC311" s="1" t="str">
        <f t="shared" si="150"/>
        <v>-12</v>
      </c>
      <c r="AD311" s="1" t="str">
        <f t="shared" si="151"/>
        <v>4</v>
      </c>
      <c r="AE311" s="1" t="str">
        <f t="shared" si="152"/>
        <v>kPa</v>
      </c>
      <c r="AF311" s="1"/>
      <c r="AG311" s="59"/>
      <c r="AH311" s="1"/>
      <c r="AI311" s="1"/>
      <c r="AJ311" s="1"/>
      <c r="AK311" s="58" t="s">
        <v>165</v>
      </c>
      <c r="AL311" s="4"/>
      <c r="AM311" s="4"/>
      <c r="AN311" s="5"/>
      <c r="AO311" s="195" t="s">
        <v>161</v>
      </c>
      <c r="AP311" s="199" t="s">
        <v>166</v>
      </c>
      <c r="AQ311" s="197"/>
      <c r="AR311" s="196"/>
      <c r="AS311" s="196"/>
      <c r="AT311" s="205" t="s">
        <v>168</v>
      </c>
      <c r="AU311" s="205" t="s">
        <v>169</v>
      </c>
      <c r="AV311" s="196" t="s">
        <v>170</v>
      </c>
      <c r="AW311" s="4"/>
      <c r="AX311" s="4"/>
      <c r="AY311" s="4"/>
      <c r="AZ311" s="4"/>
      <c r="BA311" s="4"/>
      <c r="BB311" s="4"/>
      <c r="BC311" s="4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4"/>
      <c r="BW311" s="8"/>
      <c r="BX311" s="8"/>
      <c r="BY311" s="8"/>
      <c r="BZ311" s="4"/>
      <c r="CA311" s="4"/>
      <c r="CB311" s="4"/>
      <c r="CC311" s="4"/>
      <c r="CD311" s="27"/>
      <c r="CE311" s="27"/>
      <c r="CF311" s="207">
        <f t="shared" si="153"/>
        <v>-12.016</v>
      </c>
      <c r="CG311" s="208">
        <f t="shared" si="154"/>
        <v>-11.984</v>
      </c>
      <c r="CH311" s="209"/>
      <c r="CI311" s="210"/>
      <c r="CJ311" s="207">
        <f t="shared" si="155"/>
        <v>-4.016</v>
      </c>
      <c r="CK311" s="208">
        <f t="shared" si="156"/>
        <v>-3.984</v>
      </c>
      <c r="CL311" s="209"/>
      <c r="CM311" s="210"/>
      <c r="CN311" s="207">
        <f t="shared" si="157"/>
        <v>3.984</v>
      </c>
      <c r="CO311" s="208">
        <f t="shared" si="158"/>
        <v>4.016</v>
      </c>
      <c r="CP311" s="211"/>
      <c r="CQ311" s="212"/>
      <c r="CR311" s="213"/>
      <c r="CS311" s="213"/>
    </row>
    <row r="312" spans="1:97" ht="19.899999999999999" customHeight="1">
      <c r="A312" s="194">
        <v>311</v>
      </c>
      <c r="B312" s="195">
        <v>7</v>
      </c>
      <c r="C312" s="195"/>
      <c r="D312" s="196" t="s">
        <v>3720</v>
      </c>
      <c r="E312" s="196" t="s">
        <v>3721</v>
      </c>
      <c r="F312" s="196" t="s">
        <v>3722</v>
      </c>
      <c r="G312" s="196" t="s">
        <v>3700</v>
      </c>
      <c r="H312" s="196" t="s">
        <v>385</v>
      </c>
      <c r="I312" s="237" t="str">
        <f t="shared" si="178"/>
        <v>0</v>
      </c>
      <c r="J312" s="237" t="str">
        <f t="shared" si="179"/>
        <v>0.03</v>
      </c>
      <c r="K312" s="2" t="str">
        <f t="shared" si="180"/>
        <v>FCS0302</v>
      </c>
      <c r="L312" s="1">
        <f t="shared" si="181"/>
        <v>7</v>
      </c>
      <c r="M312" s="1">
        <f t="shared" si="182"/>
        <v>5</v>
      </c>
      <c r="N312" s="1">
        <v>7</v>
      </c>
      <c r="O312" s="57" t="str">
        <f t="shared" si="183"/>
        <v>AAI143</v>
      </c>
      <c r="P312" s="2" t="str">
        <f t="shared" si="170"/>
        <v>AI</v>
      </c>
      <c r="Q312" s="2"/>
      <c r="R312" s="57" t="s">
        <v>162</v>
      </c>
      <c r="S312" s="2"/>
      <c r="T312" s="2"/>
      <c r="U312" s="2">
        <v>12</v>
      </c>
      <c r="V312" s="2"/>
      <c r="W312" s="36" t="s">
        <v>3723</v>
      </c>
      <c r="X312" s="36" t="s">
        <v>354</v>
      </c>
      <c r="Y312" s="3" t="str">
        <f t="shared" si="148"/>
        <v>%Z075107</v>
      </c>
      <c r="Z312" s="2" t="str">
        <f t="shared" si="177"/>
        <v>%%I08PT9701</v>
      </c>
      <c r="AA312" s="2"/>
      <c r="AB312" s="2" t="str">
        <f t="shared" si="149"/>
        <v>分离罐VE911罐顶压力</v>
      </c>
      <c r="AC312" s="1" t="str">
        <f t="shared" si="150"/>
        <v>0</v>
      </c>
      <c r="AD312" s="1" t="str">
        <f t="shared" si="151"/>
        <v>0.03</v>
      </c>
      <c r="AE312" s="1" t="str">
        <f t="shared" si="152"/>
        <v>MPa</v>
      </c>
      <c r="AF312" s="1"/>
      <c r="AG312" s="1"/>
      <c r="AH312" s="59"/>
      <c r="AI312" s="1"/>
      <c r="AJ312" s="1"/>
      <c r="AK312" s="58" t="s">
        <v>165</v>
      </c>
      <c r="AL312" s="4"/>
      <c r="AM312" s="4"/>
      <c r="AN312" s="5"/>
      <c r="AO312" s="195" t="s">
        <v>161</v>
      </c>
      <c r="AP312" s="199" t="s">
        <v>166</v>
      </c>
      <c r="AQ312" s="197"/>
      <c r="AR312" s="196"/>
      <c r="AS312" s="196"/>
      <c r="AT312" s="205" t="s">
        <v>168</v>
      </c>
      <c r="AU312" s="205" t="s">
        <v>169</v>
      </c>
      <c r="AV312" s="196" t="s">
        <v>170</v>
      </c>
      <c r="AW312" s="4"/>
      <c r="AX312" s="4"/>
      <c r="AY312" s="4"/>
      <c r="AZ312" s="4"/>
      <c r="BA312" s="4"/>
      <c r="BB312" s="4"/>
      <c r="BC312" s="4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4"/>
      <c r="BW312" s="8"/>
      <c r="BX312" s="8"/>
      <c r="BY312" s="8"/>
      <c r="BZ312" s="4"/>
      <c r="CA312" s="4"/>
      <c r="CB312" s="4"/>
      <c r="CC312" s="4"/>
      <c r="CD312" s="27"/>
      <c r="CE312" s="27"/>
      <c r="CF312" s="207">
        <f t="shared" si="153"/>
        <v>-3.0000000000000001E-5</v>
      </c>
      <c r="CG312" s="208">
        <f t="shared" si="154"/>
        <v>3.0000000000000001E-5</v>
      </c>
      <c r="CH312" s="209"/>
      <c r="CI312" s="210"/>
      <c r="CJ312" s="207">
        <f t="shared" si="155"/>
        <v>1.4969999999999999E-2</v>
      </c>
      <c r="CK312" s="208">
        <f t="shared" si="156"/>
        <v>1.503E-2</v>
      </c>
      <c r="CL312" s="209"/>
      <c r="CM312" s="210"/>
      <c r="CN312" s="207">
        <f t="shared" si="157"/>
        <v>2.997E-2</v>
      </c>
      <c r="CO312" s="208">
        <f t="shared" si="158"/>
        <v>3.0029999999999998E-2</v>
      </c>
      <c r="CP312" s="211"/>
      <c r="CQ312" s="212"/>
      <c r="CR312" s="213"/>
      <c r="CS312" s="213"/>
    </row>
    <row r="313" spans="1:97" ht="19.899999999999999" customHeight="1">
      <c r="A313" s="194">
        <v>312</v>
      </c>
      <c r="B313" s="195">
        <v>8</v>
      </c>
      <c r="C313" s="195"/>
      <c r="D313" s="196" t="s">
        <v>3724</v>
      </c>
      <c r="E313" s="196" t="s">
        <v>3725</v>
      </c>
      <c r="F313" s="196" t="s">
        <v>3726</v>
      </c>
      <c r="G313" s="196" t="s">
        <v>3700</v>
      </c>
      <c r="H313" s="196" t="s">
        <v>385</v>
      </c>
      <c r="I313" s="237" t="str">
        <f t="shared" si="178"/>
        <v>0</v>
      </c>
      <c r="J313" s="237" t="str">
        <f t="shared" si="179"/>
        <v>0.03</v>
      </c>
      <c r="K313" s="2" t="str">
        <f t="shared" si="180"/>
        <v>FCS0302</v>
      </c>
      <c r="L313" s="1">
        <f t="shared" si="181"/>
        <v>7</v>
      </c>
      <c r="M313" s="1">
        <f t="shared" si="182"/>
        <v>5</v>
      </c>
      <c r="N313" s="1">
        <v>8</v>
      </c>
      <c r="O313" s="57" t="str">
        <f t="shared" si="183"/>
        <v>AAI143</v>
      </c>
      <c r="P313" s="2" t="str">
        <f t="shared" si="170"/>
        <v>AI</v>
      </c>
      <c r="Q313" s="2"/>
      <c r="R313" s="57" t="s">
        <v>162</v>
      </c>
      <c r="S313" s="2"/>
      <c r="T313" s="2"/>
      <c r="U313" s="2">
        <v>12</v>
      </c>
      <c r="V313" s="2"/>
      <c r="W313" s="36" t="s">
        <v>3727</v>
      </c>
      <c r="X313" s="36" t="s">
        <v>354</v>
      </c>
      <c r="Y313" s="3" t="str">
        <f t="shared" si="148"/>
        <v>%Z075108</v>
      </c>
      <c r="Z313" s="2" t="str">
        <f t="shared" si="177"/>
        <v>%%I08PT9702</v>
      </c>
      <c r="AA313" s="2"/>
      <c r="AB313" s="2" t="str">
        <f t="shared" si="149"/>
        <v>VE912罐顶压力</v>
      </c>
      <c r="AC313" s="1" t="str">
        <f t="shared" si="150"/>
        <v>0</v>
      </c>
      <c r="AD313" s="1" t="str">
        <f t="shared" si="151"/>
        <v>0.03</v>
      </c>
      <c r="AE313" s="1" t="str">
        <f t="shared" si="152"/>
        <v>MPa</v>
      </c>
      <c r="AF313" s="1"/>
      <c r="AG313" s="1"/>
      <c r="AH313" s="59"/>
      <c r="AI313" s="1"/>
      <c r="AJ313" s="1"/>
      <c r="AK313" s="58" t="s">
        <v>165</v>
      </c>
      <c r="AL313" s="4"/>
      <c r="AM313" s="4"/>
      <c r="AN313" s="5"/>
      <c r="AO313" s="195" t="s">
        <v>161</v>
      </c>
      <c r="AP313" s="199" t="s">
        <v>166</v>
      </c>
      <c r="AQ313" s="197"/>
      <c r="AR313" s="196"/>
      <c r="AS313" s="196"/>
      <c r="AT313" s="205" t="s">
        <v>168</v>
      </c>
      <c r="AU313" s="205" t="s">
        <v>169</v>
      </c>
      <c r="AV313" s="196" t="s">
        <v>170</v>
      </c>
      <c r="AW313" s="4"/>
      <c r="AX313" s="4"/>
      <c r="AY313" s="4"/>
      <c r="AZ313" s="4"/>
      <c r="BA313" s="4"/>
      <c r="BB313" s="4"/>
      <c r="BC313" s="4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4"/>
      <c r="BW313" s="8"/>
      <c r="BX313" s="8"/>
      <c r="BY313" s="8"/>
      <c r="BZ313" s="4"/>
      <c r="CA313" s="4"/>
      <c r="CB313" s="4"/>
      <c r="CC313" s="4"/>
      <c r="CD313" s="27"/>
      <c r="CE313" s="27"/>
      <c r="CF313" s="207">
        <f t="shared" si="153"/>
        <v>-3.0000000000000001E-5</v>
      </c>
      <c r="CG313" s="208">
        <f t="shared" si="154"/>
        <v>3.0000000000000001E-5</v>
      </c>
      <c r="CH313" s="209"/>
      <c r="CI313" s="210"/>
      <c r="CJ313" s="207">
        <f t="shared" si="155"/>
        <v>1.4969999999999999E-2</v>
      </c>
      <c r="CK313" s="208">
        <f t="shared" si="156"/>
        <v>1.503E-2</v>
      </c>
      <c r="CL313" s="209"/>
      <c r="CM313" s="210"/>
      <c r="CN313" s="207">
        <f t="shared" si="157"/>
        <v>2.997E-2</v>
      </c>
      <c r="CO313" s="208">
        <f t="shared" si="158"/>
        <v>3.0029999999999998E-2</v>
      </c>
      <c r="CP313" s="211"/>
      <c r="CQ313" s="212"/>
      <c r="CR313" s="213"/>
      <c r="CS313" s="213"/>
    </row>
    <row r="314" spans="1:97" ht="19.899999999999999" customHeight="1">
      <c r="A314" s="194">
        <v>313</v>
      </c>
      <c r="B314" s="195">
        <v>9</v>
      </c>
      <c r="C314" s="195"/>
      <c r="D314" s="196" t="s">
        <v>3728</v>
      </c>
      <c r="E314" s="196" t="s">
        <v>3729</v>
      </c>
      <c r="F314" s="196" t="s">
        <v>3730</v>
      </c>
      <c r="G314" s="196" t="s">
        <v>3731</v>
      </c>
      <c r="H314" s="196" t="s">
        <v>461</v>
      </c>
      <c r="I314" s="237" t="str">
        <f t="shared" si="178"/>
        <v>0</v>
      </c>
      <c r="J314" s="237" t="str">
        <f t="shared" si="179"/>
        <v>350</v>
      </c>
      <c r="K314" s="2" t="str">
        <f t="shared" si="180"/>
        <v>FCS0302</v>
      </c>
      <c r="L314" s="1">
        <f t="shared" si="181"/>
        <v>7</v>
      </c>
      <c r="M314" s="1">
        <f t="shared" si="182"/>
        <v>5</v>
      </c>
      <c r="N314" s="1">
        <v>9</v>
      </c>
      <c r="O314" s="57" t="str">
        <f t="shared" si="183"/>
        <v>AAI143</v>
      </c>
      <c r="P314" s="2" t="str">
        <f t="shared" si="170"/>
        <v>AI</v>
      </c>
      <c r="Q314" s="2"/>
      <c r="R314" s="57" t="s">
        <v>162</v>
      </c>
      <c r="S314" s="2"/>
      <c r="T314" s="2"/>
      <c r="U314" s="2">
        <v>14</v>
      </c>
      <c r="V314" s="2"/>
      <c r="W314" s="36" t="s">
        <v>3732</v>
      </c>
      <c r="X314" s="36" t="s">
        <v>354</v>
      </c>
      <c r="Y314" s="3" t="str">
        <f t="shared" si="148"/>
        <v>%Z075109</v>
      </c>
      <c r="Z314" s="2" t="str">
        <f t="shared" si="177"/>
        <v>%%I08TT1143</v>
      </c>
      <c r="AA314" s="2"/>
      <c r="AB314" s="2" t="str">
        <f t="shared" si="149"/>
        <v>加氢反应器RC105温度</v>
      </c>
      <c r="AC314" s="1" t="str">
        <f t="shared" si="150"/>
        <v>0</v>
      </c>
      <c r="AD314" s="1" t="str">
        <f t="shared" si="151"/>
        <v>350</v>
      </c>
      <c r="AE314" s="1" t="str">
        <f t="shared" si="152"/>
        <v>℃</v>
      </c>
      <c r="AF314" s="1"/>
      <c r="AG314" s="1"/>
      <c r="AH314" s="59"/>
      <c r="AI314" s="1"/>
      <c r="AJ314" s="1"/>
      <c r="AK314" s="58" t="s">
        <v>165</v>
      </c>
      <c r="AL314" s="4"/>
      <c r="AM314" s="4"/>
      <c r="AN314" s="5"/>
      <c r="AO314" s="195" t="s">
        <v>161</v>
      </c>
      <c r="AP314" s="199" t="s">
        <v>166</v>
      </c>
      <c r="AQ314" s="197"/>
      <c r="AR314" s="196"/>
      <c r="AS314" s="196"/>
      <c r="AT314" s="205" t="s">
        <v>168</v>
      </c>
      <c r="AU314" s="205" t="s">
        <v>169</v>
      </c>
      <c r="AV314" s="196" t="s">
        <v>170</v>
      </c>
      <c r="AW314" s="4"/>
      <c r="AX314" s="4"/>
      <c r="AY314" s="4"/>
      <c r="AZ314" s="4"/>
      <c r="BA314" s="4"/>
      <c r="BB314" s="4"/>
      <c r="BC314" s="4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4"/>
      <c r="BW314" s="8"/>
      <c r="BX314" s="8"/>
      <c r="BY314" s="8"/>
      <c r="BZ314" s="4"/>
      <c r="CA314" s="4"/>
      <c r="CB314" s="4"/>
      <c r="CC314" s="4"/>
      <c r="CD314" s="27"/>
      <c r="CE314" s="27"/>
      <c r="CF314" s="207">
        <f t="shared" si="153"/>
        <v>-0.35000000000000003</v>
      </c>
      <c r="CG314" s="208">
        <f t="shared" si="154"/>
        <v>0.35000000000000003</v>
      </c>
      <c r="CH314" s="209"/>
      <c r="CI314" s="210"/>
      <c r="CJ314" s="207">
        <f t="shared" si="155"/>
        <v>174.65</v>
      </c>
      <c r="CK314" s="208">
        <f t="shared" si="156"/>
        <v>175.35</v>
      </c>
      <c r="CL314" s="209"/>
      <c r="CM314" s="210"/>
      <c r="CN314" s="207">
        <f t="shared" si="157"/>
        <v>349.65</v>
      </c>
      <c r="CO314" s="208">
        <f t="shared" si="158"/>
        <v>350.35</v>
      </c>
      <c r="CP314" s="211"/>
      <c r="CQ314" s="212"/>
      <c r="CR314" s="213"/>
      <c r="CS314" s="213"/>
    </row>
    <row r="315" spans="1:97" ht="19.899999999999999" customHeight="1">
      <c r="A315" s="194">
        <v>314</v>
      </c>
      <c r="B315" s="195">
        <v>10</v>
      </c>
      <c r="C315" s="195"/>
      <c r="D315" s="196" t="s">
        <v>3733</v>
      </c>
      <c r="E315" s="196" t="s">
        <v>3734</v>
      </c>
      <c r="F315" s="196" t="s">
        <v>3730</v>
      </c>
      <c r="G315" s="196" t="s">
        <v>3731</v>
      </c>
      <c r="H315" s="196" t="s">
        <v>461</v>
      </c>
      <c r="I315" s="237" t="str">
        <f t="shared" si="178"/>
        <v>0</v>
      </c>
      <c r="J315" s="237" t="str">
        <f t="shared" si="179"/>
        <v>350</v>
      </c>
      <c r="K315" s="2" t="str">
        <f t="shared" si="180"/>
        <v>FCS0302</v>
      </c>
      <c r="L315" s="1">
        <f t="shared" si="181"/>
        <v>7</v>
      </c>
      <c r="M315" s="1">
        <f t="shared" si="182"/>
        <v>5</v>
      </c>
      <c r="N315" s="1">
        <v>10</v>
      </c>
      <c r="O315" s="57" t="str">
        <f t="shared" si="183"/>
        <v>AAI143</v>
      </c>
      <c r="P315" s="2" t="str">
        <f t="shared" si="170"/>
        <v>AI</v>
      </c>
      <c r="Q315" s="2"/>
      <c r="R315" s="57" t="s">
        <v>162</v>
      </c>
      <c r="S315" s="2"/>
      <c r="T315" s="2"/>
      <c r="U315" s="2">
        <v>14</v>
      </c>
      <c r="V315" s="2"/>
      <c r="W315" s="36" t="s">
        <v>3735</v>
      </c>
      <c r="X315" s="36" t="s">
        <v>354</v>
      </c>
      <c r="Y315" s="3" t="str">
        <f t="shared" si="148"/>
        <v>%Z075110</v>
      </c>
      <c r="Z315" s="2" t="str">
        <f t="shared" si="177"/>
        <v>%%I08TT1144</v>
      </c>
      <c r="AA315" s="2"/>
      <c r="AB315" s="2" t="str">
        <f t="shared" si="149"/>
        <v>加氢反应器RC105温度</v>
      </c>
      <c r="AC315" s="1" t="str">
        <f t="shared" si="150"/>
        <v>0</v>
      </c>
      <c r="AD315" s="1" t="str">
        <f t="shared" si="151"/>
        <v>350</v>
      </c>
      <c r="AE315" s="1" t="str">
        <f t="shared" si="152"/>
        <v>℃</v>
      </c>
      <c r="AF315" s="1"/>
      <c r="AG315" s="1"/>
      <c r="AH315" s="59"/>
      <c r="AI315" s="1"/>
      <c r="AJ315" s="1"/>
      <c r="AK315" s="58" t="s">
        <v>165</v>
      </c>
      <c r="AL315" s="4"/>
      <c r="AM315" s="4"/>
      <c r="AN315" s="5"/>
      <c r="AO315" s="195" t="s">
        <v>161</v>
      </c>
      <c r="AP315" s="199" t="s">
        <v>166</v>
      </c>
      <c r="AQ315" s="197"/>
      <c r="AR315" s="196"/>
      <c r="AS315" s="196"/>
      <c r="AT315" s="205" t="s">
        <v>168</v>
      </c>
      <c r="AU315" s="205" t="s">
        <v>169</v>
      </c>
      <c r="AV315" s="196" t="s">
        <v>170</v>
      </c>
      <c r="AW315" s="4"/>
      <c r="AX315" s="4"/>
      <c r="AY315" s="4"/>
      <c r="AZ315" s="4"/>
      <c r="BA315" s="4"/>
      <c r="BB315" s="4"/>
      <c r="BC315" s="4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4"/>
      <c r="BW315" s="8"/>
      <c r="BX315" s="8"/>
      <c r="BY315" s="8"/>
      <c r="BZ315" s="4"/>
      <c r="CA315" s="4"/>
      <c r="CB315" s="4"/>
      <c r="CC315" s="4"/>
      <c r="CD315" s="27"/>
      <c r="CE315" s="27"/>
      <c r="CF315" s="207">
        <f t="shared" si="153"/>
        <v>-0.35000000000000003</v>
      </c>
      <c r="CG315" s="208">
        <f t="shared" si="154"/>
        <v>0.35000000000000003</v>
      </c>
      <c r="CH315" s="209"/>
      <c r="CI315" s="210"/>
      <c r="CJ315" s="207">
        <f t="shared" si="155"/>
        <v>174.65</v>
      </c>
      <c r="CK315" s="208">
        <f t="shared" si="156"/>
        <v>175.35</v>
      </c>
      <c r="CL315" s="209"/>
      <c r="CM315" s="210"/>
      <c r="CN315" s="207">
        <f t="shared" si="157"/>
        <v>349.65</v>
      </c>
      <c r="CO315" s="208">
        <f t="shared" si="158"/>
        <v>350.35</v>
      </c>
      <c r="CP315" s="211"/>
      <c r="CQ315" s="212"/>
      <c r="CR315" s="213"/>
      <c r="CS315" s="213"/>
    </row>
    <row r="316" spans="1:97" ht="19.899999999999999" customHeight="1">
      <c r="A316" s="194">
        <v>315</v>
      </c>
      <c r="B316" s="195">
        <v>11</v>
      </c>
      <c r="C316" s="195"/>
      <c r="D316" s="196" t="str">
        <f t="shared" ref="D316:D321" si="184">LEFT(K316,1)&amp;RIGHT(K316,2)&amp;"N"&amp;L316&amp;"S"&amp;M316&amp;N316</f>
        <v>F02N7S511</v>
      </c>
      <c r="E316" s="196" t="s">
        <v>3736</v>
      </c>
      <c r="F316" s="196" t="s">
        <v>675</v>
      </c>
      <c r="G316" s="196"/>
      <c r="H316" s="196"/>
      <c r="I316" s="237"/>
      <c r="J316" s="237"/>
      <c r="K316" s="2" t="str">
        <f t="shared" si="180"/>
        <v>FCS0302</v>
      </c>
      <c r="L316" s="1">
        <f t="shared" si="181"/>
        <v>7</v>
      </c>
      <c r="M316" s="1">
        <f t="shared" si="182"/>
        <v>5</v>
      </c>
      <c r="N316" s="1">
        <v>11</v>
      </c>
      <c r="O316" s="57" t="str">
        <f t="shared" si="183"/>
        <v>AAI143</v>
      </c>
      <c r="P316" s="2" t="str">
        <f t="shared" si="170"/>
        <v>AI</v>
      </c>
      <c r="Q316" s="2"/>
      <c r="R316" s="57" t="s">
        <v>162</v>
      </c>
      <c r="S316" s="2"/>
      <c r="T316" s="2"/>
      <c r="U316" s="2"/>
      <c r="V316" s="2"/>
      <c r="W316" s="2"/>
      <c r="X316" s="2"/>
      <c r="Y316" s="3" t="str">
        <f t="shared" si="148"/>
        <v>%Z075111</v>
      </c>
      <c r="Z316" s="2" t="str">
        <f t="shared" si="177"/>
        <v>%%IF02N7S511</v>
      </c>
      <c r="AA316" s="2"/>
      <c r="AB316" s="2" t="str">
        <f t="shared" si="149"/>
        <v>SBAI SPARE</v>
      </c>
      <c r="AC316" s="1" t="str">
        <f t="shared" si="150"/>
        <v/>
      </c>
      <c r="AD316" s="1" t="str">
        <f t="shared" si="151"/>
        <v/>
      </c>
      <c r="AE316" s="1" t="str">
        <f t="shared" si="152"/>
        <v/>
      </c>
      <c r="AF316" s="1"/>
      <c r="AG316" s="59"/>
      <c r="AH316" s="1"/>
      <c r="AI316" s="1"/>
      <c r="AJ316" s="1"/>
      <c r="AK316" s="58" t="s">
        <v>165</v>
      </c>
      <c r="AL316" s="4"/>
      <c r="AM316" s="4"/>
      <c r="AN316" s="5"/>
      <c r="AO316" s="195" t="s">
        <v>161</v>
      </c>
      <c r="AP316" s="199" t="s">
        <v>166</v>
      </c>
      <c r="AQ316" s="197"/>
      <c r="AR316" s="196"/>
      <c r="AS316" s="196"/>
      <c r="AT316" s="205" t="s">
        <v>168</v>
      </c>
      <c r="AU316" s="205"/>
      <c r="AV316" s="196"/>
      <c r="AW316" s="4"/>
      <c r="AX316" s="4"/>
      <c r="AY316" s="4"/>
      <c r="AZ316" s="4"/>
      <c r="BA316" s="4"/>
      <c r="BB316" s="4"/>
      <c r="BC316" s="4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4"/>
      <c r="BW316" s="8"/>
      <c r="BX316" s="8"/>
      <c r="BY316" s="8"/>
      <c r="BZ316" s="4"/>
      <c r="CA316" s="4"/>
      <c r="CB316" s="4"/>
      <c r="CC316" s="4"/>
      <c r="CD316" s="27"/>
      <c r="CE316" s="27"/>
      <c r="CF316" s="207" t="e">
        <f t="shared" si="153"/>
        <v>#VALUE!</v>
      </c>
      <c r="CG316" s="208" t="e">
        <f t="shared" si="154"/>
        <v>#VALUE!</v>
      </c>
      <c r="CH316" s="209"/>
      <c r="CI316" s="210"/>
      <c r="CJ316" s="207" t="e">
        <f t="shared" si="155"/>
        <v>#VALUE!</v>
      </c>
      <c r="CK316" s="208" t="e">
        <f t="shared" si="156"/>
        <v>#VALUE!</v>
      </c>
      <c r="CL316" s="209"/>
      <c r="CM316" s="210"/>
      <c r="CN316" s="207" t="e">
        <f t="shared" si="157"/>
        <v>#VALUE!</v>
      </c>
      <c r="CO316" s="208" t="e">
        <f t="shared" si="158"/>
        <v>#VALUE!</v>
      </c>
      <c r="CP316" s="211"/>
      <c r="CQ316" s="212"/>
      <c r="CR316" s="213"/>
      <c r="CS316" s="213"/>
    </row>
    <row r="317" spans="1:97" ht="19.899999999999999" customHeight="1">
      <c r="A317" s="194">
        <v>316</v>
      </c>
      <c r="B317" s="195">
        <v>12</v>
      </c>
      <c r="C317" s="195"/>
      <c r="D317" s="196" t="str">
        <f t="shared" si="184"/>
        <v>F02N7S512</v>
      </c>
      <c r="E317" s="196" t="s">
        <v>3737</v>
      </c>
      <c r="F317" s="196" t="s">
        <v>675</v>
      </c>
      <c r="G317" s="196"/>
      <c r="H317" s="196"/>
      <c r="I317" s="237"/>
      <c r="J317" s="237"/>
      <c r="K317" s="2" t="str">
        <f t="shared" si="180"/>
        <v>FCS0302</v>
      </c>
      <c r="L317" s="1">
        <f t="shared" si="181"/>
        <v>7</v>
      </c>
      <c r="M317" s="1">
        <f t="shared" si="182"/>
        <v>5</v>
      </c>
      <c r="N317" s="1">
        <v>12</v>
      </c>
      <c r="O317" s="57" t="str">
        <f t="shared" si="183"/>
        <v>AAI143</v>
      </c>
      <c r="P317" s="2" t="str">
        <f t="shared" si="170"/>
        <v>AI</v>
      </c>
      <c r="Q317" s="2"/>
      <c r="R317" s="57" t="s">
        <v>162</v>
      </c>
      <c r="S317" s="2"/>
      <c r="T317" s="2"/>
      <c r="U317" s="2"/>
      <c r="V317" s="2"/>
      <c r="W317" s="2"/>
      <c r="X317" s="2"/>
      <c r="Y317" s="3" t="str">
        <f t="shared" si="148"/>
        <v>%Z075112</v>
      </c>
      <c r="Z317" s="2" t="str">
        <f t="shared" si="177"/>
        <v>%%IF02N7S512</v>
      </c>
      <c r="AA317" s="2"/>
      <c r="AB317" s="2" t="str">
        <f t="shared" si="149"/>
        <v>SBAI SPARE</v>
      </c>
      <c r="AC317" s="1" t="str">
        <f t="shared" si="150"/>
        <v/>
      </c>
      <c r="AD317" s="1" t="str">
        <f t="shared" si="151"/>
        <v/>
      </c>
      <c r="AE317" s="1" t="str">
        <f t="shared" si="152"/>
        <v/>
      </c>
      <c r="AF317" s="1"/>
      <c r="AG317" s="59"/>
      <c r="AH317" s="1"/>
      <c r="AI317" s="1"/>
      <c r="AJ317" s="1"/>
      <c r="AK317" s="58" t="s">
        <v>165</v>
      </c>
      <c r="AL317" s="4"/>
      <c r="AM317" s="4"/>
      <c r="AN317" s="5"/>
      <c r="AO317" s="195" t="s">
        <v>161</v>
      </c>
      <c r="AP317" s="199" t="s">
        <v>166</v>
      </c>
      <c r="AQ317" s="197"/>
      <c r="AR317" s="196"/>
      <c r="AS317" s="196"/>
      <c r="AT317" s="205" t="s">
        <v>168</v>
      </c>
      <c r="AU317" s="205"/>
      <c r="AV317" s="196"/>
      <c r="AW317" s="4"/>
      <c r="AX317" s="4"/>
      <c r="AY317" s="4"/>
      <c r="AZ317" s="4"/>
      <c r="BA317" s="4"/>
      <c r="BB317" s="4"/>
      <c r="BC317" s="4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4"/>
      <c r="BW317" s="8"/>
      <c r="BX317" s="8"/>
      <c r="BY317" s="8"/>
      <c r="BZ317" s="4"/>
      <c r="CA317" s="4"/>
      <c r="CB317" s="4"/>
      <c r="CC317" s="4"/>
      <c r="CD317" s="27"/>
      <c r="CE317" s="27"/>
      <c r="CF317" s="207" t="e">
        <f t="shared" si="153"/>
        <v>#VALUE!</v>
      </c>
      <c r="CG317" s="208" t="e">
        <f t="shared" si="154"/>
        <v>#VALUE!</v>
      </c>
      <c r="CH317" s="209"/>
      <c r="CI317" s="210"/>
      <c r="CJ317" s="207" t="e">
        <f t="shared" si="155"/>
        <v>#VALUE!</v>
      </c>
      <c r="CK317" s="208" t="e">
        <f t="shared" si="156"/>
        <v>#VALUE!</v>
      </c>
      <c r="CL317" s="209"/>
      <c r="CM317" s="210"/>
      <c r="CN317" s="207" t="e">
        <f t="shared" si="157"/>
        <v>#VALUE!</v>
      </c>
      <c r="CO317" s="208" t="e">
        <f t="shared" si="158"/>
        <v>#VALUE!</v>
      </c>
      <c r="CP317" s="211"/>
      <c r="CQ317" s="212"/>
      <c r="CR317" s="213"/>
      <c r="CS317" s="213"/>
    </row>
    <row r="318" spans="1:97" ht="19.899999999999999" customHeight="1">
      <c r="A318" s="194">
        <v>317</v>
      </c>
      <c r="B318" s="195">
        <v>13</v>
      </c>
      <c r="C318" s="195"/>
      <c r="D318" s="196" t="str">
        <f t="shared" si="184"/>
        <v>F02N7S513</v>
      </c>
      <c r="E318" s="196" t="s">
        <v>3738</v>
      </c>
      <c r="F318" s="196" t="s">
        <v>675</v>
      </c>
      <c r="G318" s="196"/>
      <c r="H318" s="196"/>
      <c r="I318" s="237"/>
      <c r="J318" s="237"/>
      <c r="K318" s="2" t="str">
        <f t="shared" si="180"/>
        <v>FCS0302</v>
      </c>
      <c r="L318" s="1">
        <f t="shared" si="181"/>
        <v>7</v>
      </c>
      <c r="M318" s="1">
        <f t="shared" si="182"/>
        <v>5</v>
      </c>
      <c r="N318" s="1">
        <v>13</v>
      </c>
      <c r="O318" s="57" t="str">
        <f t="shared" si="183"/>
        <v>AAI143</v>
      </c>
      <c r="P318" s="2" t="str">
        <f t="shared" si="170"/>
        <v>AI</v>
      </c>
      <c r="Q318" s="2"/>
      <c r="R318" s="57" t="s">
        <v>162</v>
      </c>
      <c r="S318" s="2"/>
      <c r="T318" s="2"/>
      <c r="U318" s="2"/>
      <c r="V318" s="2"/>
      <c r="W318" s="2"/>
      <c r="X318" s="2"/>
      <c r="Y318" s="3" t="str">
        <f t="shared" si="148"/>
        <v>%Z075113</v>
      </c>
      <c r="Z318" s="2" t="str">
        <f t="shared" si="177"/>
        <v>%%IF02N7S513</v>
      </c>
      <c r="AA318" s="2"/>
      <c r="AB318" s="2" t="str">
        <f t="shared" si="149"/>
        <v>SBAI SPARE</v>
      </c>
      <c r="AC318" s="1" t="str">
        <f t="shared" si="150"/>
        <v/>
      </c>
      <c r="AD318" s="1" t="str">
        <f t="shared" si="151"/>
        <v/>
      </c>
      <c r="AE318" s="1" t="str">
        <f t="shared" si="152"/>
        <v/>
      </c>
      <c r="AF318" s="1"/>
      <c r="AG318" s="59"/>
      <c r="AH318" s="1"/>
      <c r="AI318" s="1"/>
      <c r="AJ318" s="1"/>
      <c r="AK318" s="58" t="s">
        <v>165</v>
      </c>
      <c r="AL318" s="4"/>
      <c r="AM318" s="4"/>
      <c r="AN318" s="5"/>
      <c r="AO318" s="195" t="s">
        <v>161</v>
      </c>
      <c r="AP318" s="199" t="s">
        <v>166</v>
      </c>
      <c r="AQ318" s="197"/>
      <c r="AR318" s="196"/>
      <c r="AS318" s="196"/>
      <c r="AT318" s="205" t="s">
        <v>168</v>
      </c>
      <c r="AU318" s="205"/>
      <c r="AV318" s="196"/>
      <c r="AW318" s="4"/>
      <c r="AX318" s="4"/>
      <c r="AY318" s="4"/>
      <c r="AZ318" s="4"/>
      <c r="BA318" s="4"/>
      <c r="BB318" s="4"/>
      <c r="BC318" s="4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4"/>
      <c r="BW318" s="8"/>
      <c r="BX318" s="8"/>
      <c r="BY318" s="8"/>
      <c r="BZ318" s="4"/>
      <c r="CA318" s="4"/>
      <c r="CB318" s="4"/>
      <c r="CC318" s="4"/>
      <c r="CD318" s="27"/>
      <c r="CE318" s="27"/>
      <c r="CF318" s="207" t="e">
        <f t="shared" si="153"/>
        <v>#VALUE!</v>
      </c>
      <c r="CG318" s="208" t="e">
        <f t="shared" si="154"/>
        <v>#VALUE!</v>
      </c>
      <c r="CH318" s="209"/>
      <c r="CI318" s="210"/>
      <c r="CJ318" s="207" t="e">
        <f t="shared" si="155"/>
        <v>#VALUE!</v>
      </c>
      <c r="CK318" s="208" t="e">
        <f t="shared" si="156"/>
        <v>#VALUE!</v>
      </c>
      <c r="CL318" s="209"/>
      <c r="CM318" s="210"/>
      <c r="CN318" s="207" t="e">
        <f t="shared" si="157"/>
        <v>#VALUE!</v>
      </c>
      <c r="CO318" s="208" t="e">
        <f t="shared" si="158"/>
        <v>#VALUE!</v>
      </c>
      <c r="CP318" s="211"/>
      <c r="CQ318" s="212"/>
      <c r="CR318" s="213"/>
      <c r="CS318" s="213"/>
    </row>
    <row r="319" spans="1:97" ht="19.899999999999999" customHeight="1">
      <c r="A319" s="194">
        <v>318</v>
      </c>
      <c r="B319" s="204">
        <v>14</v>
      </c>
      <c r="C319" s="195"/>
      <c r="D319" s="196" t="str">
        <f t="shared" si="184"/>
        <v>F02N7S514</v>
      </c>
      <c r="E319" s="196" t="s">
        <v>3739</v>
      </c>
      <c r="F319" s="196" t="s">
        <v>675</v>
      </c>
      <c r="G319" s="196"/>
      <c r="H319" s="196"/>
      <c r="I319" s="237"/>
      <c r="J319" s="237"/>
      <c r="K319" s="2" t="str">
        <f t="shared" si="180"/>
        <v>FCS0302</v>
      </c>
      <c r="L319" s="1">
        <f t="shared" si="181"/>
        <v>7</v>
      </c>
      <c r="M319" s="1">
        <f t="shared" si="182"/>
        <v>5</v>
      </c>
      <c r="N319" s="1">
        <v>14</v>
      </c>
      <c r="O319" s="57" t="str">
        <f t="shared" si="183"/>
        <v>AAI143</v>
      </c>
      <c r="P319" s="2" t="str">
        <f t="shared" si="170"/>
        <v>AI</v>
      </c>
      <c r="Q319" s="2"/>
      <c r="R319" s="57" t="s">
        <v>162</v>
      </c>
      <c r="S319" s="2"/>
      <c r="T319" s="2"/>
      <c r="U319" s="2"/>
      <c r="V319" s="2"/>
      <c r="W319" s="36"/>
      <c r="X319" s="36"/>
      <c r="Y319" s="3" t="str">
        <f t="shared" si="148"/>
        <v>%Z075114</v>
      </c>
      <c r="Z319" s="2" t="str">
        <f t="shared" si="177"/>
        <v>%%IF02N7S514</v>
      </c>
      <c r="AA319" s="2"/>
      <c r="AB319" s="2" t="str">
        <f t="shared" si="149"/>
        <v>SBAI SPARE</v>
      </c>
      <c r="AC319" s="1" t="str">
        <f t="shared" si="150"/>
        <v/>
      </c>
      <c r="AD319" s="1" t="str">
        <f t="shared" si="151"/>
        <v/>
      </c>
      <c r="AE319" s="1" t="str">
        <f t="shared" si="152"/>
        <v/>
      </c>
      <c r="AF319" s="1"/>
      <c r="AG319" s="59"/>
      <c r="AH319" s="1"/>
      <c r="AI319" s="1"/>
      <c r="AJ319" s="1"/>
      <c r="AK319" s="58" t="s">
        <v>165</v>
      </c>
      <c r="AL319" s="4"/>
      <c r="AM319" s="4"/>
      <c r="AN319" s="5"/>
      <c r="AO319" s="195" t="s">
        <v>161</v>
      </c>
      <c r="AP319" s="199" t="s">
        <v>166</v>
      </c>
      <c r="AQ319" s="197"/>
      <c r="AR319" s="196"/>
      <c r="AS319" s="115"/>
      <c r="AT319" s="215" t="s">
        <v>168</v>
      </c>
      <c r="AU319" s="215"/>
      <c r="AV319" s="196"/>
      <c r="AW319" s="4"/>
      <c r="AX319" s="4"/>
      <c r="AY319" s="4"/>
      <c r="AZ319" s="4"/>
      <c r="BA319" s="4"/>
      <c r="BB319" s="4"/>
      <c r="BC319" s="4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4"/>
      <c r="BW319" s="8"/>
      <c r="BX319" s="8"/>
      <c r="BY319" s="8"/>
      <c r="BZ319" s="4"/>
      <c r="CA319" s="4"/>
      <c r="CB319" s="4"/>
      <c r="CC319" s="4"/>
      <c r="CD319" s="27"/>
      <c r="CE319" s="27"/>
      <c r="CF319" s="207" t="e">
        <f t="shared" si="153"/>
        <v>#VALUE!</v>
      </c>
      <c r="CG319" s="208" t="e">
        <f t="shared" si="154"/>
        <v>#VALUE!</v>
      </c>
      <c r="CH319" s="209"/>
      <c r="CI319" s="210"/>
      <c r="CJ319" s="207" t="e">
        <f t="shared" si="155"/>
        <v>#VALUE!</v>
      </c>
      <c r="CK319" s="208" t="e">
        <f t="shared" si="156"/>
        <v>#VALUE!</v>
      </c>
      <c r="CL319" s="209"/>
      <c r="CM319" s="210"/>
      <c r="CN319" s="207" t="e">
        <f t="shared" si="157"/>
        <v>#VALUE!</v>
      </c>
      <c r="CO319" s="208" t="e">
        <f t="shared" si="158"/>
        <v>#VALUE!</v>
      </c>
      <c r="CP319" s="211"/>
      <c r="CQ319" s="212"/>
      <c r="CR319" s="213"/>
      <c r="CS319" s="213"/>
    </row>
    <row r="320" spans="1:97" ht="19.899999999999999" customHeight="1">
      <c r="A320" s="194">
        <v>319</v>
      </c>
      <c r="B320" s="204">
        <v>15</v>
      </c>
      <c r="C320" s="195"/>
      <c r="D320" s="196" t="str">
        <f t="shared" si="184"/>
        <v>F02N7S515</v>
      </c>
      <c r="E320" s="196" t="s">
        <v>3740</v>
      </c>
      <c r="F320" s="196" t="s">
        <v>675</v>
      </c>
      <c r="G320" s="196"/>
      <c r="H320" s="196"/>
      <c r="I320" s="237"/>
      <c r="J320" s="237"/>
      <c r="K320" s="2" t="str">
        <f t="shared" si="180"/>
        <v>FCS0302</v>
      </c>
      <c r="L320" s="1">
        <f t="shared" si="181"/>
        <v>7</v>
      </c>
      <c r="M320" s="1">
        <f t="shared" si="182"/>
        <v>5</v>
      </c>
      <c r="N320" s="1">
        <v>15</v>
      </c>
      <c r="O320" s="57" t="str">
        <f t="shared" si="183"/>
        <v>AAI143</v>
      </c>
      <c r="P320" s="2" t="str">
        <f t="shared" si="170"/>
        <v>AI</v>
      </c>
      <c r="Q320" s="2"/>
      <c r="R320" s="57" t="s">
        <v>162</v>
      </c>
      <c r="S320" s="2"/>
      <c r="T320" s="2"/>
      <c r="U320" s="2"/>
      <c r="V320" s="2"/>
      <c r="W320" s="2"/>
      <c r="X320" s="2"/>
      <c r="Y320" s="3" t="str">
        <f t="shared" si="148"/>
        <v>%Z075115</v>
      </c>
      <c r="Z320" s="2" t="str">
        <f t="shared" si="177"/>
        <v>%%IF02N7S515</v>
      </c>
      <c r="AA320" s="2"/>
      <c r="AB320" s="2" t="str">
        <f t="shared" si="149"/>
        <v>SBAI SPARE</v>
      </c>
      <c r="AC320" s="1" t="str">
        <f t="shared" si="150"/>
        <v/>
      </c>
      <c r="AD320" s="1" t="str">
        <f t="shared" si="151"/>
        <v/>
      </c>
      <c r="AE320" s="1" t="str">
        <f t="shared" si="152"/>
        <v/>
      </c>
      <c r="AF320" s="1"/>
      <c r="AG320" s="59"/>
      <c r="AH320" s="1"/>
      <c r="AI320" s="1"/>
      <c r="AJ320" s="1"/>
      <c r="AK320" s="58" t="s">
        <v>165</v>
      </c>
      <c r="AL320" s="4"/>
      <c r="AM320" s="4"/>
      <c r="AN320" s="5"/>
      <c r="AO320" s="195" t="s">
        <v>161</v>
      </c>
      <c r="AP320" s="199" t="s">
        <v>166</v>
      </c>
      <c r="AQ320" s="197"/>
      <c r="AR320" s="196"/>
      <c r="AS320" s="195"/>
      <c r="AT320" s="216" t="s">
        <v>168</v>
      </c>
      <c r="AU320" s="216"/>
      <c r="AV320" s="196"/>
      <c r="AW320" s="4"/>
      <c r="AX320" s="4"/>
      <c r="AY320" s="4"/>
      <c r="AZ320" s="4"/>
      <c r="BA320" s="4"/>
      <c r="BB320" s="4"/>
      <c r="BC320" s="4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4"/>
      <c r="BW320" s="8"/>
      <c r="BX320" s="8"/>
      <c r="BY320" s="8"/>
      <c r="BZ320" s="4"/>
      <c r="CA320" s="4"/>
      <c r="CB320" s="4"/>
      <c r="CC320" s="4"/>
      <c r="CD320" s="27"/>
      <c r="CE320" s="27"/>
      <c r="CF320" s="207" t="e">
        <f t="shared" si="153"/>
        <v>#VALUE!</v>
      </c>
      <c r="CG320" s="208" t="e">
        <f t="shared" si="154"/>
        <v>#VALUE!</v>
      </c>
      <c r="CH320" s="209"/>
      <c r="CI320" s="210"/>
      <c r="CJ320" s="207" t="e">
        <f t="shared" si="155"/>
        <v>#VALUE!</v>
      </c>
      <c r="CK320" s="208" t="e">
        <f t="shared" si="156"/>
        <v>#VALUE!</v>
      </c>
      <c r="CL320" s="209"/>
      <c r="CM320" s="210"/>
      <c r="CN320" s="207" t="e">
        <f t="shared" si="157"/>
        <v>#VALUE!</v>
      </c>
      <c r="CO320" s="208" t="e">
        <f t="shared" si="158"/>
        <v>#VALUE!</v>
      </c>
      <c r="CP320" s="211"/>
      <c r="CQ320" s="212"/>
      <c r="CR320" s="213"/>
      <c r="CS320" s="213"/>
    </row>
    <row r="321" spans="1:97" ht="19.899999999999999" customHeight="1">
      <c r="A321" s="194">
        <v>320</v>
      </c>
      <c r="B321" s="204">
        <v>16</v>
      </c>
      <c r="C321" s="195"/>
      <c r="D321" s="196" t="str">
        <f t="shared" si="184"/>
        <v>F02N7S516</v>
      </c>
      <c r="E321" s="196" t="s">
        <v>3741</v>
      </c>
      <c r="F321" s="196" t="s">
        <v>675</v>
      </c>
      <c r="G321" s="196"/>
      <c r="H321" s="196"/>
      <c r="I321" s="237"/>
      <c r="J321" s="237"/>
      <c r="K321" s="2" t="str">
        <f t="shared" si="180"/>
        <v>FCS0302</v>
      </c>
      <c r="L321" s="1">
        <f t="shared" si="181"/>
        <v>7</v>
      </c>
      <c r="M321" s="1">
        <f t="shared" si="182"/>
        <v>5</v>
      </c>
      <c r="N321" s="1">
        <v>16</v>
      </c>
      <c r="O321" s="57" t="str">
        <f t="shared" si="183"/>
        <v>AAI143</v>
      </c>
      <c r="P321" s="2" t="str">
        <f t="shared" si="170"/>
        <v>AI</v>
      </c>
      <c r="Q321" s="2"/>
      <c r="R321" s="57" t="s">
        <v>162</v>
      </c>
      <c r="S321" s="2"/>
      <c r="T321" s="2"/>
      <c r="U321" s="2"/>
      <c r="V321" s="2"/>
      <c r="W321" s="2"/>
      <c r="X321" s="2"/>
      <c r="Y321" s="25" t="str">
        <f t="shared" si="148"/>
        <v>%Z075116</v>
      </c>
      <c r="Z321" s="2" t="str">
        <f t="shared" si="177"/>
        <v>%%IF02N7S516</v>
      </c>
      <c r="AA321" s="2"/>
      <c r="AB321" s="2" t="str">
        <f t="shared" si="149"/>
        <v>SBAI SPARE</v>
      </c>
      <c r="AC321" s="1" t="str">
        <f t="shared" si="150"/>
        <v/>
      </c>
      <c r="AD321" s="1" t="str">
        <f t="shared" si="151"/>
        <v/>
      </c>
      <c r="AE321" s="1" t="str">
        <f t="shared" si="152"/>
        <v/>
      </c>
      <c r="AF321" s="1"/>
      <c r="AG321" s="59"/>
      <c r="AH321" s="1"/>
      <c r="AI321" s="1"/>
      <c r="AJ321" s="1"/>
      <c r="AK321" s="58" t="s">
        <v>165</v>
      </c>
      <c r="AL321" s="4"/>
      <c r="AM321" s="4"/>
      <c r="AN321" s="5"/>
      <c r="AO321" s="195" t="s">
        <v>161</v>
      </c>
      <c r="AP321" s="199" t="s">
        <v>166</v>
      </c>
      <c r="AQ321" s="197"/>
      <c r="AR321" s="196"/>
      <c r="AS321" s="195"/>
      <c r="AT321" s="216" t="s">
        <v>168</v>
      </c>
      <c r="AU321" s="216"/>
      <c r="AV321" s="196"/>
      <c r="AW321" s="4"/>
      <c r="AX321" s="4"/>
      <c r="AY321" s="4"/>
      <c r="AZ321" s="4"/>
      <c r="BA321" s="4"/>
      <c r="BB321" s="4"/>
      <c r="BC321" s="4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4"/>
      <c r="BW321" s="8"/>
      <c r="BX321" s="8"/>
      <c r="BY321" s="8"/>
      <c r="BZ321" s="4"/>
      <c r="CA321" s="4"/>
      <c r="CB321" s="4"/>
      <c r="CC321" s="4"/>
      <c r="CD321" s="27"/>
      <c r="CE321" s="27"/>
      <c r="CF321" s="207" t="e">
        <f t="shared" si="153"/>
        <v>#VALUE!</v>
      </c>
      <c r="CG321" s="208" t="e">
        <f t="shared" si="154"/>
        <v>#VALUE!</v>
      </c>
      <c r="CH321" s="209"/>
      <c r="CI321" s="210"/>
      <c r="CJ321" s="207" t="e">
        <f t="shared" si="155"/>
        <v>#VALUE!</v>
      </c>
      <c r="CK321" s="208" t="e">
        <f t="shared" si="156"/>
        <v>#VALUE!</v>
      </c>
      <c r="CL321" s="209"/>
      <c r="CM321" s="210"/>
      <c r="CN321" s="207" t="e">
        <f t="shared" si="157"/>
        <v>#VALUE!</v>
      </c>
      <c r="CO321" s="208" t="e">
        <f t="shared" si="158"/>
        <v>#VALUE!</v>
      </c>
      <c r="CP321" s="211"/>
      <c r="CQ321" s="212"/>
      <c r="CR321" s="213"/>
      <c r="CS321" s="213"/>
    </row>
    <row r="322" spans="1:97" ht="19.899999999999999" customHeight="1">
      <c r="A322" s="194">
        <v>321</v>
      </c>
      <c r="B322" s="195">
        <v>1</v>
      </c>
      <c r="C322" s="195"/>
      <c r="D322" s="196" t="s">
        <v>3742</v>
      </c>
      <c r="E322" s="196" t="s">
        <v>3743</v>
      </c>
      <c r="F322" s="196" t="s">
        <v>3744</v>
      </c>
      <c r="G322" s="196" t="s">
        <v>624</v>
      </c>
      <c r="H322" s="196" t="s">
        <v>461</v>
      </c>
      <c r="I322" s="237" t="str">
        <f t="shared" ref="I322:I331" si="185">IF(G322&lt;&gt;"",LEFT(G322,FIND("~",G322,1)-1),"")</f>
        <v>0</v>
      </c>
      <c r="J322" s="237" t="str">
        <f t="shared" ref="J322:J331" si="186">IF(G322&lt;&gt;"",MID(G322,FIND("~",G322,1)+1,10),"")</f>
        <v>200</v>
      </c>
      <c r="K322" s="2" t="str">
        <f t="shared" si="180"/>
        <v>FCS0302</v>
      </c>
      <c r="L322" s="1">
        <v>7</v>
      </c>
      <c r="M322" s="1">
        <v>6</v>
      </c>
      <c r="N322" s="1">
        <v>1</v>
      </c>
      <c r="O322" s="57" t="s">
        <v>34</v>
      </c>
      <c r="P322" s="2" t="str">
        <f t="shared" si="170"/>
        <v>AI</v>
      </c>
      <c r="Q322" s="2"/>
      <c r="R322" s="57" t="s">
        <v>162</v>
      </c>
      <c r="S322" s="2"/>
      <c r="T322" s="2"/>
      <c r="U322" s="2">
        <v>12</v>
      </c>
      <c r="V322" s="2"/>
      <c r="W322" s="36" t="s">
        <v>3745</v>
      </c>
      <c r="X322" s="36" t="s">
        <v>354</v>
      </c>
      <c r="Y322" s="3" t="str">
        <f t="shared" ref="Y322:Y385" si="187">"%Z"&amp;TEXT(L322,"00")&amp;TEXT(M322,"0")&amp;"1"&amp;TEXT(N322,"00")</f>
        <v>%Z076101</v>
      </c>
      <c r="Z322" s="2" t="str">
        <f t="shared" si="177"/>
        <v>%%I08TT6002</v>
      </c>
      <c r="AA322" s="2"/>
      <c r="AB322" s="2" t="str">
        <f t="shared" ref="AB322:AB385" si="188">IF(F322&lt;&gt;"",F322,"")</f>
        <v>S2.5总管温度</v>
      </c>
      <c r="AC322" s="1" t="str">
        <f t="shared" ref="AC322:AC385" si="189">IF(I322&lt;&gt;"",I322,"")</f>
        <v>0</v>
      </c>
      <c r="AD322" s="1" t="str">
        <f t="shared" ref="AD322:AD385" si="190">IF(J322&lt;&gt;"",J322,"")</f>
        <v>200</v>
      </c>
      <c r="AE322" s="1" t="str">
        <f t="shared" ref="AE322:AE385" si="191">IF(H322&lt;&gt;"",H322,"")</f>
        <v>℃</v>
      </c>
      <c r="AF322" s="1"/>
      <c r="AG322" s="59"/>
      <c r="AH322" s="1"/>
      <c r="AI322" s="1"/>
      <c r="AJ322" s="1"/>
      <c r="AK322" s="58" t="s">
        <v>165</v>
      </c>
      <c r="AL322" s="4"/>
      <c r="AM322" s="4"/>
      <c r="AN322" s="5"/>
      <c r="AO322" s="195" t="s">
        <v>161</v>
      </c>
      <c r="AP322" s="199" t="s">
        <v>166</v>
      </c>
      <c r="AQ322" s="197"/>
      <c r="AR322" s="196"/>
      <c r="AS322" s="196"/>
      <c r="AT322" s="205" t="s">
        <v>168</v>
      </c>
      <c r="AU322" s="205" t="s">
        <v>169</v>
      </c>
      <c r="AV322" s="196" t="s">
        <v>170</v>
      </c>
      <c r="AW322" s="4"/>
      <c r="AX322" s="4"/>
      <c r="AY322" s="4"/>
      <c r="AZ322" s="4"/>
      <c r="BA322" s="4"/>
      <c r="BB322" s="4"/>
      <c r="BC322" s="4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4"/>
      <c r="BW322" s="8"/>
      <c r="BX322" s="8"/>
      <c r="BY322" s="8"/>
      <c r="BZ322" s="4"/>
      <c r="CA322" s="4"/>
      <c r="CB322" s="4"/>
      <c r="CC322" s="4"/>
      <c r="CD322" s="27"/>
      <c r="CE322" s="27"/>
      <c r="CF322" s="207">
        <f t="shared" ref="CF322:CF385" si="192">IF(OR(P322="AI",P322="PI"),AC322-(AD322-AC322)*0.001,IF(AND(P322="AO",S322="FC"),4-0.048,IF(AND(P322="AO",OR(S322="FO",S322="FLO")),20-0.048,"")))</f>
        <v>-0.2</v>
      </c>
      <c r="CG322" s="208">
        <f t="shared" ref="CG322:CG385" si="193">IF(OR(P322="AI",P322="PI"),AC322+(AD322-AC322)*0.001,IF(AND(P322="AO",S322="FC"),4+0.048,IF(AND(P322="AO",OR(S322="FO",S322="FLO")),20+0.048,"")))</f>
        <v>0.2</v>
      </c>
      <c r="CH322" s="209"/>
      <c r="CI322" s="210"/>
      <c r="CJ322" s="207">
        <f t="shared" ref="CJ322:CJ385" si="194">IF(OR(P322="AI",P322="PI"),(AD322+AC322)/2-(AD322-AC322)*0.001,IF(P322="AO",12-0.048,""))</f>
        <v>99.8</v>
      </c>
      <c r="CK322" s="208">
        <f t="shared" ref="CK322:CK385" si="195">IF(OR(P322="AI",P322="PI"),(AD322+AC322)/2+(AD322-AC322)*0.001,IF(P322="AO",12+0.048,""))</f>
        <v>100.2</v>
      </c>
      <c r="CL322" s="209"/>
      <c r="CM322" s="210"/>
      <c r="CN322" s="207">
        <f t="shared" ref="CN322:CN385" si="196">IF(OR(P322="AI",P322="PI"),AD322-(AD322-AC322)*0.001,IF(AND(P322="AO",S322="FC"),20-0.048,IF(AND(P322="AO",OR(S322="FO",S322="FLO")),4-0.048,"")))</f>
        <v>199.8</v>
      </c>
      <c r="CO322" s="208">
        <f t="shared" ref="CO322:CO385" si="197">IF(OR(P322="AI",P322="PI"),AD322+(AD322-AC322)*0.001,IF(AND(P322="AO",S322="FC"),20+0.048,IF(AND(P322="AO",OR(S322="FO",S322="FLO")),4+0.048,"")))</f>
        <v>200.2</v>
      </c>
      <c r="CP322" s="211"/>
      <c r="CQ322" s="212"/>
      <c r="CR322" s="213"/>
      <c r="CS322" s="213"/>
    </row>
    <row r="323" spans="1:97" ht="19.899999999999999" customHeight="1">
      <c r="A323" s="194">
        <v>322</v>
      </c>
      <c r="B323" s="195">
        <v>2</v>
      </c>
      <c r="C323" s="195"/>
      <c r="D323" s="196" t="s">
        <v>3746</v>
      </c>
      <c r="E323" s="196" t="s">
        <v>3747</v>
      </c>
      <c r="F323" s="196" t="s">
        <v>3748</v>
      </c>
      <c r="G323" s="196" t="s">
        <v>471</v>
      </c>
      <c r="H323" s="196" t="s">
        <v>461</v>
      </c>
      <c r="I323" s="237" t="str">
        <f t="shared" si="185"/>
        <v>0</v>
      </c>
      <c r="J323" s="237" t="str">
        <f t="shared" si="186"/>
        <v>300</v>
      </c>
      <c r="K323" s="2" t="str">
        <f t="shared" si="180"/>
        <v>FCS0302</v>
      </c>
      <c r="L323" s="1">
        <f t="shared" ref="L323:L337" si="198">L322</f>
        <v>7</v>
      </c>
      <c r="M323" s="1">
        <f t="shared" ref="M323:M337" si="199">M322</f>
        <v>6</v>
      </c>
      <c r="N323" s="1">
        <v>2</v>
      </c>
      <c r="O323" s="57" t="str">
        <f t="shared" ref="O323:O337" si="200">O322</f>
        <v>AAI143</v>
      </c>
      <c r="P323" s="2" t="str">
        <f t="shared" si="170"/>
        <v>AI</v>
      </c>
      <c r="Q323" s="2"/>
      <c r="R323" s="57" t="s">
        <v>162</v>
      </c>
      <c r="S323" s="2"/>
      <c r="T323" s="2"/>
      <c r="U323" s="2">
        <v>12</v>
      </c>
      <c r="V323" s="2"/>
      <c r="W323" s="36" t="s">
        <v>3749</v>
      </c>
      <c r="X323" s="36" t="s">
        <v>354</v>
      </c>
      <c r="Y323" s="3" t="str">
        <f t="shared" si="187"/>
        <v>%Z076102</v>
      </c>
      <c r="Z323" s="2" t="str">
        <f t="shared" si="177"/>
        <v>%%I08TT6104</v>
      </c>
      <c r="AA323" s="2"/>
      <c r="AB323" s="2" t="str">
        <f t="shared" si="188"/>
        <v>界外中压蒸汽温度</v>
      </c>
      <c r="AC323" s="1" t="str">
        <f t="shared" si="189"/>
        <v>0</v>
      </c>
      <c r="AD323" s="1" t="str">
        <f t="shared" si="190"/>
        <v>300</v>
      </c>
      <c r="AE323" s="1" t="str">
        <f t="shared" si="191"/>
        <v>℃</v>
      </c>
      <c r="AF323" s="1"/>
      <c r="AG323" s="59"/>
      <c r="AH323" s="1"/>
      <c r="AI323" s="1"/>
      <c r="AJ323" s="1"/>
      <c r="AK323" s="58" t="s">
        <v>165</v>
      </c>
      <c r="AL323" s="4"/>
      <c r="AM323" s="4"/>
      <c r="AN323" s="5"/>
      <c r="AO323" s="195" t="s">
        <v>161</v>
      </c>
      <c r="AP323" s="199" t="s">
        <v>166</v>
      </c>
      <c r="AQ323" s="197"/>
      <c r="AR323" s="196"/>
      <c r="AS323" s="196"/>
      <c r="AT323" s="205" t="s">
        <v>168</v>
      </c>
      <c r="AU323" s="205" t="s">
        <v>169</v>
      </c>
      <c r="AV323" s="196" t="s">
        <v>170</v>
      </c>
      <c r="AW323" s="4"/>
      <c r="AX323" s="4"/>
      <c r="AY323" s="4"/>
      <c r="AZ323" s="4"/>
      <c r="BA323" s="4"/>
      <c r="BB323" s="4"/>
      <c r="BC323" s="4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4"/>
      <c r="BW323" s="8"/>
      <c r="BX323" s="8"/>
      <c r="BY323" s="8"/>
      <c r="BZ323" s="4"/>
      <c r="CA323" s="4"/>
      <c r="CB323" s="4"/>
      <c r="CC323" s="4"/>
      <c r="CD323" s="27"/>
      <c r="CE323" s="27"/>
      <c r="CF323" s="207">
        <f t="shared" si="192"/>
        <v>-0.3</v>
      </c>
      <c r="CG323" s="208">
        <f t="shared" si="193"/>
        <v>0.3</v>
      </c>
      <c r="CH323" s="209"/>
      <c r="CI323" s="210"/>
      <c r="CJ323" s="207">
        <f t="shared" si="194"/>
        <v>149.69999999999999</v>
      </c>
      <c r="CK323" s="208">
        <f t="shared" si="195"/>
        <v>150.30000000000001</v>
      </c>
      <c r="CL323" s="209"/>
      <c r="CM323" s="210"/>
      <c r="CN323" s="207">
        <f t="shared" si="196"/>
        <v>299.7</v>
      </c>
      <c r="CO323" s="208">
        <f t="shared" si="197"/>
        <v>300.3</v>
      </c>
      <c r="CP323" s="211"/>
      <c r="CQ323" s="212"/>
      <c r="CR323" s="213"/>
      <c r="CS323" s="213"/>
    </row>
    <row r="324" spans="1:97" ht="19.899999999999999" customHeight="1">
      <c r="A324" s="194">
        <v>323</v>
      </c>
      <c r="B324" s="195">
        <v>3</v>
      </c>
      <c r="C324" s="195"/>
      <c r="D324" s="196" t="s">
        <v>3750</v>
      </c>
      <c r="E324" s="196" t="s">
        <v>3751</v>
      </c>
      <c r="F324" s="196" t="s">
        <v>3752</v>
      </c>
      <c r="G324" s="196" t="s">
        <v>1039</v>
      </c>
      <c r="H324" s="196" t="s">
        <v>461</v>
      </c>
      <c r="I324" s="237" t="str">
        <f t="shared" si="185"/>
        <v>0</v>
      </c>
      <c r="J324" s="237" t="str">
        <f t="shared" si="186"/>
        <v>250</v>
      </c>
      <c r="K324" s="2" t="str">
        <f t="shared" si="180"/>
        <v>FCS0302</v>
      </c>
      <c r="L324" s="1">
        <f t="shared" si="198"/>
        <v>7</v>
      </c>
      <c r="M324" s="1">
        <f t="shared" si="199"/>
        <v>6</v>
      </c>
      <c r="N324" s="1">
        <v>3</v>
      </c>
      <c r="O324" s="57" t="str">
        <f t="shared" si="200"/>
        <v>AAI143</v>
      </c>
      <c r="P324" s="2" t="str">
        <f t="shared" si="170"/>
        <v>AI</v>
      </c>
      <c r="Q324" s="2"/>
      <c r="R324" s="57" t="s">
        <v>162</v>
      </c>
      <c r="S324" s="2"/>
      <c r="T324" s="2"/>
      <c r="U324" s="2">
        <v>12</v>
      </c>
      <c r="V324" s="2"/>
      <c r="W324" s="36" t="s">
        <v>3753</v>
      </c>
      <c r="X324" s="36" t="s">
        <v>354</v>
      </c>
      <c r="Y324" s="3" t="str">
        <f t="shared" si="187"/>
        <v>%Z076103</v>
      </c>
      <c r="Z324" s="2" t="str">
        <f t="shared" si="177"/>
        <v>%%I08TT6105</v>
      </c>
      <c r="AA324" s="2"/>
      <c r="AB324" s="2" t="str">
        <f t="shared" si="188"/>
        <v>S6.5自界外温度</v>
      </c>
      <c r="AC324" s="1" t="str">
        <f t="shared" si="189"/>
        <v>0</v>
      </c>
      <c r="AD324" s="1" t="str">
        <f t="shared" si="190"/>
        <v>250</v>
      </c>
      <c r="AE324" s="1" t="str">
        <f t="shared" si="191"/>
        <v>℃</v>
      </c>
      <c r="AF324" s="1"/>
      <c r="AG324" s="59"/>
      <c r="AH324" s="1"/>
      <c r="AI324" s="1"/>
      <c r="AJ324" s="1"/>
      <c r="AK324" s="58" t="s">
        <v>165</v>
      </c>
      <c r="AL324" s="4"/>
      <c r="AM324" s="4"/>
      <c r="AN324" s="5"/>
      <c r="AO324" s="195" t="s">
        <v>161</v>
      </c>
      <c r="AP324" s="199" t="s">
        <v>166</v>
      </c>
      <c r="AQ324" s="197"/>
      <c r="AR324" s="196"/>
      <c r="AS324" s="196"/>
      <c r="AT324" s="205" t="s">
        <v>168</v>
      </c>
      <c r="AU324" s="205" t="s">
        <v>169</v>
      </c>
      <c r="AV324" s="196" t="s">
        <v>170</v>
      </c>
      <c r="AW324" s="4"/>
      <c r="AX324" s="4"/>
      <c r="AY324" s="4"/>
      <c r="AZ324" s="4"/>
      <c r="BA324" s="4"/>
      <c r="BB324" s="4"/>
      <c r="BC324" s="4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4"/>
      <c r="BW324" s="8"/>
      <c r="BX324" s="8"/>
      <c r="BY324" s="8"/>
      <c r="BZ324" s="4"/>
      <c r="CA324" s="4"/>
      <c r="CB324" s="4"/>
      <c r="CC324" s="4"/>
      <c r="CD324" s="27"/>
      <c r="CE324" s="27"/>
      <c r="CF324" s="207">
        <f t="shared" si="192"/>
        <v>-0.25</v>
      </c>
      <c r="CG324" s="208">
        <f t="shared" si="193"/>
        <v>0.25</v>
      </c>
      <c r="CH324" s="209"/>
      <c r="CI324" s="210"/>
      <c r="CJ324" s="207">
        <f t="shared" si="194"/>
        <v>124.75</v>
      </c>
      <c r="CK324" s="208">
        <f t="shared" si="195"/>
        <v>125.25</v>
      </c>
      <c r="CL324" s="209"/>
      <c r="CM324" s="210"/>
      <c r="CN324" s="207">
        <f t="shared" si="196"/>
        <v>249.75</v>
      </c>
      <c r="CO324" s="208">
        <f t="shared" si="197"/>
        <v>250.25</v>
      </c>
      <c r="CP324" s="211"/>
      <c r="CQ324" s="212"/>
      <c r="CR324" s="213"/>
      <c r="CS324" s="213"/>
    </row>
    <row r="325" spans="1:97" ht="19.899999999999999" customHeight="1">
      <c r="A325" s="194">
        <v>324</v>
      </c>
      <c r="B325" s="195">
        <v>4</v>
      </c>
      <c r="C325" s="195"/>
      <c r="D325" s="196" t="s">
        <v>3754</v>
      </c>
      <c r="E325" s="196" t="s">
        <v>3755</v>
      </c>
      <c r="F325" s="196" t="s">
        <v>3756</v>
      </c>
      <c r="G325" s="196" t="s">
        <v>1039</v>
      </c>
      <c r="H325" s="196" t="s">
        <v>461</v>
      </c>
      <c r="I325" s="237" t="str">
        <f t="shared" si="185"/>
        <v>0</v>
      </c>
      <c r="J325" s="237" t="str">
        <f t="shared" si="186"/>
        <v>250</v>
      </c>
      <c r="K325" s="2" t="str">
        <f t="shared" si="180"/>
        <v>FCS0302</v>
      </c>
      <c r="L325" s="1">
        <f t="shared" si="198"/>
        <v>7</v>
      </c>
      <c r="M325" s="1">
        <f t="shared" si="199"/>
        <v>6</v>
      </c>
      <c r="N325" s="1">
        <v>4</v>
      </c>
      <c r="O325" s="57" t="str">
        <f t="shared" si="200"/>
        <v>AAI143</v>
      </c>
      <c r="P325" s="2" t="str">
        <f t="shared" si="170"/>
        <v>AI</v>
      </c>
      <c r="Q325" s="2"/>
      <c r="R325" s="57" t="s">
        <v>162</v>
      </c>
      <c r="S325" s="2"/>
      <c r="T325" s="2"/>
      <c r="U325" s="2">
        <v>12</v>
      </c>
      <c r="V325" s="2"/>
      <c r="W325" s="36" t="s">
        <v>3757</v>
      </c>
      <c r="X325" s="36" t="s">
        <v>354</v>
      </c>
      <c r="Y325" s="3" t="str">
        <f t="shared" si="187"/>
        <v>%Z076104</v>
      </c>
      <c r="Z325" s="2" t="str">
        <f t="shared" si="177"/>
        <v>%%I08TT6112</v>
      </c>
      <c r="AA325" s="2"/>
      <c r="AB325" s="2" t="str">
        <f t="shared" si="188"/>
        <v>中压蒸汽凝液罐VE601温度</v>
      </c>
      <c r="AC325" s="1" t="str">
        <f t="shared" si="189"/>
        <v>0</v>
      </c>
      <c r="AD325" s="1" t="str">
        <f t="shared" si="190"/>
        <v>250</v>
      </c>
      <c r="AE325" s="1" t="str">
        <f t="shared" si="191"/>
        <v>℃</v>
      </c>
      <c r="AF325" s="1"/>
      <c r="AG325" s="59"/>
      <c r="AH325" s="1"/>
      <c r="AI325" s="1"/>
      <c r="AJ325" s="1"/>
      <c r="AK325" s="58" t="s">
        <v>165</v>
      </c>
      <c r="AL325" s="4"/>
      <c r="AM325" s="4"/>
      <c r="AN325" s="5"/>
      <c r="AO325" s="195" t="s">
        <v>161</v>
      </c>
      <c r="AP325" s="199" t="s">
        <v>166</v>
      </c>
      <c r="AQ325" s="197"/>
      <c r="AR325" s="196"/>
      <c r="AS325" s="196"/>
      <c r="AT325" s="205" t="s">
        <v>168</v>
      </c>
      <c r="AU325" s="205" t="s">
        <v>169</v>
      </c>
      <c r="AV325" s="196" t="s">
        <v>170</v>
      </c>
      <c r="AW325" s="4"/>
      <c r="AX325" s="4"/>
      <c r="AY325" s="4"/>
      <c r="AZ325" s="4"/>
      <c r="BA325" s="4"/>
      <c r="BB325" s="4"/>
      <c r="BC325" s="4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4"/>
      <c r="BW325" s="8"/>
      <c r="BX325" s="8"/>
      <c r="BY325" s="8"/>
      <c r="BZ325" s="4"/>
      <c r="CA325" s="4"/>
      <c r="CB325" s="4"/>
      <c r="CC325" s="4"/>
      <c r="CD325" s="27"/>
      <c r="CE325" s="27"/>
      <c r="CF325" s="207">
        <f t="shared" si="192"/>
        <v>-0.25</v>
      </c>
      <c r="CG325" s="208">
        <f t="shared" si="193"/>
        <v>0.25</v>
      </c>
      <c r="CH325" s="209"/>
      <c r="CI325" s="210"/>
      <c r="CJ325" s="207">
        <f t="shared" si="194"/>
        <v>124.75</v>
      </c>
      <c r="CK325" s="208">
        <f t="shared" si="195"/>
        <v>125.25</v>
      </c>
      <c r="CL325" s="209"/>
      <c r="CM325" s="210"/>
      <c r="CN325" s="207">
        <f t="shared" si="196"/>
        <v>249.75</v>
      </c>
      <c r="CO325" s="208">
        <f t="shared" si="197"/>
        <v>250.25</v>
      </c>
      <c r="CP325" s="211"/>
      <c r="CQ325" s="212"/>
      <c r="CR325" s="213"/>
      <c r="CS325" s="213"/>
    </row>
    <row r="326" spans="1:97" ht="19.899999999999999" customHeight="1">
      <c r="A326" s="194">
        <v>325</v>
      </c>
      <c r="B326" s="195">
        <v>5</v>
      </c>
      <c r="C326" s="195"/>
      <c r="D326" s="196" t="s">
        <v>3758</v>
      </c>
      <c r="E326" s="196" t="s">
        <v>3759</v>
      </c>
      <c r="F326" s="196" t="s">
        <v>3760</v>
      </c>
      <c r="G326" s="196" t="s">
        <v>513</v>
      </c>
      <c r="H326" s="196" t="s">
        <v>461</v>
      </c>
      <c r="I326" s="237" t="str">
        <f t="shared" si="185"/>
        <v>0</v>
      </c>
      <c r="J326" s="237" t="str">
        <f t="shared" si="186"/>
        <v>101</v>
      </c>
      <c r="K326" s="2" t="str">
        <f t="shared" si="180"/>
        <v>FCS0302</v>
      </c>
      <c r="L326" s="1">
        <f t="shared" si="198"/>
        <v>7</v>
      </c>
      <c r="M326" s="1">
        <f t="shared" si="199"/>
        <v>6</v>
      </c>
      <c r="N326" s="1">
        <v>5</v>
      </c>
      <c r="O326" s="57" t="str">
        <f t="shared" si="200"/>
        <v>AAI143</v>
      </c>
      <c r="P326" s="2" t="str">
        <f t="shared" si="170"/>
        <v>AI</v>
      </c>
      <c r="Q326" s="2"/>
      <c r="R326" s="57" t="s">
        <v>162</v>
      </c>
      <c r="S326" s="2"/>
      <c r="T326" s="2"/>
      <c r="U326" s="2">
        <v>12</v>
      </c>
      <c r="V326" s="2"/>
      <c r="W326" s="36" t="s">
        <v>3761</v>
      </c>
      <c r="X326" s="36" t="s">
        <v>354</v>
      </c>
      <c r="Y326" s="3" t="str">
        <f t="shared" si="187"/>
        <v>%Z076105</v>
      </c>
      <c r="Z326" s="2" t="str">
        <f t="shared" si="177"/>
        <v>%%I08TT6114</v>
      </c>
      <c r="AA326" s="2"/>
      <c r="AB326" s="2" t="str">
        <f t="shared" si="188"/>
        <v>磷酸盐配制罐VE603温度</v>
      </c>
      <c r="AC326" s="1" t="str">
        <f t="shared" si="189"/>
        <v>0</v>
      </c>
      <c r="AD326" s="1" t="str">
        <f t="shared" si="190"/>
        <v>101</v>
      </c>
      <c r="AE326" s="1" t="str">
        <f t="shared" si="191"/>
        <v>℃</v>
      </c>
      <c r="AF326" s="1"/>
      <c r="AG326" s="59"/>
      <c r="AH326" s="1"/>
      <c r="AI326" s="1"/>
      <c r="AJ326" s="1"/>
      <c r="AK326" s="58" t="s">
        <v>165</v>
      </c>
      <c r="AL326" s="4"/>
      <c r="AM326" s="4"/>
      <c r="AN326" s="5"/>
      <c r="AO326" s="195" t="s">
        <v>161</v>
      </c>
      <c r="AP326" s="199" t="s">
        <v>166</v>
      </c>
      <c r="AQ326" s="197"/>
      <c r="AR326" s="196"/>
      <c r="AS326" s="196"/>
      <c r="AT326" s="205" t="s">
        <v>168</v>
      </c>
      <c r="AU326" s="205" t="s">
        <v>169</v>
      </c>
      <c r="AV326" s="196" t="s">
        <v>170</v>
      </c>
      <c r="AW326" s="4"/>
      <c r="AX326" s="4"/>
      <c r="AY326" s="4"/>
      <c r="AZ326" s="4"/>
      <c r="BA326" s="4"/>
      <c r="BB326" s="4"/>
      <c r="BC326" s="4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4"/>
      <c r="BW326" s="8"/>
      <c r="BX326" s="8"/>
      <c r="BY326" s="8"/>
      <c r="BZ326" s="4"/>
      <c r="CA326" s="4"/>
      <c r="CB326" s="4"/>
      <c r="CC326" s="4"/>
      <c r="CD326" s="27"/>
      <c r="CE326" s="27"/>
      <c r="CF326" s="207">
        <f t="shared" si="192"/>
        <v>-0.10100000000000001</v>
      </c>
      <c r="CG326" s="208">
        <f t="shared" si="193"/>
        <v>0.10100000000000001</v>
      </c>
      <c r="CH326" s="209"/>
      <c r="CI326" s="210"/>
      <c r="CJ326" s="207">
        <f t="shared" si="194"/>
        <v>50.399000000000001</v>
      </c>
      <c r="CK326" s="208">
        <f t="shared" si="195"/>
        <v>50.600999999999999</v>
      </c>
      <c r="CL326" s="209"/>
      <c r="CM326" s="210"/>
      <c r="CN326" s="207">
        <f t="shared" si="196"/>
        <v>100.899</v>
      </c>
      <c r="CO326" s="208">
        <f t="shared" si="197"/>
        <v>101.101</v>
      </c>
      <c r="CP326" s="211"/>
      <c r="CQ326" s="212"/>
      <c r="CR326" s="213"/>
      <c r="CS326" s="213"/>
    </row>
    <row r="327" spans="1:97" ht="19.899999999999999" customHeight="1">
      <c r="A327" s="194">
        <v>326</v>
      </c>
      <c r="B327" s="195">
        <v>6</v>
      </c>
      <c r="C327" s="195"/>
      <c r="D327" s="196" t="s">
        <v>3762</v>
      </c>
      <c r="E327" s="196" t="s">
        <v>3763</v>
      </c>
      <c r="F327" s="196" t="s">
        <v>3764</v>
      </c>
      <c r="G327" s="196" t="s">
        <v>513</v>
      </c>
      <c r="H327" s="196" t="s">
        <v>461</v>
      </c>
      <c r="I327" s="237" t="str">
        <f t="shared" si="185"/>
        <v>0</v>
      </c>
      <c r="J327" s="237" t="str">
        <f t="shared" si="186"/>
        <v>101</v>
      </c>
      <c r="K327" s="2" t="str">
        <f t="shared" si="180"/>
        <v>FCS0302</v>
      </c>
      <c r="L327" s="1">
        <f t="shared" si="198"/>
        <v>7</v>
      </c>
      <c r="M327" s="1">
        <f t="shared" si="199"/>
        <v>6</v>
      </c>
      <c r="N327" s="1">
        <v>6</v>
      </c>
      <c r="O327" s="57" t="str">
        <f t="shared" si="200"/>
        <v>AAI143</v>
      </c>
      <c r="P327" s="2" t="str">
        <f t="shared" si="170"/>
        <v>AI</v>
      </c>
      <c r="Q327" s="2"/>
      <c r="R327" s="57" t="s">
        <v>162</v>
      </c>
      <c r="S327" s="2"/>
      <c r="T327" s="2"/>
      <c r="U327" s="2">
        <v>13</v>
      </c>
      <c r="V327" s="2"/>
      <c r="W327" s="36" t="s">
        <v>3765</v>
      </c>
      <c r="X327" s="36" t="s">
        <v>354</v>
      </c>
      <c r="Y327" s="3" t="str">
        <f t="shared" si="187"/>
        <v>%Z076106</v>
      </c>
      <c r="Z327" s="2" t="str">
        <f t="shared" si="177"/>
        <v>%%I08TT6116</v>
      </c>
      <c r="AA327" s="2"/>
      <c r="AB327" s="2" t="str">
        <f t="shared" si="188"/>
        <v>水合肼配制罐VE604温度</v>
      </c>
      <c r="AC327" s="1" t="str">
        <f t="shared" si="189"/>
        <v>0</v>
      </c>
      <c r="AD327" s="1" t="str">
        <f t="shared" si="190"/>
        <v>101</v>
      </c>
      <c r="AE327" s="1" t="str">
        <f t="shared" si="191"/>
        <v>℃</v>
      </c>
      <c r="AF327" s="1"/>
      <c r="AG327" s="59"/>
      <c r="AH327" s="1"/>
      <c r="AI327" s="1"/>
      <c r="AJ327" s="1"/>
      <c r="AK327" s="58" t="s">
        <v>165</v>
      </c>
      <c r="AL327" s="4"/>
      <c r="AM327" s="4"/>
      <c r="AN327" s="5"/>
      <c r="AO327" s="195" t="s">
        <v>161</v>
      </c>
      <c r="AP327" s="199" t="s">
        <v>166</v>
      </c>
      <c r="AQ327" s="197"/>
      <c r="AR327" s="196"/>
      <c r="AS327" s="196"/>
      <c r="AT327" s="205" t="s">
        <v>168</v>
      </c>
      <c r="AU327" s="205" t="s">
        <v>169</v>
      </c>
      <c r="AV327" s="196" t="s">
        <v>170</v>
      </c>
      <c r="AW327" s="4"/>
      <c r="AX327" s="4"/>
      <c r="AY327" s="4"/>
      <c r="AZ327" s="4"/>
      <c r="BA327" s="4"/>
      <c r="BB327" s="4"/>
      <c r="BC327" s="4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4"/>
      <c r="BW327" s="8"/>
      <c r="BX327" s="8"/>
      <c r="BY327" s="8"/>
      <c r="BZ327" s="4"/>
      <c r="CA327" s="4"/>
      <c r="CB327" s="4"/>
      <c r="CC327" s="4"/>
      <c r="CD327" s="27"/>
      <c r="CE327" s="27"/>
      <c r="CF327" s="207">
        <f t="shared" si="192"/>
        <v>-0.10100000000000001</v>
      </c>
      <c r="CG327" s="208">
        <f t="shared" si="193"/>
        <v>0.10100000000000001</v>
      </c>
      <c r="CH327" s="209"/>
      <c r="CI327" s="210"/>
      <c r="CJ327" s="207">
        <f t="shared" si="194"/>
        <v>50.399000000000001</v>
      </c>
      <c r="CK327" s="208">
        <f t="shared" si="195"/>
        <v>50.600999999999999</v>
      </c>
      <c r="CL327" s="209"/>
      <c r="CM327" s="210"/>
      <c r="CN327" s="207">
        <f t="shared" si="196"/>
        <v>100.899</v>
      </c>
      <c r="CO327" s="208">
        <f t="shared" si="197"/>
        <v>101.101</v>
      </c>
      <c r="CP327" s="211"/>
      <c r="CQ327" s="212"/>
      <c r="CR327" s="213"/>
      <c r="CS327" s="213"/>
    </row>
    <row r="328" spans="1:97" ht="19.899999999999999" customHeight="1">
      <c r="A328" s="194">
        <v>327</v>
      </c>
      <c r="B328" s="195">
        <v>7</v>
      </c>
      <c r="C328" s="195"/>
      <c r="D328" s="196" t="s">
        <v>3766</v>
      </c>
      <c r="E328" s="196" t="s">
        <v>3767</v>
      </c>
      <c r="F328" s="196" t="s">
        <v>3768</v>
      </c>
      <c r="G328" s="196" t="s">
        <v>466</v>
      </c>
      <c r="H328" s="196" t="s">
        <v>461</v>
      </c>
      <c r="I328" s="237" t="str">
        <f t="shared" si="185"/>
        <v>0</v>
      </c>
      <c r="J328" s="237" t="str">
        <f t="shared" si="186"/>
        <v>80</v>
      </c>
      <c r="K328" s="2" t="str">
        <f t="shared" si="180"/>
        <v>FCS0302</v>
      </c>
      <c r="L328" s="1">
        <f t="shared" si="198"/>
        <v>7</v>
      </c>
      <c r="M328" s="1">
        <f t="shared" si="199"/>
        <v>6</v>
      </c>
      <c r="N328" s="1">
        <v>7</v>
      </c>
      <c r="O328" s="57" t="str">
        <f t="shared" si="200"/>
        <v>AAI143</v>
      </c>
      <c r="P328" s="2" t="str">
        <f t="shared" si="170"/>
        <v>AI</v>
      </c>
      <c r="Q328" s="2"/>
      <c r="R328" s="57" t="s">
        <v>162</v>
      </c>
      <c r="S328" s="2"/>
      <c r="T328" s="2"/>
      <c r="U328" s="2">
        <v>25</v>
      </c>
      <c r="V328" s="2"/>
      <c r="W328" s="36" t="s">
        <v>3769</v>
      </c>
      <c r="X328" s="36" t="s">
        <v>164</v>
      </c>
      <c r="Y328" s="3" t="str">
        <f t="shared" si="187"/>
        <v>%Z076107</v>
      </c>
      <c r="Z328" s="2" t="str">
        <f t="shared" si="177"/>
        <v>%%I08TT6202</v>
      </c>
      <c r="AA328" s="2"/>
      <c r="AB328" s="2" t="str">
        <f t="shared" si="188"/>
        <v>HE603排污水出口温度</v>
      </c>
      <c r="AC328" s="1" t="str">
        <f t="shared" si="189"/>
        <v>0</v>
      </c>
      <c r="AD328" s="1" t="str">
        <f t="shared" si="190"/>
        <v>80</v>
      </c>
      <c r="AE328" s="1" t="str">
        <f t="shared" si="191"/>
        <v>℃</v>
      </c>
      <c r="AF328" s="1"/>
      <c r="AG328" s="59"/>
      <c r="AH328" s="1"/>
      <c r="AI328" s="1"/>
      <c r="AJ328" s="1"/>
      <c r="AK328" s="58" t="s">
        <v>165</v>
      </c>
      <c r="AL328" s="4"/>
      <c r="AM328" s="4"/>
      <c r="AN328" s="5"/>
      <c r="AO328" s="195" t="s">
        <v>161</v>
      </c>
      <c r="AP328" s="199" t="s">
        <v>166</v>
      </c>
      <c r="AQ328" s="197"/>
      <c r="AR328" s="196"/>
      <c r="AS328" s="196"/>
      <c r="AT328" s="205" t="s">
        <v>168</v>
      </c>
      <c r="AU328" s="205" t="s">
        <v>169</v>
      </c>
      <c r="AV328" s="196" t="s">
        <v>170</v>
      </c>
      <c r="AW328" s="4"/>
      <c r="AX328" s="4"/>
      <c r="AY328" s="4"/>
      <c r="AZ328" s="4"/>
      <c r="BA328" s="4"/>
      <c r="BB328" s="4"/>
      <c r="BC328" s="4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4"/>
      <c r="BW328" s="8"/>
      <c r="BX328" s="8"/>
      <c r="BY328" s="8"/>
      <c r="BZ328" s="4"/>
      <c r="CA328" s="4"/>
      <c r="CB328" s="4"/>
      <c r="CC328" s="4"/>
      <c r="CD328" s="27"/>
      <c r="CE328" s="27"/>
      <c r="CF328" s="207">
        <f t="shared" si="192"/>
        <v>-0.08</v>
      </c>
      <c r="CG328" s="208">
        <f t="shared" si="193"/>
        <v>0.08</v>
      </c>
      <c r="CH328" s="209"/>
      <c r="CI328" s="210"/>
      <c r="CJ328" s="207">
        <f t="shared" si="194"/>
        <v>39.92</v>
      </c>
      <c r="CK328" s="208">
        <f t="shared" si="195"/>
        <v>40.08</v>
      </c>
      <c r="CL328" s="209"/>
      <c r="CM328" s="210"/>
      <c r="CN328" s="207">
        <f t="shared" si="196"/>
        <v>79.92</v>
      </c>
      <c r="CO328" s="208">
        <f t="shared" si="197"/>
        <v>80.08</v>
      </c>
      <c r="CP328" s="211"/>
      <c r="CQ328" s="212"/>
      <c r="CR328" s="213"/>
      <c r="CS328" s="213"/>
    </row>
    <row r="329" spans="1:97" ht="19.899999999999999" customHeight="1">
      <c r="A329" s="194">
        <v>328</v>
      </c>
      <c r="B329" s="195">
        <v>8</v>
      </c>
      <c r="C329" s="195"/>
      <c r="D329" s="196" t="s">
        <v>3770</v>
      </c>
      <c r="E329" s="196" t="s">
        <v>3771</v>
      </c>
      <c r="F329" s="196" t="s">
        <v>3772</v>
      </c>
      <c r="G329" s="196" t="s">
        <v>624</v>
      </c>
      <c r="H329" s="196" t="s">
        <v>461</v>
      </c>
      <c r="I329" s="237" t="str">
        <f t="shared" si="185"/>
        <v>0</v>
      </c>
      <c r="J329" s="237" t="str">
        <f t="shared" si="186"/>
        <v>200</v>
      </c>
      <c r="K329" s="2" t="str">
        <f t="shared" si="180"/>
        <v>FCS0302</v>
      </c>
      <c r="L329" s="1">
        <f t="shared" si="198"/>
        <v>7</v>
      </c>
      <c r="M329" s="1">
        <f t="shared" si="199"/>
        <v>6</v>
      </c>
      <c r="N329" s="1">
        <v>8</v>
      </c>
      <c r="O329" s="57" t="str">
        <f t="shared" si="200"/>
        <v>AAI143</v>
      </c>
      <c r="P329" s="2" t="str">
        <f t="shared" si="170"/>
        <v>AI</v>
      </c>
      <c r="Q329" s="2"/>
      <c r="R329" s="57" t="s">
        <v>162</v>
      </c>
      <c r="S329" s="2"/>
      <c r="T329" s="2"/>
      <c r="U329" s="2">
        <v>13</v>
      </c>
      <c r="V329" s="2"/>
      <c r="W329" s="36" t="s">
        <v>3773</v>
      </c>
      <c r="X329" s="36" t="s">
        <v>354</v>
      </c>
      <c r="Y329" s="3" t="str">
        <f t="shared" si="187"/>
        <v>%Z076108</v>
      </c>
      <c r="Z329" s="2" t="str">
        <f t="shared" si="177"/>
        <v>%%I08TT6208</v>
      </c>
      <c r="AA329" s="36"/>
      <c r="AB329" s="2" t="str">
        <f t="shared" si="188"/>
        <v>低压蒸汽凝罐VE602温度</v>
      </c>
      <c r="AC329" s="1" t="str">
        <f t="shared" si="189"/>
        <v>0</v>
      </c>
      <c r="AD329" s="1" t="str">
        <f t="shared" si="190"/>
        <v>200</v>
      </c>
      <c r="AE329" s="1" t="str">
        <f t="shared" si="191"/>
        <v>℃</v>
      </c>
      <c r="AF329" s="1"/>
      <c r="AG329" s="59"/>
      <c r="AH329" s="1"/>
      <c r="AI329" s="1"/>
      <c r="AJ329" s="1"/>
      <c r="AK329" s="58" t="s">
        <v>165</v>
      </c>
      <c r="AL329" s="4"/>
      <c r="AM329" s="4"/>
      <c r="AN329" s="5"/>
      <c r="AO329" s="195" t="s">
        <v>161</v>
      </c>
      <c r="AP329" s="199" t="s">
        <v>166</v>
      </c>
      <c r="AQ329" s="197"/>
      <c r="AR329" s="196"/>
      <c r="AS329" s="196"/>
      <c r="AT329" s="205" t="s">
        <v>168</v>
      </c>
      <c r="AU329" s="205" t="s">
        <v>169</v>
      </c>
      <c r="AV329" s="196" t="s">
        <v>170</v>
      </c>
      <c r="AW329" s="4"/>
      <c r="AX329" s="4"/>
      <c r="AY329" s="4"/>
      <c r="AZ329" s="4"/>
      <c r="BA329" s="4"/>
      <c r="BB329" s="4"/>
      <c r="BC329" s="4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4"/>
      <c r="BW329" s="8"/>
      <c r="BX329" s="8"/>
      <c r="BY329" s="8"/>
      <c r="BZ329" s="4"/>
      <c r="CA329" s="4"/>
      <c r="CB329" s="4"/>
      <c r="CC329" s="4"/>
      <c r="CD329" s="27"/>
      <c r="CE329" s="27"/>
      <c r="CF329" s="207">
        <f t="shared" si="192"/>
        <v>-0.2</v>
      </c>
      <c r="CG329" s="208">
        <f t="shared" si="193"/>
        <v>0.2</v>
      </c>
      <c r="CH329" s="209"/>
      <c r="CI329" s="210"/>
      <c r="CJ329" s="207">
        <f t="shared" si="194"/>
        <v>99.8</v>
      </c>
      <c r="CK329" s="208">
        <f t="shared" si="195"/>
        <v>100.2</v>
      </c>
      <c r="CL329" s="209"/>
      <c r="CM329" s="210"/>
      <c r="CN329" s="207">
        <f t="shared" si="196"/>
        <v>199.8</v>
      </c>
      <c r="CO329" s="208">
        <f t="shared" si="197"/>
        <v>200.2</v>
      </c>
      <c r="CP329" s="211"/>
      <c r="CQ329" s="212"/>
      <c r="CR329" s="213"/>
      <c r="CS329" s="213"/>
    </row>
    <row r="330" spans="1:97" ht="19.899999999999999" customHeight="1">
      <c r="A330" s="194">
        <v>329</v>
      </c>
      <c r="B330" s="195">
        <v>9</v>
      </c>
      <c r="C330" s="195"/>
      <c r="D330" s="196" t="s">
        <v>3774</v>
      </c>
      <c r="E330" s="196" t="s">
        <v>3775</v>
      </c>
      <c r="F330" s="196" t="s">
        <v>3776</v>
      </c>
      <c r="G330" s="196" t="s">
        <v>466</v>
      </c>
      <c r="H330" s="196" t="s">
        <v>461</v>
      </c>
      <c r="I330" s="237" t="str">
        <f t="shared" si="185"/>
        <v>0</v>
      </c>
      <c r="J330" s="237" t="str">
        <f t="shared" si="186"/>
        <v>80</v>
      </c>
      <c r="K330" s="2" t="str">
        <f t="shared" si="180"/>
        <v>FCS0302</v>
      </c>
      <c r="L330" s="1">
        <f t="shared" si="198"/>
        <v>7</v>
      </c>
      <c r="M330" s="1">
        <f t="shared" si="199"/>
        <v>6</v>
      </c>
      <c r="N330" s="1">
        <v>9</v>
      </c>
      <c r="O330" s="57" t="str">
        <f t="shared" si="200"/>
        <v>AAI143</v>
      </c>
      <c r="P330" s="2" t="str">
        <f t="shared" si="170"/>
        <v>AI</v>
      </c>
      <c r="Q330" s="2"/>
      <c r="R330" s="57" t="s">
        <v>162</v>
      </c>
      <c r="S330" s="2"/>
      <c r="T330" s="2"/>
      <c r="U330" s="2">
        <v>13</v>
      </c>
      <c r="V330" s="2"/>
      <c r="W330" s="36" t="s">
        <v>3777</v>
      </c>
      <c r="X330" s="36" t="s">
        <v>354</v>
      </c>
      <c r="Y330" s="3" t="str">
        <f t="shared" si="187"/>
        <v>%Z076109</v>
      </c>
      <c r="Z330" s="2" t="str">
        <f t="shared" si="177"/>
        <v>%%I08TT6404</v>
      </c>
      <c r="AA330" s="2"/>
      <c r="AB330" s="2" t="str">
        <f t="shared" si="188"/>
        <v>来自界区工业水温度</v>
      </c>
      <c r="AC330" s="1" t="str">
        <f t="shared" si="189"/>
        <v>0</v>
      </c>
      <c r="AD330" s="1" t="str">
        <f t="shared" si="190"/>
        <v>80</v>
      </c>
      <c r="AE330" s="1" t="str">
        <f t="shared" si="191"/>
        <v>℃</v>
      </c>
      <c r="AF330" s="1"/>
      <c r="AG330" s="1"/>
      <c r="AH330" s="1"/>
      <c r="AI330" s="1"/>
      <c r="AJ330" s="1"/>
      <c r="AK330" s="58" t="s">
        <v>165</v>
      </c>
      <c r="AL330" s="4"/>
      <c r="AM330" s="4"/>
      <c r="AN330" s="5"/>
      <c r="AO330" s="195" t="s">
        <v>161</v>
      </c>
      <c r="AP330" s="199" t="s">
        <v>166</v>
      </c>
      <c r="AQ330" s="197"/>
      <c r="AR330" s="196"/>
      <c r="AS330" s="196"/>
      <c r="AT330" s="205" t="s">
        <v>168</v>
      </c>
      <c r="AU330" s="205" t="s">
        <v>169</v>
      </c>
      <c r="AV330" s="196" t="s">
        <v>170</v>
      </c>
      <c r="AW330" s="4"/>
      <c r="AX330" s="4"/>
      <c r="AY330" s="4"/>
      <c r="AZ330" s="4"/>
      <c r="BA330" s="4"/>
      <c r="BB330" s="4"/>
      <c r="BC330" s="4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4"/>
      <c r="BW330" s="8"/>
      <c r="BX330" s="8"/>
      <c r="BY330" s="8"/>
      <c r="BZ330" s="4"/>
      <c r="CA330" s="4"/>
      <c r="CB330" s="4"/>
      <c r="CC330" s="4"/>
      <c r="CD330" s="27"/>
      <c r="CE330" s="27"/>
      <c r="CF330" s="207">
        <f t="shared" si="192"/>
        <v>-0.08</v>
      </c>
      <c r="CG330" s="208">
        <f t="shared" si="193"/>
        <v>0.08</v>
      </c>
      <c r="CH330" s="209"/>
      <c r="CI330" s="210"/>
      <c r="CJ330" s="207">
        <f t="shared" si="194"/>
        <v>39.92</v>
      </c>
      <c r="CK330" s="208">
        <f t="shared" si="195"/>
        <v>40.08</v>
      </c>
      <c r="CL330" s="209"/>
      <c r="CM330" s="210"/>
      <c r="CN330" s="207">
        <f t="shared" si="196"/>
        <v>79.92</v>
      </c>
      <c r="CO330" s="208">
        <f t="shared" si="197"/>
        <v>80.08</v>
      </c>
      <c r="CP330" s="211"/>
      <c r="CQ330" s="212"/>
      <c r="CR330" s="213"/>
      <c r="CS330" s="213"/>
    </row>
    <row r="331" spans="1:97" ht="19.899999999999999" customHeight="1">
      <c r="A331" s="194">
        <v>330</v>
      </c>
      <c r="B331" s="195">
        <v>10</v>
      </c>
      <c r="C331" s="195"/>
      <c r="D331" s="196" t="s">
        <v>3778</v>
      </c>
      <c r="E331" s="196" t="s">
        <v>3779</v>
      </c>
      <c r="F331" s="196" t="s">
        <v>3780</v>
      </c>
      <c r="G331" s="196" t="s">
        <v>466</v>
      </c>
      <c r="H331" s="196" t="s">
        <v>461</v>
      </c>
      <c r="I331" s="237" t="str">
        <f t="shared" si="185"/>
        <v>0</v>
      </c>
      <c r="J331" s="237" t="str">
        <f t="shared" si="186"/>
        <v>80</v>
      </c>
      <c r="K331" s="2" t="str">
        <f t="shared" si="180"/>
        <v>FCS0302</v>
      </c>
      <c r="L331" s="1">
        <f t="shared" si="198"/>
        <v>7</v>
      </c>
      <c r="M331" s="1">
        <f t="shared" si="199"/>
        <v>6</v>
      </c>
      <c r="N331" s="1">
        <v>10</v>
      </c>
      <c r="O331" s="57" t="str">
        <f t="shared" si="200"/>
        <v>AAI143</v>
      </c>
      <c r="P331" s="2" t="str">
        <f t="shared" si="170"/>
        <v>AI</v>
      </c>
      <c r="Q331" s="2"/>
      <c r="R331" s="57" t="s">
        <v>162</v>
      </c>
      <c r="S331" s="2"/>
      <c r="T331" s="2"/>
      <c r="U331" s="2">
        <v>13</v>
      </c>
      <c r="V331" s="2"/>
      <c r="W331" s="36" t="s">
        <v>3781</v>
      </c>
      <c r="X331" s="36" t="s">
        <v>354</v>
      </c>
      <c r="Y331" s="3" t="str">
        <f t="shared" si="187"/>
        <v>%Z076110</v>
      </c>
      <c r="Z331" s="2" t="str">
        <f t="shared" si="177"/>
        <v>%%I08TT6504</v>
      </c>
      <c r="AA331" s="2"/>
      <c r="AB331" s="2" t="str">
        <f t="shared" si="188"/>
        <v>来自界区氮气温度</v>
      </c>
      <c r="AC331" s="1" t="str">
        <f t="shared" si="189"/>
        <v>0</v>
      </c>
      <c r="AD331" s="1" t="str">
        <f t="shared" si="190"/>
        <v>80</v>
      </c>
      <c r="AE331" s="1" t="str">
        <f t="shared" si="191"/>
        <v>℃</v>
      </c>
      <c r="AF331" s="1"/>
      <c r="AG331" s="1"/>
      <c r="AH331" s="1"/>
      <c r="AI331" s="1"/>
      <c r="AJ331" s="1"/>
      <c r="AK331" s="58" t="s">
        <v>165</v>
      </c>
      <c r="AL331" s="4"/>
      <c r="AM331" s="4"/>
      <c r="AN331" s="5"/>
      <c r="AO331" s="195" t="s">
        <v>161</v>
      </c>
      <c r="AP331" s="199" t="s">
        <v>166</v>
      </c>
      <c r="AQ331" s="197"/>
      <c r="AR331" s="196"/>
      <c r="AS331" s="196"/>
      <c r="AT331" s="205" t="s">
        <v>168</v>
      </c>
      <c r="AU331" s="205" t="s">
        <v>169</v>
      </c>
      <c r="AV331" s="196" t="s">
        <v>170</v>
      </c>
      <c r="AW331" s="4"/>
      <c r="AX331" s="4"/>
      <c r="AY331" s="4"/>
      <c r="AZ331" s="4"/>
      <c r="BA331" s="4"/>
      <c r="BB331" s="4"/>
      <c r="BC331" s="4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4"/>
      <c r="BW331" s="8"/>
      <c r="BX331" s="8"/>
      <c r="BY331" s="8"/>
      <c r="BZ331" s="4"/>
      <c r="CA331" s="4"/>
      <c r="CB331" s="4"/>
      <c r="CC331" s="4"/>
      <c r="CD331" s="27"/>
      <c r="CE331" s="27"/>
      <c r="CF331" s="207">
        <f t="shared" si="192"/>
        <v>-0.08</v>
      </c>
      <c r="CG331" s="208">
        <f t="shared" si="193"/>
        <v>0.08</v>
      </c>
      <c r="CH331" s="209"/>
      <c r="CI331" s="210"/>
      <c r="CJ331" s="207">
        <f t="shared" si="194"/>
        <v>39.92</v>
      </c>
      <c r="CK331" s="208">
        <f t="shared" si="195"/>
        <v>40.08</v>
      </c>
      <c r="CL331" s="209"/>
      <c r="CM331" s="210"/>
      <c r="CN331" s="207">
        <f t="shared" si="196"/>
        <v>79.92</v>
      </c>
      <c r="CO331" s="208">
        <f t="shared" si="197"/>
        <v>80.08</v>
      </c>
      <c r="CP331" s="211"/>
      <c r="CQ331" s="212"/>
      <c r="CR331" s="213"/>
      <c r="CS331" s="213"/>
    </row>
    <row r="332" spans="1:97" ht="19.899999999999999" customHeight="1">
      <c r="A332" s="194">
        <v>331</v>
      </c>
      <c r="B332" s="195">
        <v>11</v>
      </c>
      <c r="C332" s="195"/>
      <c r="D332" s="196" t="str">
        <f t="shared" ref="D332:D337" si="201">LEFT(K332,1)&amp;RIGHT(K332,2)&amp;"N"&amp;L332&amp;"S"&amp;M332&amp;N332</f>
        <v>F02N7S611</v>
      </c>
      <c r="E332" s="196" t="s">
        <v>3782</v>
      </c>
      <c r="F332" s="196" t="s">
        <v>675</v>
      </c>
      <c r="G332" s="196"/>
      <c r="H332" s="196"/>
      <c r="I332" s="237"/>
      <c r="J332" s="237"/>
      <c r="K332" s="2" t="str">
        <f t="shared" si="180"/>
        <v>FCS0302</v>
      </c>
      <c r="L332" s="1">
        <f t="shared" si="198"/>
        <v>7</v>
      </c>
      <c r="M332" s="1">
        <f t="shared" si="199"/>
        <v>6</v>
      </c>
      <c r="N332" s="1">
        <v>11</v>
      </c>
      <c r="O332" s="57" t="str">
        <f t="shared" si="200"/>
        <v>AAI143</v>
      </c>
      <c r="P332" s="2" t="str">
        <f t="shared" si="170"/>
        <v>AI</v>
      </c>
      <c r="Q332" s="2"/>
      <c r="R332" s="57" t="s">
        <v>162</v>
      </c>
      <c r="S332" s="2"/>
      <c r="T332" s="2"/>
      <c r="U332" s="2"/>
      <c r="V332" s="2"/>
      <c r="W332" s="2"/>
      <c r="X332" s="2"/>
      <c r="Y332" s="3" t="str">
        <f t="shared" si="187"/>
        <v>%Z076111</v>
      </c>
      <c r="Z332" s="2" t="str">
        <f t="shared" si="177"/>
        <v>%%IF02N7S611</v>
      </c>
      <c r="AA332" s="2"/>
      <c r="AB332" s="2" t="str">
        <f t="shared" si="188"/>
        <v>SBAI SPARE</v>
      </c>
      <c r="AC332" s="1" t="str">
        <f t="shared" si="189"/>
        <v/>
      </c>
      <c r="AD332" s="1" t="str">
        <f t="shared" si="190"/>
        <v/>
      </c>
      <c r="AE332" s="1" t="str">
        <f t="shared" si="191"/>
        <v/>
      </c>
      <c r="AF332" s="1"/>
      <c r="AG332" s="1"/>
      <c r="AH332" s="1"/>
      <c r="AI332" s="1"/>
      <c r="AJ332" s="1"/>
      <c r="AK332" s="58" t="s">
        <v>165</v>
      </c>
      <c r="AL332" s="4"/>
      <c r="AM332" s="4"/>
      <c r="AN332" s="5"/>
      <c r="AO332" s="195" t="s">
        <v>161</v>
      </c>
      <c r="AP332" s="199" t="s">
        <v>166</v>
      </c>
      <c r="AQ332" s="197"/>
      <c r="AR332" s="196"/>
      <c r="AS332" s="196"/>
      <c r="AT332" s="205" t="s">
        <v>168</v>
      </c>
      <c r="AU332" s="205"/>
      <c r="AV332" s="196"/>
      <c r="AW332" s="4"/>
      <c r="AX332" s="4"/>
      <c r="AY332" s="4"/>
      <c r="AZ332" s="4"/>
      <c r="BA332" s="4"/>
      <c r="BB332" s="4"/>
      <c r="BC332" s="4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4"/>
      <c r="BW332" s="8"/>
      <c r="BX332" s="8"/>
      <c r="BY332" s="8"/>
      <c r="BZ332" s="4"/>
      <c r="CA332" s="4"/>
      <c r="CB332" s="4"/>
      <c r="CC332" s="4"/>
      <c r="CD332" s="27"/>
      <c r="CE332" s="27"/>
      <c r="CF332" s="207" t="e">
        <f t="shared" si="192"/>
        <v>#VALUE!</v>
      </c>
      <c r="CG332" s="208" t="e">
        <f t="shared" si="193"/>
        <v>#VALUE!</v>
      </c>
      <c r="CH332" s="209"/>
      <c r="CI332" s="210"/>
      <c r="CJ332" s="207" t="e">
        <f t="shared" si="194"/>
        <v>#VALUE!</v>
      </c>
      <c r="CK332" s="208" t="e">
        <f t="shared" si="195"/>
        <v>#VALUE!</v>
      </c>
      <c r="CL332" s="209"/>
      <c r="CM332" s="210"/>
      <c r="CN332" s="207" t="e">
        <f t="shared" si="196"/>
        <v>#VALUE!</v>
      </c>
      <c r="CO332" s="208" t="e">
        <f t="shared" si="197"/>
        <v>#VALUE!</v>
      </c>
      <c r="CP332" s="211"/>
      <c r="CQ332" s="212"/>
      <c r="CR332" s="213"/>
      <c r="CS332" s="213"/>
    </row>
    <row r="333" spans="1:97" ht="19.899999999999999" customHeight="1">
      <c r="A333" s="194">
        <v>332</v>
      </c>
      <c r="B333" s="195">
        <v>12</v>
      </c>
      <c r="C333" s="195"/>
      <c r="D333" s="196" t="str">
        <f t="shared" si="201"/>
        <v>F02N7S612</v>
      </c>
      <c r="E333" s="196" t="s">
        <v>3783</v>
      </c>
      <c r="F333" s="196" t="s">
        <v>675</v>
      </c>
      <c r="G333" s="196"/>
      <c r="H333" s="196"/>
      <c r="I333" s="237"/>
      <c r="J333" s="237"/>
      <c r="K333" s="2" t="str">
        <f t="shared" si="180"/>
        <v>FCS0302</v>
      </c>
      <c r="L333" s="1">
        <f t="shared" si="198"/>
        <v>7</v>
      </c>
      <c r="M333" s="1">
        <f t="shared" si="199"/>
        <v>6</v>
      </c>
      <c r="N333" s="1">
        <v>12</v>
      </c>
      <c r="O333" s="57" t="str">
        <f t="shared" si="200"/>
        <v>AAI143</v>
      </c>
      <c r="P333" s="2" t="str">
        <f t="shared" si="170"/>
        <v>AI</v>
      </c>
      <c r="Q333" s="2"/>
      <c r="R333" s="57" t="s">
        <v>162</v>
      </c>
      <c r="S333" s="2"/>
      <c r="T333" s="2"/>
      <c r="U333" s="2"/>
      <c r="V333" s="2"/>
      <c r="W333" s="2"/>
      <c r="X333" s="2"/>
      <c r="Y333" s="3" t="str">
        <f t="shared" si="187"/>
        <v>%Z076112</v>
      </c>
      <c r="Z333" s="2" t="str">
        <f t="shared" si="177"/>
        <v>%%IF02N7S612</v>
      </c>
      <c r="AA333" s="2"/>
      <c r="AB333" s="2" t="str">
        <f t="shared" si="188"/>
        <v>SBAI SPARE</v>
      </c>
      <c r="AC333" s="1" t="str">
        <f t="shared" si="189"/>
        <v/>
      </c>
      <c r="AD333" s="1" t="str">
        <f t="shared" si="190"/>
        <v/>
      </c>
      <c r="AE333" s="1" t="str">
        <f t="shared" si="191"/>
        <v/>
      </c>
      <c r="AF333" s="1"/>
      <c r="AG333" s="59"/>
      <c r="AH333" s="59"/>
      <c r="AI333" s="1"/>
      <c r="AJ333" s="1"/>
      <c r="AK333" s="58" t="s">
        <v>165</v>
      </c>
      <c r="AL333" s="4"/>
      <c r="AM333" s="4"/>
      <c r="AN333" s="5"/>
      <c r="AO333" s="195" t="s">
        <v>161</v>
      </c>
      <c r="AP333" s="199" t="s">
        <v>166</v>
      </c>
      <c r="AQ333" s="197"/>
      <c r="AR333" s="196"/>
      <c r="AS333" s="196"/>
      <c r="AT333" s="205" t="s">
        <v>168</v>
      </c>
      <c r="AU333" s="205"/>
      <c r="AV333" s="196"/>
      <c r="AW333" s="4"/>
      <c r="AX333" s="4"/>
      <c r="AY333" s="4"/>
      <c r="AZ333" s="4"/>
      <c r="BA333" s="4"/>
      <c r="BB333" s="4"/>
      <c r="BC333" s="4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4"/>
      <c r="BW333" s="8"/>
      <c r="BX333" s="8"/>
      <c r="BY333" s="8"/>
      <c r="BZ333" s="4"/>
      <c r="CA333" s="4"/>
      <c r="CB333" s="4"/>
      <c r="CC333" s="4"/>
      <c r="CD333" s="27"/>
      <c r="CE333" s="27"/>
      <c r="CF333" s="207" t="e">
        <f t="shared" si="192"/>
        <v>#VALUE!</v>
      </c>
      <c r="CG333" s="208" t="e">
        <f t="shared" si="193"/>
        <v>#VALUE!</v>
      </c>
      <c r="CH333" s="209"/>
      <c r="CI333" s="210"/>
      <c r="CJ333" s="207" t="e">
        <f t="shared" si="194"/>
        <v>#VALUE!</v>
      </c>
      <c r="CK333" s="208" t="e">
        <f t="shared" si="195"/>
        <v>#VALUE!</v>
      </c>
      <c r="CL333" s="209"/>
      <c r="CM333" s="210"/>
      <c r="CN333" s="207" t="e">
        <f t="shared" si="196"/>
        <v>#VALUE!</v>
      </c>
      <c r="CO333" s="208" t="e">
        <f t="shared" si="197"/>
        <v>#VALUE!</v>
      </c>
      <c r="CP333" s="211"/>
      <c r="CQ333" s="212"/>
      <c r="CR333" s="213"/>
      <c r="CS333" s="213"/>
    </row>
    <row r="334" spans="1:97" ht="19.899999999999999" customHeight="1">
      <c r="A334" s="194">
        <v>333</v>
      </c>
      <c r="B334" s="195">
        <v>13</v>
      </c>
      <c r="C334" s="195"/>
      <c r="D334" s="196" t="str">
        <f t="shared" si="201"/>
        <v>F02N7S613</v>
      </c>
      <c r="E334" s="196" t="s">
        <v>3784</v>
      </c>
      <c r="F334" s="196" t="s">
        <v>675</v>
      </c>
      <c r="G334" s="196"/>
      <c r="H334" s="196"/>
      <c r="I334" s="237"/>
      <c r="J334" s="237"/>
      <c r="K334" s="2" t="str">
        <f t="shared" si="180"/>
        <v>FCS0302</v>
      </c>
      <c r="L334" s="1">
        <f t="shared" si="198"/>
        <v>7</v>
      </c>
      <c r="M334" s="1">
        <f t="shared" si="199"/>
        <v>6</v>
      </c>
      <c r="N334" s="1">
        <v>13</v>
      </c>
      <c r="O334" s="57" t="str">
        <f t="shared" si="200"/>
        <v>AAI143</v>
      </c>
      <c r="P334" s="2" t="str">
        <f t="shared" si="170"/>
        <v>AI</v>
      </c>
      <c r="Q334" s="2"/>
      <c r="R334" s="57" t="s">
        <v>162</v>
      </c>
      <c r="S334" s="2"/>
      <c r="T334" s="2"/>
      <c r="U334" s="2"/>
      <c r="V334" s="2"/>
      <c r="W334" s="2"/>
      <c r="X334" s="2"/>
      <c r="Y334" s="3" t="str">
        <f t="shared" si="187"/>
        <v>%Z076113</v>
      </c>
      <c r="Z334" s="2" t="str">
        <f t="shared" si="177"/>
        <v>%%IF02N7S613</v>
      </c>
      <c r="AA334" s="2"/>
      <c r="AB334" s="2" t="str">
        <f t="shared" si="188"/>
        <v>SBAI SPARE</v>
      </c>
      <c r="AC334" s="1" t="str">
        <f t="shared" si="189"/>
        <v/>
      </c>
      <c r="AD334" s="1" t="str">
        <f t="shared" si="190"/>
        <v/>
      </c>
      <c r="AE334" s="1" t="str">
        <f t="shared" si="191"/>
        <v/>
      </c>
      <c r="AF334" s="1"/>
      <c r="AG334" s="59"/>
      <c r="AH334" s="59"/>
      <c r="AI334" s="1"/>
      <c r="AJ334" s="1"/>
      <c r="AK334" s="58" t="s">
        <v>165</v>
      </c>
      <c r="AL334" s="4"/>
      <c r="AM334" s="4"/>
      <c r="AN334" s="5"/>
      <c r="AO334" s="195" t="s">
        <v>161</v>
      </c>
      <c r="AP334" s="199" t="s">
        <v>166</v>
      </c>
      <c r="AQ334" s="197"/>
      <c r="AR334" s="196"/>
      <c r="AS334" s="196"/>
      <c r="AT334" s="205" t="s">
        <v>168</v>
      </c>
      <c r="AU334" s="205"/>
      <c r="AV334" s="196"/>
      <c r="AW334" s="4"/>
      <c r="AX334" s="4"/>
      <c r="AY334" s="4"/>
      <c r="AZ334" s="4"/>
      <c r="BA334" s="4"/>
      <c r="BB334" s="4"/>
      <c r="BC334" s="4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4"/>
      <c r="BW334" s="8"/>
      <c r="BX334" s="8"/>
      <c r="BY334" s="8"/>
      <c r="BZ334" s="4"/>
      <c r="CA334" s="4"/>
      <c r="CB334" s="4"/>
      <c r="CC334" s="4"/>
      <c r="CD334" s="27"/>
      <c r="CE334" s="27"/>
      <c r="CF334" s="207" t="e">
        <f t="shared" si="192"/>
        <v>#VALUE!</v>
      </c>
      <c r="CG334" s="208" t="e">
        <f t="shared" si="193"/>
        <v>#VALUE!</v>
      </c>
      <c r="CH334" s="209"/>
      <c r="CI334" s="210"/>
      <c r="CJ334" s="207" t="e">
        <f t="shared" si="194"/>
        <v>#VALUE!</v>
      </c>
      <c r="CK334" s="208" t="e">
        <f t="shared" si="195"/>
        <v>#VALUE!</v>
      </c>
      <c r="CL334" s="209"/>
      <c r="CM334" s="210"/>
      <c r="CN334" s="207" t="e">
        <f t="shared" si="196"/>
        <v>#VALUE!</v>
      </c>
      <c r="CO334" s="208" t="e">
        <f t="shared" si="197"/>
        <v>#VALUE!</v>
      </c>
      <c r="CP334" s="211"/>
      <c r="CQ334" s="212"/>
      <c r="CR334" s="213"/>
      <c r="CS334" s="213"/>
    </row>
    <row r="335" spans="1:97" ht="19.899999999999999" customHeight="1">
      <c r="A335" s="194">
        <v>334</v>
      </c>
      <c r="B335" s="204">
        <v>14</v>
      </c>
      <c r="C335" s="195"/>
      <c r="D335" s="196" t="str">
        <f t="shared" si="201"/>
        <v>F02N7S614</v>
      </c>
      <c r="E335" s="196" t="s">
        <v>3785</v>
      </c>
      <c r="F335" s="196" t="s">
        <v>675</v>
      </c>
      <c r="G335" s="196"/>
      <c r="H335" s="196"/>
      <c r="I335" s="237"/>
      <c r="J335" s="237"/>
      <c r="K335" s="2" t="str">
        <f t="shared" si="180"/>
        <v>FCS0302</v>
      </c>
      <c r="L335" s="1">
        <f t="shared" si="198"/>
        <v>7</v>
      </c>
      <c r="M335" s="1">
        <f t="shared" si="199"/>
        <v>6</v>
      </c>
      <c r="N335" s="1">
        <v>14</v>
      </c>
      <c r="O335" s="57" t="str">
        <f t="shared" si="200"/>
        <v>AAI143</v>
      </c>
      <c r="P335" s="2" t="str">
        <f t="shared" si="170"/>
        <v>AI</v>
      </c>
      <c r="Q335" s="2"/>
      <c r="R335" s="57" t="s">
        <v>162</v>
      </c>
      <c r="S335" s="2"/>
      <c r="T335" s="2"/>
      <c r="U335" s="2"/>
      <c r="V335" s="2"/>
      <c r="W335" s="36"/>
      <c r="X335" s="36"/>
      <c r="Y335" s="3" t="str">
        <f t="shared" si="187"/>
        <v>%Z076114</v>
      </c>
      <c r="Z335" s="2" t="str">
        <f t="shared" si="177"/>
        <v>%%IF02N7S614</v>
      </c>
      <c r="AA335" s="2"/>
      <c r="AB335" s="2" t="str">
        <f t="shared" si="188"/>
        <v>SBAI SPARE</v>
      </c>
      <c r="AC335" s="1" t="str">
        <f t="shared" si="189"/>
        <v/>
      </c>
      <c r="AD335" s="1" t="str">
        <f t="shared" si="190"/>
        <v/>
      </c>
      <c r="AE335" s="1" t="str">
        <f t="shared" si="191"/>
        <v/>
      </c>
      <c r="AF335" s="1"/>
      <c r="AG335" s="1"/>
      <c r="AH335" s="59"/>
      <c r="AI335" s="1"/>
      <c r="AJ335" s="1"/>
      <c r="AK335" s="58" t="s">
        <v>165</v>
      </c>
      <c r="AL335" s="4"/>
      <c r="AM335" s="4"/>
      <c r="AN335" s="5"/>
      <c r="AO335" s="195" t="s">
        <v>161</v>
      </c>
      <c r="AP335" s="199" t="s">
        <v>166</v>
      </c>
      <c r="AQ335" s="197"/>
      <c r="AR335" s="196"/>
      <c r="AS335" s="115"/>
      <c r="AT335" s="215" t="s">
        <v>168</v>
      </c>
      <c r="AU335" s="215"/>
      <c r="AV335" s="196"/>
      <c r="AW335" s="4"/>
      <c r="AX335" s="4"/>
      <c r="AY335" s="4"/>
      <c r="AZ335" s="4"/>
      <c r="BA335" s="4"/>
      <c r="BB335" s="4"/>
      <c r="BC335" s="4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4"/>
      <c r="BW335" s="8"/>
      <c r="BX335" s="8"/>
      <c r="BY335" s="8"/>
      <c r="BZ335" s="4"/>
      <c r="CA335" s="4"/>
      <c r="CB335" s="4"/>
      <c r="CC335" s="4"/>
      <c r="CD335" s="27"/>
      <c r="CE335" s="27"/>
      <c r="CF335" s="207" t="e">
        <f t="shared" si="192"/>
        <v>#VALUE!</v>
      </c>
      <c r="CG335" s="208" t="e">
        <f t="shared" si="193"/>
        <v>#VALUE!</v>
      </c>
      <c r="CH335" s="209"/>
      <c r="CI335" s="210"/>
      <c r="CJ335" s="207" t="e">
        <f t="shared" si="194"/>
        <v>#VALUE!</v>
      </c>
      <c r="CK335" s="208" t="e">
        <f t="shared" si="195"/>
        <v>#VALUE!</v>
      </c>
      <c r="CL335" s="209"/>
      <c r="CM335" s="210"/>
      <c r="CN335" s="207" t="e">
        <f t="shared" si="196"/>
        <v>#VALUE!</v>
      </c>
      <c r="CO335" s="208" t="e">
        <f t="shared" si="197"/>
        <v>#VALUE!</v>
      </c>
      <c r="CP335" s="211"/>
      <c r="CQ335" s="212"/>
      <c r="CR335" s="213"/>
      <c r="CS335" s="213"/>
    </row>
    <row r="336" spans="1:97" ht="19.899999999999999" customHeight="1">
      <c r="A336" s="194">
        <v>335</v>
      </c>
      <c r="B336" s="204">
        <v>15</v>
      </c>
      <c r="C336" s="195"/>
      <c r="D336" s="196" t="str">
        <f t="shared" si="201"/>
        <v>F02N7S615</v>
      </c>
      <c r="E336" s="196" t="s">
        <v>3786</v>
      </c>
      <c r="F336" s="196" t="s">
        <v>675</v>
      </c>
      <c r="G336" s="196"/>
      <c r="H336" s="196"/>
      <c r="I336" s="237"/>
      <c r="J336" s="237"/>
      <c r="K336" s="2" t="str">
        <f t="shared" si="180"/>
        <v>FCS0302</v>
      </c>
      <c r="L336" s="1">
        <f t="shared" si="198"/>
        <v>7</v>
      </c>
      <c r="M336" s="1">
        <f t="shared" si="199"/>
        <v>6</v>
      </c>
      <c r="N336" s="1">
        <v>15</v>
      </c>
      <c r="O336" s="57" t="str">
        <f t="shared" si="200"/>
        <v>AAI143</v>
      </c>
      <c r="P336" s="2" t="str">
        <f t="shared" si="170"/>
        <v>AI</v>
      </c>
      <c r="Q336" s="2"/>
      <c r="R336" s="57" t="s">
        <v>162</v>
      </c>
      <c r="S336" s="2"/>
      <c r="T336" s="2"/>
      <c r="U336" s="2"/>
      <c r="V336" s="2"/>
      <c r="W336" s="2"/>
      <c r="X336" s="2"/>
      <c r="Y336" s="3" t="str">
        <f t="shared" si="187"/>
        <v>%Z076115</v>
      </c>
      <c r="Z336" s="2" t="str">
        <f t="shared" si="177"/>
        <v>%%IF02N7S615</v>
      </c>
      <c r="AA336" s="2"/>
      <c r="AB336" s="2" t="str">
        <f t="shared" si="188"/>
        <v>SBAI SPARE</v>
      </c>
      <c r="AC336" s="1" t="str">
        <f t="shared" si="189"/>
        <v/>
      </c>
      <c r="AD336" s="1" t="str">
        <f t="shared" si="190"/>
        <v/>
      </c>
      <c r="AE336" s="1" t="str">
        <f t="shared" si="191"/>
        <v/>
      </c>
      <c r="AF336" s="1"/>
      <c r="AG336" s="1"/>
      <c r="AH336" s="1"/>
      <c r="AI336" s="1"/>
      <c r="AJ336" s="1"/>
      <c r="AK336" s="58" t="s">
        <v>165</v>
      </c>
      <c r="AL336" s="4"/>
      <c r="AM336" s="4"/>
      <c r="AN336" s="5"/>
      <c r="AO336" s="195" t="s">
        <v>161</v>
      </c>
      <c r="AP336" s="199" t="s">
        <v>166</v>
      </c>
      <c r="AQ336" s="197"/>
      <c r="AR336" s="196"/>
      <c r="AS336" s="195"/>
      <c r="AT336" s="216" t="s">
        <v>168</v>
      </c>
      <c r="AU336" s="216"/>
      <c r="AV336" s="196"/>
      <c r="AW336" s="4"/>
      <c r="AX336" s="4"/>
      <c r="AY336" s="4"/>
      <c r="AZ336" s="4"/>
      <c r="BA336" s="4"/>
      <c r="BB336" s="4"/>
      <c r="BC336" s="4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4"/>
      <c r="BW336" s="8"/>
      <c r="BX336" s="8"/>
      <c r="BY336" s="8"/>
      <c r="BZ336" s="4"/>
      <c r="CA336" s="4"/>
      <c r="CB336" s="4"/>
      <c r="CC336" s="4"/>
      <c r="CD336" s="27"/>
      <c r="CE336" s="27"/>
      <c r="CF336" s="207" t="e">
        <f t="shared" si="192"/>
        <v>#VALUE!</v>
      </c>
      <c r="CG336" s="208" t="e">
        <f t="shared" si="193"/>
        <v>#VALUE!</v>
      </c>
      <c r="CH336" s="209"/>
      <c r="CI336" s="210"/>
      <c r="CJ336" s="207" t="e">
        <f t="shared" si="194"/>
        <v>#VALUE!</v>
      </c>
      <c r="CK336" s="208" t="e">
        <f t="shared" si="195"/>
        <v>#VALUE!</v>
      </c>
      <c r="CL336" s="209"/>
      <c r="CM336" s="210"/>
      <c r="CN336" s="207" t="e">
        <f t="shared" si="196"/>
        <v>#VALUE!</v>
      </c>
      <c r="CO336" s="208" t="e">
        <f t="shared" si="197"/>
        <v>#VALUE!</v>
      </c>
      <c r="CP336" s="211"/>
      <c r="CQ336" s="212"/>
      <c r="CR336" s="213"/>
      <c r="CS336" s="213"/>
    </row>
    <row r="337" spans="1:97" ht="19.899999999999999" customHeight="1">
      <c r="A337" s="194">
        <v>336</v>
      </c>
      <c r="B337" s="204">
        <v>16</v>
      </c>
      <c r="C337" s="195"/>
      <c r="D337" s="196" t="str">
        <f t="shared" si="201"/>
        <v>F02N7S616</v>
      </c>
      <c r="E337" s="196" t="s">
        <v>3787</v>
      </c>
      <c r="F337" s="196" t="s">
        <v>675</v>
      </c>
      <c r="G337" s="196"/>
      <c r="H337" s="196"/>
      <c r="I337" s="237"/>
      <c r="J337" s="237"/>
      <c r="K337" s="2" t="str">
        <f t="shared" si="180"/>
        <v>FCS0302</v>
      </c>
      <c r="L337" s="1">
        <f t="shared" si="198"/>
        <v>7</v>
      </c>
      <c r="M337" s="1">
        <f t="shared" si="199"/>
        <v>6</v>
      </c>
      <c r="N337" s="1">
        <v>16</v>
      </c>
      <c r="O337" s="57" t="str">
        <f t="shared" si="200"/>
        <v>AAI143</v>
      </c>
      <c r="P337" s="2" t="str">
        <f t="shared" si="170"/>
        <v>AI</v>
      </c>
      <c r="Q337" s="2"/>
      <c r="R337" s="57" t="s">
        <v>162</v>
      </c>
      <c r="S337" s="2"/>
      <c r="T337" s="2"/>
      <c r="U337" s="2"/>
      <c r="V337" s="2"/>
      <c r="W337" s="2"/>
      <c r="X337" s="2"/>
      <c r="Y337" s="25" t="str">
        <f t="shared" si="187"/>
        <v>%Z076116</v>
      </c>
      <c r="Z337" s="2" t="str">
        <f t="shared" si="177"/>
        <v>%%IF02N7S616</v>
      </c>
      <c r="AA337" s="36"/>
      <c r="AB337" s="2" t="str">
        <f t="shared" si="188"/>
        <v>SBAI SPARE</v>
      </c>
      <c r="AC337" s="1" t="str">
        <f t="shared" si="189"/>
        <v/>
      </c>
      <c r="AD337" s="1" t="str">
        <f t="shared" si="190"/>
        <v/>
      </c>
      <c r="AE337" s="1" t="str">
        <f t="shared" si="191"/>
        <v/>
      </c>
      <c r="AF337" s="1"/>
      <c r="AG337" s="1"/>
      <c r="AH337" s="1"/>
      <c r="AI337" s="1"/>
      <c r="AJ337" s="1"/>
      <c r="AK337" s="58" t="s">
        <v>165</v>
      </c>
      <c r="AL337" s="4"/>
      <c r="AM337" s="4"/>
      <c r="AN337" s="5"/>
      <c r="AO337" s="195" t="s">
        <v>161</v>
      </c>
      <c r="AP337" s="199" t="s">
        <v>166</v>
      </c>
      <c r="AQ337" s="197"/>
      <c r="AR337" s="196"/>
      <c r="AS337" s="195"/>
      <c r="AT337" s="216" t="s">
        <v>168</v>
      </c>
      <c r="AU337" s="216"/>
      <c r="AV337" s="196"/>
      <c r="AW337" s="4"/>
      <c r="AX337" s="4"/>
      <c r="AY337" s="4"/>
      <c r="AZ337" s="4"/>
      <c r="BA337" s="4"/>
      <c r="BB337" s="4"/>
      <c r="BC337" s="4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4"/>
      <c r="BW337" s="8"/>
      <c r="BX337" s="8"/>
      <c r="BY337" s="8"/>
      <c r="BZ337" s="4"/>
      <c r="CA337" s="4"/>
      <c r="CB337" s="4"/>
      <c r="CC337" s="4"/>
      <c r="CD337" s="27"/>
      <c r="CE337" s="27"/>
      <c r="CF337" s="207" t="e">
        <f t="shared" si="192"/>
        <v>#VALUE!</v>
      </c>
      <c r="CG337" s="208" t="e">
        <f t="shared" si="193"/>
        <v>#VALUE!</v>
      </c>
      <c r="CH337" s="209"/>
      <c r="CI337" s="210"/>
      <c r="CJ337" s="207" t="e">
        <f t="shared" si="194"/>
        <v>#VALUE!</v>
      </c>
      <c r="CK337" s="208" t="e">
        <f t="shared" si="195"/>
        <v>#VALUE!</v>
      </c>
      <c r="CL337" s="209"/>
      <c r="CM337" s="210"/>
      <c r="CN337" s="207" t="e">
        <f t="shared" si="196"/>
        <v>#VALUE!</v>
      </c>
      <c r="CO337" s="208" t="e">
        <f t="shared" si="197"/>
        <v>#VALUE!</v>
      </c>
      <c r="CP337" s="211"/>
      <c r="CQ337" s="212"/>
      <c r="CR337" s="213"/>
      <c r="CS337" s="213"/>
    </row>
    <row r="338" spans="1:97" ht="19.899999999999999" customHeight="1">
      <c r="A338" s="194">
        <v>337</v>
      </c>
      <c r="B338" s="195">
        <v>1</v>
      </c>
      <c r="C338" s="195"/>
      <c r="D338" s="196" t="s">
        <v>3788</v>
      </c>
      <c r="E338" s="196" t="s">
        <v>3789</v>
      </c>
      <c r="F338" s="196" t="s">
        <v>3790</v>
      </c>
      <c r="G338" s="196" t="s">
        <v>466</v>
      </c>
      <c r="H338" s="196" t="s">
        <v>461</v>
      </c>
      <c r="I338" s="237" t="str">
        <f t="shared" ref="I338:I347" si="202">IF(G338&lt;&gt;"",LEFT(G338,FIND("~",G338,1)-1),"")</f>
        <v>0</v>
      </c>
      <c r="J338" s="237" t="str">
        <f t="shared" ref="J338:J347" si="203">IF(G338&lt;&gt;"",MID(G338,FIND("~",G338,1)+1,10),"")</f>
        <v>80</v>
      </c>
      <c r="K338" s="2" t="str">
        <f t="shared" ref="K338:K369" si="204">K337</f>
        <v>FCS0302</v>
      </c>
      <c r="L338" s="1">
        <v>8</v>
      </c>
      <c r="M338" s="1">
        <v>1</v>
      </c>
      <c r="N338" s="1">
        <v>1</v>
      </c>
      <c r="O338" s="57" t="s">
        <v>34</v>
      </c>
      <c r="P338" s="2" t="str">
        <f t="shared" si="170"/>
        <v>AI</v>
      </c>
      <c r="Q338" s="2"/>
      <c r="R338" s="57" t="s">
        <v>162</v>
      </c>
      <c r="S338" s="2"/>
      <c r="T338" s="2"/>
      <c r="U338" s="2">
        <v>13</v>
      </c>
      <c r="V338" s="2"/>
      <c r="W338" s="36" t="s">
        <v>3791</v>
      </c>
      <c r="X338" s="36" t="s">
        <v>354</v>
      </c>
      <c r="Y338" s="3" t="str">
        <f t="shared" si="187"/>
        <v>%Z081101</v>
      </c>
      <c r="Z338" s="2" t="str">
        <f t="shared" si="177"/>
        <v>%%I08TT6601</v>
      </c>
      <c r="AA338" s="2"/>
      <c r="AB338" s="2" t="str">
        <f t="shared" si="188"/>
        <v>来自界区仪表空气温度</v>
      </c>
      <c r="AC338" s="1" t="str">
        <f t="shared" si="189"/>
        <v>0</v>
      </c>
      <c r="AD338" s="1" t="str">
        <f t="shared" si="190"/>
        <v>80</v>
      </c>
      <c r="AE338" s="1" t="str">
        <f t="shared" si="191"/>
        <v>℃</v>
      </c>
      <c r="AF338" s="1"/>
      <c r="AG338" s="1"/>
      <c r="AH338" s="1"/>
      <c r="AI338" s="1"/>
      <c r="AJ338" s="1"/>
      <c r="AK338" s="58" t="s">
        <v>165</v>
      </c>
      <c r="AL338" s="4"/>
      <c r="AM338" s="4"/>
      <c r="AN338" s="5"/>
      <c r="AO338" s="195" t="s">
        <v>161</v>
      </c>
      <c r="AP338" s="199" t="s">
        <v>166</v>
      </c>
      <c r="AQ338" s="197"/>
      <c r="AR338" s="196"/>
      <c r="AS338" s="196"/>
      <c r="AT338" s="205" t="s">
        <v>168</v>
      </c>
      <c r="AU338" s="205" t="s">
        <v>169</v>
      </c>
      <c r="AV338" s="196" t="s">
        <v>170</v>
      </c>
      <c r="AW338" s="4"/>
      <c r="AX338" s="4"/>
      <c r="AY338" s="4"/>
      <c r="AZ338" s="4"/>
      <c r="BA338" s="4"/>
      <c r="BB338" s="4"/>
      <c r="BC338" s="4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4"/>
      <c r="BW338" s="8"/>
      <c r="BX338" s="8"/>
      <c r="BY338" s="8"/>
      <c r="BZ338" s="4"/>
      <c r="CA338" s="4"/>
      <c r="CB338" s="4"/>
      <c r="CC338" s="4"/>
      <c r="CD338" s="27"/>
      <c r="CE338" s="27"/>
      <c r="CF338" s="207">
        <f t="shared" si="192"/>
        <v>-0.08</v>
      </c>
      <c r="CG338" s="208">
        <f t="shared" si="193"/>
        <v>0.08</v>
      </c>
      <c r="CH338" s="209"/>
      <c r="CI338" s="210"/>
      <c r="CJ338" s="207">
        <f t="shared" si="194"/>
        <v>39.92</v>
      </c>
      <c r="CK338" s="208">
        <f t="shared" si="195"/>
        <v>40.08</v>
      </c>
      <c r="CL338" s="209"/>
      <c r="CM338" s="210"/>
      <c r="CN338" s="207">
        <f t="shared" si="196"/>
        <v>79.92</v>
      </c>
      <c r="CO338" s="208">
        <f t="shared" si="197"/>
        <v>80.08</v>
      </c>
      <c r="CP338" s="211"/>
      <c r="CQ338" s="212"/>
      <c r="CR338" s="213"/>
      <c r="CS338" s="213"/>
    </row>
    <row r="339" spans="1:97" ht="19.899999999999999" customHeight="1">
      <c r="A339" s="194">
        <v>338</v>
      </c>
      <c r="B339" s="195">
        <v>2</v>
      </c>
      <c r="C339" s="195"/>
      <c r="D339" s="196" t="s">
        <v>3792</v>
      </c>
      <c r="E339" s="196" t="s">
        <v>3793</v>
      </c>
      <c r="F339" s="196" t="s">
        <v>3794</v>
      </c>
      <c r="G339" s="196" t="s">
        <v>538</v>
      </c>
      <c r="H339" s="196" t="s">
        <v>461</v>
      </c>
      <c r="I339" s="237" t="str">
        <f t="shared" si="202"/>
        <v>0</v>
      </c>
      <c r="J339" s="237" t="str">
        <f t="shared" si="203"/>
        <v>20</v>
      </c>
      <c r="K339" s="2" t="str">
        <f t="shared" si="204"/>
        <v>FCS0302</v>
      </c>
      <c r="L339" s="1">
        <f t="shared" ref="L339:L353" si="205">L338</f>
        <v>8</v>
      </c>
      <c r="M339" s="1">
        <f t="shared" ref="M339:M353" si="206">M338</f>
        <v>1</v>
      </c>
      <c r="N339" s="1">
        <v>2</v>
      </c>
      <c r="O339" s="57" t="str">
        <f t="shared" ref="O339:O353" si="207">O338</f>
        <v>AAI143</v>
      </c>
      <c r="P339" s="2" t="str">
        <f t="shared" si="170"/>
        <v>AI</v>
      </c>
      <c r="Q339" s="2"/>
      <c r="R339" s="57" t="s">
        <v>162</v>
      </c>
      <c r="S339" s="2"/>
      <c r="T339" s="2"/>
      <c r="U339" s="2">
        <v>13</v>
      </c>
      <c r="V339" s="2"/>
      <c r="W339" s="36" t="s">
        <v>3795</v>
      </c>
      <c r="X339" s="36" t="s">
        <v>354</v>
      </c>
      <c r="Y339" s="3" t="str">
        <f t="shared" si="187"/>
        <v>%Z081102</v>
      </c>
      <c r="Z339" s="2" t="str">
        <f t="shared" si="177"/>
        <v>%%I08TT7027</v>
      </c>
      <c r="AA339" s="2"/>
      <c r="AB339" s="2" t="str">
        <f t="shared" si="188"/>
        <v>HE701出口EDC温度</v>
      </c>
      <c r="AC339" s="1" t="str">
        <f t="shared" si="189"/>
        <v>0</v>
      </c>
      <c r="AD339" s="1" t="str">
        <f t="shared" si="190"/>
        <v>20</v>
      </c>
      <c r="AE339" s="1" t="str">
        <f t="shared" si="191"/>
        <v>℃</v>
      </c>
      <c r="AF339" s="1"/>
      <c r="AG339" s="1"/>
      <c r="AH339" s="1"/>
      <c r="AI339" s="1"/>
      <c r="AJ339" s="1"/>
      <c r="AK339" s="58" t="s">
        <v>165</v>
      </c>
      <c r="AL339" s="4"/>
      <c r="AM339" s="4"/>
      <c r="AN339" s="5"/>
      <c r="AO339" s="195" t="s">
        <v>161</v>
      </c>
      <c r="AP339" s="199" t="s">
        <v>166</v>
      </c>
      <c r="AQ339" s="197"/>
      <c r="AR339" s="196"/>
      <c r="AS339" s="196"/>
      <c r="AT339" s="205" t="s">
        <v>168</v>
      </c>
      <c r="AU339" s="205" t="s">
        <v>169</v>
      </c>
      <c r="AV339" s="196" t="s">
        <v>170</v>
      </c>
      <c r="AW339" s="4"/>
      <c r="AX339" s="4"/>
      <c r="AY339" s="4"/>
      <c r="AZ339" s="4"/>
      <c r="BA339" s="4"/>
      <c r="BB339" s="4"/>
      <c r="BC339" s="4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4"/>
      <c r="BW339" s="8"/>
      <c r="BX339" s="8"/>
      <c r="BY339" s="8"/>
      <c r="BZ339" s="4"/>
      <c r="CA339" s="4"/>
      <c r="CB339" s="4"/>
      <c r="CC339" s="4"/>
      <c r="CD339" s="27"/>
      <c r="CE339" s="27"/>
      <c r="CF339" s="207">
        <f t="shared" si="192"/>
        <v>-0.02</v>
      </c>
      <c r="CG339" s="208">
        <f t="shared" si="193"/>
        <v>0.02</v>
      </c>
      <c r="CH339" s="209"/>
      <c r="CI339" s="210"/>
      <c r="CJ339" s="207">
        <f t="shared" si="194"/>
        <v>9.98</v>
      </c>
      <c r="CK339" s="208">
        <f t="shared" si="195"/>
        <v>10.02</v>
      </c>
      <c r="CL339" s="209"/>
      <c r="CM339" s="210"/>
      <c r="CN339" s="207">
        <f t="shared" si="196"/>
        <v>19.98</v>
      </c>
      <c r="CO339" s="208">
        <f t="shared" si="197"/>
        <v>20.02</v>
      </c>
      <c r="CP339" s="211"/>
      <c r="CQ339" s="212"/>
      <c r="CR339" s="213"/>
      <c r="CS339" s="213"/>
    </row>
    <row r="340" spans="1:97" ht="19.899999999999999" customHeight="1">
      <c r="A340" s="194">
        <v>339</v>
      </c>
      <c r="B340" s="195">
        <v>3</v>
      </c>
      <c r="C340" s="195"/>
      <c r="D340" s="196" t="s">
        <v>3796</v>
      </c>
      <c r="E340" s="196" t="s">
        <v>3797</v>
      </c>
      <c r="F340" s="196" t="s">
        <v>3798</v>
      </c>
      <c r="G340" s="196" t="s">
        <v>1183</v>
      </c>
      <c r="H340" s="196" t="s">
        <v>461</v>
      </c>
      <c r="I340" s="237" t="str">
        <f t="shared" si="202"/>
        <v>0</v>
      </c>
      <c r="J340" s="237" t="str">
        <f t="shared" si="203"/>
        <v>160</v>
      </c>
      <c r="K340" s="2" t="str">
        <f t="shared" si="204"/>
        <v>FCS0302</v>
      </c>
      <c r="L340" s="1">
        <f t="shared" si="205"/>
        <v>8</v>
      </c>
      <c r="M340" s="1">
        <f t="shared" si="206"/>
        <v>1</v>
      </c>
      <c r="N340" s="1">
        <v>3</v>
      </c>
      <c r="O340" s="57" t="str">
        <f t="shared" si="207"/>
        <v>AAI143</v>
      </c>
      <c r="P340" s="2" t="str">
        <f t="shared" ref="P340:P403" si="208">IF(MID(O340,4,3)="543","AO","AI")</f>
        <v>AI</v>
      </c>
      <c r="Q340" s="2"/>
      <c r="R340" s="57" t="s">
        <v>162</v>
      </c>
      <c r="S340" s="2"/>
      <c r="T340" s="2"/>
      <c r="U340" s="2">
        <v>14</v>
      </c>
      <c r="V340" s="2"/>
      <c r="W340" s="36" t="s">
        <v>3799</v>
      </c>
      <c r="X340" s="36" t="s">
        <v>354</v>
      </c>
      <c r="Y340" s="3" t="str">
        <f t="shared" si="187"/>
        <v>%Z081103</v>
      </c>
      <c r="Z340" s="2" t="str">
        <f t="shared" si="177"/>
        <v>%%I08TT7029</v>
      </c>
      <c r="AA340" s="2"/>
      <c r="AB340" s="2" t="str">
        <f t="shared" si="188"/>
        <v>HCl中和槽TK717温度</v>
      </c>
      <c r="AC340" s="1" t="str">
        <f t="shared" si="189"/>
        <v>0</v>
      </c>
      <c r="AD340" s="1" t="str">
        <f t="shared" si="190"/>
        <v>160</v>
      </c>
      <c r="AE340" s="1" t="str">
        <f t="shared" si="191"/>
        <v>℃</v>
      </c>
      <c r="AF340" s="1"/>
      <c r="AG340" s="1"/>
      <c r="AH340" s="1"/>
      <c r="AI340" s="1"/>
      <c r="AJ340" s="1"/>
      <c r="AK340" s="58" t="s">
        <v>165</v>
      </c>
      <c r="AL340" s="4"/>
      <c r="AM340" s="4"/>
      <c r="AN340" s="5"/>
      <c r="AO340" s="195" t="s">
        <v>161</v>
      </c>
      <c r="AP340" s="199" t="s">
        <v>166</v>
      </c>
      <c r="AQ340" s="197"/>
      <c r="AR340" s="196"/>
      <c r="AS340" s="196"/>
      <c r="AT340" s="205" t="s">
        <v>168</v>
      </c>
      <c r="AU340" s="205" t="s">
        <v>169</v>
      </c>
      <c r="AV340" s="196" t="s">
        <v>170</v>
      </c>
      <c r="AW340" s="4"/>
      <c r="AX340" s="4"/>
      <c r="AY340" s="4"/>
      <c r="AZ340" s="4"/>
      <c r="BA340" s="4"/>
      <c r="BB340" s="4"/>
      <c r="BC340" s="4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4"/>
      <c r="BW340" s="8"/>
      <c r="BX340" s="8"/>
      <c r="BY340" s="8"/>
      <c r="BZ340" s="4"/>
      <c r="CA340" s="4"/>
      <c r="CB340" s="4"/>
      <c r="CC340" s="4"/>
      <c r="CD340" s="27"/>
      <c r="CE340" s="27"/>
      <c r="CF340" s="207">
        <f t="shared" si="192"/>
        <v>-0.16</v>
      </c>
      <c r="CG340" s="208">
        <f t="shared" si="193"/>
        <v>0.16</v>
      </c>
      <c r="CH340" s="209"/>
      <c r="CI340" s="210"/>
      <c r="CJ340" s="207">
        <f t="shared" si="194"/>
        <v>79.84</v>
      </c>
      <c r="CK340" s="208">
        <f t="shared" si="195"/>
        <v>80.16</v>
      </c>
      <c r="CL340" s="209"/>
      <c r="CM340" s="210"/>
      <c r="CN340" s="207">
        <f t="shared" si="196"/>
        <v>159.84</v>
      </c>
      <c r="CO340" s="208">
        <f t="shared" si="197"/>
        <v>160.16</v>
      </c>
      <c r="CP340" s="211"/>
      <c r="CQ340" s="212"/>
      <c r="CR340" s="213"/>
      <c r="CS340" s="213"/>
    </row>
    <row r="341" spans="1:97" ht="19.899999999999999" customHeight="1">
      <c r="A341" s="194">
        <v>340</v>
      </c>
      <c r="B341" s="195">
        <v>4</v>
      </c>
      <c r="C341" s="195"/>
      <c r="D341" s="196" t="s">
        <v>3800</v>
      </c>
      <c r="E341" s="196" t="s">
        <v>3801</v>
      </c>
      <c r="F341" s="196" t="s">
        <v>3802</v>
      </c>
      <c r="G341" s="196" t="s">
        <v>530</v>
      </c>
      <c r="H341" s="196" t="s">
        <v>461</v>
      </c>
      <c r="I341" s="237" t="str">
        <f t="shared" si="202"/>
        <v>0</v>
      </c>
      <c r="J341" s="237" t="str">
        <f t="shared" si="203"/>
        <v>50</v>
      </c>
      <c r="K341" s="2" t="str">
        <f t="shared" si="204"/>
        <v>FCS0302</v>
      </c>
      <c r="L341" s="1">
        <f t="shared" si="205"/>
        <v>8</v>
      </c>
      <c r="M341" s="1">
        <f t="shared" si="206"/>
        <v>1</v>
      </c>
      <c r="N341" s="1">
        <v>4</v>
      </c>
      <c r="O341" s="57" t="str">
        <f t="shared" si="207"/>
        <v>AAI143</v>
      </c>
      <c r="P341" s="2" t="str">
        <f t="shared" si="208"/>
        <v>AI</v>
      </c>
      <c r="Q341" s="2"/>
      <c r="R341" s="57" t="s">
        <v>162</v>
      </c>
      <c r="S341" s="2"/>
      <c r="T341" s="2"/>
      <c r="U341" s="2">
        <v>13</v>
      </c>
      <c r="V341" s="2"/>
      <c r="W341" s="36" t="s">
        <v>3803</v>
      </c>
      <c r="X341" s="36" t="s">
        <v>354</v>
      </c>
      <c r="Y341" s="3" t="str">
        <f t="shared" si="187"/>
        <v>%Z081104</v>
      </c>
      <c r="Z341" s="2" t="str">
        <f t="shared" si="177"/>
        <v>%%I08TT7030</v>
      </c>
      <c r="AA341" s="2"/>
      <c r="AB341" s="2" t="str">
        <f t="shared" si="188"/>
        <v>EDC储槽TK703A温度</v>
      </c>
      <c r="AC341" s="1" t="str">
        <f t="shared" si="189"/>
        <v>0</v>
      </c>
      <c r="AD341" s="1" t="str">
        <f t="shared" si="190"/>
        <v>50</v>
      </c>
      <c r="AE341" s="1" t="str">
        <f t="shared" si="191"/>
        <v>℃</v>
      </c>
      <c r="AF341" s="1"/>
      <c r="AG341" s="1"/>
      <c r="AH341" s="1"/>
      <c r="AI341" s="1"/>
      <c r="AJ341" s="1"/>
      <c r="AK341" s="58" t="s">
        <v>165</v>
      </c>
      <c r="AL341" s="4"/>
      <c r="AM341" s="4"/>
      <c r="AN341" s="5"/>
      <c r="AO341" s="195" t="s">
        <v>161</v>
      </c>
      <c r="AP341" s="199" t="s">
        <v>166</v>
      </c>
      <c r="AQ341" s="197"/>
      <c r="AR341" s="196"/>
      <c r="AS341" s="196"/>
      <c r="AT341" s="205" t="s">
        <v>168</v>
      </c>
      <c r="AU341" s="205" t="s">
        <v>169</v>
      </c>
      <c r="AV341" s="196" t="s">
        <v>170</v>
      </c>
      <c r="AW341" s="4"/>
      <c r="AX341" s="4"/>
      <c r="AY341" s="4"/>
      <c r="AZ341" s="4"/>
      <c r="BA341" s="4"/>
      <c r="BB341" s="4"/>
      <c r="BC341" s="4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4"/>
      <c r="BW341" s="8"/>
      <c r="BX341" s="8"/>
      <c r="BY341" s="8"/>
      <c r="BZ341" s="4"/>
      <c r="CA341" s="4"/>
      <c r="CB341" s="4"/>
      <c r="CC341" s="4"/>
      <c r="CD341" s="27"/>
      <c r="CE341" s="27"/>
      <c r="CF341" s="207">
        <f t="shared" si="192"/>
        <v>-0.05</v>
      </c>
      <c r="CG341" s="208">
        <f t="shared" si="193"/>
        <v>0.05</v>
      </c>
      <c r="CH341" s="209"/>
      <c r="CI341" s="210"/>
      <c r="CJ341" s="207">
        <f t="shared" si="194"/>
        <v>24.95</v>
      </c>
      <c r="CK341" s="208">
        <f t="shared" si="195"/>
        <v>25.05</v>
      </c>
      <c r="CL341" s="209"/>
      <c r="CM341" s="210"/>
      <c r="CN341" s="207">
        <f t="shared" si="196"/>
        <v>49.95</v>
      </c>
      <c r="CO341" s="208">
        <f t="shared" si="197"/>
        <v>50.05</v>
      </c>
      <c r="CP341" s="211"/>
      <c r="CQ341" s="212"/>
      <c r="CR341" s="213"/>
      <c r="CS341" s="213"/>
    </row>
    <row r="342" spans="1:97" ht="19.899999999999999" customHeight="1">
      <c r="A342" s="194">
        <v>341</v>
      </c>
      <c r="B342" s="195">
        <v>5</v>
      </c>
      <c r="C342" s="195"/>
      <c r="D342" s="196" t="s">
        <v>3804</v>
      </c>
      <c r="E342" s="196" t="s">
        <v>3805</v>
      </c>
      <c r="F342" s="196" t="s">
        <v>3806</v>
      </c>
      <c r="G342" s="196" t="s">
        <v>530</v>
      </c>
      <c r="H342" s="196" t="s">
        <v>461</v>
      </c>
      <c r="I342" s="237" t="str">
        <f t="shared" si="202"/>
        <v>0</v>
      </c>
      <c r="J342" s="237" t="str">
        <f t="shared" si="203"/>
        <v>50</v>
      </c>
      <c r="K342" s="2" t="str">
        <f t="shared" si="204"/>
        <v>FCS0302</v>
      </c>
      <c r="L342" s="1">
        <f t="shared" si="205"/>
        <v>8</v>
      </c>
      <c r="M342" s="1">
        <f t="shared" si="206"/>
        <v>1</v>
      </c>
      <c r="N342" s="1">
        <v>5</v>
      </c>
      <c r="O342" s="57" t="str">
        <f t="shared" si="207"/>
        <v>AAI143</v>
      </c>
      <c r="P342" s="2" t="str">
        <f t="shared" si="208"/>
        <v>AI</v>
      </c>
      <c r="Q342" s="2"/>
      <c r="R342" s="57" t="s">
        <v>162</v>
      </c>
      <c r="S342" s="2"/>
      <c r="T342" s="2"/>
      <c r="U342" s="2">
        <v>13</v>
      </c>
      <c r="V342" s="2"/>
      <c r="W342" s="36" t="s">
        <v>3807</v>
      </c>
      <c r="X342" s="36" t="s">
        <v>354</v>
      </c>
      <c r="Y342" s="3" t="str">
        <f t="shared" si="187"/>
        <v>%Z081105</v>
      </c>
      <c r="Z342" s="2" t="str">
        <f t="shared" si="177"/>
        <v>%%I08TT7031</v>
      </c>
      <c r="AA342" s="2"/>
      <c r="AB342" s="2" t="str">
        <f t="shared" si="188"/>
        <v>EDC储槽TK703B温度</v>
      </c>
      <c r="AC342" s="1" t="str">
        <f t="shared" si="189"/>
        <v>0</v>
      </c>
      <c r="AD342" s="1" t="str">
        <f t="shared" si="190"/>
        <v>50</v>
      </c>
      <c r="AE342" s="1" t="str">
        <f t="shared" si="191"/>
        <v>℃</v>
      </c>
      <c r="AF342" s="1"/>
      <c r="AG342" s="1"/>
      <c r="AH342" s="1"/>
      <c r="AI342" s="1"/>
      <c r="AJ342" s="1"/>
      <c r="AK342" s="58" t="s">
        <v>165</v>
      </c>
      <c r="AL342" s="4"/>
      <c r="AM342" s="4"/>
      <c r="AN342" s="5"/>
      <c r="AO342" s="195" t="s">
        <v>161</v>
      </c>
      <c r="AP342" s="199" t="s">
        <v>166</v>
      </c>
      <c r="AQ342" s="197"/>
      <c r="AR342" s="196"/>
      <c r="AS342" s="196"/>
      <c r="AT342" s="205" t="s">
        <v>168</v>
      </c>
      <c r="AU342" s="205" t="s">
        <v>169</v>
      </c>
      <c r="AV342" s="196" t="s">
        <v>170</v>
      </c>
      <c r="AW342" s="4"/>
      <c r="AX342" s="4"/>
      <c r="AY342" s="4"/>
      <c r="AZ342" s="4"/>
      <c r="BA342" s="4"/>
      <c r="BB342" s="4"/>
      <c r="BC342" s="4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4"/>
      <c r="BW342" s="8"/>
      <c r="BX342" s="8"/>
      <c r="BY342" s="8"/>
      <c r="BZ342" s="4"/>
      <c r="CA342" s="4"/>
      <c r="CB342" s="4"/>
      <c r="CC342" s="4"/>
      <c r="CD342" s="27"/>
      <c r="CE342" s="27"/>
      <c r="CF342" s="207">
        <f t="shared" si="192"/>
        <v>-0.05</v>
      </c>
      <c r="CG342" s="208">
        <f t="shared" si="193"/>
        <v>0.05</v>
      </c>
      <c r="CH342" s="209"/>
      <c r="CI342" s="210"/>
      <c r="CJ342" s="207">
        <f t="shared" si="194"/>
        <v>24.95</v>
      </c>
      <c r="CK342" s="208">
        <f t="shared" si="195"/>
        <v>25.05</v>
      </c>
      <c r="CL342" s="209"/>
      <c r="CM342" s="210"/>
      <c r="CN342" s="207">
        <f t="shared" si="196"/>
        <v>49.95</v>
      </c>
      <c r="CO342" s="208">
        <f t="shared" si="197"/>
        <v>50.05</v>
      </c>
      <c r="CP342" s="211"/>
      <c r="CQ342" s="212"/>
      <c r="CR342" s="213"/>
      <c r="CS342" s="213"/>
    </row>
    <row r="343" spans="1:97" ht="19.899999999999999" customHeight="1">
      <c r="A343" s="194">
        <v>342</v>
      </c>
      <c r="B343" s="195">
        <v>6</v>
      </c>
      <c r="C343" s="195"/>
      <c r="D343" s="196" t="s">
        <v>3808</v>
      </c>
      <c r="E343" s="196" t="s">
        <v>3809</v>
      </c>
      <c r="F343" s="196" t="s">
        <v>3810</v>
      </c>
      <c r="G343" s="196" t="s">
        <v>1080</v>
      </c>
      <c r="H343" s="196" t="s">
        <v>461</v>
      </c>
      <c r="I343" s="237" t="str">
        <f t="shared" si="202"/>
        <v>0</v>
      </c>
      <c r="J343" s="237" t="str">
        <f t="shared" si="203"/>
        <v>130</v>
      </c>
      <c r="K343" s="2" t="str">
        <f t="shared" si="204"/>
        <v>FCS0302</v>
      </c>
      <c r="L343" s="1">
        <f t="shared" si="205"/>
        <v>8</v>
      </c>
      <c r="M343" s="1">
        <f t="shared" si="206"/>
        <v>1</v>
      </c>
      <c r="N343" s="1">
        <v>6</v>
      </c>
      <c r="O343" s="57" t="str">
        <f t="shared" si="207"/>
        <v>AAI143</v>
      </c>
      <c r="P343" s="2" t="str">
        <f t="shared" si="208"/>
        <v>AI</v>
      </c>
      <c r="Q343" s="2"/>
      <c r="R343" s="57" t="s">
        <v>162</v>
      </c>
      <c r="S343" s="2"/>
      <c r="T343" s="2"/>
      <c r="U343" s="2">
        <v>13</v>
      </c>
      <c r="V343" s="2"/>
      <c r="W343" s="36" t="s">
        <v>3811</v>
      </c>
      <c r="X343" s="36" t="s">
        <v>354</v>
      </c>
      <c r="Y343" s="3" t="str">
        <f t="shared" si="187"/>
        <v>%Z081106</v>
      </c>
      <c r="Z343" s="2" t="str">
        <f t="shared" si="177"/>
        <v>%%I08TT7033</v>
      </c>
      <c r="AA343" s="2"/>
      <c r="AB343" s="2" t="str">
        <f t="shared" si="188"/>
        <v>干粗EDC储槽TK702温度</v>
      </c>
      <c r="AC343" s="1" t="str">
        <f t="shared" si="189"/>
        <v>0</v>
      </c>
      <c r="AD343" s="1" t="str">
        <f t="shared" si="190"/>
        <v>130</v>
      </c>
      <c r="AE343" s="1" t="str">
        <f t="shared" si="191"/>
        <v>℃</v>
      </c>
      <c r="AF343" s="1"/>
      <c r="AG343" s="1"/>
      <c r="AH343" s="1"/>
      <c r="AI343" s="1"/>
      <c r="AJ343" s="1"/>
      <c r="AK343" s="58" t="s">
        <v>165</v>
      </c>
      <c r="AL343" s="4"/>
      <c r="AM343" s="4"/>
      <c r="AN343" s="5"/>
      <c r="AO343" s="195" t="s">
        <v>161</v>
      </c>
      <c r="AP343" s="199" t="s">
        <v>166</v>
      </c>
      <c r="AQ343" s="197"/>
      <c r="AR343" s="196"/>
      <c r="AS343" s="196"/>
      <c r="AT343" s="205" t="s">
        <v>168</v>
      </c>
      <c r="AU343" s="205" t="s">
        <v>169</v>
      </c>
      <c r="AV343" s="196" t="s">
        <v>170</v>
      </c>
      <c r="AW343" s="4"/>
      <c r="AX343" s="4"/>
      <c r="AY343" s="4"/>
      <c r="AZ343" s="4"/>
      <c r="BA343" s="4"/>
      <c r="BB343" s="4"/>
      <c r="BC343" s="4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4"/>
      <c r="BW343" s="8"/>
      <c r="BX343" s="8"/>
      <c r="BY343" s="8"/>
      <c r="BZ343" s="4"/>
      <c r="CA343" s="4"/>
      <c r="CB343" s="4"/>
      <c r="CC343" s="4"/>
      <c r="CD343" s="27"/>
      <c r="CE343" s="27"/>
      <c r="CF343" s="207">
        <f t="shared" si="192"/>
        <v>-0.13</v>
      </c>
      <c r="CG343" s="208">
        <f t="shared" si="193"/>
        <v>0.13</v>
      </c>
      <c r="CH343" s="209"/>
      <c r="CI343" s="210"/>
      <c r="CJ343" s="207">
        <f t="shared" si="194"/>
        <v>64.87</v>
      </c>
      <c r="CK343" s="208">
        <f t="shared" si="195"/>
        <v>65.13</v>
      </c>
      <c r="CL343" s="209"/>
      <c r="CM343" s="210"/>
      <c r="CN343" s="207">
        <f t="shared" si="196"/>
        <v>129.87</v>
      </c>
      <c r="CO343" s="208">
        <f t="shared" si="197"/>
        <v>130.13</v>
      </c>
      <c r="CP343" s="211"/>
      <c r="CQ343" s="212"/>
      <c r="CR343" s="213"/>
      <c r="CS343" s="213"/>
    </row>
    <row r="344" spans="1:97" ht="19.899999999999999" customHeight="1">
      <c r="A344" s="194">
        <v>343</v>
      </c>
      <c r="B344" s="195">
        <v>7</v>
      </c>
      <c r="C344" s="195"/>
      <c r="D344" s="196" t="s">
        <v>3812</v>
      </c>
      <c r="E344" s="196" t="s">
        <v>3813</v>
      </c>
      <c r="F344" s="196" t="s">
        <v>3814</v>
      </c>
      <c r="G344" s="196" t="s">
        <v>1080</v>
      </c>
      <c r="H344" s="196" t="s">
        <v>461</v>
      </c>
      <c r="I344" s="237" t="str">
        <f t="shared" si="202"/>
        <v>0</v>
      </c>
      <c r="J344" s="237" t="str">
        <f t="shared" si="203"/>
        <v>130</v>
      </c>
      <c r="K344" s="2" t="str">
        <f t="shared" si="204"/>
        <v>FCS0302</v>
      </c>
      <c r="L344" s="1">
        <f t="shared" si="205"/>
        <v>8</v>
      </c>
      <c r="M344" s="1">
        <f t="shared" si="206"/>
        <v>1</v>
      </c>
      <c r="N344" s="1">
        <v>7</v>
      </c>
      <c r="O344" s="57" t="str">
        <f t="shared" si="207"/>
        <v>AAI143</v>
      </c>
      <c r="P344" s="2" t="str">
        <f t="shared" si="208"/>
        <v>AI</v>
      </c>
      <c r="Q344" s="2"/>
      <c r="R344" s="57" t="s">
        <v>162</v>
      </c>
      <c r="S344" s="2"/>
      <c r="T344" s="2"/>
      <c r="U344" s="2">
        <v>13</v>
      </c>
      <c r="V344" s="2"/>
      <c r="W344" s="36" t="s">
        <v>3815</v>
      </c>
      <c r="X344" s="36" t="s">
        <v>354</v>
      </c>
      <c r="Y344" s="3" t="str">
        <f t="shared" si="187"/>
        <v>%Z081107</v>
      </c>
      <c r="Z344" s="2" t="str">
        <f t="shared" si="177"/>
        <v>%%I08TT7038</v>
      </c>
      <c r="AA344" s="2"/>
      <c r="AB344" s="2" t="str">
        <f t="shared" si="188"/>
        <v>重副产品储槽TK731温度</v>
      </c>
      <c r="AC344" s="1" t="str">
        <f t="shared" si="189"/>
        <v>0</v>
      </c>
      <c r="AD344" s="1" t="str">
        <f t="shared" si="190"/>
        <v>130</v>
      </c>
      <c r="AE344" s="1" t="str">
        <f t="shared" si="191"/>
        <v>℃</v>
      </c>
      <c r="AF344" s="1"/>
      <c r="AG344" s="59"/>
      <c r="AH344" s="1"/>
      <c r="AI344" s="1"/>
      <c r="AJ344" s="1"/>
      <c r="AK344" s="58" t="s">
        <v>165</v>
      </c>
      <c r="AL344" s="4"/>
      <c r="AM344" s="4"/>
      <c r="AN344" s="5"/>
      <c r="AO344" s="195" t="s">
        <v>161</v>
      </c>
      <c r="AP344" s="199" t="s">
        <v>166</v>
      </c>
      <c r="AQ344" s="197"/>
      <c r="AR344" s="196"/>
      <c r="AS344" s="196"/>
      <c r="AT344" s="205" t="s">
        <v>168</v>
      </c>
      <c r="AU344" s="205" t="s">
        <v>169</v>
      </c>
      <c r="AV344" s="196" t="s">
        <v>170</v>
      </c>
      <c r="AW344" s="4"/>
      <c r="AX344" s="4"/>
      <c r="AY344" s="4"/>
      <c r="AZ344" s="4"/>
      <c r="BA344" s="4"/>
      <c r="BB344" s="4"/>
      <c r="BC344" s="4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4"/>
      <c r="BW344" s="8"/>
      <c r="BX344" s="8"/>
      <c r="BY344" s="8"/>
      <c r="BZ344" s="4"/>
      <c r="CA344" s="4"/>
      <c r="CB344" s="4"/>
      <c r="CC344" s="4"/>
      <c r="CD344" s="27"/>
      <c r="CE344" s="27"/>
      <c r="CF344" s="207">
        <f t="shared" si="192"/>
        <v>-0.13</v>
      </c>
      <c r="CG344" s="208">
        <f t="shared" si="193"/>
        <v>0.13</v>
      </c>
      <c r="CH344" s="209"/>
      <c r="CI344" s="210"/>
      <c r="CJ344" s="207">
        <f t="shared" si="194"/>
        <v>64.87</v>
      </c>
      <c r="CK344" s="208">
        <f t="shared" si="195"/>
        <v>65.13</v>
      </c>
      <c r="CL344" s="209"/>
      <c r="CM344" s="210"/>
      <c r="CN344" s="207">
        <f t="shared" si="196"/>
        <v>129.87</v>
      </c>
      <c r="CO344" s="208">
        <f t="shared" si="197"/>
        <v>130.13</v>
      </c>
      <c r="CP344" s="211"/>
      <c r="CQ344" s="212"/>
      <c r="CR344" s="213"/>
      <c r="CS344" s="213"/>
    </row>
    <row r="345" spans="1:97" ht="19.899999999999999" customHeight="1">
      <c r="A345" s="194">
        <v>344</v>
      </c>
      <c r="B345" s="195">
        <v>8</v>
      </c>
      <c r="C345" s="195"/>
      <c r="D345" s="196" t="s">
        <v>3816</v>
      </c>
      <c r="E345" s="196" t="s">
        <v>3817</v>
      </c>
      <c r="F345" s="196" t="s">
        <v>3818</v>
      </c>
      <c r="G345" s="196" t="s">
        <v>624</v>
      </c>
      <c r="H345" s="196" t="s">
        <v>461</v>
      </c>
      <c r="I345" s="237" t="str">
        <f t="shared" si="202"/>
        <v>0</v>
      </c>
      <c r="J345" s="237" t="str">
        <f t="shared" si="203"/>
        <v>200</v>
      </c>
      <c r="K345" s="2" t="str">
        <f t="shared" si="204"/>
        <v>FCS0302</v>
      </c>
      <c r="L345" s="1">
        <f t="shared" si="205"/>
        <v>8</v>
      </c>
      <c r="M345" s="1">
        <f t="shared" si="206"/>
        <v>1</v>
      </c>
      <c r="N345" s="1">
        <v>8</v>
      </c>
      <c r="O345" s="57" t="str">
        <f t="shared" si="207"/>
        <v>AAI143</v>
      </c>
      <c r="P345" s="2" t="str">
        <f t="shared" si="208"/>
        <v>AI</v>
      </c>
      <c r="Q345" s="2"/>
      <c r="R345" s="57" t="s">
        <v>162</v>
      </c>
      <c r="S345" s="2"/>
      <c r="T345" s="2"/>
      <c r="U345" s="2">
        <v>14</v>
      </c>
      <c r="V345" s="2"/>
      <c r="W345" s="36" t="s">
        <v>3819</v>
      </c>
      <c r="X345" s="36" t="s">
        <v>354</v>
      </c>
      <c r="Y345" s="3" t="str">
        <f t="shared" si="187"/>
        <v>%Z081108</v>
      </c>
      <c r="Z345" s="2" t="str">
        <f t="shared" si="177"/>
        <v>%%I08TT7049</v>
      </c>
      <c r="AA345" s="2"/>
      <c r="AB345" s="2" t="str">
        <f t="shared" si="188"/>
        <v>阻火器去焚烧管线温度</v>
      </c>
      <c r="AC345" s="1" t="str">
        <f t="shared" si="189"/>
        <v>0</v>
      </c>
      <c r="AD345" s="1" t="str">
        <f t="shared" si="190"/>
        <v>200</v>
      </c>
      <c r="AE345" s="1" t="str">
        <f t="shared" si="191"/>
        <v>℃</v>
      </c>
      <c r="AF345" s="59"/>
      <c r="AG345" s="59"/>
      <c r="AH345" s="1"/>
      <c r="AI345" s="1"/>
      <c r="AJ345" s="1"/>
      <c r="AK345" s="58" t="s">
        <v>165</v>
      </c>
      <c r="AL345" s="4"/>
      <c r="AM345" s="4"/>
      <c r="AN345" s="5"/>
      <c r="AO345" s="195" t="s">
        <v>161</v>
      </c>
      <c r="AP345" s="199" t="s">
        <v>166</v>
      </c>
      <c r="AQ345" s="197"/>
      <c r="AR345" s="196"/>
      <c r="AS345" s="196"/>
      <c r="AT345" s="205" t="s">
        <v>168</v>
      </c>
      <c r="AU345" s="205" t="s">
        <v>169</v>
      </c>
      <c r="AV345" s="196" t="s">
        <v>170</v>
      </c>
      <c r="AW345" s="4"/>
      <c r="AX345" s="4"/>
      <c r="AY345" s="4"/>
      <c r="AZ345" s="4"/>
      <c r="BA345" s="4"/>
      <c r="BB345" s="4"/>
      <c r="BC345" s="4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4"/>
      <c r="BW345" s="8"/>
      <c r="BX345" s="8"/>
      <c r="BY345" s="8"/>
      <c r="BZ345" s="4"/>
      <c r="CA345" s="4"/>
      <c r="CB345" s="4"/>
      <c r="CC345" s="4"/>
      <c r="CD345" s="27"/>
      <c r="CE345" s="27"/>
      <c r="CF345" s="207">
        <f t="shared" si="192"/>
        <v>-0.2</v>
      </c>
      <c r="CG345" s="208">
        <f t="shared" si="193"/>
        <v>0.2</v>
      </c>
      <c r="CH345" s="209"/>
      <c r="CI345" s="210"/>
      <c r="CJ345" s="207">
        <f t="shared" si="194"/>
        <v>99.8</v>
      </c>
      <c r="CK345" s="208">
        <f t="shared" si="195"/>
        <v>100.2</v>
      </c>
      <c r="CL345" s="209"/>
      <c r="CM345" s="210"/>
      <c r="CN345" s="207">
        <f t="shared" si="196"/>
        <v>199.8</v>
      </c>
      <c r="CO345" s="208">
        <f t="shared" si="197"/>
        <v>200.2</v>
      </c>
      <c r="CP345" s="211"/>
      <c r="CQ345" s="212"/>
      <c r="CR345" s="213"/>
      <c r="CS345" s="213"/>
    </row>
    <row r="346" spans="1:97" ht="19.899999999999999" customHeight="1">
      <c r="A346" s="194">
        <v>345</v>
      </c>
      <c r="B346" s="195">
        <v>9</v>
      </c>
      <c r="C346" s="195"/>
      <c r="D346" s="196" t="s">
        <v>3820</v>
      </c>
      <c r="E346" s="196" t="s">
        <v>3821</v>
      </c>
      <c r="F346" s="196" t="s">
        <v>3822</v>
      </c>
      <c r="G346" s="196" t="s">
        <v>624</v>
      </c>
      <c r="H346" s="196" t="s">
        <v>461</v>
      </c>
      <c r="I346" s="237" t="str">
        <f t="shared" si="202"/>
        <v>0</v>
      </c>
      <c r="J346" s="237" t="str">
        <f t="shared" si="203"/>
        <v>200</v>
      </c>
      <c r="K346" s="2" t="str">
        <f t="shared" si="204"/>
        <v>FCS0302</v>
      </c>
      <c r="L346" s="1">
        <f t="shared" si="205"/>
        <v>8</v>
      </c>
      <c r="M346" s="1">
        <f t="shared" si="206"/>
        <v>1</v>
      </c>
      <c r="N346" s="1">
        <v>9</v>
      </c>
      <c r="O346" s="57" t="str">
        <f t="shared" si="207"/>
        <v>AAI143</v>
      </c>
      <c r="P346" s="2" t="str">
        <f t="shared" si="208"/>
        <v>AI</v>
      </c>
      <c r="Q346" s="2"/>
      <c r="R346" s="57" t="s">
        <v>162</v>
      </c>
      <c r="S346" s="2"/>
      <c r="T346" s="2"/>
      <c r="U346" s="2">
        <v>13</v>
      </c>
      <c r="V346" s="2"/>
      <c r="W346" s="36" t="s">
        <v>3823</v>
      </c>
      <c r="X346" s="36" t="s">
        <v>354</v>
      </c>
      <c r="Y346" s="3" t="str">
        <f t="shared" si="187"/>
        <v>%Z081109</v>
      </c>
      <c r="Z346" s="2" t="str">
        <f t="shared" si="177"/>
        <v>%%I08TT7057</v>
      </c>
      <c r="AA346" s="2"/>
      <c r="AB346" s="2" t="str">
        <f t="shared" si="188"/>
        <v>中和槽阻火器ZX705A温度</v>
      </c>
      <c r="AC346" s="1" t="str">
        <f t="shared" si="189"/>
        <v>0</v>
      </c>
      <c r="AD346" s="1" t="str">
        <f t="shared" si="190"/>
        <v>200</v>
      </c>
      <c r="AE346" s="1" t="str">
        <f t="shared" si="191"/>
        <v>℃</v>
      </c>
      <c r="AF346" s="1"/>
      <c r="AG346" s="1"/>
      <c r="AH346" s="1"/>
      <c r="AI346" s="1"/>
      <c r="AJ346" s="1"/>
      <c r="AK346" s="58" t="s">
        <v>165</v>
      </c>
      <c r="AL346" s="4"/>
      <c r="AM346" s="4"/>
      <c r="AN346" s="5"/>
      <c r="AO346" s="195" t="s">
        <v>161</v>
      </c>
      <c r="AP346" s="199" t="s">
        <v>166</v>
      </c>
      <c r="AQ346" s="197"/>
      <c r="AR346" s="196"/>
      <c r="AS346" s="196"/>
      <c r="AT346" s="205" t="s">
        <v>168</v>
      </c>
      <c r="AU346" s="205" t="s">
        <v>169</v>
      </c>
      <c r="AV346" s="196" t="s">
        <v>170</v>
      </c>
      <c r="AW346" s="4"/>
      <c r="AX346" s="4"/>
      <c r="AY346" s="4"/>
      <c r="AZ346" s="4"/>
      <c r="BA346" s="4"/>
      <c r="BB346" s="4"/>
      <c r="BC346" s="4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4"/>
      <c r="BW346" s="8"/>
      <c r="BX346" s="8"/>
      <c r="BY346" s="8"/>
      <c r="BZ346" s="4"/>
      <c r="CA346" s="4"/>
      <c r="CB346" s="4"/>
      <c r="CC346" s="4"/>
      <c r="CD346" s="27"/>
      <c r="CE346" s="27"/>
      <c r="CF346" s="207">
        <f t="shared" si="192"/>
        <v>-0.2</v>
      </c>
      <c r="CG346" s="208">
        <f t="shared" si="193"/>
        <v>0.2</v>
      </c>
      <c r="CH346" s="209"/>
      <c r="CI346" s="210"/>
      <c r="CJ346" s="207">
        <f t="shared" si="194"/>
        <v>99.8</v>
      </c>
      <c r="CK346" s="208">
        <f t="shared" si="195"/>
        <v>100.2</v>
      </c>
      <c r="CL346" s="209"/>
      <c r="CM346" s="210"/>
      <c r="CN346" s="207">
        <f t="shared" si="196"/>
        <v>199.8</v>
      </c>
      <c r="CO346" s="208">
        <f t="shared" si="197"/>
        <v>200.2</v>
      </c>
      <c r="CP346" s="211"/>
      <c r="CQ346" s="212"/>
      <c r="CR346" s="213"/>
      <c r="CS346" s="213"/>
    </row>
    <row r="347" spans="1:97" ht="19.899999999999999" customHeight="1">
      <c r="A347" s="194">
        <v>346</v>
      </c>
      <c r="B347" s="195">
        <v>10</v>
      </c>
      <c r="C347" s="195"/>
      <c r="D347" s="196" t="s">
        <v>3824</v>
      </c>
      <c r="E347" s="196" t="s">
        <v>3825</v>
      </c>
      <c r="F347" s="196" t="s">
        <v>3826</v>
      </c>
      <c r="G347" s="196" t="s">
        <v>624</v>
      </c>
      <c r="H347" s="196" t="s">
        <v>461</v>
      </c>
      <c r="I347" s="237" t="str">
        <f t="shared" si="202"/>
        <v>0</v>
      </c>
      <c r="J347" s="237" t="str">
        <f t="shared" si="203"/>
        <v>200</v>
      </c>
      <c r="K347" s="2" t="str">
        <f t="shared" si="204"/>
        <v>FCS0302</v>
      </c>
      <c r="L347" s="1">
        <f t="shared" si="205"/>
        <v>8</v>
      </c>
      <c r="M347" s="1">
        <f t="shared" si="206"/>
        <v>1</v>
      </c>
      <c r="N347" s="1">
        <v>10</v>
      </c>
      <c r="O347" s="57" t="str">
        <f t="shared" si="207"/>
        <v>AAI143</v>
      </c>
      <c r="P347" s="2" t="str">
        <f t="shared" si="208"/>
        <v>AI</v>
      </c>
      <c r="Q347" s="2"/>
      <c r="R347" s="57" t="s">
        <v>162</v>
      </c>
      <c r="S347" s="2"/>
      <c r="T347" s="2"/>
      <c r="U347" s="2">
        <v>13</v>
      </c>
      <c r="V347" s="2"/>
      <c r="W347" s="36" t="s">
        <v>3827</v>
      </c>
      <c r="X347" s="36" t="s">
        <v>354</v>
      </c>
      <c r="Y347" s="3" t="str">
        <f t="shared" si="187"/>
        <v>%Z081110</v>
      </c>
      <c r="Z347" s="2" t="str">
        <f t="shared" si="177"/>
        <v>%%I08TT7059</v>
      </c>
      <c r="AA347" s="2"/>
      <c r="AB347" s="2" t="str">
        <f t="shared" si="188"/>
        <v>中和槽阻火器ZX705S温度</v>
      </c>
      <c r="AC347" s="1" t="str">
        <f t="shared" si="189"/>
        <v>0</v>
      </c>
      <c r="AD347" s="1" t="str">
        <f t="shared" si="190"/>
        <v>200</v>
      </c>
      <c r="AE347" s="1" t="str">
        <f t="shared" si="191"/>
        <v>℃</v>
      </c>
      <c r="AF347" s="1"/>
      <c r="AG347" s="1"/>
      <c r="AH347" s="1"/>
      <c r="AI347" s="1"/>
      <c r="AJ347" s="1"/>
      <c r="AK347" s="58" t="s">
        <v>165</v>
      </c>
      <c r="AL347" s="4"/>
      <c r="AM347" s="4"/>
      <c r="AN347" s="5"/>
      <c r="AO347" s="195" t="s">
        <v>161</v>
      </c>
      <c r="AP347" s="199" t="s">
        <v>166</v>
      </c>
      <c r="AQ347" s="197"/>
      <c r="AR347" s="196"/>
      <c r="AS347" s="196"/>
      <c r="AT347" s="205" t="s">
        <v>168</v>
      </c>
      <c r="AU347" s="205" t="s">
        <v>169</v>
      </c>
      <c r="AV347" s="196" t="s">
        <v>170</v>
      </c>
      <c r="AW347" s="4"/>
      <c r="AX347" s="4"/>
      <c r="AY347" s="4"/>
      <c r="AZ347" s="4"/>
      <c r="BA347" s="4"/>
      <c r="BB347" s="4"/>
      <c r="BC347" s="4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4"/>
      <c r="BW347" s="8"/>
      <c r="BX347" s="8"/>
      <c r="BY347" s="8"/>
      <c r="BZ347" s="4"/>
      <c r="CA347" s="4"/>
      <c r="CB347" s="4"/>
      <c r="CC347" s="4"/>
      <c r="CD347" s="27"/>
      <c r="CE347" s="27"/>
      <c r="CF347" s="207">
        <f t="shared" si="192"/>
        <v>-0.2</v>
      </c>
      <c r="CG347" s="208">
        <f t="shared" si="193"/>
        <v>0.2</v>
      </c>
      <c r="CH347" s="209"/>
      <c r="CI347" s="210"/>
      <c r="CJ347" s="207">
        <f t="shared" si="194"/>
        <v>99.8</v>
      </c>
      <c r="CK347" s="208">
        <f t="shared" si="195"/>
        <v>100.2</v>
      </c>
      <c r="CL347" s="209"/>
      <c r="CM347" s="210"/>
      <c r="CN347" s="207">
        <f t="shared" si="196"/>
        <v>199.8</v>
      </c>
      <c r="CO347" s="208">
        <f t="shared" si="197"/>
        <v>200.2</v>
      </c>
      <c r="CP347" s="211"/>
      <c r="CQ347" s="212"/>
      <c r="CR347" s="213"/>
      <c r="CS347" s="213"/>
    </row>
    <row r="348" spans="1:97" ht="19.899999999999999" customHeight="1">
      <c r="A348" s="194">
        <v>347</v>
      </c>
      <c r="B348" s="195">
        <v>11</v>
      </c>
      <c r="C348" s="195"/>
      <c r="D348" s="196" t="str">
        <f t="shared" ref="D348:D353" si="209">LEFT(K348,1)&amp;RIGHT(K348,2)&amp;"N"&amp;L348&amp;"S"&amp;M348&amp;N348</f>
        <v>F02N8S111</v>
      </c>
      <c r="E348" s="196" t="s">
        <v>3828</v>
      </c>
      <c r="F348" s="196" t="s">
        <v>675</v>
      </c>
      <c r="G348" s="196"/>
      <c r="H348" s="196"/>
      <c r="I348" s="237"/>
      <c r="J348" s="237"/>
      <c r="K348" s="2" t="str">
        <f t="shared" si="204"/>
        <v>FCS0302</v>
      </c>
      <c r="L348" s="1">
        <f t="shared" si="205"/>
        <v>8</v>
      </c>
      <c r="M348" s="1">
        <f t="shared" si="206"/>
        <v>1</v>
      </c>
      <c r="N348" s="1">
        <v>11</v>
      </c>
      <c r="O348" s="57" t="str">
        <f t="shared" si="207"/>
        <v>AAI143</v>
      </c>
      <c r="P348" s="2" t="str">
        <f t="shared" si="208"/>
        <v>AI</v>
      </c>
      <c r="Q348" s="2"/>
      <c r="R348" s="57" t="s">
        <v>162</v>
      </c>
      <c r="S348" s="2"/>
      <c r="T348" s="2"/>
      <c r="U348" s="2"/>
      <c r="V348" s="2"/>
      <c r="W348" s="2"/>
      <c r="X348" s="2"/>
      <c r="Y348" s="3" t="str">
        <f t="shared" si="187"/>
        <v>%Z081111</v>
      </c>
      <c r="Z348" s="2" t="str">
        <f t="shared" si="177"/>
        <v>%%IF02N8S111</v>
      </c>
      <c r="AA348" s="2"/>
      <c r="AB348" s="2" t="str">
        <f t="shared" si="188"/>
        <v>SBAI SPARE</v>
      </c>
      <c r="AC348" s="1" t="str">
        <f t="shared" si="189"/>
        <v/>
      </c>
      <c r="AD348" s="1" t="str">
        <f t="shared" si="190"/>
        <v/>
      </c>
      <c r="AE348" s="1" t="str">
        <f t="shared" si="191"/>
        <v/>
      </c>
      <c r="AF348" s="1"/>
      <c r="AG348" s="1"/>
      <c r="AH348" s="1"/>
      <c r="AI348" s="1"/>
      <c r="AJ348" s="1"/>
      <c r="AK348" s="58" t="s">
        <v>165</v>
      </c>
      <c r="AL348" s="4"/>
      <c r="AM348" s="4"/>
      <c r="AN348" s="5"/>
      <c r="AO348" s="195" t="s">
        <v>161</v>
      </c>
      <c r="AP348" s="199" t="s">
        <v>166</v>
      </c>
      <c r="AQ348" s="197"/>
      <c r="AR348" s="196"/>
      <c r="AS348" s="196"/>
      <c r="AT348" s="205" t="s">
        <v>168</v>
      </c>
      <c r="AU348" s="205"/>
      <c r="AV348" s="196"/>
      <c r="AW348" s="4"/>
      <c r="AX348" s="4"/>
      <c r="AY348" s="4"/>
      <c r="AZ348" s="4"/>
      <c r="BA348" s="4"/>
      <c r="BB348" s="4"/>
      <c r="BC348" s="4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4"/>
      <c r="BW348" s="8"/>
      <c r="BX348" s="8"/>
      <c r="BY348" s="8"/>
      <c r="BZ348" s="4"/>
      <c r="CA348" s="4"/>
      <c r="CB348" s="4"/>
      <c r="CC348" s="4"/>
      <c r="CD348" s="27"/>
      <c r="CE348" s="27"/>
      <c r="CF348" s="207" t="e">
        <f t="shared" si="192"/>
        <v>#VALUE!</v>
      </c>
      <c r="CG348" s="208" t="e">
        <f t="shared" si="193"/>
        <v>#VALUE!</v>
      </c>
      <c r="CH348" s="209"/>
      <c r="CI348" s="210"/>
      <c r="CJ348" s="207" t="e">
        <f t="shared" si="194"/>
        <v>#VALUE!</v>
      </c>
      <c r="CK348" s="208" t="e">
        <f t="shared" si="195"/>
        <v>#VALUE!</v>
      </c>
      <c r="CL348" s="209"/>
      <c r="CM348" s="210"/>
      <c r="CN348" s="207" t="e">
        <f t="shared" si="196"/>
        <v>#VALUE!</v>
      </c>
      <c r="CO348" s="208" t="e">
        <f t="shared" si="197"/>
        <v>#VALUE!</v>
      </c>
      <c r="CP348" s="211"/>
      <c r="CQ348" s="212"/>
      <c r="CR348" s="213"/>
      <c r="CS348" s="213"/>
    </row>
    <row r="349" spans="1:97" ht="19.899999999999999" customHeight="1">
      <c r="A349" s="194">
        <v>348</v>
      </c>
      <c r="B349" s="195">
        <v>12</v>
      </c>
      <c r="C349" s="195"/>
      <c r="D349" s="196" t="str">
        <f t="shared" si="209"/>
        <v>F02N8S112</v>
      </c>
      <c r="E349" s="196" t="s">
        <v>3829</v>
      </c>
      <c r="F349" s="196" t="s">
        <v>675</v>
      </c>
      <c r="G349" s="196"/>
      <c r="H349" s="196"/>
      <c r="I349" s="237"/>
      <c r="J349" s="237"/>
      <c r="K349" s="2" t="str">
        <f t="shared" si="204"/>
        <v>FCS0302</v>
      </c>
      <c r="L349" s="1">
        <f t="shared" si="205"/>
        <v>8</v>
      </c>
      <c r="M349" s="1">
        <f t="shared" si="206"/>
        <v>1</v>
      </c>
      <c r="N349" s="1">
        <v>12</v>
      </c>
      <c r="O349" s="57" t="str">
        <f t="shared" si="207"/>
        <v>AAI143</v>
      </c>
      <c r="P349" s="2" t="str">
        <f t="shared" si="208"/>
        <v>AI</v>
      </c>
      <c r="Q349" s="2"/>
      <c r="R349" s="57" t="s">
        <v>162</v>
      </c>
      <c r="S349" s="2"/>
      <c r="T349" s="2"/>
      <c r="U349" s="2"/>
      <c r="V349" s="2"/>
      <c r="W349" s="2"/>
      <c r="X349" s="2"/>
      <c r="Y349" s="3" t="str">
        <f t="shared" si="187"/>
        <v>%Z081112</v>
      </c>
      <c r="Z349" s="2" t="str">
        <f t="shared" si="177"/>
        <v>%%IF02N8S112</v>
      </c>
      <c r="AA349" s="2"/>
      <c r="AB349" s="2" t="str">
        <f t="shared" si="188"/>
        <v>SBAI SPARE</v>
      </c>
      <c r="AC349" s="1" t="str">
        <f t="shared" si="189"/>
        <v/>
      </c>
      <c r="AD349" s="1" t="str">
        <f t="shared" si="190"/>
        <v/>
      </c>
      <c r="AE349" s="1" t="str">
        <f t="shared" si="191"/>
        <v/>
      </c>
      <c r="AF349" s="1"/>
      <c r="AG349" s="1"/>
      <c r="AH349" s="1"/>
      <c r="AI349" s="1"/>
      <c r="AJ349" s="1"/>
      <c r="AK349" s="58" t="s">
        <v>165</v>
      </c>
      <c r="AL349" s="4"/>
      <c r="AM349" s="4"/>
      <c r="AN349" s="5"/>
      <c r="AO349" s="195" t="s">
        <v>161</v>
      </c>
      <c r="AP349" s="199" t="s">
        <v>166</v>
      </c>
      <c r="AQ349" s="197"/>
      <c r="AR349" s="196"/>
      <c r="AS349" s="196"/>
      <c r="AT349" s="205" t="s">
        <v>168</v>
      </c>
      <c r="AU349" s="205"/>
      <c r="AV349" s="196"/>
      <c r="AW349" s="4"/>
      <c r="AX349" s="4"/>
      <c r="AY349" s="4"/>
      <c r="AZ349" s="4"/>
      <c r="BA349" s="4"/>
      <c r="BB349" s="4"/>
      <c r="BC349" s="4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4"/>
      <c r="BW349" s="8"/>
      <c r="BX349" s="8"/>
      <c r="BY349" s="8"/>
      <c r="BZ349" s="4"/>
      <c r="CA349" s="4"/>
      <c r="CB349" s="4"/>
      <c r="CC349" s="4"/>
      <c r="CD349" s="27"/>
      <c r="CE349" s="27"/>
      <c r="CF349" s="207" t="e">
        <f t="shared" si="192"/>
        <v>#VALUE!</v>
      </c>
      <c r="CG349" s="208" t="e">
        <f t="shared" si="193"/>
        <v>#VALUE!</v>
      </c>
      <c r="CH349" s="209"/>
      <c r="CI349" s="210"/>
      <c r="CJ349" s="207" t="e">
        <f t="shared" si="194"/>
        <v>#VALUE!</v>
      </c>
      <c r="CK349" s="208" t="e">
        <f t="shared" si="195"/>
        <v>#VALUE!</v>
      </c>
      <c r="CL349" s="209"/>
      <c r="CM349" s="210"/>
      <c r="CN349" s="207" t="e">
        <f t="shared" si="196"/>
        <v>#VALUE!</v>
      </c>
      <c r="CO349" s="208" t="e">
        <f t="shared" si="197"/>
        <v>#VALUE!</v>
      </c>
      <c r="CP349" s="211"/>
      <c r="CQ349" s="212"/>
      <c r="CR349" s="213"/>
      <c r="CS349" s="213"/>
    </row>
    <row r="350" spans="1:97" ht="19.899999999999999" customHeight="1">
      <c r="A350" s="194">
        <v>349</v>
      </c>
      <c r="B350" s="195">
        <v>13</v>
      </c>
      <c r="C350" s="195"/>
      <c r="D350" s="196" t="str">
        <f t="shared" si="209"/>
        <v>F02N8S113</v>
      </c>
      <c r="E350" s="196" t="s">
        <v>3830</v>
      </c>
      <c r="F350" s="196" t="s">
        <v>675</v>
      </c>
      <c r="G350" s="196"/>
      <c r="H350" s="196"/>
      <c r="I350" s="237"/>
      <c r="J350" s="237"/>
      <c r="K350" s="2" t="str">
        <f t="shared" si="204"/>
        <v>FCS0302</v>
      </c>
      <c r="L350" s="1">
        <f t="shared" si="205"/>
        <v>8</v>
      </c>
      <c r="M350" s="1">
        <f t="shared" si="206"/>
        <v>1</v>
      </c>
      <c r="N350" s="1">
        <v>13</v>
      </c>
      <c r="O350" s="57" t="str">
        <f t="shared" si="207"/>
        <v>AAI143</v>
      </c>
      <c r="P350" s="2" t="str">
        <f t="shared" si="208"/>
        <v>AI</v>
      </c>
      <c r="Q350" s="2"/>
      <c r="R350" s="57" t="s">
        <v>162</v>
      </c>
      <c r="S350" s="2"/>
      <c r="T350" s="2"/>
      <c r="U350" s="2"/>
      <c r="V350" s="2"/>
      <c r="W350" s="2"/>
      <c r="X350" s="2"/>
      <c r="Y350" s="3" t="str">
        <f t="shared" si="187"/>
        <v>%Z081113</v>
      </c>
      <c r="Z350" s="2" t="str">
        <f t="shared" si="177"/>
        <v>%%IF02N8S113</v>
      </c>
      <c r="AA350" s="2"/>
      <c r="AB350" s="2" t="str">
        <f t="shared" si="188"/>
        <v>SBAI SPARE</v>
      </c>
      <c r="AC350" s="1" t="str">
        <f t="shared" si="189"/>
        <v/>
      </c>
      <c r="AD350" s="1" t="str">
        <f t="shared" si="190"/>
        <v/>
      </c>
      <c r="AE350" s="1" t="str">
        <f t="shared" si="191"/>
        <v/>
      </c>
      <c r="AF350" s="1"/>
      <c r="AG350" s="1"/>
      <c r="AH350" s="1"/>
      <c r="AI350" s="1"/>
      <c r="AJ350" s="1"/>
      <c r="AK350" s="58" t="s">
        <v>165</v>
      </c>
      <c r="AL350" s="4"/>
      <c r="AM350" s="4"/>
      <c r="AN350" s="5"/>
      <c r="AO350" s="195" t="s">
        <v>161</v>
      </c>
      <c r="AP350" s="199" t="s">
        <v>166</v>
      </c>
      <c r="AQ350" s="197"/>
      <c r="AR350" s="196"/>
      <c r="AS350" s="196"/>
      <c r="AT350" s="205" t="s">
        <v>168</v>
      </c>
      <c r="AU350" s="205"/>
      <c r="AV350" s="196"/>
      <c r="AW350" s="4"/>
      <c r="AX350" s="4"/>
      <c r="AY350" s="4"/>
      <c r="AZ350" s="4"/>
      <c r="BA350" s="4"/>
      <c r="BB350" s="4"/>
      <c r="BC350" s="4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4"/>
      <c r="BW350" s="8"/>
      <c r="BX350" s="8"/>
      <c r="BY350" s="8"/>
      <c r="BZ350" s="4"/>
      <c r="CA350" s="4"/>
      <c r="CB350" s="4"/>
      <c r="CC350" s="4"/>
      <c r="CD350" s="27"/>
      <c r="CE350" s="27"/>
      <c r="CF350" s="207" t="e">
        <f t="shared" si="192"/>
        <v>#VALUE!</v>
      </c>
      <c r="CG350" s="208" t="e">
        <f t="shared" si="193"/>
        <v>#VALUE!</v>
      </c>
      <c r="CH350" s="209"/>
      <c r="CI350" s="210"/>
      <c r="CJ350" s="207" t="e">
        <f t="shared" si="194"/>
        <v>#VALUE!</v>
      </c>
      <c r="CK350" s="208" t="e">
        <f t="shared" si="195"/>
        <v>#VALUE!</v>
      </c>
      <c r="CL350" s="209"/>
      <c r="CM350" s="210"/>
      <c r="CN350" s="207" t="e">
        <f t="shared" si="196"/>
        <v>#VALUE!</v>
      </c>
      <c r="CO350" s="208" t="e">
        <f t="shared" si="197"/>
        <v>#VALUE!</v>
      </c>
      <c r="CP350" s="211"/>
      <c r="CQ350" s="212"/>
      <c r="CR350" s="213"/>
      <c r="CS350" s="213"/>
    </row>
    <row r="351" spans="1:97" ht="19.899999999999999" customHeight="1">
      <c r="A351" s="194">
        <v>350</v>
      </c>
      <c r="B351" s="204">
        <v>14</v>
      </c>
      <c r="C351" s="195"/>
      <c r="D351" s="196" t="str">
        <f t="shared" si="209"/>
        <v>F02N8S114</v>
      </c>
      <c r="E351" s="196" t="s">
        <v>3831</v>
      </c>
      <c r="F351" s="196" t="s">
        <v>675</v>
      </c>
      <c r="G351" s="196"/>
      <c r="H351" s="196"/>
      <c r="I351" s="237"/>
      <c r="J351" s="237"/>
      <c r="K351" s="2" t="str">
        <f t="shared" si="204"/>
        <v>FCS0302</v>
      </c>
      <c r="L351" s="1">
        <f t="shared" si="205"/>
        <v>8</v>
      </c>
      <c r="M351" s="1">
        <f t="shared" si="206"/>
        <v>1</v>
      </c>
      <c r="N351" s="1">
        <v>14</v>
      </c>
      <c r="O351" s="57" t="str">
        <f t="shared" si="207"/>
        <v>AAI143</v>
      </c>
      <c r="P351" s="2" t="str">
        <f t="shared" si="208"/>
        <v>AI</v>
      </c>
      <c r="Q351" s="2"/>
      <c r="R351" s="57" t="s">
        <v>162</v>
      </c>
      <c r="S351" s="2"/>
      <c r="T351" s="2"/>
      <c r="U351" s="2"/>
      <c r="V351" s="2"/>
      <c r="W351" s="36"/>
      <c r="X351" s="36"/>
      <c r="Y351" s="3" t="str">
        <f t="shared" si="187"/>
        <v>%Z081114</v>
      </c>
      <c r="Z351" s="2" t="str">
        <f t="shared" si="177"/>
        <v>%%IF02N8S114</v>
      </c>
      <c r="AA351" s="36"/>
      <c r="AB351" s="2" t="str">
        <f t="shared" si="188"/>
        <v>SBAI SPARE</v>
      </c>
      <c r="AC351" s="1" t="str">
        <f t="shared" si="189"/>
        <v/>
      </c>
      <c r="AD351" s="1" t="str">
        <f t="shared" si="190"/>
        <v/>
      </c>
      <c r="AE351" s="1" t="str">
        <f t="shared" si="191"/>
        <v/>
      </c>
      <c r="AF351" s="1"/>
      <c r="AG351" s="1"/>
      <c r="AH351" s="1"/>
      <c r="AI351" s="1"/>
      <c r="AJ351" s="1"/>
      <c r="AK351" s="58" t="s">
        <v>165</v>
      </c>
      <c r="AL351" s="4"/>
      <c r="AM351" s="4"/>
      <c r="AN351" s="5"/>
      <c r="AO351" s="195" t="s">
        <v>161</v>
      </c>
      <c r="AP351" s="199" t="s">
        <v>166</v>
      </c>
      <c r="AQ351" s="197"/>
      <c r="AR351" s="196"/>
      <c r="AS351" s="115"/>
      <c r="AT351" s="215" t="s">
        <v>168</v>
      </c>
      <c r="AU351" s="215"/>
      <c r="AV351" s="196"/>
      <c r="AW351" s="4"/>
      <c r="AX351" s="4"/>
      <c r="AY351" s="4"/>
      <c r="AZ351" s="4"/>
      <c r="BA351" s="4"/>
      <c r="BB351" s="4"/>
      <c r="BC351" s="4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4"/>
      <c r="BW351" s="8"/>
      <c r="BX351" s="8"/>
      <c r="BY351" s="8"/>
      <c r="BZ351" s="4"/>
      <c r="CA351" s="4"/>
      <c r="CB351" s="4"/>
      <c r="CC351" s="4"/>
      <c r="CD351" s="27"/>
      <c r="CE351" s="27"/>
      <c r="CF351" s="207" t="e">
        <f t="shared" si="192"/>
        <v>#VALUE!</v>
      </c>
      <c r="CG351" s="208" t="e">
        <f t="shared" si="193"/>
        <v>#VALUE!</v>
      </c>
      <c r="CH351" s="209"/>
      <c r="CI351" s="210"/>
      <c r="CJ351" s="207" t="e">
        <f t="shared" si="194"/>
        <v>#VALUE!</v>
      </c>
      <c r="CK351" s="208" t="e">
        <f t="shared" si="195"/>
        <v>#VALUE!</v>
      </c>
      <c r="CL351" s="209"/>
      <c r="CM351" s="210"/>
      <c r="CN351" s="207" t="e">
        <f t="shared" si="196"/>
        <v>#VALUE!</v>
      </c>
      <c r="CO351" s="208" t="e">
        <f t="shared" si="197"/>
        <v>#VALUE!</v>
      </c>
      <c r="CP351" s="211"/>
      <c r="CQ351" s="212"/>
      <c r="CR351" s="213"/>
      <c r="CS351" s="213"/>
    </row>
    <row r="352" spans="1:97" ht="19.899999999999999" customHeight="1">
      <c r="A352" s="194">
        <v>351</v>
      </c>
      <c r="B352" s="204">
        <v>15</v>
      </c>
      <c r="C352" s="195"/>
      <c r="D352" s="196" t="str">
        <f t="shared" si="209"/>
        <v>F02N8S115</v>
      </c>
      <c r="E352" s="196" t="s">
        <v>3832</v>
      </c>
      <c r="F352" s="196" t="s">
        <v>675</v>
      </c>
      <c r="G352" s="196"/>
      <c r="H352" s="196"/>
      <c r="I352" s="237"/>
      <c r="J352" s="237"/>
      <c r="K352" s="2" t="str">
        <f t="shared" si="204"/>
        <v>FCS0302</v>
      </c>
      <c r="L352" s="1">
        <f t="shared" si="205"/>
        <v>8</v>
      </c>
      <c r="M352" s="1">
        <f t="shared" si="206"/>
        <v>1</v>
      </c>
      <c r="N352" s="1">
        <v>15</v>
      </c>
      <c r="O352" s="57" t="str">
        <f t="shared" si="207"/>
        <v>AAI143</v>
      </c>
      <c r="P352" s="2" t="str">
        <f t="shared" si="208"/>
        <v>AI</v>
      </c>
      <c r="Q352" s="2"/>
      <c r="R352" s="57" t="s">
        <v>162</v>
      </c>
      <c r="S352" s="2"/>
      <c r="T352" s="2"/>
      <c r="U352" s="2"/>
      <c r="V352" s="2"/>
      <c r="W352" s="2"/>
      <c r="X352" s="2"/>
      <c r="Y352" s="3" t="str">
        <f t="shared" si="187"/>
        <v>%Z081115</v>
      </c>
      <c r="Z352" s="2" t="str">
        <f t="shared" si="177"/>
        <v>%%IF02N8S115</v>
      </c>
      <c r="AA352" s="36"/>
      <c r="AB352" s="2" t="str">
        <f t="shared" si="188"/>
        <v>SBAI SPARE</v>
      </c>
      <c r="AC352" s="1" t="str">
        <f t="shared" si="189"/>
        <v/>
      </c>
      <c r="AD352" s="1" t="str">
        <f t="shared" si="190"/>
        <v/>
      </c>
      <c r="AE352" s="1" t="str">
        <f t="shared" si="191"/>
        <v/>
      </c>
      <c r="AF352" s="1"/>
      <c r="AG352" s="1"/>
      <c r="AH352" s="1"/>
      <c r="AI352" s="1"/>
      <c r="AJ352" s="1"/>
      <c r="AK352" s="58" t="s">
        <v>165</v>
      </c>
      <c r="AL352" s="4"/>
      <c r="AM352" s="4"/>
      <c r="AN352" s="5"/>
      <c r="AO352" s="195" t="s">
        <v>161</v>
      </c>
      <c r="AP352" s="199" t="s">
        <v>166</v>
      </c>
      <c r="AQ352" s="197"/>
      <c r="AR352" s="196"/>
      <c r="AS352" s="195"/>
      <c r="AT352" s="216" t="s">
        <v>168</v>
      </c>
      <c r="AU352" s="216"/>
      <c r="AV352" s="196"/>
      <c r="AW352" s="4"/>
      <c r="AX352" s="4"/>
      <c r="AY352" s="4"/>
      <c r="AZ352" s="4"/>
      <c r="BA352" s="4"/>
      <c r="BB352" s="4"/>
      <c r="BC352" s="4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4"/>
      <c r="BW352" s="8"/>
      <c r="BX352" s="8"/>
      <c r="BY352" s="8"/>
      <c r="BZ352" s="4"/>
      <c r="CA352" s="4"/>
      <c r="CB352" s="4"/>
      <c r="CC352" s="4"/>
      <c r="CD352" s="27"/>
      <c r="CE352" s="27"/>
      <c r="CF352" s="207" t="e">
        <f t="shared" si="192"/>
        <v>#VALUE!</v>
      </c>
      <c r="CG352" s="208" t="e">
        <f t="shared" si="193"/>
        <v>#VALUE!</v>
      </c>
      <c r="CH352" s="209"/>
      <c r="CI352" s="210"/>
      <c r="CJ352" s="207" t="e">
        <f t="shared" si="194"/>
        <v>#VALUE!</v>
      </c>
      <c r="CK352" s="208" t="e">
        <f t="shared" si="195"/>
        <v>#VALUE!</v>
      </c>
      <c r="CL352" s="209"/>
      <c r="CM352" s="210"/>
      <c r="CN352" s="207" t="e">
        <f t="shared" si="196"/>
        <v>#VALUE!</v>
      </c>
      <c r="CO352" s="208" t="e">
        <f t="shared" si="197"/>
        <v>#VALUE!</v>
      </c>
      <c r="CP352" s="211"/>
      <c r="CQ352" s="212"/>
      <c r="CR352" s="213"/>
      <c r="CS352" s="213"/>
    </row>
    <row r="353" spans="1:97" ht="19.899999999999999" customHeight="1">
      <c r="A353" s="194">
        <v>352</v>
      </c>
      <c r="B353" s="204">
        <v>16</v>
      </c>
      <c r="C353" s="195"/>
      <c r="D353" s="196" t="str">
        <f t="shared" si="209"/>
        <v>F02N8S116</v>
      </c>
      <c r="E353" s="196" t="s">
        <v>3833</v>
      </c>
      <c r="F353" s="196" t="s">
        <v>675</v>
      </c>
      <c r="G353" s="196"/>
      <c r="H353" s="196"/>
      <c r="I353" s="237"/>
      <c r="J353" s="237"/>
      <c r="K353" s="2" t="str">
        <f t="shared" si="204"/>
        <v>FCS0302</v>
      </c>
      <c r="L353" s="1">
        <f t="shared" si="205"/>
        <v>8</v>
      </c>
      <c r="M353" s="1">
        <f t="shared" si="206"/>
        <v>1</v>
      </c>
      <c r="N353" s="1">
        <v>16</v>
      </c>
      <c r="O353" s="57" t="str">
        <f t="shared" si="207"/>
        <v>AAI143</v>
      </c>
      <c r="P353" s="2" t="str">
        <f t="shared" si="208"/>
        <v>AI</v>
      </c>
      <c r="Q353" s="2"/>
      <c r="R353" s="57" t="s">
        <v>162</v>
      </c>
      <c r="S353" s="2"/>
      <c r="T353" s="2"/>
      <c r="U353" s="2"/>
      <c r="V353" s="2"/>
      <c r="W353" s="2"/>
      <c r="X353" s="2"/>
      <c r="Y353" s="25" t="str">
        <f t="shared" si="187"/>
        <v>%Z081116</v>
      </c>
      <c r="Z353" s="2" t="str">
        <f t="shared" si="177"/>
        <v>%%IF02N8S116</v>
      </c>
      <c r="AA353" s="36"/>
      <c r="AB353" s="2" t="str">
        <f t="shared" si="188"/>
        <v>SBAI SPARE</v>
      </c>
      <c r="AC353" s="1" t="str">
        <f t="shared" si="189"/>
        <v/>
      </c>
      <c r="AD353" s="1" t="str">
        <f t="shared" si="190"/>
        <v/>
      </c>
      <c r="AE353" s="1" t="str">
        <f t="shared" si="191"/>
        <v/>
      </c>
      <c r="AF353" s="1"/>
      <c r="AG353" s="1"/>
      <c r="AH353" s="1"/>
      <c r="AI353" s="1"/>
      <c r="AJ353" s="1"/>
      <c r="AK353" s="58" t="s">
        <v>165</v>
      </c>
      <c r="AL353" s="4"/>
      <c r="AM353" s="4"/>
      <c r="AN353" s="5"/>
      <c r="AO353" s="195" t="s">
        <v>161</v>
      </c>
      <c r="AP353" s="199" t="s">
        <v>166</v>
      </c>
      <c r="AQ353" s="197"/>
      <c r="AR353" s="196"/>
      <c r="AS353" s="195"/>
      <c r="AT353" s="216" t="s">
        <v>168</v>
      </c>
      <c r="AU353" s="216"/>
      <c r="AV353" s="196"/>
      <c r="AW353" s="4"/>
      <c r="AX353" s="4"/>
      <c r="AY353" s="4"/>
      <c r="AZ353" s="4"/>
      <c r="BA353" s="4"/>
      <c r="BB353" s="4"/>
      <c r="BC353" s="4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4"/>
      <c r="BW353" s="8"/>
      <c r="BX353" s="8"/>
      <c r="BY353" s="8"/>
      <c r="BZ353" s="4"/>
      <c r="CA353" s="4"/>
      <c r="CB353" s="4"/>
      <c r="CC353" s="4"/>
      <c r="CD353" s="27"/>
      <c r="CE353" s="27"/>
      <c r="CF353" s="207" t="e">
        <f t="shared" si="192"/>
        <v>#VALUE!</v>
      </c>
      <c r="CG353" s="208" t="e">
        <f t="shared" si="193"/>
        <v>#VALUE!</v>
      </c>
      <c r="CH353" s="209"/>
      <c r="CI353" s="210"/>
      <c r="CJ353" s="207" t="e">
        <f t="shared" si="194"/>
        <v>#VALUE!</v>
      </c>
      <c r="CK353" s="208" t="e">
        <f t="shared" si="195"/>
        <v>#VALUE!</v>
      </c>
      <c r="CL353" s="209"/>
      <c r="CM353" s="210"/>
      <c r="CN353" s="207" t="e">
        <f t="shared" si="196"/>
        <v>#VALUE!</v>
      </c>
      <c r="CO353" s="208" t="e">
        <f t="shared" si="197"/>
        <v>#VALUE!</v>
      </c>
      <c r="CP353" s="211"/>
      <c r="CQ353" s="212"/>
      <c r="CR353" s="213"/>
      <c r="CS353" s="213"/>
    </row>
    <row r="354" spans="1:97" ht="19.899999999999999" customHeight="1">
      <c r="A354" s="194">
        <v>353</v>
      </c>
      <c r="B354" s="195">
        <v>1</v>
      </c>
      <c r="C354" s="195"/>
      <c r="D354" s="196" t="s">
        <v>3834</v>
      </c>
      <c r="E354" s="196" t="s">
        <v>3835</v>
      </c>
      <c r="F354" s="196" t="s">
        <v>3836</v>
      </c>
      <c r="G354" s="196" t="s">
        <v>460</v>
      </c>
      <c r="H354" s="196" t="s">
        <v>461</v>
      </c>
      <c r="I354" s="237" t="str">
        <f t="shared" ref="I354:I363" si="210">IF(G354&lt;&gt;"",LEFT(G354,FIND("~",G354,1)-1),"")</f>
        <v>0</v>
      </c>
      <c r="J354" s="237" t="str">
        <f t="shared" ref="J354:J363" si="211">IF(G354&lt;&gt;"",MID(G354,FIND("~",G354,1)+1,10),"")</f>
        <v>60</v>
      </c>
      <c r="K354" s="2" t="str">
        <f t="shared" si="204"/>
        <v>FCS0302</v>
      </c>
      <c r="L354" s="1">
        <v>8</v>
      </c>
      <c r="M354" s="1">
        <v>2</v>
      </c>
      <c r="N354" s="1">
        <v>1</v>
      </c>
      <c r="O354" s="57" t="s">
        <v>34</v>
      </c>
      <c r="P354" s="2" t="str">
        <f t="shared" si="208"/>
        <v>AI</v>
      </c>
      <c r="Q354" s="2"/>
      <c r="R354" s="57" t="s">
        <v>162</v>
      </c>
      <c r="S354" s="2"/>
      <c r="T354" s="2"/>
      <c r="U354" s="2">
        <v>14</v>
      </c>
      <c r="V354" s="2"/>
      <c r="W354" s="36" t="s">
        <v>3837</v>
      </c>
      <c r="X354" s="36" t="s">
        <v>354</v>
      </c>
      <c r="Y354" s="3" t="str">
        <f t="shared" si="187"/>
        <v>%Z082101</v>
      </c>
      <c r="Z354" s="2" t="str">
        <f t="shared" si="177"/>
        <v>%%I08TT7235</v>
      </c>
      <c r="AA354" s="2"/>
      <c r="AB354" s="2" t="str">
        <f t="shared" si="188"/>
        <v>20%碱罐TK713温度</v>
      </c>
      <c r="AC354" s="1" t="str">
        <f t="shared" si="189"/>
        <v>0</v>
      </c>
      <c r="AD354" s="1" t="str">
        <f t="shared" si="190"/>
        <v>60</v>
      </c>
      <c r="AE354" s="1" t="str">
        <f t="shared" si="191"/>
        <v>℃</v>
      </c>
      <c r="AF354" s="1"/>
      <c r="AG354" s="1"/>
      <c r="AH354" s="1"/>
      <c r="AI354" s="1"/>
      <c r="AJ354" s="1"/>
      <c r="AK354" s="58" t="s">
        <v>165</v>
      </c>
      <c r="AL354" s="4"/>
      <c r="AM354" s="4"/>
      <c r="AN354" s="5"/>
      <c r="AO354" s="195" t="s">
        <v>161</v>
      </c>
      <c r="AP354" s="199" t="s">
        <v>166</v>
      </c>
      <c r="AQ354" s="197"/>
      <c r="AR354" s="196"/>
      <c r="AS354" s="196"/>
      <c r="AT354" s="205" t="s">
        <v>168</v>
      </c>
      <c r="AU354" s="205" t="s">
        <v>169</v>
      </c>
      <c r="AV354" s="196" t="s">
        <v>170</v>
      </c>
      <c r="AW354" s="4"/>
      <c r="AX354" s="4"/>
      <c r="AY354" s="4"/>
      <c r="AZ354" s="4"/>
      <c r="BA354" s="4"/>
      <c r="BB354" s="4"/>
      <c r="BC354" s="4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4"/>
      <c r="BW354" s="8"/>
      <c r="BX354" s="8"/>
      <c r="BY354" s="8"/>
      <c r="BZ354" s="4"/>
      <c r="CA354" s="4"/>
      <c r="CB354" s="4"/>
      <c r="CC354" s="4"/>
      <c r="CD354" s="27"/>
      <c r="CE354" s="27"/>
      <c r="CF354" s="207">
        <f t="shared" si="192"/>
        <v>-0.06</v>
      </c>
      <c r="CG354" s="208">
        <f t="shared" si="193"/>
        <v>0.06</v>
      </c>
      <c r="CH354" s="209"/>
      <c r="CI354" s="210"/>
      <c r="CJ354" s="207">
        <f t="shared" si="194"/>
        <v>29.94</v>
      </c>
      <c r="CK354" s="208">
        <f t="shared" si="195"/>
        <v>30.06</v>
      </c>
      <c r="CL354" s="209"/>
      <c r="CM354" s="210"/>
      <c r="CN354" s="207">
        <f t="shared" si="196"/>
        <v>59.94</v>
      </c>
      <c r="CO354" s="208">
        <f t="shared" si="197"/>
        <v>60.06</v>
      </c>
      <c r="CP354" s="211"/>
      <c r="CQ354" s="212"/>
      <c r="CR354" s="213"/>
      <c r="CS354" s="213"/>
    </row>
    <row r="355" spans="1:97" ht="19.899999999999999" customHeight="1">
      <c r="A355" s="194">
        <v>354</v>
      </c>
      <c r="B355" s="195">
        <v>2</v>
      </c>
      <c r="C355" s="195"/>
      <c r="D355" s="196" t="s">
        <v>3838</v>
      </c>
      <c r="E355" s="196" t="s">
        <v>3839</v>
      </c>
      <c r="F355" s="196" t="s">
        <v>3840</v>
      </c>
      <c r="G355" s="196" t="s">
        <v>1103</v>
      </c>
      <c r="H355" s="196" t="s">
        <v>461</v>
      </c>
      <c r="I355" s="237" t="str">
        <f t="shared" si="210"/>
        <v>0</v>
      </c>
      <c r="J355" s="237" t="str">
        <f t="shared" si="211"/>
        <v>150</v>
      </c>
      <c r="K355" s="2" t="str">
        <f t="shared" si="204"/>
        <v>FCS0302</v>
      </c>
      <c r="L355" s="1">
        <f t="shared" ref="L355:L369" si="212">L354</f>
        <v>8</v>
      </c>
      <c r="M355" s="1">
        <f t="shared" ref="M355:M369" si="213">M354</f>
        <v>2</v>
      </c>
      <c r="N355" s="1">
        <v>2</v>
      </c>
      <c r="O355" s="57" t="str">
        <f t="shared" ref="O355:O369" si="214">O354</f>
        <v>AAI143</v>
      </c>
      <c r="P355" s="2" t="str">
        <f t="shared" si="208"/>
        <v>AI</v>
      </c>
      <c r="Q355" s="2"/>
      <c r="R355" s="57" t="s">
        <v>162</v>
      </c>
      <c r="S355" s="2"/>
      <c r="T355" s="2"/>
      <c r="U355" s="2">
        <v>13</v>
      </c>
      <c r="V355" s="2"/>
      <c r="W355" s="36" t="s">
        <v>3841</v>
      </c>
      <c r="X355" s="36" t="s">
        <v>354</v>
      </c>
      <c r="Y355" s="3" t="str">
        <f t="shared" si="187"/>
        <v>%Z082102</v>
      </c>
      <c r="Z355" s="2" t="str">
        <f t="shared" si="177"/>
        <v>%%I08TT8008</v>
      </c>
      <c r="AA355" s="2"/>
      <c r="AB355" s="2" t="str">
        <f t="shared" si="188"/>
        <v>HE802污水出口温度</v>
      </c>
      <c r="AC355" s="1" t="str">
        <f t="shared" si="189"/>
        <v>0</v>
      </c>
      <c r="AD355" s="1" t="str">
        <f t="shared" si="190"/>
        <v>150</v>
      </c>
      <c r="AE355" s="1" t="str">
        <f t="shared" si="191"/>
        <v>℃</v>
      </c>
      <c r="AF355" s="1"/>
      <c r="AG355" s="1"/>
      <c r="AH355" s="1"/>
      <c r="AI355" s="1"/>
      <c r="AJ355" s="1"/>
      <c r="AK355" s="58" t="s">
        <v>165</v>
      </c>
      <c r="AL355" s="4"/>
      <c r="AM355" s="4"/>
      <c r="AN355" s="5"/>
      <c r="AO355" s="195" t="s">
        <v>161</v>
      </c>
      <c r="AP355" s="199" t="s">
        <v>166</v>
      </c>
      <c r="AQ355" s="197"/>
      <c r="AR355" s="196"/>
      <c r="AS355" s="196"/>
      <c r="AT355" s="205" t="s">
        <v>168</v>
      </c>
      <c r="AU355" s="205" t="s">
        <v>169</v>
      </c>
      <c r="AV355" s="196" t="s">
        <v>170</v>
      </c>
      <c r="AW355" s="4"/>
      <c r="AX355" s="4"/>
      <c r="AY355" s="4"/>
      <c r="AZ355" s="4"/>
      <c r="BA355" s="4"/>
      <c r="BB355" s="4"/>
      <c r="BC355" s="4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4"/>
      <c r="BW355" s="8"/>
      <c r="BX355" s="8"/>
      <c r="BY355" s="8"/>
      <c r="BZ355" s="4"/>
      <c r="CA355" s="4"/>
      <c r="CB355" s="4"/>
      <c r="CC355" s="4"/>
      <c r="CD355" s="27"/>
      <c r="CE355" s="27"/>
      <c r="CF355" s="207">
        <f t="shared" si="192"/>
        <v>-0.15</v>
      </c>
      <c r="CG355" s="208">
        <f t="shared" si="193"/>
        <v>0.15</v>
      </c>
      <c r="CH355" s="209"/>
      <c r="CI355" s="210"/>
      <c r="CJ355" s="207">
        <f t="shared" si="194"/>
        <v>74.849999999999994</v>
      </c>
      <c r="CK355" s="208">
        <f t="shared" si="195"/>
        <v>75.150000000000006</v>
      </c>
      <c r="CL355" s="209"/>
      <c r="CM355" s="210"/>
      <c r="CN355" s="207">
        <f t="shared" si="196"/>
        <v>149.85</v>
      </c>
      <c r="CO355" s="208">
        <f t="shared" si="197"/>
        <v>150.15</v>
      </c>
      <c r="CP355" s="211"/>
      <c r="CQ355" s="212"/>
      <c r="CR355" s="213"/>
      <c r="CS355" s="213"/>
    </row>
    <row r="356" spans="1:97" ht="19.899999999999999" customHeight="1">
      <c r="A356" s="194">
        <v>355</v>
      </c>
      <c r="B356" s="195">
        <v>3</v>
      </c>
      <c r="C356" s="195"/>
      <c r="D356" s="196" t="s">
        <v>3842</v>
      </c>
      <c r="E356" s="196" t="s">
        <v>3843</v>
      </c>
      <c r="F356" s="196" t="s">
        <v>3844</v>
      </c>
      <c r="G356" s="196" t="s">
        <v>460</v>
      </c>
      <c r="H356" s="196" t="s">
        <v>461</v>
      </c>
      <c r="I356" s="237" t="str">
        <f t="shared" si="210"/>
        <v>0</v>
      </c>
      <c r="J356" s="237" t="str">
        <f t="shared" si="211"/>
        <v>60</v>
      </c>
      <c r="K356" s="2" t="str">
        <f t="shared" si="204"/>
        <v>FCS0302</v>
      </c>
      <c r="L356" s="1">
        <f t="shared" si="212"/>
        <v>8</v>
      </c>
      <c r="M356" s="1">
        <f t="shared" si="213"/>
        <v>2</v>
      </c>
      <c r="N356" s="1">
        <v>3</v>
      </c>
      <c r="O356" s="57" t="str">
        <f t="shared" si="214"/>
        <v>AAI143</v>
      </c>
      <c r="P356" s="2" t="str">
        <f t="shared" si="208"/>
        <v>AI</v>
      </c>
      <c r="Q356" s="2"/>
      <c r="R356" s="57" t="s">
        <v>162</v>
      </c>
      <c r="S356" s="2"/>
      <c r="T356" s="2"/>
      <c r="U356" s="2">
        <v>13</v>
      </c>
      <c r="V356" s="2"/>
      <c r="W356" s="36" t="s">
        <v>3845</v>
      </c>
      <c r="X356" s="36" t="s">
        <v>354</v>
      </c>
      <c r="Y356" s="3" t="str">
        <f t="shared" si="187"/>
        <v>%Z082103</v>
      </c>
      <c r="Z356" s="2" t="str">
        <f t="shared" si="177"/>
        <v>%%I08TT8010</v>
      </c>
      <c r="AA356" s="2"/>
      <c r="AB356" s="2" t="str">
        <f t="shared" si="188"/>
        <v>污水贮槽TK802温度</v>
      </c>
      <c r="AC356" s="1" t="str">
        <f t="shared" si="189"/>
        <v>0</v>
      </c>
      <c r="AD356" s="1" t="str">
        <f t="shared" si="190"/>
        <v>60</v>
      </c>
      <c r="AE356" s="1" t="str">
        <f t="shared" si="191"/>
        <v>℃</v>
      </c>
      <c r="AF356" s="1"/>
      <c r="AG356" s="1"/>
      <c r="AH356" s="1"/>
      <c r="AI356" s="1"/>
      <c r="AJ356" s="1"/>
      <c r="AK356" s="58" t="s">
        <v>165</v>
      </c>
      <c r="AL356" s="4"/>
      <c r="AM356" s="4"/>
      <c r="AN356" s="5"/>
      <c r="AO356" s="195" t="s">
        <v>161</v>
      </c>
      <c r="AP356" s="199" t="s">
        <v>166</v>
      </c>
      <c r="AQ356" s="197"/>
      <c r="AR356" s="196"/>
      <c r="AS356" s="196"/>
      <c r="AT356" s="205" t="s">
        <v>168</v>
      </c>
      <c r="AU356" s="205" t="s">
        <v>169</v>
      </c>
      <c r="AV356" s="196" t="s">
        <v>170</v>
      </c>
      <c r="AW356" s="4"/>
      <c r="AX356" s="4"/>
      <c r="AY356" s="4"/>
      <c r="AZ356" s="4"/>
      <c r="BA356" s="4"/>
      <c r="BB356" s="4"/>
      <c r="BC356" s="4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4"/>
      <c r="BW356" s="8"/>
      <c r="BX356" s="8"/>
      <c r="BY356" s="8"/>
      <c r="BZ356" s="4"/>
      <c r="CA356" s="4"/>
      <c r="CB356" s="4"/>
      <c r="CC356" s="4"/>
      <c r="CD356" s="27"/>
      <c r="CE356" s="27"/>
      <c r="CF356" s="207">
        <f t="shared" si="192"/>
        <v>-0.06</v>
      </c>
      <c r="CG356" s="208">
        <f t="shared" si="193"/>
        <v>0.06</v>
      </c>
      <c r="CH356" s="209"/>
      <c r="CI356" s="210"/>
      <c r="CJ356" s="207">
        <f t="shared" si="194"/>
        <v>29.94</v>
      </c>
      <c r="CK356" s="208">
        <f t="shared" si="195"/>
        <v>30.06</v>
      </c>
      <c r="CL356" s="209"/>
      <c r="CM356" s="210"/>
      <c r="CN356" s="207">
        <f t="shared" si="196"/>
        <v>59.94</v>
      </c>
      <c r="CO356" s="208">
        <f t="shared" si="197"/>
        <v>60.06</v>
      </c>
      <c r="CP356" s="211"/>
      <c r="CQ356" s="212"/>
      <c r="CR356" s="213"/>
      <c r="CS356" s="213"/>
    </row>
    <row r="357" spans="1:97" ht="19.899999999999999" customHeight="1">
      <c r="A357" s="194">
        <v>356</v>
      </c>
      <c r="B357" s="195">
        <v>4</v>
      </c>
      <c r="C357" s="195"/>
      <c r="D357" s="196" t="s">
        <v>3846</v>
      </c>
      <c r="E357" s="196" t="s">
        <v>3847</v>
      </c>
      <c r="F357" s="196" t="s">
        <v>3848</v>
      </c>
      <c r="G357" s="196" t="s">
        <v>624</v>
      </c>
      <c r="H357" s="196" t="s">
        <v>461</v>
      </c>
      <c r="I357" s="237" t="str">
        <f t="shared" si="210"/>
        <v>0</v>
      </c>
      <c r="J357" s="237" t="str">
        <f t="shared" si="211"/>
        <v>200</v>
      </c>
      <c r="K357" s="2" t="str">
        <f t="shared" si="204"/>
        <v>FCS0302</v>
      </c>
      <c r="L357" s="1">
        <f t="shared" si="212"/>
        <v>8</v>
      </c>
      <c r="M357" s="1">
        <f t="shared" si="213"/>
        <v>2</v>
      </c>
      <c r="N357" s="1">
        <v>4</v>
      </c>
      <c r="O357" s="57" t="str">
        <f t="shared" si="214"/>
        <v>AAI143</v>
      </c>
      <c r="P357" s="2" t="str">
        <f t="shared" si="208"/>
        <v>AI</v>
      </c>
      <c r="Q357" s="2"/>
      <c r="R357" s="57" t="s">
        <v>162</v>
      </c>
      <c r="S357" s="2"/>
      <c r="T357" s="2"/>
      <c r="U357" s="2">
        <v>13</v>
      </c>
      <c r="V357" s="2"/>
      <c r="W357" s="36" t="s">
        <v>3849</v>
      </c>
      <c r="X357" s="36" t="s">
        <v>354</v>
      </c>
      <c r="Y357" s="3" t="str">
        <f t="shared" si="187"/>
        <v>%Z082104</v>
      </c>
      <c r="Z357" s="2" t="str">
        <f t="shared" si="177"/>
        <v>%%I08TT8012</v>
      </c>
      <c r="AA357" s="2"/>
      <c r="AB357" s="2" t="str">
        <f t="shared" si="188"/>
        <v>HE803污水入口温度</v>
      </c>
      <c r="AC357" s="1" t="str">
        <f t="shared" si="189"/>
        <v>0</v>
      </c>
      <c r="AD357" s="1" t="str">
        <f t="shared" si="190"/>
        <v>200</v>
      </c>
      <c r="AE357" s="1" t="str">
        <f t="shared" si="191"/>
        <v>℃</v>
      </c>
      <c r="AF357" s="1"/>
      <c r="AG357" s="59"/>
      <c r="AH357" s="1"/>
      <c r="AI357" s="1"/>
      <c r="AJ357" s="1"/>
      <c r="AK357" s="58" t="s">
        <v>165</v>
      </c>
      <c r="AL357" s="4"/>
      <c r="AM357" s="4"/>
      <c r="AN357" s="5"/>
      <c r="AO357" s="195" t="s">
        <v>161</v>
      </c>
      <c r="AP357" s="199" t="s">
        <v>166</v>
      </c>
      <c r="AQ357" s="197"/>
      <c r="AR357" s="196"/>
      <c r="AS357" s="196"/>
      <c r="AT357" s="205" t="s">
        <v>168</v>
      </c>
      <c r="AU357" s="205" t="s">
        <v>169</v>
      </c>
      <c r="AV357" s="196" t="s">
        <v>170</v>
      </c>
      <c r="AW357" s="4"/>
      <c r="AX357" s="4"/>
      <c r="AY357" s="4"/>
      <c r="AZ357" s="4"/>
      <c r="BA357" s="4"/>
      <c r="BB357" s="4"/>
      <c r="BC357" s="4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4"/>
      <c r="BW357" s="8"/>
      <c r="BX357" s="8"/>
      <c r="BY357" s="8"/>
      <c r="BZ357" s="4"/>
      <c r="CA357" s="4"/>
      <c r="CB357" s="4"/>
      <c r="CC357" s="4"/>
      <c r="CD357" s="27"/>
      <c r="CE357" s="27"/>
      <c r="CF357" s="207">
        <f t="shared" si="192"/>
        <v>-0.2</v>
      </c>
      <c r="CG357" s="208">
        <f t="shared" si="193"/>
        <v>0.2</v>
      </c>
      <c r="CH357" s="209"/>
      <c r="CI357" s="210"/>
      <c r="CJ357" s="207">
        <f t="shared" si="194"/>
        <v>99.8</v>
      </c>
      <c r="CK357" s="208">
        <f t="shared" si="195"/>
        <v>100.2</v>
      </c>
      <c r="CL357" s="209"/>
      <c r="CM357" s="210"/>
      <c r="CN357" s="207">
        <f t="shared" si="196"/>
        <v>199.8</v>
      </c>
      <c r="CO357" s="208">
        <f t="shared" si="197"/>
        <v>200.2</v>
      </c>
      <c r="CP357" s="211"/>
      <c r="CQ357" s="212"/>
      <c r="CR357" s="213"/>
      <c r="CS357" s="213"/>
    </row>
    <row r="358" spans="1:97" ht="19.899999999999999" customHeight="1">
      <c r="A358" s="194">
        <v>357</v>
      </c>
      <c r="B358" s="195">
        <v>5</v>
      </c>
      <c r="C358" s="195"/>
      <c r="D358" s="196" t="s">
        <v>3850</v>
      </c>
      <c r="E358" s="196" t="s">
        <v>3851</v>
      </c>
      <c r="F358" s="196" t="s">
        <v>3852</v>
      </c>
      <c r="G358" s="196" t="s">
        <v>460</v>
      </c>
      <c r="H358" s="196" t="s">
        <v>461</v>
      </c>
      <c r="I358" s="237" t="str">
        <f t="shared" si="210"/>
        <v>0</v>
      </c>
      <c r="J358" s="237" t="str">
        <f t="shared" si="211"/>
        <v>60</v>
      </c>
      <c r="K358" s="2" t="str">
        <f t="shared" si="204"/>
        <v>FCS0302</v>
      </c>
      <c r="L358" s="1">
        <f t="shared" si="212"/>
        <v>8</v>
      </c>
      <c r="M358" s="1">
        <f t="shared" si="213"/>
        <v>2</v>
      </c>
      <c r="N358" s="1">
        <v>5</v>
      </c>
      <c r="O358" s="57" t="str">
        <f t="shared" si="214"/>
        <v>AAI143</v>
      </c>
      <c r="P358" s="2" t="str">
        <f t="shared" si="208"/>
        <v>AI</v>
      </c>
      <c r="Q358" s="2"/>
      <c r="R358" s="57" t="s">
        <v>162</v>
      </c>
      <c r="S358" s="2"/>
      <c r="T358" s="2"/>
      <c r="U358" s="2">
        <v>14</v>
      </c>
      <c r="V358" s="2"/>
      <c r="W358" s="36" t="s">
        <v>3853</v>
      </c>
      <c r="X358" s="36" t="s">
        <v>354</v>
      </c>
      <c r="Y358" s="3" t="str">
        <f t="shared" si="187"/>
        <v>%Z082105</v>
      </c>
      <c r="Z358" s="2" t="str">
        <f t="shared" si="177"/>
        <v>%%I08TT8018</v>
      </c>
      <c r="AA358" s="2"/>
      <c r="AB358" s="2" t="str">
        <f t="shared" si="188"/>
        <v>HE803污水出口温度</v>
      </c>
      <c r="AC358" s="1" t="str">
        <f t="shared" si="189"/>
        <v>0</v>
      </c>
      <c r="AD358" s="1" t="str">
        <f t="shared" si="190"/>
        <v>60</v>
      </c>
      <c r="AE358" s="1" t="str">
        <f t="shared" si="191"/>
        <v>℃</v>
      </c>
      <c r="AF358" s="1"/>
      <c r="AG358" s="1"/>
      <c r="AH358" s="1"/>
      <c r="AI358" s="1"/>
      <c r="AJ358" s="1"/>
      <c r="AK358" s="58" t="s">
        <v>165</v>
      </c>
      <c r="AL358" s="4"/>
      <c r="AM358" s="4"/>
      <c r="AN358" s="5"/>
      <c r="AO358" s="195" t="s">
        <v>161</v>
      </c>
      <c r="AP358" s="199" t="s">
        <v>166</v>
      </c>
      <c r="AQ358" s="197"/>
      <c r="AR358" s="196"/>
      <c r="AS358" s="196"/>
      <c r="AT358" s="205" t="s">
        <v>168</v>
      </c>
      <c r="AU358" s="205" t="s">
        <v>169</v>
      </c>
      <c r="AV358" s="196" t="s">
        <v>170</v>
      </c>
      <c r="AW358" s="4"/>
      <c r="AX358" s="4"/>
      <c r="AY358" s="4"/>
      <c r="AZ358" s="4"/>
      <c r="BA358" s="4"/>
      <c r="BB358" s="4"/>
      <c r="BC358" s="4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4"/>
      <c r="BW358" s="8"/>
      <c r="BX358" s="8"/>
      <c r="BY358" s="8"/>
      <c r="BZ358" s="4"/>
      <c r="CA358" s="4"/>
      <c r="CB358" s="4"/>
      <c r="CC358" s="4"/>
      <c r="CD358" s="27"/>
      <c r="CE358" s="27"/>
      <c r="CF358" s="207">
        <f t="shared" si="192"/>
        <v>-0.06</v>
      </c>
      <c r="CG358" s="208">
        <f t="shared" si="193"/>
        <v>0.06</v>
      </c>
      <c r="CH358" s="209"/>
      <c r="CI358" s="210"/>
      <c r="CJ358" s="207">
        <f t="shared" si="194"/>
        <v>29.94</v>
      </c>
      <c r="CK358" s="208">
        <f t="shared" si="195"/>
        <v>30.06</v>
      </c>
      <c r="CL358" s="209"/>
      <c r="CM358" s="210"/>
      <c r="CN358" s="207">
        <f t="shared" si="196"/>
        <v>59.94</v>
      </c>
      <c r="CO358" s="208">
        <f t="shared" si="197"/>
        <v>60.06</v>
      </c>
      <c r="CP358" s="211"/>
      <c r="CQ358" s="212"/>
      <c r="CR358" s="213"/>
      <c r="CS358" s="213"/>
    </row>
    <row r="359" spans="1:97" ht="19.899999999999999" customHeight="1">
      <c r="A359" s="194">
        <v>358</v>
      </c>
      <c r="B359" s="195">
        <v>6</v>
      </c>
      <c r="C359" s="195"/>
      <c r="D359" s="196" t="s">
        <v>3854</v>
      </c>
      <c r="E359" s="196" t="s">
        <v>3855</v>
      </c>
      <c r="F359" s="196" t="s">
        <v>3856</v>
      </c>
      <c r="G359" s="196" t="s">
        <v>3270</v>
      </c>
      <c r="H359" s="196" t="s">
        <v>461</v>
      </c>
      <c r="I359" s="237" t="str">
        <f t="shared" si="210"/>
        <v>0</v>
      </c>
      <c r="J359" s="237" t="str">
        <f t="shared" si="211"/>
        <v>180</v>
      </c>
      <c r="K359" s="2" t="str">
        <f t="shared" si="204"/>
        <v>FCS0302</v>
      </c>
      <c r="L359" s="1">
        <f t="shared" si="212"/>
        <v>8</v>
      </c>
      <c r="M359" s="1">
        <f t="shared" si="213"/>
        <v>2</v>
      </c>
      <c r="N359" s="1">
        <v>6</v>
      </c>
      <c r="O359" s="57" t="str">
        <f t="shared" si="214"/>
        <v>AAI143</v>
      </c>
      <c r="P359" s="2" t="str">
        <f t="shared" si="208"/>
        <v>AI</v>
      </c>
      <c r="Q359" s="2"/>
      <c r="R359" s="57" t="s">
        <v>162</v>
      </c>
      <c r="S359" s="2"/>
      <c r="T359" s="2"/>
      <c r="U359" s="2">
        <v>13</v>
      </c>
      <c r="V359" s="2"/>
      <c r="W359" s="36" t="s">
        <v>3857</v>
      </c>
      <c r="X359" s="36" t="s">
        <v>354</v>
      </c>
      <c r="Y359" s="3" t="str">
        <f t="shared" si="187"/>
        <v>%Z082106</v>
      </c>
      <c r="Z359" s="2" t="str">
        <f t="shared" si="177"/>
        <v>%%I08TT8026</v>
      </c>
      <c r="AA359" s="2"/>
      <c r="AB359" s="2" t="str">
        <f t="shared" si="188"/>
        <v>中和缓冲罐VE801出口温度</v>
      </c>
      <c r="AC359" s="1" t="str">
        <f t="shared" si="189"/>
        <v>0</v>
      </c>
      <c r="AD359" s="1" t="str">
        <f t="shared" si="190"/>
        <v>180</v>
      </c>
      <c r="AE359" s="1" t="str">
        <f t="shared" si="191"/>
        <v>℃</v>
      </c>
      <c r="AF359" s="1"/>
      <c r="AG359" s="1"/>
      <c r="AH359" s="1"/>
      <c r="AI359" s="1"/>
      <c r="AJ359" s="1"/>
      <c r="AK359" s="58" t="s">
        <v>165</v>
      </c>
      <c r="AL359" s="4"/>
      <c r="AM359" s="4"/>
      <c r="AN359" s="5"/>
      <c r="AO359" s="195" t="s">
        <v>161</v>
      </c>
      <c r="AP359" s="199" t="s">
        <v>166</v>
      </c>
      <c r="AQ359" s="197"/>
      <c r="AR359" s="196"/>
      <c r="AS359" s="196"/>
      <c r="AT359" s="205" t="s">
        <v>168</v>
      </c>
      <c r="AU359" s="205" t="s">
        <v>169</v>
      </c>
      <c r="AV359" s="196" t="s">
        <v>170</v>
      </c>
      <c r="AW359" s="4"/>
      <c r="AX359" s="4"/>
      <c r="AY359" s="4"/>
      <c r="AZ359" s="4"/>
      <c r="BA359" s="4"/>
      <c r="BB359" s="4"/>
      <c r="BC359" s="4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4"/>
      <c r="BW359" s="8"/>
      <c r="BX359" s="8"/>
      <c r="BY359" s="8"/>
      <c r="BZ359" s="4"/>
      <c r="CA359" s="4"/>
      <c r="CB359" s="4"/>
      <c r="CC359" s="4"/>
      <c r="CD359" s="27"/>
      <c r="CE359" s="27"/>
      <c r="CF359" s="207">
        <f t="shared" si="192"/>
        <v>-0.18</v>
      </c>
      <c r="CG359" s="208">
        <f t="shared" si="193"/>
        <v>0.18</v>
      </c>
      <c r="CH359" s="209"/>
      <c r="CI359" s="210"/>
      <c r="CJ359" s="207">
        <f t="shared" si="194"/>
        <v>89.82</v>
      </c>
      <c r="CK359" s="208">
        <f t="shared" si="195"/>
        <v>90.18</v>
      </c>
      <c r="CL359" s="209"/>
      <c r="CM359" s="210"/>
      <c r="CN359" s="207">
        <f t="shared" si="196"/>
        <v>179.82</v>
      </c>
      <c r="CO359" s="208">
        <f t="shared" si="197"/>
        <v>180.18</v>
      </c>
      <c r="CP359" s="211"/>
      <c r="CQ359" s="212"/>
      <c r="CR359" s="213"/>
      <c r="CS359" s="213"/>
    </row>
    <row r="360" spans="1:97" ht="19.899999999999999" customHeight="1">
      <c r="A360" s="194">
        <v>359</v>
      </c>
      <c r="B360" s="195">
        <v>7</v>
      </c>
      <c r="C360" s="195"/>
      <c r="D360" s="196" t="s">
        <v>3858</v>
      </c>
      <c r="E360" s="196" t="s">
        <v>3859</v>
      </c>
      <c r="F360" s="196" t="s">
        <v>3860</v>
      </c>
      <c r="G360" s="196" t="s">
        <v>466</v>
      </c>
      <c r="H360" s="196" t="s">
        <v>461</v>
      </c>
      <c r="I360" s="237" t="str">
        <f t="shared" si="210"/>
        <v>0</v>
      </c>
      <c r="J360" s="237" t="str">
        <f t="shared" si="211"/>
        <v>80</v>
      </c>
      <c r="K360" s="2" t="str">
        <f t="shared" si="204"/>
        <v>FCS0302</v>
      </c>
      <c r="L360" s="1">
        <f t="shared" si="212"/>
        <v>8</v>
      </c>
      <c r="M360" s="1">
        <f t="shared" si="213"/>
        <v>2</v>
      </c>
      <c r="N360" s="1">
        <v>7</v>
      </c>
      <c r="O360" s="57" t="str">
        <f t="shared" si="214"/>
        <v>AAI143</v>
      </c>
      <c r="P360" s="2" t="str">
        <f t="shared" si="208"/>
        <v>AI</v>
      </c>
      <c r="Q360" s="2"/>
      <c r="R360" s="57" t="s">
        <v>162</v>
      </c>
      <c r="S360" s="2"/>
      <c r="T360" s="2"/>
      <c r="U360" s="2">
        <v>13</v>
      </c>
      <c r="V360" s="2"/>
      <c r="W360" s="36" t="s">
        <v>3861</v>
      </c>
      <c r="X360" s="36" t="s">
        <v>354</v>
      </c>
      <c r="Y360" s="3" t="str">
        <f t="shared" si="187"/>
        <v>%Z082107</v>
      </c>
      <c r="Z360" s="2" t="str">
        <f t="shared" si="177"/>
        <v>%%I08TT8043</v>
      </c>
      <c r="AA360" s="2"/>
      <c r="AB360" s="2" t="str">
        <f t="shared" si="188"/>
        <v>HE801底部出口温度</v>
      </c>
      <c r="AC360" s="1" t="str">
        <f t="shared" si="189"/>
        <v>0</v>
      </c>
      <c r="AD360" s="1" t="str">
        <f t="shared" si="190"/>
        <v>80</v>
      </c>
      <c r="AE360" s="1" t="str">
        <f t="shared" si="191"/>
        <v>℃</v>
      </c>
      <c r="AF360" s="1"/>
      <c r="AG360" s="1"/>
      <c r="AH360" s="1"/>
      <c r="AI360" s="1"/>
      <c r="AJ360" s="1"/>
      <c r="AK360" s="58" t="s">
        <v>165</v>
      </c>
      <c r="AL360" s="4"/>
      <c r="AM360" s="4"/>
      <c r="AN360" s="5"/>
      <c r="AO360" s="195" t="s">
        <v>161</v>
      </c>
      <c r="AP360" s="199" t="s">
        <v>166</v>
      </c>
      <c r="AQ360" s="197"/>
      <c r="AR360" s="196"/>
      <c r="AS360" s="196"/>
      <c r="AT360" s="205" t="s">
        <v>168</v>
      </c>
      <c r="AU360" s="205" t="s">
        <v>169</v>
      </c>
      <c r="AV360" s="196" t="s">
        <v>170</v>
      </c>
      <c r="AW360" s="4"/>
      <c r="AX360" s="4"/>
      <c r="AY360" s="4"/>
      <c r="AZ360" s="4"/>
      <c r="BA360" s="4"/>
      <c r="BB360" s="4"/>
      <c r="BC360" s="4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4"/>
      <c r="BW360" s="8"/>
      <c r="BX360" s="8"/>
      <c r="BY360" s="8"/>
      <c r="BZ360" s="4"/>
      <c r="CA360" s="4"/>
      <c r="CB360" s="4"/>
      <c r="CC360" s="4"/>
      <c r="CD360" s="27"/>
      <c r="CE360" s="27"/>
      <c r="CF360" s="207">
        <f t="shared" si="192"/>
        <v>-0.08</v>
      </c>
      <c r="CG360" s="208">
        <f t="shared" si="193"/>
        <v>0.08</v>
      </c>
      <c r="CH360" s="209"/>
      <c r="CI360" s="210"/>
      <c r="CJ360" s="207">
        <f t="shared" si="194"/>
        <v>39.92</v>
      </c>
      <c r="CK360" s="208">
        <f t="shared" si="195"/>
        <v>40.08</v>
      </c>
      <c r="CL360" s="209"/>
      <c r="CM360" s="210"/>
      <c r="CN360" s="207">
        <f t="shared" si="196"/>
        <v>79.92</v>
      </c>
      <c r="CO360" s="208">
        <f t="shared" si="197"/>
        <v>80.08</v>
      </c>
      <c r="CP360" s="211"/>
      <c r="CQ360" s="212"/>
      <c r="CR360" s="213"/>
      <c r="CS360" s="213"/>
    </row>
    <row r="361" spans="1:97" ht="19.899999999999999" customHeight="1">
      <c r="A361" s="194">
        <v>360</v>
      </c>
      <c r="B361" s="195">
        <v>8</v>
      </c>
      <c r="C361" s="195"/>
      <c r="D361" s="196" t="s">
        <v>3862</v>
      </c>
      <c r="E361" s="196" t="s">
        <v>3863</v>
      </c>
      <c r="F361" s="196" t="s">
        <v>3864</v>
      </c>
      <c r="G361" s="196" t="s">
        <v>624</v>
      </c>
      <c r="H361" s="196" t="s">
        <v>461</v>
      </c>
      <c r="I361" s="237" t="str">
        <f t="shared" si="210"/>
        <v>0</v>
      </c>
      <c r="J361" s="237" t="str">
        <f t="shared" si="211"/>
        <v>200</v>
      </c>
      <c r="K361" s="2" t="str">
        <f t="shared" si="204"/>
        <v>FCS0302</v>
      </c>
      <c r="L361" s="1">
        <f t="shared" si="212"/>
        <v>8</v>
      </c>
      <c r="M361" s="1">
        <f t="shared" si="213"/>
        <v>2</v>
      </c>
      <c r="N361" s="1">
        <v>8</v>
      </c>
      <c r="O361" s="57" t="str">
        <f t="shared" si="214"/>
        <v>AAI143</v>
      </c>
      <c r="P361" s="2" t="str">
        <f t="shared" si="208"/>
        <v>AI</v>
      </c>
      <c r="Q361" s="2"/>
      <c r="R361" s="57" t="s">
        <v>162</v>
      </c>
      <c r="S361" s="2"/>
      <c r="T361" s="2"/>
      <c r="U361" s="2">
        <v>13</v>
      </c>
      <c r="V361" s="2"/>
      <c r="W361" s="36" t="s">
        <v>3865</v>
      </c>
      <c r="X361" s="36" t="s">
        <v>354</v>
      </c>
      <c r="Y361" s="3" t="str">
        <f t="shared" si="187"/>
        <v>%Z082108</v>
      </c>
      <c r="Z361" s="2" t="str">
        <f t="shared" si="177"/>
        <v>%%I08TT8045</v>
      </c>
      <c r="AA361" s="2"/>
      <c r="AB361" s="2" t="str">
        <f t="shared" si="188"/>
        <v>CL801底部出口温度</v>
      </c>
      <c r="AC361" s="1" t="str">
        <f t="shared" si="189"/>
        <v>0</v>
      </c>
      <c r="AD361" s="1" t="str">
        <f t="shared" si="190"/>
        <v>200</v>
      </c>
      <c r="AE361" s="1" t="str">
        <f t="shared" si="191"/>
        <v>℃</v>
      </c>
      <c r="AF361" s="1"/>
      <c r="AG361" s="1"/>
      <c r="AH361" s="1"/>
      <c r="AI361" s="1"/>
      <c r="AJ361" s="1"/>
      <c r="AK361" s="58" t="s">
        <v>165</v>
      </c>
      <c r="AL361" s="4"/>
      <c r="AM361" s="4"/>
      <c r="AN361" s="5"/>
      <c r="AO361" s="195" t="s">
        <v>161</v>
      </c>
      <c r="AP361" s="199" t="s">
        <v>166</v>
      </c>
      <c r="AQ361" s="197"/>
      <c r="AR361" s="196"/>
      <c r="AS361" s="196"/>
      <c r="AT361" s="205" t="s">
        <v>168</v>
      </c>
      <c r="AU361" s="205" t="s">
        <v>169</v>
      </c>
      <c r="AV361" s="196" t="s">
        <v>170</v>
      </c>
      <c r="AW361" s="4"/>
      <c r="AX361" s="4"/>
      <c r="AY361" s="4"/>
      <c r="AZ361" s="4"/>
      <c r="BA361" s="4"/>
      <c r="BB361" s="4"/>
      <c r="BC361" s="4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4"/>
      <c r="BW361" s="8"/>
      <c r="BX361" s="8"/>
      <c r="BY361" s="8"/>
      <c r="BZ361" s="4"/>
      <c r="CA361" s="4"/>
      <c r="CB361" s="4"/>
      <c r="CC361" s="4"/>
      <c r="CD361" s="27"/>
      <c r="CE361" s="27"/>
      <c r="CF361" s="207">
        <f t="shared" si="192"/>
        <v>-0.2</v>
      </c>
      <c r="CG361" s="208">
        <f t="shared" si="193"/>
        <v>0.2</v>
      </c>
      <c r="CH361" s="209"/>
      <c r="CI361" s="210"/>
      <c r="CJ361" s="207">
        <f t="shared" si="194"/>
        <v>99.8</v>
      </c>
      <c r="CK361" s="208">
        <f t="shared" si="195"/>
        <v>100.2</v>
      </c>
      <c r="CL361" s="209"/>
      <c r="CM361" s="210"/>
      <c r="CN361" s="207">
        <f t="shared" si="196"/>
        <v>199.8</v>
      </c>
      <c r="CO361" s="208">
        <f t="shared" si="197"/>
        <v>200.2</v>
      </c>
      <c r="CP361" s="211"/>
      <c r="CQ361" s="212"/>
      <c r="CR361" s="213"/>
      <c r="CS361" s="213"/>
    </row>
    <row r="362" spans="1:97" ht="19.899999999999999" customHeight="1">
      <c r="A362" s="194">
        <v>361</v>
      </c>
      <c r="B362" s="195">
        <v>9</v>
      </c>
      <c r="C362" s="195"/>
      <c r="D362" s="196" t="s">
        <v>3866</v>
      </c>
      <c r="E362" s="196" t="s">
        <v>3867</v>
      </c>
      <c r="F362" s="196" t="s">
        <v>3868</v>
      </c>
      <c r="G362" s="196" t="s">
        <v>624</v>
      </c>
      <c r="H362" s="196" t="s">
        <v>461</v>
      </c>
      <c r="I362" s="237" t="str">
        <f t="shared" si="210"/>
        <v>0</v>
      </c>
      <c r="J362" s="237" t="str">
        <f t="shared" si="211"/>
        <v>200</v>
      </c>
      <c r="K362" s="2" t="str">
        <f t="shared" si="204"/>
        <v>FCS0302</v>
      </c>
      <c r="L362" s="1">
        <f t="shared" si="212"/>
        <v>8</v>
      </c>
      <c r="M362" s="1">
        <f t="shared" si="213"/>
        <v>2</v>
      </c>
      <c r="N362" s="1">
        <v>9</v>
      </c>
      <c r="O362" s="57" t="str">
        <f t="shared" si="214"/>
        <v>AAI143</v>
      </c>
      <c r="P362" s="2" t="str">
        <f t="shared" si="208"/>
        <v>AI</v>
      </c>
      <c r="Q362" s="2"/>
      <c r="R362" s="57" t="s">
        <v>162</v>
      </c>
      <c r="S362" s="2"/>
      <c r="T362" s="2"/>
      <c r="U362" s="2">
        <v>13</v>
      </c>
      <c r="V362" s="2"/>
      <c r="W362" s="36" t="s">
        <v>3869</v>
      </c>
      <c r="X362" s="36" t="s">
        <v>354</v>
      </c>
      <c r="Y362" s="3" t="str">
        <f t="shared" si="187"/>
        <v>%Z082109</v>
      </c>
      <c r="Z362" s="2" t="str">
        <f t="shared" si="177"/>
        <v>%%I08TT8050</v>
      </c>
      <c r="AA362" s="2"/>
      <c r="AB362" s="2" t="str">
        <f t="shared" si="188"/>
        <v>废水汽提塔CL801底部温度</v>
      </c>
      <c r="AC362" s="1" t="str">
        <f t="shared" si="189"/>
        <v>0</v>
      </c>
      <c r="AD362" s="1" t="str">
        <f t="shared" si="190"/>
        <v>200</v>
      </c>
      <c r="AE362" s="1" t="str">
        <f t="shared" si="191"/>
        <v>℃</v>
      </c>
      <c r="AF362" s="1"/>
      <c r="AG362" s="1"/>
      <c r="AH362" s="1"/>
      <c r="AI362" s="1"/>
      <c r="AJ362" s="1"/>
      <c r="AK362" s="58" t="s">
        <v>165</v>
      </c>
      <c r="AL362" s="4"/>
      <c r="AM362" s="4"/>
      <c r="AN362" s="5"/>
      <c r="AO362" s="195" t="s">
        <v>161</v>
      </c>
      <c r="AP362" s="199" t="s">
        <v>166</v>
      </c>
      <c r="AQ362" s="197"/>
      <c r="AR362" s="196"/>
      <c r="AS362" s="196"/>
      <c r="AT362" s="205" t="s">
        <v>168</v>
      </c>
      <c r="AU362" s="205" t="s">
        <v>169</v>
      </c>
      <c r="AV362" s="196" t="s">
        <v>170</v>
      </c>
      <c r="AW362" s="4"/>
      <c r="AX362" s="4"/>
      <c r="AY362" s="4"/>
      <c r="AZ362" s="4"/>
      <c r="BA362" s="4"/>
      <c r="BB362" s="4"/>
      <c r="BC362" s="4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4"/>
      <c r="BW362" s="8"/>
      <c r="BX362" s="8"/>
      <c r="BY362" s="8"/>
      <c r="BZ362" s="4"/>
      <c r="CA362" s="4"/>
      <c r="CB362" s="4"/>
      <c r="CC362" s="4"/>
      <c r="CD362" s="27"/>
      <c r="CE362" s="27"/>
      <c r="CF362" s="207">
        <f t="shared" si="192"/>
        <v>-0.2</v>
      </c>
      <c r="CG362" s="208">
        <f t="shared" si="193"/>
        <v>0.2</v>
      </c>
      <c r="CH362" s="209"/>
      <c r="CI362" s="210"/>
      <c r="CJ362" s="207">
        <f t="shared" si="194"/>
        <v>99.8</v>
      </c>
      <c r="CK362" s="208">
        <f t="shared" si="195"/>
        <v>100.2</v>
      </c>
      <c r="CL362" s="209"/>
      <c r="CM362" s="210"/>
      <c r="CN362" s="207">
        <f t="shared" si="196"/>
        <v>199.8</v>
      </c>
      <c r="CO362" s="208">
        <f t="shared" si="197"/>
        <v>200.2</v>
      </c>
      <c r="CP362" s="211"/>
      <c r="CQ362" s="212"/>
      <c r="CR362" s="213"/>
      <c r="CS362" s="213"/>
    </row>
    <row r="363" spans="1:97" ht="19.899999999999999" customHeight="1">
      <c r="A363" s="194">
        <v>362</v>
      </c>
      <c r="B363" s="195">
        <v>10</v>
      </c>
      <c r="C363" s="195"/>
      <c r="D363" s="196" t="s">
        <v>3870</v>
      </c>
      <c r="E363" s="196" t="s">
        <v>3871</v>
      </c>
      <c r="F363" s="196" t="s">
        <v>3872</v>
      </c>
      <c r="G363" s="196" t="s">
        <v>624</v>
      </c>
      <c r="H363" s="196" t="s">
        <v>461</v>
      </c>
      <c r="I363" s="237" t="str">
        <f t="shared" si="210"/>
        <v>0</v>
      </c>
      <c r="J363" s="237" t="str">
        <f t="shared" si="211"/>
        <v>200</v>
      </c>
      <c r="K363" s="2" t="str">
        <f t="shared" si="204"/>
        <v>FCS0302</v>
      </c>
      <c r="L363" s="1">
        <f t="shared" si="212"/>
        <v>8</v>
      </c>
      <c r="M363" s="1">
        <f t="shared" si="213"/>
        <v>2</v>
      </c>
      <c r="N363" s="1">
        <v>10</v>
      </c>
      <c r="O363" s="57" t="str">
        <f t="shared" si="214"/>
        <v>AAI143</v>
      </c>
      <c r="P363" s="2" t="str">
        <f t="shared" si="208"/>
        <v>AI</v>
      </c>
      <c r="Q363" s="2"/>
      <c r="R363" s="57" t="s">
        <v>162</v>
      </c>
      <c r="S363" s="2"/>
      <c r="T363" s="2"/>
      <c r="U363" s="2">
        <v>19</v>
      </c>
      <c r="V363" s="2"/>
      <c r="W363" s="36" t="s">
        <v>3873</v>
      </c>
      <c r="X363" s="36" t="s">
        <v>354</v>
      </c>
      <c r="Y363" s="3" t="str">
        <f t="shared" si="187"/>
        <v>%Z082110</v>
      </c>
      <c r="Z363" s="2" t="str">
        <f t="shared" si="177"/>
        <v>%%I08TT8053</v>
      </c>
      <c r="AA363" s="2"/>
      <c r="AB363" s="2" t="str">
        <f t="shared" si="188"/>
        <v>CL801第12块塔板温度</v>
      </c>
      <c r="AC363" s="1" t="str">
        <f t="shared" si="189"/>
        <v>0</v>
      </c>
      <c r="AD363" s="1" t="str">
        <f t="shared" si="190"/>
        <v>200</v>
      </c>
      <c r="AE363" s="1" t="str">
        <f t="shared" si="191"/>
        <v>℃</v>
      </c>
      <c r="AF363" s="1"/>
      <c r="AG363" s="1"/>
      <c r="AH363" s="1"/>
      <c r="AI363" s="1"/>
      <c r="AJ363" s="1"/>
      <c r="AK363" s="58" t="s">
        <v>165</v>
      </c>
      <c r="AL363" s="4"/>
      <c r="AM363" s="4"/>
      <c r="AN363" s="5"/>
      <c r="AO363" s="195" t="s">
        <v>161</v>
      </c>
      <c r="AP363" s="199" t="s">
        <v>166</v>
      </c>
      <c r="AQ363" s="197"/>
      <c r="AR363" s="196"/>
      <c r="AS363" s="196"/>
      <c r="AT363" s="205" t="s">
        <v>168</v>
      </c>
      <c r="AU363" s="205" t="s">
        <v>169</v>
      </c>
      <c r="AV363" s="196" t="s">
        <v>170</v>
      </c>
      <c r="AW363" s="4"/>
      <c r="AX363" s="4"/>
      <c r="AY363" s="4"/>
      <c r="AZ363" s="4"/>
      <c r="BA363" s="4"/>
      <c r="BB363" s="4"/>
      <c r="BC363" s="4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4"/>
      <c r="BW363" s="8"/>
      <c r="BX363" s="8"/>
      <c r="BY363" s="8"/>
      <c r="BZ363" s="4"/>
      <c r="CA363" s="4"/>
      <c r="CB363" s="4"/>
      <c r="CC363" s="4"/>
      <c r="CD363" s="27"/>
      <c r="CE363" s="27"/>
      <c r="CF363" s="207">
        <f t="shared" si="192"/>
        <v>-0.2</v>
      </c>
      <c r="CG363" s="208">
        <f t="shared" si="193"/>
        <v>0.2</v>
      </c>
      <c r="CH363" s="209"/>
      <c r="CI363" s="210"/>
      <c r="CJ363" s="207">
        <f t="shared" si="194"/>
        <v>99.8</v>
      </c>
      <c r="CK363" s="208">
        <f t="shared" si="195"/>
        <v>100.2</v>
      </c>
      <c r="CL363" s="209"/>
      <c r="CM363" s="210"/>
      <c r="CN363" s="207">
        <f t="shared" si="196"/>
        <v>199.8</v>
      </c>
      <c r="CO363" s="208">
        <f t="shared" si="197"/>
        <v>200.2</v>
      </c>
      <c r="CP363" s="211"/>
      <c r="CQ363" s="212"/>
      <c r="CR363" s="213"/>
      <c r="CS363" s="213"/>
    </row>
    <row r="364" spans="1:97" ht="19.899999999999999" customHeight="1">
      <c r="A364" s="194">
        <v>363</v>
      </c>
      <c r="B364" s="195">
        <v>11</v>
      </c>
      <c r="C364" s="195"/>
      <c r="D364" s="196" t="s">
        <v>3874</v>
      </c>
      <c r="E364" s="196" t="s">
        <v>3874</v>
      </c>
      <c r="F364" s="196" t="s">
        <v>3875</v>
      </c>
      <c r="G364" s="196"/>
      <c r="H364" s="196"/>
      <c r="I364" s="237"/>
      <c r="J364" s="237"/>
      <c r="K364" s="2" t="str">
        <f t="shared" si="204"/>
        <v>FCS0302</v>
      </c>
      <c r="L364" s="1">
        <f t="shared" si="212"/>
        <v>8</v>
      </c>
      <c r="M364" s="1">
        <f t="shared" si="213"/>
        <v>2</v>
      </c>
      <c r="N364" s="1">
        <v>11</v>
      </c>
      <c r="O364" s="57" t="str">
        <f t="shared" si="214"/>
        <v>AAI143</v>
      </c>
      <c r="P364" s="2" t="str">
        <f t="shared" si="208"/>
        <v>AI</v>
      </c>
      <c r="Q364" s="2"/>
      <c r="R364" s="57" t="s">
        <v>162</v>
      </c>
      <c r="S364" s="2"/>
      <c r="T364" s="2"/>
      <c r="U364" s="2"/>
      <c r="V364" s="2"/>
      <c r="W364" s="2"/>
      <c r="X364" s="2"/>
      <c r="Y364" s="3" t="str">
        <f t="shared" si="187"/>
        <v>%Z082111</v>
      </c>
      <c r="Z364" s="2" t="str">
        <f t="shared" ref="Z364:Z427" si="215">IF(D364="","",IF(P364="AI",CONCATENATE("%%I",E364),IF(P364="AO",CONCATENATE("%%O",E364),E364)))</f>
        <v>%%I08TT-8010A</v>
      </c>
      <c r="AA364" s="2"/>
      <c r="AB364" s="2" t="str">
        <f t="shared" si="188"/>
        <v>08PU801A机封系统液位</v>
      </c>
      <c r="AC364" s="1" t="str">
        <f t="shared" si="189"/>
        <v/>
      </c>
      <c r="AD364" s="1" t="str">
        <f t="shared" si="190"/>
        <v/>
      </c>
      <c r="AE364" s="1" t="str">
        <f t="shared" si="191"/>
        <v/>
      </c>
      <c r="AF364" s="1"/>
      <c r="AG364" s="1"/>
      <c r="AH364" s="1"/>
      <c r="AI364" s="1"/>
      <c r="AJ364" s="1"/>
      <c r="AK364" s="58" t="s">
        <v>165</v>
      </c>
      <c r="AL364" s="4"/>
      <c r="AM364" s="4"/>
      <c r="AN364" s="5"/>
      <c r="AO364" s="195" t="s">
        <v>161</v>
      </c>
      <c r="AP364" s="199" t="s">
        <v>166</v>
      </c>
      <c r="AQ364" s="197"/>
      <c r="AR364" s="196"/>
      <c r="AS364" s="196"/>
      <c r="AT364" s="205" t="s">
        <v>168</v>
      </c>
      <c r="AU364" s="205" t="s">
        <v>169</v>
      </c>
      <c r="AV364" s="196" t="s">
        <v>170</v>
      </c>
      <c r="AW364" s="4"/>
      <c r="AX364" s="4"/>
      <c r="AY364" s="4"/>
      <c r="AZ364" s="4"/>
      <c r="BA364" s="4"/>
      <c r="BB364" s="4"/>
      <c r="BC364" s="4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4"/>
      <c r="BW364" s="8"/>
      <c r="BX364" s="8"/>
      <c r="BY364" s="8"/>
      <c r="BZ364" s="4"/>
      <c r="CA364" s="4"/>
      <c r="CB364" s="4"/>
      <c r="CC364" s="4"/>
      <c r="CD364" s="27"/>
      <c r="CE364" s="27"/>
      <c r="CF364" s="207" t="e">
        <f t="shared" si="192"/>
        <v>#VALUE!</v>
      </c>
      <c r="CG364" s="208" t="e">
        <f t="shared" si="193"/>
        <v>#VALUE!</v>
      </c>
      <c r="CH364" s="209"/>
      <c r="CI364" s="210"/>
      <c r="CJ364" s="207" t="e">
        <f t="shared" si="194"/>
        <v>#VALUE!</v>
      </c>
      <c r="CK364" s="208" t="e">
        <f t="shared" si="195"/>
        <v>#VALUE!</v>
      </c>
      <c r="CL364" s="209"/>
      <c r="CM364" s="210"/>
      <c r="CN364" s="207" t="e">
        <f t="shared" si="196"/>
        <v>#VALUE!</v>
      </c>
      <c r="CO364" s="208" t="e">
        <f t="shared" si="197"/>
        <v>#VALUE!</v>
      </c>
      <c r="CP364" s="211"/>
      <c r="CQ364" s="212"/>
      <c r="CR364" s="213"/>
      <c r="CS364" s="213"/>
    </row>
    <row r="365" spans="1:97" ht="19.899999999999999" customHeight="1">
      <c r="A365" s="194">
        <v>364</v>
      </c>
      <c r="B365" s="195">
        <v>12</v>
      </c>
      <c r="C365" s="195"/>
      <c r="D365" s="196" t="s">
        <v>3876</v>
      </c>
      <c r="E365" s="196" t="s">
        <v>3876</v>
      </c>
      <c r="F365" s="196" t="s">
        <v>3877</v>
      </c>
      <c r="G365" s="196"/>
      <c r="H365" s="196"/>
      <c r="I365" s="237"/>
      <c r="J365" s="237"/>
      <c r="K365" s="2" t="str">
        <f t="shared" si="204"/>
        <v>FCS0302</v>
      </c>
      <c r="L365" s="1">
        <f t="shared" si="212"/>
        <v>8</v>
      </c>
      <c r="M365" s="1">
        <f t="shared" si="213"/>
        <v>2</v>
      </c>
      <c r="N365" s="1">
        <v>12</v>
      </c>
      <c r="O365" s="57" t="str">
        <f t="shared" si="214"/>
        <v>AAI143</v>
      </c>
      <c r="P365" s="2" t="str">
        <f t="shared" si="208"/>
        <v>AI</v>
      </c>
      <c r="Q365" s="2"/>
      <c r="R365" s="57" t="s">
        <v>162</v>
      </c>
      <c r="S365" s="2"/>
      <c r="T365" s="2"/>
      <c r="U365" s="2"/>
      <c r="V365" s="2"/>
      <c r="W365" s="2"/>
      <c r="X365" s="2"/>
      <c r="Y365" s="3" t="str">
        <f t="shared" si="187"/>
        <v>%Z082112</v>
      </c>
      <c r="Z365" s="2" t="str">
        <f t="shared" si="215"/>
        <v>%%I08TT-8010S</v>
      </c>
      <c r="AA365" s="2"/>
      <c r="AB365" s="2" t="str">
        <f t="shared" si="188"/>
        <v>08PU801S机封系统液位</v>
      </c>
      <c r="AC365" s="1" t="str">
        <f t="shared" si="189"/>
        <v/>
      </c>
      <c r="AD365" s="1" t="str">
        <f t="shared" si="190"/>
        <v/>
      </c>
      <c r="AE365" s="1" t="str">
        <f t="shared" si="191"/>
        <v/>
      </c>
      <c r="AF365" s="1"/>
      <c r="AG365" s="1"/>
      <c r="AH365" s="1"/>
      <c r="AI365" s="1"/>
      <c r="AJ365" s="1"/>
      <c r="AK365" s="58" t="s">
        <v>165</v>
      </c>
      <c r="AL365" s="4"/>
      <c r="AM365" s="4"/>
      <c r="AN365" s="5"/>
      <c r="AO365" s="195" t="s">
        <v>161</v>
      </c>
      <c r="AP365" s="199" t="s">
        <v>166</v>
      </c>
      <c r="AQ365" s="197"/>
      <c r="AR365" s="196"/>
      <c r="AS365" s="196"/>
      <c r="AT365" s="205" t="s">
        <v>168</v>
      </c>
      <c r="AU365" s="205" t="s">
        <v>169</v>
      </c>
      <c r="AV365" s="196" t="s">
        <v>170</v>
      </c>
      <c r="AW365" s="4"/>
      <c r="AX365" s="4"/>
      <c r="AY365" s="4"/>
      <c r="AZ365" s="4"/>
      <c r="BA365" s="4"/>
      <c r="BB365" s="4"/>
      <c r="BC365" s="4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4"/>
      <c r="BW365" s="8"/>
      <c r="BX365" s="8"/>
      <c r="BY365" s="8"/>
      <c r="BZ365" s="4"/>
      <c r="CA365" s="4"/>
      <c r="CB365" s="4"/>
      <c r="CC365" s="4"/>
      <c r="CD365" s="27"/>
      <c r="CE365" s="27"/>
      <c r="CF365" s="207" t="e">
        <f t="shared" si="192"/>
        <v>#VALUE!</v>
      </c>
      <c r="CG365" s="208" t="e">
        <f t="shared" si="193"/>
        <v>#VALUE!</v>
      </c>
      <c r="CH365" s="209"/>
      <c r="CI365" s="210"/>
      <c r="CJ365" s="207" t="e">
        <f t="shared" si="194"/>
        <v>#VALUE!</v>
      </c>
      <c r="CK365" s="208" t="e">
        <f t="shared" si="195"/>
        <v>#VALUE!</v>
      </c>
      <c r="CL365" s="209"/>
      <c r="CM365" s="210"/>
      <c r="CN365" s="207" t="e">
        <f t="shared" si="196"/>
        <v>#VALUE!</v>
      </c>
      <c r="CO365" s="208" t="e">
        <f t="shared" si="197"/>
        <v>#VALUE!</v>
      </c>
      <c r="CP365" s="211"/>
      <c r="CQ365" s="212"/>
      <c r="CR365" s="213"/>
      <c r="CS365" s="213"/>
    </row>
    <row r="366" spans="1:97" ht="19.899999999999999" customHeight="1">
      <c r="A366" s="194">
        <v>365</v>
      </c>
      <c r="B366" s="195">
        <v>13</v>
      </c>
      <c r="C366" s="195"/>
      <c r="D366" s="196" t="str">
        <f>LEFT(K366,1)&amp;RIGHT(K366,2)&amp;"N"&amp;L366&amp;"S"&amp;M366&amp;N366</f>
        <v>F02N8S213</v>
      </c>
      <c r="E366" s="196" t="s">
        <v>3878</v>
      </c>
      <c r="F366" s="196" t="s">
        <v>675</v>
      </c>
      <c r="G366" s="196"/>
      <c r="H366" s="196"/>
      <c r="I366" s="237"/>
      <c r="J366" s="237"/>
      <c r="K366" s="2" t="str">
        <f t="shared" si="204"/>
        <v>FCS0302</v>
      </c>
      <c r="L366" s="1">
        <f t="shared" si="212"/>
        <v>8</v>
      </c>
      <c r="M366" s="1">
        <f t="shared" si="213"/>
        <v>2</v>
      </c>
      <c r="N366" s="1">
        <v>13</v>
      </c>
      <c r="O366" s="57" t="str">
        <f t="shared" si="214"/>
        <v>AAI143</v>
      </c>
      <c r="P366" s="2" t="str">
        <f t="shared" si="208"/>
        <v>AI</v>
      </c>
      <c r="Q366" s="2"/>
      <c r="R366" s="57" t="s">
        <v>162</v>
      </c>
      <c r="S366" s="2"/>
      <c r="T366" s="2"/>
      <c r="U366" s="2"/>
      <c r="V366" s="2"/>
      <c r="W366" s="2"/>
      <c r="X366" s="2"/>
      <c r="Y366" s="3" t="str">
        <f t="shared" si="187"/>
        <v>%Z082113</v>
      </c>
      <c r="Z366" s="2" t="str">
        <f t="shared" si="215"/>
        <v>%%IF02N8S213</v>
      </c>
      <c r="AA366" s="2"/>
      <c r="AB366" s="2" t="str">
        <f t="shared" si="188"/>
        <v>SBAI SPARE</v>
      </c>
      <c r="AC366" s="1" t="str">
        <f t="shared" si="189"/>
        <v/>
      </c>
      <c r="AD366" s="1" t="str">
        <f t="shared" si="190"/>
        <v/>
      </c>
      <c r="AE366" s="1" t="str">
        <f t="shared" si="191"/>
        <v/>
      </c>
      <c r="AF366" s="1"/>
      <c r="AG366" s="1"/>
      <c r="AH366" s="1"/>
      <c r="AI366" s="1"/>
      <c r="AJ366" s="1"/>
      <c r="AK366" s="58" t="s">
        <v>165</v>
      </c>
      <c r="AL366" s="4"/>
      <c r="AM366" s="4"/>
      <c r="AN366" s="5"/>
      <c r="AO366" s="195" t="s">
        <v>161</v>
      </c>
      <c r="AP366" s="199" t="s">
        <v>166</v>
      </c>
      <c r="AQ366" s="197"/>
      <c r="AR366" s="196"/>
      <c r="AS366" s="196"/>
      <c r="AT366" s="205" t="s">
        <v>168</v>
      </c>
      <c r="AU366" s="205"/>
      <c r="AV366" s="196"/>
      <c r="AW366" s="4"/>
      <c r="AX366" s="4"/>
      <c r="AY366" s="4"/>
      <c r="AZ366" s="4"/>
      <c r="BA366" s="4"/>
      <c r="BB366" s="4"/>
      <c r="BC366" s="4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4"/>
      <c r="BW366" s="8"/>
      <c r="BX366" s="8"/>
      <c r="BY366" s="8"/>
      <c r="BZ366" s="4"/>
      <c r="CA366" s="4"/>
      <c r="CB366" s="4"/>
      <c r="CC366" s="4"/>
      <c r="CD366" s="27"/>
      <c r="CE366" s="27"/>
      <c r="CF366" s="207" t="e">
        <f t="shared" si="192"/>
        <v>#VALUE!</v>
      </c>
      <c r="CG366" s="208" t="e">
        <f t="shared" si="193"/>
        <v>#VALUE!</v>
      </c>
      <c r="CH366" s="209"/>
      <c r="CI366" s="210"/>
      <c r="CJ366" s="207" t="e">
        <f t="shared" si="194"/>
        <v>#VALUE!</v>
      </c>
      <c r="CK366" s="208" t="e">
        <f t="shared" si="195"/>
        <v>#VALUE!</v>
      </c>
      <c r="CL366" s="209"/>
      <c r="CM366" s="210"/>
      <c r="CN366" s="207" t="e">
        <f t="shared" si="196"/>
        <v>#VALUE!</v>
      </c>
      <c r="CO366" s="208" t="e">
        <f t="shared" si="197"/>
        <v>#VALUE!</v>
      </c>
      <c r="CP366" s="211"/>
      <c r="CQ366" s="212"/>
      <c r="CR366" s="213"/>
      <c r="CS366" s="213"/>
    </row>
    <row r="367" spans="1:97" ht="19.899999999999999" customHeight="1">
      <c r="A367" s="194">
        <v>366</v>
      </c>
      <c r="B367" s="204">
        <v>14</v>
      </c>
      <c r="C367" s="195"/>
      <c r="D367" s="196" t="str">
        <f>LEFT(K367,1)&amp;RIGHT(K367,2)&amp;"N"&amp;L367&amp;"S"&amp;M367&amp;N367</f>
        <v>F02N8S214</v>
      </c>
      <c r="E367" s="196" t="s">
        <v>3879</v>
      </c>
      <c r="F367" s="196" t="s">
        <v>675</v>
      </c>
      <c r="G367" s="196"/>
      <c r="H367" s="196"/>
      <c r="I367" s="237"/>
      <c r="J367" s="237"/>
      <c r="K367" s="2" t="str">
        <f t="shared" si="204"/>
        <v>FCS0302</v>
      </c>
      <c r="L367" s="1">
        <f t="shared" si="212"/>
        <v>8</v>
      </c>
      <c r="M367" s="1">
        <f t="shared" si="213"/>
        <v>2</v>
      </c>
      <c r="N367" s="1">
        <v>14</v>
      </c>
      <c r="O367" s="57" t="str">
        <f t="shared" si="214"/>
        <v>AAI143</v>
      </c>
      <c r="P367" s="2" t="str">
        <f t="shared" si="208"/>
        <v>AI</v>
      </c>
      <c r="Q367" s="2"/>
      <c r="R367" s="57" t="s">
        <v>162</v>
      </c>
      <c r="S367" s="2"/>
      <c r="T367" s="2"/>
      <c r="U367" s="2"/>
      <c r="V367" s="2"/>
      <c r="W367" s="36"/>
      <c r="X367" s="36"/>
      <c r="Y367" s="3" t="str">
        <f t="shared" si="187"/>
        <v>%Z082114</v>
      </c>
      <c r="Z367" s="2" t="str">
        <f t="shared" si="215"/>
        <v>%%IF02N8S214</v>
      </c>
      <c r="AA367" s="2"/>
      <c r="AB367" s="2" t="str">
        <f t="shared" si="188"/>
        <v>SBAI SPARE</v>
      </c>
      <c r="AC367" s="1" t="str">
        <f t="shared" si="189"/>
        <v/>
      </c>
      <c r="AD367" s="1" t="str">
        <f t="shared" si="190"/>
        <v/>
      </c>
      <c r="AE367" s="1" t="str">
        <f t="shared" si="191"/>
        <v/>
      </c>
      <c r="AF367" s="1"/>
      <c r="AG367" s="1"/>
      <c r="AH367" s="1"/>
      <c r="AI367" s="1"/>
      <c r="AJ367" s="1"/>
      <c r="AK367" s="58" t="s">
        <v>165</v>
      </c>
      <c r="AL367" s="4"/>
      <c r="AM367" s="4"/>
      <c r="AN367" s="5"/>
      <c r="AO367" s="195" t="s">
        <v>161</v>
      </c>
      <c r="AP367" s="199" t="s">
        <v>166</v>
      </c>
      <c r="AQ367" s="197"/>
      <c r="AR367" s="196"/>
      <c r="AS367" s="115"/>
      <c r="AT367" s="215" t="s">
        <v>168</v>
      </c>
      <c r="AU367" s="215"/>
      <c r="AV367" s="196"/>
      <c r="AW367" s="4"/>
      <c r="AX367" s="4"/>
      <c r="AY367" s="4"/>
      <c r="AZ367" s="4"/>
      <c r="BA367" s="4"/>
      <c r="BB367" s="4"/>
      <c r="BC367" s="4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4"/>
      <c r="BW367" s="8"/>
      <c r="BX367" s="8"/>
      <c r="BY367" s="8"/>
      <c r="BZ367" s="4"/>
      <c r="CA367" s="4"/>
      <c r="CB367" s="4"/>
      <c r="CC367" s="4"/>
      <c r="CD367" s="27"/>
      <c r="CE367" s="27"/>
      <c r="CF367" s="207" t="e">
        <f t="shared" si="192"/>
        <v>#VALUE!</v>
      </c>
      <c r="CG367" s="208" t="e">
        <f t="shared" si="193"/>
        <v>#VALUE!</v>
      </c>
      <c r="CH367" s="209"/>
      <c r="CI367" s="210"/>
      <c r="CJ367" s="207" t="e">
        <f t="shared" si="194"/>
        <v>#VALUE!</v>
      </c>
      <c r="CK367" s="208" t="e">
        <f t="shared" si="195"/>
        <v>#VALUE!</v>
      </c>
      <c r="CL367" s="209"/>
      <c r="CM367" s="210"/>
      <c r="CN367" s="207" t="e">
        <f t="shared" si="196"/>
        <v>#VALUE!</v>
      </c>
      <c r="CO367" s="208" t="e">
        <f t="shared" si="197"/>
        <v>#VALUE!</v>
      </c>
      <c r="CP367" s="211"/>
      <c r="CQ367" s="212"/>
      <c r="CR367" s="213"/>
      <c r="CS367" s="213"/>
    </row>
    <row r="368" spans="1:97" ht="19.899999999999999" customHeight="1">
      <c r="A368" s="194">
        <v>367</v>
      </c>
      <c r="B368" s="204">
        <v>15</v>
      </c>
      <c r="C368" s="195"/>
      <c r="D368" s="196" t="str">
        <f>LEFT(K368,1)&amp;RIGHT(K368,2)&amp;"N"&amp;L368&amp;"S"&amp;M368&amp;N368</f>
        <v>F02N8S215</v>
      </c>
      <c r="E368" s="196" t="s">
        <v>3880</v>
      </c>
      <c r="F368" s="196" t="s">
        <v>675</v>
      </c>
      <c r="G368" s="196"/>
      <c r="H368" s="196"/>
      <c r="I368" s="237"/>
      <c r="J368" s="237"/>
      <c r="K368" s="2" t="str">
        <f t="shared" si="204"/>
        <v>FCS0302</v>
      </c>
      <c r="L368" s="1">
        <f t="shared" si="212"/>
        <v>8</v>
      </c>
      <c r="M368" s="1">
        <f t="shared" si="213"/>
        <v>2</v>
      </c>
      <c r="N368" s="1">
        <v>15</v>
      </c>
      <c r="O368" s="57" t="str">
        <f t="shared" si="214"/>
        <v>AAI143</v>
      </c>
      <c r="P368" s="2" t="str">
        <f t="shared" si="208"/>
        <v>AI</v>
      </c>
      <c r="Q368" s="2"/>
      <c r="R368" s="57" t="s">
        <v>162</v>
      </c>
      <c r="S368" s="2"/>
      <c r="T368" s="2"/>
      <c r="U368" s="2"/>
      <c r="V368" s="2"/>
      <c r="W368" s="2"/>
      <c r="X368" s="2"/>
      <c r="Y368" s="3" t="str">
        <f t="shared" si="187"/>
        <v>%Z082115</v>
      </c>
      <c r="Z368" s="2" t="str">
        <f t="shared" si="215"/>
        <v>%%IF02N8S215</v>
      </c>
      <c r="AA368" s="2"/>
      <c r="AB368" s="2" t="str">
        <f t="shared" si="188"/>
        <v>SBAI SPARE</v>
      </c>
      <c r="AC368" s="1" t="str">
        <f t="shared" si="189"/>
        <v/>
      </c>
      <c r="AD368" s="1" t="str">
        <f t="shared" si="190"/>
        <v/>
      </c>
      <c r="AE368" s="1" t="str">
        <f t="shared" si="191"/>
        <v/>
      </c>
      <c r="AF368" s="1"/>
      <c r="AG368" s="1"/>
      <c r="AH368" s="1"/>
      <c r="AI368" s="1"/>
      <c r="AJ368" s="1"/>
      <c r="AK368" s="58" t="s">
        <v>165</v>
      </c>
      <c r="AL368" s="4"/>
      <c r="AM368" s="4"/>
      <c r="AN368" s="5"/>
      <c r="AO368" s="195" t="s">
        <v>161</v>
      </c>
      <c r="AP368" s="199" t="s">
        <v>166</v>
      </c>
      <c r="AQ368" s="197"/>
      <c r="AR368" s="196"/>
      <c r="AS368" s="195"/>
      <c r="AT368" s="216" t="s">
        <v>168</v>
      </c>
      <c r="AU368" s="216"/>
      <c r="AV368" s="196"/>
      <c r="AW368" s="4"/>
      <c r="AX368" s="4"/>
      <c r="AY368" s="4"/>
      <c r="AZ368" s="4"/>
      <c r="BA368" s="4"/>
      <c r="BB368" s="4"/>
      <c r="BC368" s="4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4"/>
      <c r="BW368" s="8"/>
      <c r="BX368" s="8"/>
      <c r="BY368" s="8"/>
      <c r="BZ368" s="4"/>
      <c r="CA368" s="4"/>
      <c r="CB368" s="4"/>
      <c r="CC368" s="4"/>
      <c r="CD368" s="27"/>
      <c r="CE368" s="27"/>
      <c r="CF368" s="207" t="e">
        <f t="shared" si="192"/>
        <v>#VALUE!</v>
      </c>
      <c r="CG368" s="208" t="e">
        <f t="shared" si="193"/>
        <v>#VALUE!</v>
      </c>
      <c r="CH368" s="209"/>
      <c r="CI368" s="210"/>
      <c r="CJ368" s="207" t="e">
        <f t="shared" si="194"/>
        <v>#VALUE!</v>
      </c>
      <c r="CK368" s="208" t="e">
        <f t="shared" si="195"/>
        <v>#VALUE!</v>
      </c>
      <c r="CL368" s="209"/>
      <c r="CM368" s="210"/>
      <c r="CN368" s="207" t="e">
        <f t="shared" si="196"/>
        <v>#VALUE!</v>
      </c>
      <c r="CO368" s="208" t="e">
        <f t="shared" si="197"/>
        <v>#VALUE!</v>
      </c>
      <c r="CP368" s="211"/>
      <c r="CQ368" s="212"/>
      <c r="CR368" s="213"/>
      <c r="CS368" s="213"/>
    </row>
    <row r="369" spans="1:97" ht="19.899999999999999" customHeight="1">
      <c r="A369" s="194">
        <v>368</v>
      </c>
      <c r="B369" s="204">
        <v>16</v>
      </c>
      <c r="C369" s="195"/>
      <c r="D369" s="196" t="str">
        <f>LEFT(K369,1)&amp;RIGHT(K369,2)&amp;"N"&amp;L369&amp;"S"&amp;M369&amp;N369</f>
        <v>F02N8S216</v>
      </c>
      <c r="E369" s="196" t="s">
        <v>3881</v>
      </c>
      <c r="F369" s="196" t="s">
        <v>675</v>
      </c>
      <c r="G369" s="196"/>
      <c r="H369" s="196"/>
      <c r="I369" s="237"/>
      <c r="J369" s="237"/>
      <c r="K369" s="2" t="str">
        <f t="shared" si="204"/>
        <v>FCS0302</v>
      </c>
      <c r="L369" s="1">
        <f t="shared" si="212"/>
        <v>8</v>
      </c>
      <c r="M369" s="1">
        <f t="shared" si="213"/>
        <v>2</v>
      </c>
      <c r="N369" s="1">
        <v>16</v>
      </c>
      <c r="O369" s="57" t="str">
        <f t="shared" si="214"/>
        <v>AAI143</v>
      </c>
      <c r="P369" s="2" t="str">
        <f t="shared" si="208"/>
        <v>AI</v>
      </c>
      <c r="Q369" s="2"/>
      <c r="R369" s="57" t="s">
        <v>162</v>
      </c>
      <c r="S369" s="2"/>
      <c r="T369" s="2"/>
      <c r="U369" s="2"/>
      <c r="V369" s="2"/>
      <c r="W369" s="2"/>
      <c r="X369" s="2"/>
      <c r="Y369" s="25" t="str">
        <f t="shared" si="187"/>
        <v>%Z082116</v>
      </c>
      <c r="Z369" s="2" t="str">
        <f t="shared" si="215"/>
        <v>%%IF02N8S216</v>
      </c>
      <c r="AA369" s="2"/>
      <c r="AB369" s="2" t="str">
        <f t="shared" si="188"/>
        <v>SBAI SPARE</v>
      </c>
      <c r="AC369" s="1" t="str">
        <f t="shared" si="189"/>
        <v/>
      </c>
      <c r="AD369" s="1" t="str">
        <f t="shared" si="190"/>
        <v/>
      </c>
      <c r="AE369" s="1" t="str">
        <f t="shared" si="191"/>
        <v/>
      </c>
      <c r="AF369" s="1"/>
      <c r="AG369" s="1"/>
      <c r="AH369" s="1"/>
      <c r="AI369" s="1"/>
      <c r="AJ369" s="1"/>
      <c r="AK369" s="58" t="s">
        <v>165</v>
      </c>
      <c r="AL369" s="4"/>
      <c r="AM369" s="4"/>
      <c r="AN369" s="5"/>
      <c r="AO369" s="195" t="s">
        <v>161</v>
      </c>
      <c r="AP369" s="199" t="s">
        <v>166</v>
      </c>
      <c r="AQ369" s="197"/>
      <c r="AR369" s="196"/>
      <c r="AS369" s="195"/>
      <c r="AT369" s="216" t="s">
        <v>168</v>
      </c>
      <c r="AU369" s="216"/>
      <c r="AV369" s="196"/>
      <c r="AW369" s="4"/>
      <c r="AX369" s="4"/>
      <c r="AY369" s="4"/>
      <c r="AZ369" s="4"/>
      <c r="BA369" s="4"/>
      <c r="BB369" s="4"/>
      <c r="BC369" s="4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4"/>
      <c r="BW369" s="8"/>
      <c r="BX369" s="8"/>
      <c r="BY369" s="8"/>
      <c r="BZ369" s="4"/>
      <c r="CA369" s="4"/>
      <c r="CB369" s="4"/>
      <c r="CC369" s="4"/>
      <c r="CD369" s="27"/>
      <c r="CE369" s="27"/>
      <c r="CF369" s="207" t="e">
        <f t="shared" si="192"/>
        <v>#VALUE!</v>
      </c>
      <c r="CG369" s="208" t="e">
        <f t="shared" si="193"/>
        <v>#VALUE!</v>
      </c>
      <c r="CH369" s="209"/>
      <c r="CI369" s="210"/>
      <c r="CJ369" s="207" t="e">
        <f t="shared" si="194"/>
        <v>#VALUE!</v>
      </c>
      <c r="CK369" s="208" t="e">
        <f t="shared" si="195"/>
        <v>#VALUE!</v>
      </c>
      <c r="CL369" s="209"/>
      <c r="CM369" s="210"/>
      <c r="CN369" s="207" t="e">
        <f t="shared" si="196"/>
        <v>#VALUE!</v>
      </c>
      <c r="CO369" s="208" t="e">
        <f t="shared" si="197"/>
        <v>#VALUE!</v>
      </c>
      <c r="CP369" s="211"/>
      <c r="CQ369" s="212"/>
      <c r="CR369" s="213"/>
      <c r="CS369" s="213"/>
    </row>
    <row r="370" spans="1:97" ht="19.899999999999999" customHeight="1">
      <c r="A370" s="194">
        <v>369</v>
      </c>
      <c r="B370" s="195">
        <v>1</v>
      </c>
      <c r="C370" s="195"/>
      <c r="D370" s="196" t="s">
        <v>3882</v>
      </c>
      <c r="E370" s="196" t="s">
        <v>3883</v>
      </c>
      <c r="F370" s="196" t="s">
        <v>3884</v>
      </c>
      <c r="G370" s="196" t="s">
        <v>624</v>
      </c>
      <c r="H370" s="196" t="s">
        <v>461</v>
      </c>
      <c r="I370" s="237" t="str">
        <f t="shared" ref="I370:I379" si="216">IF(G370&lt;&gt;"",LEFT(G370,FIND("~",G370,1)-1),"")</f>
        <v>0</v>
      </c>
      <c r="J370" s="237" t="str">
        <f t="shared" ref="J370:J379" si="217">IF(G370&lt;&gt;"",MID(G370,FIND("~",G370,1)+1,10),"")</f>
        <v>200</v>
      </c>
      <c r="K370" s="2" t="str">
        <f t="shared" ref="K370:K401" si="218">K369</f>
        <v>FCS0302</v>
      </c>
      <c r="L370" s="1">
        <v>8</v>
      </c>
      <c r="M370" s="1">
        <v>5</v>
      </c>
      <c r="N370" s="1">
        <v>1</v>
      </c>
      <c r="O370" s="57" t="s">
        <v>34</v>
      </c>
      <c r="P370" s="2" t="str">
        <f t="shared" si="208"/>
        <v>AI</v>
      </c>
      <c r="Q370" s="2"/>
      <c r="R370" s="57" t="s">
        <v>162</v>
      </c>
      <c r="S370" s="2"/>
      <c r="T370" s="2"/>
      <c r="U370" s="2">
        <v>13</v>
      </c>
      <c r="V370" s="2"/>
      <c r="W370" s="36" t="s">
        <v>3885</v>
      </c>
      <c r="X370" s="36" t="s">
        <v>354</v>
      </c>
      <c r="Y370" s="3" t="str">
        <f t="shared" si="187"/>
        <v>%Z085101</v>
      </c>
      <c r="Z370" s="2" t="str">
        <f t="shared" si="215"/>
        <v>%%I08TT8054</v>
      </c>
      <c r="AA370" s="2"/>
      <c r="AB370" s="2" t="str">
        <f t="shared" si="188"/>
        <v>CL801第23块塔板温度</v>
      </c>
      <c r="AC370" s="1" t="str">
        <f t="shared" si="189"/>
        <v>0</v>
      </c>
      <c r="AD370" s="1" t="str">
        <f t="shared" si="190"/>
        <v>200</v>
      </c>
      <c r="AE370" s="1" t="str">
        <f t="shared" si="191"/>
        <v>℃</v>
      </c>
      <c r="AF370" s="1"/>
      <c r="AG370" s="1"/>
      <c r="AH370" s="59"/>
      <c r="AI370" s="1"/>
      <c r="AJ370" s="1"/>
      <c r="AK370" s="58" t="s">
        <v>165</v>
      </c>
      <c r="AL370" s="4"/>
      <c r="AM370" s="4"/>
      <c r="AN370" s="5"/>
      <c r="AO370" s="195" t="s">
        <v>161</v>
      </c>
      <c r="AP370" s="199" t="s">
        <v>166</v>
      </c>
      <c r="AQ370" s="197"/>
      <c r="AR370" s="196"/>
      <c r="AS370" s="196"/>
      <c r="AT370" s="205" t="s">
        <v>168</v>
      </c>
      <c r="AU370" s="205" t="s">
        <v>169</v>
      </c>
      <c r="AV370" s="196" t="s">
        <v>170</v>
      </c>
      <c r="AW370" s="4"/>
      <c r="AX370" s="4"/>
      <c r="AY370" s="4"/>
      <c r="AZ370" s="4"/>
      <c r="BA370" s="4"/>
      <c r="BB370" s="4"/>
      <c r="BC370" s="4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4"/>
      <c r="BW370" s="8"/>
      <c r="BX370" s="8"/>
      <c r="BY370" s="8"/>
      <c r="BZ370" s="4"/>
      <c r="CA370" s="4"/>
      <c r="CB370" s="4"/>
      <c r="CC370" s="4"/>
      <c r="CD370" s="27"/>
      <c r="CE370" s="27"/>
      <c r="CF370" s="207">
        <f t="shared" si="192"/>
        <v>-0.2</v>
      </c>
      <c r="CG370" s="208">
        <f t="shared" si="193"/>
        <v>0.2</v>
      </c>
      <c r="CH370" s="209"/>
      <c r="CI370" s="210"/>
      <c r="CJ370" s="207">
        <f t="shared" si="194"/>
        <v>99.8</v>
      </c>
      <c r="CK370" s="208">
        <f t="shared" si="195"/>
        <v>100.2</v>
      </c>
      <c r="CL370" s="209"/>
      <c r="CM370" s="210"/>
      <c r="CN370" s="207">
        <f t="shared" si="196"/>
        <v>199.8</v>
      </c>
      <c r="CO370" s="208">
        <f t="shared" si="197"/>
        <v>200.2</v>
      </c>
      <c r="CP370" s="211"/>
      <c r="CQ370" s="212"/>
      <c r="CR370" s="213"/>
      <c r="CS370" s="213"/>
    </row>
    <row r="371" spans="1:97" ht="19.899999999999999" customHeight="1">
      <c r="A371" s="194">
        <v>370</v>
      </c>
      <c r="B371" s="195">
        <v>2</v>
      </c>
      <c r="C371" s="195"/>
      <c r="D371" s="196" t="s">
        <v>3886</v>
      </c>
      <c r="E371" s="196" t="s">
        <v>3887</v>
      </c>
      <c r="F371" s="196" t="s">
        <v>3888</v>
      </c>
      <c r="G371" s="196" t="s">
        <v>624</v>
      </c>
      <c r="H371" s="196" t="s">
        <v>461</v>
      </c>
      <c r="I371" s="237" t="str">
        <f t="shared" si="216"/>
        <v>0</v>
      </c>
      <c r="J371" s="237" t="str">
        <f t="shared" si="217"/>
        <v>200</v>
      </c>
      <c r="K371" s="2" t="str">
        <f t="shared" si="218"/>
        <v>FCS0302</v>
      </c>
      <c r="L371" s="1">
        <f t="shared" ref="L371:L385" si="219">L370</f>
        <v>8</v>
      </c>
      <c r="M371" s="1">
        <f t="shared" ref="M371:M385" si="220">M370</f>
        <v>5</v>
      </c>
      <c r="N371" s="1">
        <v>2</v>
      </c>
      <c r="O371" s="57" t="str">
        <f t="shared" ref="O371:O385" si="221">O370</f>
        <v>AAI143</v>
      </c>
      <c r="P371" s="2" t="str">
        <f t="shared" si="208"/>
        <v>AI</v>
      </c>
      <c r="Q371" s="2"/>
      <c r="R371" s="57" t="s">
        <v>162</v>
      </c>
      <c r="S371" s="2"/>
      <c r="T371" s="2"/>
      <c r="U371" s="2">
        <v>14</v>
      </c>
      <c r="V371" s="2"/>
      <c r="W371" s="36" t="s">
        <v>3889</v>
      </c>
      <c r="X371" s="36" t="s">
        <v>354</v>
      </c>
      <c r="Y371" s="3" t="str">
        <f t="shared" si="187"/>
        <v>%Z085102</v>
      </c>
      <c r="Z371" s="2" t="str">
        <f t="shared" si="215"/>
        <v>%%I08TT8055</v>
      </c>
      <c r="AA371" s="2"/>
      <c r="AB371" s="2" t="str">
        <f t="shared" si="188"/>
        <v>CL801顶部温度</v>
      </c>
      <c r="AC371" s="1" t="str">
        <f t="shared" si="189"/>
        <v>0</v>
      </c>
      <c r="AD371" s="1" t="str">
        <f t="shared" si="190"/>
        <v>200</v>
      </c>
      <c r="AE371" s="1" t="str">
        <f t="shared" si="191"/>
        <v>℃</v>
      </c>
      <c r="AF371" s="1"/>
      <c r="AG371" s="1"/>
      <c r="AH371" s="1"/>
      <c r="AI371" s="1"/>
      <c r="AJ371" s="1"/>
      <c r="AK371" s="58" t="s">
        <v>165</v>
      </c>
      <c r="AL371" s="4"/>
      <c r="AM371" s="4"/>
      <c r="AN371" s="5"/>
      <c r="AO371" s="195" t="s">
        <v>161</v>
      </c>
      <c r="AP371" s="199" t="s">
        <v>166</v>
      </c>
      <c r="AQ371" s="197"/>
      <c r="AR371" s="196"/>
      <c r="AS371" s="196"/>
      <c r="AT371" s="205" t="s">
        <v>168</v>
      </c>
      <c r="AU371" s="205" t="s">
        <v>169</v>
      </c>
      <c r="AV371" s="196" t="s">
        <v>170</v>
      </c>
      <c r="AW371" s="4"/>
      <c r="AX371" s="4"/>
      <c r="AY371" s="4"/>
      <c r="AZ371" s="4"/>
      <c r="BA371" s="4"/>
      <c r="BB371" s="4"/>
      <c r="BC371" s="4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4"/>
      <c r="BW371" s="8"/>
      <c r="BX371" s="8"/>
      <c r="BY371" s="8"/>
      <c r="BZ371" s="4"/>
      <c r="CA371" s="4"/>
      <c r="CB371" s="4"/>
      <c r="CC371" s="4"/>
      <c r="CD371" s="27"/>
      <c r="CE371" s="27"/>
      <c r="CF371" s="207">
        <f t="shared" si="192"/>
        <v>-0.2</v>
      </c>
      <c r="CG371" s="208">
        <f t="shared" si="193"/>
        <v>0.2</v>
      </c>
      <c r="CH371" s="209"/>
      <c r="CI371" s="210"/>
      <c r="CJ371" s="207">
        <f t="shared" si="194"/>
        <v>99.8</v>
      </c>
      <c r="CK371" s="208">
        <f t="shared" si="195"/>
        <v>100.2</v>
      </c>
      <c r="CL371" s="209"/>
      <c r="CM371" s="210"/>
      <c r="CN371" s="207">
        <f t="shared" si="196"/>
        <v>199.8</v>
      </c>
      <c r="CO371" s="208">
        <f t="shared" si="197"/>
        <v>200.2</v>
      </c>
      <c r="CP371" s="211"/>
      <c r="CQ371" s="212"/>
      <c r="CR371" s="213"/>
      <c r="CS371" s="213"/>
    </row>
    <row r="372" spans="1:97" ht="19.899999999999999" customHeight="1">
      <c r="A372" s="194">
        <v>371</v>
      </c>
      <c r="B372" s="195">
        <v>3</v>
      </c>
      <c r="C372" s="195"/>
      <c r="D372" s="196" t="s">
        <v>3890</v>
      </c>
      <c r="E372" s="196" t="s">
        <v>3891</v>
      </c>
      <c r="F372" s="196" t="s">
        <v>3892</v>
      </c>
      <c r="G372" s="196" t="s">
        <v>466</v>
      </c>
      <c r="H372" s="196" t="s">
        <v>461</v>
      </c>
      <c r="I372" s="237" t="str">
        <f t="shared" si="216"/>
        <v>0</v>
      </c>
      <c r="J372" s="237" t="str">
        <f t="shared" si="217"/>
        <v>80</v>
      </c>
      <c r="K372" s="2" t="str">
        <f t="shared" si="218"/>
        <v>FCS0302</v>
      </c>
      <c r="L372" s="1">
        <f t="shared" si="219"/>
        <v>8</v>
      </c>
      <c r="M372" s="1">
        <f t="shared" si="220"/>
        <v>5</v>
      </c>
      <c r="N372" s="1">
        <v>3</v>
      </c>
      <c r="O372" s="57" t="str">
        <f t="shared" si="221"/>
        <v>AAI143</v>
      </c>
      <c r="P372" s="2" t="str">
        <f t="shared" si="208"/>
        <v>AI</v>
      </c>
      <c r="Q372" s="2"/>
      <c r="R372" s="57" t="s">
        <v>162</v>
      </c>
      <c r="S372" s="2"/>
      <c r="T372" s="2"/>
      <c r="U372" s="2">
        <v>14</v>
      </c>
      <c r="V372" s="2"/>
      <c r="W372" s="36" t="s">
        <v>3893</v>
      </c>
      <c r="X372" s="36" t="s">
        <v>354</v>
      </c>
      <c r="Y372" s="3" t="str">
        <f t="shared" si="187"/>
        <v>%Z085103</v>
      </c>
      <c r="Z372" s="2" t="str">
        <f t="shared" si="215"/>
        <v>%%I08TT8139</v>
      </c>
      <c r="AA372" s="2"/>
      <c r="AB372" s="2" t="str">
        <f t="shared" si="188"/>
        <v>HE801出口温度</v>
      </c>
      <c r="AC372" s="1" t="str">
        <f t="shared" si="189"/>
        <v>0</v>
      </c>
      <c r="AD372" s="1" t="str">
        <f t="shared" si="190"/>
        <v>80</v>
      </c>
      <c r="AE372" s="1" t="str">
        <f t="shared" si="191"/>
        <v>℃</v>
      </c>
      <c r="AF372" s="1"/>
      <c r="AG372" s="1"/>
      <c r="AH372" s="1"/>
      <c r="AI372" s="1"/>
      <c r="AJ372" s="1"/>
      <c r="AK372" s="58" t="s">
        <v>165</v>
      </c>
      <c r="AL372" s="4"/>
      <c r="AM372" s="4"/>
      <c r="AN372" s="5"/>
      <c r="AO372" s="195" t="s">
        <v>161</v>
      </c>
      <c r="AP372" s="199" t="s">
        <v>166</v>
      </c>
      <c r="AQ372" s="197"/>
      <c r="AR372" s="196"/>
      <c r="AS372" s="196"/>
      <c r="AT372" s="205" t="s">
        <v>168</v>
      </c>
      <c r="AU372" s="205" t="s">
        <v>169</v>
      </c>
      <c r="AV372" s="196" t="s">
        <v>170</v>
      </c>
      <c r="AW372" s="4"/>
      <c r="AX372" s="4"/>
      <c r="AY372" s="4"/>
      <c r="AZ372" s="4"/>
      <c r="BA372" s="4"/>
      <c r="BB372" s="4"/>
      <c r="BC372" s="4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4"/>
      <c r="BW372" s="8"/>
      <c r="BX372" s="8"/>
      <c r="BY372" s="8"/>
      <c r="BZ372" s="4"/>
      <c r="CA372" s="4"/>
      <c r="CB372" s="4"/>
      <c r="CC372" s="4"/>
      <c r="CD372" s="27"/>
      <c r="CE372" s="27"/>
      <c r="CF372" s="207">
        <f t="shared" si="192"/>
        <v>-0.08</v>
      </c>
      <c r="CG372" s="208">
        <f t="shared" si="193"/>
        <v>0.08</v>
      </c>
      <c r="CH372" s="209"/>
      <c r="CI372" s="210"/>
      <c r="CJ372" s="207">
        <f t="shared" si="194"/>
        <v>39.92</v>
      </c>
      <c r="CK372" s="208">
        <f t="shared" si="195"/>
        <v>40.08</v>
      </c>
      <c r="CL372" s="209"/>
      <c r="CM372" s="210"/>
      <c r="CN372" s="207">
        <f t="shared" si="196"/>
        <v>79.92</v>
      </c>
      <c r="CO372" s="208">
        <f t="shared" si="197"/>
        <v>80.08</v>
      </c>
      <c r="CP372" s="211"/>
      <c r="CQ372" s="212"/>
      <c r="CR372" s="213"/>
      <c r="CS372" s="213"/>
    </row>
    <row r="373" spans="1:97" ht="19.899999999999999" customHeight="1">
      <c r="A373" s="194">
        <v>372</v>
      </c>
      <c r="B373" s="195">
        <v>4</v>
      </c>
      <c r="C373" s="195"/>
      <c r="D373" s="196" t="s">
        <v>3894</v>
      </c>
      <c r="E373" s="196" t="s">
        <v>3895</v>
      </c>
      <c r="F373" s="196" t="s">
        <v>3896</v>
      </c>
      <c r="G373" s="196" t="s">
        <v>466</v>
      </c>
      <c r="H373" s="196" t="s">
        <v>461</v>
      </c>
      <c r="I373" s="237" t="str">
        <f t="shared" si="216"/>
        <v>0</v>
      </c>
      <c r="J373" s="237" t="str">
        <f t="shared" si="217"/>
        <v>80</v>
      </c>
      <c r="K373" s="2" t="str">
        <f t="shared" si="218"/>
        <v>FCS0302</v>
      </c>
      <c r="L373" s="1">
        <f t="shared" si="219"/>
        <v>8</v>
      </c>
      <c r="M373" s="1">
        <f t="shared" si="220"/>
        <v>5</v>
      </c>
      <c r="N373" s="1">
        <v>4</v>
      </c>
      <c r="O373" s="57" t="str">
        <f t="shared" si="221"/>
        <v>AAI143</v>
      </c>
      <c r="P373" s="2" t="str">
        <f t="shared" si="208"/>
        <v>AI</v>
      </c>
      <c r="Q373" s="2"/>
      <c r="R373" s="57" t="s">
        <v>162</v>
      </c>
      <c r="S373" s="2"/>
      <c r="T373" s="2"/>
      <c r="U373" s="2">
        <v>14</v>
      </c>
      <c r="V373" s="2"/>
      <c r="W373" s="36" t="s">
        <v>3897</v>
      </c>
      <c r="X373" s="36" t="s">
        <v>354</v>
      </c>
      <c r="Y373" s="3" t="str">
        <f t="shared" si="187"/>
        <v>%Z085104</v>
      </c>
      <c r="Z373" s="2" t="str">
        <f t="shared" si="215"/>
        <v>%%I08TT9004</v>
      </c>
      <c r="AA373" s="2"/>
      <c r="AB373" s="2" t="str">
        <f t="shared" si="188"/>
        <v>干排气分离罐VE902温度</v>
      </c>
      <c r="AC373" s="1" t="str">
        <f t="shared" si="189"/>
        <v>0</v>
      </c>
      <c r="AD373" s="1" t="str">
        <f t="shared" si="190"/>
        <v>80</v>
      </c>
      <c r="AE373" s="1" t="str">
        <f t="shared" si="191"/>
        <v>℃</v>
      </c>
      <c r="AF373" s="1"/>
      <c r="AG373" s="1"/>
      <c r="AH373" s="1"/>
      <c r="AI373" s="1"/>
      <c r="AJ373" s="1"/>
      <c r="AK373" s="58" t="s">
        <v>165</v>
      </c>
      <c r="AL373" s="4"/>
      <c r="AM373" s="4"/>
      <c r="AN373" s="5"/>
      <c r="AO373" s="195" t="s">
        <v>161</v>
      </c>
      <c r="AP373" s="199" t="s">
        <v>166</v>
      </c>
      <c r="AQ373" s="197"/>
      <c r="AR373" s="196"/>
      <c r="AS373" s="196"/>
      <c r="AT373" s="205" t="s">
        <v>168</v>
      </c>
      <c r="AU373" s="205" t="s">
        <v>169</v>
      </c>
      <c r="AV373" s="196" t="s">
        <v>170</v>
      </c>
      <c r="AW373" s="4"/>
      <c r="AX373" s="4"/>
      <c r="AY373" s="4"/>
      <c r="AZ373" s="4"/>
      <c r="BA373" s="4"/>
      <c r="BB373" s="4"/>
      <c r="BC373" s="4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4"/>
      <c r="BW373" s="8"/>
      <c r="BX373" s="8"/>
      <c r="BY373" s="8"/>
      <c r="BZ373" s="4"/>
      <c r="CA373" s="4"/>
      <c r="CB373" s="4"/>
      <c r="CC373" s="4"/>
      <c r="CD373" s="27"/>
      <c r="CE373" s="27"/>
      <c r="CF373" s="207">
        <f t="shared" si="192"/>
        <v>-0.08</v>
      </c>
      <c r="CG373" s="208">
        <f t="shared" si="193"/>
        <v>0.08</v>
      </c>
      <c r="CH373" s="209"/>
      <c r="CI373" s="210"/>
      <c r="CJ373" s="207">
        <f t="shared" si="194"/>
        <v>39.92</v>
      </c>
      <c r="CK373" s="208">
        <f t="shared" si="195"/>
        <v>40.08</v>
      </c>
      <c r="CL373" s="209"/>
      <c r="CM373" s="210"/>
      <c r="CN373" s="207">
        <f t="shared" si="196"/>
        <v>79.92</v>
      </c>
      <c r="CO373" s="208">
        <f t="shared" si="197"/>
        <v>80.08</v>
      </c>
      <c r="CP373" s="211"/>
      <c r="CQ373" s="212"/>
      <c r="CR373" s="213"/>
      <c r="CS373" s="213"/>
    </row>
    <row r="374" spans="1:97" ht="19.899999999999999" customHeight="1">
      <c r="A374" s="194">
        <v>373</v>
      </c>
      <c r="B374" s="195">
        <v>5</v>
      </c>
      <c r="C374" s="195"/>
      <c r="D374" s="196" t="s">
        <v>3898</v>
      </c>
      <c r="E374" s="196" t="s">
        <v>3899</v>
      </c>
      <c r="F374" s="196" t="s">
        <v>3900</v>
      </c>
      <c r="G374" s="196" t="s">
        <v>466</v>
      </c>
      <c r="H374" s="196" t="s">
        <v>461</v>
      </c>
      <c r="I374" s="237" t="str">
        <f t="shared" si="216"/>
        <v>0</v>
      </c>
      <c r="J374" s="237" t="str">
        <f t="shared" si="217"/>
        <v>80</v>
      </c>
      <c r="K374" s="2" t="str">
        <f t="shared" si="218"/>
        <v>FCS0302</v>
      </c>
      <c r="L374" s="1">
        <f t="shared" si="219"/>
        <v>8</v>
      </c>
      <c r="M374" s="1">
        <f t="shared" si="220"/>
        <v>5</v>
      </c>
      <c r="N374" s="1">
        <v>5</v>
      </c>
      <c r="O374" s="57" t="str">
        <f t="shared" si="221"/>
        <v>AAI143</v>
      </c>
      <c r="P374" s="2" t="str">
        <f t="shared" si="208"/>
        <v>AI</v>
      </c>
      <c r="Q374" s="2"/>
      <c r="R374" s="57" t="s">
        <v>162</v>
      </c>
      <c r="S374" s="2"/>
      <c r="T374" s="2"/>
      <c r="U374" s="2">
        <v>14</v>
      </c>
      <c r="V374" s="2"/>
      <c r="W374" s="36" t="s">
        <v>3901</v>
      </c>
      <c r="X374" s="36" t="s">
        <v>354</v>
      </c>
      <c r="Y374" s="3" t="str">
        <f t="shared" si="187"/>
        <v>%Z085105</v>
      </c>
      <c r="Z374" s="2" t="str">
        <f t="shared" si="215"/>
        <v>%%I08TT9005</v>
      </c>
      <c r="AA374" s="2"/>
      <c r="AB374" s="2" t="str">
        <f t="shared" si="188"/>
        <v>阻火器ZX905A出口温度</v>
      </c>
      <c r="AC374" s="1" t="str">
        <f t="shared" si="189"/>
        <v>0</v>
      </c>
      <c r="AD374" s="1" t="str">
        <f t="shared" si="190"/>
        <v>80</v>
      </c>
      <c r="AE374" s="1" t="str">
        <f t="shared" si="191"/>
        <v>℃</v>
      </c>
      <c r="AF374" s="1"/>
      <c r="AG374" s="59"/>
      <c r="AH374" s="59"/>
      <c r="AI374" s="1"/>
      <c r="AJ374" s="1"/>
      <c r="AK374" s="58" t="s">
        <v>165</v>
      </c>
      <c r="AL374" s="4"/>
      <c r="AM374" s="4"/>
      <c r="AN374" s="5"/>
      <c r="AO374" s="195" t="s">
        <v>161</v>
      </c>
      <c r="AP374" s="199" t="s">
        <v>166</v>
      </c>
      <c r="AQ374" s="197"/>
      <c r="AR374" s="196"/>
      <c r="AS374" s="196"/>
      <c r="AT374" s="205" t="s">
        <v>168</v>
      </c>
      <c r="AU374" s="205" t="s">
        <v>169</v>
      </c>
      <c r="AV374" s="196" t="s">
        <v>170</v>
      </c>
      <c r="AW374" s="4"/>
      <c r="AX374" s="4"/>
      <c r="AY374" s="4"/>
      <c r="AZ374" s="4"/>
      <c r="BA374" s="4"/>
      <c r="BB374" s="4"/>
      <c r="BC374" s="4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4"/>
      <c r="BW374" s="8"/>
      <c r="BX374" s="8"/>
      <c r="BY374" s="8"/>
      <c r="BZ374" s="4"/>
      <c r="CA374" s="4"/>
      <c r="CB374" s="4"/>
      <c r="CC374" s="4"/>
      <c r="CD374" s="27"/>
      <c r="CE374" s="27"/>
      <c r="CF374" s="207">
        <f t="shared" si="192"/>
        <v>-0.08</v>
      </c>
      <c r="CG374" s="208">
        <f t="shared" si="193"/>
        <v>0.08</v>
      </c>
      <c r="CH374" s="209"/>
      <c r="CI374" s="210"/>
      <c r="CJ374" s="207">
        <f t="shared" si="194"/>
        <v>39.92</v>
      </c>
      <c r="CK374" s="208">
        <f t="shared" si="195"/>
        <v>40.08</v>
      </c>
      <c r="CL374" s="209"/>
      <c r="CM374" s="210"/>
      <c r="CN374" s="207">
        <f t="shared" si="196"/>
        <v>79.92</v>
      </c>
      <c r="CO374" s="208">
        <f t="shared" si="197"/>
        <v>80.08</v>
      </c>
      <c r="CP374" s="211"/>
      <c r="CQ374" s="212"/>
      <c r="CR374" s="213"/>
      <c r="CS374" s="213"/>
    </row>
    <row r="375" spans="1:97" ht="19.899999999999999" customHeight="1">
      <c r="A375" s="194">
        <v>374</v>
      </c>
      <c r="B375" s="195">
        <v>6</v>
      </c>
      <c r="C375" s="195"/>
      <c r="D375" s="196" t="s">
        <v>3902</v>
      </c>
      <c r="E375" s="196" t="s">
        <v>3903</v>
      </c>
      <c r="F375" s="196" t="s">
        <v>3904</v>
      </c>
      <c r="G375" s="196" t="s">
        <v>466</v>
      </c>
      <c r="H375" s="196" t="s">
        <v>461</v>
      </c>
      <c r="I375" s="237" t="str">
        <f t="shared" si="216"/>
        <v>0</v>
      </c>
      <c r="J375" s="237" t="str">
        <f t="shared" si="217"/>
        <v>80</v>
      </c>
      <c r="K375" s="2" t="str">
        <f t="shared" si="218"/>
        <v>FCS0302</v>
      </c>
      <c r="L375" s="1">
        <f t="shared" si="219"/>
        <v>8</v>
      </c>
      <c r="M375" s="1">
        <f t="shared" si="220"/>
        <v>5</v>
      </c>
      <c r="N375" s="1">
        <v>6</v>
      </c>
      <c r="O375" s="57" t="str">
        <f t="shared" si="221"/>
        <v>AAI143</v>
      </c>
      <c r="P375" s="2" t="str">
        <f t="shared" si="208"/>
        <v>AI</v>
      </c>
      <c r="Q375" s="2"/>
      <c r="R375" s="57" t="s">
        <v>162</v>
      </c>
      <c r="S375" s="2"/>
      <c r="T375" s="2"/>
      <c r="U375" s="2">
        <v>14</v>
      </c>
      <c r="V375" s="2"/>
      <c r="W375" s="36" t="s">
        <v>3905</v>
      </c>
      <c r="X375" s="36" t="s">
        <v>354</v>
      </c>
      <c r="Y375" s="3" t="str">
        <f t="shared" si="187"/>
        <v>%Z085106</v>
      </c>
      <c r="Z375" s="2" t="str">
        <f t="shared" si="215"/>
        <v>%%I08TT9006</v>
      </c>
      <c r="AA375" s="2"/>
      <c r="AB375" s="2" t="str">
        <f t="shared" si="188"/>
        <v>阻火器ZX905S出口温度</v>
      </c>
      <c r="AC375" s="1" t="str">
        <f t="shared" si="189"/>
        <v>0</v>
      </c>
      <c r="AD375" s="1" t="str">
        <f t="shared" si="190"/>
        <v>80</v>
      </c>
      <c r="AE375" s="1" t="str">
        <f t="shared" si="191"/>
        <v>℃</v>
      </c>
      <c r="AF375" s="1"/>
      <c r="AG375" s="59"/>
      <c r="AH375" s="1"/>
      <c r="AI375" s="1"/>
      <c r="AJ375" s="1"/>
      <c r="AK375" s="58" t="s">
        <v>165</v>
      </c>
      <c r="AL375" s="4"/>
      <c r="AM375" s="4"/>
      <c r="AN375" s="5"/>
      <c r="AO375" s="195" t="s">
        <v>161</v>
      </c>
      <c r="AP375" s="199" t="s">
        <v>166</v>
      </c>
      <c r="AQ375" s="197"/>
      <c r="AR375" s="196"/>
      <c r="AS375" s="196"/>
      <c r="AT375" s="205" t="s">
        <v>168</v>
      </c>
      <c r="AU375" s="205" t="s">
        <v>169</v>
      </c>
      <c r="AV375" s="196" t="s">
        <v>170</v>
      </c>
      <c r="AW375" s="4"/>
      <c r="AX375" s="4"/>
      <c r="AY375" s="4"/>
      <c r="AZ375" s="4"/>
      <c r="BA375" s="4"/>
      <c r="BB375" s="4"/>
      <c r="BC375" s="4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4"/>
      <c r="BW375" s="8"/>
      <c r="BX375" s="8"/>
      <c r="BY375" s="8"/>
      <c r="BZ375" s="4"/>
      <c r="CA375" s="4"/>
      <c r="CB375" s="4"/>
      <c r="CC375" s="4"/>
      <c r="CD375" s="27"/>
      <c r="CE375" s="27"/>
      <c r="CF375" s="207">
        <f t="shared" si="192"/>
        <v>-0.08</v>
      </c>
      <c r="CG375" s="208">
        <f t="shared" si="193"/>
        <v>0.08</v>
      </c>
      <c r="CH375" s="209"/>
      <c r="CI375" s="210"/>
      <c r="CJ375" s="207">
        <f t="shared" si="194"/>
        <v>39.92</v>
      </c>
      <c r="CK375" s="208">
        <f t="shared" si="195"/>
        <v>40.08</v>
      </c>
      <c r="CL375" s="209"/>
      <c r="CM375" s="210"/>
      <c r="CN375" s="207">
        <f t="shared" si="196"/>
        <v>79.92</v>
      </c>
      <c r="CO375" s="208">
        <f t="shared" si="197"/>
        <v>80.08</v>
      </c>
      <c r="CP375" s="211"/>
      <c r="CQ375" s="212"/>
      <c r="CR375" s="213"/>
      <c r="CS375" s="213"/>
    </row>
    <row r="376" spans="1:97" ht="19.899999999999999" customHeight="1">
      <c r="A376" s="194">
        <v>375</v>
      </c>
      <c r="B376" s="195">
        <v>7</v>
      </c>
      <c r="C376" s="195"/>
      <c r="D376" s="196" t="s">
        <v>3906</v>
      </c>
      <c r="E376" s="196" t="s">
        <v>3907</v>
      </c>
      <c r="F376" s="196" t="s">
        <v>3908</v>
      </c>
      <c r="G376" s="196" t="s">
        <v>466</v>
      </c>
      <c r="H376" s="196" t="s">
        <v>461</v>
      </c>
      <c r="I376" s="237" t="str">
        <f t="shared" si="216"/>
        <v>0</v>
      </c>
      <c r="J376" s="237" t="str">
        <f t="shared" si="217"/>
        <v>80</v>
      </c>
      <c r="K376" s="2" t="str">
        <f t="shared" si="218"/>
        <v>FCS0302</v>
      </c>
      <c r="L376" s="1">
        <f t="shared" si="219"/>
        <v>8</v>
      </c>
      <c r="M376" s="1">
        <f t="shared" si="220"/>
        <v>5</v>
      </c>
      <c r="N376" s="1">
        <v>7</v>
      </c>
      <c r="O376" s="57" t="str">
        <f t="shared" si="221"/>
        <v>AAI143</v>
      </c>
      <c r="P376" s="2" t="str">
        <f t="shared" si="208"/>
        <v>AI</v>
      </c>
      <c r="Q376" s="2"/>
      <c r="R376" s="57" t="s">
        <v>162</v>
      </c>
      <c r="S376" s="2"/>
      <c r="T376" s="2"/>
      <c r="U376" s="2">
        <v>14</v>
      </c>
      <c r="V376" s="2"/>
      <c r="W376" s="36" t="s">
        <v>3909</v>
      </c>
      <c r="X376" s="36" t="s">
        <v>354</v>
      </c>
      <c r="Y376" s="3" t="str">
        <f t="shared" si="187"/>
        <v>%Z085107</v>
      </c>
      <c r="Z376" s="2" t="str">
        <f t="shared" si="215"/>
        <v>%%I08TT9007</v>
      </c>
      <c r="AA376" s="2"/>
      <c r="AB376" s="2" t="str">
        <f t="shared" si="188"/>
        <v>分离罐VE903温度</v>
      </c>
      <c r="AC376" s="1" t="str">
        <f t="shared" si="189"/>
        <v>0</v>
      </c>
      <c r="AD376" s="1" t="str">
        <f t="shared" si="190"/>
        <v>80</v>
      </c>
      <c r="AE376" s="1" t="str">
        <f t="shared" si="191"/>
        <v>℃</v>
      </c>
      <c r="AF376" s="1"/>
      <c r="AG376" s="1"/>
      <c r="AH376" s="59"/>
      <c r="AI376" s="1"/>
      <c r="AJ376" s="1"/>
      <c r="AK376" s="58" t="s">
        <v>165</v>
      </c>
      <c r="AL376" s="4"/>
      <c r="AM376" s="4"/>
      <c r="AN376" s="5"/>
      <c r="AO376" s="195" t="s">
        <v>161</v>
      </c>
      <c r="AP376" s="199" t="s">
        <v>166</v>
      </c>
      <c r="AQ376" s="197"/>
      <c r="AR376" s="196"/>
      <c r="AS376" s="196"/>
      <c r="AT376" s="205" t="s">
        <v>168</v>
      </c>
      <c r="AU376" s="205" t="s">
        <v>169</v>
      </c>
      <c r="AV376" s="196" t="s">
        <v>170</v>
      </c>
      <c r="AW376" s="4"/>
      <c r="AX376" s="4"/>
      <c r="AY376" s="4"/>
      <c r="AZ376" s="4"/>
      <c r="BA376" s="4"/>
      <c r="BB376" s="4"/>
      <c r="BC376" s="4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4"/>
      <c r="BW376" s="8"/>
      <c r="BX376" s="8"/>
      <c r="BY376" s="8"/>
      <c r="BZ376" s="4"/>
      <c r="CA376" s="4"/>
      <c r="CB376" s="4"/>
      <c r="CC376" s="4"/>
      <c r="CD376" s="27"/>
      <c r="CE376" s="27"/>
      <c r="CF376" s="207">
        <f t="shared" si="192"/>
        <v>-0.08</v>
      </c>
      <c r="CG376" s="208">
        <f t="shared" si="193"/>
        <v>0.08</v>
      </c>
      <c r="CH376" s="209"/>
      <c r="CI376" s="210"/>
      <c r="CJ376" s="207">
        <f t="shared" si="194"/>
        <v>39.92</v>
      </c>
      <c r="CK376" s="208">
        <f t="shared" si="195"/>
        <v>40.08</v>
      </c>
      <c r="CL376" s="209"/>
      <c r="CM376" s="210"/>
      <c r="CN376" s="207">
        <f t="shared" si="196"/>
        <v>79.92</v>
      </c>
      <c r="CO376" s="208">
        <f t="shared" si="197"/>
        <v>80.08</v>
      </c>
      <c r="CP376" s="211"/>
      <c r="CQ376" s="212"/>
      <c r="CR376" s="213"/>
      <c r="CS376" s="213"/>
    </row>
    <row r="377" spans="1:97" ht="19.899999999999999" customHeight="1">
      <c r="A377" s="194">
        <v>376</v>
      </c>
      <c r="B377" s="195">
        <v>8</v>
      </c>
      <c r="C377" s="195"/>
      <c r="D377" s="196" t="s">
        <v>3910</v>
      </c>
      <c r="E377" s="196" t="s">
        <v>3911</v>
      </c>
      <c r="F377" s="196" t="s">
        <v>3912</v>
      </c>
      <c r="G377" s="196" t="s">
        <v>466</v>
      </c>
      <c r="H377" s="196" t="s">
        <v>461</v>
      </c>
      <c r="I377" s="237" t="str">
        <f t="shared" si="216"/>
        <v>0</v>
      </c>
      <c r="J377" s="237" t="str">
        <f t="shared" si="217"/>
        <v>80</v>
      </c>
      <c r="K377" s="2" t="str">
        <f t="shared" si="218"/>
        <v>FCS0302</v>
      </c>
      <c r="L377" s="1">
        <f t="shared" si="219"/>
        <v>8</v>
      </c>
      <c r="M377" s="1">
        <f t="shared" si="220"/>
        <v>5</v>
      </c>
      <c r="N377" s="1">
        <v>8</v>
      </c>
      <c r="O377" s="57" t="str">
        <f t="shared" si="221"/>
        <v>AAI143</v>
      </c>
      <c r="P377" s="2" t="str">
        <f t="shared" si="208"/>
        <v>AI</v>
      </c>
      <c r="Q377" s="2"/>
      <c r="R377" s="57" t="s">
        <v>162</v>
      </c>
      <c r="S377" s="2"/>
      <c r="T377" s="2"/>
      <c r="U377" s="2">
        <v>14</v>
      </c>
      <c r="V377" s="2"/>
      <c r="W377" s="36" t="s">
        <v>3913</v>
      </c>
      <c r="X377" s="36" t="s">
        <v>354</v>
      </c>
      <c r="Y377" s="3" t="str">
        <f t="shared" si="187"/>
        <v>%Z085108</v>
      </c>
      <c r="Z377" s="2" t="str">
        <f t="shared" si="215"/>
        <v>%%I08TT9008</v>
      </c>
      <c r="AA377" s="2"/>
      <c r="AB377" s="2" t="str">
        <f t="shared" si="188"/>
        <v>阻火器ZX904A出口温度</v>
      </c>
      <c r="AC377" s="1" t="str">
        <f t="shared" si="189"/>
        <v>0</v>
      </c>
      <c r="AD377" s="1" t="str">
        <f t="shared" si="190"/>
        <v>80</v>
      </c>
      <c r="AE377" s="1" t="str">
        <f t="shared" si="191"/>
        <v>℃</v>
      </c>
      <c r="AF377" s="1"/>
      <c r="AG377" s="1"/>
      <c r="AH377" s="59"/>
      <c r="AI377" s="1"/>
      <c r="AJ377" s="1"/>
      <c r="AK377" s="58" t="s">
        <v>165</v>
      </c>
      <c r="AL377" s="4"/>
      <c r="AM377" s="4"/>
      <c r="AN377" s="5"/>
      <c r="AO377" s="195" t="s">
        <v>161</v>
      </c>
      <c r="AP377" s="199" t="s">
        <v>166</v>
      </c>
      <c r="AQ377" s="197"/>
      <c r="AR377" s="196"/>
      <c r="AS377" s="196"/>
      <c r="AT377" s="205" t="s">
        <v>168</v>
      </c>
      <c r="AU377" s="205" t="s">
        <v>169</v>
      </c>
      <c r="AV377" s="196" t="s">
        <v>170</v>
      </c>
      <c r="AW377" s="4"/>
      <c r="AX377" s="4"/>
      <c r="AY377" s="4"/>
      <c r="AZ377" s="4"/>
      <c r="BA377" s="4"/>
      <c r="BB377" s="4"/>
      <c r="BC377" s="4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4"/>
      <c r="BW377" s="8"/>
      <c r="BX377" s="8"/>
      <c r="BY377" s="8"/>
      <c r="BZ377" s="4"/>
      <c r="CA377" s="4"/>
      <c r="CB377" s="4"/>
      <c r="CC377" s="4"/>
      <c r="CD377" s="27"/>
      <c r="CE377" s="27"/>
      <c r="CF377" s="207">
        <f t="shared" si="192"/>
        <v>-0.08</v>
      </c>
      <c r="CG377" s="208">
        <f t="shared" si="193"/>
        <v>0.08</v>
      </c>
      <c r="CH377" s="209"/>
      <c r="CI377" s="210"/>
      <c r="CJ377" s="207">
        <f t="shared" si="194"/>
        <v>39.92</v>
      </c>
      <c r="CK377" s="208">
        <f t="shared" si="195"/>
        <v>40.08</v>
      </c>
      <c r="CL377" s="209"/>
      <c r="CM377" s="210"/>
      <c r="CN377" s="207">
        <f t="shared" si="196"/>
        <v>79.92</v>
      </c>
      <c r="CO377" s="208">
        <f t="shared" si="197"/>
        <v>80.08</v>
      </c>
      <c r="CP377" s="211"/>
      <c r="CQ377" s="212"/>
      <c r="CR377" s="213"/>
      <c r="CS377" s="213"/>
    </row>
    <row r="378" spans="1:97" ht="19.899999999999999" customHeight="1">
      <c r="A378" s="194">
        <v>377</v>
      </c>
      <c r="B378" s="195">
        <v>9</v>
      </c>
      <c r="C378" s="195"/>
      <c r="D378" s="196" t="s">
        <v>3914</v>
      </c>
      <c r="E378" s="196" t="s">
        <v>3915</v>
      </c>
      <c r="F378" s="196" t="s">
        <v>3916</v>
      </c>
      <c r="G378" s="196" t="s">
        <v>466</v>
      </c>
      <c r="H378" s="196" t="s">
        <v>461</v>
      </c>
      <c r="I378" s="237" t="str">
        <f t="shared" si="216"/>
        <v>0</v>
      </c>
      <c r="J378" s="237" t="str">
        <f t="shared" si="217"/>
        <v>80</v>
      </c>
      <c r="K378" s="2" t="str">
        <f t="shared" si="218"/>
        <v>FCS0302</v>
      </c>
      <c r="L378" s="1">
        <f t="shared" si="219"/>
        <v>8</v>
      </c>
      <c r="M378" s="1">
        <f t="shared" si="220"/>
        <v>5</v>
      </c>
      <c r="N378" s="1">
        <v>9</v>
      </c>
      <c r="O378" s="57" t="str">
        <f t="shared" si="221"/>
        <v>AAI143</v>
      </c>
      <c r="P378" s="2" t="str">
        <f t="shared" si="208"/>
        <v>AI</v>
      </c>
      <c r="Q378" s="2"/>
      <c r="R378" s="57" t="s">
        <v>162</v>
      </c>
      <c r="S378" s="2"/>
      <c r="T378" s="2"/>
      <c r="U378" s="2">
        <v>14</v>
      </c>
      <c r="V378" s="2"/>
      <c r="W378" s="36" t="s">
        <v>3917</v>
      </c>
      <c r="X378" s="36" t="s">
        <v>354</v>
      </c>
      <c r="Y378" s="3" t="str">
        <f t="shared" si="187"/>
        <v>%Z085109</v>
      </c>
      <c r="Z378" s="2" t="str">
        <f t="shared" si="215"/>
        <v>%%I08TT9009</v>
      </c>
      <c r="AA378" s="2"/>
      <c r="AB378" s="2" t="str">
        <f t="shared" si="188"/>
        <v>阻火器ZX904S出口温度</v>
      </c>
      <c r="AC378" s="1" t="str">
        <f t="shared" si="189"/>
        <v>0</v>
      </c>
      <c r="AD378" s="1" t="str">
        <f t="shared" si="190"/>
        <v>80</v>
      </c>
      <c r="AE378" s="1" t="str">
        <f t="shared" si="191"/>
        <v>℃</v>
      </c>
      <c r="AF378" s="1"/>
      <c r="AG378" s="1"/>
      <c r="AH378" s="59"/>
      <c r="AI378" s="1"/>
      <c r="AJ378" s="1"/>
      <c r="AK378" s="58" t="s">
        <v>165</v>
      </c>
      <c r="AL378" s="4"/>
      <c r="AM378" s="4"/>
      <c r="AN378" s="5"/>
      <c r="AO378" s="195" t="s">
        <v>161</v>
      </c>
      <c r="AP378" s="199" t="s">
        <v>166</v>
      </c>
      <c r="AQ378" s="197"/>
      <c r="AR378" s="196"/>
      <c r="AS378" s="196"/>
      <c r="AT378" s="205" t="s">
        <v>168</v>
      </c>
      <c r="AU378" s="205" t="s">
        <v>169</v>
      </c>
      <c r="AV378" s="196" t="s">
        <v>170</v>
      </c>
      <c r="AW378" s="4"/>
      <c r="AX378" s="4"/>
      <c r="AY378" s="4"/>
      <c r="AZ378" s="4"/>
      <c r="BA378" s="4"/>
      <c r="BB378" s="4"/>
      <c r="BC378" s="4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4"/>
      <c r="BW378" s="8"/>
      <c r="BX378" s="8"/>
      <c r="BY378" s="8"/>
      <c r="BZ378" s="4"/>
      <c r="CA378" s="4"/>
      <c r="CB378" s="4"/>
      <c r="CC378" s="4"/>
      <c r="CD378" s="27"/>
      <c r="CE378" s="27"/>
      <c r="CF378" s="207">
        <f t="shared" si="192"/>
        <v>-0.08</v>
      </c>
      <c r="CG378" s="208">
        <f t="shared" si="193"/>
        <v>0.08</v>
      </c>
      <c r="CH378" s="209"/>
      <c r="CI378" s="210"/>
      <c r="CJ378" s="207">
        <f t="shared" si="194"/>
        <v>39.92</v>
      </c>
      <c r="CK378" s="208">
        <f t="shared" si="195"/>
        <v>40.08</v>
      </c>
      <c r="CL378" s="209"/>
      <c r="CM378" s="210"/>
      <c r="CN378" s="207">
        <f t="shared" si="196"/>
        <v>79.92</v>
      </c>
      <c r="CO378" s="208">
        <f t="shared" si="197"/>
        <v>80.08</v>
      </c>
      <c r="CP378" s="211"/>
      <c r="CQ378" s="212"/>
      <c r="CR378" s="213"/>
      <c r="CS378" s="213"/>
    </row>
    <row r="379" spans="1:97" ht="19.899999999999999" customHeight="1">
      <c r="A379" s="194">
        <v>378</v>
      </c>
      <c r="B379" s="195">
        <v>10</v>
      </c>
      <c r="C379" s="195"/>
      <c r="D379" s="196" t="s">
        <v>3918</v>
      </c>
      <c r="E379" s="196" t="s">
        <v>3919</v>
      </c>
      <c r="F379" s="196" t="s">
        <v>3920</v>
      </c>
      <c r="G379" s="196" t="s">
        <v>466</v>
      </c>
      <c r="H379" s="196" t="s">
        <v>461</v>
      </c>
      <c r="I379" s="237" t="str">
        <f t="shared" si="216"/>
        <v>0</v>
      </c>
      <c r="J379" s="237" t="str">
        <f t="shared" si="217"/>
        <v>80</v>
      </c>
      <c r="K379" s="2" t="str">
        <f t="shared" si="218"/>
        <v>FCS0302</v>
      </c>
      <c r="L379" s="1">
        <f t="shared" si="219"/>
        <v>8</v>
      </c>
      <c r="M379" s="1">
        <f t="shared" si="220"/>
        <v>5</v>
      </c>
      <c r="N379" s="1">
        <v>10</v>
      </c>
      <c r="O379" s="57" t="str">
        <f t="shared" si="221"/>
        <v>AAI143</v>
      </c>
      <c r="P379" s="2" t="str">
        <f t="shared" si="208"/>
        <v>AI</v>
      </c>
      <c r="Q379" s="2"/>
      <c r="R379" s="57" t="s">
        <v>162</v>
      </c>
      <c r="S379" s="2"/>
      <c r="T379" s="2"/>
      <c r="U379" s="2">
        <v>14</v>
      </c>
      <c r="V379" s="2"/>
      <c r="W379" s="36" t="s">
        <v>3921</v>
      </c>
      <c r="X379" s="36" t="s">
        <v>354</v>
      </c>
      <c r="Y379" s="3" t="str">
        <f t="shared" si="187"/>
        <v>%Z085110</v>
      </c>
      <c r="Z379" s="2" t="str">
        <f t="shared" si="215"/>
        <v>%%I08TT9010</v>
      </c>
      <c r="AA379" s="2"/>
      <c r="AB379" s="2" t="str">
        <f t="shared" si="188"/>
        <v>分离罐VE905温度</v>
      </c>
      <c r="AC379" s="1" t="str">
        <f t="shared" si="189"/>
        <v>0</v>
      </c>
      <c r="AD379" s="1" t="str">
        <f t="shared" si="190"/>
        <v>80</v>
      </c>
      <c r="AE379" s="1" t="str">
        <f t="shared" si="191"/>
        <v>℃</v>
      </c>
      <c r="AF379" s="1"/>
      <c r="AG379" s="1"/>
      <c r="AH379" s="59"/>
      <c r="AI379" s="1"/>
      <c r="AJ379" s="1"/>
      <c r="AK379" s="58" t="s">
        <v>165</v>
      </c>
      <c r="AL379" s="4"/>
      <c r="AM379" s="4"/>
      <c r="AN379" s="5"/>
      <c r="AO379" s="195" t="s">
        <v>161</v>
      </c>
      <c r="AP379" s="199" t="s">
        <v>166</v>
      </c>
      <c r="AQ379" s="197"/>
      <c r="AR379" s="196"/>
      <c r="AS379" s="196"/>
      <c r="AT379" s="205" t="s">
        <v>168</v>
      </c>
      <c r="AU379" s="205" t="s">
        <v>169</v>
      </c>
      <c r="AV379" s="196" t="s">
        <v>170</v>
      </c>
      <c r="AW379" s="4"/>
      <c r="AX379" s="4"/>
      <c r="AY379" s="4"/>
      <c r="AZ379" s="4"/>
      <c r="BA379" s="4"/>
      <c r="BB379" s="4"/>
      <c r="BC379" s="4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4"/>
      <c r="BW379" s="8"/>
      <c r="BX379" s="8"/>
      <c r="BY379" s="8"/>
      <c r="BZ379" s="4"/>
      <c r="CA379" s="4"/>
      <c r="CB379" s="4"/>
      <c r="CC379" s="4"/>
      <c r="CD379" s="27"/>
      <c r="CE379" s="27"/>
      <c r="CF379" s="207">
        <f t="shared" si="192"/>
        <v>-0.08</v>
      </c>
      <c r="CG379" s="208">
        <f t="shared" si="193"/>
        <v>0.08</v>
      </c>
      <c r="CH379" s="209"/>
      <c r="CI379" s="210"/>
      <c r="CJ379" s="207">
        <f t="shared" si="194"/>
        <v>39.92</v>
      </c>
      <c r="CK379" s="208">
        <f t="shared" si="195"/>
        <v>40.08</v>
      </c>
      <c r="CL379" s="209"/>
      <c r="CM379" s="210"/>
      <c r="CN379" s="207">
        <f t="shared" si="196"/>
        <v>79.92</v>
      </c>
      <c r="CO379" s="208">
        <f t="shared" si="197"/>
        <v>80.08</v>
      </c>
      <c r="CP379" s="211"/>
      <c r="CQ379" s="212"/>
      <c r="CR379" s="213"/>
      <c r="CS379" s="213"/>
    </row>
    <row r="380" spans="1:97" ht="19.899999999999999" customHeight="1">
      <c r="A380" s="194">
        <v>379</v>
      </c>
      <c r="B380" s="195">
        <v>11</v>
      </c>
      <c r="C380" s="195"/>
      <c r="D380" s="196" t="str">
        <f t="shared" ref="D380:D385" si="222">LEFT(K380,1)&amp;RIGHT(K380,2)&amp;"N"&amp;L380&amp;"S"&amp;M380&amp;N380</f>
        <v>F02N8S511</v>
      </c>
      <c r="E380" s="196" t="s">
        <v>3922</v>
      </c>
      <c r="F380" s="196" t="s">
        <v>675</v>
      </c>
      <c r="G380" s="196"/>
      <c r="H380" s="196"/>
      <c r="I380" s="237"/>
      <c r="J380" s="237"/>
      <c r="K380" s="2" t="str">
        <f t="shared" si="218"/>
        <v>FCS0302</v>
      </c>
      <c r="L380" s="1">
        <f t="shared" si="219"/>
        <v>8</v>
      </c>
      <c r="M380" s="1">
        <f t="shared" si="220"/>
        <v>5</v>
      </c>
      <c r="N380" s="1">
        <v>11</v>
      </c>
      <c r="O380" s="57" t="str">
        <f t="shared" si="221"/>
        <v>AAI143</v>
      </c>
      <c r="P380" s="2" t="str">
        <f t="shared" si="208"/>
        <v>AI</v>
      </c>
      <c r="Q380" s="2"/>
      <c r="R380" s="57" t="s">
        <v>162</v>
      </c>
      <c r="S380" s="2"/>
      <c r="T380" s="2"/>
      <c r="U380" s="2"/>
      <c r="V380" s="2"/>
      <c r="W380" s="2"/>
      <c r="X380" s="2"/>
      <c r="Y380" s="3" t="str">
        <f t="shared" si="187"/>
        <v>%Z085111</v>
      </c>
      <c r="Z380" s="2" t="str">
        <f t="shared" si="215"/>
        <v>%%IF02N8S511</v>
      </c>
      <c r="AA380" s="2"/>
      <c r="AB380" s="2" t="str">
        <f t="shared" si="188"/>
        <v>SBAI SPARE</v>
      </c>
      <c r="AC380" s="1" t="str">
        <f t="shared" si="189"/>
        <v/>
      </c>
      <c r="AD380" s="1" t="str">
        <f t="shared" si="190"/>
        <v/>
      </c>
      <c r="AE380" s="1" t="str">
        <f t="shared" si="191"/>
        <v/>
      </c>
      <c r="AF380" s="1"/>
      <c r="AG380" s="59"/>
      <c r="AH380" s="1"/>
      <c r="AI380" s="1"/>
      <c r="AJ380" s="1"/>
      <c r="AK380" s="58" t="s">
        <v>165</v>
      </c>
      <c r="AL380" s="4"/>
      <c r="AM380" s="4"/>
      <c r="AN380" s="5"/>
      <c r="AO380" s="195" t="s">
        <v>161</v>
      </c>
      <c r="AP380" s="199" t="s">
        <v>166</v>
      </c>
      <c r="AQ380" s="197"/>
      <c r="AR380" s="196"/>
      <c r="AS380" s="196"/>
      <c r="AT380" s="205" t="s">
        <v>168</v>
      </c>
      <c r="AU380" s="205"/>
      <c r="AV380" s="196"/>
      <c r="AW380" s="4"/>
      <c r="AX380" s="4"/>
      <c r="AY380" s="4"/>
      <c r="AZ380" s="4"/>
      <c r="BA380" s="4"/>
      <c r="BB380" s="4"/>
      <c r="BC380" s="4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4"/>
      <c r="BW380" s="8"/>
      <c r="BX380" s="8"/>
      <c r="BY380" s="8"/>
      <c r="BZ380" s="4"/>
      <c r="CA380" s="4"/>
      <c r="CB380" s="4"/>
      <c r="CC380" s="4"/>
      <c r="CD380" s="27"/>
      <c r="CE380" s="27"/>
      <c r="CF380" s="207" t="e">
        <f t="shared" si="192"/>
        <v>#VALUE!</v>
      </c>
      <c r="CG380" s="208" t="e">
        <f t="shared" si="193"/>
        <v>#VALUE!</v>
      </c>
      <c r="CH380" s="209"/>
      <c r="CI380" s="210"/>
      <c r="CJ380" s="207" t="e">
        <f t="shared" si="194"/>
        <v>#VALUE!</v>
      </c>
      <c r="CK380" s="208" t="e">
        <f t="shared" si="195"/>
        <v>#VALUE!</v>
      </c>
      <c r="CL380" s="209"/>
      <c r="CM380" s="210"/>
      <c r="CN380" s="207" t="e">
        <f t="shared" si="196"/>
        <v>#VALUE!</v>
      </c>
      <c r="CO380" s="208" t="e">
        <f t="shared" si="197"/>
        <v>#VALUE!</v>
      </c>
      <c r="CP380" s="211"/>
      <c r="CQ380" s="212"/>
      <c r="CR380" s="213"/>
      <c r="CS380" s="213"/>
    </row>
    <row r="381" spans="1:97" ht="19.899999999999999" customHeight="1">
      <c r="A381" s="194">
        <v>380</v>
      </c>
      <c r="B381" s="195">
        <v>12</v>
      </c>
      <c r="C381" s="195"/>
      <c r="D381" s="196" t="str">
        <f t="shared" si="222"/>
        <v>F02N8S512</v>
      </c>
      <c r="E381" s="196" t="s">
        <v>3923</v>
      </c>
      <c r="F381" s="196" t="s">
        <v>675</v>
      </c>
      <c r="G381" s="196"/>
      <c r="H381" s="196"/>
      <c r="I381" s="237"/>
      <c r="J381" s="237"/>
      <c r="K381" s="2" t="str">
        <f t="shared" si="218"/>
        <v>FCS0302</v>
      </c>
      <c r="L381" s="1">
        <f t="shared" si="219"/>
        <v>8</v>
      </c>
      <c r="M381" s="1">
        <f t="shared" si="220"/>
        <v>5</v>
      </c>
      <c r="N381" s="1">
        <v>12</v>
      </c>
      <c r="O381" s="57" t="str">
        <f t="shared" si="221"/>
        <v>AAI143</v>
      </c>
      <c r="P381" s="2" t="str">
        <f t="shared" si="208"/>
        <v>AI</v>
      </c>
      <c r="Q381" s="2"/>
      <c r="R381" s="57" t="s">
        <v>162</v>
      </c>
      <c r="S381" s="2"/>
      <c r="T381" s="2"/>
      <c r="U381" s="2"/>
      <c r="V381" s="2"/>
      <c r="W381" s="2"/>
      <c r="X381" s="2"/>
      <c r="Y381" s="3" t="str">
        <f t="shared" si="187"/>
        <v>%Z085112</v>
      </c>
      <c r="Z381" s="2" t="str">
        <f t="shared" si="215"/>
        <v>%%IF02N8S512</v>
      </c>
      <c r="AA381" s="2"/>
      <c r="AB381" s="2" t="str">
        <f t="shared" si="188"/>
        <v>SBAI SPARE</v>
      </c>
      <c r="AC381" s="1" t="str">
        <f t="shared" si="189"/>
        <v/>
      </c>
      <c r="AD381" s="1" t="str">
        <f t="shared" si="190"/>
        <v/>
      </c>
      <c r="AE381" s="1" t="str">
        <f t="shared" si="191"/>
        <v/>
      </c>
      <c r="AF381" s="1"/>
      <c r="AG381" s="59"/>
      <c r="AH381" s="1"/>
      <c r="AI381" s="1"/>
      <c r="AJ381" s="1"/>
      <c r="AK381" s="58" t="s">
        <v>165</v>
      </c>
      <c r="AL381" s="4"/>
      <c r="AM381" s="4"/>
      <c r="AN381" s="5"/>
      <c r="AO381" s="195" t="s">
        <v>161</v>
      </c>
      <c r="AP381" s="199" t="s">
        <v>166</v>
      </c>
      <c r="AQ381" s="197"/>
      <c r="AR381" s="196"/>
      <c r="AS381" s="196"/>
      <c r="AT381" s="205" t="s">
        <v>168</v>
      </c>
      <c r="AU381" s="205"/>
      <c r="AV381" s="196"/>
      <c r="AW381" s="4"/>
      <c r="AX381" s="4"/>
      <c r="AY381" s="4"/>
      <c r="AZ381" s="4"/>
      <c r="BA381" s="4"/>
      <c r="BB381" s="4"/>
      <c r="BC381" s="4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4"/>
      <c r="BW381" s="8"/>
      <c r="BX381" s="8"/>
      <c r="BY381" s="8"/>
      <c r="BZ381" s="4"/>
      <c r="CA381" s="4"/>
      <c r="CB381" s="4"/>
      <c r="CC381" s="4"/>
      <c r="CD381" s="27"/>
      <c r="CE381" s="27"/>
      <c r="CF381" s="207" t="e">
        <f t="shared" si="192"/>
        <v>#VALUE!</v>
      </c>
      <c r="CG381" s="208" t="e">
        <f t="shared" si="193"/>
        <v>#VALUE!</v>
      </c>
      <c r="CH381" s="209"/>
      <c r="CI381" s="210"/>
      <c r="CJ381" s="207" t="e">
        <f t="shared" si="194"/>
        <v>#VALUE!</v>
      </c>
      <c r="CK381" s="208" t="e">
        <f t="shared" si="195"/>
        <v>#VALUE!</v>
      </c>
      <c r="CL381" s="209"/>
      <c r="CM381" s="210"/>
      <c r="CN381" s="207" t="e">
        <f t="shared" si="196"/>
        <v>#VALUE!</v>
      </c>
      <c r="CO381" s="208" t="e">
        <f t="shared" si="197"/>
        <v>#VALUE!</v>
      </c>
      <c r="CP381" s="211"/>
      <c r="CQ381" s="212"/>
      <c r="CR381" s="213"/>
      <c r="CS381" s="213"/>
    </row>
    <row r="382" spans="1:97" ht="19.899999999999999" customHeight="1">
      <c r="A382" s="194">
        <v>381</v>
      </c>
      <c r="B382" s="195">
        <v>13</v>
      </c>
      <c r="C382" s="195"/>
      <c r="D382" s="196" t="str">
        <f t="shared" si="222"/>
        <v>F02N8S513</v>
      </c>
      <c r="E382" s="196" t="s">
        <v>3924</v>
      </c>
      <c r="F382" s="196" t="s">
        <v>675</v>
      </c>
      <c r="G382" s="196"/>
      <c r="H382" s="196"/>
      <c r="I382" s="237"/>
      <c r="J382" s="237"/>
      <c r="K382" s="2" t="str">
        <f t="shared" si="218"/>
        <v>FCS0302</v>
      </c>
      <c r="L382" s="1">
        <f t="shared" si="219"/>
        <v>8</v>
      </c>
      <c r="M382" s="1">
        <f t="shared" si="220"/>
        <v>5</v>
      </c>
      <c r="N382" s="1">
        <v>13</v>
      </c>
      <c r="O382" s="57" t="str">
        <f t="shared" si="221"/>
        <v>AAI143</v>
      </c>
      <c r="P382" s="2" t="str">
        <f t="shared" si="208"/>
        <v>AI</v>
      </c>
      <c r="Q382" s="2"/>
      <c r="R382" s="57" t="s">
        <v>162</v>
      </c>
      <c r="S382" s="2"/>
      <c r="T382" s="2"/>
      <c r="U382" s="2"/>
      <c r="V382" s="2"/>
      <c r="W382" s="2"/>
      <c r="X382" s="2"/>
      <c r="Y382" s="3" t="str">
        <f t="shared" si="187"/>
        <v>%Z085113</v>
      </c>
      <c r="Z382" s="2" t="str">
        <f t="shared" si="215"/>
        <v>%%IF02N8S513</v>
      </c>
      <c r="AA382" s="2"/>
      <c r="AB382" s="2" t="str">
        <f t="shared" si="188"/>
        <v>SBAI SPARE</v>
      </c>
      <c r="AC382" s="1" t="str">
        <f t="shared" si="189"/>
        <v/>
      </c>
      <c r="AD382" s="1" t="str">
        <f t="shared" si="190"/>
        <v/>
      </c>
      <c r="AE382" s="1" t="str">
        <f t="shared" si="191"/>
        <v/>
      </c>
      <c r="AF382" s="1"/>
      <c r="AG382" s="59"/>
      <c r="AH382" s="1"/>
      <c r="AI382" s="1"/>
      <c r="AJ382" s="1"/>
      <c r="AK382" s="58" t="s">
        <v>165</v>
      </c>
      <c r="AL382" s="4"/>
      <c r="AM382" s="4"/>
      <c r="AN382" s="5"/>
      <c r="AO382" s="195" t="s">
        <v>161</v>
      </c>
      <c r="AP382" s="199" t="s">
        <v>166</v>
      </c>
      <c r="AQ382" s="197"/>
      <c r="AR382" s="196"/>
      <c r="AS382" s="196"/>
      <c r="AT382" s="205" t="s">
        <v>168</v>
      </c>
      <c r="AU382" s="205"/>
      <c r="AV382" s="196"/>
      <c r="AW382" s="4"/>
      <c r="AX382" s="4"/>
      <c r="AY382" s="4"/>
      <c r="AZ382" s="4"/>
      <c r="BA382" s="4"/>
      <c r="BB382" s="4"/>
      <c r="BC382" s="4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4"/>
      <c r="BW382" s="8"/>
      <c r="BX382" s="8"/>
      <c r="BY382" s="8"/>
      <c r="BZ382" s="4"/>
      <c r="CA382" s="4"/>
      <c r="CB382" s="4"/>
      <c r="CC382" s="4"/>
      <c r="CD382" s="27"/>
      <c r="CE382" s="27"/>
      <c r="CF382" s="207" t="e">
        <f t="shared" si="192"/>
        <v>#VALUE!</v>
      </c>
      <c r="CG382" s="208" t="e">
        <f t="shared" si="193"/>
        <v>#VALUE!</v>
      </c>
      <c r="CH382" s="209"/>
      <c r="CI382" s="210"/>
      <c r="CJ382" s="207" t="e">
        <f t="shared" si="194"/>
        <v>#VALUE!</v>
      </c>
      <c r="CK382" s="208" t="e">
        <f t="shared" si="195"/>
        <v>#VALUE!</v>
      </c>
      <c r="CL382" s="209"/>
      <c r="CM382" s="210"/>
      <c r="CN382" s="207" t="e">
        <f t="shared" si="196"/>
        <v>#VALUE!</v>
      </c>
      <c r="CO382" s="208" t="e">
        <f t="shared" si="197"/>
        <v>#VALUE!</v>
      </c>
      <c r="CP382" s="211"/>
      <c r="CQ382" s="212"/>
      <c r="CR382" s="213"/>
      <c r="CS382" s="213"/>
    </row>
    <row r="383" spans="1:97" ht="19.899999999999999" customHeight="1">
      <c r="A383" s="194">
        <v>382</v>
      </c>
      <c r="B383" s="204">
        <v>14</v>
      </c>
      <c r="C383" s="195"/>
      <c r="D383" s="196" t="str">
        <f t="shared" si="222"/>
        <v>F02N8S514</v>
      </c>
      <c r="E383" s="196" t="s">
        <v>3925</v>
      </c>
      <c r="F383" s="196" t="s">
        <v>675</v>
      </c>
      <c r="G383" s="196"/>
      <c r="H383" s="196"/>
      <c r="I383" s="237"/>
      <c r="J383" s="237"/>
      <c r="K383" s="2" t="str">
        <f t="shared" si="218"/>
        <v>FCS0302</v>
      </c>
      <c r="L383" s="1">
        <f t="shared" si="219"/>
        <v>8</v>
      </c>
      <c r="M383" s="1">
        <f t="shared" si="220"/>
        <v>5</v>
      </c>
      <c r="N383" s="1">
        <v>14</v>
      </c>
      <c r="O383" s="57" t="str">
        <f t="shared" si="221"/>
        <v>AAI143</v>
      </c>
      <c r="P383" s="2" t="str">
        <f t="shared" si="208"/>
        <v>AI</v>
      </c>
      <c r="Q383" s="2"/>
      <c r="R383" s="57" t="s">
        <v>162</v>
      </c>
      <c r="S383" s="2"/>
      <c r="T383" s="2"/>
      <c r="U383" s="2"/>
      <c r="V383" s="2"/>
      <c r="W383" s="36"/>
      <c r="X383" s="36"/>
      <c r="Y383" s="3" t="str">
        <f t="shared" si="187"/>
        <v>%Z085114</v>
      </c>
      <c r="Z383" s="2" t="str">
        <f t="shared" si="215"/>
        <v>%%IF02N8S514</v>
      </c>
      <c r="AA383" s="2"/>
      <c r="AB383" s="2" t="str">
        <f t="shared" si="188"/>
        <v>SBAI SPARE</v>
      </c>
      <c r="AC383" s="1" t="str">
        <f t="shared" si="189"/>
        <v/>
      </c>
      <c r="AD383" s="1" t="str">
        <f t="shared" si="190"/>
        <v/>
      </c>
      <c r="AE383" s="1" t="str">
        <f t="shared" si="191"/>
        <v/>
      </c>
      <c r="AF383" s="1"/>
      <c r="AG383" s="59"/>
      <c r="AH383" s="1"/>
      <c r="AI383" s="1"/>
      <c r="AJ383" s="1"/>
      <c r="AK383" s="58" t="s">
        <v>165</v>
      </c>
      <c r="AL383" s="4"/>
      <c r="AM383" s="4"/>
      <c r="AN383" s="5"/>
      <c r="AO383" s="195" t="s">
        <v>161</v>
      </c>
      <c r="AP383" s="199" t="s">
        <v>166</v>
      </c>
      <c r="AQ383" s="197"/>
      <c r="AR383" s="196"/>
      <c r="AS383" s="115"/>
      <c r="AT383" s="215" t="s">
        <v>168</v>
      </c>
      <c r="AU383" s="215"/>
      <c r="AV383" s="196"/>
      <c r="AW383" s="4"/>
      <c r="AX383" s="4"/>
      <c r="AY383" s="4"/>
      <c r="AZ383" s="4"/>
      <c r="BA383" s="4"/>
      <c r="BB383" s="4"/>
      <c r="BC383" s="4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4"/>
      <c r="BW383" s="8"/>
      <c r="BX383" s="8"/>
      <c r="BY383" s="8"/>
      <c r="BZ383" s="4"/>
      <c r="CA383" s="4"/>
      <c r="CB383" s="4"/>
      <c r="CC383" s="4"/>
      <c r="CD383" s="27"/>
      <c r="CE383" s="27"/>
      <c r="CF383" s="207" t="e">
        <f t="shared" si="192"/>
        <v>#VALUE!</v>
      </c>
      <c r="CG383" s="208" t="e">
        <f t="shared" si="193"/>
        <v>#VALUE!</v>
      </c>
      <c r="CH383" s="209"/>
      <c r="CI383" s="210"/>
      <c r="CJ383" s="207" t="e">
        <f t="shared" si="194"/>
        <v>#VALUE!</v>
      </c>
      <c r="CK383" s="208" t="e">
        <f t="shared" si="195"/>
        <v>#VALUE!</v>
      </c>
      <c r="CL383" s="209"/>
      <c r="CM383" s="210"/>
      <c r="CN383" s="207" t="e">
        <f t="shared" si="196"/>
        <v>#VALUE!</v>
      </c>
      <c r="CO383" s="208" t="e">
        <f t="shared" si="197"/>
        <v>#VALUE!</v>
      </c>
      <c r="CP383" s="211"/>
      <c r="CQ383" s="212"/>
      <c r="CR383" s="213"/>
      <c r="CS383" s="213"/>
    </row>
    <row r="384" spans="1:97" ht="19.899999999999999" customHeight="1">
      <c r="A384" s="194">
        <v>383</v>
      </c>
      <c r="B384" s="204">
        <v>15</v>
      </c>
      <c r="C384" s="195"/>
      <c r="D384" s="196" t="str">
        <f t="shared" si="222"/>
        <v>F02N8S515</v>
      </c>
      <c r="E384" s="196" t="s">
        <v>3926</v>
      </c>
      <c r="F384" s="196" t="s">
        <v>675</v>
      </c>
      <c r="G384" s="196"/>
      <c r="H384" s="196"/>
      <c r="I384" s="237"/>
      <c r="J384" s="237"/>
      <c r="K384" s="2" t="str">
        <f t="shared" si="218"/>
        <v>FCS0302</v>
      </c>
      <c r="L384" s="1">
        <f t="shared" si="219"/>
        <v>8</v>
      </c>
      <c r="M384" s="1">
        <f t="shared" si="220"/>
        <v>5</v>
      </c>
      <c r="N384" s="1">
        <v>15</v>
      </c>
      <c r="O384" s="57" t="str">
        <f t="shared" si="221"/>
        <v>AAI143</v>
      </c>
      <c r="P384" s="2" t="str">
        <f t="shared" si="208"/>
        <v>AI</v>
      </c>
      <c r="Q384" s="2"/>
      <c r="R384" s="57" t="s">
        <v>162</v>
      </c>
      <c r="S384" s="2"/>
      <c r="T384" s="2"/>
      <c r="U384" s="2"/>
      <c r="V384" s="2"/>
      <c r="W384" s="2"/>
      <c r="X384" s="2"/>
      <c r="Y384" s="3" t="str">
        <f t="shared" si="187"/>
        <v>%Z085115</v>
      </c>
      <c r="Z384" s="2" t="str">
        <f t="shared" si="215"/>
        <v>%%IF02N8S515</v>
      </c>
      <c r="AA384" s="2"/>
      <c r="AB384" s="2" t="str">
        <f t="shared" si="188"/>
        <v>SBAI SPARE</v>
      </c>
      <c r="AC384" s="1" t="str">
        <f t="shared" si="189"/>
        <v/>
      </c>
      <c r="AD384" s="1" t="str">
        <f t="shared" si="190"/>
        <v/>
      </c>
      <c r="AE384" s="1" t="str">
        <f t="shared" si="191"/>
        <v/>
      </c>
      <c r="AF384" s="1"/>
      <c r="AG384" s="59"/>
      <c r="AH384" s="1"/>
      <c r="AI384" s="1"/>
      <c r="AJ384" s="1"/>
      <c r="AK384" s="58" t="s">
        <v>165</v>
      </c>
      <c r="AL384" s="4"/>
      <c r="AM384" s="4"/>
      <c r="AN384" s="5"/>
      <c r="AO384" s="195" t="s">
        <v>161</v>
      </c>
      <c r="AP384" s="199" t="s">
        <v>166</v>
      </c>
      <c r="AQ384" s="197"/>
      <c r="AR384" s="196"/>
      <c r="AS384" s="195"/>
      <c r="AT384" s="216" t="s">
        <v>168</v>
      </c>
      <c r="AU384" s="216"/>
      <c r="AV384" s="196"/>
      <c r="AW384" s="4"/>
      <c r="AX384" s="4"/>
      <c r="AY384" s="4"/>
      <c r="AZ384" s="4"/>
      <c r="BA384" s="4"/>
      <c r="BB384" s="4"/>
      <c r="BC384" s="4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4"/>
      <c r="BW384" s="8"/>
      <c r="BX384" s="8"/>
      <c r="BY384" s="8"/>
      <c r="BZ384" s="4"/>
      <c r="CA384" s="4"/>
      <c r="CB384" s="4"/>
      <c r="CC384" s="4"/>
      <c r="CD384" s="27"/>
      <c r="CE384" s="27"/>
      <c r="CF384" s="207" t="e">
        <f t="shared" si="192"/>
        <v>#VALUE!</v>
      </c>
      <c r="CG384" s="208" t="e">
        <f t="shared" si="193"/>
        <v>#VALUE!</v>
      </c>
      <c r="CH384" s="209"/>
      <c r="CI384" s="210"/>
      <c r="CJ384" s="207" t="e">
        <f t="shared" si="194"/>
        <v>#VALUE!</v>
      </c>
      <c r="CK384" s="208" t="e">
        <f t="shared" si="195"/>
        <v>#VALUE!</v>
      </c>
      <c r="CL384" s="209"/>
      <c r="CM384" s="210"/>
      <c r="CN384" s="207" t="e">
        <f t="shared" si="196"/>
        <v>#VALUE!</v>
      </c>
      <c r="CO384" s="208" t="e">
        <f t="shared" si="197"/>
        <v>#VALUE!</v>
      </c>
      <c r="CP384" s="211"/>
      <c r="CQ384" s="212"/>
      <c r="CR384" s="213"/>
      <c r="CS384" s="213"/>
    </row>
    <row r="385" spans="1:97" ht="19.899999999999999" customHeight="1">
      <c r="A385" s="194">
        <v>384</v>
      </c>
      <c r="B385" s="204">
        <v>16</v>
      </c>
      <c r="C385" s="195"/>
      <c r="D385" s="196" t="str">
        <f t="shared" si="222"/>
        <v>F02N8S516</v>
      </c>
      <c r="E385" s="196" t="s">
        <v>3927</v>
      </c>
      <c r="F385" s="196" t="s">
        <v>675</v>
      </c>
      <c r="G385" s="196"/>
      <c r="H385" s="196"/>
      <c r="I385" s="237"/>
      <c r="J385" s="237"/>
      <c r="K385" s="2" t="str">
        <f t="shared" si="218"/>
        <v>FCS0302</v>
      </c>
      <c r="L385" s="1">
        <f t="shared" si="219"/>
        <v>8</v>
      </c>
      <c r="M385" s="1">
        <f t="shared" si="220"/>
        <v>5</v>
      </c>
      <c r="N385" s="1">
        <v>16</v>
      </c>
      <c r="O385" s="57" t="str">
        <f t="shared" si="221"/>
        <v>AAI143</v>
      </c>
      <c r="P385" s="2" t="str">
        <f t="shared" si="208"/>
        <v>AI</v>
      </c>
      <c r="Q385" s="2"/>
      <c r="R385" s="57" t="s">
        <v>162</v>
      </c>
      <c r="S385" s="2"/>
      <c r="T385" s="2"/>
      <c r="U385" s="2"/>
      <c r="V385" s="2"/>
      <c r="W385" s="2"/>
      <c r="X385" s="2"/>
      <c r="Y385" s="25" t="str">
        <f t="shared" si="187"/>
        <v>%Z085116</v>
      </c>
      <c r="Z385" s="2" t="str">
        <f t="shared" si="215"/>
        <v>%%IF02N8S516</v>
      </c>
      <c r="AA385" s="2"/>
      <c r="AB385" s="2" t="str">
        <f t="shared" si="188"/>
        <v>SBAI SPARE</v>
      </c>
      <c r="AC385" s="1" t="str">
        <f t="shared" si="189"/>
        <v/>
      </c>
      <c r="AD385" s="1" t="str">
        <f t="shared" si="190"/>
        <v/>
      </c>
      <c r="AE385" s="1" t="str">
        <f t="shared" si="191"/>
        <v/>
      </c>
      <c r="AF385" s="1"/>
      <c r="AG385" s="59"/>
      <c r="AH385" s="1"/>
      <c r="AI385" s="1"/>
      <c r="AJ385" s="1"/>
      <c r="AK385" s="58" t="s">
        <v>165</v>
      </c>
      <c r="AL385" s="4"/>
      <c r="AM385" s="4"/>
      <c r="AN385" s="5"/>
      <c r="AO385" s="195" t="s">
        <v>161</v>
      </c>
      <c r="AP385" s="199" t="s">
        <v>166</v>
      </c>
      <c r="AQ385" s="197"/>
      <c r="AR385" s="196"/>
      <c r="AS385" s="195"/>
      <c r="AT385" s="216" t="s">
        <v>168</v>
      </c>
      <c r="AU385" s="216"/>
      <c r="AV385" s="196"/>
      <c r="AW385" s="4"/>
      <c r="AX385" s="4"/>
      <c r="AY385" s="4"/>
      <c r="AZ385" s="4"/>
      <c r="BA385" s="4"/>
      <c r="BB385" s="4"/>
      <c r="BC385" s="4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4"/>
      <c r="BW385" s="8"/>
      <c r="BX385" s="8"/>
      <c r="BY385" s="8"/>
      <c r="BZ385" s="4"/>
      <c r="CA385" s="4"/>
      <c r="CB385" s="4"/>
      <c r="CC385" s="4"/>
      <c r="CD385" s="27"/>
      <c r="CE385" s="27"/>
      <c r="CF385" s="207" t="e">
        <f t="shared" si="192"/>
        <v>#VALUE!</v>
      </c>
      <c r="CG385" s="208" t="e">
        <f t="shared" si="193"/>
        <v>#VALUE!</v>
      </c>
      <c r="CH385" s="209"/>
      <c r="CI385" s="210"/>
      <c r="CJ385" s="207" t="e">
        <f t="shared" si="194"/>
        <v>#VALUE!</v>
      </c>
      <c r="CK385" s="208" t="e">
        <f t="shared" si="195"/>
        <v>#VALUE!</v>
      </c>
      <c r="CL385" s="209"/>
      <c r="CM385" s="210"/>
      <c r="CN385" s="207" t="e">
        <f t="shared" si="196"/>
        <v>#VALUE!</v>
      </c>
      <c r="CO385" s="208" t="e">
        <f t="shared" si="197"/>
        <v>#VALUE!</v>
      </c>
      <c r="CP385" s="211"/>
      <c r="CQ385" s="212"/>
      <c r="CR385" s="213"/>
      <c r="CS385" s="213"/>
    </row>
    <row r="386" spans="1:97" ht="19.899999999999999" customHeight="1">
      <c r="A386" s="194">
        <v>385</v>
      </c>
      <c r="B386" s="195">
        <v>1</v>
      </c>
      <c r="C386" s="195"/>
      <c r="D386" s="196" t="s">
        <v>3928</v>
      </c>
      <c r="E386" s="196" t="s">
        <v>3929</v>
      </c>
      <c r="F386" s="196" t="s">
        <v>3930</v>
      </c>
      <c r="G386" s="196" t="s">
        <v>624</v>
      </c>
      <c r="H386" s="196" t="s">
        <v>461</v>
      </c>
      <c r="I386" s="237" t="str">
        <f>IF(G386&lt;&gt;"",LEFT(G386,FIND("~",G386,1)-1),"")</f>
        <v>0</v>
      </c>
      <c r="J386" s="237" t="str">
        <f>IF(G386&lt;&gt;"",MID(G386,FIND("~",G386,1)+1,10),"")</f>
        <v>200</v>
      </c>
      <c r="K386" s="2" t="str">
        <f t="shared" si="218"/>
        <v>FCS0302</v>
      </c>
      <c r="L386" s="1">
        <v>8</v>
      </c>
      <c r="M386" s="1">
        <v>6</v>
      </c>
      <c r="N386" s="1">
        <v>1</v>
      </c>
      <c r="O386" s="57" t="s">
        <v>34</v>
      </c>
      <c r="P386" s="2" t="str">
        <f t="shared" si="208"/>
        <v>AI</v>
      </c>
      <c r="Q386" s="2"/>
      <c r="R386" s="57" t="s">
        <v>162</v>
      </c>
      <c r="S386" s="2"/>
      <c r="T386" s="2"/>
      <c r="U386" s="2">
        <v>14</v>
      </c>
      <c r="V386" s="2"/>
      <c r="W386" s="36" t="s">
        <v>3931</v>
      </c>
      <c r="X386" s="36" t="s">
        <v>354</v>
      </c>
      <c r="Y386" s="3" t="str">
        <f t="shared" ref="Y386:Y449" si="223">"%Z"&amp;TEXT(L386,"00")&amp;TEXT(M386,"0")&amp;"1"&amp;TEXT(N386,"00")</f>
        <v>%Z086101</v>
      </c>
      <c r="Z386" s="2" t="str">
        <f t="shared" si="215"/>
        <v>%%I08TT9702</v>
      </c>
      <c r="AA386" s="2"/>
      <c r="AB386" s="2" t="str">
        <f t="shared" ref="AB386:AB449" si="224">IF(F386&lt;&gt;"",F386,"")</f>
        <v>分离罐VE912温度</v>
      </c>
      <c r="AC386" s="1" t="str">
        <f t="shared" ref="AC386:AC449" si="225">IF(I386&lt;&gt;"",I386,"")</f>
        <v>0</v>
      </c>
      <c r="AD386" s="1" t="str">
        <f t="shared" ref="AD386:AD449" si="226">IF(J386&lt;&gt;"",J386,"")</f>
        <v>200</v>
      </c>
      <c r="AE386" s="1" t="str">
        <f t="shared" ref="AE386:AE449" si="227">IF(H386&lt;&gt;"",H386,"")</f>
        <v>℃</v>
      </c>
      <c r="AF386" s="1"/>
      <c r="AG386" s="59"/>
      <c r="AH386" s="1"/>
      <c r="AI386" s="1"/>
      <c r="AJ386" s="1"/>
      <c r="AK386" s="58" t="s">
        <v>165</v>
      </c>
      <c r="AL386" s="4"/>
      <c r="AM386" s="4"/>
      <c r="AN386" s="5"/>
      <c r="AO386" s="195" t="s">
        <v>161</v>
      </c>
      <c r="AP386" s="199" t="s">
        <v>166</v>
      </c>
      <c r="AQ386" s="197"/>
      <c r="AR386" s="196"/>
      <c r="AS386" s="196"/>
      <c r="AT386" s="205" t="s">
        <v>168</v>
      </c>
      <c r="AU386" s="205" t="s">
        <v>169</v>
      </c>
      <c r="AV386" s="196" t="s">
        <v>170</v>
      </c>
      <c r="AW386" s="4"/>
      <c r="AX386" s="4"/>
      <c r="AY386" s="4"/>
      <c r="AZ386" s="4"/>
      <c r="BA386" s="4"/>
      <c r="BB386" s="4"/>
      <c r="BC386" s="4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4"/>
      <c r="BW386" s="8"/>
      <c r="BX386" s="8"/>
      <c r="BY386" s="8"/>
      <c r="BZ386" s="4"/>
      <c r="CA386" s="4"/>
      <c r="CB386" s="4"/>
      <c r="CC386" s="4"/>
      <c r="CD386" s="27"/>
      <c r="CE386" s="27"/>
      <c r="CF386" s="207">
        <f t="shared" ref="CF386:CF401" si="228">IF(OR(P386="AI",P386="PI"),AC386-(AD386-AC386)*0.001,IF(AND(P386="AO",S386="FC"),4-0.048,IF(AND(P386="AO",OR(S386="FO",S386="FLO")),20-0.048,"")))</f>
        <v>-0.2</v>
      </c>
      <c r="CG386" s="208">
        <f t="shared" ref="CG386:CG401" si="229">IF(OR(P386="AI",P386="PI"),AC386+(AD386-AC386)*0.001,IF(AND(P386="AO",S386="FC"),4+0.048,IF(AND(P386="AO",OR(S386="FO",S386="FLO")),20+0.048,"")))</f>
        <v>0.2</v>
      </c>
      <c r="CH386" s="209"/>
      <c r="CI386" s="210"/>
      <c r="CJ386" s="207">
        <f t="shared" ref="CJ386:CJ449" si="230">IF(OR(P386="AI",P386="PI"),(AD386+AC386)/2-(AD386-AC386)*0.001,IF(P386="AO",12-0.048,""))</f>
        <v>99.8</v>
      </c>
      <c r="CK386" s="208">
        <f t="shared" ref="CK386:CK449" si="231">IF(OR(P386="AI",P386="PI"),(AD386+AC386)/2+(AD386-AC386)*0.001,IF(P386="AO",12+0.048,""))</f>
        <v>100.2</v>
      </c>
      <c r="CL386" s="209"/>
      <c r="CM386" s="210"/>
      <c r="CN386" s="207">
        <f t="shared" ref="CN386:CN401" si="232">IF(OR(P386="AI",P386="PI"),AD386-(AD386-AC386)*0.001,IF(AND(P386="AO",S386="FC"),20-0.048,IF(AND(P386="AO",OR(S386="FO",S386="FLO")),4-0.048,"")))</f>
        <v>199.8</v>
      </c>
      <c r="CO386" s="208">
        <f t="shared" ref="CO386:CO401" si="233">IF(OR(P386="AI",P386="PI"),AD386+(AD386-AC386)*0.001,IF(AND(P386="AO",S386="FC"),20+0.048,IF(AND(P386="AO",OR(S386="FO",S386="FLO")),4+0.048,"")))</f>
        <v>200.2</v>
      </c>
      <c r="CP386" s="211"/>
      <c r="CQ386" s="212"/>
      <c r="CR386" s="213"/>
      <c r="CS386" s="213"/>
    </row>
    <row r="387" spans="1:97" ht="19.899999999999999" customHeight="1">
      <c r="A387" s="194">
        <v>386</v>
      </c>
      <c r="B387" s="195">
        <v>2</v>
      </c>
      <c r="C387" s="195"/>
      <c r="D387" s="196" t="s">
        <v>3932</v>
      </c>
      <c r="E387" s="196" t="s">
        <v>3933</v>
      </c>
      <c r="F387" s="196" t="s">
        <v>3934</v>
      </c>
      <c r="G387" s="196" t="s">
        <v>624</v>
      </c>
      <c r="H387" s="196" t="s">
        <v>461</v>
      </c>
      <c r="I387" s="237" t="str">
        <f>IF(G387&lt;&gt;"",LEFT(G387,FIND("~",G387,1)-1),"")</f>
        <v>0</v>
      </c>
      <c r="J387" s="237" t="str">
        <f>IF(G387&lt;&gt;"",MID(G387,FIND("~",G387,1)+1,10),"")</f>
        <v>200</v>
      </c>
      <c r="K387" s="2" t="str">
        <f t="shared" si="218"/>
        <v>FCS0302</v>
      </c>
      <c r="L387" s="1">
        <f t="shared" ref="L387:L401" si="234">L386</f>
        <v>8</v>
      </c>
      <c r="M387" s="1">
        <f t="shared" ref="M387:M401" si="235">M386</f>
        <v>6</v>
      </c>
      <c r="N387" s="1">
        <v>2</v>
      </c>
      <c r="O387" s="57" t="str">
        <f t="shared" ref="O387:O401" si="236">O386</f>
        <v>AAI143</v>
      </c>
      <c r="P387" s="2" t="str">
        <f t="shared" si="208"/>
        <v>AI</v>
      </c>
      <c r="Q387" s="2"/>
      <c r="R387" s="57" t="s">
        <v>162</v>
      </c>
      <c r="S387" s="2"/>
      <c r="T387" s="2"/>
      <c r="U387" s="2">
        <v>14</v>
      </c>
      <c r="V387" s="2"/>
      <c r="W387" s="36" t="s">
        <v>3935</v>
      </c>
      <c r="X387" s="36" t="s">
        <v>354</v>
      </c>
      <c r="Y387" s="3" t="str">
        <f t="shared" si="223"/>
        <v>%Z086102</v>
      </c>
      <c r="Z387" s="2" t="str">
        <f t="shared" si="215"/>
        <v>%%I08TT9703</v>
      </c>
      <c r="AA387" s="2"/>
      <c r="AB387" s="2" t="str">
        <f t="shared" si="224"/>
        <v>分离罐VE911温度</v>
      </c>
      <c r="AC387" s="1" t="str">
        <f t="shared" si="225"/>
        <v>0</v>
      </c>
      <c r="AD387" s="1" t="str">
        <f t="shared" si="226"/>
        <v>200</v>
      </c>
      <c r="AE387" s="1" t="str">
        <f t="shared" si="227"/>
        <v>℃</v>
      </c>
      <c r="AF387" s="1"/>
      <c r="AG387" s="59"/>
      <c r="AH387" s="1"/>
      <c r="AI387" s="1"/>
      <c r="AJ387" s="1"/>
      <c r="AK387" s="58" t="s">
        <v>165</v>
      </c>
      <c r="AL387" s="4"/>
      <c r="AM387" s="4"/>
      <c r="AN387" s="5"/>
      <c r="AO387" s="195" t="s">
        <v>161</v>
      </c>
      <c r="AP387" s="199" t="s">
        <v>166</v>
      </c>
      <c r="AQ387" s="197"/>
      <c r="AR387" s="196"/>
      <c r="AS387" s="196"/>
      <c r="AT387" s="205" t="s">
        <v>168</v>
      </c>
      <c r="AU387" s="205" t="s">
        <v>169</v>
      </c>
      <c r="AV387" s="196" t="s">
        <v>170</v>
      </c>
      <c r="AW387" s="4"/>
      <c r="AX387" s="4"/>
      <c r="AY387" s="4"/>
      <c r="AZ387" s="4"/>
      <c r="BA387" s="4"/>
      <c r="BB387" s="4"/>
      <c r="BC387" s="4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4"/>
      <c r="BW387" s="8"/>
      <c r="BX387" s="8"/>
      <c r="BY387" s="8"/>
      <c r="BZ387" s="4"/>
      <c r="CA387" s="4"/>
      <c r="CB387" s="4"/>
      <c r="CC387" s="4"/>
      <c r="CD387" s="27"/>
      <c r="CE387" s="27"/>
      <c r="CF387" s="207">
        <f t="shared" si="228"/>
        <v>-0.2</v>
      </c>
      <c r="CG387" s="208">
        <f t="shared" si="229"/>
        <v>0.2</v>
      </c>
      <c r="CH387" s="209"/>
      <c r="CI387" s="210"/>
      <c r="CJ387" s="207">
        <f t="shared" si="230"/>
        <v>99.8</v>
      </c>
      <c r="CK387" s="208">
        <f t="shared" si="231"/>
        <v>100.2</v>
      </c>
      <c r="CL387" s="209"/>
      <c r="CM387" s="210"/>
      <c r="CN387" s="207">
        <f t="shared" si="232"/>
        <v>199.8</v>
      </c>
      <c r="CO387" s="208">
        <f t="shared" si="233"/>
        <v>200.2</v>
      </c>
      <c r="CP387" s="211"/>
      <c r="CQ387" s="212"/>
      <c r="CR387" s="213"/>
      <c r="CS387" s="213"/>
    </row>
    <row r="388" spans="1:97" ht="19.899999999999999" customHeight="1">
      <c r="A388" s="194">
        <v>387</v>
      </c>
      <c r="B388" s="195">
        <v>3</v>
      </c>
      <c r="C388" s="195"/>
      <c r="D388" s="196" t="s">
        <v>3936</v>
      </c>
      <c r="E388" s="196" t="s">
        <v>3937</v>
      </c>
      <c r="F388" s="196" t="s">
        <v>3938</v>
      </c>
      <c r="G388" s="196" t="s">
        <v>3125</v>
      </c>
      <c r="H388" s="196" t="s">
        <v>461</v>
      </c>
      <c r="I388" s="237" t="str">
        <f>IF(G388&lt;&gt;"",LEFT(G388,FIND("~",G388,1)-1),"")</f>
        <v>0</v>
      </c>
      <c r="J388" s="237" t="str">
        <f>IF(G388&lt;&gt;"",MID(G388,FIND("~",G388,1)+1,10),"")</f>
        <v>110</v>
      </c>
      <c r="K388" s="2" t="str">
        <f t="shared" si="218"/>
        <v>FCS0302</v>
      </c>
      <c r="L388" s="1">
        <f t="shared" si="234"/>
        <v>8</v>
      </c>
      <c r="M388" s="1">
        <f t="shared" si="235"/>
        <v>6</v>
      </c>
      <c r="N388" s="1">
        <v>3</v>
      </c>
      <c r="O388" s="57" t="str">
        <f t="shared" si="236"/>
        <v>AAI143</v>
      </c>
      <c r="P388" s="2" t="str">
        <f t="shared" si="208"/>
        <v>AI</v>
      </c>
      <c r="Q388" s="2"/>
      <c r="R388" s="57" t="s">
        <v>162</v>
      </c>
      <c r="S388" s="2"/>
      <c r="T388" s="2"/>
      <c r="U388" s="2">
        <v>14</v>
      </c>
      <c r="V388" s="2"/>
      <c r="W388" s="36" t="s">
        <v>3939</v>
      </c>
      <c r="X388" s="36" t="s">
        <v>354</v>
      </c>
      <c r="Y388" s="3" t="str">
        <f t="shared" si="223"/>
        <v>%Z086103</v>
      </c>
      <c r="Z388" s="2" t="str">
        <f t="shared" si="215"/>
        <v>%%I08TT9708</v>
      </c>
      <c r="AA388" s="2"/>
      <c r="AB388" s="2" t="str">
        <f t="shared" si="224"/>
        <v>排气洗涤塔CL901底部温度</v>
      </c>
      <c r="AC388" s="1" t="str">
        <f t="shared" si="225"/>
        <v>0</v>
      </c>
      <c r="AD388" s="1" t="str">
        <f t="shared" si="226"/>
        <v>110</v>
      </c>
      <c r="AE388" s="1" t="str">
        <f t="shared" si="227"/>
        <v>℃</v>
      </c>
      <c r="AF388" s="1"/>
      <c r="AG388" s="59"/>
      <c r="AH388" s="1"/>
      <c r="AI388" s="1"/>
      <c r="AJ388" s="1"/>
      <c r="AK388" s="58" t="s">
        <v>165</v>
      </c>
      <c r="AL388" s="4"/>
      <c r="AM388" s="4"/>
      <c r="AN388" s="5"/>
      <c r="AO388" s="195" t="s">
        <v>161</v>
      </c>
      <c r="AP388" s="199" t="s">
        <v>166</v>
      </c>
      <c r="AQ388" s="197"/>
      <c r="AR388" s="196"/>
      <c r="AS388" s="196"/>
      <c r="AT388" s="205" t="s">
        <v>168</v>
      </c>
      <c r="AU388" s="205" t="s">
        <v>169</v>
      </c>
      <c r="AV388" s="196" t="s">
        <v>170</v>
      </c>
      <c r="AW388" s="4"/>
      <c r="AX388" s="4"/>
      <c r="AY388" s="4"/>
      <c r="AZ388" s="4"/>
      <c r="BA388" s="4"/>
      <c r="BB388" s="4"/>
      <c r="BC388" s="4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4"/>
      <c r="BW388" s="8"/>
      <c r="BX388" s="8"/>
      <c r="BY388" s="8"/>
      <c r="BZ388" s="4"/>
      <c r="CA388" s="4"/>
      <c r="CB388" s="4"/>
      <c r="CC388" s="4"/>
      <c r="CD388" s="27"/>
      <c r="CE388" s="27"/>
      <c r="CF388" s="207">
        <f t="shared" si="228"/>
        <v>-0.11</v>
      </c>
      <c r="CG388" s="208">
        <f t="shared" si="229"/>
        <v>0.11</v>
      </c>
      <c r="CH388" s="209"/>
      <c r="CI388" s="210"/>
      <c r="CJ388" s="207">
        <f t="shared" si="230"/>
        <v>54.89</v>
      </c>
      <c r="CK388" s="208">
        <f t="shared" si="231"/>
        <v>55.11</v>
      </c>
      <c r="CL388" s="209"/>
      <c r="CM388" s="210"/>
      <c r="CN388" s="207">
        <f t="shared" si="232"/>
        <v>109.89</v>
      </c>
      <c r="CO388" s="208">
        <f t="shared" si="233"/>
        <v>110.11</v>
      </c>
      <c r="CP388" s="211"/>
      <c r="CQ388" s="212"/>
      <c r="CR388" s="213"/>
      <c r="CS388" s="213"/>
    </row>
    <row r="389" spans="1:97" ht="19.899999999999999" customHeight="1">
      <c r="A389" s="194">
        <v>388</v>
      </c>
      <c r="B389" s="195">
        <v>4</v>
      </c>
      <c r="C389" s="195"/>
      <c r="D389" s="196" t="str">
        <f t="shared" ref="D389:D401" si="237">LEFT(K389,1)&amp;RIGHT(K389,2)&amp;"N"&amp;L389&amp;"S"&amp;M389&amp;N389</f>
        <v>F02N8S64</v>
      </c>
      <c r="E389" s="196" t="s">
        <v>3940</v>
      </c>
      <c r="F389" s="196" t="s">
        <v>675</v>
      </c>
      <c r="G389" s="196"/>
      <c r="H389" s="196"/>
      <c r="I389" s="237"/>
      <c r="J389" s="237"/>
      <c r="K389" s="2" t="str">
        <f t="shared" si="218"/>
        <v>FCS0302</v>
      </c>
      <c r="L389" s="1">
        <f t="shared" si="234"/>
        <v>8</v>
      </c>
      <c r="M389" s="1">
        <f t="shared" si="235"/>
        <v>6</v>
      </c>
      <c r="N389" s="1">
        <v>4</v>
      </c>
      <c r="O389" s="57" t="str">
        <f t="shared" si="236"/>
        <v>AAI143</v>
      </c>
      <c r="P389" s="2" t="str">
        <f t="shared" si="208"/>
        <v>AI</v>
      </c>
      <c r="Q389" s="2"/>
      <c r="R389" s="57" t="s">
        <v>162</v>
      </c>
      <c r="S389" s="2"/>
      <c r="T389" s="2"/>
      <c r="U389" s="2"/>
      <c r="V389" s="2"/>
      <c r="W389" s="36"/>
      <c r="X389" s="36"/>
      <c r="Y389" s="3" t="str">
        <f t="shared" si="223"/>
        <v>%Z086104</v>
      </c>
      <c r="Z389" s="2" t="str">
        <f t="shared" si="215"/>
        <v>%%IF02N8S64</v>
      </c>
      <c r="AA389" s="2"/>
      <c r="AB389" s="2" t="str">
        <f t="shared" si="224"/>
        <v>SBAI SPARE</v>
      </c>
      <c r="AC389" s="1" t="str">
        <f t="shared" si="225"/>
        <v/>
      </c>
      <c r="AD389" s="1" t="str">
        <f t="shared" si="226"/>
        <v/>
      </c>
      <c r="AE389" s="1" t="str">
        <f t="shared" si="227"/>
        <v/>
      </c>
      <c r="AF389" s="1"/>
      <c r="AG389" s="59"/>
      <c r="AH389" s="1"/>
      <c r="AI389" s="1"/>
      <c r="AJ389" s="1"/>
      <c r="AK389" s="58" t="s">
        <v>165</v>
      </c>
      <c r="AL389" s="4"/>
      <c r="AM389" s="4"/>
      <c r="AN389" s="5"/>
      <c r="AO389" s="195" t="s">
        <v>161</v>
      </c>
      <c r="AP389" s="199" t="s">
        <v>166</v>
      </c>
      <c r="AQ389" s="197"/>
      <c r="AR389" s="196"/>
      <c r="AS389" s="196"/>
      <c r="AT389" s="205" t="s">
        <v>168</v>
      </c>
      <c r="AU389" s="205"/>
      <c r="AV389" s="196"/>
      <c r="AW389" s="4"/>
      <c r="AX389" s="4"/>
      <c r="AY389" s="4"/>
      <c r="AZ389" s="4"/>
      <c r="BA389" s="4"/>
      <c r="BB389" s="4"/>
      <c r="BC389" s="4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4"/>
      <c r="BW389" s="8"/>
      <c r="BX389" s="8"/>
      <c r="BY389" s="8"/>
      <c r="BZ389" s="4"/>
      <c r="CA389" s="4"/>
      <c r="CB389" s="4"/>
      <c r="CC389" s="4"/>
      <c r="CD389" s="27"/>
      <c r="CE389" s="27"/>
      <c r="CF389" s="207" t="e">
        <f t="shared" si="228"/>
        <v>#VALUE!</v>
      </c>
      <c r="CG389" s="208" t="e">
        <f t="shared" si="229"/>
        <v>#VALUE!</v>
      </c>
      <c r="CH389" s="209"/>
      <c r="CI389" s="210"/>
      <c r="CJ389" s="207" t="e">
        <f t="shared" si="230"/>
        <v>#VALUE!</v>
      </c>
      <c r="CK389" s="208" t="e">
        <f t="shared" si="231"/>
        <v>#VALUE!</v>
      </c>
      <c r="CL389" s="209"/>
      <c r="CM389" s="210"/>
      <c r="CN389" s="207" t="e">
        <f t="shared" si="232"/>
        <v>#VALUE!</v>
      </c>
      <c r="CO389" s="208" t="e">
        <f t="shared" si="233"/>
        <v>#VALUE!</v>
      </c>
      <c r="CP389" s="211"/>
      <c r="CQ389" s="212"/>
      <c r="CR389" s="213"/>
      <c r="CS389" s="213"/>
    </row>
    <row r="390" spans="1:97" ht="19.899999999999999" customHeight="1">
      <c r="A390" s="194">
        <v>389</v>
      </c>
      <c r="B390" s="195">
        <v>5</v>
      </c>
      <c r="C390" s="195"/>
      <c r="D390" s="196" t="str">
        <f t="shared" si="237"/>
        <v>F02N8S65</v>
      </c>
      <c r="E390" s="196" t="s">
        <v>3941</v>
      </c>
      <c r="F390" s="196" t="s">
        <v>675</v>
      </c>
      <c r="G390" s="196"/>
      <c r="H390" s="196"/>
      <c r="I390" s="237"/>
      <c r="J390" s="237"/>
      <c r="K390" s="2" t="str">
        <f t="shared" si="218"/>
        <v>FCS0302</v>
      </c>
      <c r="L390" s="1">
        <f t="shared" si="234"/>
        <v>8</v>
      </c>
      <c r="M390" s="1">
        <f t="shared" si="235"/>
        <v>6</v>
      </c>
      <c r="N390" s="1">
        <v>5</v>
      </c>
      <c r="O390" s="57" t="str">
        <f t="shared" si="236"/>
        <v>AAI143</v>
      </c>
      <c r="P390" s="2" t="str">
        <f t="shared" si="208"/>
        <v>AI</v>
      </c>
      <c r="Q390" s="2"/>
      <c r="R390" s="57" t="s">
        <v>162</v>
      </c>
      <c r="S390" s="2"/>
      <c r="T390" s="2"/>
      <c r="U390" s="2"/>
      <c r="V390" s="2"/>
      <c r="W390" s="36"/>
      <c r="X390" s="36"/>
      <c r="Y390" s="3" t="str">
        <f t="shared" si="223"/>
        <v>%Z086105</v>
      </c>
      <c r="Z390" s="2" t="str">
        <f t="shared" si="215"/>
        <v>%%IF02N8S65</v>
      </c>
      <c r="AA390" s="2"/>
      <c r="AB390" s="2" t="str">
        <f t="shared" si="224"/>
        <v>SBAI SPARE</v>
      </c>
      <c r="AC390" s="1" t="str">
        <f t="shared" si="225"/>
        <v/>
      </c>
      <c r="AD390" s="1" t="str">
        <f t="shared" si="226"/>
        <v/>
      </c>
      <c r="AE390" s="1" t="str">
        <f t="shared" si="227"/>
        <v/>
      </c>
      <c r="AF390" s="1"/>
      <c r="AG390" s="59"/>
      <c r="AH390" s="1"/>
      <c r="AI390" s="1"/>
      <c r="AJ390" s="1"/>
      <c r="AK390" s="58" t="s">
        <v>165</v>
      </c>
      <c r="AL390" s="4"/>
      <c r="AM390" s="4"/>
      <c r="AN390" s="5"/>
      <c r="AO390" s="195" t="s">
        <v>161</v>
      </c>
      <c r="AP390" s="199" t="s">
        <v>166</v>
      </c>
      <c r="AQ390" s="197"/>
      <c r="AR390" s="196"/>
      <c r="AS390" s="196"/>
      <c r="AT390" s="205" t="s">
        <v>168</v>
      </c>
      <c r="AU390" s="205"/>
      <c r="AV390" s="196"/>
      <c r="AW390" s="4"/>
      <c r="AX390" s="4"/>
      <c r="AY390" s="4"/>
      <c r="AZ390" s="4"/>
      <c r="BA390" s="4"/>
      <c r="BB390" s="4"/>
      <c r="BC390" s="4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4"/>
      <c r="BW390" s="8"/>
      <c r="BX390" s="8"/>
      <c r="BY390" s="8"/>
      <c r="BZ390" s="4"/>
      <c r="CA390" s="4"/>
      <c r="CB390" s="4"/>
      <c r="CC390" s="4"/>
      <c r="CD390" s="27"/>
      <c r="CE390" s="27"/>
      <c r="CF390" s="207" t="e">
        <f t="shared" si="228"/>
        <v>#VALUE!</v>
      </c>
      <c r="CG390" s="208" t="e">
        <f t="shared" si="229"/>
        <v>#VALUE!</v>
      </c>
      <c r="CH390" s="209"/>
      <c r="CI390" s="210"/>
      <c r="CJ390" s="207" t="e">
        <f t="shared" si="230"/>
        <v>#VALUE!</v>
      </c>
      <c r="CK390" s="208" t="e">
        <f t="shared" si="231"/>
        <v>#VALUE!</v>
      </c>
      <c r="CL390" s="209"/>
      <c r="CM390" s="210"/>
      <c r="CN390" s="207" t="e">
        <f t="shared" si="232"/>
        <v>#VALUE!</v>
      </c>
      <c r="CO390" s="208" t="e">
        <f t="shared" si="233"/>
        <v>#VALUE!</v>
      </c>
      <c r="CP390" s="211"/>
      <c r="CQ390" s="212"/>
      <c r="CR390" s="213"/>
      <c r="CS390" s="213"/>
    </row>
    <row r="391" spans="1:97" ht="19.899999999999999" customHeight="1">
      <c r="A391" s="194">
        <v>390</v>
      </c>
      <c r="B391" s="195">
        <v>6</v>
      </c>
      <c r="C391" s="195"/>
      <c r="D391" s="196" t="str">
        <f t="shared" si="237"/>
        <v>F02N8S66</v>
      </c>
      <c r="E391" s="196" t="s">
        <v>3942</v>
      </c>
      <c r="F391" s="196" t="s">
        <v>675</v>
      </c>
      <c r="G391" s="196"/>
      <c r="H391" s="196"/>
      <c r="I391" s="237"/>
      <c r="J391" s="237"/>
      <c r="K391" s="2" t="str">
        <f t="shared" si="218"/>
        <v>FCS0302</v>
      </c>
      <c r="L391" s="1">
        <f t="shared" si="234"/>
        <v>8</v>
      </c>
      <c r="M391" s="1">
        <f t="shared" si="235"/>
        <v>6</v>
      </c>
      <c r="N391" s="1">
        <v>6</v>
      </c>
      <c r="O391" s="57" t="str">
        <f t="shared" si="236"/>
        <v>AAI143</v>
      </c>
      <c r="P391" s="2" t="str">
        <f t="shared" si="208"/>
        <v>AI</v>
      </c>
      <c r="Q391" s="2"/>
      <c r="R391" s="57" t="s">
        <v>162</v>
      </c>
      <c r="S391" s="2"/>
      <c r="T391" s="2"/>
      <c r="U391" s="2"/>
      <c r="V391" s="2"/>
      <c r="W391" s="36"/>
      <c r="X391" s="36"/>
      <c r="Y391" s="3" t="str">
        <f t="shared" si="223"/>
        <v>%Z086106</v>
      </c>
      <c r="Z391" s="2" t="str">
        <f t="shared" si="215"/>
        <v>%%IF02N8S66</v>
      </c>
      <c r="AA391" s="2"/>
      <c r="AB391" s="2" t="str">
        <f t="shared" si="224"/>
        <v>SBAI SPARE</v>
      </c>
      <c r="AC391" s="1" t="str">
        <f t="shared" si="225"/>
        <v/>
      </c>
      <c r="AD391" s="1" t="str">
        <f t="shared" si="226"/>
        <v/>
      </c>
      <c r="AE391" s="1" t="str">
        <f t="shared" si="227"/>
        <v/>
      </c>
      <c r="AF391" s="1"/>
      <c r="AG391" s="59"/>
      <c r="AH391" s="1"/>
      <c r="AI391" s="1"/>
      <c r="AJ391" s="1"/>
      <c r="AK391" s="58" t="s">
        <v>165</v>
      </c>
      <c r="AL391" s="4"/>
      <c r="AM391" s="4"/>
      <c r="AN391" s="5"/>
      <c r="AO391" s="195" t="s">
        <v>161</v>
      </c>
      <c r="AP391" s="199" t="s">
        <v>166</v>
      </c>
      <c r="AQ391" s="197"/>
      <c r="AR391" s="196"/>
      <c r="AS391" s="196"/>
      <c r="AT391" s="205" t="s">
        <v>168</v>
      </c>
      <c r="AU391" s="205"/>
      <c r="AV391" s="196"/>
      <c r="AW391" s="4"/>
      <c r="AX391" s="4"/>
      <c r="AY391" s="4"/>
      <c r="AZ391" s="4"/>
      <c r="BA391" s="4"/>
      <c r="BB391" s="4"/>
      <c r="BC391" s="4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4"/>
      <c r="BW391" s="8"/>
      <c r="BX391" s="8"/>
      <c r="BY391" s="8"/>
      <c r="BZ391" s="4"/>
      <c r="CA391" s="4"/>
      <c r="CB391" s="4"/>
      <c r="CC391" s="4"/>
      <c r="CD391" s="27"/>
      <c r="CE391" s="27"/>
      <c r="CF391" s="207" t="e">
        <f t="shared" si="228"/>
        <v>#VALUE!</v>
      </c>
      <c r="CG391" s="208" t="e">
        <f t="shared" si="229"/>
        <v>#VALUE!</v>
      </c>
      <c r="CH391" s="209"/>
      <c r="CI391" s="210"/>
      <c r="CJ391" s="207" t="e">
        <f t="shared" si="230"/>
        <v>#VALUE!</v>
      </c>
      <c r="CK391" s="208" t="e">
        <f t="shared" si="231"/>
        <v>#VALUE!</v>
      </c>
      <c r="CL391" s="209"/>
      <c r="CM391" s="210"/>
      <c r="CN391" s="207" t="e">
        <f t="shared" si="232"/>
        <v>#VALUE!</v>
      </c>
      <c r="CO391" s="208" t="e">
        <f t="shared" si="233"/>
        <v>#VALUE!</v>
      </c>
      <c r="CP391" s="211"/>
      <c r="CQ391" s="212"/>
      <c r="CR391" s="213"/>
      <c r="CS391" s="213"/>
    </row>
    <row r="392" spans="1:97" ht="19.899999999999999" customHeight="1">
      <c r="A392" s="194">
        <v>391</v>
      </c>
      <c r="B392" s="195">
        <v>7</v>
      </c>
      <c r="C392" s="195"/>
      <c r="D392" s="196" t="str">
        <f t="shared" si="237"/>
        <v>F02N8S67</v>
      </c>
      <c r="E392" s="196" t="s">
        <v>3943</v>
      </c>
      <c r="F392" s="196" t="s">
        <v>675</v>
      </c>
      <c r="G392" s="196"/>
      <c r="H392" s="196"/>
      <c r="I392" s="237"/>
      <c r="J392" s="237"/>
      <c r="K392" s="2" t="str">
        <f t="shared" si="218"/>
        <v>FCS0302</v>
      </c>
      <c r="L392" s="1">
        <f t="shared" si="234"/>
        <v>8</v>
      </c>
      <c r="M392" s="1">
        <f t="shared" si="235"/>
        <v>6</v>
      </c>
      <c r="N392" s="1">
        <v>7</v>
      </c>
      <c r="O392" s="57" t="str">
        <f t="shared" si="236"/>
        <v>AAI143</v>
      </c>
      <c r="P392" s="2" t="str">
        <f t="shared" si="208"/>
        <v>AI</v>
      </c>
      <c r="Q392" s="2"/>
      <c r="R392" s="57" t="s">
        <v>162</v>
      </c>
      <c r="S392" s="2"/>
      <c r="T392" s="2"/>
      <c r="U392" s="2"/>
      <c r="V392" s="2"/>
      <c r="W392" s="36"/>
      <c r="X392" s="36"/>
      <c r="Y392" s="3" t="str">
        <f t="shared" si="223"/>
        <v>%Z086107</v>
      </c>
      <c r="Z392" s="2" t="str">
        <f t="shared" si="215"/>
        <v>%%IF02N8S67</v>
      </c>
      <c r="AA392" s="2"/>
      <c r="AB392" s="2" t="str">
        <f t="shared" si="224"/>
        <v>SBAI SPARE</v>
      </c>
      <c r="AC392" s="1" t="str">
        <f t="shared" si="225"/>
        <v/>
      </c>
      <c r="AD392" s="1" t="str">
        <f t="shared" si="226"/>
        <v/>
      </c>
      <c r="AE392" s="1" t="str">
        <f t="shared" si="227"/>
        <v/>
      </c>
      <c r="AF392" s="1"/>
      <c r="AG392" s="59"/>
      <c r="AH392" s="1"/>
      <c r="AI392" s="1"/>
      <c r="AJ392" s="1"/>
      <c r="AK392" s="58" t="s">
        <v>165</v>
      </c>
      <c r="AL392" s="4"/>
      <c r="AM392" s="4"/>
      <c r="AN392" s="5"/>
      <c r="AO392" s="195" t="s">
        <v>161</v>
      </c>
      <c r="AP392" s="199" t="s">
        <v>166</v>
      </c>
      <c r="AQ392" s="197"/>
      <c r="AR392" s="196"/>
      <c r="AS392" s="196"/>
      <c r="AT392" s="205" t="s">
        <v>168</v>
      </c>
      <c r="AU392" s="205"/>
      <c r="AV392" s="196"/>
      <c r="AW392" s="4"/>
      <c r="AX392" s="4"/>
      <c r="AY392" s="4"/>
      <c r="AZ392" s="4"/>
      <c r="BA392" s="4"/>
      <c r="BB392" s="4"/>
      <c r="BC392" s="4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4"/>
      <c r="BW392" s="8"/>
      <c r="BX392" s="8"/>
      <c r="BY392" s="8"/>
      <c r="BZ392" s="4"/>
      <c r="CA392" s="4"/>
      <c r="CB392" s="4"/>
      <c r="CC392" s="4"/>
      <c r="CD392" s="27"/>
      <c r="CE392" s="27"/>
      <c r="CF392" s="207" t="e">
        <f t="shared" si="228"/>
        <v>#VALUE!</v>
      </c>
      <c r="CG392" s="208" t="e">
        <f t="shared" si="229"/>
        <v>#VALUE!</v>
      </c>
      <c r="CH392" s="209"/>
      <c r="CI392" s="210"/>
      <c r="CJ392" s="207" t="e">
        <f t="shared" si="230"/>
        <v>#VALUE!</v>
      </c>
      <c r="CK392" s="208" t="e">
        <f t="shared" si="231"/>
        <v>#VALUE!</v>
      </c>
      <c r="CL392" s="209"/>
      <c r="CM392" s="210"/>
      <c r="CN392" s="207" t="e">
        <f t="shared" si="232"/>
        <v>#VALUE!</v>
      </c>
      <c r="CO392" s="208" t="e">
        <f t="shared" si="233"/>
        <v>#VALUE!</v>
      </c>
      <c r="CP392" s="211"/>
      <c r="CQ392" s="212"/>
      <c r="CR392" s="213"/>
      <c r="CS392" s="213"/>
    </row>
    <row r="393" spans="1:97" ht="19.899999999999999" customHeight="1">
      <c r="A393" s="194">
        <v>392</v>
      </c>
      <c r="B393" s="195">
        <v>8</v>
      </c>
      <c r="C393" s="195"/>
      <c r="D393" s="196" t="str">
        <f t="shared" si="237"/>
        <v>F02N8S68</v>
      </c>
      <c r="E393" s="196" t="s">
        <v>3944</v>
      </c>
      <c r="F393" s="196" t="s">
        <v>675</v>
      </c>
      <c r="G393" s="196"/>
      <c r="H393" s="196"/>
      <c r="I393" s="237"/>
      <c r="J393" s="237"/>
      <c r="K393" s="2" t="str">
        <f t="shared" si="218"/>
        <v>FCS0302</v>
      </c>
      <c r="L393" s="1">
        <f t="shared" si="234"/>
        <v>8</v>
      </c>
      <c r="M393" s="1">
        <f t="shared" si="235"/>
        <v>6</v>
      </c>
      <c r="N393" s="1">
        <v>8</v>
      </c>
      <c r="O393" s="57" t="str">
        <f t="shared" si="236"/>
        <v>AAI143</v>
      </c>
      <c r="P393" s="2" t="str">
        <f t="shared" si="208"/>
        <v>AI</v>
      </c>
      <c r="Q393" s="2"/>
      <c r="R393" s="57" t="s">
        <v>162</v>
      </c>
      <c r="S393" s="2"/>
      <c r="T393" s="2"/>
      <c r="U393" s="2"/>
      <c r="V393" s="2"/>
      <c r="W393" s="36"/>
      <c r="X393" s="36"/>
      <c r="Y393" s="3" t="str">
        <f t="shared" si="223"/>
        <v>%Z086108</v>
      </c>
      <c r="Z393" s="2" t="str">
        <f t="shared" si="215"/>
        <v>%%IF02N8S68</v>
      </c>
      <c r="AA393" s="36"/>
      <c r="AB393" s="2" t="str">
        <f t="shared" si="224"/>
        <v>SBAI SPARE</v>
      </c>
      <c r="AC393" s="1" t="str">
        <f t="shared" si="225"/>
        <v/>
      </c>
      <c r="AD393" s="1" t="str">
        <f t="shared" si="226"/>
        <v/>
      </c>
      <c r="AE393" s="1" t="str">
        <f t="shared" si="227"/>
        <v/>
      </c>
      <c r="AF393" s="1"/>
      <c r="AG393" s="59"/>
      <c r="AH393" s="1"/>
      <c r="AI393" s="1"/>
      <c r="AJ393" s="1"/>
      <c r="AK393" s="58" t="s">
        <v>165</v>
      </c>
      <c r="AL393" s="4"/>
      <c r="AM393" s="4"/>
      <c r="AN393" s="5"/>
      <c r="AO393" s="195" t="s">
        <v>161</v>
      </c>
      <c r="AP393" s="199" t="s">
        <v>166</v>
      </c>
      <c r="AQ393" s="197"/>
      <c r="AR393" s="196"/>
      <c r="AS393" s="196"/>
      <c r="AT393" s="205" t="s">
        <v>168</v>
      </c>
      <c r="AU393" s="205"/>
      <c r="AV393" s="196"/>
      <c r="AW393" s="4"/>
      <c r="AX393" s="4"/>
      <c r="AY393" s="4"/>
      <c r="AZ393" s="4"/>
      <c r="BA393" s="4"/>
      <c r="BB393" s="4"/>
      <c r="BC393" s="4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4"/>
      <c r="BW393" s="8"/>
      <c r="BX393" s="8"/>
      <c r="BY393" s="8"/>
      <c r="BZ393" s="4"/>
      <c r="CA393" s="4"/>
      <c r="CB393" s="4"/>
      <c r="CC393" s="4"/>
      <c r="CD393" s="27"/>
      <c r="CE393" s="27"/>
      <c r="CF393" s="207" t="e">
        <f t="shared" si="228"/>
        <v>#VALUE!</v>
      </c>
      <c r="CG393" s="208" t="e">
        <f t="shared" si="229"/>
        <v>#VALUE!</v>
      </c>
      <c r="CH393" s="209"/>
      <c r="CI393" s="210"/>
      <c r="CJ393" s="207" t="e">
        <f t="shared" si="230"/>
        <v>#VALUE!</v>
      </c>
      <c r="CK393" s="208" t="e">
        <f t="shared" si="231"/>
        <v>#VALUE!</v>
      </c>
      <c r="CL393" s="209"/>
      <c r="CM393" s="210"/>
      <c r="CN393" s="207" t="e">
        <f t="shared" si="232"/>
        <v>#VALUE!</v>
      </c>
      <c r="CO393" s="208" t="e">
        <f t="shared" si="233"/>
        <v>#VALUE!</v>
      </c>
      <c r="CP393" s="211"/>
      <c r="CQ393" s="212"/>
      <c r="CR393" s="213"/>
      <c r="CS393" s="213"/>
    </row>
    <row r="394" spans="1:97" ht="19.899999999999999" customHeight="1">
      <c r="A394" s="194">
        <v>393</v>
      </c>
      <c r="B394" s="195">
        <v>9</v>
      </c>
      <c r="C394" s="195"/>
      <c r="D394" s="196" t="str">
        <f t="shared" si="237"/>
        <v>F02N8S69</v>
      </c>
      <c r="E394" s="196" t="s">
        <v>3945</v>
      </c>
      <c r="F394" s="196" t="s">
        <v>675</v>
      </c>
      <c r="G394" s="196"/>
      <c r="H394" s="196"/>
      <c r="I394" s="237"/>
      <c r="J394" s="237"/>
      <c r="K394" s="2" t="str">
        <f t="shared" si="218"/>
        <v>FCS0302</v>
      </c>
      <c r="L394" s="1">
        <f t="shared" si="234"/>
        <v>8</v>
      </c>
      <c r="M394" s="1">
        <f t="shared" si="235"/>
        <v>6</v>
      </c>
      <c r="N394" s="1">
        <v>9</v>
      </c>
      <c r="O394" s="57" t="str">
        <f t="shared" si="236"/>
        <v>AAI143</v>
      </c>
      <c r="P394" s="2" t="str">
        <f t="shared" si="208"/>
        <v>AI</v>
      </c>
      <c r="Q394" s="2"/>
      <c r="R394" s="57" t="s">
        <v>162</v>
      </c>
      <c r="S394" s="2"/>
      <c r="T394" s="2"/>
      <c r="U394" s="2"/>
      <c r="V394" s="2"/>
      <c r="W394" s="36"/>
      <c r="X394" s="36"/>
      <c r="Y394" s="3" t="str">
        <f t="shared" si="223"/>
        <v>%Z086109</v>
      </c>
      <c r="Z394" s="2" t="str">
        <f t="shared" si="215"/>
        <v>%%IF02N8S69</v>
      </c>
      <c r="AA394" s="2"/>
      <c r="AB394" s="2" t="str">
        <f t="shared" si="224"/>
        <v>SBAI SPARE</v>
      </c>
      <c r="AC394" s="1" t="str">
        <f t="shared" si="225"/>
        <v/>
      </c>
      <c r="AD394" s="1" t="str">
        <f t="shared" si="226"/>
        <v/>
      </c>
      <c r="AE394" s="1" t="str">
        <f t="shared" si="227"/>
        <v/>
      </c>
      <c r="AF394" s="1"/>
      <c r="AG394" s="1"/>
      <c r="AH394" s="1"/>
      <c r="AI394" s="1"/>
      <c r="AJ394" s="1"/>
      <c r="AK394" s="58" t="s">
        <v>165</v>
      </c>
      <c r="AL394" s="4"/>
      <c r="AM394" s="4"/>
      <c r="AN394" s="5"/>
      <c r="AO394" s="195" t="s">
        <v>161</v>
      </c>
      <c r="AP394" s="199" t="s">
        <v>166</v>
      </c>
      <c r="AQ394" s="197"/>
      <c r="AR394" s="196"/>
      <c r="AS394" s="196"/>
      <c r="AT394" s="205" t="s">
        <v>168</v>
      </c>
      <c r="AU394" s="205"/>
      <c r="AV394" s="196"/>
      <c r="AW394" s="4"/>
      <c r="AX394" s="4"/>
      <c r="AY394" s="4"/>
      <c r="AZ394" s="4"/>
      <c r="BA394" s="4"/>
      <c r="BB394" s="4"/>
      <c r="BC394" s="4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4"/>
      <c r="BW394" s="8"/>
      <c r="BX394" s="8"/>
      <c r="BY394" s="8"/>
      <c r="BZ394" s="4"/>
      <c r="CA394" s="4"/>
      <c r="CB394" s="4"/>
      <c r="CC394" s="4"/>
      <c r="CD394" s="27"/>
      <c r="CE394" s="27"/>
      <c r="CF394" s="207" t="e">
        <f t="shared" si="228"/>
        <v>#VALUE!</v>
      </c>
      <c r="CG394" s="208" t="e">
        <f t="shared" si="229"/>
        <v>#VALUE!</v>
      </c>
      <c r="CH394" s="209"/>
      <c r="CI394" s="210"/>
      <c r="CJ394" s="207" t="e">
        <f t="shared" si="230"/>
        <v>#VALUE!</v>
      </c>
      <c r="CK394" s="208" t="e">
        <f t="shared" si="231"/>
        <v>#VALUE!</v>
      </c>
      <c r="CL394" s="209"/>
      <c r="CM394" s="210"/>
      <c r="CN394" s="207" t="e">
        <f t="shared" si="232"/>
        <v>#VALUE!</v>
      </c>
      <c r="CO394" s="208" t="e">
        <f t="shared" si="233"/>
        <v>#VALUE!</v>
      </c>
      <c r="CP394" s="211"/>
      <c r="CQ394" s="212"/>
      <c r="CR394" s="213"/>
      <c r="CS394" s="213"/>
    </row>
    <row r="395" spans="1:97" ht="19.899999999999999" customHeight="1">
      <c r="A395" s="194">
        <v>394</v>
      </c>
      <c r="B395" s="195">
        <v>10</v>
      </c>
      <c r="C395" s="195"/>
      <c r="D395" s="196" t="str">
        <f t="shared" si="237"/>
        <v>F02N8S610</v>
      </c>
      <c r="E395" s="196" t="s">
        <v>3946</v>
      </c>
      <c r="F395" s="196" t="s">
        <v>675</v>
      </c>
      <c r="G395" s="196"/>
      <c r="H395" s="196"/>
      <c r="I395" s="237"/>
      <c r="J395" s="237"/>
      <c r="K395" s="2" t="str">
        <f t="shared" si="218"/>
        <v>FCS0302</v>
      </c>
      <c r="L395" s="1">
        <f t="shared" si="234"/>
        <v>8</v>
      </c>
      <c r="M395" s="1">
        <f t="shared" si="235"/>
        <v>6</v>
      </c>
      <c r="N395" s="1">
        <v>10</v>
      </c>
      <c r="O395" s="57" t="str">
        <f t="shared" si="236"/>
        <v>AAI143</v>
      </c>
      <c r="P395" s="2" t="str">
        <f t="shared" si="208"/>
        <v>AI</v>
      </c>
      <c r="Q395" s="2"/>
      <c r="R395" s="57" t="s">
        <v>162</v>
      </c>
      <c r="S395" s="2"/>
      <c r="T395" s="2"/>
      <c r="U395" s="2"/>
      <c r="V395" s="2"/>
      <c r="W395" s="36"/>
      <c r="X395" s="36"/>
      <c r="Y395" s="3" t="str">
        <f t="shared" si="223"/>
        <v>%Z086110</v>
      </c>
      <c r="Z395" s="2" t="str">
        <f t="shared" si="215"/>
        <v>%%IF02N8S610</v>
      </c>
      <c r="AA395" s="2"/>
      <c r="AB395" s="2" t="str">
        <f t="shared" si="224"/>
        <v>SBAI SPARE</v>
      </c>
      <c r="AC395" s="1" t="str">
        <f t="shared" si="225"/>
        <v/>
      </c>
      <c r="AD395" s="1" t="str">
        <f t="shared" si="226"/>
        <v/>
      </c>
      <c r="AE395" s="1" t="str">
        <f t="shared" si="227"/>
        <v/>
      </c>
      <c r="AF395" s="1"/>
      <c r="AG395" s="1"/>
      <c r="AH395" s="1"/>
      <c r="AI395" s="1"/>
      <c r="AJ395" s="1"/>
      <c r="AK395" s="58" t="s">
        <v>165</v>
      </c>
      <c r="AL395" s="4"/>
      <c r="AM395" s="4"/>
      <c r="AN395" s="5"/>
      <c r="AO395" s="195" t="s">
        <v>161</v>
      </c>
      <c r="AP395" s="199" t="s">
        <v>166</v>
      </c>
      <c r="AQ395" s="197"/>
      <c r="AR395" s="196"/>
      <c r="AS395" s="196"/>
      <c r="AT395" s="205" t="s">
        <v>168</v>
      </c>
      <c r="AU395" s="205"/>
      <c r="AV395" s="196"/>
      <c r="AW395" s="4"/>
      <c r="AX395" s="4"/>
      <c r="AY395" s="4"/>
      <c r="AZ395" s="4"/>
      <c r="BA395" s="4"/>
      <c r="BB395" s="4"/>
      <c r="BC395" s="4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4"/>
      <c r="BW395" s="8"/>
      <c r="BX395" s="8"/>
      <c r="BY395" s="8"/>
      <c r="BZ395" s="4"/>
      <c r="CA395" s="4"/>
      <c r="CB395" s="4"/>
      <c r="CC395" s="4"/>
      <c r="CD395" s="27"/>
      <c r="CE395" s="27"/>
      <c r="CF395" s="207" t="e">
        <f t="shared" si="228"/>
        <v>#VALUE!</v>
      </c>
      <c r="CG395" s="208" t="e">
        <f t="shared" si="229"/>
        <v>#VALUE!</v>
      </c>
      <c r="CH395" s="209"/>
      <c r="CI395" s="210"/>
      <c r="CJ395" s="207" t="e">
        <f t="shared" si="230"/>
        <v>#VALUE!</v>
      </c>
      <c r="CK395" s="208" t="e">
        <f t="shared" si="231"/>
        <v>#VALUE!</v>
      </c>
      <c r="CL395" s="209"/>
      <c r="CM395" s="210"/>
      <c r="CN395" s="207" t="e">
        <f t="shared" si="232"/>
        <v>#VALUE!</v>
      </c>
      <c r="CO395" s="208" t="e">
        <f t="shared" si="233"/>
        <v>#VALUE!</v>
      </c>
      <c r="CP395" s="211"/>
      <c r="CQ395" s="212"/>
      <c r="CR395" s="213"/>
      <c r="CS395" s="213"/>
    </row>
    <row r="396" spans="1:97" ht="19.899999999999999" customHeight="1">
      <c r="A396" s="194">
        <v>395</v>
      </c>
      <c r="B396" s="195">
        <v>11</v>
      </c>
      <c r="C396" s="195"/>
      <c r="D396" s="196" t="str">
        <f t="shared" si="237"/>
        <v>F02N8S611</v>
      </c>
      <c r="E396" s="196" t="s">
        <v>3947</v>
      </c>
      <c r="F396" s="196" t="s">
        <v>675</v>
      </c>
      <c r="G396" s="196"/>
      <c r="H396" s="196"/>
      <c r="I396" s="237"/>
      <c r="J396" s="237"/>
      <c r="K396" s="2" t="str">
        <f t="shared" si="218"/>
        <v>FCS0302</v>
      </c>
      <c r="L396" s="1">
        <f t="shared" si="234"/>
        <v>8</v>
      </c>
      <c r="M396" s="1">
        <f t="shared" si="235"/>
        <v>6</v>
      </c>
      <c r="N396" s="1">
        <v>11</v>
      </c>
      <c r="O396" s="57" t="str">
        <f t="shared" si="236"/>
        <v>AAI143</v>
      </c>
      <c r="P396" s="2" t="str">
        <f t="shared" si="208"/>
        <v>AI</v>
      </c>
      <c r="Q396" s="2"/>
      <c r="R396" s="57" t="s">
        <v>162</v>
      </c>
      <c r="S396" s="2"/>
      <c r="T396" s="2"/>
      <c r="U396" s="2"/>
      <c r="V396" s="2"/>
      <c r="W396" s="2"/>
      <c r="X396" s="2"/>
      <c r="Y396" s="3" t="str">
        <f t="shared" si="223"/>
        <v>%Z086111</v>
      </c>
      <c r="Z396" s="2" t="str">
        <f t="shared" si="215"/>
        <v>%%IF02N8S611</v>
      </c>
      <c r="AA396" s="2"/>
      <c r="AB396" s="2" t="str">
        <f t="shared" si="224"/>
        <v>SBAI SPARE</v>
      </c>
      <c r="AC396" s="1" t="str">
        <f t="shared" si="225"/>
        <v/>
      </c>
      <c r="AD396" s="1" t="str">
        <f t="shared" si="226"/>
        <v/>
      </c>
      <c r="AE396" s="1" t="str">
        <f t="shared" si="227"/>
        <v/>
      </c>
      <c r="AF396" s="1"/>
      <c r="AG396" s="1"/>
      <c r="AH396" s="1"/>
      <c r="AI396" s="1"/>
      <c r="AJ396" s="1"/>
      <c r="AK396" s="58" t="s">
        <v>165</v>
      </c>
      <c r="AL396" s="4"/>
      <c r="AM396" s="4"/>
      <c r="AN396" s="5"/>
      <c r="AO396" s="195" t="s">
        <v>161</v>
      </c>
      <c r="AP396" s="199" t="s">
        <v>166</v>
      </c>
      <c r="AQ396" s="197"/>
      <c r="AR396" s="196"/>
      <c r="AS396" s="196"/>
      <c r="AT396" s="205" t="s">
        <v>168</v>
      </c>
      <c r="AU396" s="205"/>
      <c r="AV396" s="196"/>
      <c r="AW396" s="4"/>
      <c r="AX396" s="4"/>
      <c r="AY396" s="4"/>
      <c r="AZ396" s="4"/>
      <c r="BA396" s="4"/>
      <c r="BB396" s="4"/>
      <c r="BC396" s="4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4"/>
      <c r="BW396" s="8"/>
      <c r="BX396" s="8"/>
      <c r="BY396" s="8"/>
      <c r="BZ396" s="4"/>
      <c r="CA396" s="4"/>
      <c r="CB396" s="4"/>
      <c r="CC396" s="4"/>
      <c r="CD396" s="27"/>
      <c r="CE396" s="27"/>
      <c r="CF396" s="207" t="e">
        <f t="shared" si="228"/>
        <v>#VALUE!</v>
      </c>
      <c r="CG396" s="208" t="e">
        <f t="shared" si="229"/>
        <v>#VALUE!</v>
      </c>
      <c r="CH396" s="209"/>
      <c r="CI396" s="210"/>
      <c r="CJ396" s="207" t="e">
        <f t="shared" si="230"/>
        <v>#VALUE!</v>
      </c>
      <c r="CK396" s="208" t="e">
        <f t="shared" si="231"/>
        <v>#VALUE!</v>
      </c>
      <c r="CL396" s="209"/>
      <c r="CM396" s="210"/>
      <c r="CN396" s="207" t="e">
        <f t="shared" si="232"/>
        <v>#VALUE!</v>
      </c>
      <c r="CO396" s="208" t="e">
        <f t="shared" si="233"/>
        <v>#VALUE!</v>
      </c>
      <c r="CP396" s="211"/>
      <c r="CQ396" s="212"/>
      <c r="CR396" s="213"/>
      <c r="CS396" s="213"/>
    </row>
    <row r="397" spans="1:97" ht="19.899999999999999" customHeight="1">
      <c r="A397" s="194">
        <v>396</v>
      </c>
      <c r="B397" s="195">
        <v>12</v>
      </c>
      <c r="C397" s="195"/>
      <c r="D397" s="196" t="str">
        <f t="shared" si="237"/>
        <v>F02N8S612</v>
      </c>
      <c r="E397" s="196" t="s">
        <v>3948</v>
      </c>
      <c r="F397" s="196" t="s">
        <v>675</v>
      </c>
      <c r="G397" s="196"/>
      <c r="H397" s="196"/>
      <c r="I397" s="237"/>
      <c r="J397" s="237"/>
      <c r="K397" s="2" t="str">
        <f t="shared" si="218"/>
        <v>FCS0302</v>
      </c>
      <c r="L397" s="1">
        <f t="shared" si="234"/>
        <v>8</v>
      </c>
      <c r="M397" s="1">
        <f t="shared" si="235"/>
        <v>6</v>
      </c>
      <c r="N397" s="1">
        <v>12</v>
      </c>
      <c r="O397" s="57" t="str">
        <f t="shared" si="236"/>
        <v>AAI143</v>
      </c>
      <c r="P397" s="2" t="str">
        <f t="shared" si="208"/>
        <v>AI</v>
      </c>
      <c r="Q397" s="2"/>
      <c r="R397" s="57" t="s">
        <v>162</v>
      </c>
      <c r="S397" s="2"/>
      <c r="T397" s="2"/>
      <c r="U397" s="2"/>
      <c r="V397" s="2"/>
      <c r="W397" s="2"/>
      <c r="X397" s="2"/>
      <c r="Y397" s="3" t="str">
        <f t="shared" si="223"/>
        <v>%Z086112</v>
      </c>
      <c r="Z397" s="2" t="str">
        <f t="shared" si="215"/>
        <v>%%IF02N8S612</v>
      </c>
      <c r="AA397" s="2"/>
      <c r="AB397" s="2" t="str">
        <f t="shared" si="224"/>
        <v>SBAI SPARE</v>
      </c>
      <c r="AC397" s="1" t="str">
        <f t="shared" si="225"/>
        <v/>
      </c>
      <c r="AD397" s="1" t="str">
        <f t="shared" si="226"/>
        <v/>
      </c>
      <c r="AE397" s="1" t="str">
        <f t="shared" si="227"/>
        <v/>
      </c>
      <c r="AF397" s="1"/>
      <c r="AG397" s="59"/>
      <c r="AH397" s="59"/>
      <c r="AI397" s="1"/>
      <c r="AJ397" s="1"/>
      <c r="AK397" s="58" t="s">
        <v>165</v>
      </c>
      <c r="AL397" s="4"/>
      <c r="AM397" s="4"/>
      <c r="AN397" s="5"/>
      <c r="AO397" s="195" t="s">
        <v>161</v>
      </c>
      <c r="AP397" s="199" t="s">
        <v>166</v>
      </c>
      <c r="AQ397" s="197"/>
      <c r="AR397" s="196"/>
      <c r="AS397" s="196"/>
      <c r="AT397" s="205" t="s">
        <v>168</v>
      </c>
      <c r="AU397" s="205"/>
      <c r="AV397" s="196"/>
      <c r="AW397" s="4"/>
      <c r="AX397" s="4"/>
      <c r="AY397" s="4"/>
      <c r="AZ397" s="4"/>
      <c r="BA397" s="4"/>
      <c r="BB397" s="4"/>
      <c r="BC397" s="4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4"/>
      <c r="BW397" s="8"/>
      <c r="BX397" s="8"/>
      <c r="BY397" s="8"/>
      <c r="BZ397" s="4"/>
      <c r="CA397" s="4"/>
      <c r="CB397" s="4"/>
      <c r="CC397" s="4"/>
      <c r="CD397" s="27"/>
      <c r="CE397" s="27"/>
      <c r="CF397" s="207" t="e">
        <f t="shared" si="228"/>
        <v>#VALUE!</v>
      </c>
      <c r="CG397" s="208" t="e">
        <f t="shared" si="229"/>
        <v>#VALUE!</v>
      </c>
      <c r="CH397" s="209"/>
      <c r="CI397" s="210"/>
      <c r="CJ397" s="207" t="e">
        <f t="shared" si="230"/>
        <v>#VALUE!</v>
      </c>
      <c r="CK397" s="208" t="e">
        <f t="shared" si="231"/>
        <v>#VALUE!</v>
      </c>
      <c r="CL397" s="209"/>
      <c r="CM397" s="210"/>
      <c r="CN397" s="207" t="e">
        <f t="shared" si="232"/>
        <v>#VALUE!</v>
      </c>
      <c r="CO397" s="208" t="e">
        <f t="shared" si="233"/>
        <v>#VALUE!</v>
      </c>
      <c r="CP397" s="211"/>
      <c r="CQ397" s="212"/>
      <c r="CR397" s="213"/>
      <c r="CS397" s="213"/>
    </row>
    <row r="398" spans="1:97" ht="19.899999999999999" customHeight="1">
      <c r="A398" s="194">
        <v>397</v>
      </c>
      <c r="B398" s="195">
        <v>13</v>
      </c>
      <c r="C398" s="195"/>
      <c r="D398" s="196" t="str">
        <f t="shared" si="237"/>
        <v>F02N8S613</v>
      </c>
      <c r="E398" s="196" t="s">
        <v>3949</v>
      </c>
      <c r="F398" s="196" t="s">
        <v>675</v>
      </c>
      <c r="G398" s="196"/>
      <c r="H398" s="196"/>
      <c r="I398" s="237"/>
      <c r="J398" s="237"/>
      <c r="K398" s="2" t="str">
        <f t="shared" si="218"/>
        <v>FCS0302</v>
      </c>
      <c r="L398" s="1">
        <f t="shared" si="234"/>
        <v>8</v>
      </c>
      <c r="M398" s="1">
        <f t="shared" si="235"/>
        <v>6</v>
      </c>
      <c r="N398" s="1">
        <v>13</v>
      </c>
      <c r="O398" s="57" t="str">
        <f t="shared" si="236"/>
        <v>AAI143</v>
      </c>
      <c r="P398" s="2" t="str">
        <f t="shared" si="208"/>
        <v>AI</v>
      </c>
      <c r="Q398" s="2"/>
      <c r="R398" s="57" t="s">
        <v>162</v>
      </c>
      <c r="S398" s="2"/>
      <c r="T398" s="2"/>
      <c r="U398" s="2"/>
      <c r="V398" s="2"/>
      <c r="W398" s="2"/>
      <c r="X398" s="2"/>
      <c r="Y398" s="3" t="str">
        <f t="shared" si="223"/>
        <v>%Z086113</v>
      </c>
      <c r="Z398" s="2" t="str">
        <f t="shared" si="215"/>
        <v>%%IF02N8S613</v>
      </c>
      <c r="AA398" s="2"/>
      <c r="AB398" s="2" t="str">
        <f t="shared" si="224"/>
        <v>SBAI SPARE</v>
      </c>
      <c r="AC398" s="1" t="str">
        <f t="shared" si="225"/>
        <v/>
      </c>
      <c r="AD398" s="1" t="str">
        <f t="shared" si="226"/>
        <v/>
      </c>
      <c r="AE398" s="1" t="str">
        <f t="shared" si="227"/>
        <v/>
      </c>
      <c r="AF398" s="1"/>
      <c r="AG398" s="59"/>
      <c r="AH398" s="59"/>
      <c r="AI398" s="1"/>
      <c r="AJ398" s="1"/>
      <c r="AK398" s="58" t="s">
        <v>165</v>
      </c>
      <c r="AL398" s="4"/>
      <c r="AM398" s="4"/>
      <c r="AN398" s="5"/>
      <c r="AO398" s="195" t="s">
        <v>161</v>
      </c>
      <c r="AP398" s="199" t="s">
        <v>166</v>
      </c>
      <c r="AQ398" s="197"/>
      <c r="AR398" s="196"/>
      <c r="AS398" s="196"/>
      <c r="AT398" s="205" t="s">
        <v>168</v>
      </c>
      <c r="AU398" s="205"/>
      <c r="AV398" s="196"/>
      <c r="AW398" s="4"/>
      <c r="AX398" s="4"/>
      <c r="AY398" s="4"/>
      <c r="AZ398" s="4"/>
      <c r="BA398" s="4"/>
      <c r="BB398" s="4"/>
      <c r="BC398" s="4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4"/>
      <c r="BW398" s="8"/>
      <c r="BX398" s="8"/>
      <c r="BY398" s="8"/>
      <c r="BZ398" s="4"/>
      <c r="CA398" s="4"/>
      <c r="CB398" s="4"/>
      <c r="CC398" s="4"/>
      <c r="CD398" s="27"/>
      <c r="CE398" s="27"/>
      <c r="CF398" s="207" t="e">
        <f t="shared" si="228"/>
        <v>#VALUE!</v>
      </c>
      <c r="CG398" s="208" t="e">
        <f t="shared" si="229"/>
        <v>#VALUE!</v>
      </c>
      <c r="CH398" s="209"/>
      <c r="CI398" s="210"/>
      <c r="CJ398" s="207" t="e">
        <f t="shared" si="230"/>
        <v>#VALUE!</v>
      </c>
      <c r="CK398" s="208" t="e">
        <f t="shared" si="231"/>
        <v>#VALUE!</v>
      </c>
      <c r="CL398" s="209"/>
      <c r="CM398" s="210"/>
      <c r="CN398" s="207" t="e">
        <f t="shared" si="232"/>
        <v>#VALUE!</v>
      </c>
      <c r="CO398" s="208" t="e">
        <f t="shared" si="233"/>
        <v>#VALUE!</v>
      </c>
      <c r="CP398" s="211"/>
      <c r="CQ398" s="212"/>
      <c r="CR398" s="213"/>
      <c r="CS398" s="213"/>
    </row>
    <row r="399" spans="1:97" ht="19.899999999999999" customHeight="1">
      <c r="A399" s="194">
        <v>398</v>
      </c>
      <c r="B399" s="204">
        <v>14</v>
      </c>
      <c r="C399" s="195"/>
      <c r="D399" s="196" t="str">
        <f t="shared" si="237"/>
        <v>F02N8S614</v>
      </c>
      <c r="E399" s="196" t="s">
        <v>3950</v>
      </c>
      <c r="F399" s="196" t="s">
        <v>675</v>
      </c>
      <c r="G399" s="196"/>
      <c r="H399" s="196"/>
      <c r="I399" s="237"/>
      <c r="J399" s="237"/>
      <c r="K399" s="2" t="str">
        <f t="shared" si="218"/>
        <v>FCS0302</v>
      </c>
      <c r="L399" s="1">
        <f t="shared" si="234"/>
        <v>8</v>
      </c>
      <c r="M399" s="1">
        <f t="shared" si="235"/>
        <v>6</v>
      </c>
      <c r="N399" s="1">
        <v>14</v>
      </c>
      <c r="O399" s="57" t="str">
        <f t="shared" si="236"/>
        <v>AAI143</v>
      </c>
      <c r="P399" s="2" t="str">
        <f t="shared" si="208"/>
        <v>AI</v>
      </c>
      <c r="Q399" s="2"/>
      <c r="R399" s="57" t="s">
        <v>162</v>
      </c>
      <c r="S399" s="2"/>
      <c r="T399" s="2"/>
      <c r="U399" s="2"/>
      <c r="V399" s="2"/>
      <c r="W399" s="36"/>
      <c r="X399" s="36"/>
      <c r="Y399" s="3" t="str">
        <f t="shared" si="223"/>
        <v>%Z086114</v>
      </c>
      <c r="Z399" s="2" t="str">
        <f t="shared" si="215"/>
        <v>%%IF02N8S614</v>
      </c>
      <c r="AA399" s="2"/>
      <c r="AB399" s="2" t="str">
        <f t="shared" si="224"/>
        <v>SBAI SPARE</v>
      </c>
      <c r="AC399" s="1" t="str">
        <f t="shared" si="225"/>
        <v/>
      </c>
      <c r="AD399" s="1" t="str">
        <f t="shared" si="226"/>
        <v/>
      </c>
      <c r="AE399" s="1" t="str">
        <f t="shared" si="227"/>
        <v/>
      </c>
      <c r="AF399" s="1"/>
      <c r="AG399" s="1"/>
      <c r="AH399" s="59"/>
      <c r="AI399" s="1"/>
      <c r="AJ399" s="1"/>
      <c r="AK399" s="58" t="s">
        <v>165</v>
      </c>
      <c r="AL399" s="4"/>
      <c r="AM399" s="4"/>
      <c r="AN399" s="5"/>
      <c r="AO399" s="195" t="s">
        <v>161</v>
      </c>
      <c r="AP399" s="199" t="s">
        <v>166</v>
      </c>
      <c r="AQ399" s="197"/>
      <c r="AR399" s="196"/>
      <c r="AS399" s="115"/>
      <c r="AT399" s="215" t="s">
        <v>168</v>
      </c>
      <c r="AU399" s="215"/>
      <c r="AV399" s="196"/>
      <c r="AW399" s="4"/>
      <c r="AX399" s="4"/>
      <c r="AY399" s="4"/>
      <c r="AZ399" s="4"/>
      <c r="BA399" s="4"/>
      <c r="BB399" s="4"/>
      <c r="BC399" s="4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4"/>
      <c r="BW399" s="8"/>
      <c r="BX399" s="8"/>
      <c r="BY399" s="8"/>
      <c r="BZ399" s="4"/>
      <c r="CA399" s="4"/>
      <c r="CB399" s="4"/>
      <c r="CC399" s="4"/>
      <c r="CD399" s="27"/>
      <c r="CE399" s="27"/>
      <c r="CF399" s="207" t="e">
        <f t="shared" si="228"/>
        <v>#VALUE!</v>
      </c>
      <c r="CG399" s="208" t="e">
        <f t="shared" si="229"/>
        <v>#VALUE!</v>
      </c>
      <c r="CH399" s="209"/>
      <c r="CI399" s="210"/>
      <c r="CJ399" s="207" t="e">
        <f t="shared" si="230"/>
        <v>#VALUE!</v>
      </c>
      <c r="CK399" s="208" t="e">
        <f t="shared" si="231"/>
        <v>#VALUE!</v>
      </c>
      <c r="CL399" s="209"/>
      <c r="CM399" s="210"/>
      <c r="CN399" s="207" t="e">
        <f t="shared" si="232"/>
        <v>#VALUE!</v>
      </c>
      <c r="CO399" s="208" t="e">
        <f t="shared" si="233"/>
        <v>#VALUE!</v>
      </c>
      <c r="CP399" s="211"/>
      <c r="CQ399" s="212"/>
      <c r="CR399" s="213"/>
      <c r="CS399" s="213"/>
    </row>
    <row r="400" spans="1:97" ht="19.899999999999999" customHeight="1">
      <c r="A400" s="194">
        <v>399</v>
      </c>
      <c r="B400" s="204">
        <v>15</v>
      </c>
      <c r="C400" s="195"/>
      <c r="D400" s="196" t="str">
        <f t="shared" si="237"/>
        <v>F02N8S615</v>
      </c>
      <c r="E400" s="196" t="s">
        <v>3951</v>
      </c>
      <c r="F400" s="196" t="s">
        <v>675</v>
      </c>
      <c r="G400" s="196"/>
      <c r="H400" s="196"/>
      <c r="I400" s="237"/>
      <c r="J400" s="237"/>
      <c r="K400" s="2" t="str">
        <f t="shared" si="218"/>
        <v>FCS0302</v>
      </c>
      <c r="L400" s="1">
        <f t="shared" si="234"/>
        <v>8</v>
      </c>
      <c r="M400" s="1">
        <f t="shared" si="235"/>
        <v>6</v>
      </c>
      <c r="N400" s="1">
        <v>15</v>
      </c>
      <c r="O400" s="57" t="str">
        <f t="shared" si="236"/>
        <v>AAI143</v>
      </c>
      <c r="P400" s="2" t="str">
        <f t="shared" si="208"/>
        <v>AI</v>
      </c>
      <c r="Q400" s="2"/>
      <c r="R400" s="57" t="s">
        <v>162</v>
      </c>
      <c r="S400" s="2"/>
      <c r="T400" s="2"/>
      <c r="U400" s="2"/>
      <c r="V400" s="2"/>
      <c r="W400" s="2"/>
      <c r="X400" s="2"/>
      <c r="Y400" s="3" t="str">
        <f t="shared" si="223"/>
        <v>%Z086115</v>
      </c>
      <c r="Z400" s="2" t="str">
        <f t="shared" si="215"/>
        <v>%%IF02N8S615</v>
      </c>
      <c r="AA400" s="2"/>
      <c r="AB400" s="2" t="str">
        <f t="shared" si="224"/>
        <v>SBAI SPARE</v>
      </c>
      <c r="AC400" s="1" t="str">
        <f t="shared" si="225"/>
        <v/>
      </c>
      <c r="AD400" s="1" t="str">
        <f t="shared" si="226"/>
        <v/>
      </c>
      <c r="AE400" s="1" t="str">
        <f t="shared" si="227"/>
        <v/>
      </c>
      <c r="AF400" s="1"/>
      <c r="AG400" s="1"/>
      <c r="AH400" s="1"/>
      <c r="AI400" s="1"/>
      <c r="AJ400" s="1"/>
      <c r="AK400" s="58" t="s">
        <v>165</v>
      </c>
      <c r="AL400" s="4"/>
      <c r="AM400" s="4"/>
      <c r="AN400" s="5"/>
      <c r="AO400" s="195" t="s">
        <v>161</v>
      </c>
      <c r="AP400" s="199" t="s">
        <v>166</v>
      </c>
      <c r="AQ400" s="197"/>
      <c r="AR400" s="196"/>
      <c r="AS400" s="195"/>
      <c r="AT400" s="216" t="s">
        <v>168</v>
      </c>
      <c r="AU400" s="216"/>
      <c r="AV400" s="196"/>
      <c r="AW400" s="4"/>
      <c r="AX400" s="4"/>
      <c r="AY400" s="4"/>
      <c r="AZ400" s="4"/>
      <c r="BA400" s="4"/>
      <c r="BB400" s="4"/>
      <c r="BC400" s="4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4"/>
      <c r="BW400" s="8"/>
      <c r="BX400" s="8"/>
      <c r="BY400" s="8"/>
      <c r="BZ400" s="4"/>
      <c r="CA400" s="4"/>
      <c r="CB400" s="4"/>
      <c r="CC400" s="4"/>
      <c r="CD400" s="27"/>
      <c r="CE400" s="27"/>
      <c r="CF400" s="207" t="e">
        <f t="shared" si="228"/>
        <v>#VALUE!</v>
      </c>
      <c r="CG400" s="208" t="e">
        <f t="shared" si="229"/>
        <v>#VALUE!</v>
      </c>
      <c r="CH400" s="209"/>
      <c r="CI400" s="210"/>
      <c r="CJ400" s="207" t="e">
        <f t="shared" si="230"/>
        <v>#VALUE!</v>
      </c>
      <c r="CK400" s="208" t="e">
        <f t="shared" si="231"/>
        <v>#VALUE!</v>
      </c>
      <c r="CL400" s="209"/>
      <c r="CM400" s="210"/>
      <c r="CN400" s="207" t="e">
        <f t="shared" si="232"/>
        <v>#VALUE!</v>
      </c>
      <c r="CO400" s="208" t="e">
        <f t="shared" si="233"/>
        <v>#VALUE!</v>
      </c>
      <c r="CP400" s="211"/>
      <c r="CQ400" s="212"/>
      <c r="CR400" s="213"/>
      <c r="CS400" s="213"/>
    </row>
    <row r="401" spans="1:97" ht="19.899999999999999" customHeight="1">
      <c r="A401" s="194">
        <v>400</v>
      </c>
      <c r="B401" s="204">
        <v>16</v>
      </c>
      <c r="C401" s="195"/>
      <c r="D401" s="196" t="str">
        <f t="shared" si="237"/>
        <v>F02N8S616</v>
      </c>
      <c r="E401" s="196" t="s">
        <v>3952</v>
      </c>
      <c r="F401" s="196" t="s">
        <v>675</v>
      </c>
      <c r="G401" s="196"/>
      <c r="H401" s="196"/>
      <c r="I401" s="237"/>
      <c r="J401" s="237"/>
      <c r="K401" s="2" t="str">
        <f t="shared" si="218"/>
        <v>FCS0302</v>
      </c>
      <c r="L401" s="1">
        <f t="shared" si="234"/>
        <v>8</v>
      </c>
      <c r="M401" s="1">
        <f t="shared" si="235"/>
        <v>6</v>
      </c>
      <c r="N401" s="1">
        <v>16</v>
      </c>
      <c r="O401" s="57" t="str">
        <f t="shared" si="236"/>
        <v>AAI143</v>
      </c>
      <c r="P401" s="2" t="str">
        <f t="shared" si="208"/>
        <v>AI</v>
      </c>
      <c r="Q401" s="2"/>
      <c r="R401" s="57" t="s">
        <v>162</v>
      </c>
      <c r="S401" s="2"/>
      <c r="T401" s="2"/>
      <c r="U401" s="2"/>
      <c r="V401" s="2"/>
      <c r="W401" s="2"/>
      <c r="X401" s="2"/>
      <c r="Y401" s="25" t="str">
        <f t="shared" si="223"/>
        <v>%Z086116</v>
      </c>
      <c r="Z401" s="2" t="str">
        <f t="shared" si="215"/>
        <v>%%IF02N8S616</v>
      </c>
      <c r="AA401" s="36"/>
      <c r="AB401" s="2" t="str">
        <f t="shared" si="224"/>
        <v>SBAI SPARE</v>
      </c>
      <c r="AC401" s="1" t="str">
        <f t="shared" si="225"/>
        <v/>
      </c>
      <c r="AD401" s="1" t="str">
        <f t="shared" si="226"/>
        <v/>
      </c>
      <c r="AE401" s="1" t="str">
        <f t="shared" si="227"/>
        <v/>
      </c>
      <c r="AF401" s="1"/>
      <c r="AG401" s="1"/>
      <c r="AH401" s="1"/>
      <c r="AI401" s="1"/>
      <c r="AJ401" s="1"/>
      <c r="AK401" s="58" t="s">
        <v>165</v>
      </c>
      <c r="AL401" s="4"/>
      <c r="AM401" s="4"/>
      <c r="AN401" s="5"/>
      <c r="AO401" s="195" t="s">
        <v>161</v>
      </c>
      <c r="AP401" s="199" t="s">
        <v>166</v>
      </c>
      <c r="AQ401" s="197"/>
      <c r="AR401" s="196"/>
      <c r="AS401" s="195"/>
      <c r="AT401" s="216" t="s">
        <v>168</v>
      </c>
      <c r="AU401" s="216"/>
      <c r="AV401" s="196"/>
      <c r="AW401" s="4"/>
      <c r="AX401" s="4"/>
      <c r="AY401" s="4"/>
      <c r="AZ401" s="4"/>
      <c r="BA401" s="4"/>
      <c r="BB401" s="4"/>
      <c r="BC401" s="4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4"/>
      <c r="BW401" s="8"/>
      <c r="BX401" s="8"/>
      <c r="BY401" s="8"/>
      <c r="BZ401" s="4"/>
      <c r="CA401" s="4"/>
      <c r="CB401" s="4"/>
      <c r="CC401" s="4"/>
      <c r="CD401" s="27"/>
      <c r="CE401" s="27"/>
      <c r="CF401" s="207" t="e">
        <f t="shared" si="228"/>
        <v>#VALUE!</v>
      </c>
      <c r="CG401" s="208" t="e">
        <f t="shared" si="229"/>
        <v>#VALUE!</v>
      </c>
      <c r="CH401" s="209"/>
      <c r="CI401" s="210"/>
      <c r="CJ401" s="207" t="e">
        <f t="shared" si="230"/>
        <v>#VALUE!</v>
      </c>
      <c r="CK401" s="208" t="e">
        <f t="shared" si="231"/>
        <v>#VALUE!</v>
      </c>
      <c r="CL401" s="209"/>
      <c r="CM401" s="210"/>
      <c r="CN401" s="207" t="e">
        <f t="shared" si="232"/>
        <v>#VALUE!</v>
      </c>
      <c r="CO401" s="208" t="e">
        <f t="shared" si="233"/>
        <v>#VALUE!</v>
      </c>
      <c r="CP401" s="211"/>
      <c r="CQ401" s="212"/>
      <c r="CR401" s="213"/>
      <c r="CS401" s="213"/>
    </row>
    <row r="402" spans="1:97" ht="19.899999999999999" customHeight="1">
      <c r="A402" s="194">
        <v>401</v>
      </c>
      <c r="B402" s="195">
        <v>1</v>
      </c>
      <c r="C402" s="195"/>
      <c r="D402" s="196" t="s">
        <v>3953</v>
      </c>
      <c r="E402" s="196" t="s">
        <v>3954</v>
      </c>
      <c r="F402" s="196" t="s">
        <v>3955</v>
      </c>
      <c r="G402" s="196" t="s">
        <v>313</v>
      </c>
      <c r="H402" s="196" t="s">
        <v>314</v>
      </c>
      <c r="I402" s="237" t="str">
        <f t="shared" ref="I402:I412" si="238">IF(G402&lt;&gt;"",LEFT(G402,FIND("~",G402,1)-1),"")</f>
        <v>0</v>
      </c>
      <c r="J402" s="237" t="str">
        <f t="shared" ref="J402:J412" si="239">IF(G402&lt;&gt;"",MID(G402,FIND("~",G402,1)+1,10),"")</f>
        <v>100</v>
      </c>
      <c r="K402" s="2" t="s">
        <v>75</v>
      </c>
      <c r="L402" s="1">
        <v>1</v>
      </c>
      <c r="M402" s="1">
        <v>3</v>
      </c>
      <c r="N402" s="1">
        <v>1</v>
      </c>
      <c r="O402" s="57" t="s">
        <v>59</v>
      </c>
      <c r="P402" s="2" t="str">
        <f t="shared" si="208"/>
        <v>AO</v>
      </c>
      <c r="Q402" s="2" t="s">
        <v>161</v>
      </c>
      <c r="R402" s="57" t="s">
        <v>162</v>
      </c>
      <c r="S402" s="2"/>
      <c r="T402" s="2"/>
      <c r="U402" s="2">
        <v>31</v>
      </c>
      <c r="V402" s="2"/>
      <c r="W402" s="36" t="s">
        <v>3953</v>
      </c>
      <c r="X402" s="36" t="s">
        <v>1750</v>
      </c>
      <c r="Y402" s="3" t="str">
        <f t="shared" si="223"/>
        <v>%Z013101</v>
      </c>
      <c r="Z402" s="2" t="str">
        <f t="shared" si="215"/>
        <v>%%O08AV8004A</v>
      </c>
      <c r="AA402" s="2"/>
      <c r="AB402" s="2" t="str">
        <f t="shared" si="224"/>
        <v>20碱去PU804A/S出口调节阀</v>
      </c>
      <c r="AC402" s="1" t="str">
        <f t="shared" si="225"/>
        <v>0</v>
      </c>
      <c r="AD402" s="1" t="str">
        <f t="shared" si="226"/>
        <v>100</v>
      </c>
      <c r="AE402" s="1" t="str">
        <f t="shared" si="227"/>
        <v>%</v>
      </c>
      <c r="AF402" s="1"/>
      <c r="AG402" s="59"/>
      <c r="AH402" s="1"/>
      <c r="AI402" s="1"/>
      <c r="AJ402" s="1"/>
      <c r="AK402" s="58" t="s">
        <v>165</v>
      </c>
      <c r="AL402" s="4"/>
      <c r="AM402" s="4"/>
      <c r="AN402" s="5"/>
      <c r="AO402" s="195" t="s">
        <v>161</v>
      </c>
      <c r="AP402" s="116" t="s">
        <v>1658</v>
      </c>
      <c r="AQ402" s="197"/>
      <c r="AR402" s="196"/>
      <c r="AS402" s="196"/>
      <c r="AT402" s="205"/>
      <c r="AU402" s="205" t="s">
        <v>1659</v>
      </c>
      <c r="AV402" s="196" t="s">
        <v>170</v>
      </c>
      <c r="AW402" s="4"/>
      <c r="AX402" s="4"/>
      <c r="AY402" s="4"/>
      <c r="AZ402" s="4"/>
      <c r="BA402" s="4"/>
      <c r="BB402" s="4"/>
      <c r="BC402" s="4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4"/>
      <c r="BW402" s="8"/>
      <c r="BX402" s="8"/>
      <c r="BY402" s="8"/>
      <c r="BZ402" s="4"/>
      <c r="CA402" s="4"/>
      <c r="CB402" s="4"/>
      <c r="CC402" s="4"/>
      <c r="CD402" s="27"/>
      <c r="CE402" s="27"/>
      <c r="CF402" s="207">
        <f t="shared" ref="CF402:CF433" si="240">IF(OR(P402="AI",P402="PI"),(AD402+AC402)/2-(AD402-AC402)*0.001,IF(P402="AO",4-0.048,""))</f>
        <v>3.952</v>
      </c>
      <c r="CG402" s="208">
        <f t="shared" ref="CG402:CG433" si="241">IF(OR(P402="AI",P402="PI"),(AD402+AC402)/2-(AD402-AC402)*0.001,IF(P402="AO",4+0.048,""))</f>
        <v>4.048</v>
      </c>
      <c r="CH402" s="209"/>
      <c r="CI402" s="210"/>
      <c r="CJ402" s="207">
        <f t="shared" si="230"/>
        <v>11.952</v>
      </c>
      <c r="CK402" s="208">
        <f t="shared" si="231"/>
        <v>12.048</v>
      </c>
      <c r="CL402" s="209"/>
      <c r="CM402" s="210"/>
      <c r="CN402" s="207">
        <f t="shared" ref="CN402:CN433" si="242">IF(OR(P402="AI",P402="PI"),(AD402+AC402)/2-(AD402-AC402)*0.001,IF(P402="AO",20-0.048,""))</f>
        <v>19.952000000000002</v>
      </c>
      <c r="CO402" s="208">
        <f t="shared" ref="CO402:CO433" si="243">IF(OR(P402="AI",P402="PI"),(AD402+AC402)/2+(AD402-AC402)*0.001,IF(P402="AO",20+0.048,""))</f>
        <v>20.047999999999998</v>
      </c>
      <c r="CP402" s="211"/>
      <c r="CQ402" s="212"/>
      <c r="CR402" s="213"/>
      <c r="CS402" s="213"/>
    </row>
    <row r="403" spans="1:97" ht="19.899999999999999" customHeight="1">
      <c r="A403" s="194">
        <v>402</v>
      </c>
      <c r="B403" s="195">
        <v>2</v>
      </c>
      <c r="C403" s="195"/>
      <c r="D403" s="196" t="s">
        <v>3956</v>
      </c>
      <c r="E403" s="196" t="s">
        <v>3957</v>
      </c>
      <c r="F403" s="196" t="s">
        <v>3955</v>
      </c>
      <c r="G403" s="196" t="s">
        <v>313</v>
      </c>
      <c r="H403" s="196" t="s">
        <v>314</v>
      </c>
      <c r="I403" s="237" t="str">
        <f t="shared" si="238"/>
        <v>0</v>
      </c>
      <c r="J403" s="237" t="str">
        <f t="shared" si="239"/>
        <v>100</v>
      </c>
      <c r="K403" s="2" t="str">
        <f t="shared" ref="K403:K417" si="244">K402</f>
        <v>FCS0302</v>
      </c>
      <c r="L403" s="1">
        <f t="shared" ref="L403:L417" si="245">L402</f>
        <v>1</v>
      </c>
      <c r="M403" s="1">
        <f t="shared" ref="M403:M417" si="246">M402</f>
        <v>3</v>
      </c>
      <c r="N403" s="1">
        <v>2</v>
      </c>
      <c r="O403" s="57" t="str">
        <f t="shared" ref="O403:O417" si="247">O402</f>
        <v>AAI543</v>
      </c>
      <c r="P403" s="2" t="str">
        <f t="shared" si="208"/>
        <v>AO</v>
      </c>
      <c r="Q403" s="2" t="s">
        <v>161</v>
      </c>
      <c r="R403" s="57" t="s">
        <v>162</v>
      </c>
      <c r="S403" s="2"/>
      <c r="T403" s="2"/>
      <c r="U403" s="2">
        <v>31</v>
      </c>
      <c r="V403" s="2"/>
      <c r="W403" s="36" t="s">
        <v>3956</v>
      </c>
      <c r="X403" s="36" t="s">
        <v>1750</v>
      </c>
      <c r="Y403" s="3" t="str">
        <f t="shared" si="223"/>
        <v>%Z013102</v>
      </c>
      <c r="Z403" s="2" t="str">
        <f t="shared" si="215"/>
        <v>%%O08AV8004B</v>
      </c>
      <c r="AA403" s="2"/>
      <c r="AB403" s="2" t="str">
        <f t="shared" si="224"/>
        <v>20碱去PU804A/S出口调节阀</v>
      </c>
      <c r="AC403" s="1" t="str">
        <f t="shared" si="225"/>
        <v>0</v>
      </c>
      <c r="AD403" s="1" t="str">
        <f t="shared" si="226"/>
        <v>100</v>
      </c>
      <c r="AE403" s="1" t="str">
        <f t="shared" si="227"/>
        <v>%</v>
      </c>
      <c r="AF403" s="1"/>
      <c r="AG403" s="1"/>
      <c r="AH403" s="1"/>
      <c r="AI403" s="1"/>
      <c r="AJ403" s="1"/>
      <c r="AK403" s="58" t="s">
        <v>165</v>
      </c>
      <c r="AL403" s="4"/>
      <c r="AM403" s="4"/>
      <c r="AN403" s="5"/>
      <c r="AO403" s="195" t="s">
        <v>161</v>
      </c>
      <c r="AP403" s="116" t="s">
        <v>1658</v>
      </c>
      <c r="AQ403" s="197"/>
      <c r="AR403" s="196"/>
      <c r="AS403" s="196"/>
      <c r="AT403" s="205"/>
      <c r="AU403" s="205" t="s">
        <v>1659</v>
      </c>
      <c r="AV403" s="196" t="s">
        <v>170</v>
      </c>
      <c r="AW403" s="4"/>
      <c r="AX403" s="4"/>
      <c r="AY403" s="4"/>
      <c r="AZ403" s="4"/>
      <c r="BA403" s="4"/>
      <c r="BB403" s="4"/>
      <c r="BC403" s="4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4"/>
      <c r="BW403" s="8"/>
      <c r="BX403" s="8"/>
      <c r="BY403" s="8"/>
      <c r="BZ403" s="4"/>
      <c r="CA403" s="4"/>
      <c r="CB403" s="4"/>
      <c r="CC403" s="4"/>
      <c r="CD403" s="27"/>
      <c r="CE403" s="27"/>
      <c r="CF403" s="207">
        <f t="shared" si="240"/>
        <v>3.952</v>
      </c>
      <c r="CG403" s="208">
        <f t="shared" si="241"/>
        <v>4.048</v>
      </c>
      <c r="CH403" s="209"/>
      <c r="CI403" s="210"/>
      <c r="CJ403" s="207">
        <f t="shared" si="230"/>
        <v>11.952</v>
      </c>
      <c r="CK403" s="208">
        <f t="shared" si="231"/>
        <v>12.048</v>
      </c>
      <c r="CL403" s="209"/>
      <c r="CM403" s="210"/>
      <c r="CN403" s="207">
        <f t="shared" si="242"/>
        <v>19.952000000000002</v>
      </c>
      <c r="CO403" s="208">
        <f t="shared" si="243"/>
        <v>20.047999999999998</v>
      </c>
      <c r="CP403" s="211"/>
      <c r="CQ403" s="212"/>
      <c r="CR403" s="213"/>
      <c r="CS403" s="213"/>
    </row>
    <row r="404" spans="1:97" ht="19.899999999999999" customHeight="1">
      <c r="A404" s="194">
        <v>403</v>
      </c>
      <c r="B404" s="195">
        <v>3</v>
      </c>
      <c r="C404" s="195"/>
      <c r="D404" s="196" t="s">
        <v>3958</v>
      </c>
      <c r="E404" s="196" t="s">
        <v>3959</v>
      </c>
      <c r="F404" s="196" t="s">
        <v>3960</v>
      </c>
      <c r="G404" s="196" t="s">
        <v>313</v>
      </c>
      <c r="H404" s="196" t="s">
        <v>314</v>
      </c>
      <c r="I404" s="237" t="str">
        <f t="shared" si="238"/>
        <v>0</v>
      </c>
      <c r="J404" s="237" t="str">
        <f t="shared" si="239"/>
        <v>100</v>
      </c>
      <c r="K404" s="2" t="str">
        <f t="shared" si="244"/>
        <v>FCS0302</v>
      </c>
      <c r="L404" s="1">
        <f t="shared" si="245"/>
        <v>1</v>
      </c>
      <c r="M404" s="1">
        <f t="shared" si="246"/>
        <v>3</v>
      </c>
      <c r="N404" s="1">
        <v>3</v>
      </c>
      <c r="O404" s="57" t="str">
        <f t="shared" si="247"/>
        <v>AAI543</v>
      </c>
      <c r="P404" s="2" t="str">
        <f t="shared" ref="P404:P467" si="248">IF(MID(O404,4,3)="543","AO","AI")</f>
        <v>AO</v>
      </c>
      <c r="Q404" s="2" t="s">
        <v>161</v>
      </c>
      <c r="R404" s="57" t="s">
        <v>162</v>
      </c>
      <c r="S404" s="2"/>
      <c r="T404" s="2"/>
      <c r="U404" s="2">
        <v>31</v>
      </c>
      <c r="V404" s="2"/>
      <c r="W404" s="36" t="s">
        <v>3958</v>
      </c>
      <c r="X404" s="36" t="s">
        <v>1750</v>
      </c>
      <c r="Y404" s="3" t="str">
        <f t="shared" si="223"/>
        <v>%Z013103</v>
      </c>
      <c r="Z404" s="2" t="str">
        <f t="shared" si="215"/>
        <v>%%O08AV8021A</v>
      </c>
      <c r="AA404" s="2"/>
      <c r="AB404" s="2" t="str">
        <f t="shared" si="224"/>
        <v>20%碱去MX804入口pH调节阀</v>
      </c>
      <c r="AC404" s="1" t="str">
        <f t="shared" si="225"/>
        <v>0</v>
      </c>
      <c r="AD404" s="1" t="str">
        <f t="shared" si="226"/>
        <v>100</v>
      </c>
      <c r="AE404" s="1" t="str">
        <f t="shared" si="227"/>
        <v>%</v>
      </c>
      <c r="AF404" s="1"/>
      <c r="AG404" s="1"/>
      <c r="AH404" s="1"/>
      <c r="AI404" s="1"/>
      <c r="AJ404" s="1"/>
      <c r="AK404" s="58" t="s">
        <v>165</v>
      </c>
      <c r="AL404" s="4"/>
      <c r="AM404" s="4"/>
      <c r="AN404" s="5"/>
      <c r="AO404" s="195" t="s">
        <v>161</v>
      </c>
      <c r="AP404" s="116" t="s">
        <v>1658</v>
      </c>
      <c r="AQ404" s="197"/>
      <c r="AR404" s="196"/>
      <c r="AS404" s="196"/>
      <c r="AT404" s="205"/>
      <c r="AU404" s="205" t="s">
        <v>1659</v>
      </c>
      <c r="AV404" s="196" t="s">
        <v>170</v>
      </c>
      <c r="AW404" s="4"/>
      <c r="AX404" s="4"/>
      <c r="AY404" s="4"/>
      <c r="AZ404" s="4"/>
      <c r="BA404" s="4"/>
      <c r="BB404" s="4"/>
      <c r="BC404" s="4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4"/>
      <c r="BW404" s="8"/>
      <c r="BX404" s="8"/>
      <c r="BY404" s="8"/>
      <c r="BZ404" s="4"/>
      <c r="CA404" s="4"/>
      <c r="CB404" s="4"/>
      <c r="CC404" s="4"/>
      <c r="CD404" s="27"/>
      <c r="CE404" s="27"/>
      <c r="CF404" s="207">
        <f t="shared" si="240"/>
        <v>3.952</v>
      </c>
      <c r="CG404" s="208">
        <f t="shared" si="241"/>
        <v>4.048</v>
      </c>
      <c r="CH404" s="209"/>
      <c r="CI404" s="210"/>
      <c r="CJ404" s="207">
        <f t="shared" si="230"/>
        <v>11.952</v>
      </c>
      <c r="CK404" s="208">
        <f t="shared" si="231"/>
        <v>12.048</v>
      </c>
      <c r="CL404" s="209"/>
      <c r="CM404" s="210"/>
      <c r="CN404" s="207">
        <f t="shared" si="242"/>
        <v>19.952000000000002</v>
      </c>
      <c r="CO404" s="208">
        <f t="shared" si="243"/>
        <v>20.047999999999998</v>
      </c>
      <c r="CP404" s="211"/>
      <c r="CQ404" s="212"/>
      <c r="CR404" s="213"/>
      <c r="CS404" s="213"/>
    </row>
    <row r="405" spans="1:97" ht="19.899999999999999" customHeight="1">
      <c r="A405" s="194">
        <v>404</v>
      </c>
      <c r="B405" s="195">
        <v>4</v>
      </c>
      <c r="C405" s="195"/>
      <c r="D405" s="196" t="s">
        <v>3961</v>
      </c>
      <c r="E405" s="196" t="s">
        <v>3962</v>
      </c>
      <c r="F405" s="196" t="s">
        <v>3960</v>
      </c>
      <c r="G405" s="196" t="s">
        <v>313</v>
      </c>
      <c r="H405" s="196" t="s">
        <v>314</v>
      </c>
      <c r="I405" s="237" t="str">
        <f t="shared" si="238"/>
        <v>0</v>
      </c>
      <c r="J405" s="237" t="str">
        <f t="shared" si="239"/>
        <v>100</v>
      </c>
      <c r="K405" s="2" t="str">
        <f t="shared" si="244"/>
        <v>FCS0302</v>
      </c>
      <c r="L405" s="1">
        <f t="shared" si="245"/>
        <v>1</v>
      </c>
      <c r="M405" s="1">
        <f t="shared" si="246"/>
        <v>3</v>
      </c>
      <c r="N405" s="1">
        <v>4</v>
      </c>
      <c r="O405" s="57" t="str">
        <f t="shared" si="247"/>
        <v>AAI543</v>
      </c>
      <c r="P405" s="2" t="str">
        <f t="shared" si="248"/>
        <v>AO</v>
      </c>
      <c r="Q405" s="2" t="s">
        <v>161</v>
      </c>
      <c r="R405" s="57" t="s">
        <v>162</v>
      </c>
      <c r="S405" s="2"/>
      <c r="T405" s="2"/>
      <c r="U405" s="2">
        <v>31</v>
      </c>
      <c r="V405" s="2"/>
      <c r="W405" s="36" t="s">
        <v>3961</v>
      </c>
      <c r="X405" s="36" t="s">
        <v>1750</v>
      </c>
      <c r="Y405" s="3" t="str">
        <f t="shared" si="223"/>
        <v>%Z013104</v>
      </c>
      <c r="Z405" s="2" t="str">
        <f t="shared" si="215"/>
        <v>%%O08AV8021B</v>
      </c>
      <c r="AA405" s="2"/>
      <c r="AB405" s="2" t="str">
        <f t="shared" si="224"/>
        <v>20%碱去MX804入口pH调节阀</v>
      </c>
      <c r="AC405" s="1" t="str">
        <f t="shared" si="225"/>
        <v>0</v>
      </c>
      <c r="AD405" s="1" t="str">
        <f t="shared" si="226"/>
        <v>100</v>
      </c>
      <c r="AE405" s="1" t="str">
        <f t="shared" si="227"/>
        <v>%</v>
      </c>
      <c r="AF405" s="1"/>
      <c r="AG405" s="1"/>
      <c r="AH405" s="1"/>
      <c r="AI405" s="1"/>
      <c r="AJ405" s="1"/>
      <c r="AK405" s="58" t="s">
        <v>165</v>
      </c>
      <c r="AL405" s="4"/>
      <c r="AM405" s="4"/>
      <c r="AN405" s="5"/>
      <c r="AO405" s="195" t="s">
        <v>161</v>
      </c>
      <c r="AP405" s="116" t="s">
        <v>1658</v>
      </c>
      <c r="AQ405" s="197"/>
      <c r="AR405" s="196"/>
      <c r="AS405" s="196"/>
      <c r="AT405" s="205"/>
      <c r="AU405" s="205" t="s">
        <v>1659</v>
      </c>
      <c r="AV405" s="196" t="s">
        <v>170</v>
      </c>
      <c r="AW405" s="4"/>
      <c r="AX405" s="4"/>
      <c r="AY405" s="4"/>
      <c r="AZ405" s="4"/>
      <c r="BA405" s="4"/>
      <c r="BB405" s="4"/>
      <c r="BC405" s="4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4"/>
      <c r="BW405" s="8"/>
      <c r="BX405" s="8"/>
      <c r="BY405" s="8"/>
      <c r="BZ405" s="4"/>
      <c r="CA405" s="4"/>
      <c r="CB405" s="4"/>
      <c r="CC405" s="4"/>
      <c r="CD405" s="27"/>
      <c r="CE405" s="27"/>
      <c r="CF405" s="207">
        <f t="shared" si="240"/>
        <v>3.952</v>
      </c>
      <c r="CG405" s="208">
        <f t="shared" si="241"/>
        <v>4.048</v>
      </c>
      <c r="CH405" s="209"/>
      <c r="CI405" s="210"/>
      <c r="CJ405" s="207">
        <f t="shared" si="230"/>
        <v>11.952</v>
      </c>
      <c r="CK405" s="208">
        <f t="shared" si="231"/>
        <v>12.048</v>
      </c>
      <c r="CL405" s="209"/>
      <c r="CM405" s="210"/>
      <c r="CN405" s="207">
        <f t="shared" si="242"/>
        <v>19.952000000000002</v>
      </c>
      <c r="CO405" s="208">
        <f t="shared" si="243"/>
        <v>20.047999999999998</v>
      </c>
      <c r="CP405" s="211"/>
      <c r="CQ405" s="212"/>
      <c r="CR405" s="213"/>
      <c r="CS405" s="213"/>
    </row>
    <row r="406" spans="1:97" ht="19.899999999999999" customHeight="1">
      <c r="A406" s="194">
        <v>405</v>
      </c>
      <c r="B406" s="195">
        <v>5</v>
      </c>
      <c r="C406" s="195"/>
      <c r="D406" s="196" t="s">
        <v>3963</v>
      </c>
      <c r="E406" s="196" t="s">
        <v>3964</v>
      </c>
      <c r="F406" s="196" t="s">
        <v>3965</v>
      </c>
      <c r="G406" s="196" t="s">
        <v>313</v>
      </c>
      <c r="H406" s="196" t="s">
        <v>314</v>
      </c>
      <c r="I406" s="237" t="str">
        <f t="shared" si="238"/>
        <v>0</v>
      </c>
      <c r="J406" s="237" t="str">
        <f t="shared" si="239"/>
        <v>100</v>
      </c>
      <c r="K406" s="2" t="str">
        <f t="shared" si="244"/>
        <v>FCS0302</v>
      </c>
      <c r="L406" s="1">
        <f t="shared" si="245"/>
        <v>1</v>
      </c>
      <c r="M406" s="1">
        <f t="shared" si="246"/>
        <v>3</v>
      </c>
      <c r="N406" s="1">
        <v>5</v>
      </c>
      <c r="O406" s="57" t="str">
        <f t="shared" si="247"/>
        <v>AAI543</v>
      </c>
      <c r="P406" s="2" t="str">
        <f t="shared" si="248"/>
        <v>AO</v>
      </c>
      <c r="Q406" s="2" t="s">
        <v>161</v>
      </c>
      <c r="R406" s="57" t="s">
        <v>162</v>
      </c>
      <c r="S406" s="2"/>
      <c r="T406" s="2"/>
      <c r="U406" s="2">
        <v>31</v>
      </c>
      <c r="V406" s="2"/>
      <c r="W406" s="36" t="s">
        <v>3963</v>
      </c>
      <c r="X406" s="36" t="s">
        <v>1750</v>
      </c>
      <c r="Y406" s="3" t="str">
        <f t="shared" si="223"/>
        <v>%Z013105</v>
      </c>
      <c r="Z406" s="2" t="str">
        <f t="shared" si="215"/>
        <v>%%O08AV8021C</v>
      </c>
      <c r="AA406" s="2"/>
      <c r="AB406" s="2" t="str">
        <f t="shared" si="224"/>
        <v>盐酸去MX804入口pH调节阀</v>
      </c>
      <c r="AC406" s="1" t="str">
        <f t="shared" si="225"/>
        <v>0</v>
      </c>
      <c r="AD406" s="1" t="str">
        <f t="shared" si="226"/>
        <v>100</v>
      </c>
      <c r="AE406" s="1" t="str">
        <f t="shared" si="227"/>
        <v>%</v>
      </c>
      <c r="AF406" s="1"/>
      <c r="AG406" s="1"/>
      <c r="AH406" s="1"/>
      <c r="AI406" s="1"/>
      <c r="AJ406" s="1"/>
      <c r="AK406" s="58" t="s">
        <v>165</v>
      </c>
      <c r="AL406" s="4"/>
      <c r="AM406" s="4"/>
      <c r="AN406" s="5"/>
      <c r="AO406" s="195" t="s">
        <v>161</v>
      </c>
      <c r="AP406" s="116" t="s">
        <v>1658</v>
      </c>
      <c r="AQ406" s="197"/>
      <c r="AR406" s="196"/>
      <c r="AS406" s="196"/>
      <c r="AT406" s="205"/>
      <c r="AU406" s="205" t="s">
        <v>1659</v>
      </c>
      <c r="AV406" s="196" t="s">
        <v>170</v>
      </c>
      <c r="AW406" s="4"/>
      <c r="AX406" s="4"/>
      <c r="AY406" s="4"/>
      <c r="AZ406" s="4"/>
      <c r="BA406" s="4"/>
      <c r="BB406" s="4"/>
      <c r="BC406" s="4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4"/>
      <c r="BW406" s="8"/>
      <c r="BX406" s="8"/>
      <c r="BY406" s="8"/>
      <c r="BZ406" s="4"/>
      <c r="CA406" s="4"/>
      <c r="CB406" s="4"/>
      <c r="CC406" s="4"/>
      <c r="CD406" s="27"/>
      <c r="CE406" s="27"/>
      <c r="CF406" s="207">
        <f t="shared" si="240"/>
        <v>3.952</v>
      </c>
      <c r="CG406" s="208">
        <f t="shared" si="241"/>
        <v>4.048</v>
      </c>
      <c r="CH406" s="209"/>
      <c r="CI406" s="210"/>
      <c r="CJ406" s="207">
        <f t="shared" si="230"/>
        <v>11.952</v>
      </c>
      <c r="CK406" s="208">
        <f t="shared" si="231"/>
        <v>12.048</v>
      </c>
      <c r="CL406" s="209"/>
      <c r="CM406" s="210"/>
      <c r="CN406" s="207">
        <f t="shared" si="242"/>
        <v>19.952000000000002</v>
      </c>
      <c r="CO406" s="208">
        <f t="shared" si="243"/>
        <v>20.047999999999998</v>
      </c>
      <c r="CP406" s="211"/>
      <c r="CQ406" s="212"/>
      <c r="CR406" s="213"/>
      <c r="CS406" s="213"/>
    </row>
    <row r="407" spans="1:97" ht="19.899999999999999" customHeight="1">
      <c r="A407" s="194">
        <v>406</v>
      </c>
      <c r="B407" s="195">
        <v>6</v>
      </c>
      <c r="C407" s="195"/>
      <c r="D407" s="196" t="s">
        <v>3966</v>
      </c>
      <c r="E407" s="196" t="s">
        <v>3967</v>
      </c>
      <c r="F407" s="196" t="s">
        <v>3968</v>
      </c>
      <c r="G407" s="196" t="s">
        <v>313</v>
      </c>
      <c r="H407" s="196" t="s">
        <v>314</v>
      </c>
      <c r="I407" s="237" t="str">
        <f t="shared" si="238"/>
        <v>0</v>
      </c>
      <c r="J407" s="237" t="str">
        <f t="shared" si="239"/>
        <v>100</v>
      </c>
      <c r="K407" s="2" t="str">
        <f t="shared" si="244"/>
        <v>FCS0302</v>
      </c>
      <c r="L407" s="1">
        <f t="shared" si="245"/>
        <v>1</v>
      </c>
      <c r="M407" s="1">
        <f t="shared" si="246"/>
        <v>3</v>
      </c>
      <c r="N407" s="1">
        <v>6</v>
      </c>
      <c r="O407" s="57" t="str">
        <f t="shared" si="247"/>
        <v>AAI543</v>
      </c>
      <c r="P407" s="2" t="str">
        <f t="shared" si="248"/>
        <v>AO</v>
      </c>
      <c r="Q407" s="2" t="s">
        <v>161</v>
      </c>
      <c r="R407" s="57" t="s">
        <v>162</v>
      </c>
      <c r="S407" s="2"/>
      <c r="T407" s="2"/>
      <c r="U407" s="2">
        <v>31</v>
      </c>
      <c r="V407" s="2"/>
      <c r="W407" s="36" t="s">
        <v>3966</v>
      </c>
      <c r="X407" s="36" t="s">
        <v>1750</v>
      </c>
      <c r="Y407" s="3" t="str">
        <f t="shared" si="223"/>
        <v>%Z013106</v>
      </c>
      <c r="Z407" s="2" t="str">
        <f t="shared" si="215"/>
        <v>%%O08AV8037A</v>
      </c>
      <c r="AA407" s="2"/>
      <c r="AB407" s="2" t="str">
        <f t="shared" si="224"/>
        <v>MX801出口废水pH调节阀</v>
      </c>
      <c r="AC407" s="1" t="str">
        <f t="shared" si="225"/>
        <v>0</v>
      </c>
      <c r="AD407" s="1" t="str">
        <f t="shared" si="226"/>
        <v>100</v>
      </c>
      <c r="AE407" s="1" t="str">
        <f t="shared" si="227"/>
        <v>%</v>
      </c>
      <c r="AF407" s="1"/>
      <c r="AG407" s="1"/>
      <c r="AH407" s="1"/>
      <c r="AI407" s="1"/>
      <c r="AJ407" s="1"/>
      <c r="AK407" s="58" t="s">
        <v>165</v>
      </c>
      <c r="AL407" s="4"/>
      <c r="AM407" s="4"/>
      <c r="AN407" s="5"/>
      <c r="AO407" s="195" t="s">
        <v>161</v>
      </c>
      <c r="AP407" s="116" t="s">
        <v>1658</v>
      </c>
      <c r="AQ407" s="197"/>
      <c r="AR407" s="196"/>
      <c r="AS407" s="196"/>
      <c r="AT407" s="205"/>
      <c r="AU407" s="205" t="s">
        <v>1659</v>
      </c>
      <c r="AV407" s="196" t="s">
        <v>170</v>
      </c>
      <c r="AW407" s="4"/>
      <c r="AX407" s="4"/>
      <c r="AY407" s="4"/>
      <c r="AZ407" s="4"/>
      <c r="BA407" s="4"/>
      <c r="BB407" s="4"/>
      <c r="BC407" s="4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4"/>
      <c r="BW407" s="8"/>
      <c r="BX407" s="8"/>
      <c r="BY407" s="8"/>
      <c r="BZ407" s="4"/>
      <c r="CA407" s="4"/>
      <c r="CB407" s="4"/>
      <c r="CC407" s="4"/>
      <c r="CD407" s="27"/>
      <c r="CE407" s="27"/>
      <c r="CF407" s="207">
        <f t="shared" si="240"/>
        <v>3.952</v>
      </c>
      <c r="CG407" s="208">
        <f t="shared" si="241"/>
        <v>4.048</v>
      </c>
      <c r="CH407" s="209"/>
      <c r="CI407" s="210"/>
      <c r="CJ407" s="207">
        <f t="shared" si="230"/>
        <v>11.952</v>
      </c>
      <c r="CK407" s="208">
        <f t="shared" si="231"/>
        <v>12.048</v>
      </c>
      <c r="CL407" s="209"/>
      <c r="CM407" s="210"/>
      <c r="CN407" s="207">
        <f t="shared" si="242"/>
        <v>19.952000000000002</v>
      </c>
      <c r="CO407" s="208">
        <f t="shared" si="243"/>
        <v>20.047999999999998</v>
      </c>
      <c r="CP407" s="211"/>
      <c r="CQ407" s="212"/>
      <c r="CR407" s="213"/>
      <c r="CS407" s="213"/>
    </row>
    <row r="408" spans="1:97" ht="19.899999999999999" customHeight="1">
      <c r="A408" s="194">
        <v>407</v>
      </c>
      <c r="B408" s="195">
        <v>7</v>
      </c>
      <c r="C408" s="195"/>
      <c r="D408" s="196" t="s">
        <v>3969</v>
      </c>
      <c r="E408" s="196" t="s">
        <v>3970</v>
      </c>
      <c r="F408" s="196" t="s">
        <v>3968</v>
      </c>
      <c r="G408" s="196" t="s">
        <v>313</v>
      </c>
      <c r="H408" s="196" t="s">
        <v>314</v>
      </c>
      <c r="I408" s="237" t="str">
        <f t="shared" si="238"/>
        <v>0</v>
      </c>
      <c r="J408" s="237" t="str">
        <f t="shared" si="239"/>
        <v>100</v>
      </c>
      <c r="K408" s="2" t="str">
        <f t="shared" si="244"/>
        <v>FCS0302</v>
      </c>
      <c r="L408" s="1">
        <f t="shared" si="245"/>
        <v>1</v>
      </c>
      <c r="M408" s="1">
        <f t="shared" si="246"/>
        <v>3</v>
      </c>
      <c r="N408" s="1">
        <v>7</v>
      </c>
      <c r="O408" s="57" t="str">
        <f t="shared" si="247"/>
        <v>AAI543</v>
      </c>
      <c r="P408" s="2" t="str">
        <f t="shared" si="248"/>
        <v>AO</v>
      </c>
      <c r="Q408" s="2" t="s">
        <v>161</v>
      </c>
      <c r="R408" s="57" t="s">
        <v>162</v>
      </c>
      <c r="S408" s="2"/>
      <c r="T408" s="2"/>
      <c r="U408" s="2">
        <v>31</v>
      </c>
      <c r="V408" s="2"/>
      <c r="W408" s="36" t="s">
        <v>3969</v>
      </c>
      <c r="X408" s="36" t="s">
        <v>1750</v>
      </c>
      <c r="Y408" s="3" t="str">
        <f t="shared" si="223"/>
        <v>%Z013107</v>
      </c>
      <c r="Z408" s="2" t="str">
        <f t="shared" si="215"/>
        <v>%%O08AV8037B</v>
      </c>
      <c r="AA408" s="2"/>
      <c r="AB408" s="2" t="str">
        <f t="shared" si="224"/>
        <v>MX801出口废水pH调节阀</v>
      </c>
      <c r="AC408" s="1" t="str">
        <f t="shared" si="225"/>
        <v>0</v>
      </c>
      <c r="AD408" s="1" t="str">
        <f t="shared" si="226"/>
        <v>100</v>
      </c>
      <c r="AE408" s="1" t="str">
        <f t="shared" si="227"/>
        <v>%</v>
      </c>
      <c r="AF408" s="59"/>
      <c r="AG408" s="59"/>
      <c r="AH408" s="1"/>
      <c r="AI408" s="1"/>
      <c r="AJ408" s="1"/>
      <c r="AK408" s="58" t="s">
        <v>165</v>
      </c>
      <c r="AL408" s="4"/>
      <c r="AM408" s="4"/>
      <c r="AN408" s="5"/>
      <c r="AO408" s="195" t="s">
        <v>161</v>
      </c>
      <c r="AP408" s="116" t="s">
        <v>1658</v>
      </c>
      <c r="AQ408" s="197"/>
      <c r="AR408" s="196"/>
      <c r="AS408" s="196"/>
      <c r="AT408" s="205"/>
      <c r="AU408" s="205" t="s">
        <v>1659</v>
      </c>
      <c r="AV408" s="196" t="s">
        <v>170</v>
      </c>
      <c r="AW408" s="4"/>
      <c r="AX408" s="4"/>
      <c r="AY408" s="4"/>
      <c r="AZ408" s="4"/>
      <c r="BA408" s="4"/>
      <c r="BB408" s="4"/>
      <c r="BC408" s="4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4"/>
      <c r="BW408" s="8"/>
      <c r="BX408" s="8"/>
      <c r="BY408" s="8"/>
      <c r="BZ408" s="4"/>
      <c r="CA408" s="4"/>
      <c r="CB408" s="4"/>
      <c r="CC408" s="4"/>
      <c r="CD408" s="27"/>
      <c r="CE408" s="27"/>
      <c r="CF408" s="207">
        <f t="shared" si="240"/>
        <v>3.952</v>
      </c>
      <c r="CG408" s="208">
        <f t="shared" si="241"/>
        <v>4.048</v>
      </c>
      <c r="CH408" s="209"/>
      <c r="CI408" s="210"/>
      <c r="CJ408" s="207">
        <f t="shared" si="230"/>
        <v>11.952</v>
      </c>
      <c r="CK408" s="208">
        <f t="shared" si="231"/>
        <v>12.048</v>
      </c>
      <c r="CL408" s="209"/>
      <c r="CM408" s="210"/>
      <c r="CN408" s="207">
        <f t="shared" si="242"/>
        <v>19.952000000000002</v>
      </c>
      <c r="CO408" s="208">
        <f t="shared" si="243"/>
        <v>20.047999999999998</v>
      </c>
      <c r="CP408" s="211"/>
      <c r="CQ408" s="212"/>
      <c r="CR408" s="213"/>
      <c r="CS408" s="213"/>
    </row>
    <row r="409" spans="1:97" ht="19.899999999999999" customHeight="1">
      <c r="A409" s="194">
        <v>408</v>
      </c>
      <c r="B409" s="195">
        <v>8</v>
      </c>
      <c r="C409" s="195"/>
      <c r="D409" s="196" t="s">
        <v>3971</v>
      </c>
      <c r="E409" s="196" t="s">
        <v>3972</v>
      </c>
      <c r="F409" s="196" t="s">
        <v>3968</v>
      </c>
      <c r="G409" s="196" t="s">
        <v>313</v>
      </c>
      <c r="H409" s="196" t="s">
        <v>314</v>
      </c>
      <c r="I409" s="237" t="str">
        <f t="shared" si="238"/>
        <v>0</v>
      </c>
      <c r="J409" s="237" t="str">
        <f t="shared" si="239"/>
        <v>100</v>
      </c>
      <c r="K409" s="2" t="str">
        <f t="shared" si="244"/>
        <v>FCS0302</v>
      </c>
      <c r="L409" s="1">
        <f t="shared" si="245"/>
        <v>1</v>
      </c>
      <c r="M409" s="1">
        <f t="shared" si="246"/>
        <v>3</v>
      </c>
      <c r="N409" s="1">
        <v>8</v>
      </c>
      <c r="O409" s="57" t="str">
        <f t="shared" si="247"/>
        <v>AAI543</v>
      </c>
      <c r="P409" s="2" t="str">
        <f t="shared" si="248"/>
        <v>AO</v>
      </c>
      <c r="Q409" s="2" t="s">
        <v>161</v>
      </c>
      <c r="R409" s="57" t="s">
        <v>162</v>
      </c>
      <c r="S409" s="2"/>
      <c r="T409" s="2"/>
      <c r="U409" s="2">
        <v>31</v>
      </c>
      <c r="V409" s="2"/>
      <c r="W409" s="36" t="s">
        <v>3971</v>
      </c>
      <c r="X409" s="36" t="s">
        <v>1750</v>
      </c>
      <c r="Y409" s="3" t="str">
        <f t="shared" si="223"/>
        <v>%Z013108</v>
      </c>
      <c r="Z409" s="2" t="str">
        <f t="shared" si="215"/>
        <v>%%O08AV8037C</v>
      </c>
      <c r="AA409" s="2"/>
      <c r="AB409" s="2" t="str">
        <f t="shared" si="224"/>
        <v>MX801出口废水pH调节阀</v>
      </c>
      <c r="AC409" s="1" t="str">
        <f t="shared" si="225"/>
        <v>0</v>
      </c>
      <c r="AD409" s="1" t="str">
        <f t="shared" si="226"/>
        <v>100</v>
      </c>
      <c r="AE409" s="1" t="str">
        <f t="shared" si="227"/>
        <v>%</v>
      </c>
      <c r="AF409" s="1"/>
      <c r="AG409" s="1"/>
      <c r="AH409" s="1"/>
      <c r="AI409" s="1"/>
      <c r="AJ409" s="1"/>
      <c r="AK409" s="58" t="s">
        <v>165</v>
      </c>
      <c r="AL409" s="4"/>
      <c r="AM409" s="4"/>
      <c r="AN409" s="5"/>
      <c r="AO409" s="195" t="s">
        <v>161</v>
      </c>
      <c r="AP409" s="116" t="s">
        <v>1658</v>
      </c>
      <c r="AQ409" s="197"/>
      <c r="AR409" s="196"/>
      <c r="AS409" s="196"/>
      <c r="AT409" s="205"/>
      <c r="AU409" s="205" t="s">
        <v>1659</v>
      </c>
      <c r="AV409" s="196" t="s">
        <v>170</v>
      </c>
      <c r="AW409" s="4"/>
      <c r="AX409" s="4"/>
      <c r="AY409" s="4"/>
      <c r="AZ409" s="4"/>
      <c r="BA409" s="4"/>
      <c r="BB409" s="4"/>
      <c r="BC409" s="4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4"/>
      <c r="BW409" s="8"/>
      <c r="BX409" s="8"/>
      <c r="BY409" s="8"/>
      <c r="BZ409" s="4"/>
      <c r="CA409" s="4"/>
      <c r="CB409" s="4"/>
      <c r="CC409" s="4"/>
      <c r="CD409" s="27"/>
      <c r="CE409" s="27"/>
      <c r="CF409" s="207">
        <f t="shared" si="240"/>
        <v>3.952</v>
      </c>
      <c r="CG409" s="208">
        <f t="shared" si="241"/>
        <v>4.048</v>
      </c>
      <c r="CH409" s="209"/>
      <c r="CI409" s="210"/>
      <c r="CJ409" s="207">
        <f t="shared" si="230"/>
        <v>11.952</v>
      </c>
      <c r="CK409" s="208">
        <f t="shared" si="231"/>
        <v>12.048</v>
      </c>
      <c r="CL409" s="209"/>
      <c r="CM409" s="210"/>
      <c r="CN409" s="207">
        <f t="shared" si="242"/>
        <v>19.952000000000002</v>
      </c>
      <c r="CO409" s="208">
        <f t="shared" si="243"/>
        <v>20.047999999999998</v>
      </c>
      <c r="CP409" s="211"/>
      <c r="CQ409" s="212"/>
      <c r="CR409" s="213"/>
      <c r="CS409" s="213"/>
    </row>
    <row r="410" spans="1:97" ht="19.899999999999999" customHeight="1">
      <c r="A410" s="194">
        <v>409</v>
      </c>
      <c r="B410" s="195">
        <v>9</v>
      </c>
      <c r="C410" s="195"/>
      <c r="D410" s="196" t="s">
        <v>3973</v>
      </c>
      <c r="E410" s="196" t="s">
        <v>3974</v>
      </c>
      <c r="F410" s="196" t="s">
        <v>3975</v>
      </c>
      <c r="G410" s="196" t="s">
        <v>313</v>
      </c>
      <c r="H410" s="196" t="s">
        <v>314</v>
      </c>
      <c r="I410" s="237" t="str">
        <f t="shared" si="238"/>
        <v>0</v>
      </c>
      <c r="J410" s="237" t="str">
        <f t="shared" si="239"/>
        <v>100</v>
      </c>
      <c r="K410" s="2" t="str">
        <f t="shared" si="244"/>
        <v>FCS0302</v>
      </c>
      <c r="L410" s="1">
        <f t="shared" si="245"/>
        <v>1</v>
      </c>
      <c r="M410" s="1">
        <f t="shared" si="246"/>
        <v>3</v>
      </c>
      <c r="N410" s="1">
        <v>9</v>
      </c>
      <c r="O410" s="57" t="str">
        <f t="shared" si="247"/>
        <v>AAI543</v>
      </c>
      <c r="P410" s="2" t="str">
        <f t="shared" si="248"/>
        <v>AO</v>
      </c>
      <c r="Q410" s="2" t="s">
        <v>161</v>
      </c>
      <c r="R410" s="57" t="s">
        <v>162</v>
      </c>
      <c r="S410" s="2"/>
      <c r="T410" s="2"/>
      <c r="U410" s="2">
        <v>31</v>
      </c>
      <c r="V410" s="2"/>
      <c r="W410" s="36" t="s">
        <v>3973</v>
      </c>
      <c r="X410" s="36" t="s">
        <v>1750</v>
      </c>
      <c r="Y410" s="3" t="str">
        <f t="shared" si="223"/>
        <v>%Z013109</v>
      </c>
      <c r="Z410" s="2" t="str">
        <f t="shared" si="215"/>
        <v>%%O08AV8038A</v>
      </c>
      <c r="AA410" s="2"/>
      <c r="AB410" s="2" t="str">
        <f t="shared" si="224"/>
        <v>盐酸去VE801槽pH调节阀</v>
      </c>
      <c r="AC410" s="1" t="str">
        <f t="shared" si="225"/>
        <v>0</v>
      </c>
      <c r="AD410" s="1" t="str">
        <f t="shared" si="226"/>
        <v>100</v>
      </c>
      <c r="AE410" s="1" t="str">
        <f t="shared" si="227"/>
        <v>%</v>
      </c>
      <c r="AF410" s="1"/>
      <c r="AG410" s="1"/>
      <c r="AH410" s="1"/>
      <c r="AI410" s="1"/>
      <c r="AJ410" s="1"/>
      <c r="AK410" s="58" t="s">
        <v>165</v>
      </c>
      <c r="AL410" s="4"/>
      <c r="AM410" s="4"/>
      <c r="AN410" s="5"/>
      <c r="AO410" s="195" t="s">
        <v>161</v>
      </c>
      <c r="AP410" s="116" t="s">
        <v>1658</v>
      </c>
      <c r="AQ410" s="197"/>
      <c r="AR410" s="196"/>
      <c r="AS410" s="196"/>
      <c r="AT410" s="205"/>
      <c r="AU410" s="205" t="s">
        <v>1659</v>
      </c>
      <c r="AV410" s="196" t="s">
        <v>170</v>
      </c>
      <c r="AW410" s="4"/>
      <c r="AX410" s="4"/>
      <c r="AY410" s="4"/>
      <c r="AZ410" s="4"/>
      <c r="BA410" s="4"/>
      <c r="BB410" s="4"/>
      <c r="BC410" s="4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4"/>
      <c r="BW410" s="8"/>
      <c r="BX410" s="8"/>
      <c r="BY410" s="8"/>
      <c r="BZ410" s="4"/>
      <c r="CA410" s="4"/>
      <c r="CB410" s="4"/>
      <c r="CC410" s="4"/>
      <c r="CD410" s="27"/>
      <c r="CE410" s="27"/>
      <c r="CF410" s="207">
        <f t="shared" si="240"/>
        <v>3.952</v>
      </c>
      <c r="CG410" s="208">
        <f t="shared" si="241"/>
        <v>4.048</v>
      </c>
      <c r="CH410" s="209"/>
      <c r="CI410" s="210"/>
      <c r="CJ410" s="207">
        <f t="shared" si="230"/>
        <v>11.952</v>
      </c>
      <c r="CK410" s="208">
        <f t="shared" si="231"/>
        <v>12.048</v>
      </c>
      <c r="CL410" s="209"/>
      <c r="CM410" s="210"/>
      <c r="CN410" s="207">
        <f t="shared" si="242"/>
        <v>19.952000000000002</v>
      </c>
      <c r="CO410" s="208">
        <f t="shared" si="243"/>
        <v>20.047999999999998</v>
      </c>
      <c r="CP410" s="211"/>
      <c r="CQ410" s="212"/>
      <c r="CR410" s="213"/>
      <c r="CS410" s="213"/>
    </row>
    <row r="411" spans="1:97" ht="19.899999999999999" customHeight="1">
      <c r="A411" s="194">
        <v>410</v>
      </c>
      <c r="B411" s="195">
        <v>10</v>
      </c>
      <c r="C411" s="195"/>
      <c r="D411" s="196" t="s">
        <v>3976</v>
      </c>
      <c r="E411" s="196" t="s">
        <v>3977</v>
      </c>
      <c r="F411" s="196" t="s">
        <v>3978</v>
      </c>
      <c r="G411" s="196" t="s">
        <v>313</v>
      </c>
      <c r="H411" s="196" t="s">
        <v>314</v>
      </c>
      <c r="I411" s="237" t="str">
        <f t="shared" si="238"/>
        <v>0</v>
      </c>
      <c r="J411" s="237" t="str">
        <f t="shared" si="239"/>
        <v>100</v>
      </c>
      <c r="K411" s="2" t="str">
        <f t="shared" si="244"/>
        <v>FCS0302</v>
      </c>
      <c r="L411" s="1">
        <f t="shared" si="245"/>
        <v>1</v>
      </c>
      <c r="M411" s="1">
        <f t="shared" si="246"/>
        <v>3</v>
      </c>
      <c r="N411" s="1">
        <v>10</v>
      </c>
      <c r="O411" s="57" t="str">
        <f t="shared" si="247"/>
        <v>AAI543</v>
      </c>
      <c r="P411" s="2" t="str">
        <f t="shared" si="248"/>
        <v>AO</v>
      </c>
      <c r="Q411" s="2" t="s">
        <v>161</v>
      </c>
      <c r="R411" s="57" t="s">
        <v>162</v>
      </c>
      <c r="S411" s="2"/>
      <c r="T411" s="2"/>
      <c r="U411" s="2">
        <v>31</v>
      </c>
      <c r="V411" s="2"/>
      <c r="W411" s="36" t="s">
        <v>3976</v>
      </c>
      <c r="X411" s="36" t="s">
        <v>1750</v>
      </c>
      <c r="Y411" s="3" t="str">
        <f t="shared" si="223"/>
        <v>%Z013110</v>
      </c>
      <c r="Z411" s="2" t="str">
        <f t="shared" si="215"/>
        <v>%%O08AV8038B</v>
      </c>
      <c r="AA411" s="2"/>
      <c r="AB411" s="2" t="str">
        <f t="shared" si="224"/>
        <v>20%碱去VE801槽pH调节阀</v>
      </c>
      <c r="AC411" s="1" t="str">
        <f t="shared" si="225"/>
        <v>0</v>
      </c>
      <c r="AD411" s="1" t="str">
        <f t="shared" si="226"/>
        <v>100</v>
      </c>
      <c r="AE411" s="1" t="str">
        <f t="shared" si="227"/>
        <v>%</v>
      </c>
      <c r="AF411" s="1"/>
      <c r="AG411" s="59"/>
      <c r="AH411" s="59"/>
      <c r="AI411" s="1"/>
      <c r="AJ411" s="1"/>
      <c r="AK411" s="58" t="s">
        <v>165</v>
      </c>
      <c r="AL411" s="4"/>
      <c r="AM411" s="4"/>
      <c r="AN411" s="5"/>
      <c r="AO411" s="195" t="s">
        <v>161</v>
      </c>
      <c r="AP411" s="116" t="s">
        <v>1658</v>
      </c>
      <c r="AQ411" s="197"/>
      <c r="AR411" s="196"/>
      <c r="AS411" s="196"/>
      <c r="AT411" s="205"/>
      <c r="AU411" s="205" t="s">
        <v>1659</v>
      </c>
      <c r="AV411" s="196" t="s">
        <v>170</v>
      </c>
      <c r="AW411" s="4"/>
      <c r="AX411" s="4"/>
      <c r="AY411" s="4"/>
      <c r="AZ411" s="4"/>
      <c r="BA411" s="4"/>
      <c r="BB411" s="4"/>
      <c r="BC411" s="4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4"/>
      <c r="BW411" s="8"/>
      <c r="BX411" s="8"/>
      <c r="BY411" s="8"/>
      <c r="BZ411" s="4"/>
      <c r="CA411" s="4"/>
      <c r="CB411" s="4"/>
      <c r="CC411" s="4"/>
      <c r="CD411" s="27"/>
      <c r="CE411" s="27"/>
      <c r="CF411" s="207">
        <f t="shared" si="240"/>
        <v>3.952</v>
      </c>
      <c r="CG411" s="208">
        <f t="shared" si="241"/>
        <v>4.048</v>
      </c>
      <c r="CH411" s="209"/>
      <c r="CI411" s="210"/>
      <c r="CJ411" s="207">
        <f t="shared" si="230"/>
        <v>11.952</v>
      </c>
      <c r="CK411" s="208">
        <f t="shared" si="231"/>
        <v>12.048</v>
      </c>
      <c r="CL411" s="209"/>
      <c r="CM411" s="210"/>
      <c r="CN411" s="207">
        <f t="shared" si="242"/>
        <v>19.952000000000002</v>
      </c>
      <c r="CO411" s="208">
        <f t="shared" si="243"/>
        <v>20.047999999999998</v>
      </c>
      <c r="CP411" s="211"/>
      <c r="CQ411" s="212"/>
      <c r="CR411" s="213"/>
      <c r="CS411" s="213"/>
    </row>
    <row r="412" spans="1:97" ht="19.899999999999999" customHeight="1">
      <c r="A412" s="194">
        <v>411</v>
      </c>
      <c r="B412" s="195">
        <v>11</v>
      </c>
      <c r="C412" s="195"/>
      <c r="D412" s="196" t="s">
        <v>3979</v>
      </c>
      <c r="E412" s="196" t="s">
        <v>3980</v>
      </c>
      <c r="F412" s="196" t="s">
        <v>3978</v>
      </c>
      <c r="G412" s="196" t="s">
        <v>313</v>
      </c>
      <c r="H412" s="196" t="s">
        <v>314</v>
      </c>
      <c r="I412" s="237" t="str">
        <f t="shared" si="238"/>
        <v>0</v>
      </c>
      <c r="J412" s="237" t="str">
        <f t="shared" si="239"/>
        <v>100</v>
      </c>
      <c r="K412" s="2" t="str">
        <f t="shared" si="244"/>
        <v>FCS0302</v>
      </c>
      <c r="L412" s="1">
        <f t="shared" si="245"/>
        <v>1</v>
      </c>
      <c r="M412" s="1">
        <f t="shared" si="246"/>
        <v>3</v>
      </c>
      <c r="N412" s="1">
        <v>11</v>
      </c>
      <c r="O412" s="57" t="str">
        <f t="shared" si="247"/>
        <v>AAI543</v>
      </c>
      <c r="P412" s="2" t="str">
        <f t="shared" si="248"/>
        <v>AO</v>
      </c>
      <c r="Q412" s="2" t="s">
        <v>161</v>
      </c>
      <c r="R412" s="57" t="s">
        <v>162</v>
      </c>
      <c r="S412" s="2"/>
      <c r="T412" s="2"/>
      <c r="U412" s="2">
        <v>31</v>
      </c>
      <c r="V412" s="2"/>
      <c r="W412" s="36" t="s">
        <v>3979</v>
      </c>
      <c r="X412" s="36" t="s">
        <v>1750</v>
      </c>
      <c r="Y412" s="3" t="str">
        <f t="shared" si="223"/>
        <v>%Z013111</v>
      </c>
      <c r="Z412" s="2" t="str">
        <f t="shared" si="215"/>
        <v>%%O08AV8038C</v>
      </c>
      <c r="AA412" s="2"/>
      <c r="AB412" s="2" t="str">
        <f t="shared" si="224"/>
        <v>20%碱去VE801槽pH调节阀</v>
      </c>
      <c r="AC412" s="1" t="str">
        <f t="shared" si="225"/>
        <v>0</v>
      </c>
      <c r="AD412" s="1" t="str">
        <f t="shared" si="226"/>
        <v>100</v>
      </c>
      <c r="AE412" s="1" t="str">
        <f t="shared" si="227"/>
        <v>%</v>
      </c>
      <c r="AF412" s="1"/>
      <c r="AG412" s="1"/>
      <c r="AH412" s="1"/>
      <c r="AI412" s="1"/>
      <c r="AJ412" s="1"/>
      <c r="AK412" s="58" t="s">
        <v>165</v>
      </c>
      <c r="AL412" s="4"/>
      <c r="AM412" s="4"/>
      <c r="AN412" s="5"/>
      <c r="AO412" s="195" t="s">
        <v>161</v>
      </c>
      <c r="AP412" s="116" t="s">
        <v>1658</v>
      </c>
      <c r="AQ412" s="197"/>
      <c r="AR412" s="196"/>
      <c r="AS412" s="196"/>
      <c r="AT412" s="205"/>
      <c r="AU412" s="205" t="s">
        <v>1659</v>
      </c>
      <c r="AV412" s="196" t="s">
        <v>170</v>
      </c>
      <c r="AW412" s="4"/>
      <c r="AX412" s="4"/>
      <c r="AY412" s="4"/>
      <c r="AZ412" s="4"/>
      <c r="BA412" s="4"/>
      <c r="BB412" s="4"/>
      <c r="BC412" s="4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4"/>
      <c r="BW412" s="8"/>
      <c r="BX412" s="8"/>
      <c r="BY412" s="8"/>
      <c r="BZ412" s="4"/>
      <c r="CA412" s="4"/>
      <c r="CB412" s="4"/>
      <c r="CC412" s="4"/>
      <c r="CD412" s="27"/>
      <c r="CE412" s="27"/>
      <c r="CF412" s="207">
        <f t="shared" si="240"/>
        <v>3.952</v>
      </c>
      <c r="CG412" s="208">
        <f t="shared" si="241"/>
        <v>4.048</v>
      </c>
      <c r="CH412" s="209"/>
      <c r="CI412" s="210"/>
      <c r="CJ412" s="207">
        <f t="shared" si="230"/>
        <v>11.952</v>
      </c>
      <c r="CK412" s="208">
        <f t="shared" si="231"/>
        <v>12.048</v>
      </c>
      <c r="CL412" s="209"/>
      <c r="CM412" s="210"/>
      <c r="CN412" s="207">
        <f t="shared" si="242"/>
        <v>19.952000000000002</v>
      </c>
      <c r="CO412" s="208">
        <f t="shared" si="243"/>
        <v>20.047999999999998</v>
      </c>
      <c r="CP412" s="211"/>
      <c r="CQ412" s="212"/>
      <c r="CR412" s="213"/>
      <c r="CS412" s="213"/>
    </row>
    <row r="413" spans="1:97" ht="19.899999999999999" customHeight="1">
      <c r="A413" s="194">
        <v>412</v>
      </c>
      <c r="B413" s="195">
        <v>12</v>
      </c>
      <c r="C413" s="195"/>
      <c r="D413" s="196" t="str">
        <f>LEFT(K413,1)&amp;RIGHT(K413,2)&amp;"N"&amp;L413&amp;"S"&amp;M413&amp;N413</f>
        <v>F02N1S312</v>
      </c>
      <c r="E413" s="196" t="s">
        <v>3981</v>
      </c>
      <c r="F413" s="196" t="s">
        <v>1692</v>
      </c>
      <c r="G413" s="196"/>
      <c r="H413" s="196"/>
      <c r="I413" s="237"/>
      <c r="J413" s="237"/>
      <c r="K413" s="2" t="str">
        <f t="shared" si="244"/>
        <v>FCS0302</v>
      </c>
      <c r="L413" s="1">
        <f t="shared" si="245"/>
        <v>1</v>
      </c>
      <c r="M413" s="1">
        <f t="shared" si="246"/>
        <v>3</v>
      </c>
      <c r="N413" s="1">
        <v>12</v>
      </c>
      <c r="O413" s="57" t="str">
        <f t="shared" si="247"/>
        <v>AAI543</v>
      </c>
      <c r="P413" s="2" t="str">
        <f t="shared" si="248"/>
        <v>AO</v>
      </c>
      <c r="Q413" s="2" t="s">
        <v>161</v>
      </c>
      <c r="R413" s="57" t="s">
        <v>162</v>
      </c>
      <c r="S413" s="2"/>
      <c r="T413" s="2"/>
      <c r="U413" s="2"/>
      <c r="V413" s="2"/>
      <c r="W413" s="36"/>
      <c r="X413" s="36"/>
      <c r="Y413" s="3" t="str">
        <f t="shared" si="223"/>
        <v>%Z013112</v>
      </c>
      <c r="Z413" s="2" t="str">
        <f t="shared" si="215"/>
        <v>%%OF02N1S312</v>
      </c>
      <c r="AA413" s="2"/>
      <c r="AB413" s="2" t="str">
        <f t="shared" si="224"/>
        <v>SBAOR SPARE</v>
      </c>
      <c r="AC413" s="1" t="str">
        <f t="shared" si="225"/>
        <v/>
      </c>
      <c r="AD413" s="1" t="str">
        <f t="shared" si="226"/>
        <v/>
      </c>
      <c r="AE413" s="1" t="str">
        <f t="shared" si="227"/>
        <v/>
      </c>
      <c r="AF413" s="1"/>
      <c r="AG413" s="1"/>
      <c r="AH413" s="1"/>
      <c r="AI413" s="1"/>
      <c r="AJ413" s="1"/>
      <c r="AK413" s="58" t="s">
        <v>165</v>
      </c>
      <c r="AL413" s="4"/>
      <c r="AM413" s="4"/>
      <c r="AN413" s="5"/>
      <c r="AO413" s="195" t="s">
        <v>161</v>
      </c>
      <c r="AP413" s="116" t="s">
        <v>1658</v>
      </c>
      <c r="AQ413" s="197"/>
      <c r="AR413" s="196"/>
      <c r="AS413" s="196"/>
      <c r="AT413" s="205"/>
      <c r="AU413" s="205"/>
      <c r="AV413" s="196"/>
      <c r="AW413" s="4"/>
      <c r="AX413" s="4"/>
      <c r="AY413" s="4"/>
      <c r="AZ413" s="4"/>
      <c r="BA413" s="4"/>
      <c r="BB413" s="4"/>
      <c r="BC413" s="4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4"/>
      <c r="BW413" s="8"/>
      <c r="BX413" s="8"/>
      <c r="BY413" s="8"/>
      <c r="BZ413" s="4"/>
      <c r="CA413" s="4"/>
      <c r="CB413" s="4"/>
      <c r="CC413" s="4"/>
      <c r="CD413" s="27"/>
      <c r="CE413" s="27"/>
      <c r="CF413" s="207">
        <f t="shared" si="240"/>
        <v>3.952</v>
      </c>
      <c r="CG413" s="208">
        <f t="shared" si="241"/>
        <v>4.048</v>
      </c>
      <c r="CH413" s="209"/>
      <c r="CI413" s="210"/>
      <c r="CJ413" s="207">
        <f t="shared" si="230"/>
        <v>11.952</v>
      </c>
      <c r="CK413" s="208">
        <f t="shared" si="231"/>
        <v>12.048</v>
      </c>
      <c r="CL413" s="209"/>
      <c r="CM413" s="210"/>
      <c r="CN413" s="207">
        <f t="shared" si="242"/>
        <v>19.952000000000002</v>
      </c>
      <c r="CO413" s="208">
        <f t="shared" si="243"/>
        <v>20.047999999999998</v>
      </c>
      <c r="CP413" s="211"/>
      <c r="CQ413" s="212"/>
      <c r="CR413" s="213"/>
      <c r="CS413" s="213"/>
    </row>
    <row r="414" spans="1:97" ht="19.899999999999999" customHeight="1">
      <c r="A414" s="194">
        <v>413</v>
      </c>
      <c r="B414" s="195">
        <v>13</v>
      </c>
      <c r="C414" s="195"/>
      <c r="D414" s="196" t="str">
        <f>LEFT(K414,1)&amp;RIGHT(K414,2)&amp;"N"&amp;L414&amp;"S"&amp;M414&amp;N414</f>
        <v>F02N1S313</v>
      </c>
      <c r="E414" s="196" t="s">
        <v>3982</v>
      </c>
      <c r="F414" s="196" t="s">
        <v>1692</v>
      </c>
      <c r="G414" s="196"/>
      <c r="H414" s="196"/>
      <c r="I414" s="237"/>
      <c r="J414" s="237"/>
      <c r="K414" s="2" t="str">
        <f t="shared" si="244"/>
        <v>FCS0302</v>
      </c>
      <c r="L414" s="1">
        <f t="shared" si="245"/>
        <v>1</v>
      </c>
      <c r="M414" s="1">
        <f t="shared" si="246"/>
        <v>3</v>
      </c>
      <c r="N414" s="1">
        <v>13</v>
      </c>
      <c r="O414" s="57" t="str">
        <f t="shared" si="247"/>
        <v>AAI543</v>
      </c>
      <c r="P414" s="2" t="str">
        <f t="shared" si="248"/>
        <v>AO</v>
      </c>
      <c r="Q414" s="2" t="s">
        <v>161</v>
      </c>
      <c r="R414" s="57" t="s">
        <v>162</v>
      </c>
      <c r="S414" s="2"/>
      <c r="T414" s="2"/>
      <c r="U414" s="2"/>
      <c r="V414" s="2"/>
      <c r="W414" s="36"/>
      <c r="X414" s="36"/>
      <c r="Y414" s="3" t="str">
        <f t="shared" si="223"/>
        <v>%Z013113</v>
      </c>
      <c r="Z414" s="2" t="str">
        <f t="shared" si="215"/>
        <v>%%OF02N1S313</v>
      </c>
      <c r="AA414" s="2"/>
      <c r="AB414" s="2" t="str">
        <f t="shared" si="224"/>
        <v>SBAOR SPARE</v>
      </c>
      <c r="AC414" s="1" t="str">
        <f t="shared" si="225"/>
        <v/>
      </c>
      <c r="AD414" s="1" t="str">
        <f t="shared" si="226"/>
        <v/>
      </c>
      <c r="AE414" s="1" t="str">
        <f t="shared" si="227"/>
        <v/>
      </c>
      <c r="AF414" s="1"/>
      <c r="AG414" s="59"/>
      <c r="AH414" s="59"/>
      <c r="AI414" s="1"/>
      <c r="AJ414" s="1"/>
      <c r="AK414" s="58" t="s">
        <v>165</v>
      </c>
      <c r="AL414" s="4"/>
      <c r="AM414" s="4"/>
      <c r="AN414" s="5"/>
      <c r="AO414" s="195" t="s">
        <v>161</v>
      </c>
      <c r="AP414" s="116" t="s">
        <v>1658</v>
      </c>
      <c r="AQ414" s="197"/>
      <c r="AR414" s="196"/>
      <c r="AS414" s="196"/>
      <c r="AT414" s="205"/>
      <c r="AU414" s="205"/>
      <c r="AV414" s="196"/>
      <c r="AW414" s="4"/>
      <c r="AX414" s="4"/>
      <c r="AY414" s="4"/>
      <c r="AZ414" s="4"/>
      <c r="BA414" s="4"/>
      <c r="BB414" s="4"/>
      <c r="BC414" s="4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4"/>
      <c r="BW414" s="8"/>
      <c r="BX414" s="8"/>
      <c r="BY414" s="8"/>
      <c r="BZ414" s="4"/>
      <c r="CA414" s="4"/>
      <c r="CB414" s="4"/>
      <c r="CC414" s="4"/>
      <c r="CD414" s="27"/>
      <c r="CE414" s="27"/>
      <c r="CF414" s="207">
        <f t="shared" si="240"/>
        <v>3.952</v>
      </c>
      <c r="CG414" s="208">
        <f t="shared" si="241"/>
        <v>4.048</v>
      </c>
      <c r="CH414" s="209"/>
      <c r="CI414" s="210"/>
      <c r="CJ414" s="207">
        <f t="shared" si="230"/>
        <v>11.952</v>
      </c>
      <c r="CK414" s="208">
        <f t="shared" si="231"/>
        <v>12.048</v>
      </c>
      <c r="CL414" s="209"/>
      <c r="CM414" s="210"/>
      <c r="CN414" s="207">
        <f t="shared" si="242"/>
        <v>19.952000000000002</v>
      </c>
      <c r="CO414" s="208">
        <f t="shared" si="243"/>
        <v>20.047999999999998</v>
      </c>
      <c r="CP414" s="211"/>
      <c r="CQ414" s="212"/>
      <c r="CR414" s="213"/>
      <c r="CS414" s="213"/>
    </row>
    <row r="415" spans="1:97" ht="19.899999999999999" customHeight="1">
      <c r="A415" s="194">
        <v>414</v>
      </c>
      <c r="B415" s="195">
        <v>14</v>
      </c>
      <c r="C415" s="195"/>
      <c r="D415" s="196" t="str">
        <f>LEFT(K415,1)&amp;RIGHT(K415,2)&amp;"N"&amp;L415&amp;"S"&amp;M415&amp;N415</f>
        <v>F02N1S314</v>
      </c>
      <c r="E415" s="196" t="s">
        <v>3983</v>
      </c>
      <c r="F415" s="196" t="s">
        <v>1692</v>
      </c>
      <c r="G415" s="196"/>
      <c r="H415" s="196"/>
      <c r="I415" s="237"/>
      <c r="J415" s="237"/>
      <c r="K415" s="2" t="str">
        <f t="shared" si="244"/>
        <v>FCS0302</v>
      </c>
      <c r="L415" s="1">
        <f t="shared" si="245"/>
        <v>1</v>
      </c>
      <c r="M415" s="1">
        <f t="shared" si="246"/>
        <v>3</v>
      </c>
      <c r="N415" s="1">
        <v>14</v>
      </c>
      <c r="O415" s="57" t="str">
        <f t="shared" si="247"/>
        <v>AAI543</v>
      </c>
      <c r="P415" s="2" t="str">
        <f t="shared" si="248"/>
        <v>AO</v>
      </c>
      <c r="Q415" s="2" t="s">
        <v>161</v>
      </c>
      <c r="R415" s="57" t="s">
        <v>162</v>
      </c>
      <c r="S415" s="2"/>
      <c r="T415" s="2"/>
      <c r="U415" s="2"/>
      <c r="V415" s="2"/>
      <c r="W415" s="36"/>
      <c r="X415" s="36"/>
      <c r="Y415" s="3" t="str">
        <f t="shared" si="223"/>
        <v>%Z013114</v>
      </c>
      <c r="Z415" s="2" t="str">
        <f t="shared" si="215"/>
        <v>%%OF02N1S314</v>
      </c>
      <c r="AA415" s="2"/>
      <c r="AB415" s="2" t="str">
        <f t="shared" si="224"/>
        <v>SBAOR SPARE</v>
      </c>
      <c r="AC415" s="1" t="str">
        <f t="shared" si="225"/>
        <v/>
      </c>
      <c r="AD415" s="1" t="str">
        <f t="shared" si="226"/>
        <v/>
      </c>
      <c r="AE415" s="1" t="str">
        <f t="shared" si="227"/>
        <v/>
      </c>
      <c r="AF415" s="1"/>
      <c r="AG415" s="1"/>
      <c r="AH415" s="1"/>
      <c r="AI415" s="1"/>
      <c r="AJ415" s="1"/>
      <c r="AK415" s="58" t="s">
        <v>165</v>
      </c>
      <c r="AL415" s="4"/>
      <c r="AM415" s="4"/>
      <c r="AN415" s="5"/>
      <c r="AO415" s="195" t="s">
        <v>161</v>
      </c>
      <c r="AP415" s="116" t="s">
        <v>1658</v>
      </c>
      <c r="AQ415" s="197"/>
      <c r="AR415" s="196"/>
      <c r="AS415" s="196"/>
      <c r="AT415" s="205"/>
      <c r="AU415" s="205"/>
      <c r="AV415" s="196"/>
      <c r="AW415" s="4"/>
      <c r="AX415" s="4"/>
      <c r="AY415" s="4"/>
      <c r="AZ415" s="4"/>
      <c r="BA415" s="4"/>
      <c r="BB415" s="4"/>
      <c r="BC415" s="4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4"/>
      <c r="BW415" s="8"/>
      <c r="BX415" s="8"/>
      <c r="BY415" s="8"/>
      <c r="BZ415" s="4"/>
      <c r="CA415" s="4"/>
      <c r="CB415" s="4"/>
      <c r="CC415" s="4"/>
      <c r="CD415" s="27"/>
      <c r="CE415" s="27"/>
      <c r="CF415" s="207">
        <f t="shared" si="240"/>
        <v>3.952</v>
      </c>
      <c r="CG415" s="208">
        <f t="shared" si="241"/>
        <v>4.048</v>
      </c>
      <c r="CH415" s="209"/>
      <c r="CI415" s="210"/>
      <c r="CJ415" s="207">
        <f t="shared" si="230"/>
        <v>11.952</v>
      </c>
      <c r="CK415" s="208">
        <f t="shared" si="231"/>
        <v>12.048</v>
      </c>
      <c r="CL415" s="209"/>
      <c r="CM415" s="210"/>
      <c r="CN415" s="207">
        <f t="shared" si="242"/>
        <v>19.952000000000002</v>
      </c>
      <c r="CO415" s="208">
        <f t="shared" si="243"/>
        <v>20.047999999999998</v>
      </c>
      <c r="CP415" s="211"/>
      <c r="CQ415" s="212"/>
      <c r="CR415" s="213"/>
      <c r="CS415" s="213"/>
    </row>
    <row r="416" spans="1:97" ht="19.899999999999999" customHeight="1">
      <c r="A416" s="194">
        <v>415</v>
      </c>
      <c r="B416" s="195">
        <v>15</v>
      </c>
      <c r="C416" s="195"/>
      <c r="D416" s="196" t="str">
        <f>LEFT(K416,1)&amp;RIGHT(K416,2)&amp;"N"&amp;L416&amp;"S"&amp;M416&amp;N416</f>
        <v>F02N1S315</v>
      </c>
      <c r="E416" s="196" t="s">
        <v>3984</v>
      </c>
      <c r="F416" s="196" t="s">
        <v>1692</v>
      </c>
      <c r="G416" s="196"/>
      <c r="H416" s="196"/>
      <c r="I416" s="237"/>
      <c r="J416" s="237"/>
      <c r="K416" s="2" t="str">
        <f t="shared" si="244"/>
        <v>FCS0302</v>
      </c>
      <c r="L416" s="1">
        <f t="shared" si="245"/>
        <v>1</v>
      </c>
      <c r="M416" s="1">
        <f t="shared" si="246"/>
        <v>3</v>
      </c>
      <c r="N416" s="1">
        <v>15</v>
      </c>
      <c r="O416" s="57" t="str">
        <f t="shared" si="247"/>
        <v>AAI543</v>
      </c>
      <c r="P416" s="2" t="str">
        <f t="shared" si="248"/>
        <v>AO</v>
      </c>
      <c r="Q416" s="2" t="s">
        <v>161</v>
      </c>
      <c r="R416" s="57" t="s">
        <v>162</v>
      </c>
      <c r="S416" s="2"/>
      <c r="T416" s="2"/>
      <c r="U416" s="2"/>
      <c r="V416" s="2"/>
      <c r="W416" s="36"/>
      <c r="X416" s="36"/>
      <c r="Y416" s="3" t="str">
        <f t="shared" si="223"/>
        <v>%Z013115</v>
      </c>
      <c r="Z416" s="2" t="str">
        <f t="shared" si="215"/>
        <v>%%OF02N1S315</v>
      </c>
      <c r="AA416" s="2"/>
      <c r="AB416" s="2" t="str">
        <f t="shared" si="224"/>
        <v>SBAOR SPARE</v>
      </c>
      <c r="AC416" s="1" t="str">
        <f t="shared" si="225"/>
        <v/>
      </c>
      <c r="AD416" s="1" t="str">
        <f t="shared" si="226"/>
        <v/>
      </c>
      <c r="AE416" s="1" t="str">
        <f t="shared" si="227"/>
        <v/>
      </c>
      <c r="AF416" s="1"/>
      <c r="AG416" s="1"/>
      <c r="AH416" s="1"/>
      <c r="AI416" s="1"/>
      <c r="AJ416" s="1"/>
      <c r="AK416" s="58" t="s">
        <v>165</v>
      </c>
      <c r="AL416" s="4"/>
      <c r="AM416" s="4"/>
      <c r="AN416" s="5"/>
      <c r="AO416" s="195" t="s">
        <v>161</v>
      </c>
      <c r="AP416" s="116" t="s">
        <v>1658</v>
      </c>
      <c r="AQ416" s="197"/>
      <c r="AR416" s="196"/>
      <c r="AS416" s="196"/>
      <c r="AT416" s="205"/>
      <c r="AU416" s="205"/>
      <c r="AV416" s="196"/>
      <c r="AW416" s="4"/>
      <c r="AX416" s="4"/>
      <c r="AY416" s="4"/>
      <c r="AZ416" s="4"/>
      <c r="BA416" s="4"/>
      <c r="BB416" s="4"/>
      <c r="BC416" s="4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4"/>
      <c r="BW416" s="8"/>
      <c r="BX416" s="8"/>
      <c r="BY416" s="8"/>
      <c r="BZ416" s="4"/>
      <c r="CA416" s="4"/>
      <c r="CB416" s="4"/>
      <c r="CC416" s="4"/>
      <c r="CD416" s="27"/>
      <c r="CE416" s="27"/>
      <c r="CF416" s="207">
        <f t="shared" si="240"/>
        <v>3.952</v>
      </c>
      <c r="CG416" s="208">
        <f t="shared" si="241"/>
        <v>4.048</v>
      </c>
      <c r="CH416" s="209"/>
      <c r="CI416" s="210"/>
      <c r="CJ416" s="207">
        <f t="shared" si="230"/>
        <v>11.952</v>
      </c>
      <c r="CK416" s="208">
        <f t="shared" si="231"/>
        <v>12.048</v>
      </c>
      <c r="CL416" s="209"/>
      <c r="CM416" s="210"/>
      <c r="CN416" s="207">
        <f t="shared" si="242"/>
        <v>19.952000000000002</v>
      </c>
      <c r="CO416" s="208">
        <f t="shared" si="243"/>
        <v>20.047999999999998</v>
      </c>
      <c r="CP416" s="211"/>
      <c r="CQ416" s="212"/>
      <c r="CR416" s="213"/>
      <c r="CS416" s="213"/>
    </row>
    <row r="417" spans="1:97" ht="19.899999999999999" customHeight="1">
      <c r="A417" s="194">
        <v>416</v>
      </c>
      <c r="B417" s="195">
        <v>16</v>
      </c>
      <c r="C417" s="195"/>
      <c r="D417" s="196" t="str">
        <f>LEFT(K417,1)&amp;RIGHT(K417,2)&amp;"N"&amp;L417&amp;"S"&amp;M417&amp;N417</f>
        <v>F02N1S316</v>
      </c>
      <c r="E417" s="196" t="s">
        <v>3985</v>
      </c>
      <c r="F417" s="196" t="s">
        <v>1692</v>
      </c>
      <c r="G417" s="196"/>
      <c r="H417" s="196"/>
      <c r="I417" s="237"/>
      <c r="J417" s="237"/>
      <c r="K417" s="2" t="str">
        <f t="shared" si="244"/>
        <v>FCS0302</v>
      </c>
      <c r="L417" s="1">
        <f t="shared" si="245"/>
        <v>1</v>
      </c>
      <c r="M417" s="1">
        <f t="shared" si="246"/>
        <v>3</v>
      </c>
      <c r="N417" s="1">
        <v>16</v>
      </c>
      <c r="O417" s="57" t="str">
        <f t="shared" si="247"/>
        <v>AAI543</v>
      </c>
      <c r="P417" s="2" t="str">
        <f t="shared" si="248"/>
        <v>AO</v>
      </c>
      <c r="Q417" s="2" t="s">
        <v>161</v>
      </c>
      <c r="R417" s="57" t="s">
        <v>162</v>
      </c>
      <c r="S417" s="2"/>
      <c r="T417" s="2"/>
      <c r="U417" s="2"/>
      <c r="V417" s="2"/>
      <c r="W417" s="36"/>
      <c r="X417" s="36"/>
      <c r="Y417" s="3" t="str">
        <f t="shared" si="223"/>
        <v>%Z013116</v>
      </c>
      <c r="Z417" s="2" t="str">
        <f t="shared" si="215"/>
        <v>%%OF02N1S316</v>
      </c>
      <c r="AA417" s="2"/>
      <c r="AB417" s="2" t="str">
        <f t="shared" si="224"/>
        <v>SBAOR SPARE</v>
      </c>
      <c r="AC417" s="1" t="str">
        <f t="shared" si="225"/>
        <v/>
      </c>
      <c r="AD417" s="1" t="str">
        <f t="shared" si="226"/>
        <v/>
      </c>
      <c r="AE417" s="1" t="str">
        <f t="shared" si="227"/>
        <v/>
      </c>
      <c r="AF417" s="1"/>
      <c r="AG417" s="1"/>
      <c r="AH417" s="1"/>
      <c r="AI417" s="1"/>
      <c r="AJ417" s="1"/>
      <c r="AK417" s="58" t="s">
        <v>165</v>
      </c>
      <c r="AL417" s="4"/>
      <c r="AM417" s="4"/>
      <c r="AN417" s="5"/>
      <c r="AO417" s="195" t="s">
        <v>161</v>
      </c>
      <c r="AP417" s="116" t="s">
        <v>1658</v>
      </c>
      <c r="AQ417" s="197"/>
      <c r="AR417" s="196"/>
      <c r="AS417" s="196"/>
      <c r="AT417" s="205"/>
      <c r="AU417" s="205"/>
      <c r="AV417" s="196"/>
      <c r="AW417" s="4"/>
      <c r="AX417" s="4"/>
      <c r="AY417" s="4"/>
      <c r="AZ417" s="4"/>
      <c r="BA417" s="4"/>
      <c r="BB417" s="4"/>
      <c r="BC417" s="4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4"/>
      <c r="BW417" s="8"/>
      <c r="BX417" s="8"/>
      <c r="BY417" s="8"/>
      <c r="BZ417" s="4"/>
      <c r="CA417" s="4"/>
      <c r="CB417" s="4"/>
      <c r="CC417" s="4"/>
      <c r="CD417" s="27"/>
      <c r="CE417" s="27"/>
      <c r="CF417" s="207">
        <f t="shared" si="240"/>
        <v>3.952</v>
      </c>
      <c r="CG417" s="208">
        <f t="shared" si="241"/>
        <v>4.048</v>
      </c>
      <c r="CH417" s="209"/>
      <c r="CI417" s="210"/>
      <c r="CJ417" s="207">
        <f t="shared" si="230"/>
        <v>11.952</v>
      </c>
      <c r="CK417" s="208">
        <f t="shared" si="231"/>
        <v>12.048</v>
      </c>
      <c r="CL417" s="209"/>
      <c r="CM417" s="210"/>
      <c r="CN417" s="207">
        <f t="shared" si="242"/>
        <v>19.952000000000002</v>
      </c>
      <c r="CO417" s="208">
        <f t="shared" si="243"/>
        <v>20.047999999999998</v>
      </c>
      <c r="CP417" s="211"/>
      <c r="CQ417" s="212"/>
      <c r="CR417" s="213"/>
      <c r="CS417" s="213"/>
    </row>
    <row r="418" spans="1:97" ht="19.899999999999999" customHeight="1">
      <c r="A418" s="194">
        <v>417</v>
      </c>
      <c r="B418" s="195">
        <v>1</v>
      </c>
      <c r="C418" s="195"/>
      <c r="D418" s="196" t="s">
        <v>3986</v>
      </c>
      <c r="E418" s="196" t="s">
        <v>3987</v>
      </c>
      <c r="F418" s="196" t="s">
        <v>3988</v>
      </c>
      <c r="G418" s="196" t="s">
        <v>313</v>
      </c>
      <c r="H418" s="196" t="s">
        <v>314</v>
      </c>
      <c r="I418" s="237" t="str">
        <f t="shared" ref="I418:I428" si="249">IF(G418&lt;&gt;"",LEFT(G418,FIND("~",G418,1)-1),"")</f>
        <v>0</v>
      </c>
      <c r="J418" s="237" t="str">
        <f t="shared" ref="J418:J428" si="250">IF(G418&lt;&gt;"",MID(G418,FIND("~",G418,1)+1,10),"")</f>
        <v>100</v>
      </c>
      <c r="K418" s="2" t="s">
        <v>75</v>
      </c>
      <c r="L418" s="1">
        <v>2</v>
      </c>
      <c r="M418" s="1">
        <v>3</v>
      </c>
      <c r="N418" s="1">
        <v>1</v>
      </c>
      <c r="O418" s="57" t="s">
        <v>59</v>
      </c>
      <c r="P418" s="2" t="str">
        <f t="shared" si="248"/>
        <v>AO</v>
      </c>
      <c r="Q418" s="2" t="s">
        <v>161</v>
      </c>
      <c r="R418" s="57" t="s">
        <v>162</v>
      </c>
      <c r="S418" s="2"/>
      <c r="T418" s="2"/>
      <c r="U418" s="2">
        <v>20</v>
      </c>
      <c r="V418" s="2"/>
      <c r="W418" s="36" t="s">
        <v>3036</v>
      </c>
      <c r="X418" s="36" t="s">
        <v>164</v>
      </c>
      <c r="Y418" s="3" t="str">
        <f t="shared" si="223"/>
        <v>%Z023101</v>
      </c>
      <c r="Z418" s="2" t="str">
        <f t="shared" si="215"/>
        <v>%%O08AV8065</v>
      </c>
      <c r="AA418" s="2"/>
      <c r="AB418" s="2" t="str">
        <f t="shared" si="224"/>
        <v>HE801出口O2调节阀</v>
      </c>
      <c r="AC418" s="1" t="str">
        <f t="shared" si="225"/>
        <v>0</v>
      </c>
      <c r="AD418" s="1" t="str">
        <f t="shared" si="226"/>
        <v>100</v>
      </c>
      <c r="AE418" s="1" t="str">
        <f t="shared" si="227"/>
        <v>%</v>
      </c>
      <c r="AF418" s="1"/>
      <c r="AG418" s="59"/>
      <c r="AH418" s="1"/>
      <c r="AI418" s="1"/>
      <c r="AJ418" s="1"/>
      <c r="AK418" s="58" t="s">
        <v>165</v>
      </c>
      <c r="AL418" s="4"/>
      <c r="AM418" s="4"/>
      <c r="AN418" s="5"/>
      <c r="AO418" s="195" t="s">
        <v>161</v>
      </c>
      <c r="AP418" s="199" t="s">
        <v>1658</v>
      </c>
      <c r="AQ418" s="197"/>
      <c r="AR418" s="196"/>
      <c r="AS418" s="196"/>
      <c r="AT418" s="205"/>
      <c r="AU418" s="205" t="s">
        <v>1659</v>
      </c>
      <c r="AV418" s="196" t="s">
        <v>170</v>
      </c>
      <c r="AW418" s="4"/>
      <c r="AX418" s="4"/>
      <c r="AY418" s="4"/>
      <c r="AZ418" s="4"/>
      <c r="BA418" s="4"/>
      <c r="BB418" s="4"/>
      <c r="BC418" s="4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4"/>
      <c r="BW418" s="8"/>
      <c r="BX418" s="8"/>
      <c r="BY418" s="8"/>
      <c r="BZ418" s="4"/>
      <c r="CA418" s="4"/>
      <c r="CB418" s="4"/>
      <c r="CC418" s="4"/>
      <c r="CD418" s="27"/>
      <c r="CE418" s="27"/>
      <c r="CF418" s="207">
        <f t="shared" si="240"/>
        <v>3.952</v>
      </c>
      <c r="CG418" s="208">
        <f t="shared" si="241"/>
        <v>4.048</v>
      </c>
      <c r="CH418" s="209"/>
      <c r="CI418" s="210"/>
      <c r="CJ418" s="207">
        <f t="shared" si="230"/>
        <v>11.952</v>
      </c>
      <c r="CK418" s="208">
        <f t="shared" si="231"/>
        <v>12.048</v>
      </c>
      <c r="CL418" s="209"/>
      <c r="CM418" s="210"/>
      <c r="CN418" s="207">
        <f t="shared" si="242"/>
        <v>19.952000000000002</v>
      </c>
      <c r="CO418" s="208">
        <f t="shared" si="243"/>
        <v>20.047999999999998</v>
      </c>
      <c r="CP418" s="211"/>
      <c r="CQ418" s="212"/>
      <c r="CR418" s="213"/>
      <c r="CS418" s="213"/>
    </row>
    <row r="419" spans="1:97" ht="19.899999999999999" customHeight="1">
      <c r="A419" s="194">
        <v>418</v>
      </c>
      <c r="B419" s="195">
        <v>2</v>
      </c>
      <c r="C419" s="195"/>
      <c r="D419" s="196" t="s">
        <v>3989</v>
      </c>
      <c r="E419" s="196" t="s">
        <v>3990</v>
      </c>
      <c r="F419" s="196" t="s">
        <v>3991</v>
      </c>
      <c r="G419" s="196" t="s">
        <v>313</v>
      </c>
      <c r="H419" s="196" t="s">
        <v>314</v>
      </c>
      <c r="I419" s="237" t="str">
        <f t="shared" si="249"/>
        <v>0</v>
      </c>
      <c r="J419" s="237" t="str">
        <f t="shared" si="250"/>
        <v>100</v>
      </c>
      <c r="K419" s="2" t="str">
        <f t="shared" ref="K419:K433" si="251">K418</f>
        <v>FCS0302</v>
      </c>
      <c r="L419" s="1">
        <f t="shared" ref="L419:L433" si="252">L418</f>
        <v>2</v>
      </c>
      <c r="M419" s="1">
        <f t="shared" ref="M419:M433" si="253">M418</f>
        <v>3</v>
      </c>
      <c r="N419" s="1">
        <v>2</v>
      </c>
      <c r="O419" s="57" t="str">
        <f t="shared" ref="O419:O433" si="254">O418</f>
        <v>AAI543</v>
      </c>
      <c r="P419" s="2" t="str">
        <f t="shared" si="248"/>
        <v>AO</v>
      </c>
      <c r="Q419" s="2" t="s">
        <v>161</v>
      </c>
      <c r="R419" s="57" t="s">
        <v>162</v>
      </c>
      <c r="S419" s="2"/>
      <c r="T419" s="2"/>
      <c r="U419" s="2">
        <v>22</v>
      </c>
      <c r="V419" s="2"/>
      <c r="W419" s="36" t="s">
        <v>3992</v>
      </c>
      <c r="X419" s="36" t="s">
        <v>164</v>
      </c>
      <c r="Y419" s="3" t="str">
        <f t="shared" si="223"/>
        <v>%Z023102</v>
      </c>
      <c r="Z419" s="2" t="str">
        <f t="shared" si="215"/>
        <v>%%O08FV1111</v>
      </c>
      <c r="AA419" s="2"/>
      <c r="AB419" s="2" t="str">
        <f t="shared" si="224"/>
        <v>H2去RC105流量调节阀</v>
      </c>
      <c r="AC419" s="1" t="str">
        <f t="shared" si="225"/>
        <v>0</v>
      </c>
      <c r="AD419" s="1" t="str">
        <f t="shared" si="226"/>
        <v>100</v>
      </c>
      <c r="AE419" s="1" t="str">
        <f t="shared" si="227"/>
        <v>%</v>
      </c>
      <c r="AF419" s="1"/>
      <c r="AG419" s="1"/>
      <c r="AH419" s="1"/>
      <c r="AI419" s="1"/>
      <c r="AJ419" s="1"/>
      <c r="AK419" s="58" t="s">
        <v>165</v>
      </c>
      <c r="AL419" s="4"/>
      <c r="AM419" s="4"/>
      <c r="AN419" s="5"/>
      <c r="AO419" s="195" t="s">
        <v>161</v>
      </c>
      <c r="AP419" s="199" t="s">
        <v>1658</v>
      </c>
      <c r="AQ419" s="197"/>
      <c r="AR419" s="196"/>
      <c r="AS419" s="196"/>
      <c r="AT419" s="205"/>
      <c r="AU419" s="205" t="s">
        <v>1659</v>
      </c>
      <c r="AV419" s="196" t="s">
        <v>170</v>
      </c>
      <c r="AW419" s="4"/>
      <c r="AX419" s="4"/>
      <c r="AY419" s="4"/>
      <c r="AZ419" s="4"/>
      <c r="BA419" s="4"/>
      <c r="BB419" s="4"/>
      <c r="BC419" s="4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4"/>
      <c r="BW419" s="8"/>
      <c r="BX419" s="8"/>
      <c r="BY419" s="8"/>
      <c r="BZ419" s="4"/>
      <c r="CA419" s="4"/>
      <c r="CB419" s="4"/>
      <c r="CC419" s="4"/>
      <c r="CD419" s="27"/>
      <c r="CE419" s="27"/>
      <c r="CF419" s="207">
        <f t="shared" si="240"/>
        <v>3.952</v>
      </c>
      <c r="CG419" s="208">
        <f t="shared" si="241"/>
        <v>4.048</v>
      </c>
      <c r="CH419" s="209"/>
      <c r="CI419" s="210"/>
      <c r="CJ419" s="207">
        <f t="shared" si="230"/>
        <v>11.952</v>
      </c>
      <c r="CK419" s="208">
        <f t="shared" si="231"/>
        <v>12.048</v>
      </c>
      <c r="CL419" s="209"/>
      <c r="CM419" s="210"/>
      <c r="CN419" s="207">
        <f t="shared" si="242"/>
        <v>19.952000000000002</v>
      </c>
      <c r="CO419" s="208">
        <f t="shared" si="243"/>
        <v>20.047999999999998</v>
      </c>
      <c r="CP419" s="211"/>
      <c r="CQ419" s="212"/>
      <c r="CR419" s="213"/>
      <c r="CS419" s="213"/>
    </row>
    <row r="420" spans="1:97" ht="19.899999999999999" customHeight="1">
      <c r="A420" s="194">
        <v>419</v>
      </c>
      <c r="B420" s="195">
        <v>3</v>
      </c>
      <c r="C420" s="195"/>
      <c r="D420" s="196" t="s">
        <v>3993</v>
      </c>
      <c r="E420" s="196" t="s">
        <v>3994</v>
      </c>
      <c r="F420" s="196" t="s">
        <v>3995</v>
      </c>
      <c r="G420" s="196" t="s">
        <v>313</v>
      </c>
      <c r="H420" s="196" t="s">
        <v>314</v>
      </c>
      <c r="I420" s="237" t="str">
        <f t="shared" si="249"/>
        <v>0</v>
      </c>
      <c r="J420" s="237" t="str">
        <f t="shared" si="250"/>
        <v>100</v>
      </c>
      <c r="K420" s="2" t="str">
        <f t="shared" si="251"/>
        <v>FCS0302</v>
      </c>
      <c r="L420" s="1">
        <f t="shared" si="252"/>
        <v>2</v>
      </c>
      <c r="M420" s="1">
        <f t="shared" si="253"/>
        <v>3</v>
      </c>
      <c r="N420" s="1">
        <v>3</v>
      </c>
      <c r="O420" s="57" t="str">
        <f t="shared" si="254"/>
        <v>AAI543</v>
      </c>
      <c r="P420" s="2" t="str">
        <f t="shared" si="248"/>
        <v>AO</v>
      </c>
      <c r="Q420" s="2" t="s">
        <v>161</v>
      </c>
      <c r="R420" s="57" t="s">
        <v>162</v>
      </c>
      <c r="S420" s="2"/>
      <c r="T420" s="2"/>
      <c r="U420" s="2">
        <v>20</v>
      </c>
      <c r="V420" s="2"/>
      <c r="W420" s="36" t="s">
        <v>2989</v>
      </c>
      <c r="X420" s="36" t="s">
        <v>164</v>
      </c>
      <c r="Y420" s="3" t="str">
        <f t="shared" si="223"/>
        <v>%Z023103</v>
      </c>
      <c r="Z420" s="2" t="str">
        <f t="shared" si="215"/>
        <v>%%O08FV2036</v>
      </c>
      <c r="AA420" s="2"/>
      <c r="AB420" s="2" t="str">
        <f t="shared" si="224"/>
        <v>去VE201碱液流量调节阀</v>
      </c>
      <c r="AC420" s="1" t="str">
        <f t="shared" si="225"/>
        <v>0</v>
      </c>
      <c r="AD420" s="1" t="str">
        <f t="shared" si="226"/>
        <v>100</v>
      </c>
      <c r="AE420" s="1" t="str">
        <f t="shared" si="227"/>
        <v>%</v>
      </c>
      <c r="AF420" s="1"/>
      <c r="AG420" s="1"/>
      <c r="AH420" s="1"/>
      <c r="AI420" s="1"/>
      <c r="AJ420" s="1"/>
      <c r="AK420" s="58" t="s">
        <v>165</v>
      </c>
      <c r="AL420" s="4"/>
      <c r="AM420" s="4"/>
      <c r="AN420" s="5"/>
      <c r="AO420" s="195" t="s">
        <v>161</v>
      </c>
      <c r="AP420" s="199" t="s">
        <v>1658</v>
      </c>
      <c r="AQ420" s="197"/>
      <c r="AR420" s="196"/>
      <c r="AS420" s="196"/>
      <c r="AT420" s="205"/>
      <c r="AU420" s="205" t="s">
        <v>1659</v>
      </c>
      <c r="AV420" s="196" t="s">
        <v>170</v>
      </c>
      <c r="AW420" s="4"/>
      <c r="AX420" s="4"/>
      <c r="AY420" s="4"/>
      <c r="AZ420" s="4"/>
      <c r="BA420" s="4"/>
      <c r="BB420" s="4"/>
      <c r="BC420" s="4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4"/>
      <c r="BW420" s="8"/>
      <c r="BX420" s="8"/>
      <c r="BY420" s="8"/>
      <c r="BZ420" s="4"/>
      <c r="CA420" s="4"/>
      <c r="CB420" s="4"/>
      <c r="CC420" s="4"/>
      <c r="CD420" s="27"/>
      <c r="CE420" s="27"/>
      <c r="CF420" s="207">
        <f t="shared" si="240"/>
        <v>3.952</v>
      </c>
      <c r="CG420" s="208">
        <f t="shared" si="241"/>
        <v>4.048</v>
      </c>
      <c r="CH420" s="209"/>
      <c r="CI420" s="210"/>
      <c r="CJ420" s="207">
        <f t="shared" si="230"/>
        <v>11.952</v>
      </c>
      <c r="CK420" s="208">
        <f t="shared" si="231"/>
        <v>12.048</v>
      </c>
      <c r="CL420" s="209"/>
      <c r="CM420" s="210"/>
      <c r="CN420" s="207">
        <f t="shared" si="242"/>
        <v>19.952000000000002</v>
      </c>
      <c r="CO420" s="208">
        <f t="shared" si="243"/>
        <v>20.047999999999998</v>
      </c>
      <c r="CP420" s="211"/>
      <c r="CQ420" s="212"/>
      <c r="CR420" s="213"/>
      <c r="CS420" s="213"/>
    </row>
    <row r="421" spans="1:97" ht="19.899999999999999" customHeight="1">
      <c r="A421" s="194">
        <v>420</v>
      </c>
      <c r="B421" s="195">
        <v>4</v>
      </c>
      <c r="C421" s="195"/>
      <c r="D421" s="196" t="s">
        <v>3996</v>
      </c>
      <c r="E421" s="196" t="s">
        <v>3997</v>
      </c>
      <c r="F421" s="196" t="s">
        <v>3998</v>
      </c>
      <c r="G421" s="196" t="s">
        <v>313</v>
      </c>
      <c r="H421" s="196" t="s">
        <v>314</v>
      </c>
      <c r="I421" s="237" t="str">
        <f t="shared" si="249"/>
        <v>0</v>
      </c>
      <c r="J421" s="237" t="str">
        <f t="shared" si="250"/>
        <v>100</v>
      </c>
      <c r="K421" s="2" t="str">
        <f t="shared" si="251"/>
        <v>FCS0302</v>
      </c>
      <c r="L421" s="1">
        <f t="shared" si="252"/>
        <v>2</v>
      </c>
      <c r="M421" s="1">
        <f t="shared" si="253"/>
        <v>3</v>
      </c>
      <c r="N421" s="1">
        <v>4</v>
      </c>
      <c r="O421" s="57" t="str">
        <f t="shared" si="254"/>
        <v>AAI543</v>
      </c>
      <c r="P421" s="2" t="str">
        <f t="shared" si="248"/>
        <v>AO</v>
      </c>
      <c r="Q421" s="2" t="s">
        <v>161</v>
      </c>
      <c r="R421" s="57" t="s">
        <v>162</v>
      </c>
      <c r="S421" s="2"/>
      <c r="T421" s="2"/>
      <c r="U421" s="2">
        <v>20</v>
      </c>
      <c r="V421" s="2"/>
      <c r="W421" s="36" t="s">
        <v>2841</v>
      </c>
      <c r="X421" s="36" t="s">
        <v>164</v>
      </c>
      <c r="Y421" s="3" t="str">
        <f t="shared" si="223"/>
        <v>%Z023104</v>
      </c>
      <c r="Z421" s="2" t="str">
        <f t="shared" si="215"/>
        <v>%%O08FV6109</v>
      </c>
      <c r="AA421" s="2"/>
      <c r="AB421" s="2" t="str">
        <f t="shared" si="224"/>
        <v>STM管网至VE601流量调节阀</v>
      </c>
      <c r="AC421" s="1" t="str">
        <f t="shared" si="225"/>
        <v>0</v>
      </c>
      <c r="AD421" s="1" t="str">
        <f t="shared" si="226"/>
        <v>100</v>
      </c>
      <c r="AE421" s="1" t="str">
        <f t="shared" si="227"/>
        <v>%</v>
      </c>
      <c r="AF421" s="1"/>
      <c r="AG421" s="1"/>
      <c r="AH421" s="1"/>
      <c r="AI421" s="1"/>
      <c r="AJ421" s="1"/>
      <c r="AK421" s="58" t="s">
        <v>165</v>
      </c>
      <c r="AL421" s="4"/>
      <c r="AM421" s="4"/>
      <c r="AN421" s="5"/>
      <c r="AO421" s="195" t="s">
        <v>161</v>
      </c>
      <c r="AP421" s="199" t="s">
        <v>1658</v>
      </c>
      <c r="AQ421" s="197"/>
      <c r="AR421" s="196"/>
      <c r="AS421" s="196"/>
      <c r="AT421" s="205"/>
      <c r="AU421" s="205" t="s">
        <v>1659</v>
      </c>
      <c r="AV421" s="196" t="s">
        <v>170</v>
      </c>
      <c r="AW421" s="4"/>
      <c r="AX421" s="4"/>
      <c r="AY421" s="4"/>
      <c r="AZ421" s="4"/>
      <c r="BA421" s="4"/>
      <c r="BB421" s="4"/>
      <c r="BC421" s="4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4"/>
      <c r="BW421" s="8"/>
      <c r="BX421" s="8"/>
      <c r="BY421" s="8"/>
      <c r="BZ421" s="4"/>
      <c r="CA421" s="4"/>
      <c r="CB421" s="4"/>
      <c r="CC421" s="4"/>
      <c r="CD421" s="27"/>
      <c r="CE421" s="27"/>
      <c r="CF421" s="207">
        <f t="shared" si="240"/>
        <v>3.952</v>
      </c>
      <c r="CG421" s="208">
        <f t="shared" si="241"/>
        <v>4.048</v>
      </c>
      <c r="CH421" s="209"/>
      <c r="CI421" s="210"/>
      <c r="CJ421" s="207">
        <f t="shared" si="230"/>
        <v>11.952</v>
      </c>
      <c r="CK421" s="208">
        <f t="shared" si="231"/>
        <v>12.048</v>
      </c>
      <c r="CL421" s="209"/>
      <c r="CM421" s="210"/>
      <c r="CN421" s="207">
        <f t="shared" si="242"/>
        <v>19.952000000000002</v>
      </c>
      <c r="CO421" s="208">
        <f t="shared" si="243"/>
        <v>20.047999999999998</v>
      </c>
      <c r="CP421" s="211"/>
      <c r="CQ421" s="212"/>
      <c r="CR421" s="213"/>
      <c r="CS421" s="213"/>
    </row>
    <row r="422" spans="1:97" ht="19.899999999999999" customHeight="1">
      <c r="A422" s="194">
        <v>421</v>
      </c>
      <c r="B422" s="195">
        <v>5</v>
      </c>
      <c r="C422" s="195"/>
      <c r="D422" s="196" t="s">
        <v>3999</v>
      </c>
      <c r="E422" s="196" t="s">
        <v>4000</v>
      </c>
      <c r="F422" s="196" t="s">
        <v>4001</v>
      </c>
      <c r="G422" s="196" t="s">
        <v>313</v>
      </c>
      <c r="H422" s="196" t="s">
        <v>314</v>
      </c>
      <c r="I422" s="237" t="str">
        <f t="shared" si="249"/>
        <v>0</v>
      </c>
      <c r="J422" s="237" t="str">
        <f t="shared" si="250"/>
        <v>100</v>
      </c>
      <c r="K422" s="2" t="str">
        <f t="shared" si="251"/>
        <v>FCS0302</v>
      </c>
      <c r="L422" s="1">
        <f t="shared" si="252"/>
        <v>2</v>
      </c>
      <c r="M422" s="1">
        <f t="shared" si="253"/>
        <v>3</v>
      </c>
      <c r="N422" s="1">
        <v>5</v>
      </c>
      <c r="O422" s="57" t="str">
        <f t="shared" si="254"/>
        <v>AAI543</v>
      </c>
      <c r="P422" s="2" t="str">
        <f t="shared" si="248"/>
        <v>AO</v>
      </c>
      <c r="Q422" s="2" t="s">
        <v>161</v>
      </c>
      <c r="R422" s="57" t="s">
        <v>162</v>
      </c>
      <c r="S422" s="2"/>
      <c r="T422" s="2"/>
      <c r="U422" s="2">
        <v>20</v>
      </c>
      <c r="V422" s="2"/>
      <c r="W422" s="36" t="s">
        <v>2837</v>
      </c>
      <c r="X422" s="36" t="s">
        <v>164</v>
      </c>
      <c r="Y422" s="3" t="str">
        <f t="shared" si="223"/>
        <v>%Z023105</v>
      </c>
      <c r="Z422" s="2" t="str">
        <f t="shared" si="215"/>
        <v>%%O08FZV7029</v>
      </c>
      <c r="AA422" s="2"/>
      <c r="AB422" s="2" t="str">
        <f t="shared" si="224"/>
        <v>不合格VCM去精制流量调阀</v>
      </c>
      <c r="AC422" s="1" t="str">
        <f t="shared" si="225"/>
        <v>0</v>
      </c>
      <c r="AD422" s="1" t="str">
        <f t="shared" si="226"/>
        <v>100</v>
      </c>
      <c r="AE422" s="1" t="str">
        <f t="shared" si="227"/>
        <v>%</v>
      </c>
      <c r="AF422" s="1"/>
      <c r="AG422" s="1"/>
      <c r="AH422" s="1"/>
      <c r="AI422" s="1"/>
      <c r="AJ422" s="1"/>
      <c r="AK422" s="58" t="s">
        <v>165</v>
      </c>
      <c r="AL422" s="4"/>
      <c r="AM422" s="4"/>
      <c r="AN422" s="5"/>
      <c r="AO422" s="195" t="s">
        <v>161</v>
      </c>
      <c r="AP422" s="199" t="s">
        <v>1658</v>
      </c>
      <c r="AQ422" s="197"/>
      <c r="AR422" s="196"/>
      <c r="AS422" s="196"/>
      <c r="AT422" s="205"/>
      <c r="AU422" s="205" t="s">
        <v>1659</v>
      </c>
      <c r="AV422" s="196" t="s">
        <v>170</v>
      </c>
      <c r="AW422" s="4"/>
      <c r="AX422" s="4"/>
      <c r="AY422" s="4"/>
      <c r="AZ422" s="4"/>
      <c r="BA422" s="4"/>
      <c r="BB422" s="4"/>
      <c r="BC422" s="4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4"/>
      <c r="BW422" s="8"/>
      <c r="BX422" s="8"/>
      <c r="BY422" s="8"/>
      <c r="BZ422" s="4"/>
      <c r="CA422" s="4"/>
      <c r="CB422" s="4"/>
      <c r="CC422" s="4"/>
      <c r="CD422" s="27"/>
      <c r="CE422" s="27"/>
      <c r="CF422" s="207">
        <f t="shared" si="240"/>
        <v>3.952</v>
      </c>
      <c r="CG422" s="208">
        <f t="shared" si="241"/>
        <v>4.048</v>
      </c>
      <c r="CH422" s="209"/>
      <c r="CI422" s="210"/>
      <c r="CJ422" s="207">
        <f t="shared" si="230"/>
        <v>11.952</v>
      </c>
      <c r="CK422" s="208">
        <f t="shared" si="231"/>
        <v>12.048</v>
      </c>
      <c r="CL422" s="209"/>
      <c r="CM422" s="210"/>
      <c r="CN422" s="207">
        <f t="shared" si="242"/>
        <v>19.952000000000002</v>
      </c>
      <c r="CO422" s="208">
        <f t="shared" si="243"/>
        <v>20.047999999999998</v>
      </c>
      <c r="CP422" s="211"/>
      <c r="CQ422" s="212"/>
      <c r="CR422" s="213"/>
      <c r="CS422" s="213"/>
    </row>
    <row r="423" spans="1:97" ht="19.899999999999999" customHeight="1">
      <c r="A423" s="194">
        <v>422</v>
      </c>
      <c r="B423" s="195">
        <v>6</v>
      </c>
      <c r="C423" s="195"/>
      <c r="D423" s="196" t="s">
        <v>4002</v>
      </c>
      <c r="E423" s="196" t="s">
        <v>4003</v>
      </c>
      <c r="F423" s="196" t="s">
        <v>4004</v>
      </c>
      <c r="G423" s="196" t="s">
        <v>313</v>
      </c>
      <c r="H423" s="196" t="s">
        <v>314</v>
      </c>
      <c r="I423" s="237" t="str">
        <f t="shared" si="249"/>
        <v>0</v>
      </c>
      <c r="J423" s="237" t="str">
        <f t="shared" si="250"/>
        <v>100</v>
      </c>
      <c r="K423" s="2" t="str">
        <f t="shared" si="251"/>
        <v>FCS0302</v>
      </c>
      <c r="L423" s="1">
        <f t="shared" si="252"/>
        <v>2</v>
      </c>
      <c r="M423" s="1">
        <f t="shared" si="253"/>
        <v>3</v>
      </c>
      <c r="N423" s="1">
        <v>6</v>
      </c>
      <c r="O423" s="57" t="str">
        <f t="shared" si="254"/>
        <v>AAI543</v>
      </c>
      <c r="P423" s="2" t="str">
        <f t="shared" si="248"/>
        <v>AO</v>
      </c>
      <c r="Q423" s="2" t="s">
        <v>161</v>
      </c>
      <c r="R423" s="57" t="s">
        <v>162</v>
      </c>
      <c r="S423" s="2"/>
      <c r="T423" s="2"/>
      <c r="U423" s="2">
        <v>22</v>
      </c>
      <c r="V423" s="2"/>
      <c r="W423" s="36" t="s">
        <v>2999</v>
      </c>
      <c r="X423" s="36" t="s">
        <v>164</v>
      </c>
      <c r="Y423" s="3" t="str">
        <f t="shared" si="223"/>
        <v>%Z023106</v>
      </c>
      <c r="Z423" s="2" t="str">
        <f t="shared" si="215"/>
        <v>%%O08FV7039</v>
      </c>
      <c r="AA423" s="2"/>
      <c r="AB423" s="2" t="str">
        <f t="shared" si="224"/>
        <v>20%碱液去TK717流量调节阀</v>
      </c>
      <c r="AC423" s="1" t="str">
        <f t="shared" si="225"/>
        <v>0</v>
      </c>
      <c r="AD423" s="1" t="str">
        <f t="shared" si="226"/>
        <v>100</v>
      </c>
      <c r="AE423" s="1" t="str">
        <f t="shared" si="227"/>
        <v>%</v>
      </c>
      <c r="AF423" s="1"/>
      <c r="AG423" s="1"/>
      <c r="AH423" s="1"/>
      <c r="AI423" s="1"/>
      <c r="AJ423" s="1"/>
      <c r="AK423" s="58" t="s">
        <v>165</v>
      </c>
      <c r="AL423" s="4"/>
      <c r="AM423" s="4"/>
      <c r="AN423" s="5"/>
      <c r="AO423" s="195" t="s">
        <v>161</v>
      </c>
      <c r="AP423" s="199" t="s">
        <v>1658</v>
      </c>
      <c r="AQ423" s="197"/>
      <c r="AR423" s="196"/>
      <c r="AS423" s="196"/>
      <c r="AT423" s="205"/>
      <c r="AU423" s="205" t="s">
        <v>1659</v>
      </c>
      <c r="AV423" s="196" t="s">
        <v>170</v>
      </c>
      <c r="AW423" s="4"/>
      <c r="AX423" s="4"/>
      <c r="AY423" s="4"/>
      <c r="AZ423" s="4"/>
      <c r="BA423" s="4"/>
      <c r="BB423" s="4"/>
      <c r="BC423" s="4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4"/>
      <c r="BW423" s="8"/>
      <c r="BX423" s="8"/>
      <c r="BY423" s="8"/>
      <c r="BZ423" s="4"/>
      <c r="CA423" s="4"/>
      <c r="CB423" s="4"/>
      <c r="CC423" s="4"/>
      <c r="CD423" s="27"/>
      <c r="CE423" s="27"/>
      <c r="CF423" s="207">
        <f t="shared" si="240"/>
        <v>3.952</v>
      </c>
      <c r="CG423" s="208">
        <f t="shared" si="241"/>
        <v>4.048</v>
      </c>
      <c r="CH423" s="209"/>
      <c r="CI423" s="210"/>
      <c r="CJ423" s="207">
        <f t="shared" si="230"/>
        <v>11.952</v>
      </c>
      <c r="CK423" s="208">
        <f t="shared" si="231"/>
        <v>12.048</v>
      </c>
      <c r="CL423" s="209"/>
      <c r="CM423" s="210"/>
      <c r="CN423" s="207">
        <f t="shared" si="242"/>
        <v>19.952000000000002</v>
      </c>
      <c r="CO423" s="208">
        <f t="shared" si="243"/>
        <v>20.047999999999998</v>
      </c>
      <c r="CP423" s="211"/>
      <c r="CQ423" s="212"/>
      <c r="CR423" s="213"/>
      <c r="CS423" s="213"/>
    </row>
    <row r="424" spans="1:97" ht="19.899999999999999" customHeight="1">
      <c r="A424" s="194">
        <v>423</v>
      </c>
      <c r="B424" s="195">
        <v>7</v>
      </c>
      <c r="C424" s="195"/>
      <c r="D424" s="196" t="s">
        <v>4005</v>
      </c>
      <c r="E424" s="196" t="s">
        <v>4006</v>
      </c>
      <c r="F424" s="196" t="s">
        <v>4007</v>
      </c>
      <c r="G424" s="196" t="s">
        <v>313</v>
      </c>
      <c r="H424" s="196" t="s">
        <v>314</v>
      </c>
      <c r="I424" s="237" t="str">
        <f t="shared" si="249"/>
        <v>0</v>
      </c>
      <c r="J424" s="237" t="str">
        <f t="shared" si="250"/>
        <v>100</v>
      </c>
      <c r="K424" s="2" t="str">
        <f t="shared" si="251"/>
        <v>FCS0302</v>
      </c>
      <c r="L424" s="1">
        <f t="shared" si="252"/>
        <v>2</v>
      </c>
      <c r="M424" s="1">
        <f t="shared" si="253"/>
        <v>3</v>
      </c>
      <c r="N424" s="1">
        <v>7</v>
      </c>
      <c r="O424" s="57" t="str">
        <f t="shared" si="254"/>
        <v>AAI543</v>
      </c>
      <c r="P424" s="2" t="str">
        <f t="shared" si="248"/>
        <v>AO</v>
      </c>
      <c r="Q424" s="2" t="s">
        <v>161</v>
      </c>
      <c r="R424" s="57" t="s">
        <v>162</v>
      </c>
      <c r="S424" s="2"/>
      <c r="T424" s="2"/>
      <c r="U424" s="2">
        <v>22</v>
      </c>
      <c r="V424" s="2"/>
      <c r="W424" s="36" t="s">
        <v>2789</v>
      </c>
      <c r="X424" s="36" t="s">
        <v>164</v>
      </c>
      <c r="Y424" s="3" t="str">
        <f t="shared" si="223"/>
        <v>%Z023107</v>
      </c>
      <c r="Z424" s="2" t="str">
        <f t="shared" si="215"/>
        <v>%%O08FV7041</v>
      </c>
      <c r="AA424" s="2"/>
      <c r="AB424" s="2" t="str">
        <f t="shared" si="224"/>
        <v>生产水去TK717流量调节阀</v>
      </c>
      <c r="AC424" s="1" t="str">
        <f t="shared" si="225"/>
        <v>0</v>
      </c>
      <c r="AD424" s="1" t="str">
        <f t="shared" si="226"/>
        <v>100</v>
      </c>
      <c r="AE424" s="1" t="str">
        <f t="shared" si="227"/>
        <v>%</v>
      </c>
      <c r="AF424" s="59"/>
      <c r="AG424" s="59"/>
      <c r="AH424" s="1"/>
      <c r="AI424" s="1"/>
      <c r="AJ424" s="1"/>
      <c r="AK424" s="58" t="s">
        <v>165</v>
      </c>
      <c r="AL424" s="4"/>
      <c r="AM424" s="4"/>
      <c r="AN424" s="5"/>
      <c r="AO424" s="195" t="s">
        <v>161</v>
      </c>
      <c r="AP424" s="199" t="s">
        <v>1658</v>
      </c>
      <c r="AQ424" s="197"/>
      <c r="AR424" s="196"/>
      <c r="AS424" s="196"/>
      <c r="AT424" s="205"/>
      <c r="AU424" s="205" t="s">
        <v>1659</v>
      </c>
      <c r="AV424" s="196" t="s">
        <v>170</v>
      </c>
      <c r="AW424" s="4"/>
      <c r="AX424" s="4"/>
      <c r="AY424" s="4"/>
      <c r="AZ424" s="4"/>
      <c r="BA424" s="4"/>
      <c r="BB424" s="4"/>
      <c r="BC424" s="4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4"/>
      <c r="BW424" s="8"/>
      <c r="BX424" s="8"/>
      <c r="BY424" s="8"/>
      <c r="BZ424" s="4"/>
      <c r="CA424" s="4"/>
      <c r="CB424" s="4"/>
      <c r="CC424" s="4"/>
      <c r="CD424" s="27"/>
      <c r="CE424" s="27"/>
      <c r="CF424" s="207">
        <f t="shared" si="240"/>
        <v>3.952</v>
      </c>
      <c r="CG424" s="208">
        <f t="shared" si="241"/>
        <v>4.048</v>
      </c>
      <c r="CH424" s="209"/>
      <c r="CI424" s="210"/>
      <c r="CJ424" s="207">
        <f t="shared" si="230"/>
        <v>11.952</v>
      </c>
      <c r="CK424" s="208">
        <f t="shared" si="231"/>
        <v>12.048</v>
      </c>
      <c r="CL424" s="209"/>
      <c r="CM424" s="210"/>
      <c r="CN424" s="207">
        <f t="shared" si="242"/>
        <v>19.952000000000002</v>
      </c>
      <c r="CO424" s="208">
        <f t="shared" si="243"/>
        <v>20.047999999999998</v>
      </c>
      <c r="CP424" s="211"/>
      <c r="CQ424" s="212"/>
      <c r="CR424" s="213"/>
      <c r="CS424" s="213"/>
    </row>
    <row r="425" spans="1:97" ht="19.899999999999999" customHeight="1">
      <c r="A425" s="194">
        <v>424</v>
      </c>
      <c r="B425" s="195">
        <v>8</v>
      </c>
      <c r="C425" s="195"/>
      <c r="D425" s="196" t="s">
        <v>4008</v>
      </c>
      <c r="E425" s="196" t="s">
        <v>4009</v>
      </c>
      <c r="F425" s="196" t="s">
        <v>4010</v>
      </c>
      <c r="G425" s="196" t="s">
        <v>313</v>
      </c>
      <c r="H425" s="196" t="s">
        <v>314</v>
      </c>
      <c r="I425" s="237" t="str">
        <f t="shared" si="249"/>
        <v>0</v>
      </c>
      <c r="J425" s="237" t="str">
        <f t="shared" si="250"/>
        <v>100</v>
      </c>
      <c r="K425" s="2" t="str">
        <f t="shared" si="251"/>
        <v>FCS0302</v>
      </c>
      <c r="L425" s="1">
        <f t="shared" si="252"/>
        <v>2</v>
      </c>
      <c r="M425" s="1">
        <f t="shared" si="253"/>
        <v>3</v>
      </c>
      <c r="N425" s="1">
        <v>8</v>
      </c>
      <c r="O425" s="57" t="str">
        <f t="shared" si="254"/>
        <v>AAI543</v>
      </c>
      <c r="P425" s="2" t="str">
        <f t="shared" si="248"/>
        <v>AO</v>
      </c>
      <c r="Q425" s="2" t="s">
        <v>161</v>
      </c>
      <c r="R425" s="57" t="s">
        <v>162</v>
      </c>
      <c r="S425" s="2"/>
      <c r="T425" s="2"/>
      <c r="U425" s="2">
        <v>21</v>
      </c>
      <c r="V425" s="2"/>
      <c r="W425" s="36" t="s">
        <v>2794</v>
      </c>
      <c r="X425" s="36" t="s">
        <v>164</v>
      </c>
      <c r="Y425" s="3" t="str">
        <f t="shared" si="223"/>
        <v>%Z023108</v>
      </c>
      <c r="Z425" s="2" t="str">
        <f t="shared" si="215"/>
        <v>%%O08FV7042</v>
      </c>
      <c r="AA425" s="2"/>
      <c r="AB425" s="2" t="str">
        <f t="shared" si="224"/>
        <v>PU706A/S出口流量调节阀</v>
      </c>
      <c r="AC425" s="1" t="str">
        <f t="shared" si="225"/>
        <v>0</v>
      </c>
      <c r="AD425" s="1" t="str">
        <f t="shared" si="226"/>
        <v>100</v>
      </c>
      <c r="AE425" s="1" t="str">
        <f t="shared" si="227"/>
        <v>%</v>
      </c>
      <c r="AF425" s="1"/>
      <c r="AG425" s="1"/>
      <c r="AH425" s="1"/>
      <c r="AI425" s="1"/>
      <c r="AJ425" s="1"/>
      <c r="AK425" s="58" t="s">
        <v>165</v>
      </c>
      <c r="AL425" s="4"/>
      <c r="AM425" s="4"/>
      <c r="AN425" s="5"/>
      <c r="AO425" s="195" t="s">
        <v>161</v>
      </c>
      <c r="AP425" s="199" t="s">
        <v>1658</v>
      </c>
      <c r="AQ425" s="197"/>
      <c r="AR425" s="196"/>
      <c r="AS425" s="196"/>
      <c r="AT425" s="205"/>
      <c r="AU425" s="205" t="s">
        <v>1659</v>
      </c>
      <c r="AV425" s="196" t="s">
        <v>170</v>
      </c>
      <c r="AW425" s="4"/>
      <c r="AX425" s="4"/>
      <c r="AY425" s="4"/>
      <c r="AZ425" s="4"/>
      <c r="BA425" s="4"/>
      <c r="BB425" s="4"/>
      <c r="BC425" s="4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4"/>
      <c r="BW425" s="8"/>
      <c r="BX425" s="8"/>
      <c r="BY425" s="8"/>
      <c r="BZ425" s="4"/>
      <c r="CA425" s="4"/>
      <c r="CB425" s="4"/>
      <c r="CC425" s="4"/>
      <c r="CD425" s="27"/>
      <c r="CE425" s="27"/>
      <c r="CF425" s="207">
        <f t="shared" si="240"/>
        <v>3.952</v>
      </c>
      <c r="CG425" s="208">
        <f t="shared" si="241"/>
        <v>4.048</v>
      </c>
      <c r="CH425" s="209"/>
      <c r="CI425" s="210"/>
      <c r="CJ425" s="207">
        <f t="shared" si="230"/>
        <v>11.952</v>
      </c>
      <c r="CK425" s="208">
        <f t="shared" si="231"/>
        <v>12.048</v>
      </c>
      <c r="CL425" s="209"/>
      <c r="CM425" s="210"/>
      <c r="CN425" s="207">
        <f t="shared" si="242"/>
        <v>19.952000000000002</v>
      </c>
      <c r="CO425" s="208">
        <f t="shared" si="243"/>
        <v>20.047999999999998</v>
      </c>
      <c r="CP425" s="211"/>
      <c r="CQ425" s="212"/>
      <c r="CR425" s="213"/>
      <c r="CS425" s="213"/>
    </row>
    <row r="426" spans="1:97" ht="19.899999999999999" customHeight="1">
      <c r="A426" s="194">
        <v>425</v>
      </c>
      <c r="B426" s="195">
        <v>9</v>
      </c>
      <c r="C426" s="195"/>
      <c r="D426" s="196" t="s">
        <v>4011</v>
      </c>
      <c r="E426" s="196" t="s">
        <v>4012</v>
      </c>
      <c r="F426" s="196" t="s">
        <v>4013</v>
      </c>
      <c r="G426" s="196" t="s">
        <v>313</v>
      </c>
      <c r="H426" s="196" t="s">
        <v>314</v>
      </c>
      <c r="I426" s="237" t="str">
        <f t="shared" si="249"/>
        <v>0</v>
      </c>
      <c r="J426" s="237" t="str">
        <f t="shared" si="250"/>
        <v>100</v>
      </c>
      <c r="K426" s="2" t="str">
        <f t="shared" si="251"/>
        <v>FCS0302</v>
      </c>
      <c r="L426" s="1">
        <f t="shared" si="252"/>
        <v>2</v>
      </c>
      <c r="M426" s="1">
        <f t="shared" si="253"/>
        <v>3</v>
      </c>
      <c r="N426" s="1">
        <v>9</v>
      </c>
      <c r="O426" s="57" t="str">
        <f t="shared" si="254"/>
        <v>AAI543</v>
      </c>
      <c r="P426" s="2" t="str">
        <f t="shared" si="248"/>
        <v>AO</v>
      </c>
      <c r="Q426" s="2" t="s">
        <v>161</v>
      </c>
      <c r="R426" s="57" t="s">
        <v>162</v>
      </c>
      <c r="S426" s="2"/>
      <c r="T426" s="2"/>
      <c r="U426" s="2">
        <v>21</v>
      </c>
      <c r="V426" s="2"/>
      <c r="W426" s="36" t="s">
        <v>2799</v>
      </c>
      <c r="X426" s="36" t="s">
        <v>164</v>
      </c>
      <c r="Y426" s="3" t="str">
        <f t="shared" si="223"/>
        <v>%Z023109</v>
      </c>
      <c r="Z426" s="2" t="str">
        <f t="shared" si="215"/>
        <v>%%O08FV7045</v>
      </c>
      <c r="AA426" s="2"/>
      <c r="AB426" s="2" t="str">
        <f t="shared" si="224"/>
        <v>HF401进料泵流量调节阀</v>
      </c>
      <c r="AC426" s="1" t="str">
        <f t="shared" si="225"/>
        <v>0</v>
      </c>
      <c r="AD426" s="1" t="str">
        <f t="shared" si="226"/>
        <v>100</v>
      </c>
      <c r="AE426" s="1" t="str">
        <f t="shared" si="227"/>
        <v>%</v>
      </c>
      <c r="AF426" s="1"/>
      <c r="AG426" s="1"/>
      <c r="AH426" s="1"/>
      <c r="AI426" s="1"/>
      <c r="AJ426" s="1"/>
      <c r="AK426" s="58" t="s">
        <v>165</v>
      </c>
      <c r="AL426" s="4"/>
      <c r="AM426" s="4"/>
      <c r="AN426" s="5"/>
      <c r="AO426" s="195" t="s">
        <v>161</v>
      </c>
      <c r="AP426" s="199" t="s">
        <v>1658</v>
      </c>
      <c r="AQ426" s="197"/>
      <c r="AR426" s="196"/>
      <c r="AS426" s="196"/>
      <c r="AT426" s="205"/>
      <c r="AU426" s="205" t="s">
        <v>1659</v>
      </c>
      <c r="AV426" s="196" t="s">
        <v>170</v>
      </c>
      <c r="AW426" s="4"/>
      <c r="AX426" s="4"/>
      <c r="AY426" s="4"/>
      <c r="AZ426" s="4"/>
      <c r="BA426" s="4"/>
      <c r="BB426" s="4"/>
      <c r="BC426" s="4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4"/>
      <c r="BW426" s="8"/>
      <c r="BX426" s="8"/>
      <c r="BY426" s="8"/>
      <c r="BZ426" s="4"/>
      <c r="CA426" s="4"/>
      <c r="CB426" s="4"/>
      <c r="CC426" s="4"/>
      <c r="CD426" s="27"/>
      <c r="CE426" s="27"/>
      <c r="CF426" s="207">
        <f t="shared" si="240"/>
        <v>3.952</v>
      </c>
      <c r="CG426" s="208">
        <f t="shared" si="241"/>
        <v>4.048</v>
      </c>
      <c r="CH426" s="209"/>
      <c r="CI426" s="210"/>
      <c r="CJ426" s="207">
        <f t="shared" si="230"/>
        <v>11.952</v>
      </c>
      <c r="CK426" s="208">
        <f t="shared" si="231"/>
        <v>12.048</v>
      </c>
      <c r="CL426" s="209"/>
      <c r="CM426" s="210"/>
      <c r="CN426" s="207">
        <f t="shared" si="242"/>
        <v>19.952000000000002</v>
      </c>
      <c r="CO426" s="208">
        <f t="shared" si="243"/>
        <v>20.047999999999998</v>
      </c>
      <c r="CP426" s="211"/>
      <c r="CQ426" s="212"/>
      <c r="CR426" s="213"/>
      <c r="CS426" s="213"/>
    </row>
    <row r="427" spans="1:97" ht="19.899999999999999" customHeight="1">
      <c r="A427" s="194">
        <v>426</v>
      </c>
      <c r="B427" s="195">
        <v>10</v>
      </c>
      <c r="C427" s="195"/>
      <c r="D427" s="196" t="s">
        <v>4014</v>
      </c>
      <c r="E427" s="196" t="s">
        <v>4015</v>
      </c>
      <c r="F427" s="196" t="s">
        <v>4010</v>
      </c>
      <c r="G427" s="196" t="s">
        <v>313</v>
      </c>
      <c r="H427" s="196" t="s">
        <v>314</v>
      </c>
      <c r="I427" s="237" t="str">
        <f t="shared" si="249"/>
        <v>0</v>
      </c>
      <c r="J427" s="237" t="str">
        <f t="shared" si="250"/>
        <v>100</v>
      </c>
      <c r="K427" s="2" t="str">
        <f t="shared" si="251"/>
        <v>FCS0302</v>
      </c>
      <c r="L427" s="1">
        <f t="shared" si="252"/>
        <v>2</v>
      </c>
      <c r="M427" s="1">
        <f t="shared" si="253"/>
        <v>3</v>
      </c>
      <c r="N427" s="1">
        <v>10</v>
      </c>
      <c r="O427" s="57" t="str">
        <f t="shared" si="254"/>
        <v>AAI543</v>
      </c>
      <c r="P427" s="2" t="str">
        <f t="shared" si="248"/>
        <v>AO</v>
      </c>
      <c r="Q427" s="2" t="s">
        <v>161</v>
      </c>
      <c r="R427" s="57" t="s">
        <v>162</v>
      </c>
      <c r="S427" s="2"/>
      <c r="T427" s="2"/>
      <c r="U427" s="2">
        <v>21</v>
      </c>
      <c r="V427" s="2"/>
      <c r="W427" s="36" t="s">
        <v>2802</v>
      </c>
      <c r="X427" s="36" t="s">
        <v>164</v>
      </c>
      <c r="Y427" s="3" t="str">
        <f t="shared" si="223"/>
        <v>%Z023110</v>
      </c>
      <c r="Z427" s="2" t="str">
        <f t="shared" si="215"/>
        <v>%%O08FV7197</v>
      </c>
      <c r="AA427" s="2"/>
      <c r="AB427" s="2" t="str">
        <f t="shared" si="224"/>
        <v>PU706A/S出口流量调节阀</v>
      </c>
      <c r="AC427" s="1" t="str">
        <f t="shared" si="225"/>
        <v>0</v>
      </c>
      <c r="AD427" s="1" t="str">
        <f t="shared" si="226"/>
        <v>100</v>
      </c>
      <c r="AE427" s="1" t="str">
        <f t="shared" si="227"/>
        <v>%</v>
      </c>
      <c r="AF427" s="1"/>
      <c r="AG427" s="59"/>
      <c r="AH427" s="59"/>
      <c r="AI427" s="1"/>
      <c r="AJ427" s="1"/>
      <c r="AK427" s="58" t="s">
        <v>165</v>
      </c>
      <c r="AL427" s="4"/>
      <c r="AM427" s="4"/>
      <c r="AN427" s="5"/>
      <c r="AO427" s="195" t="s">
        <v>161</v>
      </c>
      <c r="AP427" s="199" t="s">
        <v>1658</v>
      </c>
      <c r="AQ427" s="197"/>
      <c r="AR427" s="196"/>
      <c r="AS427" s="196"/>
      <c r="AT427" s="205"/>
      <c r="AU427" s="205" t="s">
        <v>1659</v>
      </c>
      <c r="AV427" s="196" t="s">
        <v>170</v>
      </c>
      <c r="AW427" s="4"/>
      <c r="AX427" s="4"/>
      <c r="AY427" s="4"/>
      <c r="AZ427" s="4"/>
      <c r="BA427" s="4"/>
      <c r="BB427" s="4"/>
      <c r="BC427" s="4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4"/>
      <c r="BW427" s="8"/>
      <c r="BX427" s="8"/>
      <c r="BY427" s="8"/>
      <c r="BZ427" s="4"/>
      <c r="CA427" s="4"/>
      <c r="CB427" s="4"/>
      <c r="CC427" s="4"/>
      <c r="CD427" s="27"/>
      <c r="CE427" s="27"/>
      <c r="CF427" s="207">
        <f t="shared" si="240"/>
        <v>3.952</v>
      </c>
      <c r="CG427" s="208">
        <f t="shared" si="241"/>
        <v>4.048</v>
      </c>
      <c r="CH427" s="209"/>
      <c r="CI427" s="210"/>
      <c r="CJ427" s="207">
        <f t="shared" si="230"/>
        <v>11.952</v>
      </c>
      <c r="CK427" s="208">
        <f t="shared" si="231"/>
        <v>12.048</v>
      </c>
      <c r="CL427" s="209"/>
      <c r="CM427" s="210"/>
      <c r="CN427" s="207">
        <f t="shared" si="242"/>
        <v>19.952000000000002</v>
      </c>
      <c r="CO427" s="208">
        <f t="shared" si="243"/>
        <v>20.047999999999998</v>
      </c>
      <c r="CP427" s="211"/>
      <c r="CQ427" s="212"/>
      <c r="CR427" s="213"/>
      <c r="CS427" s="213"/>
    </row>
    <row r="428" spans="1:97" ht="19.899999999999999" customHeight="1">
      <c r="A428" s="194">
        <v>427</v>
      </c>
      <c r="B428" s="195">
        <v>11</v>
      </c>
      <c r="C428" s="195"/>
      <c r="D428" s="196" t="s">
        <v>4016</v>
      </c>
      <c r="E428" s="196" t="s">
        <v>4017</v>
      </c>
      <c r="F428" s="196" t="s">
        <v>4018</v>
      </c>
      <c r="G428" s="196" t="s">
        <v>313</v>
      </c>
      <c r="H428" s="196" t="s">
        <v>314</v>
      </c>
      <c r="I428" s="237" t="str">
        <f t="shared" si="249"/>
        <v>0</v>
      </c>
      <c r="J428" s="237" t="str">
        <f t="shared" si="250"/>
        <v>100</v>
      </c>
      <c r="K428" s="2" t="str">
        <f t="shared" si="251"/>
        <v>FCS0302</v>
      </c>
      <c r="L428" s="1">
        <f t="shared" si="252"/>
        <v>2</v>
      </c>
      <c r="M428" s="1">
        <f t="shared" si="253"/>
        <v>3</v>
      </c>
      <c r="N428" s="1">
        <v>11</v>
      </c>
      <c r="O428" s="57" t="str">
        <f t="shared" si="254"/>
        <v>AAI543</v>
      </c>
      <c r="P428" s="2" t="str">
        <f t="shared" si="248"/>
        <v>AO</v>
      </c>
      <c r="Q428" s="2" t="s">
        <v>161</v>
      </c>
      <c r="R428" s="57" t="s">
        <v>162</v>
      </c>
      <c r="S428" s="2"/>
      <c r="T428" s="2"/>
      <c r="U428" s="2">
        <v>21</v>
      </c>
      <c r="V428" s="2"/>
      <c r="W428" s="36" t="s">
        <v>3003</v>
      </c>
      <c r="X428" s="36" t="s">
        <v>164</v>
      </c>
      <c r="Y428" s="3" t="str">
        <f t="shared" si="223"/>
        <v>%Z023111</v>
      </c>
      <c r="Z428" s="2" t="str">
        <f t="shared" ref="Z428:Z491" si="255">IF(D428="","",IF(P428="AI",CONCATENATE("%%I",E428),IF(P428="AO",CONCATENATE("%%O",E428),E428)))</f>
        <v>%%O08FV8003</v>
      </c>
      <c r="AA428" s="2"/>
      <c r="AB428" s="2" t="str">
        <f t="shared" si="224"/>
        <v>PU804A/S出口流量调节阀</v>
      </c>
      <c r="AC428" s="1" t="str">
        <f t="shared" si="225"/>
        <v>0</v>
      </c>
      <c r="AD428" s="1" t="str">
        <f t="shared" si="226"/>
        <v>100</v>
      </c>
      <c r="AE428" s="1" t="str">
        <f t="shared" si="227"/>
        <v>%</v>
      </c>
      <c r="AF428" s="1"/>
      <c r="AG428" s="1"/>
      <c r="AH428" s="1"/>
      <c r="AI428" s="1"/>
      <c r="AJ428" s="1"/>
      <c r="AK428" s="58" t="s">
        <v>165</v>
      </c>
      <c r="AL428" s="4"/>
      <c r="AM428" s="4"/>
      <c r="AN428" s="5"/>
      <c r="AO428" s="195" t="s">
        <v>161</v>
      </c>
      <c r="AP428" s="199" t="s">
        <v>1658</v>
      </c>
      <c r="AQ428" s="197"/>
      <c r="AR428" s="196"/>
      <c r="AS428" s="196"/>
      <c r="AT428" s="205"/>
      <c r="AU428" s="205" t="s">
        <v>1659</v>
      </c>
      <c r="AV428" s="196" t="s">
        <v>170</v>
      </c>
      <c r="AW428" s="4"/>
      <c r="AX428" s="4"/>
      <c r="AY428" s="4"/>
      <c r="AZ428" s="4"/>
      <c r="BA428" s="4"/>
      <c r="BB428" s="4"/>
      <c r="BC428" s="4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4"/>
      <c r="BW428" s="8"/>
      <c r="BX428" s="8"/>
      <c r="BY428" s="8"/>
      <c r="BZ428" s="4"/>
      <c r="CA428" s="4"/>
      <c r="CB428" s="4"/>
      <c r="CC428" s="4"/>
      <c r="CD428" s="27"/>
      <c r="CE428" s="27"/>
      <c r="CF428" s="207">
        <f t="shared" si="240"/>
        <v>3.952</v>
      </c>
      <c r="CG428" s="208">
        <f t="shared" si="241"/>
        <v>4.048</v>
      </c>
      <c r="CH428" s="209"/>
      <c r="CI428" s="210"/>
      <c r="CJ428" s="207">
        <f t="shared" si="230"/>
        <v>11.952</v>
      </c>
      <c r="CK428" s="208">
        <f t="shared" si="231"/>
        <v>12.048</v>
      </c>
      <c r="CL428" s="209"/>
      <c r="CM428" s="210"/>
      <c r="CN428" s="207">
        <f t="shared" si="242"/>
        <v>19.952000000000002</v>
      </c>
      <c r="CO428" s="208">
        <f t="shared" si="243"/>
        <v>20.047999999999998</v>
      </c>
      <c r="CP428" s="211"/>
      <c r="CQ428" s="212"/>
      <c r="CR428" s="213"/>
      <c r="CS428" s="213"/>
    </row>
    <row r="429" spans="1:97" ht="19.899999999999999" customHeight="1">
      <c r="A429" s="194">
        <v>428</v>
      </c>
      <c r="B429" s="195">
        <v>12</v>
      </c>
      <c r="C429" s="195"/>
      <c r="D429" s="196" t="s">
        <v>4019</v>
      </c>
      <c r="E429" s="196" t="s">
        <v>4019</v>
      </c>
      <c r="F429" s="196"/>
      <c r="G429" s="196"/>
      <c r="H429" s="196"/>
      <c r="I429" s="237"/>
      <c r="J429" s="237"/>
      <c r="K429" s="2" t="str">
        <f t="shared" si="251"/>
        <v>FCS0302</v>
      </c>
      <c r="L429" s="1">
        <f t="shared" si="252"/>
        <v>2</v>
      </c>
      <c r="M429" s="1">
        <f t="shared" si="253"/>
        <v>3</v>
      </c>
      <c r="N429" s="1">
        <v>12</v>
      </c>
      <c r="O429" s="57" t="str">
        <f t="shared" si="254"/>
        <v>AAI543</v>
      </c>
      <c r="P429" s="2" t="str">
        <f t="shared" si="248"/>
        <v>AO</v>
      </c>
      <c r="Q429" s="2" t="s">
        <v>161</v>
      </c>
      <c r="R429" s="57" t="s">
        <v>162</v>
      </c>
      <c r="S429" s="2"/>
      <c r="T429" s="2"/>
      <c r="U429" s="2"/>
      <c r="V429" s="2"/>
      <c r="W429" s="36"/>
      <c r="X429" s="36"/>
      <c r="Y429" s="3" t="str">
        <f t="shared" si="223"/>
        <v>%Z023112</v>
      </c>
      <c r="Z429" s="2" t="str">
        <f t="shared" si="255"/>
        <v>%%O08PV-7104</v>
      </c>
      <c r="AA429" s="2"/>
      <c r="AB429" s="2" t="str">
        <f t="shared" si="224"/>
        <v/>
      </c>
      <c r="AC429" s="1" t="str">
        <f t="shared" si="225"/>
        <v/>
      </c>
      <c r="AD429" s="1" t="str">
        <f t="shared" si="226"/>
        <v/>
      </c>
      <c r="AE429" s="1" t="str">
        <f t="shared" si="227"/>
        <v/>
      </c>
      <c r="AF429" s="1"/>
      <c r="AG429" s="1"/>
      <c r="AH429" s="1"/>
      <c r="AI429" s="1"/>
      <c r="AJ429" s="1"/>
      <c r="AK429" s="58" t="s">
        <v>165</v>
      </c>
      <c r="AL429" s="4"/>
      <c r="AM429" s="4"/>
      <c r="AN429" s="5"/>
      <c r="AO429" s="195" t="s">
        <v>161</v>
      </c>
      <c r="AP429" s="199" t="s">
        <v>1658</v>
      </c>
      <c r="AQ429" s="197"/>
      <c r="AR429" s="196"/>
      <c r="AS429" s="196"/>
      <c r="AT429" s="205"/>
      <c r="AU429" s="205" t="s">
        <v>1659</v>
      </c>
      <c r="AV429" s="196" t="s">
        <v>170</v>
      </c>
      <c r="AW429" s="4"/>
      <c r="AX429" s="4"/>
      <c r="AY429" s="4"/>
      <c r="AZ429" s="4"/>
      <c r="BA429" s="4"/>
      <c r="BB429" s="4"/>
      <c r="BC429" s="4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4"/>
      <c r="BW429" s="8"/>
      <c r="BX429" s="8"/>
      <c r="BY429" s="8"/>
      <c r="BZ429" s="4"/>
      <c r="CA429" s="4"/>
      <c r="CB429" s="4"/>
      <c r="CC429" s="4"/>
      <c r="CD429" s="27"/>
      <c r="CE429" s="27"/>
      <c r="CF429" s="207">
        <f t="shared" si="240"/>
        <v>3.952</v>
      </c>
      <c r="CG429" s="208">
        <f t="shared" si="241"/>
        <v>4.048</v>
      </c>
      <c r="CH429" s="209"/>
      <c r="CI429" s="210"/>
      <c r="CJ429" s="207">
        <f t="shared" si="230"/>
        <v>11.952</v>
      </c>
      <c r="CK429" s="208">
        <f t="shared" si="231"/>
        <v>12.048</v>
      </c>
      <c r="CL429" s="209"/>
      <c r="CM429" s="210"/>
      <c r="CN429" s="207">
        <f t="shared" si="242"/>
        <v>19.952000000000002</v>
      </c>
      <c r="CO429" s="208">
        <f t="shared" si="243"/>
        <v>20.047999999999998</v>
      </c>
      <c r="CP429" s="211"/>
      <c r="CQ429" s="212"/>
      <c r="CR429" s="213"/>
      <c r="CS429" s="213"/>
    </row>
    <row r="430" spans="1:97" ht="19.899999999999999" customHeight="1">
      <c r="A430" s="194">
        <v>429</v>
      </c>
      <c r="B430" s="195">
        <v>13</v>
      </c>
      <c r="C430" s="195"/>
      <c r="D430" s="196" t="str">
        <f>LEFT(K430,1)&amp;RIGHT(K430,2)&amp;"N"&amp;L430&amp;"S"&amp;M430&amp;N430</f>
        <v>F02N2S313</v>
      </c>
      <c r="E430" s="196" t="s">
        <v>4020</v>
      </c>
      <c r="F430" s="196" t="s">
        <v>1692</v>
      </c>
      <c r="G430" s="196"/>
      <c r="H430" s="196"/>
      <c r="I430" s="237"/>
      <c r="J430" s="237"/>
      <c r="K430" s="2" t="str">
        <f t="shared" si="251"/>
        <v>FCS0302</v>
      </c>
      <c r="L430" s="1">
        <f t="shared" si="252"/>
        <v>2</v>
      </c>
      <c r="M430" s="1">
        <f t="shared" si="253"/>
        <v>3</v>
      </c>
      <c r="N430" s="1">
        <v>13</v>
      </c>
      <c r="O430" s="57" t="str">
        <f t="shared" si="254"/>
        <v>AAI543</v>
      </c>
      <c r="P430" s="2" t="str">
        <f t="shared" si="248"/>
        <v>AO</v>
      </c>
      <c r="Q430" s="2" t="s">
        <v>161</v>
      </c>
      <c r="R430" s="57" t="s">
        <v>162</v>
      </c>
      <c r="S430" s="2"/>
      <c r="T430" s="2"/>
      <c r="U430" s="2"/>
      <c r="V430" s="2"/>
      <c r="W430" s="36"/>
      <c r="X430" s="36"/>
      <c r="Y430" s="3" t="str">
        <f t="shared" si="223"/>
        <v>%Z023113</v>
      </c>
      <c r="Z430" s="2" t="str">
        <f t="shared" si="255"/>
        <v>%%OF02N2S313</v>
      </c>
      <c r="AA430" s="2"/>
      <c r="AB430" s="2" t="str">
        <f t="shared" si="224"/>
        <v>SBAOR SPARE</v>
      </c>
      <c r="AC430" s="1" t="str">
        <f t="shared" si="225"/>
        <v/>
      </c>
      <c r="AD430" s="1" t="str">
        <f t="shared" si="226"/>
        <v/>
      </c>
      <c r="AE430" s="1" t="str">
        <f t="shared" si="227"/>
        <v/>
      </c>
      <c r="AF430" s="1"/>
      <c r="AG430" s="59"/>
      <c r="AH430" s="59"/>
      <c r="AI430" s="1"/>
      <c r="AJ430" s="1"/>
      <c r="AK430" s="58" t="s">
        <v>165</v>
      </c>
      <c r="AL430" s="4"/>
      <c r="AM430" s="4"/>
      <c r="AN430" s="5"/>
      <c r="AO430" s="195" t="s">
        <v>161</v>
      </c>
      <c r="AP430" s="199" t="s">
        <v>1658</v>
      </c>
      <c r="AQ430" s="197"/>
      <c r="AR430" s="196"/>
      <c r="AS430" s="196"/>
      <c r="AT430" s="205"/>
      <c r="AU430" s="205"/>
      <c r="AV430" s="196"/>
      <c r="AW430" s="4"/>
      <c r="AX430" s="4"/>
      <c r="AY430" s="4"/>
      <c r="AZ430" s="4"/>
      <c r="BA430" s="4"/>
      <c r="BB430" s="4"/>
      <c r="BC430" s="4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4"/>
      <c r="BW430" s="8"/>
      <c r="BX430" s="8"/>
      <c r="BY430" s="8"/>
      <c r="BZ430" s="4"/>
      <c r="CA430" s="4"/>
      <c r="CB430" s="4"/>
      <c r="CC430" s="4"/>
      <c r="CD430" s="27"/>
      <c r="CE430" s="27"/>
      <c r="CF430" s="207">
        <f t="shared" si="240"/>
        <v>3.952</v>
      </c>
      <c r="CG430" s="208">
        <f t="shared" si="241"/>
        <v>4.048</v>
      </c>
      <c r="CH430" s="209"/>
      <c r="CI430" s="210"/>
      <c r="CJ430" s="207">
        <f t="shared" si="230"/>
        <v>11.952</v>
      </c>
      <c r="CK430" s="208">
        <f t="shared" si="231"/>
        <v>12.048</v>
      </c>
      <c r="CL430" s="209"/>
      <c r="CM430" s="210"/>
      <c r="CN430" s="207">
        <f t="shared" si="242"/>
        <v>19.952000000000002</v>
      </c>
      <c r="CO430" s="208">
        <f t="shared" si="243"/>
        <v>20.047999999999998</v>
      </c>
      <c r="CP430" s="211"/>
      <c r="CQ430" s="212"/>
      <c r="CR430" s="213"/>
      <c r="CS430" s="213"/>
    </row>
    <row r="431" spans="1:97" ht="19.899999999999999" customHeight="1">
      <c r="A431" s="194">
        <v>430</v>
      </c>
      <c r="B431" s="195">
        <v>14</v>
      </c>
      <c r="C431" s="195"/>
      <c r="D431" s="196" t="str">
        <f>LEFT(K431,1)&amp;RIGHT(K431,2)&amp;"N"&amp;L431&amp;"S"&amp;M431&amp;N431</f>
        <v>F02N2S314</v>
      </c>
      <c r="E431" s="196" t="s">
        <v>4021</v>
      </c>
      <c r="F431" s="196" t="s">
        <v>1692</v>
      </c>
      <c r="G431" s="196"/>
      <c r="H431" s="196"/>
      <c r="I431" s="237"/>
      <c r="J431" s="237"/>
      <c r="K431" s="2" t="str">
        <f t="shared" si="251"/>
        <v>FCS0302</v>
      </c>
      <c r="L431" s="1">
        <f t="shared" si="252"/>
        <v>2</v>
      </c>
      <c r="M431" s="1">
        <f t="shared" si="253"/>
        <v>3</v>
      </c>
      <c r="N431" s="1">
        <v>14</v>
      </c>
      <c r="O431" s="57" t="str">
        <f t="shared" si="254"/>
        <v>AAI543</v>
      </c>
      <c r="P431" s="2" t="str">
        <f t="shared" si="248"/>
        <v>AO</v>
      </c>
      <c r="Q431" s="2" t="s">
        <v>161</v>
      </c>
      <c r="R431" s="57" t="s">
        <v>162</v>
      </c>
      <c r="S431" s="2"/>
      <c r="T431" s="2"/>
      <c r="U431" s="2"/>
      <c r="V431" s="2"/>
      <c r="W431" s="36"/>
      <c r="X431" s="36"/>
      <c r="Y431" s="3" t="str">
        <f t="shared" si="223"/>
        <v>%Z023114</v>
      </c>
      <c r="Z431" s="2" t="str">
        <f t="shared" si="255"/>
        <v>%%OF02N2S314</v>
      </c>
      <c r="AA431" s="2"/>
      <c r="AB431" s="2" t="str">
        <f t="shared" si="224"/>
        <v>SBAOR SPARE</v>
      </c>
      <c r="AC431" s="1" t="str">
        <f t="shared" si="225"/>
        <v/>
      </c>
      <c r="AD431" s="1" t="str">
        <f t="shared" si="226"/>
        <v/>
      </c>
      <c r="AE431" s="1" t="str">
        <f t="shared" si="227"/>
        <v/>
      </c>
      <c r="AF431" s="1"/>
      <c r="AG431" s="1"/>
      <c r="AH431" s="1"/>
      <c r="AI431" s="1"/>
      <c r="AJ431" s="1"/>
      <c r="AK431" s="58" t="s">
        <v>165</v>
      </c>
      <c r="AL431" s="4"/>
      <c r="AM431" s="4"/>
      <c r="AN431" s="5"/>
      <c r="AO431" s="195" t="s">
        <v>161</v>
      </c>
      <c r="AP431" s="199" t="s">
        <v>1658</v>
      </c>
      <c r="AQ431" s="197"/>
      <c r="AR431" s="196"/>
      <c r="AS431" s="196"/>
      <c r="AT431" s="205"/>
      <c r="AU431" s="205"/>
      <c r="AV431" s="196"/>
      <c r="AW431" s="4"/>
      <c r="AX431" s="4"/>
      <c r="AY431" s="4"/>
      <c r="AZ431" s="4"/>
      <c r="BA431" s="4"/>
      <c r="BB431" s="4"/>
      <c r="BC431" s="4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4"/>
      <c r="BW431" s="8"/>
      <c r="BX431" s="8"/>
      <c r="BY431" s="8"/>
      <c r="BZ431" s="4"/>
      <c r="CA431" s="4"/>
      <c r="CB431" s="4"/>
      <c r="CC431" s="4"/>
      <c r="CD431" s="27"/>
      <c r="CE431" s="27"/>
      <c r="CF431" s="207">
        <f t="shared" si="240"/>
        <v>3.952</v>
      </c>
      <c r="CG431" s="208">
        <f t="shared" si="241"/>
        <v>4.048</v>
      </c>
      <c r="CH431" s="209"/>
      <c r="CI431" s="210"/>
      <c r="CJ431" s="207">
        <f t="shared" si="230"/>
        <v>11.952</v>
      </c>
      <c r="CK431" s="208">
        <f t="shared" si="231"/>
        <v>12.048</v>
      </c>
      <c r="CL431" s="209"/>
      <c r="CM431" s="210"/>
      <c r="CN431" s="207">
        <f t="shared" si="242"/>
        <v>19.952000000000002</v>
      </c>
      <c r="CO431" s="208">
        <f t="shared" si="243"/>
        <v>20.047999999999998</v>
      </c>
      <c r="CP431" s="211"/>
      <c r="CQ431" s="212"/>
      <c r="CR431" s="213"/>
      <c r="CS431" s="213"/>
    </row>
    <row r="432" spans="1:97" ht="19.899999999999999" customHeight="1">
      <c r="A432" s="194">
        <v>431</v>
      </c>
      <c r="B432" s="195">
        <v>15</v>
      </c>
      <c r="C432" s="195"/>
      <c r="D432" s="196" t="str">
        <f>LEFT(K432,1)&amp;RIGHT(K432,2)&amp;"N"&amp;L432&amp;"S"&amp;M432&amp;N432</f>
        <v>F02N2S315</v>
      </c>
      <c r="E432" s="196" t="s">
        <v>4022</v>
      </c>
      <c r="F432" s="196" t="s">
        <v>1692</v>
      </c>
      <c r="G432" s="196"/>
      <c r="H432" s="196"/>
      <c r="I432" s="237"/>
      <c r="J432" s="237"/>
      <c r="K432" s="2" t="str">
        <f t="shared" si="251"/>
        <v>FCS0302</v>
      </c>
      <c r="L432" s="1">
        <f t="shared" si="252"/>
        <v>2</v>
      </c>
      <c r="M432" s="1">
        <f t="shared" si="253"/>
        <v>3</v>
      </c>
      <c r="N432" s="1">
        <v>15</v>
      </c>
      <c r="O432" s="57" t="str">
        <f t="shared" si="254"/>
        <v>AAI543</v>
      </c>
      <c r="P432" s="2" t="str">
        <f t="shared" si="248"/>
        <v>AO</v>
      </c>
      <c r="Q432" s="2" t="s">
        <v>161</v>
      </c>
      <c r="R432" s="57" t="s">
        <v>162</v>
      </c>
      <c r="S432" s="2"/>
      <c r="T432" s="2"/>
      <c r="U432" s="2"/>
      <c r="V432" s="2"/>
      <c r="W432" s="36"/>
      <c r="X432" s="36"/>
      <c r="Y432" s="3" t="str">
        <f t="shared" si="223"/>
        <v>%Z023115</v>
      </c>
      <c r="Z432" s="2" t="str">
        <f t="shared" si="255"/>
        <v>%%OF02N2S315</v>
      </c>
      <c r="AA432" s="2"/>
      <c r="AB432" s="2" t="str">
        <f t="shared" si="224"/>
        <v>SBAOR SPARE</v>
      </c>
      <c r="AC432" s="1" t="str">
        <f t="shared" si="225"/>
        <v/>
      </c>
      <c r="AD432" s="1" t="str">
        <f t="shared" si="226"/>
        <v/>
      </c>
      <c r="AE432" s="1" t="str">
        <f t="shared" si="227"/>
        <v/>
      </c>
      <c r="AF432" s="1"/>
      <c r="AG432" s="1"/>
      <c r="AH432" s="1"/>
      <c r="AI432" s="1"/>
      <c r="AJ432" s="1"/>
      <c r="AK432" s="58" t="s">
        <v>165</v>
      </c>
      <c r="AL432" s="4"/>
      <c r="AM432" s="4"/>
      <c r="AN432" s="5"/>
      <c r="AO432" s="195" t="s">
        <v>161</v>
      </c>
      <c r="AP432" s="199" t="s">
        <v>1658</v>
      </c>
      <c r="AQ432" s="197"/>
      <c r="AR432" s="196"/>
      <c r="AS432" s="196"/>
      <c r="AT432" s="205"/>
      <c r="AU432" s="205"/>
      <c r="AV432" s="196"/>
      <c r="AW432" s="4"/>
      <c r="AX432" s="4"/>
      <c r="AY432" s="4"/>
      <c r="AZ432" s="4"/>
      <c r="BA432" s="4"/>
      <c r="BB432" s="4"/>
      <c r="BC432" s="4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4"/>
      <c r="BW432" s="8"/>
      <c r="BX432" s="8"/>
      <c r="BY432" s="8"/>
      <c r="BZ432" s="4"/>
      <c r="CA432" s="4"/>
      <c r="CB432" s="4"/>
      <c r="CC432" s="4"/>
      <c r="CD432" s="27"/>
      <c r="CE432" s="27"/>
      <c r="CF432" s="207">
        <f t="shared" si="240"/>
        <v>3.952</v>
      </c>
      <c r="CG432" s="208">
        <f t="shared" si="241"/>
        <v>4.048</v>
      </c>
      <c r="CH432" s="209"/>
      <c r="CI432" s="210"/>
      <c r="CJ432" s="207">
        <f t="shared" si="230"/>
        <v>11.952</v>
      </c>
      <c r="CK432" s="208">
        <f t="shared" si="231"/>
        <v>12.048</v>
      </c>
      <c r="CL432" s="209"/>
      <c r="CM432" s="210"/>
      <c r="CN432" s="207">
        <f t="shared" si="242"/>
        <v>19.952000000000002</v>
      </c>
      <c r="CO432" s="208">
        <f t="shared" si="243"/>
        <v>20.047999999999998</v>
      </c>
      <c r="CP432" s="211"/>
      <c r="CQ432" s="212"/>
      <c r="CR432" s="213"/>
      <c r="CS432" s="213"/>
    </row>
    <row r="433" spans="1:99 3911:3911" ht="19.899999999999999" customHeight="1">
      <c r="A433" s="194">
        <v>432</v>
      </c>
      <c r="B433" s="195">
        <v>16</v>
      </c>
      <c r="C433" s="195"/>
      <c r="D433" s="196" t="str">
        <f>LEFT(K433,1)&amp;RIGHT(K433,2)&amp;"N"&amp;L433&amp;"S"&amp;M433&amp;N433</f>
        <v>F02N2S316</v>
      </c>
      <c r="E433" s="196" t="s">
        <v>4023</v>
      </c>
      <c r="F433" s="196" t="s">
        <v>1692</v>
      </c>
      <c r="G433" s="196"/>
      <c r="H433" s="196"/>
      <c r="I433" s="237"/>
      <c r="J433" s="237"/>
      <c r="K433" s="2" t="str">
        <f t="shared" si="251"/>
        <v>FCS0302</v>
      </c>
      <c r="L433" s="1">
        <f t="shared" si="252"/>
        <v>2</v>
      </c>
      <c r="M433" s="1">
        <f t="shared" si="253"/>
        <v>3</v>
      </c>
      <c r="N433" s="1">
        <v>16</v>
      </c>
      <c r="O433" s="57" t="str">
        <f t="shared" si="254"/>
        <v>AAI543</v>
      </c>
      <c r="P433" s="2" t="str">
        <f t="shared" si="248"/>
        <v>AO</v>
      </c>
      <c r="Q433" s="2" t="s">
        <v>161</v>
      </c>
      <c r="R433" s="57" t="s">
        <v>162</v>
      </c>
      <c r="S433" s="2"/>
      <c r="T433" s="2"/>
      <c r="U433" s="2"/>
      <c r="V433" s="2"/>
      <c r="W433" s="36"/>
      <c r="X433" s="36"/>
      <c r="Y433" s="3" t="str">
        <f t="shared" si="223"/>
        <v>%Z023116</v>
      </c>
      <c r="Z433" s="2" t="str">
        <f t="shared" si="255"/>
        <v>%%OF02N2S316</v>
      </c>
      <c r="AA433" s="2"/>
      <c r="AB433" s="2" t="str">
        <f t="shared" si="224"/>
        <v>SBAOR SPARE</v>
      </c>
      <c r="AC433" s="1" t="str">
        <f t="shared" si="225"/>
        <v/>
      </c>
      <c r="AD433" s="1" t="str">
        <f t="shared" si="226"/>
        <v/>
      </c>
      <c r="AE433" s="1" t="str">
        <f t="shared" si="227"/>
        <v/>
      </c>
      <c r="AF433" s="1"/>
      <c r="AG433" s="1"/>
      <c r="AH433" s="1"/>
      <c r="AI433" s="1"/>
      <c r="AJ433" s="1"/>
      <c r="AK433" s="58" t="s">
        <v>165</v>
      </c>
      <c r="AL433" s="4"/>
      <c r="AM433" s="4"/>
      <c r="AN433" s="5"/>
      <c r="AO433" s="195" t="s">
        <v>161</v>
      </c>
      <c r="AP433" s="199" t="s">
        <v>1658</v>
      </c>
      <c r="AQ433" s="197"/>
      <c r="AR433" s="196"/>
      <c r="AS433" s="196"/>
      <c r="AT433" s="205"/>
      <c r="AU433" s="205"/>
      <c r="AV433" s="196"/>
      <c r="AW433" s="4"/>
      <c r="AX433" s="4"/>
      <c r="AY433" s="4"/>
      <c r="AZ433" s="4"/>
      <c r="BA433" s="4"/>
      <c r="BB433" s="4"/>
      <c r="BC433" s="4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4"/>
      <c r="BW433" s="8"/>
      <c r="BX433" s="8"/>
      <c r="BY433" s="8"/>
      <c r="BZ433" s="4"/>
      <c r="CA433" s="4"/>
      <c r="CB433" s="4"/>
      <c r="CC433" s="4"/>
      <c r="CD433" s="27"/>
      <c r="CE433" s="27"/>
      <c r="CF433" s="207">
        <f t="shared" si="240"/>
        <v>3.952</v>
      </c>
      <c r="CG433" s="208">
        <f t="shared" si="241"/>
        <v>4.048</v>
      </c>
      <c r="CH433" s="209"/>
      <c r="CI433" s="210"/>
      <c r="CJ433" s="207">
        <f t="shared" si="230"/>
        <v>11.952</v>
      </c>
      <c r="CK433" s="208">
        <f t="shared" si="231"/>
        <v>12.048</v>
      </c>
      <c r="CL433" s="209"/>
      <c r="CM433" s="210"/>
      <c r="CN433" s="207">
        <f t="shared" si="242"/>
        <v>19.952000000000002</v>
      </c>
      <c r="CO433" s="208">
        <f t="shared" si="243"/>
        <v>20.047999999999998</v>
      </c>
      <c r="CP433" s="211"/>
      <c r="CQ433" s="212"/>
      <c r="CR433" s="213"/>
      <c r="CS433" s="213"/>
    </row>
    <row r="434" spans="1:99 3911:3911" ht="19.899999999999999" customHeight="1">
      <c r="A434" s="194">
        <v>433</v>
      </c>
      <c r="B434" s="195">
        <v>1</v>
      </c>
      <c r="C434" s="195"/>
      <c r="D434" s="196" t="s">
        <v>4024</v>
      </c>
      <c r="E434" s="196" t="s">
        <v>4025</v>
      </c>
      <c r="F434" s="196" t="s">
        <v>4026</v>
      </c>
      <c r="G434" s="196" t="s">
        <v>313</v>
      </c>
      <c r="H434" s="196" t="s">
        <v>314</v>
      </c>
      <c r="I434" s="237" t="str">
        <f t="shared" ref="I434:I445" si="256">IF(G434&lt;&gt;"",LEFT(G434,FIND("~",G434,1)-1),"")</f>
        <v>0</v>
      </c>
      <c r="J434" s="237" t="str">
        <f t="shared" ref="J434:J445" si="257">IF(G434&lt;&gt;"",MID(G434,FIND("~",G434,1)+1,10),"")</f>
        <v>100</v>
      </c>
      <c r="K434" s="2" t="s">
        <v>75</v>
      </c>
      <c r="L434" s="1">
        <v>3</v>
      </c>
      <c r="M434" s="1">
        <v>3</v>
      </c>
      <c r="N434" s="1">
        <v>1</v>
      </c>
      <c r="O434" s="57" t="s">
        <v>59</v>
      </c>
      <c r="P434" s="2" t="str">
        <f t="shared" si="248"/>
        <v>AO</v>
      </c>
      <c r="Q434" s="2" t="s">
        <v>161</v>
      </c>
      <c r="R434" s="57" t="s">
        <v>162</v>
      </c>
      <c r="S434" s="2"/>
      <c r="T434" s="2"/>
      <c r="U434" s="2">
        <v>22</v>
      </c>
      <c r="V434" s="2"/>
      <c r="W434" s="36" t="s">
        <v>3008</v>
      </c>
      <c r="X434" s="36" t="s">
        <v>164</v>
      </c>
      <c r="Y434" s="3" t="str">
        <f t="shared" si="223"/>
        <v>%Z033101</v>
      </c>
      <c r="Z434" s="2" t="str">
        <f t="shared" si="255"/>
        <v>%%O08FV8024</v>
      </c>
      <c r="AA434" s="2"/>
      <c r="AB434" s="2" t="str">
        <f t="shared" si="224"/>
        <v>PU801A/S出口流量调节阀</v>
      </c>
      <c r="AC434" s="1" t="str">
        <f t="shared" si="225"/>
        <v>0</v>
      </c>
      <c r="AD434" s="1" t="str">
        <f t="shared" si="226"/>
        <v>100</v>
      </c>
      <c r="AE434" s="1" t="str">
        <f t="shared" si="227"/>
        <v>%</v>
      </c>
      <c r="AF434" s="1"/>
      <c r="AG434" s="59"/>
      <c r="AH434" s="1"/>
      <c r="AI434" s="1"/>
      <c r="AJ434" s="1"/>
      <c r="AK434" s="58" t="s">
        <v>165</v>
      </c>
      <c r="AL434" s="4"/>
      <c r="AM434" s="4"/>
      <c r="AN434" s="5"/>
      <c r="AO434" s="195" t="s">
        <v>161</v>
      </c>
      <c r="AP434" s="199" t="s">
        <v>1658</v>
      </c>
      <c r="AQ434" s="197"/>
      <c r="AR434" s="196"/>
      <c r="AS434" s="196"/>
      <c r="AT434" s="205"/>
      <c r="AU434" s="205" t="s">
        <v>1659</v>
      </c>
      <c r="AV434" s="196" t="s">
        <v>170</v>
      </c>
      <c r="AW434" s="4"/>
      <c r="AX434" s="4"/>
      <c r="AY434" s="4"/>
      <c r="AZ434" s="4"/>
      <c r="BA434" s="4"/>
      <c r="BB434" s="4"/>
      <c r="BC434" s="4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4"/>
      <c r="BW434" s="8"/>
      <c r="BX434" s="8"/>
      <c r="BY434" s="8"/>
      <c r="BZ434" s="4"/>
      <c r="CA434" s="4"/>
      <c r="CB434" s="4"/>
      <c r="CC434" s="4"/>
      <c r="CD434" s="27"/>
      <c r="CE434" s="27"/>
      <c r="CF434" s="207">
        <f t="shared" ref="CF434:CF465" si="258">IF(OR(P434="AI",P434="PI"),(AD434+AC434)/2-(AD434-AC434)*0.001,IF(P434="AO",4-0.048,""))</f>
        <v>3.952</v>
      </c>
      <c r="CG434" s="208">
        <f t="shared" ref="CG434:CG465" si="259">IF(OR(P434="AI",P434="PI"),(AD434+AC434)/2-(AD434-AC434)*0.001,IF(P434="AO",4+0.048,""))</f>
        <v>4.048</v>
      </c>
      <c r="CH434" s="209"/>
      <c r="CI434" s="210"/>
      <c r="CJ434" s="207">
        <f t="shared" si="230"/>
        <v>11.952</v>
      </c>
      <c r="CK434" s="208">
        <f t="shared" si="231"/>
        <v>12.048</v>
      </c>
      <c r="CL434" s="209"/>
      <c r="CM434" s="210"/>
      <c r="CN434" s="207">
        <f t="shared" ref="CN434:CN465" si="260">IF(OR(P434="AI",P434="PI"),(AD434+AC434)/2-(AD434-AC434)*0.001,IF(P434="AO",20-0.048,""))</f>
        <v>19.952000000000002</v>
      </c>
      <c r="CO434" s="208">
        <f t="shared" ref="CO434:CO465" si="261">IF(OR(P434="AI",P434="PI"),(AD434+AC434)/2+(AD434-AC434)*0.001,IF(P434="AO",20+0.048,""))</f>
        <v>20.047999999999998</v>
      </c>
      <c r="CP434" s="211"/>
      <c r="CQ434" s="212"/>
      <c r="CR434" s="213"/>
      <c r="CS434" s="213"/>
    </row>
    <row r="435" spans="1:99 3911:3911" ht="19.899999999999999" customHeight="1">
      <c r="A435" s="194">
        <v>434</v>
      </c>
      <c r="B435" s="195">
        <v>2</v>
      </c>
      <c r="C435" s="195"/>
      <c r="D435" s="196" t="s">
        <v>4027</v>
      </c>
      <c r="E435" s="196" t="s">
        <v>4028</v>
      </c>
      <c r="F435" s="196" t="s">
        <v>4029</v>
      </c>
      <c r="G435" s="196" t="s">
        <v>313</v>
      </c>
      <c r="H435" s="196" t="s">
        <v>314</v>
      </c>
      <c r="I435" s="237" t="str">
        <f t="shared" si="256"/>
        <v>0</v>
      </c>
      <c r="J435" s="237" t="str">
        <f t="shared" si="257"/>
        <v>100</v>
      </c>
      <c r="K435" s="2" t="str">
        <f t="shared" ref="K435:K449" si="262">K434</f>
        <v>FCS0302</v>
      </c>
      <c r="L435" s="1">
        <f t="shared" ref="L435:L449" si="263">L434</f>
        <v>3</v>
      </c>
      <c r="M435" s="1">
        <f t="shared" ref="M435:M449" si="264">M434</f>
        <v>3</v>
      </c>
      <c r="N435" s="1">
        <v>2</v>
      </c>
      <c r="O435" s="57" t="str">
        <f t="shared" ref="O435:O449" si="265">O434</f>
        <v>AAI543</v>
      </c>
      <c r="P435" s="2" t="str">
        <f t="shared" si="248"/>
        <v>AO</v>
      </c>
      <c r="Q435" s="2" t="s">
        <v>161</v>
      </c>
      <c r="R435" s="57" t="s">
        <v>162</v>
      </c>
      <c r="S435" s="2"/>
      <c r="T435" s="2"/>
      <c r="U435" s="2">
        <v>20</v>
      </c>
      <c r="V435" s="2"/>
      <c r="W435" s="36" t="s">
        <v>2807</v>
      </c>
      <c r="X435" s="36" t="s">
        <v>164</v>
      </c>
      <c r="Y435" s="3" t="str">
        <f t="shared" si="223"/>
        <v>%Z033102</v>
      </c>
      <c r="Z435" s="2" t="str">
        <f t="shared" si="255"/>
        <v>%%O08FV8051</v>
      </c>
      <c r="AA435" s="2"/>
      <c r="AB435" s="2" t="str">
        <f t="shared" si="224"/>
        <v>LS去CL801流量调节阀</v>
      </c>
      <c r="AC435" s="1" t="str">
        <f t="shared" si="225"/>
        <v>0</v>
      </c>
      <c r="AD435" s="1" t="str">
        <f t="shared" si="226"/>
        <v>100</v>
      </c>
      <c r="AE435" s="1" t="str">
        <f t="shared" si="227"/>
        <v>%</v>
      </c>
      <c r="AF435" s="1"/>
      <c r="AG435" s="1"/>
      <c r="AH435" s="1"/>
      <c r="AI435" s="1"/>
      <c r="AJ435" s="1"/>
      <c r="AK435" s="58" t="s">
        <v>165</v>
      </c>
      <c r="AL435" s="4"/>
      <c r="AM435" s="4"/>
      <c r="AN435" s="5"/>
      <c r="AO435" s="195" t="s">
        <v>161</v>
      </c>
      <c r="AP435" s="199" t="s">
        <v>1658</v>
      </c>
      <c r="AQ435" s="197"/>
      <c r="AR435" s="196"/>
      <c r="AS435" s="196"/>
      <c r="AT435" s="205"/>
      <c r="AU435" s="205" t="s">
        <v>1659</v>
      </c>
      <c r="AV435" s="196" t="s">
        <v>170</v>
      </c>
      <c r="AW435" s="4"/>
      <c r="AX435" s="4"/>
      <c r="AY435" s="4"/>
      <c r="AZ435" s="4"/>
      <c r="BA435" s="4"/>
      <c r="BB435" s="4"/>
      <c r="BC435" s="4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4"/>
      <c r="BW435" s="8"/>
      <c r="BX435" s="8"/>
      <c r="BY435" s="8"/>
      <c r="BZ435" s="4"/>
      <c r="CA435" s="4"/>
      <c r="CB435" s="4"/>
      <c r="CC435" s="4"/>
      <c r="CD435" s="27"/>
      <c r="CE435" s="27"/>
      <c r="CF435" s="207">
        <f t="shared" si="258"/>
        <v>3.952</v>
      </c>
      <c r="CG435" s="208">
        <f t="shared" si="259"/>
        <v>4.048</v>
      </c>
      <c r="CH435" s="209"/>
      <c r="CI435" s="210"/>
      <c r="CJ435" s="207">
        <f t="shared" si="230"/>
        <v>11.952</v>
      </c>
      <c r="CK435" s="208">
        <f t="shared" si="231"/>
        <v>12.048</v>
      </c>
      <c r="CL435" s="209"/>
      <c r="CM435" s="210"/>
      <c r="CN435" s="207">
        <f t="shared" si="260"/>
        <v>19.952000000000002</v>
      </c>
      <c r="CO435" s="208">
        <f t="shared" si="261"/>
        <v>20.047999999999998</v>
      </c>
      <c r="CP435" s="211"/>
      <c r="CQ435" s="212"/>
      <c r="CR435" s="213"/>
      <c r="CS435" s="213"/>
    </row>
    <row r="436" spans="1:99 3911:3911" ht="19.899999999999999" customHeight="1">
      <c r="A436" s="194">
        <v>435</v>
      </c>
      <c r="B436" s="195">
        <v>3</v>
      </c>
      <c r="C436" s="195"/>
      <c r="D436" s="196" t="s">
        <v>4030</v>
      </c>
      <c r="E436" s="196" t="s">
        <v>4031</v>
      </c>
      <c r="F436" s="196" t="s">
        <v>4032</v>
      </c>
      <c r="G436" s="196" t="s">
        <v>313</v>
      </c>
      <c r="H436" s="196" t="s">
        <v>314</v>
      </c>
      <c r="I436" s="237" t="str">
        <f t="shared" si="256"/>
        <v>0</v>
      </c>
      <c r="J436" s="237" t="str">
        <f t="shared" si="257"/>
        <v>100</v>
      </c>
      <c r="K436" s="2" t="str">
        <f t="shared" si="262"/>
        <v>FCS0302</v>
      </c>
      <c r="L436" s="1">
        <f t="shared" si="263"/>
        <v>3</v>
      </c>
      <c r="M436" s="1">
        <f t="shared" si="264"/>
        <v>3</v>
      </c>
      <c r="N436" s="1">
        <v>3</v>
      </c>
      <c r="O436" s="57" t="str">
        <f t="shared" si="265"/>
        <v>AAI543</v>
      </c>
      <c r="P436" s="2" t="str">
        <f t="shared" si="248"/>
        <v>AO</v>
      </c>
      <c r="Q436" s="2" t="s">
        <v>161</v>
      </c>
      <c r="R436" s="57" t="s">
        <v>162</v>
      </c>
      <c r="S436" s="2"/>
      <c r="T436" s="2"/>
      <c r="U436" s="2">
        <v>21</v>
      </c>
      <c r="V436" s="2"/>
      <c r="W436" s="36" t="s">
        <v>3013</v>
      </c>
      <c r="X436" s="36" t="s">
        <v>164</v>
      </c>
      <c r="Y436" s="3" t="str">
        <f t="shared" si="223"/>
        <v>%Z033103</v>
      </c>
      <c r="Z436" s="2" t="str">
        <f t="shared" si="255"/>
        <v>%%O08FV9002</v>
      </c>
      <c r="AA436" s="2"/>
      <c r="AB436" s="2" t="str">
        <f t="shared" si="224"/>
        <v>FL906A/B至焚烧流量调节阀</v>
      </c>
      <c r="AC436" s="1" t="str">
        <f t="shared" si="225"/>
        <v>0</v>
      </c>
      <c r="AD436" s="1" t="str">
        <f t="shared" si="226"/>
        <v>100</v>
      </c>
      <c r="AE436" s="1" t="str">
        <f t="shared" si="227"/>
        <v>%</v>
      </c>
      <c r="AF436" s="1"/>
      <c r="AG436" s="1"/>
      <c r="AH436" s="1"/>
      <c r="AI436" s="1"/>
      <c r="AJ436" s="1"/>
      <c r="AK436" s="58" t="s">
        <v>165</v>
      </c>
      <c r="AL436" s="4"/>
      <c r="AM436" s="4"/>
      <c r="AN436" s="5"/>
      <c r="AO436" s="195" t="s">
        <v>161</v>
      </c>
      <c r="AP436" s="199" t="s">
        <v>1658</v>
      </c>
      <c r="AQ436" s="197"/>
      <c r="AR436" s="196"/>
      <c r="AS436" s="196"/>
      <c r="AT436" s="205"/>
      <c r="AU436" s="205" t="s">
        <v>1659</v>
      </c>
      <c r="AV436" s="196" t="s">
        <v>170</v>
      </c>
      <c r="AW436" s="4"/>
      <c r="AX436" s="4"/>
      <c r="AY436" s="4"/>
      <c r="AZ436" s="4"/>
      <c r="BA436" s="4"/>
      <c r="BB436" s="4"/>
      <c r="BC436" s="4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4"/>
      <c r="BW436" s="8"/>
      <c r="BX436" s="8"/>
      <c r="BY436" s="8"/>
      <c r="BZ436" s="4"/>
      <c r="CA436" s="4"/>
      <c r="CB436" s="4"/>
      <c r="CC436" s="4"/>
      <c r="CD436" s="27"/>
      <c r="CE436" s="27"/>
      <c r="CF436" s="207">
        <f t="shared" si="258"/>
        <v>3.952</v>
      </c>
      <c r="CG436" s="208">
        <f t="shared" si="259"/>
        <v>4.048</v>
      </c>
      <c r="CH436" s="209"/>
      <c r="CI436" s="210"/>
      <c r="CJ436" s="207">
        <f t="shared" si="230"/>
        <v>11.952</v>
      </c>
      <c r="CK436" s="208">
        <f t="shared" si="231"/>
        <v>12.048</v>
      </c>
      <c r="CL436" s="209"/>
      <c r="CM436" s="210"/>
      <c r="CN436" s="207">
        <f t="shared" si="260"/>
        <v>19.952000000000002</v>
      </c>
      <c r="CO436" s="208">
        <f t="shared" si="261"/>
        <v>20.047999999999998</v>
      </c>
      <c r="CP436" s="211"/>
      <c r="CQ436" s="212"/>
      <c r="CR436" s="213"/>
      <c r="CS436" s="213"/>
    </row>
    <row r="437" spans="1:99 3911:3911" ht="19.899999999999999" customHeight="1">
      <c r="A437" s="194">
        <v>436</v>
      </c>
      <c r="B437" s="195">
        <v>4</v>
      </c>
      <c r="C437" s="195"/>
      <c r="D437" s="196" t="s">
        <v>4033</v>
      </c>
      <c r="E437" s="196" t="s">
        <v>4034</v>
      </c>
      <c r="F437" s="196" t="s">
        <v>4032</v>
      </c>
      <c r="G437" s="196" t="s">
        <v>313</v>
      </c>
      <c r="H437" s="196" t="s">
        <v>314</v>
      </c>
      <c r="I437" s="237" t="str">
        <f t="shared" si="256"/>
        <v>0</v>
      </c>
      <c r="J437" s="237" t="str">
        <f t="shared" si="257"/>
        <v>100</v>
      </c>
      <c r="K437" s="2" t="str">
        <f t="shared" si="262"/>
        <v>FCS0302</v>
      </c>
      <c r="L437" s="1">
        <f t="shared" si="263"/>
        <v>3</v>
      </c>
      <c r="M437" s="1">
        <f t="shared" si="264"/>
        <v>3</v>
      </c>
      <c r="N437" s="1">
        <v>4</v>
      </c>
      <c r="O437" s="57" t="str">
        <f t="shared" si="265"/>
        <v>AAI543</v>
      </c>
      <c r="P437" s="2" t="str">
        <f t="shared" si="248"/>
        <v>AO</v>
      </c>
      <c r="Q437" s="2" t="s">
        <v>161</v>
      </c>
      <c r="R437" s="57" t="s">
        <v>162</v>
      </c>
      <c r="S437" s="2"/>
      <c r="T437" s="2"/>
      <c r="U437" s="2">
        <v>21</v>
      </c>
      <c r="V437" s="2"/>
      <c r="W437" s="36" t="s">
        <v>3017</v>
      </c>
      <c r="X437" s="36" t="s">
        <v>164</v>
      </c>
      <c r="Y437" s="3" t="str">
        <f t="shared" si="223"/>
        <v>%Z033104</v>
      </c>
      <c r="Z437" s="2" t="str">
        <f t="shared" si="255"/>
        <v>%%O08FV9003</v>
      </c>
      <c r="AA437" s="2"/>
      <c r="AB437" s="2" t="str">
        <f t="shared" si="224"/>
        <v>FL906A/B至焚烧流量调节阀</v>
      </c>
      <c r="AC437" s="1" t="str">
        <f t="shared" si="225"/>
        <v>0</v>
      </c>
      <c r="AD437" s="1" t="str">
        <f t="shared" si="226"/>
        <v>100</v>
      </c>
      <c r="AE437" s="1" t="str">
        <f t="shared" si="227"/>
        <v>%</v>
      </c>
      <c r="AF437" s="1"/>
      <c r="AG437" s="1"/>
      <c r="AH437" s="1"/>
      <c r="AI437" s="1"/>
      <c r="AJ437" s="1"/>
      <c r="AK437" s="58" t="s">
        <v>165</v>
      </c>
      <c r="AL437" s="4"/>
      <c r="AM437" s="4"/>
      <c r="AN437" s="5"/>
      <c r="AO437" s="195" t="s">
        <v>161</v>
      </c>
      <c r="AP437" s="199" t="s">
        <v>1658</v>
      </c>
      <c r="AQ437" s="197"/>
      <c r="AR437" s="196"/>
      <c r="AS437" s="196"/>
      <c r="AT437" s="205"/>
      <c r="AU437" s="205" t="s">
        <v>1659</v>
      </c>
      <c r="AV437" s="196" t="s">
        <v>170</v>
      </c>
      <c r="AW437" s="4"/>
      <c r="AX437" s="4"/>
      <c r="AY437" s="4"/>
      <c r="AZ437" s="4"/>
      <c r="BA437" s="4"/>
      <c r="BB437" s="4"/>
      <c r="BC437" s="4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4"/>
      <c r="BW437" s="8"/>
      <c r="BX437" s="8"/>
      <c r="BY437" s="8"/>
      <c r="BZ437" s="4"/>
      <c r="CA437" s="4"/>
      <c r="CB437" s="4"/>
      <c r="CC437" s="4"/>
      <c r="CD437" s="27"/>
      <c r="CE437" s="27"/>
      <c r="CF437" s="207">
        <f t="shared" si="258"/>
        <v>3.952</v>
      </c>
      <c r="CG437" s="208">
        <f t="shared" si="259"/>
        <v>4.048</v>
      </c>
      <c r="CH437" s="209"/>
      <c r="CI437" s="210"/>
      <c r="CJ437" s="207">
        <f t="shared" si="230"/>
        <v>11.952</v>
      </c>
      <c r="CK437" s="208">
        <f t="shared" si="231"/>
        <v>12.048</v>
      </c>
      <c r="CL437" s="209"/>
      <c r="CM437" s="210"/>
      <c r="CN437" s="207">
        <f t="shared" si="260"/>
        <v>19.952000000000002</v>
      </c>
      <c r="CO437" s="208">
        <f t="shared" si="261"/>
        <v>20.047999999999998</v>
      </c>
      <c r="CP437" s="211"/>
      <c r="CQ437" s="212"/>
      <c r="CR437" s="213"/>
      <c r="CS437" s="213"/>
    </row>
    <row r="438" spans="1:99 3911:3911" ht="19.899999999999999" customHeight="1">
      <c r="A438" s="194">
        <v>437</v>
      </c>
      <c r="B438" s="195">
        <v>5</v>
      </c>
      <c r="C438" s="195"/>
      <c r="D438" s="196" t="s">
        <v>4035</v>
      </c>
      <c r="E438" s="196" t="s">
        <v>4036</v>
      </c>
      <c r="F438" s="196" t="s">
        <v>4037</v>
      </c>
      <c r="G438" s="196" t="s">
        <v>313</v>
      </c>
      <c r="H438" s="196" t="s">
        <v>314</v>
      </c>
      <c r="I438" s="237" t="str">
        <f t="shared" si="256"/>
        <v>0</v>
      </c>
      <c r="J438" s="237" t="str">
        <f t="shared" si="257"/>
        <v>100</v>
      </c>
      <c r="K438" s="2" t="str">
        <f t="shared" si="262"/>
        <v>FCS0302</v>
      </c>
      <c r="L438" s="1">
        <f t="shared" si="263"/>
        <v>3</v>
      </c>
      <c r="M438" s="1">
        <f t="shared" si="264"/>
        <v>3</v>
      </c>
      <c r="N438" s="1">
        <v>5</v>
      </c>
      <c r="O438" s="57" t="str">
        <f t="shared" si="265"/>
        <v>AAI543</v>
      </c>
      <c r="P438" s="2" t="str">
        <f t="shared" si="248"/>
        <v>AO</v>
      </c>
      <c r="Q438" s="2" t="s">
        <v>161</v>
      </c>
      <c r="R438" s="57" t="s">
        <v>162</v>
      </c>
      <c r="S438" s="2"/>
      <c r="T438" s="2"/>
      <c r="U438" s="2">
        <v>21</v>
      </c>
      <c r="V438" s="2"/>
      <c r="W438" s="36" t="s">
        <v>3022</v>
      </c>
      <c r="X438" s="36" t="s">
        <v>164</v>
      </c>
      <c r="Y438" s="3" t="str">
        <f t="shared" si="223"/>
        <v>%Z033105</v>
      </c>
      <c r="Z438" s="2" t="str">
        <f t="shared" si="255"/>
        <v>%%O08FV9701</v>
      </c>
      <c r="AA438" s="2"/>
      <c r="AB438" s="2" t="str">
        <f t="shared" si="224"/>
        <v>生产水去CL901流量调节阀</v>
      </c>
      <c r="AC438" s="1" t="str">
        <f t="shared" si="225"/>
        <v>0</v>
      </c>
      <c r="AD438" s="1" t="str">
        <f t="shared" si="226"/>
        <v>100</v>
      </c>
      <c r="AE438" s="1" t="str">
        <f t="shared" si="227"/>
        <v>%</v>
      </c>
      <c r="AF438" s="1"/>
      <c r="AG438" s="1"/>
      <c r="AH438" s="1"/>
      <c r="AI438" s="1"/>
      <c r="AJ438" s="1"/>
      <c r="AK438" s="58" t="s">
        <v>165</v>
      </c>
      <c r="AL438" s="4"/>
      <c r="AM438" s="4"/>
      <c r="AN438" s="5"/>
      <c r="AO438" s="195" t="s">
        <v>161</v>
      </c>
      <c r="AP438" s="199" t="s">
        <v>1658</v>
      </c>
      <c r="AQ438" s="197"/>
      <c r="AR438" s="196"/>
      <c r="AS438" s="196"/>
      <c r="AT438" s="205"/>
      <c r="AU438" s="205" t="s">
        <v>1659</v>
      </c>
      <c r="AV438" s="196" t="s">
        <v>170</v>
      </c>
      <c r="AW438" s="4"/>
      <c r="AX438" s="4"/>
      <c r="AY438" s="4"/>
      <c r="AZ438" s="4"/>
      <c r="BA438" s="4"/>
      <c r="BB438" s="4"/>
      <c r="BC438" s="4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4"/>
      <c r="BW438" s="8"/>
      <c r="BX438" s="8"/>
      <c r="BY438" s="8"/>
      <c r="BZ438" s="4"/>
      <c r="CA438" s="4"/>
      <c r="CB438" s="4"/>
      <c r="CC438" s="4"/>
      <c r="CD438" s="27"/>
      <c r="CE438" s="27"/>
      <c r="CF438" s="207">
        <f t="shared" si="258"/>
        <v>3.952</v>
      </c>
      <c r="CG438" s="208">
        <f t="shared" si="259"/>
        <v>4.048</v>
      </c>
      <c r="CH438" s="209"/>
      <c r="CI438" s="210"/>
      <c r="CJ438" s="207">
        <f t="shared" si="230"/>
        <v>11.952</v>
      </c>
      <c r="CK438" s="208">
        <f t="shared" si="231"/>
        <v>12.048</v>
      </c>
      <c r="CL438" s="209"/>
      <c r="CM438" s="210"/>
      <c r="CN438" s="207">
        <f t="shared" si="260"/>
        <v>19.952000000000002</v>
      </c>
      <c r="CO438" s="208">
        <f t="shared" si="261"/>
        <v>20.047999999999998</v>
      </c>
      <c r="CP438" s="211"/>
      <c r="CQ438" s="212"/>
      <c r="CR438" s="213"/>
      <c r="CS438" s="213"/>
    </row>
    <row r="439" spans="1:99 3911:3911" ht="19.899999999999999" customHeight="1">
      <c r="A439" s="194">
        <v>438</v>
      </c>
      <c r="B439" s="195">
        <v>6</v>
      </c>
      <c r="C439" s="195"/>
      <c r="D439" s="196" t="s">
        <v>4038</v>
      </c>
      <c r="E439" s="196" t="s">
        <v>4039</v>
      </c>
      <c r="F439" s="196" t="s">
        <v>4040</v>
      </c>
      <c r="G439" s="196" t="s">
        <v>313</v>
      </c>
      <c r="H439" s="196" t="s">
        <v>314</v>
      </c>
      <c r="I439" s="237" t="str">
        <f t="shared" si="256"/>
        <v>0</v>
      </c>
      <c r="J439" s="237" t="str">
        <f t="shared" si="257"/>
        <v>100</v>
      </c>
      <c r="K439" s="2" t="str">
        <f t="shared" si="262"/>
        <v>FCS0302</v>
      </c>
      <c r="L439" s="1">
        <f t="shared" si="263"/>
        <v>3</v>
      </c>
      <c r="M439" s="1">
        <f t="shared" si="264"/>
        <v>3</v>
      </c>
      <c r="N439" s="1">
        <v>6</v>
      </c>
      <c r="O439" s="57" t="str">
        <f t="shared" si="265"/>
        <v>AAI543</v>
      </c>
      <c r="P439" s="2" t="str">
        <f t="shared" si="248"/>
        <v>AO</v>
      </c>
      <c r="Q439" s="2" t="s">
        <v>161</v>
      </c>
      <c r="R439" s="57" t="s">
        <v>162</v>
      </c>
      <c r="S439" s="2"/>
      <c r="T439" s="2"/>
      <c r="U439" s="2">
        <v>21</v>
      </c>
      <c r="V439" s="2"/>
      <c r="W439" s="36" t="s">
        <v>3027</v>
      </c>
      <c r="X439" s="36" t="s">
        <v>164</v>
      </c>
      <c r="Y439" s="3" t="str">
        <f t="shared" si="223"/>
        <v>%Z033106</v>
      </c>
      <c r="Z439" s="2" t="str">
        <f t="shared" si="255"/>
        <v>%%O08FV9702</v>
      </c>
      <c r="AA439" s="2"/>
      <c r="AB439" s="2" t="str">
        <f t="shared" si="224"/>
        <v>20%碱液去CL901流量调节阀</v>
      </c>
      <c r="AC439" s="1" t="str">
        <f t="shared" si="225"/>
        <v>0</v>
      </c>
      <c r="AD439" s="1" t="str">
        <f t="shared" si="226"/>
        <v>100</v>
      </c>
      <c r="AE439" s="1" t="str">
        <f t="shared" si="227"/>
        <v>%</v>
      </c>
      <c r="AF439" s="1"/>
      <c r="AG439" s="1"/>
      <c r="AH439" s="1"/>
      <c r="AI439" s="1"/>
      <c r="AJ439" s="1"/>
      <c r="AK439" s="58" t="s">
        <v>165</v>
      </c>
      <c r="AL439" s="4"/>
      <c r="AM439" s="4"/>
      <c r="AN439" s="5"/>
      <c r="AO439" s="195" t="s">
        <v>161</v>
      </c>
      <c r="AP439" s="199" t="s">
        <v>1658</v>
      </c>
      <c r="AQ439" s="197"/>
      <c r="AR439" s="196"/>
      <c r="AS439" s="196"/>
      <c r="AT439" s="205"/>
      <c r="AU439" s="205" t="s">
        <v>1659</v>
      </c>
      <c r="AV439" s="196" t="s">
        <v>170</v>
      </c>
      <c r="AW439" s="4"/>
      <c r="AX439" s="4"/>
      <c r="AY439" s="4"/>
      <c r="AZ439" s="4"/>
      <c r="BA439" s="4"/>
      <c r="BB439" s="4"/>
      <c r="BC439" s="4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4"/>
      <c r="BW439" s="8"/>
      <c r="BX439" s="8"/>
      <c r="BY439" s="8"/>
      <c r="BZ439" s="4"/>
      <c r="CA439" s="4"/>
      <c r="CB439" s="4"/>
      <c r="CC439" s="4"/>
      <c r="CD439" s="27"/>
      <c r="CE439" s="27"/>
      <c r="CF439" s="207">
        <f t="shared" si="258"/>
        <v>3.952</v>
      </c>
      <c r="CG439" s="208">
        <f t="shared" si="259"/>
        <v>4.048</v>
      </c>
      <c r="CH439" s="209"/>
      <c r="CI439" s="210"/>
      <c r="CJ439" s="207">
        <f t="shared" si="230"/>
        <v>11.952</v>
      </c>
      <c r="CK439" s="208">
        <f t="shared" si="231"/>
        <v>12.048</v>
      </c>
      <c r="CL439" s="209"/>
      <c r="CM439" s="210"/>
      <c r="CN439" s="207">
        <f t="shared" si="260"/>
        <v>19.952000000000002</v>
      </c>
      <c r="CO439" s="208">
        <f t="shared" si="261"/>
        <v>20.047999999999998</v>
      </c>
      <c r="CP439" s="211"/>
      <c r="CQ439" s="212"/>
      <c r="CR439" s="213"/>
      <c r="CS439" s="213"/>
    </row>
    <row r="440" spans="1:99 3911:3911" ht="19.899999999999999" customHeight="1">
      <c r="A440" s="194">
        <v>439</v>
      </c>
      <c r="B440" s="195">
        <v>7</v>
      </c>
      <c r="C440" s="195"/>
      <c r="D440" s="196" t="s">
        <v>4041</v>
      </c>
      <c r="E440" s="196" t="s">
        <v>4042</v>
      </c>
      <c r="F440" s="196" t="s">
        <v>4043</v>
      </c>
      <c r="G440" s="196" t="s">
        <v>313</v>
      </c>
      <c r="H440" s="196" t="s">
        <v>314</v>
      </c>
      <c r="I440" s="237" t="str">
        <f t="shared" si="256"/>
        <v>0</v>
      </c>
      <c r="J440" s="237" t="str">
        <f t="shared" si="257"/>
        <v>100</v>
      </c>
      <c r="K440" s="2" t="str">
        <f t="shared" si="262"/>
        <v>FCS0302</v>
      </c>
      <c r="L440" s="1">
        <f t="shared" si="263"/>
        <v>3</v>
      </c>
      <c r="M440" s="1">
        <f t="shared" si="264"/>
        <v>3</v>
      </c>
      <c r="N440" s="1">
        <v>7</v>
      </c>
      <c r="O440" s="57" t="str">
        <f t="shared" si="265"/>
        <v>AAI543</v>
      </c>
      <c r="P440" s="2" t="str">
        <f t="shared" si="248"/>
        <v>AO</v>
      </c>
      <c r="Q440" s="2" t="s">
        <v>161</v>
      </c>
      <c r="R440" s="57" t="s">
        <v>162</v>
      </c>
      <c r="S440" s="2"/>
      <c r="T440" s="2"/>
      <c r="U440" s="2">
        <v>22</v>
      </c>
      <c r="V440" s="2"/>
      <c r="W440" s="36" t="s">
        <v>3032</v>
      </c>
      <c r="X440" s="36" t="s">
        <v>164</v>
      </c>
      <c r="Y440" s="3" t="str">
        <f t="shared" si="223"/>
        <v>%Z033107</v>
      </c>
      <c r="Z440" s="2" t="str">
        <f t="shared" si="255"/>
        <v>%%O08FV9703</v>
      </c>
      <c r="AA440" s="2"/>
      <c r="AB440" s="2" t="str">
        <f t="shared" si="224"/>
        <v>CL901去缓冲罐流量调节阀</v>
      </c>
      <c r="AC440" s="1" t="str">
        <f t="shared" si="225"/>
        <v>0</v>
      </c>
      <c r="AD440" s="1" t="str">
        <f t="shared" si="226"/>
        <v>100</v>
      </c>
      <c r="AE440" s="1" t="str">
        <f t="shared" si="227"/>
        <v>%</v>
      </c>
      <c r="AF440" s="59"/>
      <c r="AG440" s="59"/>
      <c r="AH440" s="1"/>
      <c r="AI440" s="1"/>
      <c r="AJ440" s="1"/>
      <c r="AK440" s="58" t="s">
        <v>165</v>
      </c>
      <c r="AL440" s="4"/>
      <c r="AM440" s="4"/>
      <c r="AN440" s="5"/>
      <c r="AO440" s="195" t="s">
        <v>161</v>
      </c>
      <c r="AP440" s="199" t="s">
        <v>1658</v>
      </c>
      <c r="AQ440" s="197"/>
      <c r="AR440" s="196"/>
      <c r="AS440" s="196"/>
      <c r="AT440" s="205"/>
      <c r="AU440" s="205" t="s">
        <v>1659</v>
      </c>
      <c r="AV440" s="196" t="s">
        <v>170</v>
      </c>
      <c r="AW440" s="4"/>
      <c r="AX440" s="4"/>
      <c r="AY440" s="4"/>
      <c r="AZ440" s="4"/>
      <c r="BA440" s="4"/>
      <c r="BB440" s="4"/>
      <c r="BC440" s="4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4"/>
      <c r="BW440" s="8"/>
      <c r="BX440" s="8"/>
      <c r="BY440" s="8"/>
      <c r="BZ440" s="4"/>
      <c r="CA440" s="4"/>
      <c r="CB440" s="4"/>
      <c r="CC440" s="4"/>
      <c r="CD440" s="27"/>
      <c r="CE440" s="27"/>
      <c r="CF440" s="207">
        <f t="shared" si="258"/>
        <v>3.952</v>
      </c>
      <c r="CG440" s="208">
        <f t="shared" si="259"/>
        <v>4.048</v>
      </c>
      <c r="CH440" s="209"/>
      <c r="CI440" s="210"/>
      <c r="CJ440" s="207">
        <f t="shared" si="230"/>
        <v>11.952</v>
      </c>
      <c r="CK440" s="208">
        <f t="shared" si="231"/>
        <v>12.048</v>
      </c>
      <c r="CL440" s="209"/>
      <c r="CM440" s="210"/>
      <c r="CN440" s="207">
        <f t="shared" si="260"/>
        <v>19.952000000000002</v>
      </c>
      <c r="CO440" s="208">
        <f t="shared" si="261"/>
        <v>20.047999999999998</v>
      </c>
      <c r="CP440" s="211"/>
      <c r="CQ440" s="212"/>
      <c r="CR440" s="213"/>
      <c r="CS440" s="213"/>
    </row>
    <row r="441" spans="1:99 3911:3911" ht="19.899999999999999" customHeight="1">
      <c r="A441" s="194">
        <v>440</v>
      </c>
      <c r="B441" s="195">
        <v>8</v>
      </c>
      <c r="C441" s="195"/>
      <c r="D441" s="196" t="s">
        <v>4044</v>
      </c>
      <c r="E441" s="196" t="s">
        <v>4045</v>
      </c>
      <c r="F441" s="196" t="s">
        <v>4046</v>
      </c>
      <c r="G441" s="196" t="s">
        <v>313</v>
      </c>
      <c r="H441" s="196" t="s">
        <v>314</v>
      </c>
      <c r="I441" s="237" t="str">
        <f t="shared" si="256"/>
        <v>0</v>
      </c>
      <c r="J441" s="237" t="str">
        <f t="shared" si="257"/>
        <v>100</v>
      </c>
      <c r="K441" s="2" t="str">
        <f t="shared" si="262"/>
        <v>FCS0302</v>
      </c>
      <c r="L441" s="1">
        <f t="shared" si="263"/>
        <v>3</v>
      </c>
      <c r="M441" s="1">
        <f t="shared" si="264"/>
        <v>3</v>
      </c>
      <c r="N441" s="1">
        <v>8</v>
      </c>
      <c r="O441" s="57" t="str">
        <f t="shared" si="265"/>
        <v>AAI543</v>
      </c>
      <c r="P441" s="2" t="str">
        <f t="shared" si="248"/>
        <v>AO</v>
      </c>
      <c r="Q441" s="2" t="s">
        <v>161</v>
      </c>
      <c r="R441" s="57" t="s">
        <v>162</v>
      </c>
      <c r="S441" s="2"/>
      <c r="T441" s="2"/>
      <c r="U441" s="2">
        <v>30</v>
      </c>
      <c r="V441" s="2"/>
      <c r="W441" s="36" t="s">
        <v>4047</v>
      </c>
      <c r="X441" s="36" t="s">
        <v>1750</v>
      </c>
      <c r="Y441" s="3" t="str">
        <f t="shared" si="223"/>
        <v>%Z033108</v>
      </c>
      <c r="Z441" s="2" t="str">
        <f t="shared" si="255"/>
        <v>%%O08HV7004</v>
      </c>
      <c r="AA441" s="2"/>
      <c r="AB441" s="2" t="str">
        <f t="shared" si="224"/>
        <v>界区至20%碱罐手动调节阀</v>
      </c>
      <c r="AC441" s="1" t="str">
        <f t="shared" si="225"/>
        <v>0</v>
      </c>
      <c r="AD441" s="1" t="str">
        <f t="shared" si="226"/>
        <v>100</v>
      </c>
      <c r="AE441" s="1" t="str">
        <f t="shared" si="227"/>
        <v>%</v>
      </c>
      <c r="AF441" s="1"/>
      <c r="AG441" s="1"/>
      <c r="AH441" s="1"/>
      <c r="AI441" s="1"/>
      <c r="AJ441" s="1"/>
      <c r="AK441" s="58" t="s">
        <v>165</v>
      </c>
      <c r="AL441" s="4"/>
      <c r="AM441" s="4"/>
      <c r="AN441" s="5"/>
      <c r="AO441" s="195" t="s">
        <v>161</v>
      </c>
      <c r="AP441" s="199" t="s">
        <v>1658</v>
      </c>
      <c r="AQ441" s="197"/>
      <c r="AR441" s="196"/>
      <c r="AS441" s="196"/>
      <c r="AT441" s="205"/>
      <c r="AU441" s="205" t="s">
        <v>1659</v>
      </c>
      <c r="AV441" s="196" t="s">
        <v>170</v>
      </c>
      <c r="AW441" s="4"/>
      <c r="AX441" s="4"/>
      <c r="AY441" s="4"/>
      <c r="AZ441" s="4"/>
      <c r="BA441" s="4"/>
      <c r="BB441" s="4"/>
      <c r="BC441" s="4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4"/>
      <c r="BW441" s="8"/>
      <c r="BX441" s="8"/>
      <c r="BY441" s="8"/>
      <c r="BZ441" s="4"/>
      <c r="CA441" s="4"/>
      <c r="CB441" s="4"/>
      <c r="CC441" s="4"/>
      <c r="CD441" s="27"/>
      <c r="CE441" s="27"/>
      <c r="CF441" s="207">
        <f t="shared" si="258"/>
        <v>3.952</v>
      </c>
      <c r="CG441" s="208">
        <f t="shared" si="259"/>
        <v>4.048</v>
      </c>
      <c r="CH441" s="209"/>
      <c r="CI441" s="210"/>
      <c r="CJ441" s="207">
        <f t="shared" si="230"/>
        <v>11.952</v>
      </c>
      <c r="CK441" s="208">
        <f t="shared" si="231"/>
        <v>12.048</v>
      </c>
      <c r="CL441" s="209"/>
      <c r="CM441" s="210"/>
      <c r="CN441" s="207">
        <f t="shared" si="260"/>
        <v>19.952000000000002</v>
      </c>
      <c r="CO441" s="208">
        <f t="shared" si="261"/>
        <v>20.047999999999998</v>
      </c>
      <c r="CP441" s="211"/>
      <c r="CQ441" s="212"/>
      <c r="CR441" s="213"/>
      <c r="CS441" s="213"/>
    </row>
    <row r="442" spans="1:99 3911:3911" ht="19.899999999999999" customHeight="1">
      <c r="A442" s="194">
        <v>441</v>
      </c>
      <c r="B442" s="195">
        <v>9</v>
      </c>
      <c r="C442" s="195"/>
      <c r="D442" s="196" t="s">
        <v>4048</v>
      </c>
      <c r="E442" s="196" t="s">
        <v>4049</v>
      </c>
      <c r="F442" s="196" t="s">
        <v>4050</v>
      </c>
      <c r="G442" s="196" t="s">
        <v>313</v>
      </c>
      <c r="H442" s="196" t="s">
        <v>314</v>
      </c>
      <c r="I442" s="237" t="str">
        <f t="shared" si="256"/>
        <v>0</v>
      </c>
      <c r="J442" s="237" t="str">
        <f t="shared" si="257"/>
        <v>100</v>
      </c>
      <c r="K442" s="2" t="str">
        <f t="shared" si="262"/>
        <v>FCS0302</v>
      </c>
      <c r="L442" s="1">
        <f t="shared" si="263"/>
        <v>3</v>
      </c>
      <c r="M442" s="1">
        <f t="shared" si="264"/>
        <v>3</v>
      </c>
      <c r="N442" s="1">
        <v>9</v>
      </c>
      <c r="O442" s="57" t="str">
        <f t="shared" si="265"/>
        <v>AAI543</v>
      </c>
      <c r="P442" s="2" t="str">
        <f t="shared" si="248"/>
        <v>AO</v>
      </c>
      <c r="Q442" s="2" t="s">
        <v>161</v>
      </c>
      <c r="R442" s="57" t="s">
        <v>162</v>
      </c>
      <c r="S442" s="2"/>
      <c r="T442" s="2"/>
      <c r="U442" s="2">
        <v>30</v>
      </c>
      <c r="V442" s="2"/>
      <c r="W442" s="36" t="s">
        <v>4051</v>
      </c>
      <c r="X442" s="36" t="s">
        <v>1750</v>
      </c>
      <c r="Y442" s="3" t="str">
        <f t="shared" si="223"/>
        <v>%Z033109</v>
      </c>
      <c r="Z442" s="2" t="str">
        <f t="shared" si="255"/>
        <v>%%O08HZV7007</v>
      </c>
      <c r="AA442" s="2"/>
      <c r="AB442" s="2" t="str">
        <f t="shared" si="224"/>
        <v>TK717去RH手动调节阀</v>
      </c>
      <c r="AC442" s="1" t="str">
        <f t="shared" si="225"/>
        <v>0</v>
      </c>
      <c r="AD442" s="1" t="str">
        <f t="shared" si="226"/>
        <v>100</v>
      </c>
      <c r="AE442" s="1" t="str">
        <f t="shared" si="227"/>
        <v>%</v>
      </c>
      <c r="AF442" s="1"/>
      <c r="AG442" s="1"/>
      <c r="AH442" s="1"/>
      <c r="AI442" s="1"/>
      <c r="AJ442" s="1"/>
      <c r="AK442" s="58" t="s">
        <v>165</v>
      </c>
      <c r="AL442" s="4"/>
      <c r="AM442" s="4"/>
      <c r="AN442" s="5"/>
      <c r="AO442" s="195" t="s">
        <v>161</v>
      </c>
      <c r="AP442" s="199" t="s">
        <v>1658</v>
      </c>
      <c r="AQ442" s="197"/>
      <c r="AR442" s="196"/>
      <c r="AS442" s="196"/>
      <c r="AT442" s="205"/>
      <c r="AU442" s="205" t="s">
        <v>1659</v>
      </c>
      <c r="AV442" s="196" t="s">
        <v>170</v>
      </c>
      <c r="AW442" s="4"/>
      <c r="AX442" s="4"/>
      <c r="AY442" s="4"/>
      <c r="AZ442" s="4"/>
      <c r="BA442" s="4"/>
      <c r="BB442" s="4"/>
      <c r="BC442" s="4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4"/>
      <c r="BW442" s="8"/>
      <c r="BX442" s="8"/>
      <c r="BY442" s="8"/>
      <c r="BZ442" s="4"/>
      <c r="CA442" s="4"/>
      <c r="CB442" s="4"/>
      <c r="CC442" s="4"/>
      <c r="CD442" s="27"/>
      <c r="CE442" s="27"/>
      <c r="CF442" s="207">
        <f t="shared" si="258"/>
        <v>3.952</v>
      </c>
      <c r="CG442" s="208">
        <f t="shared" si="259"/>
        <v>4.048</v>
      </c>
      <c r="CH442" s="209"/>
      <c r="CI442" s="210"/>
      <c r="CJ442" s="207">
        <f t="shared" si="230"/>
        <v>11.952</v>
      </c>
      <c r="CK442" s="208">
        <f t="shared" si="231"/>
        <v>12.048</v>
      </c>
      <c r="CL442" s="209"/>
      <c r="CM442" s="210"/>
      <c r="CN442" s="207">
        <f t="shared" si="260"/>
        <v>19.952000000000002</v>
      </c>
      <c r="CO442" s="208">
        <f t="shared" si="261"/>
        <v>20.047999999999998</v>
      </c>
      <c r="CP442" s="211"/>
      <c r="CQ442" s="212"/>
      <c r="CR442" s="213"/>
      <c r="CS442" s="213"/>
    </row>
    <row r="443" spans="1:99 3911:3911" ht="19.899999999999999" customHeight="1">
      <c r="A443" s="194">
        <v>442</v>
      </c>
      <c r="B443" s="195">
        <v>10</v>
      </c>
      <c r="C443" s="195"/>
      <c r="D443" s="196" t="s">
        <v>4052</v>
      </c>
      <c r="E443" s="196" t="s">
        <v>4053</v>
      </c>
      <c r="F443" s="196" t="s">
        <v>4054</v>
      </c>
      <c r="G443" s="196" t="s">
        <v>313</v>
      </c>
      <c r="H443" s="196" t="s">
        <v>314</v>
      </c>
      <c r="I443" s="237" t="str">
        <f t="shared" si="256"/>
        <v>0</v>
      </c>
      <c r="J443" s="237" t="str">
        <f t="shared" si="257"/>
        <v>100</v>
      </c>
      <c r="K443" s="2" t="str">
        <f t="shared" si="262"/>
        <v>FCS0302</v>
      </c>
      <c r="L443" s="1">
        <f t="shared" si="263"/>
        <v>3</v>
      </c>
      <c r="M443" s="1">
        <f t="shared" si="264"/>
        <v>3</v>
      </c>
      <c r="N443" s="1">
        <v>10</v>
      </c>
      <c r="O443" s="57" t="str">
        <f t="shared" si="265"/>
        <v>AAI543</v>
      </c>
      <c r="P443" s="2" t="str">
        <f t="shared" si="248"/>
        <v>AO</v>
      </c>
      <c r="Q443" s="2" t="s">
        <v>161</v>
      </c>
      <c r="R443" s="57" t="s">
        <v>162</v>
      </c>
      <c r="S443" s="2"/>
      <c r="T443" s="2"/>
      <c r="U443" s="2">
        <v>30</v>
      </c>
      <c r="V443" s="2"/>
      <c r="W443" s="36" t="s">
        <v>4055</v>
      </c>
      <c r="X443" s="36" t="s">
        <v>1750</v>
      </c>
      <c r="Y443" s="3" t="str">
        <f t="shared" si="223"/>
        <v>%Z033110</v>
      </c>
      <c r="Z443" s="2" t="str">
        <f t="shared" si="255"/>
        <v>%%O08HZV7031</v>
      </c>
      <c r="AA443" s="2"/>
      <c r="AB443" s="2" t="str">
        <f t="shared" si="224"/>
        <v>20%碱液去TK717手动调节阀</v>
      </c>
      <c r="AC443" s="1" t="str">
        <f t="shared" si="225"/>
        <v>0</v>
      </c>
      <c r="AD443" s="1" t="str">
        <f t="shared" si="226"/>
        <v>100</v>
      </c>
      <c r="AE443" s="1" t="str">
        <f t="shared" si="227"/>
        <v>%</v>
      </c>
      <c r="AF443" s="1"/>
      <c r="AG443" s="59"/>
      <c r="AH443" s="59"/>
      <c r="AI443" s="1"/>
      <c r="AJ443" s="1"/>
      <c r="AK443" s="58" t="s">
        <v>165</v>
      </c>
      <c r="AL443" s="4"/>
      <c r="AM443" s="4"/>
      <c r="AN443" s="5"/>
      <c r="AO443" s="195" t="s">
        <v>161</v>
      </c>
      <c r="AP443" s="199" t="s">
        <v>1658</v>
      </c>
      <c r="AQ443" s="197"/>
      <c r="AR443" s="196"/>
      <c r="AS443" s="196"/>
      <c r="AT443" s="205"/>
      <c r="AU443" s="205" t="s">
        <v>1659</v>
      </c>
      <c r="AV443" s="196" t="s">
        <v>170</v>
      </c>
      <c r="AW443" s="4"/>
      <c r="AX443" s="4"/>
      <c r="AY443" s="4"/>
      <c r="AZ443" s="4"/>
      <c r="BA443" s="4"/>
      <c r="BB443" s="4"/>
      <c r="BC443" s="4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4"/>
      <c r="BW443" s="8"/>
      <c r="BX443" s="8"/>
      <c r="BY443" s="8"/>
      <c r="BZ443" s="4"/>
      <c r="CA443" s="4"/>
      <c r="CB443" s="4"/>
      <c r="CC443" s="4"/>
      <c r="CD443" s="27"/>
      <c r="CE443" s="27"/>
      <c r="CF443" s="207">
        <f t="shared" si="258"/>
        <v>3.952</v>
      </c>
      <c r="CG443" s="208">
        <f t="shared" si="259"/>
        <v>4.048</v>
      </c>
      <c r="CH443" s="209"/>
      <c r="CI443" s="210"/>
      <c r="CJ443" s="207">
        <f t="shared" si="230"/>
        <v>11.952</v>
      </c>
      <c r="CK443" s="208">
        <f t="shared" si="231"/>
        <v>12.048</v>
      </c>
      <c r="CL443" s="209"/>
      <c r="CM443" s="210"/>
      <c r="CN443" s="207">
        <f t="shared" si="260"/>
        <v>19.952000000000002</v>
      </c>
      <c r="CO443" s="208">
        <f t="shared" si="261"/>
        <v>20.047999999999998</v>
      </c>
      <c r="CP443" s="211"/>
      <c r="CQ443" s="212"/>
      <c r="CR443" s="213"/>
      <c r="CS443" s="213"/>
    </row>
    <row r="444" spans="1:99 3911:3911" ht="19.899999999999999" customHeight="1">
      <c r="A444" s="194">
        <v>443</v>
      </c>
      <c r="B444" s="195">
        <v>11</v>
      </c>
      <c r="C444" s="195"/>
      <c r="D444" s="196" t="s">
        <v>4056</v>
      </c>
      <c r="E444" s="196" t="s">
        <v>4057</v>
      </c>
      <c r="F444" s="196" t="s">
        <v>4058</v>
      </c>
      <c r="G444" s="196" t="s">
        <v>313</v>
      </c>
      <c r="H444" s="196" t="s">
        <v>314</v>
      </c>
      <c r="I444" s="237" t="str">
        <f t="shared" si="256"/>
        <v>0</v>
      </c>
      <c r="J444" s="237" t="str">
        <f t="shared" si="257"/>
        <v>100</v>
      </c>
      <c r="K444" s="2" t="str">
        <f t="shared" si="262"/>
        <v>FCS0302</v>
      </c>
      <c r="L444" s="1">
        <f t="shared" si="263"/>
        <v>3</v>
      </c>
      <c r="M444" s="1">
        <f t="shared" si="264"/>
        <v>3</v>
      </c>
      <c r="N444" s="1">
        <v>11</v>
      </c>
      <c r="O444" s="57" t="str">
        <f t="shared" si="265"/>
        <v>AAI543</v>
      </c>
      <c r="P444" s="2" t="str">
        <f t="shared" si="248"/>
        <v>AO</v>
      </c>
      <c r="Q444" s="2" t="s">
        <v>161</v>
      </c>
      <c r="R444" s="57" t="s">
        <v>162</v>
      </c>
      <c r="S444" s="2"/>
      <c r="T444" s="2"/>
      <c r="U444" s="2">
        <v>30</v>
      </c>
      <c r="V444" s="2"/>
      <c r="W444" s="36" t="s">
        <v>4059</v>
      </c>
      <c r="X444" s="36" t="s">
        <v>1750</v>
      </c>
      <c r="Y444" s="3" t="str">
        <f t="shared" si="223"/>
        <v>%Z033111</v>
      </c>
      <c r="Z444" s="2" t="str">
        <f t="shared" si="255"/>
        <v>%%O08HZV7036</v>
      </c>
      <c r="AA444" s="2"/>
      <c r="AB444" s="2" t="str">
        <f t="shared" si="224"/>
        <v>阻火器去F0601手动调节阀</v>
      </c>
      <c r="AC444" s="1" t="str">
        <f t="shared" si="225"/>
        <v>0</v>
      </c>
      <c r="AD444" s="1" t="str">
        <f t="shared" si="226"/>
        <v>100</v>
      </c>
      <c r="AE444" s="1" t="str">
        <f t="shared" si="227"/>
        <v>%</v>
      </c>
      <c r="AF444" s="1"/>
      <c r="AG444" s="1"/>
      <c r="AH444" s="1"/>
      <c r="AI444" s="1"/>
      <c r="AJ444" s="1"/>
      <c r="AK444" s="58" t="s">
        <v>165</v>
      </c>
      <c r="AL444" s="4"/>
      <c r="AM444" s="4"/>
      <c r="AN444" s="5"/>
      <c r="AO444" s="195" t="s">
        <v>161</v>
      </c>
      <c r="AP444" s="199" t="s">
        <v>1658</v>
      </c>
      <c r="AQ444" s="197"/>
      <c r="AR444" s="196"/>
      <c r="AS444" s="196"/>
      <c r="AT444" s="205"/>
      <c r="AU444" s="205" t="s">
        <v>1659</v>
      </c>
      <c r="AV444" s="196" t="s">
        <v>170</v>
      </c>
      <c r="AW444" s="4"/>
      <c r="AX444" s="4"/>
      <c r="AY444" s="4"/>
      <c r="AZ444" s="4"/>
      <c r="BA444" s="4"/>
      <c r="BB444" s="4"/>
      <c r="BC444" s="4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4"/>
      <c r="BW444" s="8"/>
      <c r="BX444" s="8"/>
      <c r="BY444" s="8"/>
      <c r="BZ444" s="4"/>
      <c r="CA444" s="4"/>
      <c r="CB444" s="4"/>
      <c r="CC444" s="4"/>
      <c r="CD444" s="27"/>
      <c r="CE444" s="27"/>
      <c r="CF444" s="207">
        <f t="shared" si="258"/>
        <v>3.952</v>
      </c>
      <c r="CG444" s="208">
        <f t="shared" si="259"/>
        <v>4.048</v>
      </c>
      <c r="CH444" s="209"/>
      <c r="CI444" s="210"/>
      <c r="CJ444" s="207">
        <f t="shared" si="230"/>
        <v>11.952</v>
      </c>
      <c r="CK444" s="208">
        <f t="shared" si="231"/>
        <v>12.048</v>
      </c>
      <c r="CL444" s="209"/>
      <c r="CM444" s="210"/>
      <c r="CN444" s="207">
        <f t="shared" si="260"/>
        <v>19.952000000000002</v>
      </c>
      <c r="CO444" s="208">
        <f t="shared" si="261"/>
        <v>20.047999999999998</v>
      </c>
      <c r="CP444" s="211"/>
      <c r="CQ444" s="212"/>
      <c r="CR444" s="213"/>
      <c r="CS444" s="213"/>
    </row>
    <row r="445" spans="1:99 3911:3911" ht="19.899999999999999" customHeight="1">
      <c r="A445" s="194">
        <v>444</v>
      </c>
      <c r="B445" s="195">
        <v>12</v>
      </c>
      <c r="C445" s="195"/>
      <c r="D445" s="196" t="s">
        <v>4060</v>
      </c>
      <c r="E445" s="196" t="s">
        <v>4061</v>
      </c>
      <c r="F445" s="196" t="s">
        <v>4062</v>
      </c>
      <c r="G445" s="196" t="s">
        <v>313</v>
      </c>
      <c r="H445" s="196" t="s">
        <v>314</v>
      </c>
      <c r="I445" s="237" t="str">
        <f t="shared" si="256"/>
        <v>0</v>
      </c>
      <c r="J445" s="237" t="str">
        <f t="shared" si="257"/>
        <v>100</v>
      </c>
      <c r="K445" s="2" t="str">
        <f t="shared" si="262"/>
        <v>FCS0302</v>
      </c>
      <c r="L445" s="1">
        <f t="shared" si="263"/>
        <v>3</v>
      </c>
      <c r="M445" s="1">
        <f t="shared" si="264"/>
        <v>3</v>
      </c>
      <c r="N445" s="1">
        <v>12</v>
      </c>
      <c r="O445" s="57" t="str">
        <f t="shared" si="265"/>
        <v>AAI543</v>
      </c>
      <c r="P445" s="2" t="str">
        <f t="shared" si="248"/>
        <v>AO</v>
      </c>
      <c r="Q445" s="2" t="s">
        <v>161</v>
      </c>
      <c r="R445" s="57" t="s">
        <v>162</v>
      </c>
      <c r="S445" s="2"/>
      <c r="T445" s="2"/>
      <c r="U445" s="2"/>
      <c r="V445" s="2"/>
      <c r="W445" s="33" t="s">
        <v>4063</v>
      </c>
      <c r="X445" s="36" t="s">
        <v>1750</v>
      </c>
      <c r="Y445" s="3" t="str">
        <f t="shared" si="223"/>
        <v>%Z033112</v>
      </c>
      <c r="Z445" s="2" t="str">
        <f t="shared" si="255"/>
        <v>%%O04XIC0301A</v>
      </c>
      <c r="AA445" s="2"/>
      <c r="AB445" s="2" t="str">
        <f t="shared" si="224"/>
        <v>风机04C0301A变频控制</v>
      </c>
      <c r="AC445" s="1" t="str">
        <f t="shared" si="225"/>
        <v>0</v>
      </c>
      <c r="AD445" s="1" t="str">
        <f t="shared" si="226"/>
        <v>100</v>
      </c>
      <c r="AE445" s="1" t="str">
        <f t="shared" si="227"/>
        <v>%</v>
      </c>
      <c r="AF445" s="1"/>
      <c r="AG445" s="1"/>
      <c r="AH445" s="1"/>
      <c r="AI445" s="1"/>
      <c r="AJ445" s="1"/>
      <c r="AK445" s="58" t="s">
        <v>165</v>
      </c>
      <c r="AL445" s="4"/>
      <c r="AM445" s="4"/>
      <c r="AN445" s="5"/>
      <c r="AO445" s="195" t="s">
        <v>161</v>
      </c>
      <c r="AP445" s="199" t="s">
        <v>1658</v>
      </c>
      <c r="AQ445" s="197"/>
      <c r="AR445" s="196"/>
      <c r="AS445" s="196"/>
      <c r="AT445" s="205"/>
      <c r="AU445" s="205"/>
      <c r="AV445" s="196"/>
      <c r="AW445" s="4"/>
      <c r="AX445" s="4"/>
      <c r="AY445" s="4"/>
      <c r="AZ445" s="4"/>
      <c r="BA445" s="4"/>
      <c r="BB445" s="4"/>
      <c r="BC445" s="4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4"/>
      <c r="BW445" s="8"/>
      <c r="BX445" s="8"/>
      <c r="BY445" s="8"/>
      <c r="BZ445" s="4"/>
      <c r="CA445" s="4"/>
      <c r="CB445" s="4"/>
      <c r="CC445" s="4"/>
      <c r="CD445" s="27"/>
      <c r="CE445" s="27"/>
      <c r="CF445" s="207">
        <f t="shared" si="258"/>
        <v>3.952</v>
      </c>
      <c r="CG445" s="208">
        <f t="shared" si="259"/>
        <v>4.048</v>
      </c>
      <c r="CH445" s="209"/>
      <c r="CI445" s="210"/>
      <c r="CJ445" s="207">
        <f t="shared" si="230"/>
        <v>11.952</v>
      </c>
      <c r="CK445" s="208">
        <f t="shared" si="231"/>
        <v>12.048</v>
      </c>
      <c r="CL445" s="209"/>
      <c r="CM445" s="210"/>
      <c r="CN445" s="207">
        <f t="shared" si="260"/>
        <v>19.952000000000002</v>
      </c>
      <c r="CO445" s="208">
        <f t="shared" si="261"/>
        <v>20.047999999999998</v>
      </c>
      <c r="CP445" s="211"/>
      <c r="CQ445" s="212"/>
      <c r="CR445" s="213"/>
      <c r="CS445" s="213"/>
      <c r="CU445" s="194">
        <v>2020</v>
      </c>
      <c r="ETK445" s="194" t="s">
        <v>4064</v>
      </c>
    </row>
    <row r="446" spans="1:99 3911:3911" ht="19.899999999999999" customHeight="1">
      <c r="A446" s="194">
        <v>445</v>
      </c>
      <c r="B446" s="195">
        <v>13</v>
      </c>
      <c r="C446" s="195"/>
      <c r="D446" s="196" t="str">
        <f>LEFT(K446,1)&amp;RIGHT(K446,2)&amp;"N"&amp;L446&amp;"S"&amp;M446&amp;N446</f>
        <v>F02N3S313</v>
      </c>
      <c r="E446" s="196" t="s">
        <v>1813</v>
      </c>
      <c r="F446" s="196" t="s">
        <v>1692</v>
      </c>
      <c r="G446" s="196"/>
      <c r="H446" s="196"/>
      <c r="I446" s="237"/>
      <c r="J446" s="237"/>
      <c r="K446" s="2" t="str">
        <f t="shared" si="262"/>
        <v>FCS0302</v>
      </c>
      <c r="L446" s="1">
        <f t="shared" si="263"/>
        <v>3</v>
      </c>
      <c r="M446" s="1">
        <f t="shared" si="264"/>
        <v>3</v>
      </c>
      <c r="N446" s="1">
        <v>13</v>
      </c>
      <c r="O446" s="57" t="str">
        <f t="shared" si="265"/>
        <v>AAI543</v>
      </c>
      <c r="P446" s="2" t="str">
        <f t="shared" si="248"/>
        <v>AO</v>
      </c>
      <c r="Q446" s="2" t="s">
        <v>161</v>
      </c>
      <c r="R446" s="57" t="s">
        <v>162</v>
      </c>
      <c r="S446" s="2"/>
      <c r="T446" s="2"/>
      <c r="U446" s="2"/>
      <c r="V446" s="2"/>
      <c r="W446" s="36"/>
      <c r="X446" s="36"/>
      <c r="Y446" s="3" t="str">
        <f t="shared" si="223"/>
        <v>%Z033113</v>
      </c>
      <c r="Z446" s="2" t="str">
        <f t="shared" si="255"/>
        <v>%%OF01N3S313</v>
      </c>
      <c r="AA446" s="2"/>
      <c r="AB446" s="2" t="str">
        <f t="shared" si="224"/>
        <v>SBAOR SPARE</v>
      </c>
      <c r="AC446" s="1" t="str">
        <f t="shared" si="225"/>
        <v/>
      </c>
      <c r="AD446" s="1" t="str">
        <f t="shared" si="226"/>
        <v/>
      </c>
      <c r="AE446" s="1" t="str">
        <f t="shared" si="227"/>
        <v/>
      </c>
      <c r="AF446" s="1"/>
      <c r="AG446" s="59"/>
      <c r="AH446" s="59"/>
      <c r="AI446" s="1"/>
      <c r="AJ446" s="1"/>
      <c r="AK446" s="58" t="s">
        <v>165</v>
      </c>
      <c r="AL446" s="4"/>
      <c r="AM446" s="4"/>
      <c r="AN446" s="5"/>
      <c r="AO446" s="195" t="s">
        <v>161</v>
      </c>
      <c r="AP446" s="199" t="s">
        <v>1658</v>
      </c>
      <c r="AQ446" s="197"/>
      <c r="AR446" s="196"/>
      <c r="AS446" s="196"/>
      <c r="AT446" s="205"/>
      <c r="AU446" s="205"/>
      <c r="AV446" s="196"/>
      <c r="AW446" s="4"/>
      <c r="AX446" s="4"/>
      <c r="AY446" s="4"/>
      <c r="AZ446" s="4"/>
      <c r="BA446" s="4"/>
      <c r="BB446" s="4"/>
      <c r="BC446" s="4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4"/>
      <c r="BW446" s="8"/>
      <c r="BX446" s="8"/>
      <c r="BY446" s="8"/>
      <c r="BZ446" s="4"/>
      <c r="CA446" s="4"/>
      <c r="CB446" s="4"/>
      <c r="CC446" s="4"/>
      <c r="CD446" s="27"/>
      <c r="CE446" s="27"/>
      <c r="CF446" s="207">
        <f t="shared" si="258"/>
        <v>3.952</v>
      </c>
      <c r="CG446" s="208">
        <f t="shared" si="259"/>
        <v>4.048</v>
      </c>
      <c r="CH446" s="209"/>
      <c r="CI446" s="210"/>
      <c r="CJ446" s="207">
        <f t="shared" si="230"/>
        <v>11.952</v>
      </c>
      <c r="CK446" s="208">
        <f t="shared" si="231"/>
        <v>12.048</v>
      </c>
      <c r="CL446" s="209"/>
      <c r="CM446" s="210"/>
      <c r="CN446" s="207">
        <f t="shared" si="260"/>
        <v>19.952000000000002</v>
      </c>
      <c r="CO446" s="208">
        <f t="shared" si="261"/>
        <v>20.047999999999998</v>
      </c>
      <c r="CP446" s="211"/>
      <c r="CQ446" s="212"/>
      <c r="CR446" s="213"/>
      <c r="CS446" s="213"/>
    </row>
    <row r="447" spans="1:99 3911:3911" ht="19.899999999999999" customHeight="1">
      <c r="A447" s="194">
        <v>446</v>
      </c>
      <c r="B447" s="195">
        <v>14</v>
      </c>
      <c r="C447" s="195"/>
      <c r="D447" s="196" t="str">
        <f>LEFT(K447,1)&amp;RIGHT(K447,2)&amp;"N"&amp;L447&amp;"S"&amp;M447&amp;N447</f>
        <v>F02N3S314</v>
      </c>
      <c r="E447" s="196" t="s">
        <v>1814</v>
      </c>
      <c r="F447" s="196" t="s">
        <v>1692</v>
      </c>
      <c r="G447" s="196"/>
      <c r="H447" s="196"/>
      <c r="I447" s="237"/>
      <c r="J447" s="237"/>
      <c r="K447" s="2" t="str">
        <f t="shared" si="262"/>
        <v>FCS0302</v>
      </c>
      <c r="L447" s="1">
        <f t="shared" si="263"/>
        <v>3</v>
      </c>
      <c r="M447" s="1">
        <f t="shared" si="264"/>
        <v>3</v>
      </c>
      <c r="N447" s="1">
        <v>14</v>
      </c>
      <c r="O447" s="57" t="str">
        <f t="shared" si="265"/>
        <v>AAI543</v>
      </c>
      <c r="P447" s="2" t="str">
        <f t="shared" si="248"/>
        <v>AO</v>
      </c>
      <c r="Q447" s="2" t="s">
        <v>161</v>
      </c>
      <c r="R447" s="57" t="s">
        <v>162</v>
      </c>
      <c r="S447" s="2"/>
      <c r="T447" s="2"/>
      <c r="U447" s="2"/>
      <c r="V447" s="2"/>
      <c r="W447" s="36"/>
      <c r="X447" s="36"/>
      <c r="Y447" s="3" t="str">
        <f t="shared" si="223"/>
        <v>%Z033114</v>
      </c>
      <c r="Z447" s="2" t="str">
        <f t="shared" si="255"/>
        <v>%%OF01N3S314</v>
      </c>
      <c r="AA447" s="2"/>
      <c r="AB447" s="2" t="str">
        <f t="shared" si="224"/>
        <v>SBAOR SPARE</v>
      </c>
      <c r="AC447" s="1" t="str">
        <f t="shared" si="225"/>
        <v/>
      </c>
      <c r="AD447" s="1" t="str">
        <f t="shared" si="226"/>
        <v/>
      </c>
      <c r="AE447" s="1" t="str">
        <f t="shared" si="227"/>
        <v/>
      </c>
      <c r="AF447" s="1"/>
      <c r="AG447" s="1"/>
      <c r="AH447" s="1"/>
      <c r="AI447" s="1"/>
      <c r="AJ447" s="1"/>
      <c r="AK447" s="58" t="s">
        <v>165</v>
      </c>
      <c r="AL447" s="4"/>
      <c r="AM447" s="4"/>
      <c r="AN447" s="5"/>
      <c r="AO447" s="195" t="s">
        <v>161</v>
      </c>
      <c r="AP447" s="199" t="s">
        <v>1658</v>
      </c>
      <c r="AQ447" s="197"/>
      <c r="AR447" s="196"/>
      <c r="AS447" s="196"/>
      <c r="AT447" s="205"/>
      <c r="AU447" s="205"/>
      <c r="AV447" s="196"/>
      <c r="AW447" s="4"/>
      <c r="AX447" s="4"/>
      <c r="AY447" s="4"/>
      <c r="AZ447" s="4"/>
      <c r="BA447" s="4"/>
      <c r="BB447" s="4"/>
      <c r="BC447" s="4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4"/>
      <c r="BW447" s="8"/>
      <c r="BX447" s="8"/>
      <c r="BY447" s="8"/>
      <c r="BZ447" s="4"/>
      <c r="CA447" s="4"/>
      <c r="CB447" s="4"/>
      <c r="CC447" s="4"/>
      <c r="CD447" s="27"/>
      <c r="CE447" s="27"/>
      <c r="CF447" s="207">
        <f t="shared" si="258"/>
        <v>3.952</v>
      </c>
      <c r="CG447" s="208">
        <f t="shared" si="259"/>
        <v>4.048</v>
      </c>
      <c r="CH447" s="209"/>
      <c r="CI447" s="210"/>
      <c r="CJ447" s="207">
        <f t="shared" si="230"/>
        <v>11.952</v>
      </c>
      <c r="CK447" s="208">
        <f t="shared" si="231"/>
        <v>12.048</v>
      </c>
      <c r="CL447" s="209"/>
      <c r="CM447" s="210"/>
      <c r="CN447" s="207">
        <f t="shared" si="260"/>
        <v>19.952000000000002</v>
      </c>
      <c r="CO447" s="208">
        <f t="shared" si="261"/>
        <v>20.047999999999998</v>
      </c>
      <c r="CP447" s="211"/>
      <c r="CQ447" s="212"/>
      <c r="CR447" s="213"/>
      <c r="CS447" s="213"/>
    </row>
    <row r="448" spans="1:99 3911:3911" ht="19.899999999999999" customHeight="1">
      <c r="A448" s="194">
        <v>447</v>
      </c>
      <c r="B448" s="195">
        <v>15</v>
      </c>
      <c r="C448" s="195"/>
      <c r="D448" s="196" t="str">
        <f>LEFT(K448,1)&amp;RIGHT(K448,2)&amp;"N"&amp;L448&amp;"S"&amp;M448&amp;N448</f>
        <v>F02N3S315</v>
      </c>
      <c r="E448" s="196" t="s">
        <v>1815</v>
      </c>
      <c r="F448" s="196" t="s">
        <v>1692</v>
      </c>
      <c r="G448" s="196"/>
      <c r="H448" s="196"/>
      <c r="I448" s="237"/>
      <c r="J448" s="237"/>
      <c r="K448" s="2" t="str">
        <f t="shared" si="262"/>
        <v>FCS0302</v>
      </c>
      <c r="L448" s="1">
        <f t="shared" si="263"/>
        <v>3</v>
      </c>
      <c r="M448" s="1">
        <f t="shared" si="264"/>
        <v>3</v>
      </c>
      <c r="N448" s="1">
        <v>15</v>
      </c>
      <c r="O448" s="57" t="str">
        <f t="shared" si="265"/>
        <v>AAI543</v>
      </c>
      <c r="P448" s="2" t="str">
        <f t="shared" si="248"/>
        <v>AO</v>
      </c>
      <c r="Q448" s="2" t="s">
        <v>161</v>
      </c>
      <c r="R448" s="57" t="s">
        <v>162</v>
      </c>
      <c r="S448" s="2"/>
      <c r="T448" s="2"/>
      <c r="U448" s="2"/>
      <c r="V448" s="2"/>
      <c r="W448" s="36"/>
      <c r="X448" s="36"/>
      <c r="Y448" s="3" t="str">
        <f t="shared" si="223"/>
        <v>%Z033115</v>
      </c>
      <c r="Z448" s="2" t="str">
        <f t="shared" si="255"/>
        <v>%%OF01N3S315</v>
      </c>
      <c r="AA448" s="2"/>
      <c r="AB448" s="2" t="str">
        <f t="shared" si="224"/>
        <v>SBAOR SPARE</v>
      </c>
      <c r="AC448" s="1" t="str">
        <f t="shared" si="225"/>
        <v/>
      </c>
      <c r="AD448" s="1" t="str">
        <f t="shared" si="226"/>
        <v/>
      </c>
      <c r="AE448" s="1" t="str">
        <f t="shared" si="227"/>
        <v/>
      </c>
      <c r="AF448" s="1"/>
      <c r="AG448" s="1"/>
      <c r="AH448" s="1"/>
      <c r="AI448" s="1"/>
      <c r="AJ448" s="1"/>
      <c r="AK448" s="58" t="s">
        <v>165</v>
      </c>
      <c r="AL448" s="4"/>
      <c r="AM448" s="4"/>
      <c r="AN448" s="5"/>
      <c r="AO448" s="195" t="s">
        <v>161</v>
      </c>
      <c r="AP448" s="199" t="s">
        <v>1658</v>
      </c>
      <c r="AQ448" s="197"/>
      <c r="AR448" s="196"/>
      <c r="AS448" s="196"/>
      <c r="AT448" s="205"/>
      <c r="AU448" s="205"/>
      <c r="AV448" s="196"/>
      <c r="AW448" s="4"/>
      <c r="AX448" s="4"/>
      <c r="AY448" s="4"/>
      <c r="AZ448" s="4"/>
      <c r="BA448" s="4"/>
      <c r="BB448" s="4"/>
      <c r="BC448" s="4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4"/>
      <c r="BW448" s="8"/>
      <c r="BX448" s="8"/>
      <c r="BY448" s="8"/>
      <c r="BZ448" s="4"/>
      <c r="CA448" s="4"/>
      <c r="CB448" s="4"/>
      <c r="CC448" s="4"/>
      <c r="CD448" s="27"/>
      <c r="CE448" s="27"/>
      <c r="CF448" s="207">
        <f t="shared" si="258"/>
        <v>3.952</v>
      </c>
      <c r="CG448" s="208">
        <f t="shared" si="259"/>
        <v>4.048</v>
      </c>
      <c r="CH448" s="209"/>
      <c r="CI448" s="210"/>
      <c r="CJ448" s="207">
        <f t="shared" si="230"/>
        <v>11.952</v>
      </c>
      <c r="CK448" s="208">
        <f t="shared" si="231"/>
        <v>12.048</v>
      </c>
      <c r="CL448" s="209"/>
      <c r="CM448" s="210"/>
      <c r="CN448" s="207">
        <f t="shared" si="260"/>
        <v>19.952000000000002</v>
      </c>
      <c r="CO448" s="208">
        <f t="shared" si="261"/>
        <v>20.047999999999998</v>
      </c>
      <c r="CP448" s="211"/>
      <c r="CQ448" s="212"/>
      <c r="CR448" s="213"/>
      <c r="CS448" s="213"/>
    </row>
    <row r="449" spans="1:97" ht="19.899999999999999" customHeight="1">
      <c r="A449" s="194">
        <v>448</v>
      </c>
      <c r="B449" s="195">
        <v>16</v>
      </c>
      <c r="C449" s="195"/>
      <c r="D449" s="196" t="str">
        <f>LEFT(K449,1)&amp;RIGHT(K449,2)&amp;"N"&amp;L449&amp;"S"&amp;M449&amp;N449</f>
        <v>F02N3S316</v>
      </c>
      <c r="E449" s="196" t="s">
        <v>1816</v>
      </c>
      <c r="F449" s="196" t="s">
        <v>1692</v>
      </c>
      <c r="G449" s="196"/>
      <c r="H449" s="196"/>
      <c r="I449" s="237"/>
      <c r="J449" s="237"/>
      <c r="K449" s="2" t="str">
        <f t="shared" si="262"/>
        <v>FCS0302</v>
      </c>
      <c r="L449" s="1">
        <f t="shared" si="263"/>
        <v>3</v>
      </c>
      <c r="M449" s="1">
        <f t="shared" si="264"/>
        <v>3</v>
      </c>
      <c r="N449" s="1">
        <v>16</v>
      </c>
      <c r="O449" s="57" t="str">
        <f t="shared" si="265"/>
        <v>AAI543</v>
      </c>
      <c r="P449" s="2" t="str">
        <f t="shared" si="248"/>
        <v>AO</v>
      </c>
      <c r="Q449" s="2" t="s">
        <v>161</v>
      </c>
      <c r="R449" s="57" t="s">
        <v>162</v>
      </c>
      <c r="S449" s="2"/>
      <c r="T449" s="2"/>
      <c r="U449" s="2"/>
      <c r="V449" s="2"/>
      <c r="W449" s="36"/>
      <c r="X449" s="36"/>
      <c r="Y449" s="3" t="str">
        <f t="shared" si="223"/>
        <v>%Z033116</v>
      </c>
      <c r="Z449" s="2" t="str">
        <f t="shared" si="255"/>
        <v>%%OF01N3S316</v>
      </c>
      <c r="AA449" s="2"/>
      <c r="AB449" s="2" t="str">
        <f t="shared" si="224"/>
        <v>SBAOR SPARE</v>
      </c>
      <c r="AC449" s="1" t="str">
        <f t="shared" si="225"/>
        <v/>
      </c>
      <c r="AD449" s="1" t="str">
        <f t="shared" si="226"/>
        <v/>
      </c>
      <c r="AE449" s="1" t="str">
        <f t="shared" si="227"/>
        <v/>
      </c>
      <c r="AF449" s="1"/>
      <c r="AG449" s="1"/>
      <c r="AH449" s="1"/>
      <c r="AI449" s="1"/>
      <c r="AJ449" s="1"/>
      <c r="AK449" s="58" t="s">
        <v>165</v>
      </c>
      <c r="AL449" s="4"/>
      <c r="AM449" s="4"/>
      <c r="AN449" s="5"/>
      <c r="AO449" s="195" t="s">
        <v>161</v>
      </c>
      <c r="AP449" s="199" t="s">
        <v>1658</v>
      </c>
      <c r="AQ449" s="197"/>
      <c r="AR449" s="196"/>
      <c r="AS449" s="196"/>
      <c r="AT449" s="205"/>
      <c r="AU449" s="205"/>
      <c r="AV449" s="196"/>
      <c r="AW449" s="4"/>
      <c r="AX449" s="4"/>
      <c r="AY449" s="4"/>
      <c r="AZ449" s="4"/>
      <c r="BA449" s="4"/>
      <c r="BB449" s="4"/>
      <c r="BC449" s="4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4"/>
      <c r="BW449" s="8"/>
      <c r="BX449" s="8"/>
      <c r="BY449" s="8"/>
      <c r="BZ449" s="4"/>
      <c r="CA449" s="4"/>
      <c r="CB449" s="4"/>
      <c r="CC449" s="4"/>
      <c r="CD449" s="27"/>
      <c r="CE449" s="27"/>
      <c r="CF449" s="207">
        <f t="shared" si="258"/>
        <v>3.952</v>
      </c>
      <c r="CG449" s="208">
        <f t="shared" si="259"/>
        <v>4.048</v>
      </c>
      <c r="CH449" s="209"/>
      <c r="CI449" s="210"/>
      <c r="CJ449" s="207">
        <f t="shared" si="230"/>
        <v>11.952</v>
      </c>
      <c r="CK449" s="208">
        <f t="shared" si="231"/>
        <v>12.048</v>
      </c>
      <c r="CL449" s="209"/>
      <c r="CM449" s="210"/>
      <c r="CN449" s="207">
        <f t="shared" si="260"/>
        <v>19.952000000000002</v>
      </c>
      <c r="CO449" s="208">
        <f t="shared" si="261"/>
        <v>20.047999999999998</v>
      </c>
      <c r="CP449" s="211"/>
      <c r="CQ449" s="212"/>
      <c r="CR449" s="213"/>
      <c r="CS449" s="213"/>
    </row>
    <row r="450" spans="1:97" ht="19.899999999999999" customHeight="1">
      <c r="A450" s="194">
        <v>449</v>
      </c>
      <c r="B450" s="195">
        <v>1</v>
      </c>
      <c r="C450" s="195"/>
      <c r="D450" s="196" t="s">
        <v>4065</v>
      </c>
      <c r="E450" s="196" t="s">
        <v>4066</v>
      </c>
      <c r="F450" s="196" t="s">
        <v>4067</v>
      </c>
      <c r="G450" s="196" t="s">
        <v>313</v>
      </c>
      <c r="H450" s="196" t="s">
        <v>314</v>
      </c>
      <c r="I450" s="237" t="str">
        <f t="shared" ref="I450:I460" si="266">IF(G450&lt;&gt;"",LEFT(G450,FIND("~",G450,1)-1),"")</f>
        <v>0</v>
      </c>
      <c r="J450" s="237" t="str">
        <f t="shared" ref="J450:J460" si="267">IF(G450&lt;&gt;"",MID(G450,FIND("~",G450,1)+1,10),"")</f>
        <v>100</v>
      </c>
      <c r="K450" s="2" t="s">
        <v>75</v>
      </c>
      <c r="L450" s="1">
        <v>4</v>
      </c>
      <c r="M450" s="1">
        <v>3</v>
      </c>
      <c r="N450" s="1">
        <v>1</v>
      </c>
      <c r="O450" s="57" t="s">
        <v>59</v>
      </c>
      <c r="P450" s="57" t="str">
        <f t="shared" si="248"/>
        <v>AO</v>
      </c>
      <c r="Q450" s="2" t="s">
        <v>161</v>
      </c>
      <c r="R450" s="57" t="s">
        <v>162</v>
      </c>
      <c r="S450" s="2"/>
      <c r="T450" s="2"/>
      <c r="U450" s="2">
        <v>30</v>
      </c>
      <c r="V450" s="2"/>
      <c r="W450" s="36" t="s">
        <v>4068</v>
      </c>
      <c r="X450" s="36" t="s">
        <v>1750</v>
      </c>
      <c r="Y450" s="3" t="str">
        <f t="shared" ref="Y450:Y513" si="268">"%Z"&amp;TEXT(L450,"00")&amp;TEXT(M450,"0")&amp;"1"&amp;TEXT(N450,"00")</f>
        <v>%Z043101</v>
      </c>
      <c r="Z450" s="2" t="str">
        <f t="shared" si="255"/>
        <v>%%O08HV8039</v>
      </c>
      <c r="AA450" s="2"/>
      <c r="AB450" s="2" t="str">
        <f t="shared" ref="AB450:AB513" si="269">IF(F450&lt;&gt;"",F450,"")</f>
        <v>碱液至VE801手动调节阀</v>
      </c>
      <c r="AC450" s="1" t="str">
        <f t="shared" ref="AC450:AC513" si="270">IF(I450&lt;&gt;"",I450,"")</f>
        <v>0</v>
      </c>
      <c r="AD450" s="1" t="str">
        <f t="shared" ref="AD450:AD513" si="271">IF(J450&lt;&gt;"",J450,"")</f>
        <v>100</v>
      </c>
      <c r="AE450" s="1" t="str">
        <f t="shared" ref="AE450:AE513" si="272">IF(H450&lt;&gt;"",H450,"")</f>
        <v>%</v>
      </c>
      <c r="AF450" s="1"/>
      <c r="AG450" s="1"/>
      <c r="AH450" s="1"/>
      <c r="AI450" s="1"/>
      <c r="AJ450" s="1"/>
      <c r="AK450" s="58" t="s">
        <v>165</v>
      </c>
      <c r="AL450" s="4"/>
      <c r="AM450" s="4"/>
      <c r="AN450" s="5"/>
      <c r="AO450" s="195" t="s">
        <v>161</v>
      </c>
      <c r="AP450" s="199" t="s">
        <v>1658</v>
      </c>
      <c r="AQ450" s="197"/>
      <c r="AR450" s="196"/>
      <c r="AS450" s="196"/>
      <c r="AT450" s="205"/>
      <c r="AU450" s="205" t="s">
        <v>1659</v>
      </c>
      <c r="AV450" s="196" t="s">
        <v>170</v>
      </c>
      <c r="AW450" s="4"/>
      <c r="AX450" s="4"/>
      <c r="AY450" s="4"/>
      <c r="AZ450" s="4"/>
      <c r="BA450" s="4"/>
      <c r="BB450" s="4"/>
      <c r="BC450" s="4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4"/>
      <c r="BW450" s="8"/>
      <c r="BX450" s="8"/>
      <c r="BY450" s="8"/>
      <c r="BZ450" s="4"/>
      <c r="CA450" s="4"/>
      <c r="CB450" s="4"/>
      <c r="CC450" s="4"/>
      <c r="CD450" s="27"/>
      <c r="CE450" s="27"/>
      <c r="CF450" s="207">
        <f t="shared" si="258"/>
        <v>3.952</v>
      </c>
      <c r="CG450" s="208">
        <f t="shared" si="259"/>
        <v>4.048</v>
      </c>
      <c r="CH450" s="209"/>
      <c r="CI450" s="210"/>
      <c r="CJ450" s="207">
        <f t="shared" ref="CJ450:CJ513" si="273">IF(OR(P450="AI",P450="PI"),(AD450+AC450)/2-(AD450-AC450)*0.001,IF(P450="AO",12-0.048,""))</f>
        <v>11.952</v>
      </c>
      <c r="CK450" s="208">
        <f t="shared" ref="CK450:CK513" si="274">IF(OR(P450="AI",P450="PI"),(AD450+AC450)/2+(AD450-AC450)*0.001,IF(P450="AO",12+0.048,""))</f>
        <v>12.048</v>
      </c>
      <c r="CL450" s="209"/>
      <c r="CM450" s="210"/>
      <c r="CN450" s="207">
        <f t="shared" si="260"/>
        <v>19.952000000000002</v>
      </c>
      <c r="CO450" s="208">
        <f t="shared" si="261"/>
        <v>20.047999999999998</v>
      </c>
      <c r="CP450" s="211"/>
      <c r="CQ450" s="212"/>
      <c r="CR450" s="213"/>
      <c r="CS450" s="213"/>
    </row>
    <row r="451" spans="1:97" ht="19.899999999999999" customHeight="1">
      <c r="A451" s="194">
        <v>450</v>
      </c>
      <c r="B451" s="195">
        <v>2</v>
      </c>
      <c r="C451" s="195"/>
      <c r="D451" s="196" t="s">
        <v>4069</v>
      </c>
      <c r="E451" s="196" t="s">
        <v>4070</v>
      </c>
      <c r="F451" s="196" t="s">
        <v>4071</v>
      </c>
      <c r="G451" s="196" t="s">
        <v>313</v>
      </c>
      <c r="H451" s="196" t="s">
        <v>314</v>
      </c>
      <c r="I451" s="237" t="str">
        <f t="shared" si="266"/>
        <v>0</v>
      </c>
      <c r="J451" s="237" t="str">
        <f t="shared" si="267"/>
        <v>100</v>
      </c>
      <c r="K451" s="2" t="str">
        <f t="shared" ref="K451:K465" si="275">K450</f>
        <v>FCS0302</v>
      </c>
      <c r="L451" s="1">
        <f t="shared" ref="L451:L465" si="276">L450</f>
        <v>4</v>
      </c>
      <c r="M451" s="1">
        <f t="shared" ref="M451:M465" si="277">M450</f>
        <v>3</v>
      </c>
      <c r="N451" s="1">
        <v>2</v>
      </c>
      <c r="O451" s="57" t="str">
        <f t="shared" ref="O451:O465" si="278">O450</f>
        <v>AAI543</v>
      </c>
      <c r="P451" s="2" t="str">
        <f t="shared" si="248"/>
        <v>AO</v>
      </c>
      <c r="Q451" s="2" t="s">
        <v>161</v>
      </c>
      <c r="R451" s="57" t="s">
        <v>162</v>
      </c>
      <c r="S451" s="2"/>
      <c r="T451" s="2"/>
      <c r="U451" s="2">
        <v>30</v>
      </c>
      <c r="V451" s="2"/>
      <c r="W451" s="36" t="s">
        <v>4072</v>
      </c>
      <c r="X451" s="36" t="s">
        <v>1750</v>
      </c>
      <c r="Y451" s="3" t="str">
        <f t="shared" si="268"/>
        <v>%Z043102</v>
      </c>
      <c r="Z451" s="2" t="str">
        <f t="shared" si="255"/>
        <v>%%O08HZV9023</v>
      </c>
      <c r="AA451" s="2"/>
      <c r="AB451" s="2" t="str">
        <f t="shared" si="269"/>
        <v>干排气阻火器手动调节阀</v>
      </c>
      <c r="AC451" s="1" t="str">
        <f t="shared" si="270"/>
        <v>0</v>
      </c>
      <c r="AD451" s="1" t="str">
        <f t="shared" si="271"/>
        <v>100</v>
      </c>
      <c r="AE451" s="1" t="str">
        <f t="shared" si="272"/>
        <v>%</v>
      </c>
      <c r="AF451" s="1"/>
      <c r="AG451" s="1"/>
      <c r="AH451" s="1"/>
      <c r="AI451" s="1"/>
      <c r="AJ451" s="1"/>
      <c r="AK451" s="58" t="s">
        <v>165</v>
      </c>
      <c r="AL451" s="4"/>
      <c r="AM451" s="4"/>
      <c r="AN451" s="5"/>
      <c r="AO451" s="195" t="s">
        <v>161</v>
      </c>
      <c r="AP451" s="199" t="s">
        <v>1658</v>
      </c>
      <c r="AQ451" s="197"/>
      <c r="AR451" s="196"/>
      <c r="AS451" s="196"/>
      <c r="AT451" s="205"/>
      <c r="AU451" s="205" t="s">
        <v>1659</v>
      </c>
      <c r="AV451" s="196" t="s">
        <v>170</v>
      </c>
      <c r="AW451" s="4"/>
      <c r="AX451" s="4"/>
      <c r="AY451" s="4"/>
      <c r="AZ451" s="4"/>
      <c r="BA451" s="4"/>
      <c r="BB451" s="4"/>
      <c r="BC451" s="4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4"/>
      <c r="BW451" s="8"/>
      <c r="BX451" s="8"/>
      <c r="BY451" s="8"/>
      <c r="BZ451" s="4"/>
      <c r="CA451" s="4"/>
      <c r="CB451" s="4"/>
      <c r="CC451" s="4"/>
      <c r="CD451" s="27"/>
      <c r="CE451" s="27"/>
      <c r="CF451" s="207">
        <f t="shared" si="258"/>
        <v>3.952</v>
      </c>
      <c r="CG451" s="208">
        <f t="shared" si="259"/>
        <v>4.048</v>
      </c>
      <c r="CH451" s="209"/>
      <c r="CI451" s="210"/>
      <c r="CJ451" s="207">
        <f t="shared" si="273"/>
        <v>11.952</v>
      </c>
      <c r="CK451" s="208">
        <f t="shared" si="274"/>
        <v>12.048</v>
      </c>
      <c r="CL451" s="209"/>
      <c r="CM451" s="210"/>
      <c r="CN451" s="207">
        <f t="shared" si="260"/>
        <v>19.952000000000002</v>
      </c>
      <c r="CO451" s="208">
        <f t="shared" si="261"/>
        <v>20.047999999999998</v>
      </c>
      <c r="CP451" s="211"/>
      <c r="CQ451" s="212"/>
      <c r="CR451" s="213"/>
      <c r="CS451" s="213"/>
    </row>
    <row r="452" spans="1:97" ht="19.899999999999999" customHeight="1">
      <c r="A452" s="194">
        <v>451</v>
      </c>
      <c r="B452" s="195">
        <v>3</v>
      </c>
      <c r="C452" s="195"/>
      <c r="D452" s="196" t="s">
        <v>4073</v>
      </c>
      <c r="E452" s="196" t="s">
        <v>4074</v>
      </c>
      <c r="F452" s="196" t="s">
        <v>4075</v>
      </c>
      <c r="G452" s="196" t="s">
        <v>313</v>
      </c>
      <c r="H452" s="196" t="s">
        <v>314</v>
      </c>
      <c r="I452" s="237" t="str">
        <f t="shared" si="266"/>
        <v>0</v>
      </c>
      <c r="J452" s="237" t="str">
        <f t="shared" si="267"/>
        <v>100</v>
      </c>
      <c r="K452" s="2" t="str">
        <f t="shared" si="275"/>
        <v>FCS0302</v>
      </c>
      <c r="L452" s="1">
        <f t="shared" si="276"/>
        <v>4</v>
      </c>
      <c r="M452" s="1">
        <f t="shared" si="277"/>
        <v>3</v>
      </c>
      <c r="N452" s="1">
        <v>3</v>
      </c>
      <c r="O452" s="57" t="str">
        <f t="shared" si="278"/>
        <v>AAI543</v>
      </c>
      <c r="P452" s="2" t="str">
        <f t="shared" si="248"/>
        <v>AO</v>
      </c>
      <c r="Q452" s="2" t="s">
        <v>161</v>
      </c>
      <c r="R452" s="57" t="s">
        <v>162</v>
      </c>
      <c r="S452" s="2"/>
      <c r="T452" s="2"/>
      <c r="U452" s="2">
        <v>30</v>
      </c>
      <c r="V452" s="2"/>
      <c r="W452" s="36" t="s">
        <v>4076</v>
      </c>
      <c r="X452" s="36" t="s">
        <v>1750</v>
      </c>
      <c r="Y452" s="3" t="str">
        <f t="shared" si="268"/>
        <v>%Z043103</v>
      </c>
      <c r="Z452" s="2" t="str">
        <f t="shared" si="255"/>
        <v>%%O08HZV9025</v>
      </c>
      <c r="AA452" s="2"/>
      <c r="AB452" s="2" t="str">
        <f t="shared" si="269"/>
        <v>阻火器出口手动调节阀</v>
      </c>
      <c r="AC452" s="1" t="str">
        <f t="shared" si="270"/>
        <v>0</v>
      </c>
      <c r="AD452" s="1" t="str">
        <f t="shared" si="271"/>
        <v>100</v>
      </c>
      <c r="AE452" s="1" t="str">
        <f t="shared" si="272"/>
        <v>%</v>
      </c>
      <c r="AF452" s="1"/>
      <c r="AG452" s="1"/>
      <c r="AH452" s="1"/>
      <c r="AI452" s="1"/>
      <c r="AJ452" s="1"/>
      <c r="AK452" s="58" t="s">
        <v>165</v>
      </c>
      <c r="AL452" s="4"/>
      <c r="AM452" s="4"/>
      <c r="AN452" s="5"/>
      <c r="AO452" s="195" t="s">
        <v>161</v>
      </c>
      <c r="AP452" s="199" t="s">
        <v>1658</v>
      </c>
      <c r="AQ452" s="197"/>
      <c r="AR452" s="196"/>
      <c r="AS452" s="196"/>
      <c r="AT452" s="205"/>
      <c r="AU452" s="205" t="s">
        <v>1659</v>
      </c>
      <c r="AV452" s="196" t="s">
        <v>170</v>
      </c>
      <c r="AW452" s="4"/>
      <c r="AX452" s="4"/>
      <c r="AY452" s="4"/>
      <c r="AZ452" s="4"/>
      <c r="BA452" s="4"/>
      <c r="BB452" s="4"/>
      <c r="BC452" s="4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4"/>
      <c r="BW452" s="8"/>
      <c r="BX452" s="8"/>
      <c r="BY452" s="8"/>
      <c r="BZ452" s="4"/>
      <c r="CA452" s="4"/>
      <c r="CB452" s="4"/>
      <c r="CC452" s="4"/>
      <c r="CD452" s="27"/>
      <c r="CE452" s="27"/>
      <c r="CF452" s="207">
        <f t="shared" si="258"/>
        <v>3.952</v>
      </c>
      <c r="CG452" s="208">
        <f t="shared" si="259"/>
        <v>4.048</v>
      </c>
      <c r="CH452" s="209"/>
      <c r="CI452" s="210"/>
      <c r="CJ452" s="207">
        <f t="shared" si="273"/>
        <v>11.952</v>
      </c>
      <c r="CK452" s="208">
        <f t="shared" si="274"/>
        <v>12.048</v>
      </c>
      <c r="CL452" s="209"/>
      <c r="CM452" s="210"/>
      <c r="CN452" s="207">
        <f t="shared" si="260"/>
        <v>19.952000000000002</v>
      </c>
      <c r="CO452" s="208">
        <f t="shared" si="261"/>
        <v>20.047999999999998</v>
      </c>
      <c r="CP452" s="211"/>
      <c r="CQ452" s="212"/>
      <c r="CR452" s="213"/>
      <c r="CS452" s="213"/>
    </row>
    <row r="453" spans="1:97" ht="19.899999999999999" customHeight="1">
      <c r="A453" s="194">
        <v>452</v>
      </c>
      <c r="B453" s="195">
        <v>4</v>
      </c>
      <c r="C453" s="195"/>
      <c r="D453" s="196" t="s">
        <v>4077</v>
      </c>
      <c r="E453" s="196" t="s">
        <v>4078</v>
      </c>
      <c r="F453" s="196" t="s">
        <v>4079</v>
      </c>
      <c r="G453" s="196" t="s">
        <v>313</v>
      </c>
      <c r="H453" s="196" t="s">
        <v>314</v>
      </c>
      <c r="I453" s="237" t="str">
        <f t="shared" si="266"/>
        <v>0</v>
      </c>
      <c r="J453" s="237" t="str">
        <f t="shared" si="267"/>
        <v>100</v>
      </c>
      <c r="K453" s="2" t="str">
        <f t="shared" si="275"/>
        <v>FCS0302</v>
      </c>
      <c r="L453" s="1">
        <f t="shared" si="276"/>
        <v>4</v>
      </c>
      <c r="M453" s="1">
        <f t="shared" si="277"/>
        <v>3</v>
      </c>
      <c r="N453" s="1">
        <v>4</v>
      </c>
      <c r="O453" s="57" t="str">
        <f t="shared" si="278"/>
        <v>AAI543</v>
      </c>
      <c r="P453" s="2" t="str">
        <f t="shared" si="248"/>
        <v>AO</v>
      </c>
      <c r="Q453" s="2" t="s">
        <v>161</v>
      </c>
      <c r="R453" s="57" t="s">
        <v>162</v>
      </c>
      <c r="S453" s="2"/>
      <c r="T453" s="2"/>
      <c r="U453" s="2">
        <v>30</v>
      </c>
      <c r="V453" s="2"/>
      <c r="W453" s="36" t="s">
        <v>4080</v>
      </c>
      <c r="X453" s="36" t="s">
        <v>1750</v>
      </c>
      <c r="Y453" s="3" t="str">
        <f t="shared" si="268"/>
        <v>%Z043104</v>
      </c>
      <c r="Z453" s="2" t="str">
        <f t="shared" si="255"/>
        <v>%%O08HZV9027</v>
      </c>
      <c r="AA453" s="2"/>
      <c r="AB453" s="2" t="str">
        <f t="shared" si="269"/>
        <v>喷射器出口手动调节阀</v>
      </c>
      <c r="AC453" s="1" t="str">
        <f t="shared" si="270"/>
        <v>0</v>
      </c>
      <c r="AD453" s="1" t="str">
        <f t="shared" si="271"/>
        <v>100</v>
      </c>
      <c r="AE453" s="1" t="str">
        <f t="shared" si="272"/>
        <v>%</v>
      </c>
      <c r="AF453" s="1"/>
      <c r="AG453" s="1"/>
      <c r="AH453" s="1"/>
      <c r="AI453" s="1"/>
      <c r="AJ453" s="1"/>
      <c r="AK453" s="58" t="s">
        <v>165</v>
      </c>
      <c r="AL453" s="4"/>
      <c r="AM453" s="4"/>
      <c r="AN453" s="5"/>
      <c r="AO453" s="195" t="s">
        <v>161</v>
      </c>
      <c r="AP453" s="199" t="s">
        <v>1658</v>
      </c>
      <c r="AQ453" s="197"/>
      <c r="AR453" s="196"/>
      <c r="AS453" s="196"/>
      <c r="AT453" s="205"/>
      <c r="AU453" s="205" t="s">
        <v>1659</v>
      </c>
      <c r="AV453" s="196" t="s">
        <v>170</v>
      </c>
      <c r="AW453" s="4"/>
      <c r="AX453" s="4"/>
      <c r="AY453" s="4"/>
      <c r="AZ453" s="4"/>
      <c r="BA453" s="4"/>
      <c r="BB453" s="4"/>
      <c r="BC453" s="4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4"/>
      <c r="BW453" s="8"/>
      <c r="BX453" s="8"/>
      <c r="BY453" s="8"/>
      <c r="BZ453" s="4"/>
      <c r="CA453" s="4"/>
      <c r="CB453" s="4"/>
      <c r="CC453" s="4"/>
      <c r="CD453" s="27"/>
      <c r="CE453" s="27"/>
      <c r="CF453" s="207">
        <f t="shared" si="258"/>
        <v>3.952</v>
      </c>
      <c r="CG453" s="208">
        <f t="shared" si="259"/>
        <v>4.048</v>
      </c>
      <c r="CH453" s="209"/>
      <c r="CI453" s="210"/>
      <c r="CJ453" s="207">
        <f t="shared" si="273"/>
        <v>11.952</v>
      </c>
      <c r="CK453" s="208">
        <f t="shared" si="274"/>
        <v>12.048</v>
      </c>
      <c r="CL453" s="209"/>
      <c r="CM453" s="210"/>
      <c r="CN453" s="207">
        <f t="shared" si="260"/>
        <v>19.952000000000002</v>
      </c>
      <c r="CO453" s="208">
        <f t="shared" si="261"/>
        <v>20.047999999999998</v>
      </c>
      <c r="CP453" s="211"/>
      <c r="CQ453" s="212"/>
      <c r="CR453" s="213"/>
      <c r="CS453" s="213"/>
    </row>
    <row r="454" spans="1:97" ht="19.899999999999999" customHeight="1">
      <c r="A454" s="194">
        <v>453</v>
      </c>
      <c r="B454" s="195">
        <v>5</v>
      </c>
      <c r="C454" s="195"/>
      <c r="D454" s="196" t="s">
        <v>4081</v>
      </c>
      <c r="E454" s="196" t="s">
        <v>4082</v>
      </c>
      <c r="F454" s="196" t="s">
        <v>4075</v>
      </c>
      <c r="G454" s="196" t="s">
        <v>313</v>
      </c>
      <c r="H454" s="196" t="s">
        <v>314</v>
      </c>
      <c r="I454" s="237" t="str">
        <f t="shared" si="266"/>
        <v>0</v>
      </c>
      <c r="J454" s="237" t="str">
        <f t="shared" si="267"/>
        <v>100</v>
      </c>
      <c r="K454" s="2" t="str">
        <f t="shared" si="275"/>
        <v>FCS0302</v>
      </c>
      <c r="L454" s="1">
        <f t="shared" si="276"/>
        <v>4</v>
      </c>
      <c r="M454" s="1">
        <f t="shared" si="277"/>
        <v>3</v>
      </c>
      <c r="N454" s="1">
        <v>5</v>
      </c>
      <c r="O454" s="57" t="str">
        <f t="shared" si="278"/>
        <v>AAI543</v>
      </c>
      <c r="P454" s="2" t="str">
        <f t="shared" si="248"/>
        <v>AO</v>
      </c>
      <c r="Q454" s="2" t="s">
        <v>161</v>
      </c>
      <c r="R454" s="57" t="s">
        <v>162</v>
      </c>
      <c r="S454" s="2"/>
      <c r="T454" s="2"/>
      <c r="U454" s="2">
        <v>30</v>
      </c>
      <c r="V454" s="2"/>
      <c r="W454" s="36" t="s">
        <v>4083</v>
      </c>
      <c r="X454" s="36" t="s">
        <v>1750</v>
      </c>
      <c r="Y454" s="3" t="str">
        <f t="shared" si="268"/>
        <v>%Z043105</v>
      </c>
      <c r="Z454" s="2" t="str">
        <f t="shared" si="255"/>
        <v>%%O08HZV9080</v>
      </c>
      <c r="AA454" s="2"/>
      <c r="AB454" s="2" t="str">
        <f t="shared" si="269"/>
        <v>阻火器出口手动调节阀</v>
      </c>
      <c r="AC454" s="1" t="str">
        <f t="shared" si="270"/>
        <v>0</v>
      </c>
      <c r="AD454" s="1" t="str">
        <f t="shared" si="271"/>
        <v>100</v>
      </c>
      <c r="AE454" s="1" t="str">
        <f t="shared" si="272"/>
        <v>%</v>
      </c>
      <c r="AF454" s="1"/>
      <c r="AG454" s="1"/>
      <c r="AH454" s="1"/>
      <c r="AI454" s="1"/>
      <c r="AJ454" s="1"/>
      <c r="AK454" s="58" t="s">
        <v>165</v>
      </c>
      <c r="AL454" s="4"/>
      <c r="AM454" s="4"/>
      <c r="AN454" s="5"/>
      <c r="AO454" s="195" t="s">
        <v>161</v>
      </c>
      <c r="AP454" s="199" t="s">
        <v>1658</v>
      </c>
      <c r="AQ454" s="197"/>
      <c r="AR454" s="196"/>
      <c r="AS454" s="196"/>
      <c r="AT454" s="205"/>
      <c r="AU454" s="205" t="s">
        <v>1659</v>
      </c>
      <c r="AV454" s="196" t="s">
        <v>170</v>
      </c>
      <c r="AW454" s="4"/>
      <c r="AX454" s="4"/>
      <c r="AY454" s="4"/>
      <c r="AZ454" s="4"/>
      <c r="BA454" s="4"/>
      <c r="BB454" s="4"/>
      <c r="BC454" s="4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4"/>
      <c r="BW454" s="8"/>
      <c r="BX454" s="8"/>
      <c r="BY454" s="8"/>
      <c r="BZ454" s="4"/>
      <c r="CA454" s="4"/>
      <c r="CB454" s="4"/>
      <c r="CC454" s="4"/>
      <c r="CD454" s="27"/>
      <c r="CE454" s="27"/>
      <c r="CF454" s="207">
        <f t="shared" si="258"/>
        <v>3.952</v>
      </c>
      <c r="CG454" s="208">
        <f t="shared" si="259"/>
        <v>4.048</v>
      </c>
      <c r="CH454" s="209"/>
      <c r="CI454" s="210"/>
      <c r="CJ454" s="207">
        <f t="shared" si="273"/>
        <v>11.952</v>
      </c>
      <c r="CK454" s="208">
        <f t="shared" si="274"/>
        <v>12.048</v>
      </c>
      <c r="CL454" s="209"/>
      <c r="CM454" s="210"/>
      <c r="CN454" s="207">
        <f t="shared" si="260"/>
        <v>19.952000000000002</v>
      </c>
      <c r="CO454" s="208">
        <f t="shared" si="261"/>
        <v>20.047999999999998</v>
      </c>
      <c r="CP454" s="211"/>
      <c r="CQ454" s="212"/>
      <c r="CR454" s="213"/>
      <c r="CS454" s="213"/>
    </row>
    <row r="455" spans="1:97" ht="19.899999999999999" customHeight="1">
      <c r="A455" s="194">
        <v>454</v>
      </c>
      <c r="B455" s="195">
        <v>6</v>
      </c>
      <c r="C455" s="195"/>
      <c r="D455" s="196" t="s">
        <v>4084</v>
      </c>
      <c r="E455" s="196" t="s">
        <v>4085</v>
      </c>
      <c r="F455" s="196" t="s">
        <v>4079</v>
      </c>
      <c r="G455" s="196" t="s">
        <v>313</v>
      </c>
      <c r="H455" s="196" t="s">
        <v>314</v>
      </c>
      <c r="I455" s="237" t="str">
        <f t="shared" si="266"/>
        <v>0</v>
      </c>
      <c r="J455" s="237" t="str">
        <f t="shared" si="267"/>
        <v>100</v>
      </c>
      <c r="K455" s="2" t="str">
        <f t="shared" si="275"/>
        <v>FCS0302</v>
      </c>
      <c r="L455" s="1">
        <f t="shared" si="276"/>
        <v>4</v>
      </c>
      <c r="M455" s="1">
        <f t="shared" si="277"/>
        <v>3</v>
      </c>
      <c r="N455" s="1">
        <v>6</v>
      </c>
      <c r="O455" s="57" t="str">
        <f t="shared" si="278"/>
        <v>AAI543</v>
      </c>
      <c r="P455" s="2" t="str">
        <f t="shared" si="248"/>
        <v>AO</v>
      </c>
      <c r="Q455" s="2" t="s">
        <v>161</v>
      </c>
      <c r="R455" s="57" t="s">
        <v>162</v>
      </c>
      <c r="S455" s="2"/>
      <c r="T455" s="2"/>
      <c r="U455" s="2">
        <v>30</v>
      </c>
      <c r="V455" s="2"/>
      <c r="W455" s="36" t="s">
        <v>4086</v>
      </c>
      <c r="X455" s="36" t="s">
        <v>1750</v>
      </c>
      <c r="Y455" s="3" t="str">
        <f t="shared" si="268"/>
        <v>%Z043106</v>
      </c>
      <c r="Z455" s="2" t="str">
        <f t="shared" si="255"/>
        <v>%%O08HZV9081</v>
      </c>
      <c r="AA455" s="2"/>
      <c r="AB455" s="2" t="str">
        <f t="shared" si="269"/>
        <v>喷射器出口手动调节阀</v>
      </c>
      <c r="AC455" s="1" t="str">
        <f t="shared" si="270"/>
        <v>0</v>
      </c>
      <c r="AD455" s="1" t="str">
        <f t="shared" si="271"/>
        <v>100</v>
      </c>
      <c r="AE455" s="1" t="str">
        <f t="shared" si="272"/>
        <v>%</v>
      </c>
      <c r="AF455" s="1"/>
      <c r="AG455" s="1"/>
      <c r="AH455" s="1"/>
      <c r="AI455" s="1"/>
      <c r="AJ455" s="1"/>
      <c r="AK455" s="58" t="s">
        <v>165</v>
      </c>
      <c r="AL455" s="4"/>
      <c r="AM455" s="4"/>
      <c r="AN455" s="5"/>
      <c r="AO455" s="195" t="s">
        <v>161</v>
      </c>
      <c r="AP455" s="199" t="s">
        <v>1658</v>
      </c>
      <c r="AQ455" s="197"/>
      <c r="AR455" s="196"/>
      <c r="AS455" s="196"/>
      <c r="AT455" s="205"/>
      <c r="AU455" s="205" t="s">
        <v>1659</v>
      </c>
      <c r="AV455" s="196" t="s">
        <v>170</v>
      </c>
      <c r="AW455" s="4"/>
      <c r="AX455" s="4"/>
      <c r="AY455" s="4"/>
      <c r="AZ455" s="4"/>
      <c r="BA455" s="4"/>
      <c r="BB455" s="4"/>
      <c r="BC455" s="4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4"/>
      <c r="BW455" s="8"/>
      <c r="BX455" s="8"/>
      <c r="BY455" s="8"/>
      <c r="BZ455" s="4"/>
      <c r="CA455" s="4"/>
      <c r="CB455" s="4"/>
      <c r="CC455" s="4"/>
      <c r="CD455" s="27"/>
      <c r="CE455" s="27"/>
      <c r="CF455" s="207">
        <f t="shared" si="258"/>
        <v>3.952</v>
      </c>
      <c r="CG455" s="208">
        <f t="shared" si="259"/>
        <v>4.048</v>
      </c>
      <c r="CH455" s="209"/>
      <c r="CI455" s="210"/>
      <c r="CJ455" s="207">
        <f t="shared" si="273"/>
        <v>11.952</v>
      </c>
      <c r="CK455" s="208">
        <f t="shared" si="274"/>
        <v>12.048</v>
      </c>
      <c r="CL455" s="209"/>
      <c r="CM455" s="210"/>
      <c r="CN455" s="207">
        <f t="shared" si="260"/>
        <v>19.952000000000002</v>
      </c>
      <c r="CO455" s="208">
        <f t="shared" si="261"/>
        <v>20.047999999999998</v>
      </c>
      <c r="CP455" s="211"/>
      <c r="CQ455" s="212"/>
      <c r="CR455" s="213"/>
      <c r="CS455" s="213"/>
    </row>
    <row r="456" spans="1:97" ht="19.899999999999999" customHeight="1">
      <c r="A456" s="194">
        <v>455</v>
      </c>
      <c r="B456" s="195">
        <v>7</v>
      </c>
      <c r="C456" s="195"/>
      <c r="D456" s="196" t="s">
        <v>4087</v>
      </c>
      <c r="E456" s="196" t="s">
        <v>4088</v>
      </c>
      <c r="F456" s="196" t="s">
        <v>4075</v>
      </c>
      <c r="G456" s="196" t="s">
        <v>313</v>
      </c>
      <c r="H456" s="196" t="s">
        <v>314</v>
      </c>
      <c r="I456" s="237" t="str">
        <f t="shared" si="266"/>
        <v>0</v>
      </c>
      <c r="J456" s="237" t="str">
        <f t="shared" si="267"/>
        <v>100</v>
      </c>
      <c r="K456" s="2" t="str">
        <f t="shared" si="275"/>
        <v>FCS0302</v>
      </c>
      <c r="L456" s="1">
        <f t="shared" si="276"/>
        <v>4</v>
      </c>
      <c r="M456" s="1">
        <f t="shared" si="277"/>
        <v>3</v>
      </c>
      <c r="N456" s="1">
        <v>7</v>
      </c>
      <c r="O456" s="57" t="str">
        <f t="shared" si="278"/>
        <v>AAI543</v>
      </c>
      <c r="P456" s="2" t="str">
        <f t="shared" si="248"/>
        <v>AO</v>
      </c>
      <c r="Q456" s="2" t="s">
        <v>161</v>
      </c>
      <c r="R456" s="57" t="s">
        <v>162</v>
      </c>
      <c r="S456" s="2"/>
      <c r="T456" s="2"/>
      <c r="U456" s="2">
        <v>30</v>
      </c>
      <c r="V456" s="2"/>
      <c r="W456" s="36" t="s">
        <v>4089</v>
      </c>
      <c r="X456" s="36" t="s">
        <v>1750</v>
      </c>
      <c r="Y456" s="3" t="str">
        <f t="shared" si="268"/>
        <v>%Z043107</v>
      </c>
      <c r="Z456" s="2" t="str">
        <f t="shared" si="255"/>
        <v>%%O08HZV9082</v>
      </c>
      <c r="AA456" s="2"/>
      <c r="AB456" s="2" t="str">
        <f t="shared" si="269"/>
        <v>阻火器出口手动调节阀</v>
      </c>
      <c r="AC456" s="1" t="str">
        <f t="shared" si="270"/>
        <v>0</v>
      </c>
      <c r="AD456" s="1" t="str">
        <f t="shared" si="271"/>
        <v>100</v>
      </c>
      <c r="AE456" s="1" t="str">
        <f t="shared" si="272"/>
        <v>%</v>
      </c>
      <c r="AF456" s="59"/>
      <c r="AG456" s="59"/>
      <c r="AH456" s="1"/>
      <c r="AI456" s="1"/>
      <c r="AJ456" s="1"/>
      <c r="AK456" s="58" t="s">
        <v>165</v>
      </c>
      <c r="AL456" s="4"/>
      <c r="AM456" s="4"/>
      <c r="AN456" s="5"/>
      <c r="AO456" s="195" t="s">
        <v>161</v>
      </c>
      <c r="AP456" s="199" t="s">
        <v>1658</v>
      </c>
      <c r="AQ456" s="197"/>
      <c r="AR456" s="196"/>
      <c r="AS456" s="196"/>
      <c r="AT456" s="205"/>
      <c r="AU456" s="205" t="s">
        <v>1659</v>
      </c>
      <c r="AV456" s="196" t="s">
        <v>170</v>
      </c>
      <c r="AW456" s="4"/>
      <c r="AX456" s="4"/>
      <c r="AY456" s="4"/>
      <c r="AZ456" s="4"/>
      <c r="BA456" s="4"/>
      <c r="BB456" s="4"/>
      <c r="BC456" s="4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4"/>
      <c r="BW456" s="8"/>
      <c r="BX456" s="8"/>
      <c r="BY456" s="8"/>
      <c r="BZ456" s="4"/>
      <c r="CA456" s="4"/>
      <c r="CB456" s="4"/>
      <c r="CC456" s="4"/>
      <c r="CD456" s="27"/>
      <c r="CE456" s="27"/>
      <c r="CF456" s="207">
        <f t="shared" si="258"/>
        <v>3.952</v>
      </c>
      <c r="CG456" s="208">
        <f t="shared" si="259"/>
        <v>4.048</v>
      </c>
      <c r="CH456" s="209"/>
      <c r="CI456" s="210"/>
      <c r="CJ456" s="207">
        <f t="shared" si="273"/>
        <v>11.952</v>
      </c>
      <c r="CK456" s="208">
        <f t="shared" si="274"/>
        <v>12.048</v>
      </c>
      <c r="CL456" s="209"/>
      <c r="CM456" s="210"/>
      <c r="CN456" s="207">
        <f t="shared" si="260"/>
        <v>19.952000000000002</v>
      </c>
      <c r="CO456" s="208">
        <f t="shared" si="261"/>
        <v>20.047999999999998</v>
      </c>
      <c r="CP456" s="211"/>
      <c r="CQ456" s="212"/>
      <c r="CR456" s="213"/>
      <c r="CS456" s="213"/>
    </row>
    <row r="457" spans="1:97" ht="19.899999999999999" customHeight="1">
      <c r="A457" s="194">
        <v>456</v>
      </c>
      <c r="B457" s="195">
        <v>8</v>
      </c>
      <c r="C457" s="195"/>
      <c r="D457" s="196" t="s">
        <v>4090</v>
      </c>
      <c r="E457" s="196" t="s">
        <v>4091</v>
      </c>
      <c r="F457" s="196" t="s">
        <v>4092</v>
      </c>
      <c r="G457" s="196" t="s">
        <v>313</v>
      </c>
      <c r="H457" s="196" t="s">
        <v>314</v>
      </c>
      <c r="I457" s="237" t="str">
        <f t="shared" si="266"/>
        <v>0</v>
      </c>
      <c r="J457" s="237" t="str">
        <f t="shared" si="267"/>
        <v>100</v>
      </c>
      <c r="K457" s="2" t="str">
        <f t="shared" si="275"/>
        <v>FCS0302</v>
      </c>
      <c r="L457" s="1">
        <f t="shared" si="276"/>
        <v>4</v>
      </c>
      <c r="M457" s="1">
        <f t="shared" si="277"/>
        <v>3</v>
      </c>
      <c r="N457" s="1">
        <v>8</v>
      </c>
      <c r="O457" s="57" t="str">
        <f t="shared" si="278"/>
        <v>AAI543</v>
      </c>
      <c r="P457" s="2" t="str">
        <f t="shared" si="248"/>
        <v>AO</v>
      </c>
      <c r="Q457" s="2" t="s">
        <v>161</v>
      </c>
      <c r="R457" s="57" t="s">
        <v>162</v>
      </c>
      <c r="S457" s="2"/>
      <c r="T457" s="2"/>
      <c r="U457" s="2">
        <v>23</v>
      </c>
      <c r="V457" s="2"/>
      <c r="W457" s="36" t="s">
        <v>2811</v>
      </c>
      <c r="X457" s="36" t="s">
        <v>164</v>
      </c>
      <c r="Y457" s="3" t="str">
        <f t="shared" si="268"/>
        <v>%Z043108</v>
      </c>
      <c r="Z457" s="2" t="str">
        <f t="shared" si="255"/>
        <v>%%O08LV2033</v>
      </c>
      <c r="AA457" s="2"/>
      <c r="AB457" s="2" t="str">
        <f t="shared" si="269"/>
        <v>VE201碱液部分液位调节阀</v>
      </c>
      <c r="AC457" s="1" t="str">
        <f t="shared" si="270"/>
        <v>0</v>
      </c>
      <c r="AD457" s="1" t="str">
        <f t="shared" si="271"/>
        <v>100</v>
      </c>
      <c r="AE457" s="1" t="str">
        <f t="shared" si="272"/>
        <v>%</v>
      </c>
      <c r="AF457" s="1"/>
      <c r="AG457" s="1"/>
      <c r="AH457" s="1"/>
      <c r="AI457" s="1"/>
      <c r="AJ457" s="1"/>
      <c r="AK457" s="58" t="s">
        <v>165</v>
      </c>
      <c r="AL457" s="4"/>
      <c r="AM457" s="4"/>
      <c r="AN457" s="5"/>
      <c r="AO457" s="195" t="s">
        <v>161</v>
      </c>
      <c r="AP457" s="199" t="s">
        <v>1658</v>
      </c>
      <c r="AQ457" s="197"/>
      <c r="AR457" s="196"/>
      <c r="AS457" s="196"/>
      <c r="AT457" s="205"/>
      <c r="AU457" s="205" t="s">
        <v>1659</v>
      </c>
      <c r="AV457" s="196" t="s">
        <v>170</v>
      </c>
      <c r="AW457" s="4"/>
      <c r="AX457" s="4"/>
      <c r="AY457" s="4"/>
      <c r="AZ457" s="4"/>
      <c r="BA457" s="4"/>
      <c r="BB457" s="4"/>
      <c r="BC457" s="4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4"/>
      <c r="BW457" s="8"/>
      <c r="BX457" s="8"/>
      <c r="BY457" s="8"/>
      <c r="BZ457" s="4"/>
      <c r="CA457" s="4"/>
      <c r="CB457" s="4"/>
      <c r="CC457" s="4"/>
      <c r="CD457" s="27"/>
      <c r="CE457" s="27"/>
      <c r="CF457" s="207">
        <f t="shared" si="258"/>
        <v>3.952</v>
      </c>
      <c r="CG457" s="208">
        <f t="shared" si="259"/>
        <v>4.048</v>
      </c>
      <c r="CH457" s="209"/>
      <c r="CI457" s="210"/>
      <c r="CJ457" s="207">
        <f t="shared" si="273"/>
        <v>11.952</v>
      </c>
      <c r="CK457" s="208">
        <f t="shared" si="274"/>
        <v>12.048</v>
      </c>
      <c r="CL457" s="209"/>
      <c r="CM457" s="210"/>
      <c r="CN457" s="207">
        <f t="shared" si="260"/>
        <v>19.952000000000002</v>
      </c>
      <c r="CO457" s="208">
        <f t="shared" si="261"/>
        <v>20.047999999999998</v>
      </c>
      <c r="CP457" s="211"/>
      <c r="CQ457" s="212"/>
      <c r="CR457" s="213"/>
      <c r="CS457" s="213"/>
    </row>
    <row r="458" spans="1:97" ht="19.899999999999999" customHeight="1">
      <c r="A458" s="194">
        <v>457</v>
      </c>
      <c r="B458" s="195">
        <v>9</v>
      </c>
      <c r="C458" s="195"/>
      <c r="D458" s="196" t="s">
        <v>4093</v>
      </c>
      <c r="E458" s="196" t="s">
        <v>4094</v>
      </c>
      <c r="F458" s="196" t="s">
        <v>4095</v>
      </c>
      <c r="G458" s="196" t="s">
        <v>313</v>
      </c>
      <c r="H458" s="196" t="s">
        <v>314</v>
      </c>
      <c r="I458" s="237" t="str">
        <f t="shared" si="266"/>
        <v>0</v>
      </c>
      <c r="J458" s="237" t="str">
        <f t="shared" si="267"/>
        <v>100</v>
      </c>
      <c r="K458" s="2" t="str">
        <f t="shared" si="275"/>
        <v>FCS0302</v>
      </c>
      <c r="L458" s="1">
        <f t="shared" si="276"/>
        <v>4</v>
      </c>
      <c r="M458" s="1">
        <f t="shared" si="277"/>
        <v>3</v>
      </c>
      <c r="N458" s="1">
        <v>9</v>
      </c>
      <c r="O458" s="57" t="str">
        <f t="shared" si="278"/>
        <v>AAI543</v>
      </c>
      <c r="P458" s="2" t="str">
        <f t="shared" si="248"/>
        <v>AO</v>
      </c>
      <c r="Q458" s="2" t="s">
        <v>161</v>
      </c>
      <c r="R458" s="57" t="s">
        <v>162</v>
      </c>
      <c r="S458" s="2"/>
      <c r="T458" s="2"/>
      <c r="U458" s="2">
        <v>23</v>
      </c>
      <c r="V458" s="2"/>
      <c r="W458" s="36" t="s">
        <v>2815</v>
      </c>
      <c r="X458" s="36" t="s">
        <v>164</v>
      </c>
      <c r="Y458" s="3" t="str">
        <f t="shared" si="268"/>
        <v>%Z043109</v>
      </c>
      <c r="Z458" s="2" t="str">
        <f t="shared" si="255"/>
        <v>%%O08LV2041</v>
      </c>
      <c r="AA458" s="2"/>
      <c r="AB458" s="2" t="str">
        <f t="shared" si="269"/>
        <v>VE201EDC部分液位调节阀</v>
      </c>
      <c r="AC458" s="1" t="str">
        <f t="shared" si="270"/>
        <v>0</v>
      </c>
      <c r="AD458" s="1" t="str">
        <f t="shared" si="271"/>
        <v>100</v>
      </c>
      <c r="AE458" s="1" t="str">
        <f t="shared" si="272"/>
        <v>%</v>
      </c>
      <c r="AF458" s="1"/>
      <c r="AG458" s="1"/>
      <c r="AH458" s="1"/>
      <c r="AI458" s="1"/>
      <c r="AJ458" s="1"/>
      <c r="AK458" s="58" t="s">
        <v>165</v>
      </c>
      <c r="AL458" s="4"/>
      <c r="AM458" s="4"/>
      <c r="AN458" s="5"/>
      <c r="AO458" s="195" t="s">
        <v>161</v>
      </c>
      <c r="AP458" s="199" t="s">
        <v>1658</v>
      </c>
      <c r="AQ458" s="197"/>
      <c r="AR458" s="196"/>
      <c r="AS458" s="196"/>
      <c r="AT458" s="205"/>
      <c r="AU458" s="205" t="s">
        <v>1659</v>
      </c>
      <c r="AV458" s="196" t="s">
        <v>170</v>
      </c>
      <c r="AW458" s="4"/>
      <c r="AX458" s="4"/>
      <c r="AY458" s="4"/>
      <c r="AZ458" s="4"/>
      <c r="BA458" s="4"/>
      <c r="BB458" s="4"/>
      <c r="BC458" s="4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4"/>
      <c r="BW458" s="8"/>
      <c r="BX458" s="8"/>
      <c r="BY458" s="8"/>
      <c r="BZ458" s="4"/>
      <c r="CA458" s="4"/>
      <c r="CB458" s="4"/>
      <c r="CC458" s="4"/>
      <c r="CD458" s="27"/>
      <c r="CE458" s="27"/>
      <c r="CF458" s="207">
        <f t="shared" si="258"/>
        <v>3.952</v>
      </c>
      <c r="CG458" s="208">
        <f t="shared" si="259"/>
        <v>4.048</v>
      </c>
      <c r="CH458" s="209"/>
      <c r="CI458" s="210"/>
      <c r="CJ458" s="207">
        <f t="shared" si="273"/>
        <v>11.952</v>
      </c>
      <c r="CK458" s="208">
        <f t="shared" si="274"/>
        <v>12.048</v>
      </c>
      <c r="CL458" s="209"/>
      <c r="CM458" s="210"/>
      <c r="CN458" s="207">
        <f t="shared" si="260"/>
        <v>19.952000000000002</v>
      </c>
      <c r="CO458" s="208">
        <f t="shared" si="261"/>
        <v>20.047999999999998</v>
      </c>
      <c r="CP458" s="211"/>
      <c r="CQ458" s="212"/>
      <c r="CR458" s="213"/>
      <c r="CS458" s="213"/>
    </row>
    <row r="459" spans="1:97" ht="19.899999999999999" customHeight="1">
      <c r="A459" s="194">
        <v>458</v>
      </c>
      <c r="B459" s="195">
        <v>10</v>
      </c>
      <c r="C459" s="195"/>
      <c r="D459" s="196" t="s">
        <v>4096</v>
      </c>
      <c r="E459" s="196" t="s">
        <v>4097</v>
      </c>
      <c r="F459" s="196" t="s">
        <v>4098</v>
      </c>
      <c r="G459" s="196" t="s">
        <v>313</v>
      </c>
      <c r="H459" s="196" t="s">
        <v>314</v>
      </c>
      <c r="I459" s="237" t="str">
        <f t="shared" si="266"/>
        <v>0</v>
      </c>
      <c r="J459" s="237" t="str">
        <f t="shared" si="267"/>
        <v>100</v>
      </c>
      <c r="K459" s="2" t="str">
        <f t="shared" si="275"/>
        <v>FCS0302</v>
      </c>
      <c r="L459" s="1">
        <f t="shared" si="276"/>
        <v>4</v>
      </c>
      <c r="M459" s="1">
        <f t="shared" si="277"/>
        <v>3</v>
      </c>
      <c r="N459" s="1">
        <v>10</v>
      </c>
      <c r="O459" s="57" t="str">
        <f t="shared" si="278"/>
        <v>AAI543</v>
      </c>
      <c r="P459" s="2" t="str">
        <f t="shared" si="248"/>
        <v>AO</v>
      </c>
      <c r="Q459" s="2" t="s">
        <v>161</v>
      </c>
      <c r="R459" s="57" t="s">
        <v>162</v>
      </c>
      <c r="S459" s="2"/>
      <c r="T459" s="2"/>
      <c r="U459" s="2">
        <v>31</v>
      </c>
      <c r="V459" s="2"/>
      <c r="W459" s="36" t="s">
        <v>4096</v>
      </c>
      <c r="X459" s="36" t="s">
        <v>1750</v>
      </c>
      <c r="Y459" s="3" t="str">
        <f t="shared" si="268"/>
        <v>%Z043110</v>
      </c>
      <c r="Z459" s="2" t="str">
        <f t="shared" si="255"/>
        <v>%%O08LV6117A</v>
      </c>
      <c r="AA459" s="2"/>
      <c r="AB459" s="2" t="str">
        <f t="shared" si="269"/>
        <v>VE601液位调节阀</v>
      </c>
      <c r="AC459" s="1" t="str">
        <f t="shared" si="270"/>
        <v>0</v>
      </c>
      <c r="AD459" s="1" t="str">
        <f t="shared" si="271"/>
        <v>100</v>
      </c>
      <c r="AE459" s="1" t="str">
        <f t="shared" si="272"/>
        <v>%</v>
      </c>
      <c r="AF459" s="1"/>
      <c r="AG459" s="59"/>
      <c r="AH459" s="59"/>
      <c r="AI459" s="1"/>
      <c r="AJ459" s="1"/>
      <c r="AK459" s="58" t="s">
        <v>165</v>
      </c>
      <c r="AL459" s="4"/>
      <c r="AM459" s="4"/>
      <c r="AN459" s="5"/>
      <c r="AO459" s="195" t="s">
        <v>161</v>
      </c>
      <c r="AP459" s="199" t="s">
        <v>1658</v>
      </c>
      <c r="AQ459" s="197"/>
      <c r="AR459" s="196"/>
      <c r="AS459" s="196"/>
      <c r="AT459" s="205"/>
      <c r="AU459" s="205" t="s">
        <v>1659</v>
      </c>
      <c r="AV459" s="196" t="s">
        <v>170</v>
      </c>
      <c r="AW459" s="4"/>
      <c r="AX459" s="4"/>
      <c r="AY459" s="4"/>
      <c r="AZ459" s="4"/>
      <c r="BA459" s="4"/>
      <c r="BB459" s="4"/>
      <c r="BC459" s="4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4"/>
      <c r="BW459" s="8"/>
      <c r="BX459" s="8"/>
      <c r="BY459" s="8"/>
      <c r="BZ459" s="4"/>
      <c r="CA459" s="4"/>
      <c r="CB459" s="4"/>
      <c r="CC459" s="4"/>
      <c r="CD459" s="27"/>
      <c r="CE459" s="27"/>
      <c r="CF459" s="207">
        <f t="shared" si="258"/>
        <v>3.952</v>
      </c>
      <c r="CG459" s="208">
        <f t="shared" si="259"/>
        <v>4.048</v>
      </c>
      <c r="CH459" s="209"/>
      <c r="CI459" s="210"/>
      <c r="CJ459" s="207">
        <f t="shared" si="273"/>
        <v>11.952</v>
      </c>
      <c r="CK459" s="208">
        <f t="shared" si="274"/>
        <v>12.048</v>
      </c>
      <c r="CL459" s="209"/>
      <c r="CM459" s="210"/>
      <c r="CN459" s="207">
        <f t="shared" si="260"/>
        <v>19.952000000000002</v>
      </c>
      <c r="CO459" s="208">
        <f t="shared" si="261"/>
        <v>20.047999999999998</v>
      </c>
      <c r="CP459" s="211"/>
      <c r="CQ459" s="212"/>
      <c r="CR459" s="213"/>
      <c r="CS459" s="213"/>
    </row>
    <row r="460" spans="1:97" ht="19.899999999999999" customHeight="1">
      <c r="A460" s="194">
        <v>459</v>
      </c>
      <c r="B460" s="195">
        <v>11</v>
      </c>
      <c r="C460" s="195"/>
      <c r="D460" s="196" t="s">
        <v>4099</v>
      </c>
      <c r="E460" s="196" t="s">
        <v>4100</v>
      </c>
      <c r="F460" s="196" t="s">
        <v>4098</v>
      </c>
      <c r="G460" s="196" t="s">
        <v>313</v>
      </c>
      <c r="H460" s="196" t="s">
        <v>314</v>
      </c>
      <c r="I460" s="237" t="str">
        <f t="shared" si="266"/>
        <v>0</v>
      </c>
      <c r="J460" s="237" t="str">
        <f t="shared" si="267"/>
        <v>100</v>
      </c>
      <c r="K460" s="2" t="str">
        <f t="shared" si="275"/>
        <v>FCS0302</v>
      </c>
      <c r="L460" s="1">
        <f t="shared" si="276"/>
        <v>4</v>
      </c>
      <c r="M460" s="1">
        <f t="shared" si="277"/>
        <v>3</v>
      </c>
      <c r="N460" s="1">
        <v>11</v>
      </c>
      <c r="O460" s="57" t="str">
        <f t="shared" si="278"/>
        <v>AAI543</v>
      </c>
      <c r="P460" s="2" t="str">
        <f t="shared" si="248"/>
        <v>AO</v>
      </c>
      <c r="Q460" s="2" t="s">
        <v>161</v>
      </c>
      <c r="R460" s="57" t="s">
        <v>162</v>
      </c>
      <c r="S460" s="2"/>
      <c r="T460" s="2"/>
      <c r="U460" s="2">
        <v>31</v>
      </c>
      <c r="V460" s="2"/>
      <c r="W460" s="36" t="s">
        <v>4099</v>
      </c>
      <c r="X460" s="36" t="s">
        <v>1750</v>
      </c>
      <c r="Y460" s="3" t="str">
        <f t="shared" si="268"/>
        <v>%Z043111</v>
      </c>
      <c r="Z460" s="2" t="str">
        <f t="shared" si="255"/>
        <v>%%O08LV6117B</v>
      </c>
      <c r="AA460" s="2"/>
      <c r="AB460" s="2" t="str">
        <f t="shared" si="269"/>
        <v>VE601液位调节阀</v>
      </c>
      <c r="AC460" s="1" t="str">
        <f t="shared" si="270"/>
        <v>0</v>
      </c>
      <c r="AD460" s="1" t="str">
        <f t="shared" si="271"/>
        <v>100</v>
      </c>
      <c r="AE460" s="1" t="str">
        <f t="shared" si="272"/>
        <v>%</v>
      </c>
      <c r="AF460" s="1"/>
      <c r="AG460" s="1"/>
      <c r="AH460" s="1"/>
      <c r="AI460" s="1"/>
      <c r="AJ460" s="1"/>
      <c r="AK460" s="58" t="s">
        <v>165</v>
      </c>
      <c r="AL460" s="4"/>
      <c r="AM460" s="4"/>
      <c r="AN460" s="5"/>
      <c r="AO460" s="195" t="s">
        <v>161</v>
      </c>
      <c r="AP460" s="199" t="s">
        <v>1658</v>
      </c>
      <c r="AQ460" s="197"/>
      <c r="AR460" s="196"/>
      <c r="AS460" s="196"/>
      <c r="AT460" s="205"/>
      <c r="AU460" s="205" t="s">
        <v>1659</v>
      </c>
      <c r="AV460" s="196" t="s">
        <v>170</v>
      </c>
      <c r="AW460" s="4"/>
      <c r="AX460" s="4"/>
      <c r="AY460" s="4"/>
      <c r="AZ460" s="4"/>
      <c r="BA460" s="4"/>
      <c r="BB460" s="4"/>
      <c r="BC460" s="4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4"/>
      <c r="BW460" s="8"/>
      <c r="BX460" s="8"/>
      <c r="BY460" s="8"/>
      <c r="BZ460" s="4"/>
      <c r="CA460" s="4"/>
      <c r="CB460" s="4"/>
      <c r="CC460" s="4"/>
      <c r="CD460" s="27"/>
      <c r="CE460" s="27"/>
      <c r="CF460" s="207">
        <f t="shared" si="258"/>
        <v>3.952</v>
      </c>
      <c r="CG460" s="208">
        <f t="shared" si="259"/>
        <v>4.048</v>
      </c>
      <c r="CH460" s="209"/>
      <c r="CI460" s="210"/>
      <c r="CJ460" s="207">
        <f t="shared" si="273"/>
        <v>11.952</v>
      </c>
      <c r="CK460" s="208">
        <f t="shared" si="274"/>
        <v>12.048</v>
      </c>
      <c r="CL460" s="209"/>
      <c r="CM460" s="210"/>
      <c r="CN460" s="207">
        <f t="shared" si="260"/>
        <v>19.952000000000002</v>
      </c>
      <c r="CO460" s="208">
        <f t="shared" si="261"/>
        <v>20.047999999999998</v>
      </c>
      <c r="CP460" s="211"/>
      <c r="CQ460" s="212"/>
      <c r="CR460" s="213"/>
      <c r="CS460" s="213"/>
    </row>
    <row r="461" spans="1:97" ht="19.899999999999999" customHeight="1">
      <c r="A461" s="194">
        <v>460</v>
      </c>
      <c r="B461" s="195">
        <v>12</v>
      </c>
      <c r="C461" s="195"/>
      <c r="D461" s="196" t="str">
        <f>LEFT(K461,1)&amp;RIGHT(K461,2)&amp;"N"&amp;L461&amp;"S"&amp;M461&amp;N461</f>
        <v>F02N4S312</v>
      </c>
      <c r="E461" s="196" t="s">
        <v>4101</v>
      </c>
      <c r="F461" s="196" t="s">
        <v>1692</v>
      </c>
      <c r="G461" s="196"/>
      <c r="H461" s="196"/>
      <c r="I461" s="237"/>
      <c r="J461" s="237"/>
      <c r="K461" s="2" t="str">
        <f t="shared" si="275"/>
        <v>FCS0302</v>
      </c>
      <c r="L461" s="1">
        <f t="shared" si="276"/>
        <v>4</v>
      </c>
      <c r="M461" s="1">
        <f t="shared" si="277"/>
        <v>3</v>
      </c>
      <c r="N461" s="1">
        <v>12</v>
      </c>
      <c r="O461" s="57" t="str">
        <f t="shared" si="278"/>
        <v>AAI543</v>
      </c>
      <c r="P461" s="2" t="str">
        <f t="shared" si="248"/>
        <v>AO</v>
      </c>
      <c r="Q461" s="2" t="s">
        <v>161</v>
      </c>
      <c r="R461" s="57" t="s">
        <v>162</v>
      </c>
      <c r="S461" s="2"/>
      <c r="T461" s="2"/>
      <c r="U461" s="2"/>
      <c r="V461" s="2"/>
      <c r="W461" s="36"/>
      <c r="X461" s="36"/>
      <c r="Y461" s="3" t="str">
        <f t="shared" si="268"/>
        <v>%Z043112</v>
      </c>
      <c r="Z461" s="2" t="str">
        <f t="shared" si="255"/>
        <v>%%OF01N4S312</v>
      </c>
      <c r="AA461" s="2"/>
      <c r="AB461" s="2" t="str">
        <f t="shared" si="269"/>
        <v>SBAOR SPARE</v>
      </c>
      <c r="AC461" s="1" t="str">
        <f t="shared" si="270"/>
        <v/>
      </c>
      <c r="AD461" s="1" t="str">
        <f t="shared" si="271"/>
        <v/>
      </c>
      <c r="AE461" s="1" t="str">
        <f t="shared" si="272"/>
        <v/>
      </c>
      <c r="AF461" s="1"/>
      <c r="AG461" s="1"/>
      <c r="AH461" s="1"/>
      <c r="AI461" s="1"/>
      <c r="AJ461" s="1"/>
      <c r="AK461" s="58" t="s">
        <v>165</v>
      </c>
      <c r="AL461" s="4"/>
      <c r="AM461" s="4"/>
      <c r="AN461" s="5"/>
      <c r="AO461" s="195" t="s">
        <v>161</v>
      </c>
      <c r="AP461" s="199" t="s">
        <v>1658</v>
      </c>
      <c r="AQ461" s="197"/>
      <c r="AR461" s="196"/>
      <c r="AS461" s="196"/>
      <c r="AT461" s="205"/>
      <c r="AU461" s="205"/>
      <c r="AV461" s="196"/>
      <c r="AW461" s="4"/>
      <c r="AX461" s="4"/>
      <c r="AY461" s="4"/>
      <c r="AZ461" s="4"/>
      <c r="BA461" s="4"/>
      <c r="BB461" s="4"/>
      <c r="BC461" s="4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4"/>
      <c r="BW461" s="8"/>
      <c r="BX461" s="8"/>
      <c r="BY461" s="8"/>
      <c r="BZ461" s="4"/>
      <c r="CA461" s="4"/>
      <c r="CB461" s="4"/>
      <c r="CC461" s="4"/>
      <c r="CD461" s="27"/>
      <c r="CE461" s="27"/>
      <c r="CF461" s="207">
        <f t="shared" si="258"/>
        <v>3.952</v>
      </c>
      <c r="CG461" s="208">
        <f t="shared" si="259"/>
        <v>4.048</v>
      </c>
      <c r="CH461" s="209"/>
      <c r="CI461" s="210"/>
      <c r="CJ461" s="207">
        <f t="shared" si="273"/>
        <v>11.952</v>
      </c>
      <c r="CK461" s="208">
        <f t="shared" si="274"/>
        <v>12.048</v>
      </c>
      <c r="CL461" s="209"/>
      <c r="CM461" s="210"/>
      <c r="CN461" s="207">
        <f t="shared" si="260"/>
        <v>19.952000000000002</v>
      </c>
      <c r="CO461" s="208">
        <f t="shared" si="261"/>
        <v>20.047999999999998</v>
      </c>
      <c r="CP461" s="211"/>
      <c r="CQ461" s="212"/>
      <c r="CR461" s="213"/>
      <c r="CS461" s="213"/>
    </row>
    <row r="462" spans="1:97" ht="19.899999999999999" customHeight="1">
      <c r="A462" s="194">
        <v>461</v>
      </c>
      <c r="B462" s="195">
        <v>13</v>
      </c>
      <c r="C462" s="195"/>
      <c r="D462" s="196" t="str">
        <f>LEFT(K462,1)&amp;RIGHT(K462,2)&amp;"N"&amp;L462&amp;"S"&amp;M462&amp;N462</f>
        <v>F02N4S313</v>
      </c>
      <c r="E462" s="196" t="s">
        <v>1850</v>
      </c>
      <c r="F462" s="196" t="s">
        <v>1692</v>
      </c>
      <c r="G462" s="196"/>
      <c r="H462" s="196"/>
      <c r="I462" s="237"/>
      <c r="J462" s="237"/>
      <c r="K462" s="2" t="str">
        <f t="shared" si="275"/>
        <v>FCS0302</v>
      </c>
      <c r="L462" s="1">
        <f t="shared" si="276"/>
        <v>4</v>
      </c>
      <c r="M462" s="1">
        <f t="shared" si="277"/>
        <v>3</v>
      </c>
      <c r="N462" s="1">
        <v>13</v>
      </c>
      <c r="O462" s="57" t="str">
        <f t="shared" si="278"/>
        <v>AAI543</v>
      </c>
      <c r="P462" s="2" t="str">
        <f t="shared" si="248"/>
        <v>AO</v>
      </c>
      <c r="Q462" s="2" t="s">
        <v>161</v>
      </c>
      <c r="R462" s="57" t="s">
        <v>162</v>
      </c>
      <c r="S462" s="2"/>
      <c r="T462" s="2"/>
      <c r="U462" s="2"/>
      <c r="V462" s="2"/>
      <c r="W462" s="36"/>
      <c r="X462" s="36"/>
      <c r="Y462" s="3" t="str">
        <f t="shared" si="268"/>
        <v>%Z043113</v>
      </c>
      <c r="Z462" s="2" t="str">
        <f t="shared" si="255"/>
        <v>%%OF01N4S313</v>
      </c>
      <c r="AA462" s="2"/>
      <c r="AB462" s="2" t="str">
        <f t="shared" si="269"/>
        <v>SBAOR SPARE</v>
      </c>
      <c r="AC462" s="1" t="str">
        <f t="shared" si="270"/>
        <v/>
      </c>
      <c r="AD462" s="1" t="str">
        <f t="shared" si="271"/>
        <v/>
      </c>
      <c r="AE462" s="1" t="str">
        <f t="shared" si="272"/>
        <v/>
      </c>
      <c r="AF462" s="1"/>
      <c r="AG462" s="59"/>
      <c r="AH462" s="59"/>
      <c r="AI462" s="1"/>
      <c r="AJ462" s="1"/>
      <c r="AK462" s="58" t="s">
        <v>165</v>
      </c>
      <c r="AL462" s="4"/>
      <c r="AM462" s="4"/>
      <c r="AN462" s="5"/>
      <c r="AO462" s="195" t="s">
        <v>161</v>
      </c>
      <c r="AP462" s="199" t="s">
        <v>1658</v>
      </c>
      <c r="AQ462" s="197"/>
      <c r="AR462" s="196"/>
      <c r="AS462" s="196"/>
      <c r="AT462" s="205"/>
      <c r="AU462" s="205"/>
      <c r="AV462" s="196"/>
      <c r="AW462" s="4"/>
      <c r="AX462" s="4"/>
      <c r="AY462" s="4"/>
      <c r="AZ462" s="4"/>
      <c r="BA462" s="4"/>
      <c r="BB462" s="4"/>
      <c r="BC462" s="4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4"/>
      <c r="BW462" s="8"/>
      <c r="BX462" s="8"/>
      <c r="BY462" s="8"/>
      <c r="BZ462" s="4"/>
      <c r="CA462" s="4"/>
      <c r="CB462" s="4"/>
      <c r="CC462" s="4"/>
      <c r="CD462" s="27"/>
      <c r="CE462" s="27"/>
      <c r="CF462" s="207">
        <f t="shared" si="258"/>
        <v>3.952</v>
      </c>
      <c r="CG462" s="208">
        <f t="shared" si="259"/>
        <v>4.048</v>
      </c>
      <c r="CH462" s="209"/>
      <c r="CI462" s="210"/>
      <c r="CJ462" s="207">
        <f t="shared" si="273"/>
        <v>11.952</v>
      </c>
      <c r="CK462" s="208">
        <f t="shared" si="274"/>
        <v>12.048</v>
      </c>
      <c r="CL462" s="209"/>
      <c r="CM462" s="210"/>
      <c r="CN462" s="207">
        <f t="shared" si="260"/>
        <v>19.952000000000002</v>
      </c>
      <c r="CO462" s="208">
        <f t="shared" si="261"/>
        <v>20.047999999999998</v>
      </c>
      <c r="CP462" s="211"/>
      <c r="CQ462" s="212"/>
      <c r="CR462" s="213"/>
      <c r="CS462" s="213"/>
    </row>
    <row r="463" spans="1:97" ht="19.899999999999999" customHeight="1">
      <c r="A463" s="194">
        <v>462</v>
      </c>
      <c r="B463" s="195">
        <v>14</v>
      </c>
      <c r="C463" s="195"/>
      <c r="D463" s="196" t="str">
        <f>LEFT(K463,1)&amp;RIGHT(K463,2)&amp;"N"&amp;L463&amp;"S"&amp;M463&amp;N463</f>
        <v>F02N4S314</v>
      </c>
      <c r="E463" s="196" t="s">
        <v>1851</v>
      </c>
      <c r="F463" s="196" t="s">
        <v>1692</v>
      </c>
      <c r="G463" s="196"/>
      <c r="H463" s="196"/>
      <c r="I463" s="237"/>
      <c r="J463" s="237"/>
      <c r="K463" s="2" t="str">
        <f t="shared" si="275"/>
        <v>FCS0302</v>
      </c>
      <c r="L463" s="1">
        <f t="shared" si="276"/>
        <v>4</v>
      </c>
      <c r="M463" s="1">
        <f t="shared" si="277"/>
        <v>3</v>
      </c>
      <c r="N463" s="1">
        <v>14</v>
      </c>
      <c r="O463" s="57" t="str">
        <f t="shared" si="278"/>
        <v>AAI543</v>
      </c>
      <c r="P463" s="2" t="str">
        <f t="shared" si="248"/>
        <v>AO</v>
      </c>
      <c r="Q463" s="2" t="s">
        <v>161</v>
      </c>
      <c r="R463" s="57" t="s">
        <v>162</v>
      </c>
      <c r="S463" s="2"/>
      <c r="T463" s="2"/>
      <c r="U463" s="2"/>
      <c r="V463" s="2"/>
      <c r="W463" s="36"/>
      <c r="X463" s="36"/>
      <c r="Y463" s="3" t="str">
        <f t="shared" si="268"/>
        <v>%Z043114</v>
      </c>
      <c r="Z463" s="2" t="str">
        <f t="shared" si="255"/>
        <v>%%OF01N4S314</v>
      </c>
      <c r="AA463" s="2"/>
      <c r="AB463" s="2" t="str">
        <f t="shared" si="269"/>
        <v>SBAOR SPARE</v>
      </c>
      <c r="AC463" s="1" t="str">
        <f t="shared" si="270"/>
        <v/>
      </c>
      <c r="AD463" s="1" t="str">
        <f t="shared" si="271"/>
        <v/>
      </c>
      <c r="AE463" s="1" t="str">
        <f t="shared" si="272"/>
        <v/>
      </c>
      <c r="AF463" s="1"/>
      <c r="AG463" s="1"/>
      <c r="AH463" s="1"/>
      <c r="AI463" s="1"/>
      <c r="AJ463" s="1"/>
      <c r="AK463" s="58" t="s">
        <v>165</v>
      </c>
      <c r="AL463" s="4"/>
      <c r="AM463" s="4"/>
      <c r="AN463" s="5"/>
      <c r="AO463" s="195" t="s">
        <v>161</v>
      </c>
      <c r="AP463" s="199" t="s">
        <v>1658</v>
      </c>
      <c r="AQ463" s="197"/>
      <c r="AR463" s="196"/>
      <c r="AS463" s="196"/>
      <c r="AT463" s="205"/>
      <c r="AU463" s="205"/>
      <c r="AV463" s="196"/>
      <c r="AW463" s="4"/>
      <c r="AX463" s="4"/>
      <c r="AY463" s="4"/>
      <c r="AZ463" s="4"/>
      <c r="BA463" s="4"/>
      <c r="BB463" s="4"/>
      <c r="BC463" s="4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4"/>
      <c r="BW463" s="8"/>
      <c r="BX463" s="8"/>
      <c r="BY463" s="8"/>
      <c r="BZ463" s="4"/>
      <c r="CA463" s="4"/>
      <c r="CB463" s="4"/>
      <c r="CC463" s="4"/>
      <c r="CD463" s="27"/>
      <c r="CE463" s="27"/>
      <c r="CF463" s="207">
        <f t="shared" si="258"/>
        <v>3.952</v>
      </c>
      <c r="CG463" s="208">
        <f t="shared" si="259"/>
        <v>4.048</v>
      </c>
      <c r="CH463" s="209"/>
      <c r="CI463" s="210"/>
      <c r="CJ463" s="207">
        <f t="shared" si="273"/>
        <v>11.952</v>
      </c>
      <c r="CK463" s="208">
        <f t="shared" si="274"/>
        <v>12.048</v>
      </c>
      <c r="CL463" s="209"/>
      <c r="CM463" s="210"/>
      <c r="CN463" s="207">
        <f t="shared" si="260"/>
        <v>19.952000000000002</v>
      </c>
      <c r="CO463" s="208">
        <f t="shared" si="261"/>
        <v>20.047999999999998</v>
      </c>
      <c r="CP463" s="211"/>
      <c r="CQ463" s="212"/>
      <c r="CR463" s="213"/>
      <c r="CS463" s="213"/>
    </row>
    <row r="464" spans="1:97" ht="19.899999999999999" customHeight="1">
      <c r="A464" s="194">
        <v>463</v>
      </c>
      <c r="B464" s="195">
        <v>15</v>
      </c>
      <c r="C464" s="195"/>
      <c r="D464" s="196" t="str">
        <f>LEFT(K464,1)&amp;RIGHT(K464,2)&amp;"N"&amp;L464&amp;"S"&amp;M464&amp;N464</f>
        <v>F02N4S315</v>
      </c>
      <c r="E464" s="196" t="s">
        <v>1852</v>
      </c>
      <c r="F464" s="196" t="s">
        <v>1692</v>
      </c>
      <c r="G464" s="196"/>
      <c r="H464" s="196"/>
      <c r="I464" s="237"/>
      <c r="J464" s="237"/>
      <c r="K464" s="2" t="str">
        <f t="shared" si="275"/>
        <v>FCS0302</v>
      </c>
      <c r="L464" s="1">
        <f t="shared" si="276"/>
        <v>4</v>
      </c>
      <c r="M464" s="1">
        <f t="shared" si="277"/>
        <v>3</v>
      </c>
      <c r="N464" s="1">
        <v>15</v>
      </c>
      <c r="O464" s="57" t="str">
        <f t="shared" si="278"/>
        <v>AAI543</v>
      </c>
      <c r="P464" s="2" t="str">
        <f t="shared" si="248"/>
        <v>AO</v>
      </c>
      <c r="Q464" s="2" t="s">
        <v>161</v>
      </c>
      <c r="R464" s="57" t="s">
        <v>162</v>
      </c>
      <c r="S464" s="2"/>
      <c r="T464" s="2"/>
      <c r="U464" s="2"/>
      <c r="V464" s="2"/>
      <c r="W464" s="36"/>
      <c r="X464" s="36"/>
      <c r="Y464" s="3" t="str">
        <f t="shared" si="268"/>
        <v>%Z043115</v>
      </c>
      <c r="Z464" s="2" t="str">
        <f t="shared" si="255"/>
        <v>%%OF01N4S315</v>
      </c>
      <c r="AA464" s="2"/>
      <c r="AB464" s="2" t="str">
        <f t="shared" si="269"/>
        <v>SBAOR SPARE</v>
      </c>
      <c r="AC464" s="1" t="str">
        <f t="shared" si="270"/>
        <v/>
      </c>
      <c r="AD464" s="1" t="str">
        <f t="shared" si="271"/>
        <v/>
      </c>
      <c r="AE464" s="1" t="str">
        <f t="shared" si="272"/>
        <v/>
      </c>
      <c r="AF464" s="1"/>
      <c r="AG464" s="1"/>
      <c r="AH464" s="1"/>
      <c r="AI464" s="1"/>
      <c r="AJ464" s="1"/>
      <c r="AK464" s="58" t="s">
        <v>165</v>
      </c>
      <c r="AL464" s="4"/>
      <c r="AM464" s="4"/>
      <c r="AN464" s="5"/>
      <c r="AO464" s="195" t="s">
        <v>161</v>
      </c>
      <c r="AP464" s="199" t="s">
        <v>1658</v>
      </c>
      <c r="AQ464" s="197"/>
      <c r="AR464" s="196"/>
      <c r="AS464" s="196"/>
      <c r="AT464" s="205"/>
      <c r="AU464" s="205"/>
      <c r="AV464" s="196"/>
      <c r="AW464" s="4"/>
      <c r="AX464" s="4"/>
      <c r="AY464" s="4"/>
      <c r="AZ464" s="4"/>
      <c r="BA464" s="4"/>
      <c r="BB464" s="4"/>
      <c r="BC464" s="4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4"/>
      <c r="BW464" s="8"/>
      <c r="BX464" s="8"/>
      <c r="BY464" s="8"/>
      <c r="BZ464" s="4"/>
      <c r="CA464" s="4"/>
      <c r="CB464" s="4"/>
      <c r="CC464" s="4"/>
      <c r="CD464" s="27"/>
      <c r="CE464" s="27"/>
      <c r="CF464" s="207">
        <f t="shared" si="258"/>
        <v>3.952</v>
      </c>
      <c r="CG464" s="208">
        <f t="shared" si="259"/>
        <v>4.048</v>
      </c>
      <c r="CH464" s="209"/>
      <c r="CI464" s="210"/>
      <c r="CJ464" s="207">
        <f t="shared" si="273"/>
        <v>11.952</v>
      </c>
      <c r="CK464" s="208">
        <f t="shared" si="274"/>
        <v>12.048</v>
      </c>
      <c r="CL464" s="209"/>
      <c r="CM464" s="210"/>
      <c r="CN464" s="207">
        <f t="shared" si="260"/>
        <v>19.952000000000002</v>
      </c>
      <c r="CO464" s="208">
        <f t="shared" si="261"/>
        <v>20.047999999999998</v>
      </c>
      <c r="CP464" s="211"/>
      <c r="CQ464" s="212"/>
      <c r="CR464" s="213"/>
      <c r="CS464" s="213"/>
    </row>
    <row r="465" spans="1:97" ht="19.899999999999999" customHeight="1">
      <c r="A465" s="194">
        <v>464</v>
      </c>
      <c r="B465" s="195">
        <v>16</v>
      </c>
      <c r="C465" s="195"/>
      <c r="D465" s="196" t="str">
        <f>LEFT(K465,1)&amp;RIGHT(K465,2)&amp;"N"&amp;L465&amp;"S"&amp;M465&amp;N465</f>
        <v>F02N4S316</v>
      </c>
      <c r="E465" s="196" t="s">
        <v>1853</v>
      </c>
      <c r="F465" s="196" t="s">
        <v>1692</v>
      </c>
      <c r="G465" s="196"/>
      <c r="H465" s="196"/>
      <c r="I465" s="237"/>
      <c r="J465" s="237"/>
      <c r="K465" s="2" t="str">
        <f t="shared" si="275"/>
        <v>FCS0302</v>
      </c>
      <c r="L465" s="1">
        <f t="shared" si="276"/>
        <v>4</v>
      </c>
      <c r="M465" s="1">
        <f t="shared" si="277"/>
        <v>3</v>
      </c>
      <c r="N465" s="1">
        <v>16</v>
      </c>
      <c r="O465" s="57" t="str">
        <f t="shared" si="278"/>
        <v>AAI543</v>
      </c>
      <c r="P465" s="2" t="str">
        <f t="shared" si="248"/>
        <v>AO</v>
      </c>
      <c r="Q465" s="2" t="s">
        <v>161</v>
      </c>
      <c r="R465" s="57" t="s">
        <v>162</v>
      </c>
      <c r="S465" s="2"/>
      <c r="T465" s="2"/>
      <c r="U465" s="2"/>
      <c r="V465" s="2"/>
      <c r="W465" s="36"/>
      <c r="X465" s="36"/>
      <c r="Y465" s="3" t="str">
        <f t="shared" si="268"/>
        <v>%Z043116</v>
      </c>
      <c r="Z465" s="2" t="str">
        <f t="shared" si="255"/>
        <v>%%OF01N4S316</v>
      </c>
      <c r="AA465" s="2"/>
      <c r="AB465" s="2" t="str">
        <f t="shared" si="269"/>
        <v>SBAOR SPARE</v>
      </c>
      <c r="AC465" s="1" t="str">
        <f t="shared" si="270"/>
        <v/>
      </c>
      <c r="AD465" s="1" t="str">
        <f t="shared" si="271"/>
        <v/>
      </c>
      <c r="AE465" s="1" t="str">
        <f t="shared" si="272"/>
        <v/>
      </c>
      <c r="AF465" s="1"/>
      <c r="AG465" s="1"/>
      <c r="AH465" s="1"/>
      <c r="AI465" s="1"/>
      <c r="AJ465" s="1"/>
      <c r="AK465" s="58" t="s">
        <v>165</v>
      </c>
      <c r="AL465" s="4"/>
      <c r="AM465" s="4"/>
      <c r="AN465" s="5"/>
      <c r="AO465" s="195" t="s">
        <v>161</v>
      </c>
      <c r="AP465" s="199" t="s">
        <v>1658</v>
      </c>
      <c r="AQ465" s="197"/>
      <c r="AR465" s="196"/>
      <c r="AS465" s="196"/>
      <c r="AT465" s="205"/>
      <c r="AU465" s="205"/>
      <c r="AV465" s="196"/>
      <c r="AW465" s="4"/>
      <c r="AX465" s="4"/>
      <c r="AY465" s="4"/>
      <c r="AZ465" s="4"/>
      <c r="BA465" s="4"/>
      <c r="BB465" s="4"/>
      <c r="BC465" s="4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4"/>
      <c r="BW465" s="8"/>
      <c r="BX465" s="8"/>
      <c r="BY465" s="8"/>
      <c r="BZ465" s="4"/>
      <c r="CA465" s="4"/>
      <c r="CB465" s="4"/>
      <c r="CC465" s="4"/>
      <c r="CD465" s="27"/>
      <c r="CE465" s="27"/>
      <c r="CF465" s="207">
        <f t="shared" si="258"/>
        <v>3.952</v>
      </c>
      <c r="CG465" s="208">
        <f t="shared" si="259"/>
        <v>4.048</v>
      </c>
      <c r="CH465" s="209"/>
      <c r="CI465" s="210"/>
      <c r="CJ465" s="207">
        <f t="shared" si="273"/>
        <v>11.952</v>
      </c>
      <c r="CK465" s="208">
        <f t="shared" si="274"/>
        <v>12.048</v>
      </c>
      <c r="CL465" s="209"/>
      <c r="CM465" s="210"/>
      <c r="CN465" s="207">
        <f t="shared" si="260"/>
        <v>19.952000000000002</v>
      </c>
      <c r="CO465" s="208">
        <f t="shared" si="261"/>
        <v>20.047999999999998</v>
      </c>
      <c r="CP465" s="211"/>
      <c r="CQ465" s="212"/>
      <c r="CR465" s="213"/>
      <c r="CS465" s="213"/>
    </row>
    <row r="466" spans="1:97" ht="19.899999999999999" customHeight="1">
      <c r="A466" s="194">
        <v>465</v>
      </c>
      <c r="B466" s="195">
        <v>1</v>
      </c>
      <c r="C466" s="195"/>
      <c r="D466" s="196" t="s">
        <v>4102</v>
      </c>
      <c r="E466" s="196" t="s">
        <v>4103</v>
      </c>
      <c r="F466" s="196" t="s">
        <v>4104</v>
      </c>
      <c r="G466" s="196" t="s">
        <v>313</v>
      </c>
      <c r="H466" s="196" t="s">
        <v>314</v>
      </c>
      <c r="I466" s="237" t="str">
        <f t="shared" ref="I466:I476" si="279">IF(G466&lt;&gt;"",LEFT(G466,FIND("~",G466,1)-1),"")</f>
        <v>0</v>
      </c>
      <c r="J466" s="237" t="str">
        <f t="shared" ref="J466:J476" si="280">IF(G466&lt;&gt;"",MID(G466,FIND("~",G466,1)+1,10),"")</f>
        <v>100</v>
      </c>
      <c r="K466" s="2" t="s">
        <v>75</v>
      </c>
      <c r="L466" s="1">
        <v>5</v>
      </c>
      <c r="M466" s="1">
        <v>3</v>
      </c>
      <c r="N466" s="1">
        <v>1</v>
      </c>
      <c r="O466" s="57" t="s">
        <v>59</v>
      </c>
      <c r="P466" s="57" t="str">
        <f t="shared" si="248"/>
        <v>AO</v>
      </c>
      <c r="Q466" s="2" t="s">
        <v>161</v>
      </c>
      <c r="R466" s="57" t="s">
        <v>162</v>
      </c>
      <c r="S466" s="2"/>
      <c r="T466" s="2"/>
      <c r="U466" s="2">
        <v>23</v>
      </c>
      <c r="V466" s="2"/>
      <c r="W466" s="36" t="s">
        <v>2823</v>
      </c>
      <c r="X466" s="36" t="s">
        <v>164</v>
      </c>
      <c r="Y466" s="3" t="str">
        <f t="shared" si="268"/>
        <v>%Z053101</v>
      </c>
      <c r="Z466" s="2" t="str">
        <f t="shared" si="255"/>
        <v>%%O08LV6201</v>
      </c>
      <c r="AA466" s="2"/>
      <c r="AB466" s="2" t="str">
        <f t="shared" si="269"/>
        <v>VE602液位调节阀</v>
      </c>
      <c r="AC466" s="1" t="str">
        <f t="shared" si="270"/>
        <v>0</v>
      </c>
      <c r="AD466" s="1" t="str">
        <f t="shared" si="271"/>
        <v>100</v>
      </c>
      <c r="AE466" s="1" t="str">
        <f t="shared" si="272"/>
        <v>%</v>
      </c>
      <c r="AF466" s="1"/>
      <c r="AG466" s="1"/>
      <c r="AH466" s="1"/>
      <c r="AI466" s="1"/>
      <c r="AJ466" s="1"/>
      <c r="AK466" s="58" t="s">
        <v>165</v>
      </c>
      <c r="AL466" s="4"/>
      <c r="AM466" s="4"/>
      <c r="AN466" s="5"/>
      <c r="AO466" s="195" t="s">
        <v>161</v>
      </c>
      <c r="AP466" s="199" t="s">
        <v>1658</v>
      </c>
      <c r="AQ466" s="197"/>
      <c r="AR466" s="196"/>
      <c r="AS466" s="196"/>
      <c r="AT466" s="205"/>
      <c r="AU466" s="205" t="s">
        <v>1659</v>
      </c>
      <c r="AV466" s="196" t="s">
        <v>170</v>
      </c>
      <c r="AW466" s="4"/>
      <c r="AX466" s="4"/>
      <c r="AY466" s="4"/>
      <c r="AZ466" s="4"/>
      <c r="BA466" s="4"/>
      <c r="BB466" s="4"/>
      <c r="BC466" s="4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4"/>
      <c r="BW466" s="8"/>
      <c r="BX466" s="8"/>
      <c r="BY466" s="8"/>
      <c r="BZ466" s="4"/>
      <c r="CA466" s="4"/>
      <c r="CB466" s="4"/>
      <c r="CC466" s="4"/>
      <c r="CD466" s="27"/>
      <c r="CE466" s="27"/>
      <c r="CF466" s="207">
        <f t="shared" ref="CF466:CF497" si="281">IF(OR(P466="AI",P466="PI"),(AD466+AC466)/2-(AD466-AC466)*0.001,IF(P466="AO",4-0.048,""))</f>
        <v>3.952</v>
      </c>
      <c r="CG466" s="208">
        <f t="shared" ref="CG466:CG497" si="282">IF(OR(P466="AI",P466="PI"),(AD466+AC466)/2-(AD466-AC466)*0.001,IF(P466="AO",4+0.048,""))</f>
        <v>4.048</v>
      </c>
      <c r="CH466" s="209"/>
      <c r="CI466" s="210"/>
      <c r="CJ466" s="207">
        <f t="shared" si="273"/>
        <v>11.952</v>
      </c>
      <c r="CK466" s="208">
        <f t="shared" si="274"/>
        <v>12.048</v>
      </c>
      <c r="CL466" s="209"/>
      <c r="CM466" s="210"/>
      <c r="CN466" s="207">
        <f t="shared" ref="CN466:CN497" si="283">IF(OR(P466="AI",P466="PI"),(AD466+AC466)/2-(AD466-AC466)*0.001,IF(P466="AO",20-0.048,""))</f>
        <v>19.952000000000002</v>
      </c>
      <c r="CO466" s="208">
        <f t="shared" ref="CO466:CO497" si="284">IF(OR(P466="AI",P466="PI"),(AD466+AC466)/2+(AD466-AC466)*0.001,IF(P466="AO",20+0.048,""))</f>
        <v>20.047999999999998</v>
      </c>
      <c r="CP466" s="211"/>
      <c r="CQ466" s="212"/>
      <c r="CR466" s="213"/>
      <c r="CS466" s="213"/>
    </row>
    <row r="467" spans="1:97" ht="19.899999999999999" customHeight="1">
      <c r="A467" s="194">
        <v>466</v>
      </c>
      <c r="B467" s="195">
        <v>2</v>
      </c>
      <c r="C467" s="195"/>
      <c r="D467" s="196" t="s">
        <v>4105</v>
      </c>
      <c r="E467" s="196" t="s">
        <v>4106</v>
      </c>
      <c r="F467" s="196" t="s">
        <v>4107</v>
      </c>
      <c r="G467" s="196" t="s">
        <v>313</v>
      </c>
      <c r="H467" s="196" t="s">
        <v>314</v>
      </c>
      <c r="I467" s="237" t="str">
        <f t="shared" si="279"/>
        <v>0</v>
      </c>
      <c r="J467" s="237" t="str">
        <f t="shared" si="280"/>
        <v>100</v>
      </c>
      <c r="K467" s="2" t="str">
        <f t="shared" ref="K467:K481" si="285">K466</f>
        <v>FCS0302</v>
      </c>
      <c r="L467" s="1">
        <f t="shared" ref="L467:L481" si="286">L466</f>
        <v>5</v>
      </c>
      <c r="M467" s="1">
        <f t="shared" ref="M467:M481" si="287">M466</f>
        <v>3</v>
      </c>
      <c r="N467" s="1">
        <v>2</v>
      </c>
      <c r="O467" s="57" t="str">
        <f t="shared" ref="O467:O481" si="288">O466</f>
        <v>AAI543</v>
      </c>
      <c r="P467" s="2" t="str">
        <f t="shared" si="248"/>
        <v>AO</v>
      </c>
      <c r="Q467" s="2" t="s">
        <v>161</v>
      </c>
      <c r="R467" s="57" t="s">
        <v>162</v>
      </c>
      <c r="S467" s="2"/>
      <c r="T467" s="2"/>
      <c r="U467" s="2">
        <v>23</v>
      </c>
      <c r="V467" s="2"/>
      <c r="W467" s="36" t="s">
        <v>2827</v>
      </c>
      <c r="X467" s="36" t="s">
        <v>164</v>
      </c>
      <c r="Y467" s="3" t="str">
        <f t="shared" si="268"/>
        <v>%Z053102</v>
      </c>
      <c r="Z467" s="2" t="str">
        <f t="shared" si="255"/>
        <v>%%O08LV7001</v>
      </c>
      <c r="AA467" s="2"/>
      <c r="AB467" s="2" t="str">
        <f t="shared" si="269"/>
        <v>VE718液位调节阀</v>
      </c>
      <c r="AC467" s="1" t="str">
        <f t="shared" si="270"/>
        <v>0</v>
      </c>
      <c r="AD467" s="1" t="str">
        <f t="shared" si="271"/>
        <v>100</v>
      </c>
      <c r="AE467" s="1" t="str">
        <f t="shared" si="272"/>
        <v>%</v>
      </c>
      <c r="AF467" s="1"/>
      <c r="AG467" s="1"/>
      <c r="AH467" s="1"/>
      <c r="AI467" s="1"/>
      <c r="AJ467" s="1"/>
      <c r="AK467" s="58" t="s">
        <v>165</v>
      </c>
      <c r="AL467" s="4"/>
      <c r="AM467" s="4"/>
      <c r="AN467" s="5"/>
      <c r="AO467" s="195" t="s">
        <v>161</v>
      </c>
      <c r="AP467" s="199" t="s">
        <v>1658</v>
      </c>
      <c r="AQ467" s="197"/>
      <c r="AR467" s="196"/>
      <c r="AS467" s="196"/>
      <c r="AT467" s="205"/>
      <c r="AU467" s="205" t="s">
        <v>1659</v>
      </c>
      <c r="AV467" s="196" t="s">
        <v>170</v>
      </c>
      <c r="AW467" s="4"/>
      <c r="AX467" s="4"/>
      <c r="AY467" s="4"/>
      <c r="AZ467" s="4"/>
      <c r="BA467" s="4"/>
      <c r="BB467" s="4"/>
      <c r="BC467" s="4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4"/>
      <c r="BW467" s="8"/>
      <c r="BX467" s="8"/>
      <c r="BY467" s="8"/>
      <c r="BZ467" s="4"/>
      <c r="CA467" s="4"/>
      <c r="CB467" s="4"/>
      <c r="CC467" s="4"/>
      <c r="CD467" s="27"/>
      <c r="CE467" s="27"/>
      <c r="CF467" s="207">
        <f t="shared" si="281"/>
        <v>3.952</v>
      </c>
      <c r="CG467" s="208">
        <f t="shared" si="282"/>
        <v>4.048</v>
      </c>
      <c r="CH467" s="209"/>
      <c r="CI467" s="210"/>
      <c r="CJ467" s="207">
        <f t="shared" si="273"/>
        <v>11.952</v>
      </c>
      <c r="CK467" s="208">
        <f t="shared" si="274"/>
        <v>12.048</v>
      </c>
      <c r="CL467" s="209"/>
      <c r="CM467" s="210"/>
      <c r="CN467" s="207">
        <f t="shared" si="283"/>
        <v>19.952000000000002</v>
      </c>
      <c r="CO467" s="208">
        <f t="shared" si="284"/>
        <v>20.047999999999998</v>
      </c>
      <c r="CP467" s="211"/>
      <c r="CQ467" s="212"/>
      <c r="CR467" s="213"/>
      <c r="CS467" s="213"/>
    </row>
    <row r="468" spans="1:97" ht="19.899999999999999" customHeight="1">
      <c r="A468" s="194">
        <v>467</v>
      </c>
      <c r="B468" s="195">
        <v>3</v>
      </c>
      <c r="C468" s="195"/>
      <c r="D468" s="196" t="s">
        <v>4108</v>
      </c>
      <c r="E468" s="196" t="s">
        <v>4109</v>
      </c>
      <c r="F468" s="196" t="s">
        <v>4110</v>
      </c>
      <c r="G468" s="196" t="s">
        <v>313</v>
      </c>
      <c r="H468" s="196" t="s">
        <v>314</v>
      </c>
      <c r="I468" s="237" t="str">
        <f t="shared" si="279"/>
        <v>0</v>
      </c>
      <c r="J468" s="237" t="str">
        <f t="shared" si="280"/>
        <v>100</v>
      </c>
      <c r="K468" s="2" t="str">
        <f t="shared" si="285"/>
        <v>FCS0302</v>
      </c>
      <c r="L468" s="1">
        <f t="shared" si="286"/>
        <v>5</v>
      </c>
      <c r="M468" s="1">
        <f t="shared" si="287"/>
        <v>3</v>
      </c>
      <c r="N468" s="1">
        <v>3</v>
      </c>
      <c r="O468" s="57" t="str">
        <f t="shared" si="288"/>
        <v>AAI543</v>
      </c>
      <c r="P468" s="2" t="str">
        <f t="shared" ref="P468:P531" si="289">IF(MID(O468,4,3)="543","AO","AI")</f>
        <v>AO</v>
      </c>
      <c r="Q468" s="2" t="s">
        <v>161</v>
      </c>
      <c r="R468" s="57" t="s">
        <v>162</v>
      </c>
      <c r="S468" s="2"/>
      <c r="T468" s="2"/>
      <c r="U468" s="2">
        <v>31</v>
      </c>
      <c r="V468" s="2"/>
      <c r="W468" s="36" t="s">
        <v>4111</v>
      </c>
      <c r="X468" s="36" t="s">
        <v>1750</v>
      </c>
      <c r="Y468" s="3" t="str">
        <f t="shared" si="268"/>
        <v>%Z053103</v>
      </c>
      <c r="Z468" s="2" t="str">
        <f t="shared" si="255"/>
        <v>%%O08LV7021</v>
      </c>
      <c r="AA468" s="2"/>
      <c r="AB468" s="2" t="str">
        <f t="shared" si="269"/>
        <v>TK703AB液位调节阀</v>
      </c>
      <c r="AC468" s="1" t="str">
        <f t="shared" si="270"/>
        <v>0</v>
      </c>
      <c r="AD468" s="1" t="str">
        <f t="shared" si="271"/>
        <v>100</v>
      </c>
      <c r="AE468" s="1" t="str">
        <f t="shared" si="272"/>
        <v>%</v>
      </c>
      <c r="AF468" s="1"/>
      <c r="AG468" s="1"/>
      <c r="AH468" s="1"/>
      <c r="AI468" s="1"/>
      <c r="AJ468" s="1"/>
      <c r="AK468" s="58" t="s">
        <v>165</v>
      </c>
      <c r="AL468" s="4"/>
      <c r="AM468" s="4"/>
      <c r="AN468" s="5"/>
      <c r="AO468" s="195" t="s">
        <v>161</v>
      </c>
      <c r="AP468" s="199" t="s">
        <v>1658</v>
      </c>
      <c r="AQ468" s="197"/>
      <c r="AR468" s="196"/>
      <c r="AS468" s="196"/>
      <c r="AT468" s="205"/>
      <c r="AU468" s="205" t="s">
        <v>1659</v>
      </c>
      <c r="AV468" s="196" t="s">
        <v>170</v>
      </c>
      <c r="AW468" s="4"/>
      <c r="AX468" s="4"/>
      <c r="AY468" s="4"/>
      <c r="AZ468" s="4"/>
      <c r="BA468" s="4"/>
      <c r="BB468" s="4"/>
      <c r="BC468" s="4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4"/>
      <c r="BW468" s="8"/>
      <c r="BX468" s="8"/>
      <c r="BY468" s="8"/>
      <c r="BZ468" s="4"/>
      <c r="CA468" s="4"/>
      <c r="CB468" s="4"/>
      <c r="CC468" s="4"/>
      <c r="CD468" s="27"/>
      <c r="CE468" s="27"/>
      <c r="CF468" s="207">
        <f t="shared" si="281"/>
        <v>3.952</v>
      </c>
      <c r="CG468" s="208">
        <f t="shared" si="282"/>
        <v>4.048</v>
      </c>
      <c r="CH468" s="209"/>
      <c r="CI468" s="210"/>
      <c r="CJ468" s="207">
        <f t="shared" si="273"/>
        <v>11.952</v>
      </c>
      <c r="CK468" s="208">
        <f t="shared" si="274"/>
        <v>12.048</v>
      </c>
      <c r="CL468" s="209"/>
      <c r="CM468" s="210"/>
      <c r="CN468" s="207">
        <f t="shared" si="283"/>
        <v>19.952000000000002</v>
      </c>
      <c r="CO468" s="208">
        <f t="shared" si="284"/>
        <v>20.047999999999998</v>
      </c>
      <c r="CP468" s="211"/>
      <c r="CQ468" s="212"/>
      <c r="CR468" s="213"/>
      <c r="CS468" s="213"/>
    </row>
    <row r="469" spans="1:97" ht="19.899999999999999" customHeight="1">
      <c r="A469" s="194">
        <v>468</v>
      </c>
      <c r="B469" s="195">
        <v>4</v>
      </c>
      <c r="C469" s="195"/>
      <c r="D469" s="196" t="s">
        <v>4112</v>
      </c>
      <c r="E469" s="196" t="s">
        <v>4113</v>
      </c>
      <c r="F469" s="196" t="s">
        <v>4114</v>
      </c>
      <c r="G469" s="196" t="s">
        <v>313</v>
      </c>
      <c r="H469" s="196" t="s">
        <v>314</v>
      </c>
      <c r="I469" s="237" t="str">
        <f t="shared" si="279"/>
        <v>0</v>
      </c>
      <c r="J469" s="237" t="str">
        <f t="shared" si="280"/>
        <v>100</v>
      </c>
      <c r="K469" s="2" t="str">
        <f t="shared" si="285"/>
        <v>FCS0302</v>
      </c>
      <c r="L469" s="1">
        <f t="shared" si="286"/>
        <v>5</v>
      </c>
      <c r="M469" s="1">
        <f t="shared" si="287"/>
        <v>3</v>
      </c>
      <c r="N469" s="1">
        <v>4</v>
      </c>
      <c r="O469" s="57" t="str">
        <f t="shared" si="288"/>
        <v>AAI543</v>
      </c>
      <c r="P469" s="2" t="str">
        <f t="shared" si="289"/>
        <v>AO</v>
      </c>
      <c r="Q469" s="2" t="s">
        <v>161</v>
      </c>
      <c r="R469" s="57" t="s">
        <v>162</v>
      </c>
      <c r="S469" s="2"/>
      <c r="T469" s="2"/>
      <c r="U469" s="2">
        <v>22</v>
      </c>
      <c r="V469" s="2"/>
      <c r="W469" s="36" t="s">
        <v>2848</v>
      </c>
      <c r="X469" s="36" t="s">
        <v>164</v>
      </c>
      <c r="Y469" s="3" t="str">
        <f t="shared" si="268"/>
        <v>%Z053104</v>
      </c>
      <c r="Z469" s="2" t="str">
        <f t="shared" si="255"/>
        <v>%%O08LV7024</v>
      </c>
      <c r="AA469" s="2"/>
      <c r="AB469" s="2" t="str">
        <f t="shared" si="269"/>
        <v>VE710液位调节阀</v>
      </c>
      <c r="AC469" s="1" t="str">
        <f t="shared" si="270"/>
        <v>0</v>
      </c>
      <c r="AD469" s="1" t="str">
        <f t="shared" si="271"/>
        <v>100</v>
      </c>
      <c r="AE469" s="1" t="str">
        <f t="shared" si="272"/>
        <v>%</v>
      </c>
      <c r="AF469" s="1"/>
      <c r="AG469" s="1"/>
      <c r="AH469" s="1"/>
      <c r="AI469" s="1"/>
      <c r="AJ469" s="1"/>
      <c r="AK469" s="58" t="s">
        <v>165</v>
      </c>
      <c r="AL469" s="4"/>
      <c r="AM469" s="4"/>
      <c r="AN469" s="5"/>
      <c r="AO469" s="195" t="s">
        <v>161</v>
      </c>
      <c r="AP469" s="199" t="s">
        <v>1658</v>
      </c>
      <c r="AQ469" s="197"/>
      <c r="AR469" s="196"/>
      <c r="AS469" s="196"/>
      <c r="AT469" s="205"/>
      <c r="AU469" s="205" t="s">
        <v>1659</v>
      </c>
      <c r="AV469" s="196" t="s">
        <v>170</v>
      </c>
      <c r="AW469" s="4"/>
      <c r="AX469" s="4"/>
      <c r="AY469" s="4"/>
      <c r="AZ469" s="4"/>
      <c r="BA469" s="4"/>
      <c r="BB469" s="4"/>
      <c r="BC469" s="4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4"/>
      <c r="BW469" s="8"/>
      <c r="BX469" s="8"/>
      <c r="BY469" s="8"/>
      <c r="BZ469" s="4"/>
      <c r="CA469" s="4"/>
      <c r="CB469" s="4"/>
      <c r="CC469" s="4"/>
      <c r="CD469" s="27"/>
      <c r="CE469" s="27"/>
      <c r="CF469" s="207">
        <f t="shared" si="281"/>
        <v>3.952</v>
      </c>
      <c r="CG469" s="208">
        <f t="shared" si="282"/>
        <v>4.048</v>
      </c>
      <c r="CH469" s="209"/>
      <c r="CI469" s="210"/>
      <c r="CJ469" s="207">
        <f t="shared" si="273"/>
        <v>11.952</v>
      </c>
      <c r="CK469" s="208">
        <f t="shared" si="274"/>
        <v>12.048</v>
      </c>
      <c r="CL469" s="209"/>
      <c r="CM469" s="210"/>
      <c r="CN469" s="207">
        <f t="shared" si="283"/>
        <v>19.952000000000002</v>
      </c>
      <c r="CO469" s="208">
        <f t="shared" si="284"/>
        <v>20.047999999999998</v>
      </c>
      <c r="CP469" s="211"/>
      <c r="CQ469" s="212"/>
      <c r="CR469" s="213"/>
      <c r="CS469" s="213"/>
    </row>
    <row r="470" spans="1:97" ht="19.899999999999999" customHeight="1">
      <c r="A470" s="194">
        <v>469</v>
      </c>
      <c r="B470" s="195">
        <v>5</v>
      </c>
      <c r="C470" s="195"/>
      <c r="D470" s="196" t="s">
        <v>4115</v>
      </c>
      <c r="E470" s="196" t="s">
        <v>4116</v>
      </c>
      <c r="F470" s="196" t="s">
        <v>4117</v>
      </c>
      <c r="G470" s="196" t="s">
        <v>313</v>
      </c>
      <c r="H470" s="196" t="s">
        <v>314</v>
      </c>
      <c r="I470" s="237" t="str">
        <f t="shared" si="279"/>
        <v>0</v>
      </c>
      <c r="J470" s="237" t="str">
        <f t="shared" si="280"/>
        <v>100</v>
      </c>
      <c r="K470" s="2" t="str">
        <f t="shared" si="285"/>
        <v>FCS0302</v>
      </c>
      <c r="L470" s="1">
        <f t="shared" si="286"/>
        <v>5</v>
      </c>
      <c r="M470" s="1">
        <f t="shared" si="287"/>
        <v>3</v>
      </c>
      <c r="N470" s="1">
        <v>5</v>
      </c>
      <c r="O470" s="57" t="str">
        <f t="shared" si="288"/>
        <v>AAI543</v>
      </c>
      <c r="P470" s="2" t="str">
        <f t="shared" si="289"/>
        <v>AO</v>
      </c>
      <c r="Q470" s="2" t="s">
        <v>161</v>
      </c>
      <c r="R470" s="57" t="s">
        <v>162</v>
      </c>
      <c r="S470" s="2"/>
      <c r="T470" s="2"/>
      <c r="U470" s="2">
        <v>23</v>
      </c>
      <c r="V470" s="2"/>
      <c r="W470" s="36" t="s">
        <v>2860</v>
      </c>
      <c r="X470" s="36" t="s">
        <v>164</v>
      </c>
      <c r="Y470" s="3" t="str">
        <f t="shared" si="268"/>
        <v>%Z053105</v>
      </c>
      <c r="Z470" s="2" t="str">
        <f t="shared" si="255"/>
        <v>%%O08LV7045</v>
      </c>
      <c r="AA470" s="2"/>
      <c r="AB470" s="2" t="str">
        <f t="shared" si="269"/>
        <v>HE701液位调节阀</v>
      </c>
      <c r="AC470" s="1" t="str">
        <f t="shared" si="270"/>
        <v>0</v>
      </c>
      <c r="AD470" s="1" t="str">
        <f t="shared" si="271"/>
        <v>100</v>
      </c>
      <c r="AE470" s="1" t="str">
        <f t="shared" si="272"/>
        <v>%</v>
      </c>
      <c r="AF470" s="1"/>
      <c r="AG470" s="1"/>
      <c r="AH470" s="1"/>
      <c r="AI470" s="1"/>
      <c r="AJ470" s="1"/>
      <c r="AK470" s="58" t="s">
        <v>165</v>
      </c>
      <c r="AL470" s="4"/>
      <c r="AM470" s="4"/>
      <c r="AN470" s="5"/>
      <c r="AO470" s="195" t="s">
        <v>161</v>
      </c>
      <c r="AP470" s="199" t="s">
        <v>1658</v>
      </c>
      <c r="AQ470" s="197"/>
      <c r="AR470" s="196"/>
      <c r="AS470" s="196"/>
      <c r="AT470" s="205"/>
      <c r="AU470" s="205" t="s">
        <v>1659</v>
      </c>
      <c r="AV470" s="196" t="s">
        <v>170</v>
      </c>
      <c r="AW470" s="4"/>
      <c r="AX470" s="4"/>
      <c r="AY470" s="4"/>
      <c r="AZ470" s="4"/>
      <c r="BA470" s="4"/>
      <c r="BB470" s="4"/>
      <c r="BC470" s="4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4"/>
      <c r="BW470" s="8"/>
      <c r="BX470" s="8"/>
      <c r="BY470" s="8"/>
      <c r="BZ470" s="4"/>
      <c r="CA470" s="4"/>
      <c r="CB470" s="4"/>
      <c r="CC470" s="4"/>
      <c r="CD470" s="27"/>
      <c r="CE470" s="27"/>
      <c r="CF470" s="207">
        <f t="shared" si="281"/>
        <v>3.952</v>
      </c>
      <c r="CG470" s="208">
        <f t="shared" si="282"/>
        <v>4.048</v>
      </c>
      <c r="CH470" s="209"/>
      <c r="CI470" s="210"/>
      <c r="CJ470" s="207">
        <f t="shared" si="273"/>
        <v>11.952</v>
      </c>
      <c r="CK470" s="208">
        <f t="shared" si="274"/>
        <v>12.048</v>
      </c>
      <c r="CL470" s="209"/>
      <c r="CM470" s="210"/>
      <c r="CN470" s="207">
        <f t="shared" si="283"/>
        <v>19.952000000000002</v>
      </c>
      <c r="CO470" s="208">
        <f t="shared" si="284"/>
        <v>20.047999999999998</v>
      </c>
      <c r="CP470" s="211"/>
      <c r="CQ470" s="212"/>
      <c r="CR470" s="213"/>
      <c r="CS470" s="213"/>
    </row>
    <row r="471" spans="1:97" ht="19.899999999999999" customHeight="1">
      <c r="A471" s="194">
        <v>470</v>
      </c>
      <c r="B471" s="195">
        <v>6</v>
      </c>
      <c r="C471" s="195"/>
      <c r="D471" s="196" t="s">
        <v>4118</v>
      </c>
      <c r="E471" s="196" t="s">
        <v>4119</v>
      </c>
      <c r="F471" s="196" t="s">
        <v>4120</v>
      </c>
      <c r="G471" s="196" t="s">
        <v>313</v>
      </c>
      <c r="H471" s="196" t="s">
        <v>314</v>
      </c>
      <c r="I471" s="237" t="str">
        <f t="shared" si="279"/>
        <v>0</v>
      </c>
      <c r="J471" s="237" t="str">
        <f t="shared" si="280"/>
        <v>100</v>
      </c>
      <c r="K471" s="2" t="str">
        <f t="shared" si="285"/>
        <v>FCS0302</v>
      </c>
      <c r="L471" s="1">
        <f t="shared" si="286"/>
        <v>5</v>
      </c>
      <c r="M471" s="1">
        <f t="shared" si="287"/>
        <v>3</v>
      </c>
      <c r="N471" s="1">
        <v>6</v>
      </c>
      <c r="O471" s="57" t="str">
        <f t="shared" si="288"/>
        <v>AAI543</v>
      </c>
      <c r="P471" s="2" t="str">
        <f t="shared" si="289"/>
        <v>AO</v>
      </c>
      <c r="Q471" s="2" t="s">
        <v>161</v>
      </c>
      <c r="R471" s="57" t="s">
        <v>162</v>
      </c>
      <c r="S471" s="2"/>
      <c r="T471" s="2"/>
      <c r="U471" s="2">
        <v>22</v>
      </c>
      <c r="V471" s="2"/>
      <c r="W471" s="36" t="s">
        <v>2864</v>
      </c>
      <c r="X471" s="36" t="s">
        <v>164</v>
      </c>
      <c r="Y471" s="3" t="str">
        <f t="shared" si="268"/>
        <v>%Z053106</v>
      </c>
      <c r="Z471" s="2" t="str">
        <f t="shared" si="255"/>
        <v>%%O08LV7056</v>
      </c>
      <c r="AA471" s="2"/>
      <c r="AB471" s="2" t="str">
        <f t="shared" si="269"/>
        <v>VE719液位调节阀</v>
      </c>
      <c r="AC471" s="1" t="str">
        <f t="shared" si="270"/>
        <v>0</v>
      </c>
      <c r="AD471" s="1" t="str">
        <f t="shared" si="271"/>
        <v>100</v>
      </c>
      <c r="AE471" s="1" t="str">
        <f t="shared" si="272"/>
        <v>%</v>
      </c>
      <c r="AF471" s="1"/>
      <c r="AG471" s="1"/>
      <c r="AH471" s="1"/>
      <c r="AI471" s="1"/>
      <c r="AJ471" s="1"/>
      <c r="AK471" s="58" t="s">
        <v>165</v>
      </c>
      <c r="AL471" s="4"/>
      <c r="AM471" s="4"/>
      <c r="AN471" s="5"/>
      <c r="AO471" s="195" t="s">
        <v>161</v>
      </c>
      <c r="AP471" s="199" t="s">
        <v>1658</v>
      </c>
      <c r="AQ471" s="197"/>
      <c r="AR471" s="196"/>
      <c r="AS471" s="196"/>
      <c r="AT471" s="205"/>
      <c r="AU471" s="205" t="s">
        <v>1659</v>
      </c>
      <c r="AV471" s="196" t="s">
        <v>170</v>
      </c>
      <c r="AW471" s="4"/>
      <c r="AX471" s="4"/>
      <c r="AY471" s="4"/>
      <c r="AZ471" s="4"/>
      <c r="BA471" s="4"/>
      <c r="BB471" s="4"/>
      <c r="BC471" s="4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4"/>
      <c r="BW471" s="8"/>
      <c r="BX471" s="8"/>
      <c r="BY471" s="8"/>
      <c r="BZ471" s="4"/>
      <c r="CA471" s="4"/>
      <c r="CB471" s="4"/>
      <c r="CC471" s="4"/>
      <c r="CD471" s="27"/>
      <c r="CE471" s="27"/>
      <c r="CF471" s="207">
        <f t="shared" si="281"/>
        <v>3.952</v>
      </c>
      <c r="CG471" s="208">
        <f t="shared" si="282"/>
        <v>4.048</v>
      </c>
      <c r="CH471" s="209"/>
      <c r="CI471" s="210"/>
      <c r="CJ471" s="207">
        <f t="shared" si="273"/>
        <v>11.952</v>
      </c>
      <c r="CK471" s="208">
        <f t="shared" si="274"/>
        <v>12.048</v>
      </c>
      <c r="CL471" s="209"/>
      <c r="CM471" s="210"/>
      <c r="CN471" s="207">
        <f t="shared" si="283"/>
        <v>19.952000000000002</v>
      </c>
      <c r="CO471" s="208">
        <f t="shared" si="284"/>
        <v>20.047999999999998</v>
      </c>
      <c r="CP471" s="211"/>
      <c r="CQ471" s="212"/>
      <c r="CR471" s="213"/>
      <c r="CS471" s="213"/>
    </row>
    <row r="472" spans="1:97" ht="19.899999999999999" customHeight="1">
      <c r="A472" s="194">
        <v>471</v>
      </c>
      <c r="B472" s="195">
        <v>7</v>
      </c>
      <c r="C472" s="195"/>
      <c r="D472" s="196" t="s">
        <v>4121</v>
      </c>
      <c r="E472" s="196" t="s">
        <v>4122</v>
      </c>
      <c r="F472" s="196" t="s">
        <v>4123</v>
      </c>
      <c r="G472" s="196" t="s">
        <v>313</v>
      </c>
      <c r="H472" s="196" t="s">
        <v>314</v>
      </c>
      <c r="I472" s="237" t="str">
        <f t="shared" si="279"/>
        <v>0</v>
      </c>
      <c r="J472" s="237" t="str">
        <f t="shared" si="280"/>
        <v>100</v>
      </c>
      <c r="K472" s="2" t="str">
        <f t="shared" si="285"/>
        <v>FCS0302</v>
      </c>
      <c r="L472" s="1">
        <f t="shared" si="286"/>
        <v>5</v>
      </c>
      <c r="M472" s="1">
        <f t="shared" si="287"/>
        <v>3</v>
      </c>
      <c r="N472" s="1">
        <v>7</v>
      </c>
      <c r="O472" s="57" t="str">
        <f t="shared" si="288"/>
        <v>AAI543</v>
      </c>
      <c r="P472" s="2" t="str">
        <f t="shared" si="289"/>
        <v>AO</v>
      </c>
      <c r="Q472" s="2" t="s">
        <v>161</v>
      </c>
      <c r="R472" s="57" t="s">
        <v>162</v>
      </c>
      <c r="S472" s="2"/>
      <c r="T472" s="2"/>
      <c r="U472" s="2">
        <v>23</v>
      </c>
      <c r="V472" s="2"/>
      <c r="W472" s="36" t="s">
        <v>2868</v>
      </c>
      <c r="X472" s="36" t="s">
        <v>164</v>
      </c>
      <c r="Y472" s="3" t="str">
        <f t="shared" si="268"/>
        <v>%Z053107</v>
      </c>
      <c r="Z472" s="2" t="str">
        <f t="shared" si="255"/>
        <v>%%O08LV8041</v>
      </c>
      <c r="AA472" s="2"/>
      <c r="AB472" s="2" t="str">
        <f t="shared" si="269"/>
        <v>HE801液位调节阀</v>
      </c>
      <c r="AC472" s="1" t="str">
        <f t="shared" si="270"/>
        <v>0</v>
      </c>
      <c r="AD472" s="1" t="str">
        <f t="shared" si="271"/>
        <v>100</v>
      </c>
      <c r="AE472" s="1" t="str">
        <f t="shared" si="272"/>
        <v>%</v>
      </c>
      <c r="AF472" s="59"/>
      <c r="AG472" s="59"/>
      <c r="AH472" s="1"/>
      <c r="AI472" s="1"/>
      <c r="AJ472" s="1"/>
      <c r="AK472" s="58" t="s">
        <v>165</v>
      </c>
      <c r="AL472" s="4"/>
      <c r="AM472" s="4"/>
      <c r="AN472" s="5"/>
      <c r="AO472" s="195" t="s">
        <v>161</v>
      </c>
      <c r="AP472" s="199" t="s">
        <v>1658</v>
      </c>
      <c r="AQ472" s="197"/>
      <c r="AR472" s="196"/>
      <c r="AS472" s="196"/>
      <c r="AT472" s="205"/>
      <c r="AU472" s="205" t="s">
        <v>1659</v>
      </c>
      <c r="AV472" s="196" t="s">
        <v>170</v>
      </c>
      <c r="AW472" s="4"/>
      <c r="AX472" s="4"/>
      <c r="AY472" s="4"/>
      <c r="AZ472" s="4"/>
      <c r="BA472" s="4"/>
      <c r="BB472" s="4"/>
      <c r="BC472" s="4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4"/>
      <c r="BW472" s="8"/>
      <c r="BX472" s="8"/>
      <c r="BY472" s="8"/>
      <c r="BZ472" s="4"/>
      <c r="CA472" s="4"/>
      <c r="CB472" s="4"/>
      <c r="CC472" s="4"/>
      <c r="CD472" s="27"/>
      <c r="CE472" s="27"/>
      <c r="CF472" s="207">
        <f t="shared" si="281"/>
        <v>3.952</v>
      </c>
      <c r="CG472" s="208">
        <f t="shared" si="282"/>
        <v>4.048</v>
      </c>
      <c r="CH472" s="209"/>
      <c r="CI472" s="210"/>
      <c r="CJ472" s="207">
        <f t="shared" si="273"/>
        <v>11.952</v>
      </c>
      <c r="CK472" s="208">
        <f t="shared" si="274"/>
        <v>12.048</v>
      </c>
      <c r="CL472" s="209"/>
      <c r="CM472" s="210"/>
      <c r="CN472" s="207">
        <f t="shared" si="283"/>
        <v>19.952000000000002</v>
      </c>
      <c r="CO472" s="208">
        <f t="shared" si="284"/>
        <v>20.047999999999998</v>
      </c>
      <c r="CP472" s="211"/>
      <c r="CQ472" s="212"/>
      <c r="CR472" s="213"/>
      <c r="CS472" s="213"/>
    </row>
    <row r="473" spans="1:97" ht="19.899999999999999" customHeight="1">
      <c r="A473" s="194">
        <v>472</v>
      </c>
      <c r="B473" s="195">
        <v>8</v>
      </c>
      <c r="C473" s="195"/>
      <c r="D473" s="196" t="s">
        <v>4124</v>
      </c>
      <c r="E473" s="196" t="s">
        <v>4125</v>
      </c>
      <c r="F473" s="196" t="s">
        <v>4126</v>
      </c>
      <c r="G473" s="196" t="s">
        <v>313</v>
      </c>
      <c r="H473" s="196" t="s">
        <v>314</v>
      </c>
      <c r="I473" s="237" t="str">
        <f t="shared" si="279"/>
        <v>0</v>
      </c>
      <c r="J473" s="237" t="str">
        <f t="shared" si="280"/>
        <v>100</v>
      </c>
      <c r="K473" s="2" t="str">
        <f t="shared" si="285"/>
        <v>FCS0302</v>
      </c>
      <c r="L473" s="1">
        <f t="shared" si="286"/>
        <v>5</v>
      </c>
      <c r="M473" s="1">
        <f t="shared" si="287"/>
        <v>3</v>
      </c>
      <c r="N473" s="1">
        <v>8</v>
      </c>
      <c r="O473" s="57" t="str">
        <f t="shared" si="288"/>
        <v>AAI543</v>
      </c>
      <c r="P473" s="2" t="str">
        <f t="shared" si="289"/>
        <v>AO</v>
      </c>
      <c r="Q473" s="2" t="s">
        <v>161</v>
      </c>
      <c r="R473" s="57" t="s">
        <v>162</v>
      </c>
      <c r="S473" s="2"/>
      <c r="T473" s="2"/>
      <c r="U473" s="2">
        <v>22</v>
      </c>
      <c r="V473" s="2"/>
      <c r="W473" s="36" t="s">
        <v>2872</v>
      </c>
      <c r="X473" s="36" t="s">
        <v>164</v>
      </c>
      <c r="Y473" s="3" t="str">
        <f t="shared" si="268"/>
        <v>%Z053108</v>
      </c>
      <c r="Z473" s="2" t="str">
        <f t="shared" si="255"/>
        <v>%%O08LV8046</v>
      </c>
      <c r="AA473" s="2"/>
      <c r="AB473" s="2" t="str">
        <f t="shared" si="269"/>
        <v>CL801液位调节阀</v>
      </c>
      <c r="AC473" s="1" t="str">
        <f t="shared" si="270"/>
        <v>0</v>
      </c>
      <c r="AD473" s="1" t="str">
        <f t="shared" si="271"/>
        <v>100</v>
      </c>
      <c r="AE473" s="1" t="str">
        <f t="shared" si="272"/>
        <v>%</v>
      </c>
      <c r="AF473" s="1"/>
      <c r="AG473" s="1"/>
      <c r="AH473" s="1"/>
      <c r="AI473" s="1"/>
      <c r="AJ473" s="1"/>
      <c r="AK473" s="58" t="s">
        <v>165</v>
      </c>
      <c r="AL473" s="4"/>
      <c r="AM473" s="4"/>
      <c r="AN473" s="5"/>
      <c r="AO473" s="195" t="s">
        <v>161</v>
      </c>
      <c r="AP473" s="199" t="s">
        <v>1658</v>
      </c>
      <c r="AQ473" s="197"/>
      <c r="AR473" s="196"/>
      <c r="AS473" s="196"/>
      <c r="AT473" s="205"/>
      <c r="AU473" s="205" t="s">
        <v>1659</v>
      </c>
      <c r="AV473" s="196" t="s">
        <v>170</v>
      </c>
      <c r="AW473" s="4"/>
      <c r="AX473" s="4"/>
      <c r="AY473" s="4"/>
      <c r="AZ473" s="4"/>
      <c r="BA473" s="4"/>
      <c r="BB473" s="4"/>
      <c r="BC473" s="4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4"/>
      <c r="BW473" s="8"/>
      <c r="BX473" s="8"/>
      <c r="BY473" s="8"/>
      <c r="BZ473" s="4"/>
      <c r="CA473" s="4"/>
      <c r="CB473" s="4"/>
      <c r="CC473" s="4"/>
      <c r="CD473" s="27"/>
      <c r="CE473" s="27"/>
      <c r="CF473" s="207">
        <f t="shared" si="281"/>
        <v>3.952</v>
      </c>
      <c r="CG473" s="208">
        <f t="shared" si="282"/>
        <v>4.048</v>
      </c>
      <c r="CH473" s="209"/>
      <c r="CI473" s="210"/>
      <c r="CJ473" s="207">
        <f t="shared" si="273"/>
        <v>11.952</v>
      </c>
      <c r="CK473" s="208">
        <f t="shared" si="274"/>
        <v>12.048</v>
      </c>
      <c r="CL473" s="209"/>
      <c r="CM473" s="210"/>
      <c r="CN473" s="207">
        <f t="shared" si="283"/>
        <v>19.952000000000002</v>
      </c>
      <c r="CO473" s="208">
        <f t="shared" si="284"/>
        <v>20.047999999999998</v>
      </c>
      <c r="CP473" s="211"/>
      <c r="CQ473" s="212"/>
      <c r="CR473" s="213"/>
      <c r="CS473" s="213"/>
    </row>
    <row r="474" spans="1:97" ht="19.899999999999999" customHeight="1">
      <c r="A474" s="194">
        <v>473</v>
      </c>
      <c r="B474" s="195">
        <v>9</v>
      </c>
      <c r="C474" s="195"/>
      <c r="D474" s="196" t="s">
        <v>4127</v>
      </c>
      <c r="E474" s="196" t="s">
        <v>4128</v>
      </c>
      <c r="F474" s="196" t="s">
        <v>4129</v>
      </c>
      <c r="G474" s="196" t="s">
        <v>313</v>
      </c>
      <c r="H474" s="196" t="s">
        <v>314</v>
      </c>
      <c r="I474" s="237" t="str">
        <f t="shared" si="279"/>
        <v>0</v>
      </c>
      <c r="J474" s="237" t="str">
        <f t="shared" si="280"/>
        <v>100</v>
      </c>
      <c r="K474" s="2" t="str">
        <f t="shared" si="285"/>
        <v>FCS0302</v>
      </c>
      <c r="L474" s="1">
        <f t="shared" si="286"/>
        <v>5</v>
      </c>
      <c r="M474" s="1">
        <f t="shared" si="287"/>
        <v>3</v>
      </c>
      <c r="N474" s="1">
        <v>9</v>
      </c>
      <c r="O474" s="57" t="str">
        <f t="shared" si="288"/>
        <v>AAI543</v>
      </c>
      <c r="P474" s="2" t="str">
        <f t="shared" si="289"/>
        <v>AO</v>
      </c>
      <c r="Q474" s="2" t="s">
        <v>161</v>
      </c>
      <c r="R474" s="57" t="s">
        <v>162</v>
      </c>
      <c r="S474" s="2"/>
      <c r="T474" s="2"/>
      <c r="U474" s="2">
        <v>24</v>
      </c>
      <c r="V474" s="2"/>
      <c r="W474" s="36" t="s">
        <v>2876</v>
      </c>
      <c r="X474" s="36" t="s">
        <v>164</v>
      </c>
      <c r="Y474" s="3" t="str">
        <f t="shared" si="268"/>
        <v>%Z053109</v>
      </c>
      <c r="Z474" s="2" t="str">
        <f t="shared" si="255"/>
        <v>%%O08PV1063</v>
      </c>
      <c r="AA474" s="2"/>
      <c r="AB474" s="2" t="str">
        <f t="shared" si="269"/>
        <v>TK717压力调节阀</v>
      </c>
      <c r="AC474" s="1" t="str">
        <f t="shared" si="270"/>
        <v>0</v>
      </c>
      <c r="AD474" s="1" t="str">
        <f t="shared" si="271"/>
        <v>100</v>
      </c>
      <c r="AE474" s="1" t="str">
        <f t="shared" si="272"/>
        <v>%</v>
      </c>
      <c r="AF474" s="1"/>
      <c r="AG474" s="1"/>
      <c r="AH474" s="1"/>
      <c r="AI474" s="1"/>
      <c r="AJ474" s="1"/>
      <c r="AK474" s="58" t="s">
        <v>165</v>
      </c>
      <c r="AL474" s="4"/>
      <c r="AM474" s="4"/>
      <c r="AN474" s="5"/>
      <c r="AO474" s="195" t="s">
        <v>161</v>
      </c>
      <c r="AP474" s="199" t="s">
        <v>1658</v>
      </c>
      <c r="AQ474" s="197"/>
      <c r="AR474" s="196"/>
      <c r="AS474" s="196"/>
      <c r="AT474" s="205"/>
      <c r="AU474" s="205" t="s">
        <v>1659</v>
      </c>
      <c r="AV474" s="196" t="s">
        <v>170</v>
      </c>
      <c r="AW474" s="4"/>
      <c r="AX474" s="4"/>
      <c r="AY474" s="4"/>
      <c r="AZ474" s="4"/>
      <c r="BA474" s="4"/>
      <c r="BB474" s="4"/>
      <c r="BC474" s="4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4"/>
      <c r="BW474" s="8"/>
      <c r="BX474" s="8"/>
      <c r="BY474" s="8"/>
      <c r="BZ474" s="4"/>
      <c r="CA474" s="4"/>
      <c r="CB474" s="4"/>
      <c r="CC474" s="4"/>
      <c r="CD474" s="27"/>
      <c r="CE474" s="27"/>
      <c r="CF474" s="207">
        <f t="shared" si="281"/>
        <v>3.952</v>
      </c>
      <c r="CG474" s="208">
        <f t="shared" si="282"/>
        <v>4.048</v>
      </c>
      <c r="CH474" s="209"/>
      <c r="CI474" s="210"/>
      <c r="CJ474" s="207">
        <f t="shared" si="273"/>
        <v>11.952</v>
      </c>
      <c r="CK474" s="208">
        <f t="shared" si="274"/>
        <v>12.048</v>
      </c>
      <c r="CL474" s="209"/>
      <c r="CM474" s="210"/>
      <c r="CN474" s="207">
        <f t="shared" si="283"/>
        <v>19.952000000000002</v>
      </c>
      <c r="CO474" s="208">
        <f t="shared" si="284"/>
        <v>20.047999999999998</v>
      </c>
      <c r="CP474" s="211"/>
      <c r="CQ474" s="212"/>
      <c r="CR474" s="213"/>
      <c r="CS474" s="213"/>
    </row>
    <row r="475" spans="1:97" ht="19.899999999999999" customHeight="1">
      <c r="A475" s="194">
        <v>474</v>
      </c>
      <c r="B475" s="195">
        <v>10</v>
      </c>
      <c r="C475" s="195"/>
      <c r="D475" s="196" t="s">
        <v>4130</v>
      </c>
      <c r="E475" s="196" t="s">
        <v>4131</v>
      </c>
      <c r="F475" s="196" t="s">
        <v>4132</v>
      </c>
      <c r="G475" s="196" t="s">
        <v>313</v>
      </c>
      <c r="H475" s="196" t="s">
        <v>314</v>
      </c>
      <c r="I475" s="237" t="str">
        <f t="shared" si="279"/>
        <v>0</v>
      </c>
      <c r="J475" s="237" t="str">
        <f t="shared" si="280"/>
        <v>100</v>
      </c>
      <c r="K475" s="2" t="str">
        <f t="shared" si="285"/>
        <v>FCS0302</v>
      </c>
      <c r="L475" s="1">
        <f t="shared" si="286"/>
        <v>5</v>
      </c>
      <c r="M475" s="1">
        <f t="shared" si="287"/>
        <v>3</v>
      </c>
      <c r="N475" s="1">
        <v>10</v>
      </c>
      <c r="O475" s="57" t="str">
        <f t="shared" si="288"/>
        <v>AAI543</v>
      </c>
      <c r="P475" s="2" t="str">
        <f t="shared" si="289"/>
        <v>AO</v>
      </c>
      <c r="Q475" s="2" t="s">
        <v>161</v>
      </c>
      <c r="R475" s="57" t="s">
        <v>162</v>
      </c>
      <c r="S475" s="2"/>
      <c r="T475" s="2"/>
      <c r="U475" s="2">
        <v>24</v>
      </c>
      <c r="V475" s="2"/>
      <c r="W475" s="36" t="s">
        <v>2880</v>
      </c>
      <c r="X475" s="36" t="s">
        <v>164</v>
      </c>
      <c r="Y475" s="3" t="str">
        <f t="shared" si="268"/>
        <v>%Z053110</v>
      </c>
      <c r="Z475" s="2" t="str">
        <f t="shared" si="255"/>
        <v>%%O08PZV1141</v>
      </c>
      <c r="AA475" s="2"/>
      <c r="AB475" s="2" t="str">
        <f t="shared" si="269"/>
        <v>HCl去RC105压力调节阀</v>
      </c>
      <c r="AC475" s="1" t="str">
        <f t="shared" si="270"/>
        <v>0</v>
      </c>
      <c r="AD475" s="1" t="str">
        <f t="shared" si="271"/>
        <v>100</v>
      </c>
      <c r="AE475" s="1" t="str">
        <f t="shared" si="272"/>
        <v>%</v>
      </c>
      <c r="AF475" s="1"/>
      <c r="AG475" s="59"/>
      <c r="AH475" s="59"/>
      <c r="AI475" s="1"/>
      <c r="AJ475" s="1"/>
      <c r="AK475" s="58" t="s">
        <v>165</v>
      </c>
      <c r="AL475" s="4"/>
      <c r="AM475" s="4"/>
      <c r="AN475" s="5"/>
      <c r="AO475" s="195" t="s">
        <v>161</v>
      </c>
      <c r="AP475" s="199" t="s">
        <v>1658</v>
      </c>
      <c r="AQ475" s="197"/>
      <c r="AR475" s="196"/>
      <c r="AS475" s="196"/>
      <c r="AT475" s="205"/>
      <c r="AU475" s="205" t="s">
        <v>1659</v>
      </c>
      <c r="AV475" s="196" t="s">
        <v>170</v>
      </c>
      <c r="AW475" s="4"/>
      <c r="AX475" s="4"/>
      <c r="AY475" s="4"/>
      <c r="AZ475" s="4"/>
      <c r="BA475" s="4"/>
      <c r="BB475" s="4"/>
      <c r="BC475" s="4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4"/>
      <c r="BW475" s="8"/>
      <c r="BX475" s="8"/>
      <c r="BY475" s="8"/>
      <c r="BZ475" s="4"/>
      <c r="CA475" s="4"/>
      <c r="CB475" s="4"/>
      <c r="CC475" s="4"/>
      <c r="CD475" s="27"/>
      <c r="CE475" s="27"/>
      <c r="CF475" s="207">
        <f t="shared" si="281"/>
        <v>3.952</v>
      </c>
      <c r="CG475" s="208">
        <f t="shared" si="282"/>
        <v>4.048</v>
      </c>
      <c r="CH475" s="209"/>
      <c r="CI475" s="210"/>
      <c r="CJ475" s="207">
        <f t="shared" si="273"/>
        <v>11.952</v>
      </c>
      <c r="CK475" s="208">
        <f t="shared" si="274"/>
        <v>12.048</v>
      </c>
      <c r="CL475" s="209"/>
      <c r="CM475" s="210"/>
      <c r="CN475" s="207">
        <f t="shared" si="283"/>
        <v>19.952000000000002</v>
      </c>
      <c r="CO475" s="208">
        <f t="shared" si="284"/>
        <v>20.047999999999998</v>
      </c>
      <c r="CP475" s="211"/>
      <c r="CQ475" s="212"/>
      <c r="CR475" s="213"/>
      <c r="CS475" s="213"/>
    </row>
    <row r="476" spans="1:97" ht="19.899999999999999" customHeight="1">
      <c r="A476" s="194">
        <v>475</v>
      </c>
      <c r="B476" s="195">
        <v>11</v>
      </c>
      <c r="C476" s="195"/>
      <c r="D476" s="196" t="s">
        <v>4133</v>
      </c>
      <c r="E476" s="196" t="s">
        <v>4134</v>
      </c>
      <c r="F476" s="196" t="s">
        <v>4135</v>
      </c>
      <c r="G476" s="196" t="s">
        <v>313</v>
      </c>
      <c r="H476" s="196" t="s">
        <v>314</v>
      </c>
      <c r="I476" s="237" t="str">
        <f t="shared" si="279"/>
        <v>0</v>
      </c>
      <c r="J476" s="237" t="str">
        <f t="shared" si="280"/>
        <v>100</v>
      </c>
      <c r="K476" s="2" t="str">
        <f t="shared" si="285"/>
        <v>FCS0302</v>
      </c>
      <c r="L476" s="1">
        <f t="shared" si="286"/>
        <v>5</v>
      </c>
      <c r="M476" s="1">
        <f t="shared" si="287"/>
        <v>3</v>
      </c>
      <c r="N476" s="1">
        <v>11</v>
      </c>
      <c r="O476" s="57" t="str">
        <f t="shared" si="288"/>
        <v>AAI543</v>
      </c>
      <c r="P476" s="2" t="str">
        <f t="shared" si="289"/>
        <v>AO</v>
      </c>
      <c r="Q476" s="2" t="s">
        <v>161</v>
      </c>
      <c r="R476" s="57" t="s">
        <v>162</v>
      </c>
      <c r="S476" s="2"/>
      <c r="T476" s="2"/>
      <c r="U476" s="2">
        <v>23</v>
      </c>
      <c r="V476" s="2"/>
      <c r="W476" s="36" t="s">
        <v>2885</v>
      </c>
      <c r="X476" s="36" t="s">
        <v>164</v>
      </c>
      <c r="Y476" s="3" t="str">
        <f t="shared" si="268"/>
        <v>%Z053111</v>
      </c>
      <c r="Z476" s="2" t="str">
        <f t="shared" si="255"/>
        <v>%%O08PV6105</v>
      </c>
      <c r="AA476" s="2"/>
      <c r="AB476" s="2" t="str">
        <f t="shared" si="269"/>
        <v>2MPa蒸汽减温后压力调节阀</v>
      </c>
      <c r="AC476" s="1" t="str">
        <f t="shared" si="270"/>
        <v>0</v>
      </c>
      <c r="AD476" s="1" t="str">
        <f t="shared" si="271"/>
        <v>100</v>
      </c>
      <c r="AE476" s="1" t="str">
        <f t="shared" si="272"/>
        <v>%</v>
      </c>
      <c r="AF476" s="1"/>
      <c r="AG476" s="1"/>
      <c r="AH476" s="1"/>
      <c r="AI476" s="1"/>
      <c r="AJ476" s="1"/>
      <c r="AK476" s="58" t="s">
        <v>165</v>
      </c>
      <c r="AL476" s="4"/>
      <c r="AM476" s="4"/>
      <c r="AN476" s="5"/>
      <c r="AO476" s="195" t="s">
        <v>161</v>
      </c>
      <c r="AP476" s="199" t="s">
        <v>1658</v>
      </c>
      <c r="AQ476" s="197"/>
      <c r="AR476" s="196"/>
      <c r="AS476" s="196"/>
      <c r="AT476" s="205"/>
      <c r="AU476" s="205" t="s">
        <v>1659</v>
      </c>
      <c r="AV476" s="196" t="s">
        <v>170</v>
      </c>
      <c r="AW476" s="4"/>
      <c r="AX476" s="4"/>
      <c r="AY476" s="4"/>
      <c r="AZ476" s="4"/>
      <c r="BA476" s="4"/>
      <c r="BB476" s="4"/>
      <c r="BC476" s="4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4"/>
      <c r="BW476" s="8"/>
      <c r="BX476" s="8"/>
      <c r="BY476" s="8"/>
      <c r="BZ476" s="4"/>
      <c r="CA476" s="4"/>
      <c r="CB476" s="4"/>
      <c r="CC476" s="4"/>
      <c r="CD476" s="27"/>
      <c r="CE476" s="27"/>
      <c r="CF476" s="207">
        <f t="shared" si="281"/>
        <v>3.952</v>
      </c>
      <c r="CG476" s="208">
        <f t="shared" si="282"/>
        <v>4.048</v>
      </c>
      <c r="CH476" s="209"/>
      <c r="CI476" s="210"/>
      <c r="CJ476" s="207">
        <f t="shared" si="273"/>
        <v>11.952</v>
      </c>
      <c r="CK476" s="208">
        <f t="shared" si="274"/>
        <v>12.048</v>
      </c>
      <c r="CL476" s="209"/>
      <c r="CM476" s="210"/>
      <c r="CN476" s="207">
        <f t="shared" si="283"/>
        <v>19.952000000000002</v>
      </c>
      <c r="CO476" s="208">
        <f t="shared" si="284"/>
        <v>20.047999999999998</v>
      </c>
      <c r="CP476" s="211"/>
      <c r="CQ476" s="212"/>
      <c r="CR476" s="213"/>
      <c r="CS476" s="213"/>
    </row>
    <row r="477" spans="1:97" ht="19.899999999999999" customHeight="1">
      <c r="A477" s="194">
        <v>476</v>
      </c>
      <c r="B477" s="195">
        <v>12</v>
      </c>
      <c r="C477" s="195"/>
      <c r="D477" s="196" t="str">
        <f>LEFT(K477,1)&amp;RIGHT(K477,2)&amp;"N"&amp;L477&amp;"S"&amp;M477&amp;N477</f>
        <v>F02N5S312</v>
      </c>
      <c r="E477" s="196" t="s">
        <v>4136</v>
      </c>
      <c r="F477" s="196" t="s">
        <v>1692</v>
      </c>
      <c r="G477" s="196"/>
      <c r="H477" s="196"/>
      <c r="I477" s="237"/>
      <c r="J477" s="237"/>
      <c r="K477" s="2" t="str">
        <f t="shared" si="285"/>
        <v>FCS0302</v>
      </c>
      <c r="L477" s="1">
        <f t="shared" si="286"/>
        <v>5</v>
      </c>
      <c r="M477" s="1">
        <f t="shared" si="287"/>
        <v>3</v>
      </c>
      <c r="N477" s="1">
        <v>12</v>
      </c>
      <c r="O477" s="57" t="str">
        <f t="shared" si="288"/>
        <v>AAI543</v>
      </c>
      <c r="P477" s="2" t="str">
        <f t="shared" si="289"/>
        <v>AO</v>
      </c>
      <c r="Q477" s="2" t="s">
        <v>161</v>
      </c>
      <c r="R477" s="57" t="s">
        <v>162</v>
      </c>
      <c r="S477" s="2"/>
      <c r="T477" s="2"/>
      <c r="U477" s="2"/>
      <c r="V477" s="2"/>
      <c r="W477" s="36"/>
      <c r="X477" s="36"/>
      <c r="Y477" s="3" t="str">
        <f t="shared" si="268"/>
        <v>%Z053112</v>
      </c>
      <c r="Z477" s="2" t="str">
        <f t="shared" si="255"/>
        <v>%%OF01N5S312</v>
      </c>
      <c r="AA477" s="2"/>
      <c r="AB477" s="2" t="str">
        <f t="shared" si="269"/>
        <v>SBAOR SPARE</v>
      </c>
      <c r="AC477" s="1" t="str">
        <f t="shared" si="270"/>
        <v/>
      </c>
      <c r="AD477" s="1" t="str">
        <f t="shared" si="271"/>
        <v/>
      </c>
      <c r="AE477" s="1" t="str">
        <f t="shared" si="272"/>
        <v/>
      </c>
      <c r="AF477" s="1"/>
      <c r="AG477" s="1"/>
      <c r="AH477" s="1"/>
      <c r="AI477" s="1"/>
      <c r="AJ477" s="1"/>
      <c r="AK477" s="58" t="s">
        <v>165</v>
      </c>
      <c r="AL477" s="4"/>
      <c r="AM477" s="4"/>
      <c r="AN477" s="5"/>
      <c r="AO477" s="195" t="s">
        <v>161</v>
      </c>
      <c r="AP477" s="199" t="s">
        <v>1658</v>
      </c>
      <c r="AQ477" s="197"/>
      <c r="AR477" s="196"/>
      <c r="AS477" s="196"/>
      <c r="AT477" s="205"/>
      <c r="AU477" s="205"/>
      <c r="AV477" s="196"/>
      <c r="AW477" s="4"/>
      <c r="AX477" s="4"/>
      <c r="AY477" s="4"/>
      <c r="AZ477" s="4"/>
      <c r="BA477" s="4"/>
      <c r="BB477" s="4"/>
      <c r="BC477" s="4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4"/>
      <c r="BW477" s="8"/>
      <c r="BX477" s="8"/>
      <c r="BY477" s="8"/>
      <c r="BZ477" s="4"/>
      <c r="CA477" s="4"/>
      <c r="CB477" s="4"/>
      <c r="CC477" s="4"/>
      <c r="CD477" s="27"/>
      <c r="CE477" s="27"/>
      <c r="CF477" s="207">
        <f t="shared" si="281"/>
        <v>3.952</v>
      </c>
      <c r="CG477" s="208">
        <f t="shared" si="282"/>
        <v>4.048</v>
      </c>
      <c r="CH477" s="209"/>
      <c r="CI477" s="210"/>
      <c r="CJ477" s="207">
        <f t="shared" si="273"/>
        <v>11.952</v>
      </c>
      <c r="CK477" s="208">
        <f t="shared" si="274"/>
        <v>12.048</v>
      </c>
      <c r="CL477" s="209"/>
      <c r="CM477" s="210"/>
      <c r="CN477" s="207">
        <f t="shared" si="283"/>
        <v>19.952000000000002</v>
      </c>
      <c r="CO477" s="208">
        <f t="shared" si="284"/>
        <v>20.047999999999998</v>
      </c>
      <c r="CP477" s="211"/>
      <c r="CQ477" s="212"/>
      <c r="CR477" s="213"/>
      <c r="CS477" s="213"/>
    </row>
    <row r="478" spans="1:97" ht="19.899999999999999" customHeight="1">
      <c r="A478" s="194">
        <v>477</v>
      </c>
      <c r="B478" s="195">
        <v>13</v>
      </c>
      <c r="C478" s="195"/>
      <c r="D478" s="196" t="str">
        <f>LEFT(K478,1)&amp;RIGHT(K478,2)&amp;"N"&amp;L478&amp;"S"&amp;M478&amp;N478</f>
        <v>F02N5S313</v>
      </c>
      <c r="E478" s="196" t="s">
        <v>1890</v>
      </c>
      <c r="F478" s="196" t="s">
        <v>1692</v>
      </c>
      <c r="G478" s="196"/>
      <c r="H478" s="196"/>
      <c r="I478" s="237"/>
      <c r="J478" s="237"/>
      <c r="K478" s="2" t="str">
        <f t="shared" si="285"/>
        <v>FCS0302</v>
      </c>
      <c r="L478" s="1">
        <f t="shared" si="286"/>
        <v>5</v>
      </c>
      <c r="M478" s="1">
        <f t="shared" si="287"/>
        <v>3</v>
      </c>
      <c r="N478" s="1">
        <v>13</v>
      </c>
      <c r="O478" s="57" t="str">
        <f t="shared" si="288"/>
        <v>AAI543</v>
      </c>
      <c r="P478" s="2" t="str">
        <f t="shared" si="289"/>
        <v>AO</v>
      </c>
      <c r="Q478" s="2" t="s">
        <v>161</v>
      </c>
      <c r="R478" s="57" t="s">
        <v>162</v>
      </c>
      <c r="S478" s="2"/>
      <c r="T478" s="2"/>
      <c r="U478" s="2"/>
      <c r="V478" s="2"/>
      <c r="W478" s="36"/>
      <c r="X478" s="36"/>
      <c r="Y478" s="3" t="str">
        <f t="shared" si="268"/>
        <v>%Z053113</v>
      </c>
      <c r="Z478" s="2" t="str">
        <f t="shared" si="255"/>
        <v>%%OF01N5S313</v>
      </c>
      <c r="AA478" s="2"/>
      <c r="AB478" s="2" t="str">
        <f t="shared" si="269"/>
        <v>SBAOR SPARE</v>
      </c>
      <c r="AC478" s="1" t="str">
        <f t="shared" si="270"/>
        <v/>
      </c>
      <c r="AD478" s="1" t="str">
        <f t="shared" si="271"/>
        <v/>
      </c>
      <c r="AE478" s="1" t="str">
        <f t="shared" si="272"/>
        <v/>
      </c>
      <c r="AF478" s="1"/>
      <c r="AG478" s="59"/>
      <c r="AH478" s="59"/>
      <c r="AI478" s="1"/>
      <c r="AJ478" s="1"/>
      <c r="AK478" s="58" t="s">
        <v>165</v>
      </c>
      <c r="AL478" s="4"/>
      <c r="AM478" s="4"/>
      <c r="AN478" s="5"/>
      <c r="AO478" s="195" t="s">
        <v>161</v>
      </c>
      <c r="AP478" s="199" t="s">
        <v>1658</v>
      </c>
      <c r="AQ478" s="197"/>
      <c r="AR478" s="196"/>
      <c r="AS478" s="196"/>
      <c r="AT478" s="205"/>
      <c r="AU478" s="205"/>
      <c r="AV478" s="196"/>
      <c r="AW478" s="4"/>
      <c r="AX478" s="4"/>
      <c r="AY478" s="4"/>
      <c r="AZ478" s="4"/>
      <c r="BA478" s="4"/>
      <c r="BB478" s="4"/>
      <c r="BC478" s="4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4"/>
      <c r="BW478" s="8"/>
      <c r="BX478" s="8"/>
      <c r="BY478" s="8"/>
      <c r="BZ478" s="4"/>
      <c r="CA478" s="4"/>
      <c r="CB478" s="4"/>
      <c r="CC478" s="4"/>
      <c r="CD478" s="27"/>
      <c r="CE478" s="27"/>
      <c r="CF478" s="207">
        <f t="shared" si="281"/>
        <v>3.952</v>
      </c>
      <c r="CG478" s="208">
        <f t="shared" si="282"/>
        <v>4.048</v>
      </c>
      <c r="CH478" s="209"/>
      <c r="CI478" s="210"/>
      <c r="CJ478" s="207">
        <f t="shared" si="273"/>
        <v>11.952</v>
      </c>
      <c r="CK478" s="208">
        <f t="shared" si="274"/>
        <v>12.048</v>
      </c>
      <c r="CL478" s="209"/>
      <c r="CM478" s="210"/>
      <c r="CN478" s="207">
        <f t="shared" si="283"/>
        <v>19.952000000000002</v>
      </c>
      <c r="CO478" s="208">
        <f t="shared" si="284"/>
        <v>20.047999999999998</v>
      </c>
      <c r="CP478" s="211"/>
      <c r="CQ478" s="212"/>
      <c r="CR478" s="213"/>
      <c r="CS478" s="213"/>
    </row>
    <row r="479" spans="1:97" ht="19.899999999999999" customHeight="1">
      <c r="A479" s="194">
        <v>478</v>
      </c>
      <c r="B479" s="195">
        <v>14</v>
      </c>
      <c r="C479" s="195"/>
      <c r="D479" s="196" t="str">
        <f>LEFT(K479,1)&amp;RIGHT(K479,2)&amp;"N"&amp;L479&amp;"S"&amp;M479&amp;N479</f>
        <v>F02N5S314</v>
      </c>
      <c r="E479" s="196" t="s">
        <v>1891</v>
      </c>
      <c r="F479" s="196" t="s">
        <v>1692</v>
      </c>
      <c r="G479" s="196"/>
      <c r="H479" s="196"/>
      <c r="I479" s="237"/>
      <c r="J479" s="237"/>
      <c r="K479" s="2" t="str">
        <f t="shared" si="285"/>
        <v>FCS0302</v>
      </c>
      <c r="L479" s="1">
        <f t="shared" si="286"/>
        <v>5</v>
      </c>
      <c r="M479" s="1">
        <f t="shared" si="287"/>
        <v>3</v>
      </c>
      <c r="N479" s="1">
        <v>14</v>
      </c>
      <c r="O479" s="57" t="str">
        <f t="shared" si="288"/>
        <v>AAI543</v>
      </c>
      <c r="P479" s="2" t="str">
        <f t="shared" si="289"/>
        <v>AO</v>
      </c>
      <c r="Q479" s="2" t="s">
        <v>161</v>
      </c>
      <c r="R479" s="57" t="s">
        <v>162</v>
      </c>
      <c r="S479" s="2"/>
      <c r="T479" s="2"/>
      <c r="U479" s="2"/>
      <c r="V479" s="2"/>
      <c r="W479" s="36"/>
      <c r="X479" s="36"/>
      <c r="Y479" s="3" t="str">
        <f t="shared" si="268"/>
        <v>%Z053114</v>
      </c>
      <c r="Z479" s="2" t="str">
        <f t="shared" si="255"/>
        <v>%%OF01N5S314</v>
      </c>
      <c r="AA479" s="2"/>
      <c r="AB479" s="2" t="str">
        <f t="shared" si="269"/>
        <v>SBAOR SPARE</v>
      </c>
      <c r="AC479" s="1" t="str">
        <f t="shared" si="270"/>
        <v/>
      </c>
      <c r="AD479" s="1" t="str">
        <f t="shared" si="271"/>
        <v/>
      </c>
      <c r="AE479" s="1" t="str">
        <f t="shared" si="272"/>
        <v/>
      </c>
      <c r="AF479" s="1"/>
      <c r="AG479" s="1"/>
      <c r="AH479" s="1"/>
      <c r="AI479" s="1"/>
      <c r="AJ479" s="1"/>
      <c r="AK479" s="58" t="s">
        <v>165</v>
      </c>
      <c r="AL479" s="4"/>
      <c r="AM479" s="4"/>
      <c r="AN479" s="5"/>
      <c r="AO479" s="195" t="s">
        <v>161</v>
      </c>
      <c r="AP479" s="199" t="s">
        <v>1658</v>
      </c>
      <c r="AQ479" s="197"/>
      <c r="AR479" s="196"/>
      <c r="AS479" s="196"/>
      <c r="AT479" s="205"/>
      <c r="AU479" s="205"/>
      <c r="AV479" s="196"/>
      <c r="AW479" s="4"/>
      <c r="AX479" s="4"/>
      <c r="AY479" s="4"/>
      <c r="AZ479" s="4"/>
      <c r="BA479" s="4"/>
      <c r="BB479" s="4"/>
      <c r="BC479" s="4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4"/>
      <c r="BW479" s="8"/>
      <c r="BX479" s="8"/>
      <c r="BY479" s="8"/>
      <c r="BZ479" s="4"/>
      <c r="CA479" s="4"/>
      <c r="CB479" s="4"/>
      <c r="CC479" s="4"/>
      <c r="CD479" s="27"/>
      <c r="CE479" s="27"/>
      <c r="CF479" s="207">
        <f t="shared" si="281"/>
        <v>3.952</v>
      </c>
      <c r="CG479" s="208">
        <f t="shared" si="282"/>
        <v>4.048</v>
      </c>
      <c r="CH479" s="209"/>
      <c r="CI479" s="210"/>
      <c r="CJ479" s="207">
        <f t="shared" si="273"/>
        <v>11.952</v>
      </c>
      <c r="CK479" s="208">
        <f t="shared" si="274"/>
        <v>12.048</v>
      </c>
      <c r="CL479" s="209"/>
      <c r="CM479" s="210"/>
      <c r="CN479" s="207">
        <f t="shared" si="283"/>
        <v>19.952000000000002</v>
      </c>
      <c r="CO479" s="208">
        <f t="shared" si="284"/>
        <v>20.047999999999998</v>
      </c>
      <c r="CP479" s="211"/>
      <c r="CQ479" s="212"/>
      <c r="CR479" s="213"/>
      <c r="CS479" s="213"/>
    </row>
    <row r="480" spans="1:97" ht="19.899999999999999" customHeight="1">
      <c r="A480" s="194">
        <v>479</v>
      </c>
      <c r="B480" s="195">
        <v>15</v>
      </c>
      <c r="C480" s="195"/>
      <c r="D480" s="196" t="str">
        <f>LEFT(K480,1)&amp;RIGHT(K480,2)&amp;"N"&amp;L480&amp;"S"&amp;M480&amp;N480</f>
        <v>F02N5S315</v>
      </c>
      <c r="E480" s="196" t="s">
        <v>1892</v>
      </c>
      <c r="F480" s="196" t="s">
        <v>1692</v>
      </c>
      <c r="G480" s="196"/>
      <c r="H480" s="196"/>
      <c r="I480" s="237"/>
      <c r="J480" s="237"/>
      <c r="K480" s="2" t="str">
        <f t="shared" si="285"/>
        <v>FCS0302</v>
      </c>
      <c r="L480" s="1">
        <f t="shared" si="286"/>
        <v>5</v>
      </c>
      <c r="M480" s="1">
        <f t="shared" si="287"/>
        <v>3</v>
      </c>
      <c r="N480" s="1">
        <v>15</v>
      </c>
      <c r="O480" s="57" t="str">
        <f t="shared" si="288"/>
        <v>AAI543</v>
      </c>
      <c r="P480" s="2" t="str">
        <f t="shared" si="289"/>
        <v>AO</v>
      </c>
      <c r="Q480" s="2" t="s">
        <v>161</v>
      </c>
      <c r="R480" s="57" t="s">
        <v>162</v>
      </c>
      <c r="S480" s="2"/>
      <c r="T480" s="2"/>
      <c r="U480" s="2"/>
      <c r="V480" s="2"/>
      <c r="W480" s="36"/>
      <c r="X480" s="36"/>
      <c r="Y480" s="3" t="str">
        <f t="shared" si="268"/>
        <v>%Z053115</v>
      </c>
      <c r="Z480" s="2" t="str">
        <f t="shared" si="255"/>
        <v>%%OF01N5S315</v>
      </c>
      <c r="AA480" s="2"/>
      <c r="AB480" s="2" t="str">
        <f t="shared" si="269"/>
        <v>SBAOR SPARE</v>
      </c>
      <c r="AC480" s="1" t="str">
        <f t="shared" si="270"/>
        <v/>
      </c>
      <c r="AD480" s="1" t="str">
        <f t="shared" si="271"/>
        <v/>
      </c>
      <c r="AE480" s="1" t="str">
        <f t="shared" si="272"/>
        <v/>
      </c>
      <c r="AF480" s="1"/>
      <c r="AG480" s="1"/>
      <c r="AH480" s="1"/>
      <c r="AI480" s="1"/>
      <c r="AJ480" s="1"/>
      <c r="AK480" s="58" t="s">
        <v>165</v>
      </c>
      <c r="AL480" s="4"/>
      <c r="AM480" s="4"/>
      <c r="AN480" s="5"/>
      <c r="AO480" s="195" t="s">
        <v>161</v>
      </c>
      <c r="AP480" s="199" t="s">
        <v>1658</v>
      </c>
      <c r="AQ480" s="197"/>
      <c r="AR480" s="196"/>
      <c r="AS480" s="196"/>
      <c r="AT480" s="205"/>
      <c r="AU480" s="205"/>
      <c r="AV480" s="196"/>
      <c r="AW480" s="4"/>
      <c r="AX480" s="4"/>
      <c r="AY480" s="4"/>
      <c r="AZ480" s="4"/>
      <c r="BA480" s="4"/>
      <c r="BB480" s="4"/>
      <c r="BC480" s="4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4"/>
      <c r="BW480" s="8"/>
      <c r="BX480" s="8"/>
      <c r="BY480" s="8"/>
      <c r="BZ480" s="4"/>
      <c r="CA480" s="4"/>
      <c r="CB480" s="4"/>
      <c r="CC480" s="4"/>
      <c r="CD480" s="27"/>
      <c r="CE480" s="27"/>
      <c r="CF480" s="207">
        <f t="shared" si="281"/>
        <v>3.952</v>
      </c>
      <c r="CG480" s="208">
        <f t="shared" si="282"/>
        <v>4.048</v>
      </c>
      <c r="CH480" s="209"/>
      <c r="CI480" s="210"/>
      <c r="CJ480" s="207">
        <f t="shared" si="273"/>
        <v>11.952</v>
      </c>
      <c r="CK480" s="208">
        <f t="shared" si="274"/>
        <v>12.048</v>
      </c>
      <c r="CL480" s="209"/>
      <c r="CM480" s="210"/>
      <c r="CN480" s="207">
        <f t="shared" si="283"/>
        <v>19.952000000000002</v>
      </c>
      <c r="CO480" s="208">
        <f t="shared" si="284"/>
        <v>20.047999999999998</v>
      </c>
      <c r="CP480" s="211"/>
      <c r="CQ480" s="212"/>
      <c r="CR480" s="213"/>
      <c r="CS480" s="213"/>
    </row>
    <row r="481" spans="1:97" ht="19.899999999999999" customHeight="1">
      <c r="A481" s="194">
        <v>480</v>
      </c>
      <c r="B481" s="195">
        <v>16</v>
      </c>
      <c r="C481" s="195"/>
      <c r="D481" s="196" t="str">
        <f>LEFT(K481,1)&amp;RIGHT(K481,2)&amp;"N"&amp;L481&amp;"S"&amp;M481&amp;N481</f>
        <v>F02N5S316</v>
      </c>
      <c r="E481" s="196" t="s">
        <v>1893</v>
      </c>
      <c r="F481" s="196" t="s">
        <v>1692</v>
      </c>
      <c r="G481" s="196"/>
      <c r="H481" s="196"/>
      <c r="I481" s="237"/>
      <c r="J481" s="237"/>
      <c r="K481" s="2" t="str">
        <f t="shared" si="285"/>
        <v>FCS0302</v>
      </c>
      <c r="L481" s="1">
        <f t="shared" si="286"/>
        <v>5</v>
      </c>
      <c r="M481" s="1">
        <f t="shared" si="287"/>
        <v>3</v>
      </c>
      <c r="N481" s="1">
        <v>16</v>
      </c>
      <c r="O481" s="57" t="str">
        <f t="shared" si="288"/>
        <v>AAI543</v>
      </c>
      <c r="P481" s="2" t="str">
        <f t="shared" si="289"/>
        <v>AO</v>
      </c>
      <c r="Q481" s="2" t="s">
        <v>161</v>
      </c>
      <c r="R481" s="57" t="s">
        <v>162</v>
      </c>
      <c r="S481" s="2"/>
      <c r="T481" s="2"/>
      <c r="U481" s="2"/>
      <c r="V481" s="2"/>
      <c r="W481" s="36"/>
      <c r="X481" s="36"/>
      <c r="Y481" s="3" t="str">
        <f t="shared" si="268"/>
        <v>%Z053116</v>
      </c>
      <c r="Z481" s="2" t="str">
        <f t="shared" si="255"/>
        <v>%%OF01N5S316</v>
      </c>
      <c r="AA481" s="2"/>
      <c r="AB481" s="2" t="str">
        <f t="shared" si="269"/>
        <v>SBAOR SPARE</v>
      </c>
      <c r="AC481" s="1" t="str">
        <f t="shared" si="270"/>
        <v/>
      </c>
      <c r="AD481" s="1" t="str">
        <f t="shared" si="271"/>
        <v/>
      </c>
      <c r="AE481" s="1" t="str">
        <f t="shared" si="272"/>
        <v/>
      </c>
      <c r="AF481" s="1"/>
      <c r="AG481" s="1"/>
      <c r="AH481" s="1"/>
      <c r="AI481" s="1"/>
      <c r="AJ481" s="1"/>
      <c r="AK481" s="58" t="s">
        <v>165</v>
      </c>
      <c r="AL481" s="4"/>
      <c r="AM481" s="4"/>
      <c r="AN481" s="5"/>
      <c r="AO481" s="195" t="s">
        <v>161</v>
      </c>
      <c r="AP481" s="199" t="s">
        <v>1658</v>
      </c>
      <c r="AQ481" s="197"/>
      <c r="AR481" s="196"/>
      <c r="AS481" s="196"/>
      <c r="AT481" s="205"/>
      <c r="AU481" s="205"/>
      <c r="AV481" s="196"/>
      <c r="AW481" s="4"/>
      <c r="AX481" s="4"/>
      <c r="AY481" s="4"/>
      <c r="AZ481" s="4"/>
      <c r="BA481" s="4"/>
      <c r="BB481" s="4"/>
      <c r="BC481" s="4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4"/>
      <c r="BW481" s="8"/>
      <c r="BX481" s="8"/>
      <c r="BY481" s="8"/>
      <c r="BZ481" s="4"/>
      <c r="CA481" s="4"/>
      <c r="CB481" s="4"/>
      <c r="CC481" s="4"/>
      <c r="CD481" s="27"/>
      <c r="CE481" s="27"/>
      <c r="CF481" s="207">
        <f t="shared" si="281"/>
        <v>3.952</v>
      </c>
      <c r="CG481" s="208">
        <f t="shared" si="282"/>
        <v>4.048</v>
      </c>
      <c r="CH481" s="209"/>
      <c r="CI481" s="210"/>
      <c r="CJ481" s="207">
        <f t="shared" si="273"/>
        <v>11.952</v>
      </c>
      <c r="CK481" s="208">
        <f t="shared" si="274"/>
        <v>12.048</v>
      </c>
      <c r="CL481" s="209"/>
      <c r="CM481" s="210"/>
      <c r="CN481" s="207">
        <f t="shared" si="283"/>
        <v>19.952000000000002</v>
      </c>
      <c r="CO481" s="208">
        <f t="shared" si="284"/>
        <v>20.047999999999998</v>
      </c>
      <c r="CP481" s="211"/>
      <c r="CQ481" s="212"/>
      <c r="CR481" s="213"/>
      <c r="CS481" s="213"/>
    </row>
    <row r="482" spans="1:97" ht="19.899999999999999" customHeight="1">
      <c r="A482" s="194">
        <v>481</v>
      </c>
      <c r="B482" s="195">
        <v>1</v>
      </c>
      <c r="C482" s="195"/>
      <c r="D482" s="196" t="s">
        <v>4137</v>
      </c>
      <c r="E482" s="196" t="s">
        <v>4138</v>
      </c>
      <c r="F482" s="196" t="s">
        <v>4139</v>
      </c>
      <c r="G482" s="196" t="s">
        <v>313</v>
      </c>
      <c r="H482" s="196" t="s">
        <v>314</v>
      </c>
      <c r="I482" s="237" t="str">
        <f t="shared" ref="I482:I493" si="290">IF(G482&lt;&gt;"",LEFT(G482,FIND("~",G482,1)-1),"")</f>
        <v>0</v>
      </c>
      <c r="J482" s="237" t="str">
        <f t="shared" ref="J482:J493" si="291">IF(G482&lt;&gt;"",MID(G482,FIND("~",G482,1)+1,10),"")</f>
        <v>100</v>
      </c>
      <c r="K482" s="2" t="s">
        <v>75</v>
      </c>
      <c r="L482" s="1">
        <v>6</v>
      </c>
      <c r="M482" s="1">
        <v>3</v>
      </c>
      <c r="N482" s="1">
        <v>1</v>
      </c>
      <c r="O482" s="57" t="s">
        <v>59</v>
      </c>
      <c r="P482" s="57" t="str">
        <f t="shared" si="289"/>
        <v>AO</v>
      </c>
      <c r="Q482" s="2" t="s">
        <v>161</v>
      </c>
      <c r="R482" s="57" t="s">
        <v>162</v>
      </c>
      <c r="S482" s="2"/>
      <c r="T482" s="2"/>
      <c r="U482" s="2">
        <v>24</v>
      </c>
      <c r="V482" s="2"/>
      <c r="W482" s="36" t="s">
        <v>2895</v>
      </c>
      <c r="X482" s="36" t="s">
        <v>164</v>
      </c>
      <c r="Y482" s="3" t="str">
        <f t="shared" si="268"/>
        <v>%Z063101</v>
      </c>
      <c r="Z482" s="2" t="str">
        <f t="shared" si="255"/>
        <v>%%O08PV6109</v>
      </c>
      <c r="AA482" s="2"/>
      <c r="AB482" s="2" t="str">
        <f t="shared" si="269"/>
        <v>界区0.7MPa蒸汽压力调节阀</v>
      </c>
      <c r="AC482" s="1" t="str">
        <f t="shared" si="270"/>
        <v>0</v>
      </c>
      <c r="AD482" s="1" t="str">
        <f t="shared" si="271"/>
        <v>100</v>
      </c>
      <c r="AE482" s="1" t="str">
        <f t="shared" si="272"/>
        <v>%</v>
      </c>
      <c r="AF482" s="1"/>
      <c r="AG482" s="1"/>
      <c r="AH482" s="1"/>
      <c r="AI482" s="1"/>
      <c r="AJ482" s="1"/>
      <c r="AK482" s="58" t="s">
        <v>165</v>
      </c>
      <c r="AL482" s="4"/>
      <c r="AM482" s="4"/>
      <c r="AN482" s="5"/>
      <c r="AO482" s="195" t="s">
        <v>161</v>
      </c>
      <c r="AP482" s="199" t="s">
        <v>1658</v>
      </c>
      <c r="AQ482" s="197"/>
      <c r="AR482" s="196"/>
      <c r="AS482" s="196"/>
      <c r="AT482" s="205"/>
      <c r="AU482" s="205" t="s">
        <v>1659</v>
      </c>
      <c r="AV482" s="196" t="s">
        <v>170</v>
      </c>
      <c r="AW482" s="4"/>
      <c r="AX482" s="4"/>
      <c r="AY482" s="4"/>
      <c r="AZ482" s="4"/>
      <c r="BA482" s="4"/>
      <c r="BB482" s="4"/>
      <c r="BC482" s="4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4"/>
      <c r="BW482" s="8"/>
      <c r="BX482" s="8"/>
      <c r="BY482" s="8"/>
      <c r="BZ482" s="4"/>
      <c r="CA482" s="4"/>
      <c r="CB482" s="4"/>
      <c r="CC482" s="4"/>
      <c r="CD482" s="27"/>
      <c r="CE482" s="27"/>
      <c r="CF482" s="207">
        <f t="shared" si="281"/>
        <v>3.952</v>
      </c>
      <c r="CG482" s="208">
        <f t="shared" si="282"/>
        <v>4.048</v>
      </c>
      <c r="CH482" s="209"/>
      <c r="CI482" s="210"/>
      <c r="CJ482" s="207">
        <f t="shared" si="273"/>
        <v>11.952</v>
      </c>
      <c r="CK482" s="208">
        <f t="shared" si="274"/>
        <v>12.048</v>
      </c>
      <c r="CL482" s="209"/>
      <c r="CM482" s="210"/>
      <c r="CN482" s="207">
        <f t="shared" si="283"/>
        <v>19.952000000000002</v>
      </c>
      <c r="CO482" s="208">
        <f t="shared" si="284"/>
        <v>20.047999999999998</v>
      </c>
      <c r="CP482" s="211"/>
      <c r="CQ482" s="212"/>
      <c r="CR482" s="213"/>
      <c r="CS482" s="213"/>
    </row>
    <row r="483" spans="1:97" ht="19.899999999999999" customHeight="1">
      <c r="A483" s="194">
        <v>482</v>
      </c>
      <c r="B483" s="195">
        <v>2</v>
      </c>
      <c r="C483" s="195"/>
      <c r="D483" s="196" t="s">
        <v>4140</v>
      </c>
      <c r="E483" s="196" t="s">
        <v>4141</v>
      </c>
      <c r="F483" s="196" t="s">
        <v>4142</v>
      </c>
      <c r="G483" s="196" t="s">
        <v>313</v>
      </c>
      <c r="H483" s="196" t="s">
        <v>314</v>
      </c>
      <c r="I483" s="237" t="str">
        <f t="shared" si="290"/>
        <v>0</v>
      </c>
      <c r="J483" s="237" t="str">
        <f t="shared" si="291"/>
        <v>100</v>
      </c>
      <c r="K483" s="2" t="str">
        <f t="shared" ref="K483:K497" si="292">K482</f>
        <v>FCS0302</v>
      </c>
      <c r="L483" s="1">
        <f t="shared" ref="L483:L497" si="293">L482</f>
        <v>6</v>
      </c>
      <c r="M483" s="1">
        <f t="shared" ref="M483:M497" si="294">M482</f>
        <v>3</v>
      </c>
      <c r="N483" s="1">
        <v>2</v>
      </c>
      <c r="O483" s="57" t="str">
        <f t="shared" ref="O483:O497" si="295">O482</f>
        <v>AAI543</v>
      </c>
      <c r="P483" s="2" t="str">
        <f t="shared" si="289"/>
        <v>AO</v>
      </c>
      <c r="Q483" s="2" t="s">
        <v>161</v>
      </c>
      <c r="R483" s="57" t="s">
        <v>162</v>
      </c>
      <c r="S483" s="2"/>
      <c r="T483" s="2"/>
      <c r="U483" s="2">
        <v>23</v>
      </c>
      <c r="V483" s="2"/>
      <c r="W483" s="36" t="s">
        <v>2900</v>
      </c>
      <c r="X483" s="36" t="s">
        <v>164</v>
      </c>
      <c r="Y483" s="3" t="str">
        <f t="shared" si="268"/>
        <v>%Z063102</v>
      </c>
      <c r="Z483" s="2" t="str">
        <f t="shared" si="255"/>
        <v>%%O08PV6205</v>
      </c>
      <c r="AA483" s="2"/>
      <c r="AB483" s="2" t="str">
        <f t="shared" si="269"/>
        <v>界区0.25MPa蒸汽压力调阀</v>
      </c>
      <c r="AC483" s="1" t="str">
        <f t="shared" si="270"/>
        <v>0</v>
      </c>
      <c r="AD483" s="1" t="str">
        <f t="shared" si="271"/>
        <v>100</v>
      </c>
      <c r="AE483" s="1" t="str">
        <f t="shared" si="272"/>
        <v>%</v>
      </c>
      <c r="AF483" s="1"/>
      <c r="AG483" s="1"/>
      <c r="AH483" s="1"/>
      <c r="AI483" s="1"/>
      <c r="AJ483" s="1"/>
      <c r="AK483" s="58" t="s">
        <v>165</v>
      </c>
      <c r="AL483" s="4"/>
      <c r="AM483" s="4"/>
      <c r="AN483" s="5"/>
      <c r="AO483" s="195" t="s">
        <v>161</v>
      </c>
      <c r="AP483" s="199" t="s">
        <v>1658</v>
      </c>
      <c r="AQ483" s="197"/>
      <c r="AR483" s="196"/>
      <c r="AS483" s="196"/>
      <c r="AT483" s="205"/>
      <c r="AU483" s="205" t="s">
        <v>1659</v>
      </c>
      <c r="AV483" s="196" t="s">
        <v>170</v>
      </c>
      <c r="AW483" s="4"/>
      <c r="AX483" s="4"/>
      <c r="AY483" s="4"/>
      <c r="AZ483" s="4"/>
      <c r="BA483" s="4"/>
      <c r="BB483" s="4"/>
      <c r="BC483" s="4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4"/>
      <c r="BW483" s="8"/>
      <c r="BX483" s="8"/>
      <c r="BY483" s="8"/>
      <c r="BZ483" s="4"/>
      <c r="CA483" s="4"/>
      <c r="CB483" s="4"/>
      <c r="CC483" s="4"/>
      <c r="CD483" s="27"/>
      <c r="CE483" s="27"/>
      <c r="CF483" s="207">
        <f t="shared" si="281"/>
        <v>3.952</v>
      </c>
      <c r="CG483" s="208">
        <f t="shared" si="282"/>
        <v>4.048</v>
      </c>
      <c r="CH483" s="209"/>
      <c r="CI483" s="210"/>
      <c r="CJ483" s="207">
        <f t="shared" si="273"/>
        <v>11.952</v>
      </c>
      <c r="CK483" s="208">
        <f t="shared" si="274"/>
        <v>12.048</v>
      </c>
      <c r="CL483" s="209"/>
      <c r="CM483" s="210"/>
      <c r="CN483" s="207">
        <f t="shared" si="283"/>
        <v>19.952000000000002</v>
      </c>
      <c r="CO483" s="208">
        <f t="shared" si="284"/>
        <v>20.047999999999998</v>
      </c>
      <c r="CP483" s="211"/>
      <c r="CQ483" s="212"/>
      <c r="CR483" s="213"/>
      <c r="CS483" s="213"/>
    </row>
    <row r="484" spans="1:97" ht="19.899999999999999" customHeight="1">
      <c r="A484" s="194">
        <v>483</v>
      </c>
      <c r="B484" s="195">
        <v>3</v>
      </c>
      <c r="C484" s="195"/>
      <c r="D484" s="196" t="s">
        <v>4143</v>
      </c>
      <c r="E484" s="196" t="s">
        <v>4144</v>
      </c>
      <c r="F484" s="196" t="s">
        <v>4145</v>
      </c>
      <c r="G484" s="196" t="s">
        <v>313</v>
      </c>
      <c r="H484" s="196" t="s">
        <v>314</v>
      </c>
      <c r="I484" s="237" t="str">
        <f t="shared" si="290"/>
        <v>0</v>
      </c>
      <c r="J484" s="237" t="str">
        <f t="shared" si="291"/>
        <v>100</v>
      </c>
      <c r="K484" s="2" t="str">
        <f t="shared" si="292"/>
        <v>FCS0302</v>
      </c>
      <c r="L484" s="1">
        <f t="shared" si="293"/>
        <v>6</v>
      </c>
      <c r="M484" s="1">
        <f t="shared" si="294"/>
        <v>3</v>
      </c>
      <c r="N484" s="1">
        <v>3</v>
      </c>
      <c r="O484" s="57" t="str">
        <f t="shared" si="295"/>
        <v>AAI543</v>
      </c>
      <c r="P484" s="2" t="str">
        <f t="shared" si="289"/>
        <v>AO</v>
      </c>
      <c r="Q484" s="2" t="s">
        <v>161</v>
      </c>
      <c r="R484" s="57" t="s">
        <v>162</v>
      </c>
      <c r="S484" s="2"/>
      <c r="T484" s="2"/>
      <c r="U484" s="2">
        <v>31</v>
      </c>
      <c r="V484" s="2"/>
      <c r="W484" s="36" t="s">
        <v>4143</v>
      </c>
      <c r="X484" s="36" t="s">
        <v>1750</v>
      </c>
      <c r="Y484" s="3" t="str">
        <f t="shared" si="268"/>
        <v>%Z063103</v>
      </c>
      <c r="Z484" s="2" t="str">
        <f t="shared" si="255"/>
        <v>%%O08PV7005A</v>
      </c>
      <c r="AA484" s="2"/>
      <c r="AB484" s="2" t="str">
        <f t="shared" si="269"/>
        <v>TK702顶部压力调节阀</v>
      </c>
      <c r="AC484" s="1" t="str">
        <f t="shared" si="270"/>
        <v>0</v>
      </c>
      <c r="AD484" s="1" t="str">
        <f t="shared" si="271"/>
        <v>100</v>
      </c>
      <c r="AE484" s="1" t="str">
        <f t="shared" si="272"/>
        <v>%</v>
      </c>
      <c r="AF484" s="1"/>
      <c r="AG484" s="1"/>
      <c r="AH484" s="1"/>
      <c r="AI484" s="1"/>
      <c r="AJ484" s="1"/>
      <c r="AK484" s="58" t="s">
        <v>165</v>
      </c>
      <c r="AL484" s="4"/>
      <c r="AM484" s="4"/>
      <c r="AN484" s="5"/>
      <c r="AO484" s="195" t="s">
        <v>161</v>
      </c>
      <c r="AP484" s="199" t="s">
        <v>1658</v>
      </c>
      <c r="AQ484" s="197"/>
      <c r="AR484" s="196"/>
      <c r="AS484" s="196"/>
      <c r="AT484" s="205"/>
      <c r="AU484" s="205" t="s">
        <v>1659</v>
      </c>
      <c r="AV484" s="196" t="s">
        <v>170</v>
      </c>
      <c r="AW484" s="4"/>
      <c r="AX484" s="4"/>
      <c r="AY484" s="4"/>
      <c r="AZ484" s="4"/>
      <c r="BA484" s="4"/>
      <c r="BB484" s="4"/>
      <c r="BC484" s="4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4"/>
      <c r="BW484" s="8"/>
      <c r="BX484" s="8"/>
      <c r="BY484" s="8"/>
      <c r="BZ484" s="4"/>
      <c r="CA484" s="4"/>
      <c r="CB484" s="4"/>
      <c r="CC484" s="4"/>
      <c r="CD484" s="27"/>
      <c r="CE484" s="27"/>
      <c r="CF484" s="207">
        <f t="shared" si="281"/>
        <v>3.952</v>
      </c>
      <c r="CG484" s="208">
        <f t="shared" si="282"/>
        <v>4.048</v>
      </c>
      <c r="CH484" s="209"/>
      <c r="CI484" s="210"/>
      <c r="CJ484" s="207">
        <f t="shared" si="273"/>
        <v>11.952</v>
      </c>
      <c r="CK484" s="208">
        <f t="shared" si="274"/>
        <v>12.048</v>
      </c>
      <c r="CL484" s="209"/>
      <c r="CM484" s="210"/>
      <c r="CN484" s="207">
        <f t="shared" si="283"/>
        <v>19.952000000000002</v>
      </c>
      <c r="CO484" s="208">
        <f t="shared" si="284"/>
        <v>20.047999999999998</v>
      </c>
      <c r="CP484" s="211"/>
      <c r="CQ484" s="212"/>
      <c r="CR484" s="213"/>
      <c r="CS484" s="213"/>
    </row>
    <row r="485" spans="1:97" ht="19.899999999999999" customHeight="1">
      <c r="A485" s="194">
        <v>484</v>
      </c>
      <c r="B485" s="195">
        <v>4</v>
      </c>
      <c r="C485" s="195"/>
      <c r="D485" s="196" t="s">
        <v>4146</v>
      </c>
      <c r="E485" s="196" t="s">
        <v>4147</v>
      </c>
      <c r="F485" s="196" t="s">
        <v>4145</v>
      </c>
      <c r="G485" s="196" t="s">
        <v>313</v>
      </c>
      <c r="H485" s="196" t="s">
        <v>314</v>
      </c>
      <c r="I485" s="237" t="str">
        <f t="shared" si="290"/>
        <v>0</v>
      </c>
      <c r="J485" s="237" t="str">
        <f t="shared" si="291"/>
        <v>100</v>
      </c>
      <c r="K485" s="2" t="str">
        <f t="shared" si="292"/>
        <v>FCS0302</v>
      </c>
      <c r="L485" s="1">
        <f t="shared" si="293"/>
        <v>6</v>
      </c>
      <c r="M485" s="1">
        <f t="shared" si="294"/>
        <v>3</v>
      </c>
      <c r="N485" s="1">
        <v>4</v>
      </c>
      <c r="O485" s="57" t="str">
        <f t="shared" si="295"/>
        <v>AAI543</v>
      </c>
      <c r="P485" s="2" t="str">
        <f t="shared" si="289"/>
        <v>AO</v>
      </c>
      <c r="Q485" s="2" t="s">
        <v>161</v>
      </c>
      <c r="R485" s="57" t="s">
        <v>162</v>
      </c>
      <c r="S485" s="2"/>
      <c r="T485" s="2"/>
      <c r="U485" s="2">
        <v>31</v>
      </c>
      <c r="V485" s="2"/>
      <c r="W485" s="36" t="s">
        <v>4146</v>
      </c>
      <c r="X485" s="36" t="s">
        <v>1750</v>
      </c>
      <c r="Y485" s="3" t="str">
        <f t="shared" si="268"/>
        <v>%Z063104</v>
      </c>
      <c r="Z485" s="2" t="str">
        <f t="shared" si="255"/>
        <v>%%O08PV7005B</v>
      </c>
      <c r="AA485" s="2"/>
      <c r="AB485" s="2" t="str">
        <f t="shared" si="269"/>
        <v>TK702顶部压力调节阀</v>
      </c>
      <c r="AC485" s="1" t="str">
        <f t="shared" si="270"/>
        <v>0</v>
      </c>
      <c r="AD485" s="1" t="str">
        <f t="shared" si="271"/>
        <v>100</v>
      </c>
      <c r="AE485" s="1" t="str">
        <f t="shared" si="272"/>
        <v>%</v>
      </c>
      <c r="AF485" s="1"/>
      <c r="AG485" s="1"/>
      <c r="AH485" s="1"/>
      <c r="AI485" s="1"/>
      <c r="AJ485" s="1"/>
      <c r="AK485" s="58" t="s">
        <v>165</v>
      </c>
      <c r="AL485" s="4"/>
      <c r="AM485" s="4"/>
      <c r="AN485" s="5"/>
      <c r="AO485" s="195" t="s">
        <v>161</v>
      </c>
      <c r="AP485" s="199" t="s">
        <v>1658</v>
      </c>
      <c r="AQ485" s="197"/>
      <c r="AR485" s="196"/>
      <c r="AS485" s="196"/>
      <c r="AT485" s="205"/>
      <c r="AU485" s="205" t="s">
        <v>1659</v>
      </c>
      <c r="AV485" s="196" t="s">
        <v>170</v>
      </c>
      <c r="AW485" s="4"/>
      <c r="AX485" s="4"/>
      <c r="AY485" s="4"/>
      <c r="AZ485" s="4"/>
      <c r="BA485" s="4"/>
      <c r="BB485" s="4"/>
      <c r="BC485" s="4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4"/>
      <c r="BW485" s="8"/>
      <c r="BX485" s="8"/>
      <c r="BY485" s="8"/>
      <c r="BZ485" s="4"/>
      <c r="CA485" s="4"/>
      <c r="CB485" s="4"/>
      <c r="CC485" s="4"/>
      <c r="CD485" s="27"/>
      <c r="CE485" s="27"/>
      <c r="CF485" s="207">
        <f t="shared" si="281"/>
        <v>3.952</v>
      </c>
      <c r="CG485" s="208">
        <f t="shared" si="282"/>
        <v>4.048</v>
      </c>
      <c r="CH485" s="209"/>
      <c r="CI485" s="210"/>
      <c r="CJ485" s="207">
        <f t="shared" si="273"/>
        <v>11.952</v>
      </c>
      <c r="CK485" s="208">
        <f t="shared" si="274"/>
        <v>12.048</v>
      </c>
      <c r="CL485" s="209"/>
      <c r="CM485" s="210"/>
      <c r="CN485" s="207">
        <f t="shared" si="283"/>
        <v>19.952000000000002</v>
      </c>
      <c r="CO485" s="208">
        <f t="shared" si="284"/>
        <v>20.047999999999998</v>
      </c>
      <c r="CP485" s="211"/>
      <c r="CQ485" s="212"/>
      <c r="CR485" s="213"/>
      <c r="CS485" s="213"/>
    </row>
    <row r="486" spans="1:97" ht="19.899999999999999" customHeight="1">
      <c r="A486" s="194">
        <v>485</v>
      </c>
      <c r="B486" s="195">
        <v>5</v>
      </c>
      <c r="C486" s="195"/>
      <c r="D486" s="196" t="s">
        <v>4148</v>
      </c>
      <c r="E486" s="196" t="s">
        <v>4149</v>
      </c>
      <c r="F486" s="196" t="s">
        <v>4150</v>
      </c>
      <c r="G486" s="196" t="s">
        <v>313</v>
      </c>
      <c r="H486" s="196" t="s">
        <v>314</v>
      </c>
      <c r="I486" s="237" t="str">
        <f t="shared" si="290"/>
        <v>0</v>
      </c>
      <c r="J486" s="237" t="str">
        <f t="shared" si="291"/>
        <v>100</v>
      </c>
      <c r="K486" s="2" t="str">
        <f t="shared" si="292"/>
        <v>FCS0302</v>
      </c>
      <c r="L486" s="1">
        <f t="shared" si="293"/>
        <v>6</v>
      </c>
      <c r="M486" s="1">
        <f t="shared" si="294"/>
        <v>3</v>
      </c>
      <c r="N486" s="1">
        <v>5</v>
      </c>
      <c r="O486" s="57" t="str">
        <f t="shared" si="295"/>
        <v>AAI543</v>
      </c>
      <c r="P486" s="2" t="str">
        <f t="shared" si="289"/>
        <v>AO</v>
      </c>
      <c r="Q486" s="2" t="s">
        <v>161</v>
      </c>
      <c r="R486" s="57" t="s">
        <v>162</v>
      </c>
      <c r="S486" s="2"/>
      <c r="T486" s="2"/>
      <c r="U486" s="2">
        <v>31</v>
      </c>
      <c r="V486" s="2"/>
      <c r="W486" s="36" t="s">
        <v>4148</v>
      </c>
      <c r="X486" s="36" t="s">
        <v>1750</v>
      </c>
      <c r="Y486" s="3" t="str">
        <f t="shared" si="268"/>
        <v>%Z063105</v>
      </c>
      <c r="Z486" s="2" t="str">
        <f t="shared" si="255"/>
        <v>%%O08PV7031A</v>
      </c>
      <c r="AA486" s="2"/>
      <c r="AB486" s="2" t="str">
        <f t="shared" si="269"/>
        <v>TK703A顶部压力调节阀</v>
      </c>
      <c r="AC486" s="1" t="str">
        <f t="shared" si="270"/>
        <v>0</v>
      </c>
      <c r="AD486" s="1" t="str">
        <f t="shared" si="271"/>
        <v>100</v>
      </c>
      <c r="AE486" s="1" t="str">
        <f t="shared" si="272"/>
        <v>%</v>
      </c>
      <c r="AF486" s="1"/>
      <c r="AG486" s="1"/>
      <c r="AH486" s="1"/>
      <c r="AI486" s="1"/>
      <c r="AJ486" s="1"/>
      <c r="AK486" s="58" t="s">
        <v>165</v>
      </c>
      <c r="AL486" s="4"/>
      <c r="AM486" s="4"/>
      <c r="AN486" s="5"/>
      <c r="AO486" s="195" t="s">
        <v>161</v>
      </c>
      <c r="AP486" s="199" t="s">
        <v>1658</v>
      </c>
      <c r="AQ486" s="197"/>
      <c r="AR486" s="196"/>
      <c r="AS486" s="196"/>
      <c r="AT486" s="205"/>
      <c r="AU486" s="205" t="s">
        <v>1659</v>
      </c>
      <c r="AV486" s="196" t="s">
        <v>170</v>
      </c>
      <c r="AW486" s="4"/>
      <c r="AX486" s="4"/>
      <c r="AY486" s="4"/>
      <c r="AZ486" s="4"/>
      <c r="BA486" s="4"/>
      <c r="BB486" s="4"/>
      <c r="BC486" s="4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4"/>
      <c r="BW486" s="8"/>
      <c r="BX486" s="8"/>
      <c r="BY486" s="8"/>
      <c r="BZ486" s="4"/>
      <c r="CA486" s="4"/>
      <c r="CB486" s="4"/>
      <c r="CC486" s="4"/>
      <c r="CD486" s="27"/>
      <c r="CE486" s="27"/>
      <c r="CF486" s="207">
        <f t="shared" si="281"/>
        <v>3.952</v>
      </c>
      <c r="CG486" s="208">
        <f t="shared" si="282"/>
        <v>4.048</v>
      </c>
      <c r="CH486" s="209"/>
      <c r="CI486" s="210"/>
      <c r="CJ486" s="207">
        <f t="shared" si="273"/>
        <v>11.952</v>
      </c>
      <c r="CK486" s="208">
        <f t="shared" si="274"/>
        <v>12.048</v>
      </c>
      <c r="CL486" s="209"/>
      <c r="CM486" s="210"/>
      <c r="CN486" s="207">
        <f t="shared" si="283"/>
        <v>19.952000000000002</v>
      </c>
      <c r="CO486" s="208">
        <f t="shared" si="284"/>
        <v>20.047999999999998</v>
      </c>
      <c r="CP486" s="211"/>
      <c r="CQ486" s="212"/>
      <c r="CR486" s="213"/>
      <c r="CS486" s="213"/>
    </row>
    <row r="487" spans="1:97" ht="19.899999999999999" customHeight="1">
      <c r="A487" s="194">
        <v>486</v>
      </c>
      <c r="B487" s="195">
        <v>6</v>
      </c>
      <c r="C487" s="195"/>
      <c r="D487" s="196" t="s">
        <v>4151</v>
      </c>
      <c r="E487" s="196" t="s">
        <v>4152</v>
      </c>
      <c r="F487" s="196" t="s">
        <v>4150</v>
      </c>
      <c r="G487" s="196" t="s">
        <v>313</v>
      </c>
      <c r="H487" s="196" t="s">
        <v>314</v>
      </c>
      <c r="I487" s="237" t="str">
        <f t="shared" si="290"/>
        <v>0</v>
      </c>
      <c r="J487" s="237" t="str">
        <f t="shared" si="291"/>
        <v>100</v>
      </c>
      <c r="K487" s="2" t="str">
        <f t="shared" si="292"/>
        <v>FCS0302</v>
      </c>
      <c r="L487" s="1">
        <f t="shared" si="293"/>
        <v>6</v>
      </c>
      <c r="M487" s="1">
        <f t="shared" si="294"/>
        <v>3</v>
      </c>
      <c r="N487" s="1">
        <v>6</v>
      </c>
      <c r="O487" s="57" t="str">
        <f t="shared" si="295"/>
        <v>AAI543</v>
      </c>
      <c r="P487" s="2" t="str">
        <f t="shared" si="289"/>
        <v>AO</v>
      </c>
      <c r="Q487" s="2" t="s">
        <v>161</v>
      </c>
      <c r="R487" s="57" t="s">
        <v>162</v>
      </c>
      <c r="S487" s="2"/>
      <c r="T487" s="2"/>
      <c r="U487" s="2">
        <v>31</v>
      </c>
      <c r="V487" s="2"/>
      <c r="W487" s="36" t="s">
        <v>4151</v>
      </c>
      <c r="X487" s="36" t="s">
        <v>1750</v>
      </c>
      <c r="Y487" s="3" t="str">
        <f t="shared" si="268"/>
        <v>%Z063106</v>
      </c>
      <c r="Z487" s="2" t="str">
        <f t="shared" si="255"/>
        <v>%%O08PV7031B</v>
      </c>
      <c r="AA487" s="2"/>
      <c r="AB487" s="2" t="str">
        <f t="shared" si="269"/>
        <v>TK703A顶部压力调节阀</v>
      </c>
      <c r="AC487" s="1" t="str">
        <f t="shared" si="270"/>
        <v>0</v>
      </c>
      <c r="AD487" s="1" t="str">
        <f t="shared" si="271"/>
        <v>100</v>
      </c>
      <c r="AE487" s="1" t="str">
        <f t="shared" si="272"/>
        <v>%</v>
      </c>
      <c r="AF487" s="1"/>
      <c r="AG487" s="1"/>
      <c r="AH487" s="1"/>
      <c r="AI487" s="1"/>
      <c r="AJ487" s="1"/>
      <c r="AK487" s="58" t="s">
        <v>165</v>
      </c>
      <c r="AL487" s="4"/>
      <c r="AM487" s="4"/>
      <c r="AN487" s="5"/>
      <c r="AO487" s="195" t="s">
        <v>161</v>
      </c>
      <c r="AP487" s="199" t="s">
        <v>1658</v>
      </c>
      <c r="AQ487" s="197"/>
      <c r="AR487" s="196"/>
      <c r="AS487" s="196"/>
      <c r="AT487" s="205"/>
      <c r="AU487" s="205" t="s">
        <v>1659</v>
      </c>
      <c r="AV487" s="196" t="s">
        <v>170</v>
      </c>
      <c r="AW487" s="4"/>
      <c r="AX487" s="4"/>
      <c r="AY487" s="4"/>
      <c r="AZ487" s="4"/>
      <c r="BA487" s="4"/>
      <c r="BB487" s="4"/>
      <c r="BC487" s="4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4"/>
      <c r="BW487" s="8"/>
      <c r="BX487" s="8"/>
      <c r="BY487" s="8"/>
      <c r="BZ487" s="4"/>
      <c r="CA487" s="4"/>
      <c r="CB487" s="4"/>
      <c r="CC487" s="4"/>
      <c r="CD487" s="27"/>
      <c r="CE487" s="27"/>
      <c r="CF487" s="207">
        <f t="shared" si="281"/>
        <v>3.952</v>
      </c>
      <c r="CG487" s="208">
        <f t="shared" si="282"/>
        <v>4.048</v>
      </c>
      <c r="CH487" s="209"/>
      <c r="CI487" s="210"/>
      <c r="CJ487" s="207">
        <f t="shared" si="273"/>
        <v>11.952</v>
      </c>
      <c r="CK487" s="208">
        <f t="shared" si="274"/>
        <v>12.048</v>
      </c>
      <c r="CL487" s="209"/>
      <c r="CM487" s="210"/>
      <c r="CN487" s="207">
        <f t="shared" si="283"/>
        <v>19.952000000000002</v>
      </c>
      <c r="CO487" s="208">
        <f t="shared" si="284"/>
        <v>20.047999999999998</v>
      </c>
      <c r="CP487" s="211"/>
      <c r="CQ487" s="212"/>
      <c r="CR487" s="213"/>
      <c r="CS487" s="213"/>
    </row>
    <row r="488" spans="1:97" ht="19.899999999999999" customHeight="1">
      <c r="A488" s="194">
        <v>487</v>
      </c>
      <c r="B488" s="195">
        <v>7</v>
      </c>
      <c r="C488" s="195"/>
      <c r="D488" s="196" t="s">
        <v>4153</v>
      </c>
      <c r="E488" s="196" t="s">
        <v>4154</v>
      </c>
      <c r="F488" s="196" t="s">
        <v>4155</v>
      </c>
      <c r="G488" s="196" t="s">
        <v>313</v>
      </c>
      <c r="H488" s="196" t="s">
        <v>314</v>
      </c>
      <c r="I488" s="237" t="str">
        <f t="shared" si="290"/>
        <v>0</v>
      </c>
      <c r="J488" s="237" t="str">
        <f t="shared" si="291"/>
        <v>100</v>
      </c>
      <c r="K488" s="2" t="str">
        <f t="shared" si="292"/>
        <v>FCS0302</v>
      </c>
      <c r="L488" s="1">
        <f t="shared" si="293"/>
        <v>6</v>
      </c>
      <c r="M488" s="1">
        <f t="shared" si="294"/>
        <v>3</v>
      </c>
      <c r="N488" s="1">
        <v>7</v>
      </c>
      <c r="O488" s="57" t="str">
        <f t="shared" si="295"/>
        <v>AAI543</v>
      </c>
      <c r="P488" s="2" t="str">
        <f t="shared" si="289"/>
        <v>AO</v>
      </c>
      <c r="Q488" s="2" t="s">
        <v>161</v>
      </c>
      <c r="R488" s="57" t="s">
        <v>162</v>
      </c>
      <c r="S488" s="2"/>
      <c r="T488" s="2"/>
      <c r="U488" s="2">
        <v>31</v>
      </c>
      <c r="V488" s="2"/>
      <c r="W488" s="36" t="s">
        <v>4153</v>
      </c>
      <c r="X488" s="36" t="s">
        <v>1750</v>
      </c>
      <c r="Y488" s="3" t="str">
        <f t="shared" si="268"/>
        <v>%Z063107</v>
      </c>
      <c r="Z488" s="2" t="str">
        <f t="shared" si="255"/>
        <v>%%O08PV7034A</v>
      </c>
      <c r="AA488" s="2"/>
      <c r="AB488" s="2" t="str">
        <f t="shared" si="269"/>
        <v>HF401进料槽2顶部压力调阀</v>
      </c>
      <c r="AC488" s="1" t="str">
        <f t="shared" si="270"/>
        <v>0</v>
      </c>
      <c r="AD488" s="1" t="str">
        <f t="shared" si="271"/>
        <v>100</v>
      </c>
      <c r="AE488" s="1" t="str">
        <f t="shared" si="272"/>
        <v>%</v>
      </c>
      <c r="AF488" s="59"/>
      <c r="AG488" s="59"/>
      <c r="AH488" s="1"/>
      <c r="AI488" s="1"/>
      <c r="AJ488" s="1"/>
      <c r="AK488" s="58" t="s">
        <v>165</v>
      </c>
      <c r="AL488" s="4"/>
      <c r="AM488" s="4"/>
      <c r="AN488" s="5"/>
      <c r="AO488" s="195" t="s">
        <v>161</v>
      </c>
      <c r="AP488" s="199" t="s">
        <v>1658</v>
      </c>
      <c r="AQ488" s="197"/>
      <c r="AR488" s="196"/>
      <c r="AS488" s="196"/>
      <c r="AT488" s="205"/>
      <c r="AU488" s="205" t="s">
        <v>1659</v>
      </c>
      <c r="AV488" s="196" t="s">
        <v>170</v>
      </c>
      <c r="AW488" s="4"/>
      <c r="AX488" s="4"/>
      <c r="AY488" s="4"/>
      <c r="AZ488" s="4"/>
      <c r="BA488" s="4"/>
      <c r="BB488" s="4"/>
      <c r="BC488" s="4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4"/>
      <c r="BW488" s="8"/>
      <c r="BX488" s="8"/>
      <c r="BY488" s="8"/>
      <c r="BZ488" s="4"/>
      <c r="CA488" s="4"/>
      <c r="CB488" s="4"/>
      <c r="CC488" s="4"/>
      <c r="CD488" s="27"/>
      <c r="CE488" s="27"/>
      <c r="CF488" s="207">
        <f t="shared" si="281"/>
        <v>3.952</v>
      </c>
      <c r="CG488" s="208">
        <f t="shared" si="282"/>
        <v>4.048</v>
      </c>
      <c r="CH488" s="209"/>
      <c r="CI488" s="210"/>
      <c r="CJ488" s="207">
        <f t="shared" si="273"/>
        <v>11.952</v>
      </c>
      <c r="CK488" s="208">
        <f t="shared" si="274"/>
        <v>12.048</v>
      </c>
      <c r="CL488" s="209"/>
      <c r="CM488" s="210"/>
      <c r="CN488" s="207">
        <f t="shared" si="283"/>
        <v>19.952000000000002</v>
      </c>
      <c r="CO488" s="208">
        <f t="shared" si="284"/>
        <v>20.047999999999998</v>
      </c>
      <c r="CP488" s="211"/>
      <c r="CQ488" s="212"/>
      <c r="CR488" s="213"/>
      <c r="CS488" s="213"/>
    </row>
    <row r="489" spans="1:97" ht="19.899999999999999" customHeight="1">
      <c r="A489" s="194">
        <v>488</v>
      </c>
      <c r="B489" s="195">
        <v>8</v>
      </c>
      <c r="C489" s="195"/>
      <c r="D489" s="196" t="s">
        <v>4156</v>
      </c>
      <c r="E489" s="196" t="s">
        <v>4157</v>
      </c>
      <c r="F489" s="196" t="s">
        <v>4155</v>
      </c>
      <c r="G489" s="196" t="s">
        <v>313</v>
      </c>
      <c r="H489" s="196" t="s">
        <v>314</v>
      </c>
      <c r="I489" s="237" t="str">
        <f t="shared" si="290"/>
        <v>0</v>
      </c>
      <c r="J489" s="237" t="str">
        <f t="shared" si="291"/>
        <v>100</v>
      </c>
      <c r="K489" s="2" t="str">
        <f t="shared" si="292"/>
        <v>FCS0302</v>
      </c>
      <c r="L489" s="1">
        <f t="shared" si="293"/>
        <v>6</v>
      </c>
      <c r="M489" s="1">
        <f t="shared" si="294"/>
        <v>3</v>
      </c>
      <c r="N489" s="1">
        <v>8</v>
      </c>
      <c r="O489" s="57" t="str">
        <f t="shared" si="295"/>
        <v>AAI543</v>
      </c>
      <c r="P489" s="2" t="str">
        <f t="shared" si="289"/>
        <v>AO</v>
      </c>
      <c r="Q489" s="2" t="s">
        <v>161</v>
      </c>
      <c r="R489" s="57" t="s">
        <v>162</v>
      </c>
      <c r="S489" s="2"/>
      <c r="T489" s="2"/>
      <c r="U489" s="2">
        <v>31</v>
      </c>
      <c r="V489" s="2"/>
      <c r="W489" s="36" t="s">
        <v>4156</v>
      </c>
      <c r="X489" s="36" t="s">
        <v>1750</v>
      </c>
      <c r="Y489" s="3" t="str">
        <f t="shared" si="268"/>
        <v>%Z063108</v>
      </c>
      <c r="Z489" s="2" t="str">
        <f t="shared" si="255"/>
        <v>%%O08PV7034B</v>
      </c>
      <c r="AA489" s="2"/>
      <c r="AB489" s="2" t="str">
        <f t="shared" si="269"/>
        <v>HF401进料槽2顶部压力调阀</v>
      </c>
      <c r="AC489" s="1" t="str">
        <f t="shared" si="270"/>
        <v>0</v>
      </c>
      <c r="AD489" s="1" t="str">
        <f t="shared" si="271"/>
        <v>100</v>
      </c>
      <c r="AE489" s="1" t="str">
        <f t="shared" si="272"/>
        <v>%</v>
      </c>
      <c r="AF489" s="1"/>
      <c r="AG489" s="1"/>
      <c r="AH489" s="1"/>
      <c r="AI489" s="1"/>
      <c r="AJ489" s="1"/>
      <c r="AK489" s="58" t="s">
        <v>165</v>
      </c>
      <c r="AL489" s="4"/>
      <c r="AM489" s="4"/>
      <c r="AN489" s="5"/>
      <c r="AO489" s="195" t="s">
        <v>161</v>
      </c>
      <c r="AP489" s="199" t="s">
        <v>1658</v>
      </c>
      <c r="AQ489" s="197"/>
      <c r="AR489" s="196"/>
      <c r="AS489" s="196"/>
      <c r="AT489" s="205"/>
      <c r="AU489" s="205" t="s">
        <v>1659</v>
      </c>
      <c r="AV489" s="196" t="s">
        <v>170</v>
      </c>
      <c r="AW489" s="4"/>
      <c r="AX489" s="4"/>
      <c r="AY489" s="4"/>
      <c r="AZ489" s="4"/>
      <c r="BA489" s="4"/>
      <c r="BB489" s="4"/>
      <c r="BC489" s="4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4"/>
      <c r="BW489" s="8"/>
      <c r="BX489" s="8"/>
      <c r="BY489" s="8"/>
      <c r="BZ489" s="4"/>
      <c r="CA489" s="4"/>
      <c r="CB489" s="4"/>
      <c r="CC489" s="4"/>
      <c r="CD489" s="27"/>
      <c r="CE489" s="27"/>
      <c r="CF489" s="207">
        <f t="shared" si="281"/>
        <v>3.952</v>
      </c>
      <c r="CG489" s="208">
        <f t="shared" si="282"/>
        <v>4.048</v>
      </c>
      <c r="CH489" s="209"/>
      <c r="CI489" s="210"/>
      <c r="CJ489" s="207">
        <f t="shared" si="273"/>
        <v>11.952</v>
      </c>
      <c r="CK489" s="208">
        <f t="shared" si="274"/>
        <v>12.048</v>
      </c>
      <c r="CL489" s="209"/>
      <c r="CM489" s="210"/>
      <c r="CN489" s="207">
        <f t="shared" si="283"/>
        <v>19.952000000000002</v>
      </c>
      <c r="CO489" s="208">
        <f t="shared" si="284"/>
        <v>20.047999999999998</v>
      </c>
      <c r="CP489" s="211"/>
      <c r="CQ489" s="212"/>
      <c r="CR489" s="213"/>
      <c r="CS489" s="213"/>
    </row>
    <row r="490" spans="1:97" ht="19.899999999999999" customHeight="1">
      <c r="A490" s="194">
        <v>489</v>
      </c>
      <c r="B490" s="195">
        <v>9</v>
      </c>
      <c r="C490" s="195"/>
      <c r="D490" s="196" t="s">
        <v>4158</v>
      </c>
      <c r="E490" s="196" t="s">
        <v>4159</v>
      </c>
      <c r="F490" s="196" t="s">
        <v>4160</v>
      </c>
      <c r="G490" s="196" t="s">
        <v>313</v>
      </c>
      <c r="H490" s="196" t="s">
        <v>314</v>
      </c>
      <c r="I490" s="237" t="str">
        <f t="shared" si="290"/>
        <v>0</v>
      </c>
      <c r="J490" s="237" t="str">
        <f t="shared" si="291"/>
        <v>100</v>
      </c>
      <c r="K490" s="2" t="str">
        <f t="shared" si="292"/>
        <v>FCS0302</v>
      </c>
      <c r="L490" s="1">
        <f t="shared" si="293"/>
        <v>6</v>
      </c>
      <c r="M490" s="1">
        <f t="shared" si="294"/>
        <v>3</v>
      </c>
      <c r="N490" s="1">
        <v>9</v>
      </c>
      <c r="O490" s="57" t="str">
        <f t="shared" si="295"/>
        <v>AAI543</v>
      </c>
      <c r="P490" s="2" t="str">
        <f t="shared" si="289"/>
        <v>AO</v>
      </c>
      <c r="Q490" s="2" t="s">
        <v>161</v>
      </c>
      <c r="R490" s="57" t="s">
        <v>162</v>
      </c>
      <c r="S490" s="2"/>
      <c r="T490" s="2"/>
      <c r="U490" s="2">
        <v>32</v>
      </c>
      <c r="V490" s="2"/>
      <c r="W490" s="36" t="s">
        <v>4158</v>
      </c>
      <c r="X490" s="36" t="s">
        <v>1750</v>
      </c>
      <c r="Y490" s="3" t="str">
        <f t="shared" si="268"/>
        <v>%Z063109</v>
      </c>
      <c r="Z490" s="2" t="str">
        <f t="shared" si="255"/>
        <v>%%O08PV7061A</v>
      </c>
      <c r="AA490" s="2"/>
      <c r="AB490" s="2" t="str">
        <f t="shared" si="269"/>
        <v>VE710压力调节阀</v>
      </c>
      <c r="AC490" s="1" t="str">
        <f t="shared" si="270"/>
        <v>0</v>
      </c>
      <c r="AD490" s="1" t="str">
        <f t="shared" si="271"/>
        <v>100</v>
      </c>
      <c r="AE490" s="1" t="str">
        <f t="shared" si="272"/>
        <v>%</v>
      </c>
      <c r="AF490" s="1"/>
      <c r="AG490" s="1"/>
      <c r="AH490" s="1"/>
      <c r="AI490" s="1"/>
      <c r="AJ490" s="1"/>
      <c r="AK490" s="58" t="s">
        <v>165</v>
      </c>
      <c r="AL490" s="4"/>
      <c r="AM490" s="4"/>
      <c r="AN490" s="5"/>
      <c r="AO490" s="195" t="s">
        <v>161</v>
      </c>
      <c r="AP490" s="199" t="s">
        <v>1658</v>
      </c>
      <c r="AQ490" s="197"/>
      <c r="AR490" s="196"/>
      <c r="AS490" s="196"/>
      <c r="AT490" s="205"/>
      <c r="AU490" s="205" t="s">
        <v>1659</v>
      </c>
      <c r="AV490" s="196" t="s">
        <v>170</v>
      </c>
      <c r="AW490" s="4"/>
      <c r="AX490" s="4"/>
      <c r="AY490" s="4"/>
      <c r="AZ490" s="4"/>
      <c r="BA490" s="4"/>
      <c r="BB490" s="4"/>
      <c r="BC490" s="4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4"/>
      <c r="BW490" s="8"/>
      <c r="BX490" s="8"/>
      <c r="BY490" s="8"/>
      <c r="BZ490" s="4"/>
      <c r="CA490" s="4"/>
      <c r="CB490" s="4"/>
      <c r="CC490" s="4"/>
      <c r="CD490" s="27"/>
      <c r="CE490" s="27"/>
      <c r="CF490" s="207">
        <f t="shared" si="281"/>
        <v>3.952</v>
      </c>
      <c r="CG490" s="208">
        <f t="shared" si="282"/>
        <v>4.048</v>
      </c>
      <c r="CH490" s="209"/>
      <c r="CI490" s="210"/>
      <c r="CJ490" s="207">
        <f t="shared" si="273"/>
        <v>11.952</v>
      </c>
      <c r="CK490" s="208">
        <f t="shared" si="274"/>
        <v>12.048</v>
      </c>
      <c r="CL490" s="209"/>
      <c r="CM490" s="210"/>
      <c r="CN490" s="207">
        <f t="shared" si="283"/>
        <v>19.952000000000002</v>
      </c>
      <c r="CO490" s="208">
        <f t="shared" si="284"/>
        <v>20.047999999999998</v>
      </c>
      <c r="CP490" s="211"/>
      <c r="CQ490" s="212"/>
      <c r="CR490" s="213"/>
      <c r="CS490" s="213"/>
    </row>
    <row r="491" spans="1:97" ht="19.899999999999999" customHeight="1">
      <c r="A491" s="194">
        <v>490</v>
      </c>
      <c r="B491" s="195">
        <v>10</v>
      </c>
      <c r="C491" s="195"/>
      <c r="D491" s="196" t="s">
        <v>4161</v>
      </c>
      <c r="E491" s="196" t="s">
        <v>4162</v>
      </c>
      <c r="F491" s="196" t="s">
        <v>4160</v>
      </c>
      <c r="G491" s="196" t="s">
        <v>313</v>
      </c>
      <c r="H491" s="196" t="s">
        <v>314</v>
      </c>
      <c r="I491" s="237" t="str">
        <f t="shared" si="290"/>
        <v>0</v>
      </c>
      <c r="J491" s="237" t="str">
        <f t="shared" si="291"/>
        <v>100</v>
      </c>
      <c r="K491" s="2" t="str">
        <f t="shared" si="292"/>
        <v>FCS0302</v>
      </c>
      <c r="L491" s="1">
        <f t="shared" si="293"/>
        <v>6</v>
      </c>
      <c r="M491" s="1">
        <f t="shared" si="294"/>
        <v>3</v>
      </c>
      <c r="N491" s="1">
        <v>10</v>
      </c>
      <c r="O491" s="57" t="str">
        <f t="shared" si="295"/>
        <v>AAI543</v>
      </c>
      <c r="P491" s="2" t="str">
        <f t="shared" si="289"/>
        <v>AO</v>
      </c>
      <c r="Q491" s="2" t="s">
        <v>161</v>
      </c>
      <c r="R491" s="57" t="s">
        <v>162</v>
      </c>
      <c r="S491" s="2"/>
      <c r="T491" s="2"/>
      <c r="U491" s="2">
        <v>32</v>
      </c>
      <c r="V491" s="2"/>
      <c r="W491" s="36" t="s">
        <v>4161</v>
      </c>
      <c r="X491" s="36" t="s">
        <v>1750</v>
      </c>
      <c r="Y491" s="3" t="str">
        <f t="shared" si="268"/>
        <v>%Z063110</v>
      </c>
      <c r="Z491" s="2" t="str">
        <f t="shared" si="255"/>
        <v>%%O08PV7061B</v>
      </c>
      <c r="AA491" s="2"/>
      <c r="AB491" s="2" t="str">
        <f t="shared" si="269"/>
        <v>VE710压力调节阀</v>
      </c>
      <c r="AC491" s="1" t="str">
        <f t="shared" si="270"/>
        <v>0</v>
      </c>
      <c r="AD491" s="1" t="str">
        <f t="shared" si="271"/>
        <v>100</v>
      </c>
      <c r="AE491" s="1" t="str">
        <f t="shared" si="272"/>
        <v>%</v>
      </c>
      <c r="AF491" s="1"/>
      <c r="AG491" s="59"/>
      <c r="AH491" s="59"/>
      <c r="AI491" s="1"/>
      <c r="AJ491" s="1"/>
      <c r="AK491" s="58" t="s">
        <v>165</v>
      </c>
      <c r="AL491" s="4"/>
      <c r="AM491" s="4"/>
      <c r="AN491" s="5"/>
      <c r="AO491" s="195" t="s">
        <v>161</v>
      </c>
      <c r="AP491" s="199" t="s">
        <v>1658</v>
      </c>
      <c r="AQ491" s="197"/>
      <c r="AR491" s="196"/>
      <c r="AS491" s="196"/>
      <c r="AT491" s="205"/>
      <c r="AU491" s="205" t="s">
        <v>1659</v>
      </c>
      <c r="AV491" s="196" t="s">
        <v>170</v>
      </c>
      <c r="AW491" s="4"/>
      <c r="AX491" s="4"/>
      <c r="AY491" s="4"/>
      <c r="AZ491" s="4"/>
      <c r="BA491" s="4"/>
      <c r="BB491" s="4"/>
      <c r="BC491" s="4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4"/>
      <c r="BW491" s="8"/>
      <c r="BX491" s="8"/>
      <c r="BY491" s="8"/>
      <c r="BZ491" s="4"/>
      <c r="CA491" s="4"/>
      <c r="CB491" s="4"/>
      <c r="CC491" s="4"/>
      <c r="CD491" s="27"/>
      <c r="CE491" s="27"/>
      <c r="CF491" s="207">
        <f t="shared" si="281"/>
        <v>3.952</v>
      </c>
      <c r="CG491" s="208">
        <f t="shared" si="282"/>
        <v>4.048</v>
      </c>
      <c r="CH491" s="209"/>
      <c r="CI491" s="210"/>
      <c r="CJ491" s="207">
        <f t="shared" si="273"/>
        <v>11.952</v>
      </c>
      <c r="CK491" s="208">
        <f t="shared" si="274"/>
        <v>12.048</v>
      </c>
      <c r="CL491" s="209"/>
      <c r="CM491" s="210"/>
      <c r="CN491" s="207">
        <f t="shared" si="283"/>
        <v>19.952000000000002</v>
      </c>
      <c r="CO491" s="208">
        <f t="shared" si="284"/>
        <v>20.047999999999998</v>
      </c>
      <c r="CP491" s="211"/>
      <c r="CQ491" s="212"/>
      <c r="CR491" s="213"/>
      <c r="CS491" s="213"/>
    </row>
    <row r="492" spans="1:97" ht="19.899999999999999" customHeight="1">
      <c r="A492" s="194">
        <v>491</v>
      </c>
      <c r="B492" s="195">
        <v>11</v>
      </c>
      <c r="C492" s="195"/>
      <c r="D492" s="196" t="s">
        <v>4163</v>
      </c>
      <c r="E492" s="196" t="s">
        <v>4164</v>
      </c>
      <c r="F492" s="196" t="s">
        <v>4165</v>
      </c>
      <c r="G492" s="196" t="s">
        <v>313</v>
      </c>
      <c r="H492" s="196" t="s">
        <v>314</v>
      </c>
      <c r="I492" s="237" t="str">
        <f t="shared" si="290"/>
        <v>0</v>
      </c>
      <c r="J492" s="237" t="str">
        <f t="shared" si="291"/>
        <v>100</v>
      </c>
      <c r="K492" s="2" t="str">
        <f t="shared" si="292"/>
        <v>FCS0302</v>
      </c>
      <c r="L492" s="1">
        <f t="shared" si="293"/>
        <v>6</v>
      </c>
      <c r="M492" s="1">
        <f t="shared" si="294"/>
        <v>3</v>
      </c>
      <c r="N492" s="1">
        <v>11</v>
      </c>
      <c r="O492" s="57" t="str">
        <f t="shared" si="295"/>
        <v>AAI543</v>
      </c>
      <c r="P492" s="2" t="str">
        <f t="shared" si="289"/>
        <v>AO</v>
      </c>
      <c r="Q492" s="2" t="s">
        <v>161</v>
      </c>
      <c r="R492" s="57" t="s">
        <v>162</v>
      </c>
      <c r="S492" s="2"/>
      <c r="T492" s="2"/>
      <c r="U492" s="2">
        <v>24</v>
      </c>
      <c r="V492" s="2"/>
      <c r="W492" s="36" t="s">
        <v>2920</v>
      </c>
      <c r="X492" s="36" t="s">
        <v>164</v>
      </c>
      <c r="Y492" s="3" t="str">
        <f t="shared" si="268"/>
        <v>%Z063111</v>
      </c>
      <c r="Z492" s="2" t="str">
        <f t="shared" ref="Z492:Z545" si="296">IF(D492="","",IF(P492="AI",CONCATENATE("%%I",E492),IF(P492="AO",CONCATENATE("%%O",E492),E492)))</f>
        <v>%%O08PV7062</v>
      </c>
      <c r="AA492" s="2"/>
      <c r="AB492" s="2" t="str">
        <f t="shared" si="269"/>
        <v>EDC呼吸阀至EJ710压力调阀</v>
      </c>
      <c r="AC492" s="1" t="str">
        <f t="shared" si="270"/>
        <v>0</v>
      </c>
      <c r="AD492" s="1" t="str">
        <f t="shared" si="271"/>
        <v>100</v>
      </c>
      <c r="AE492" s="1" t="str">
        <f t="shared" si="272"/>
        <v>%</v>
      </c>
      <c r="AF492" s="1"/>
      <c r="AG492" s="1"/>
      <c r="AH492" s="1"/>
      <c r="AI492" s="1"/>
      <c r="AJ492" s="1"/>
      <c r="AK492" s="58" t="s">
        <v>165</v>
      </c>
      <c r="AL492" s="4"/>
      <c r="AM492" s="4"/>
      <c r="AN492" s="5"/>
      <c r="AO492" s="195" t="s">
        <v>161</v>
      </c>
      <c r="AP492" s="199" t="s">
        <v>1658</v>
      </c>
      <c r="AQ492" s="197"/>
      <c r="AR492" s="196"/>
      <c r="AS492" s="196"/>
      <c r="AT492" s="205"/>
      <c r="AU492" s="205" t="s">
        <v>1659</v>
      </c>
      <c r="AV492" s="196" t="s">
        <v>170</v>
      </c>
      <c r="AW492" s="4"/>
      <c r="AX492" s="4"/>
      <c r="AY492" s="4"/>
      <c r="AZ492" s="4"/>
      <c r="BA492" s="4"/>
      <c r="BB492" s="4"/>
      <c r="BC492" s="4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4"/>
      <c r="BW492" s="8"/>
      <c r="BX492" s="8"/>
      <c r="BY492" s="8"/>
      <c r="BZ492" s="4"/>
      <c r="CA492" s="4"/>
      <c r="CB492" s="4"/>
      <c r="CC492" s="4"/>
      <c r="CD492" s="27"/>
      <c r="CE492" s="27"/>
      <c r="CF492" s="207">
        <f t="shared" si="281"/>
        <v>3.952</v>
      </c>
      <c r="CG492" s="208">
        <f t="shared" si="282"/>
        <v>4.048</v>
      </c>
      <c r="CH492" s="209"/>
      <c r="CI492" s="210"/>
      <c r="CJ492" s="207">
        <f t="shared" si="273"/>
        <v>11.952</v>
      </c>
      <c r="CK492" s="208">
        <f t="shared" si="274"/>
        <v>12.048</v>
      </c>
      <c r="CL492" s="209"/>
      <c r="CM492" s="210"/>
      <c r="CN492" s="207">
        <f t="shared" si="283"/>
        <v>19.952000000000002</v>
      </c>
      <c r="CO492" s="208">
        <f t="shared" si="284"/>
        <v>20.047999999999998</v>
      </c>
      <c r="CP492" s="211"/>
      <c r="CQ492" s="212"/>
      <c r="CR492" s="213"/>
      <c r="CS492" s="213"/>
    </row>
    <row r="493" spans="1:97" ht="19.899999999999999" customHeight="1">
      <c r="A493" s="194">
        <v>492</v>
      </c>
      <c r="B493" s="195">
        <v>12</v>
      </c>
      <c r="C493" s="195"/>
      <c r="D493" s="178" t="s">
        <v>4166</v>
      </c>
      <c r="E493" s="196" t="s">
        <v>4167</v>
      </c>
      <c r="F493" s="196" t="s">
        <v>4168</v>
      </c>
      <c r="G493" s="196" t="s">
        <v>313</v>
      </c>
      <c r="H493" s="196" t="s">
        <v>314</v>
      </c>
      <c r="I493" s="196" t="str">
        <f t="shared" si="290"/>
        <v>0</v>
      </c>
      <c r="J493" s="237" t="str">
        <f t="shared" si="291"/>
        <v>100</v>
      </c>
      <c r="K493" s="2" t="str">
        <f t="shared" si="292"/>
        <v>FCS0302</v>
      </c>
      <c r="L493" s="1">
        <f t="shared" si="293"/>
        <v>6</v>
      </c>
      <c r="M493" s="1">
        <f t="shared" si="294"/>
        <v>3</v>
      </c>
      <c r="N493" s="1">
        <v>12</v>
      </c>
      <c r="O493" s="57" t="str">
        <f t="shared" si="295"/>
        <v>AAI543</v>
      </c>
      <c r="P493" s="2" t="str">
        <f t="shared" si="289"/>
        <v>AO</v>
      </c>
      <c r="Q493" s="2" t="s">
        <v>161</v>
      </c>
      <c r="R493" s="57" t="s">
        <v>162</v>
      </c>
      <c r="S493" s="2"/>
      <c r="T493" s="2"/>
      <c r="U493" s="2">
        <v>20</v>
      </c>
      <c r="V493" s="2"/>
      <c r="W493" s="36" t="s">
        <v>2995</v>
      </c>
      <c r="X493" s="36" t="s">
        <v>164</v>
      </c>
      <c r="Y493" s="3" t="str">
        <f t="shared" si="268"/>
        <v>%Z063112</v>
      </c>
      <c r="Z493" s="2" t="str">
        <f t="shared" si="296"/>
        <v>%%O08FV3486</v>
      </c>
      <c r="AA493" s="2"/>
      <c r="AB493" s="2" t="str">
        <f t="shared" si="269"/>
        <v>CL303底部出料流量调节阀</v>
      </c>
      <c r="AC493" s="1" t="str">
        <f t="shared" si="270"/>
        <v>0</v>
      </c>
      <c r="AD493" s="1" t="str">
        <f t="shared" si="271"/>
        <v>100</v>
      </c>
      <c r="AE493" s="1" t="str">
        <f t="shared" si="272"/>
        <v>%</v>
      </c>
      <c r="AF493" s="1"/>
      <c r="AG493" s="1"/>
      <c r="AH493" s="1"/>
      <c r="AI493" s="1"/>
      <c r="AJ493" s="1"/>
      <c r="AK493" s="58" t="s">
        <v>165</v>
      </c>
      <c r="AL493" s="4"/>
      <c r="AM493" s="4"/>
      <c r="AN493" s="5"/>
      <c r="AO493" s="195" t="s">
        <v>161</v>
      </c>
      <c r="AP493" s="199" t="s">
        <v>1658</v>
      </c>
      <c r="AQ493" s="197"/>
      <c r="AR493" s="196"/>
      <c r="AS493" s="196"/>
      <c r="AT493" s="205"/>
      <c r="AU493" s="205" t="s">
        <v>1659</v>
      </c>
      <c r="AV493" s="196" t="s">
        <v>170</v>
      </c>
      <c r="AW493" s="4"/>
      <c r="AX493" s="4"/>
      <c r="AY493" s="4"/>
      <c r="AZ493" s="4"/>
      <c r="BA493" s="4"/>
      <c r="BB493" s="4"/>
      <c r="BC493" s="4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4"/>
      <c r="BW493" s="8"/>
      <c r="BX493" s="8"/>
      <c r="BY493" s="8"/>
      <c r="BZ493" s="4"/>
      <c r="CA493" s="4"/>
      <c r="CB493" s="4"/>
      <c r="CC493" s="4"/>
      <c r="CD493" s="27"/>
      <c r="CE493" s="27"/>
      <c r="CF493" s="207">
        <f t="shared" si="281"/>
        <v>3.952</v>
      </c>
      <c r="CG493" s="208">
        <f t="shared" si="282"/>
        <v>4.048</v>
      </c>
      <c r="CH493" s="209"/>
      <c r="CI493" s="210"/>
      <c r="CJ493" s="207">
        <f t="shared" si="273"/>
        <v>11.952</v>
      </c>
      <c r="CK493" s="208">
        <f t="shared" si="274"/>
        <v>12.048</v>
      </c>
      <c r="CL493" s="209"/>
      <c r="CM493" s="210"/>
      <c r="CN493" s="207">
        <f t="shared" si="283"/>
        <v>19.952000000000002</v>
      </c>
      <c r="CO493" s="208">
        <f t="shared" si="284"/>
        <v>20.047999999999998</v>
      </c>
      <c r="CP493" s="211"/>
      <c r="CQ493" s="212"/>
      <c r="CR493" s="213"/>
      <c r="CS493" s="213"/>
    </row>
    <row r="494" spans="1:97" ht="19.899999999999999" customHeight="1">
      <c r="A494" s="194">
        <v>493</v>
      </c>
      <c r="B494" s="195">
        <v>13</v>
      </c>
      <c r="C494" s="195"/>
      <c r="D494" s="196" t="str">
        <f>LEFT(K494,1)&amp;RIGHT(K494,2)&amp;"N"&amp;L494&amp;"S"&amp;M494&amp;N494</f>
        <v>F02N6S313</v>
      </c>
      <c r="E494" s="196" t="s">
        <v>1926</v>
      </c>
      <c r="F494" s="196" t="s">
        <v>1692</v>
      </c>
      <c r="G494" s="196"/>
      <c r="H494" s="196"/>
      <c r="I494" s="237"/>
      <c r="J494" s="237"/>
      <c r="K494" s="2" t="str">
        <f t="shared" si="292"/>
        <v>FCS0302</v>
      </c>
      <c r="L494" s="1">
        <f t="shared" si="293"/>
        <v>6</v>
      </c>
      <c r="M494" s="1">
        <f t="shared" si="294"/>
        <v>3</v>
      </c>
      <c r="N494" s="1">
        <v>13</v>
      </c>
      <c r="O494" s="57" t="str">
        <f t="shared" si="295"/>
        <v>AAI543</v>
      </c>
      <c r="P494" s="2" t="str">
        <f t="shared" si="289"/>
        <v>AO</v>
      </c>
      <c r="Q494" s="2" t="s">
        <v>161</v>
      </c>
      <c r="R494" s="57" t="s">
        <v>162</v>
      </c>
      <c r="S494" s="2"/>
      <c r="T494" s="2"/>
      <c r="U494" s="2"/>
      <c r="V494" s="2"/>
      <c r="W494" s="36"/>
      <c r="X494" s="36"/>
      <c r="Y494" s="3" t="str">
        <f t="shared" si="268"/>
        <v>%Z063113</v>
      </c>
      <c r="Z494" s="2" t="str">
        <f t="shared" si="296"/>
        <v>%%OF01N6S313</v>
      </c>
      <c r="AA494" s="2"/>
      <c r="AB494" s="2" t="str">
        <f t="shared" si="269"/>
        <v>SBAOR SPARE</v>
      </c>
      <c r="AC494" s="1" t="str">
        <f t="shared" si="270"/>
        <v/>
      </c>
      <c r="AD494" s="1" t="str">
        <f t="shared" si="271"/>
        <v/>
      </c>
      <c r="AE494" s="1" t="str">
        <f t="shared" si="272"/>
        <v/>
      </c>
      <c r="AF494" s="1"/>
      <c r="AG494" s="59"/>
      <c r="AH494" s="59"/>
      <c r="AI494" s="1"/>
      <c r="AJ494" s="1"/>
      <c r="AK494" s="58" t="s">
        <v>165</v>
      </c>
      <c r="AL494" s="4"/>
      <c r="AM494" s="4"/>
      <c r="AN494" s="5"/>
      <c r="AO494" s="195" t="s">
        <v>161</v>
      </c>
      <c r="AP494" s="199" t="s">
        <v>1658</v>
      </c>
      <c r="AQ494" s="197"/>
      <c r="AR494" s="196"/>
      <c r="AS494" s="196"/>
      <c r="AT494" s="205"/>
      <c r="AU494" s="205"/>
      <c r="AV494" s="196"/>
      <c r="AW494" s="4"/>
      <c r="AX494" s="4"/>
      <c r="AY494" s="4"/>
      <c r="AZ494" s="4"/>
      <c r="BA494" s="4"/>
      <c r="BB494" s="4"/>
      <c r="BC494" s="4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4"/>
      <c r="BW494" s="8"/>
      <c r="BX494" s="8"/>
      <c r="BY494" s="8"/>
      <c r="BZ494" s="4"/>
      <c r="CA494" s="4"/>
      <c r="CB494" s="4"/>
      <c r="CC494" s="4"/>
      <c r="CD494" s="27"/>
      <c r="CE494" s="27"/>
      <c r="CF494" s="207">
        <f t="shared" si="281"/>
        <v>3.952</v>
      </c>
      <c r="CG494" s="208">
        <f t="shared" si="282"/>
        <v>4.048</v>
      </c>
      <c r="CH494" s="209"/>
      <c r="CI494" s="210"/>
      <c r="CJ494" s="207">
        <f t="shared" si="273"/>
        <v>11.952</v>
      </c>
      <c r="CK494" s="208">
        <f t="shared" si="274"/>
        <v>12.048</v>
      </c>
      <c r="CL494" s="209"/>
      <c r="CM494" s="210"/>
      <c r="CN494" s="207">
        <f t="shared" si="283"/>
        <v>19.952000000000002</v>
      </c>
      <c r="CO494" s="208">
        <f t="shared" si="284"/>
        <v>20.047999999999998</v>
      </c>
      <c r="CP494" s="211"/>
      <c r="CQ494" s="212"/>
      <c r="CR494" s="213"/>
      <c r="CS494" s="213"/>
    </row>
    <row r="495" spans="1:97" ht="19.899999999999999" customHeight="1">
      <c r="A495" s="194">
        <v>494</v>
      </c>
      <c r="B495" s="195">
        <v>14</v>
      </c>
      <c r="C495" s="195"/>
      <c r="D495" s="196" t="str">
        <f>LEFT(K495,1)&amp;RIGHT(K495,2)&amp;"N"&amp;L495&amp;"S"&amp;M495&amp;N495</f>
        <v>F02N6S314</v>
      </c>
      <c r="E495" s="196" t="s">
        <v>1927</v>
      </c>
      <c r="F495" s="196" t="s">
        <v>1692</v>
      </c>
      <c r="G495" s="196"/>
      <c r="H495" s="196"/>
      <c r="I495" s="237"/>
      <c r="J495" s="237"/>
      <c r="K495" s="2" t="str">
        <f t="shared" si="292"/>
        <v>FCS0302</v>
      </c>
      <c r="L495" s="1">
        <f t="shared" si="293"/>
        <v>6</v>
      </c>
      <c r="M495" s="1">
        <f t="shared" si="294"/>
        <v>3</v>
      </c>
      <c r="N495" s="1">
        <v>14</v>
      </c>
      <c r="O495" s="57" t="str">
        <f t="shared" si="295"/>
        <v>AAI543</v>
      </c>
      <c r="P495" s="2" t="str">
        <f t="shared" si="289"/>
        <v>AO</v>
      </c>
      <c r="Q495" s="2" t="s">
        <v>161</v>
      </c>
      <c r="R495" s="57" t="s">
        <v>162</v>
      </c>
      <c r="S495" s="2"/>
      <c r="T495" s="2"/>
      <c r="U495" s="2"/>
      <c r="V495" s="2"/>
      <c r="W495" s="36"/>
      <c r="X495" s="36"/>
      <c r="Y495" s="3" t="str">
        <f t="shared" si="268"/>
        <v>%Z063114</v>
      </c>
      <c r="Z495" s="2" t="str">
        <f t="shared" si="296"/>
        <v>%%OF01N6S314</v>
      </c>
      <c r="AA495" s="2"/>
      <c r="AB495" s="2" t="str">
        <f t="shared" si="269"/>
        <v>SBAOR SPARE</v>
      </c>
      <c r="AC495" s="1" t="str">
        <f t="shared" si="270"/>
        <v/>
      </c>
      <c r="AD495" s="1" t="str">
        <f t="shared" si="271"/>
        <v/>
      </c>
      <c r="AE495" s="1" t="str">
        <f t="shared" si="272"/>
        <v/>
      </c>
      <c r="AF495" s="1"/>
      <c r="AG495" s="1"/>
      <c r="AH495" s="1"/>
      <c r="AI495" s="1"/>
      <c r="AJ495" s="1"/>
      <c r="AK495" s="58" t="s">
        <v>165</v>
      </c>
      <c r="AL495" s="4"/>
      <c r="AM495" s="4"/>
      <c r="AN495" s="5"/>
      <c r="AO495" s="195" t="s">
        <v>161</v>
      </c>
      <c r="AP495" s="199" t="s">
        <v>1658</v>
      </c>
      <c r="AQ495" s="197"/>
      <c r="AR495" s="196"/>
      <c r="AS495" s="196"/>
      <c r="AT495" s="205"/>
      <c r="AU495" s="205"/>
      <c r="AV495" s="196"/>
      <c r="AW495" s="4"/>
      <c r="AX495" s="4"/>
      <c r="AY495" s="4"/>
      <c r="AZ495" s="4"/>
      <c r="BA495" s="4"/>
      <c r="BB495" s="4"/>
      <c r="BC495" s="4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4"/>
      <c r="BW495" s="8"/>
      <c r="BX495" s="8"/>
      <c r="BY495" s="8"/>
      <c r="BZ495" s="4"/>
      <c r="CA495" s="4"/>
      <c r="CB495" s="4"/>
      <c r="CC495" s="4"/>
      <c r="CD495" s="27"/>
      <c r="CE495" s="27"/>
      <c r="CF495" s="207">
        <f t="shared" si="281"/>
        <v>3.952</v>
      </c>
      <c r="CG495" s="208">
        <f t="shared" si="282"/>
        <v>4.048</v>
      </c>
      <c r="CH495" s="209"/>
      <c r="CI495" s="210"/>
      <c r="CJ495" s="207">
        <f t="shared" si="273"/>
        <v>11.952</v>
      </c>
      <c r="CK495" s="208">
        <f t="shared" si="274"/>
        <v>12.048</v>
      </c>
      <c r="CL495" s="209"/>
      <c r="CM495" s="210"/>
      <c r="CN495" s="207">
        <f t="shared" si="283"/>
        <v>19.952000000000002</v>
      </c>
      <c r="CO495" s="208">
        <f t="shared" si="284"/>
        <v>20.047999999999998</v>
      </c>
      <c r="CP495" s="211"/>
      <c r="CQ495" s="212"/>
      <c r="CR495" s="213"/>
      <c r="CS495" s="213"/>
    </row>
    <row r="496" spans="1:97" ht="19.899999999999999" customHeight="1">
      <c r="A496" s="194">
        <v>495</v>
      </c>
      <c r="B496" s="195">
        <v>15</v>
      </c>
      <c r="C496" s="195"/>
      <c r="D496" s="196" t="str">
        <f>LEFT(K496,1)&amp;RIGHT(K496,2)&amp;"N"&amp;L496&amp;"S"&amp;M496&amp;N496</f>
        <v>F02N6S315</v>
      </c>
      <c r="E496" s="196" t="s">
        <v>1928</v>
      </c>
      <c r="F496" s="196" t="s">
        <v>1692</v>
      </c>
      <c r="G496" s="196"/>
      <c r="H496" s="196"/>
      <c r="I496" s="237"/>
      <c r="J496" s="237"/>
      <c r="K496" s="2" t="str">
        <f t="shared" si="292"/>
        <v>FCS0302</v>
      </c>
      <c r="L496" s="1">
        <f t="shared" si="293"/>
        <v>6</v>
      </c>
      <c r="M496" s="1">
        <f t="shared" si="294"/>
        <v>3</v>
      </c>
      <c r="N496" s="1">
        <v>15</v>
      </c>
      <c r="O496" s="57" t="str">
        <f t="shared" si="295"/>
        <v>AAI543</v>
      </c>
      <c r="P496" s="2" t="str">
        <f t="shared" si="289"/>
        <v>AO</v>
      </c>
      <c r="Q496" s="2" t="s">
        <v>161</v>
      </c>
      <c r="R496" s="57" t="s">
        <v>162</v>
      </c>
      <c r="S496" s="2"/>
      <c r="T496" s="2"/>
      <c r="U496" s="2"/>
      <c r="V496" s="2"/>
      <c r="W496" s="36"/>
      <c r="X496" s="36"/>
      <c r="Y496" s="3" t="str">
        <f t="shared" si="268"/>
        <v>%Z063115</v>
      </c>
      <c r="Z496" s="2" t="str">
        <f t="shared" si="296"/>
        <v>%%OF01N6S315</v>
      </c>
      <c r="AA496" s="2"/>
      <c r="AB496" s="2" t="str">
        <f t="shared" si="269"/>
        <v>SBAOR SPARE</v>
      </c>
      <c r="AC496" s="1" t="str">
        <f t="shared" si="270"/>
        <v/>
      </c>
      <c r="AD496" s="1" t="str">
        <f t="shared" si="271"/>
        <v/>
      </c>
      <c r="AE496" s="1" t="str">
        <f t="shared" si="272"/>
        <v/>
      </c>
      <c r="AF496" s="1"/>
      <c r="AG496" s="1"/>
      <c r="AH496" s="1"/>
      <c r="AI496" s="1"/>
      <c r="AJ496" s="1"/>
      <c r="AK496" s="58" t="s">
        <v>165</v>
      </c>
      <c r="AL496" s="4"/>
      <c r="AM496" s="4"/>
      <c r="AN496" s="5"/>
      <c r="AO496" s="195" t="s">
        <v>161</v>
      </c>
      <c r="AP496" s="199" t="s">
        <v>1658</v>
      </c>
      <c r="AQ496" s="197"/>
      <c r="AR496" s="196"/>
      <c r="AS496" s="196"/>
      <c r="AT496" s="205"/>
      <c r="AU496" s="205"/>
      <c r="AV496" s="196"/>
      <c r="AW496" s="4"/>
      <c r="AX496" s="4"/>
      <c r="AY496" s="4"/>
      <c r="AZ496" s="4"/>
      <c r="BA496" s="4"/>
      <c r="BB496" s="4"/>
      <c r="BC496" s="4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4"/>
      <c r="BW496" s="8"/>
      <c r="BX496" s="8"/>
      <c r="BY496" s="8"/>
      <c r="BZ496" s="4"/>
      <c r="CA496" s="4"/>
      <c r="CB496" s="4"/>
      <c r="CC496" s="4"/>
      <c r="CD496" s="27"/>
      <c r="CE496" s="27"/>
      <c r="CF496" s="207">
        <f t="shared" si="281"/>
        <v>3.952</v>
      </c>
      <c r="CG496" s="208">
        <f t="shared" si="282"/>
        <v>4.048</v>
      </c>
      <c r="CH496" s="209"/>
      <c r="CI496" s="210"/>
      <c r="CJ496" s="207">
        <f t="shared" si="273"/>
        <v>11.952</v>
      </c>
      <c r="CK496" s="208">
        <f t="shared" si="274"/>
        <v>12.048</v>
      </c>
      <c r="CL496" s="209"/>
      <c r="CM496" s="210"/>
      <c r="CN496" s="207">
        <f t="shared" si="283"/>
        <v>19.952000000000002</v>
      </c>
      <c r="CO496" s="208">
        <f t="shared" si="284"/>
        <v>20.047999999999998</v>
      </c>
      <c r="CP496" s="211"/>
      <c r="CQ496" s="212"/>
      <c r="CR496" s="213"/>
      <c r="CS496" s="213"/>
    </row>
    <row r="497" spans="1:97" ht="19.899999999999999" customHeight="1">
      <c r="A497" s="194">
        <v>496</v>
      </c>
      <c r="B497" s="195">
        <v>16</v>
      </c>
      <c r="C497" s="195"/>
      <c r="D497" s="196" t="str">
        <f>LEFT(K497,1)&amp;RIGHT(K497,2)&amp;"N"&amp;L497&amp;"S"&amp;M497&amp;N497</f>
        <v>F02N6S316</v>
      </c>
      <c r="E497" s="196" t="s">
        <v>1929</v>
      </c>
      <c r="F497" s="196" t="s">
        <v>1692</v>
      </c>
      <c r="G497" s="196"/>
      <c r="H497" s="196"/>
      <c r="I497" s="237"/>
      <c r="J497" s="237"/>
      <c r="K497" s="2" t="str">
        <f t="shared" si="292"/>
        <v>FCS0302</v>
      </c>
      <c r="L497" s="1">
        <f t="shared" si="293"/>
        <v>6</v>
      </c>
      <c r="M497" s="1">
        <f t="shared" si="294"/>
        <v>3</v>
      </c>
      <c r="N497" s="1">
        <v>16</v>
      </c>
      <c r="O497" s="57" t="str">
        <f t="shared" si="295"/>
        <v>AAI543</v>
      </c>
      <c r="P497" s="2" t="str">
        <f t="shared" si="289"/>
        <v>AO</v>
      </c>
      <c r="Q497" s="2" t="s">
        <v>161</v>
      </c>
      <c r="R497" s="57" t="s">
        <v>162</v>
      </c>
      <c r="S497" s="2"/>
      <c r="T497" s="2"/>
      <c r="U497" s="2"/>
      <c r="V497" s="2"/>
      <c r="W497" s="36"/>
      <c r="X497" s="36"/>
      <c r="Y497" s="3" t="str">
        <f t="shared" si="268"/>
        <v>%Z063116</v>
      </c>
      <c r="Z497" s="2" t="str">
        <f t="shared" si="296"/>
        <v>%%OF01N6S316</v>
      </c>
      <c r="AA497" s="2"/>
      <c r="AB497" s="2" t="str">
        <f t="shared" si="269"/>
        <v>SBAOR SPARE</v>
      </c>
      <c r="AC497" s="1" t="str">
        <f t="shared" si="270"/>
        <v/>
      </c>
      <c r="AD497" s="1" t="str">
        <f t="shared" si="271"/>
        <v/>
      </c>
      <c r="AE497" s="1" t="str">
        <f t="shared" si="272"/>
        <v/>
      </c>
      <c r="AF497" s="1"/>
      <c r="AG497" s="1"/>
      <c r="AH497" s="1"/>
      <c r="AI497" s="1"/>
      <c r="AJ497" s="1"/>
      <c r="AK497" s="58" t="s">
        <v>165</v>
      </c>
      <c r="AL497" s="4"/>
      <c r="AM497" s="4"/>
      <c r="AN497" s="5"/>
      <c r="AO497" s="195" t="s">
        <v>161</v>
      </c>
      <c r="AP497" s="199" t="s">
        <v>1658</v>
      </c>
      <c r="AQ497" s="197"/>
      <c r="AR497" s="196"/>
      <c r="AS497" s="196"/>
      <c r="AT497" s="205"/>
      <c r="AU497" s="205"/>
      <c r="AV497" s="196"/>
      <c r="AW497" s="4"/>
      <c r="AX497" s="4"/>
      <c r="AY497" s="4"/>
      <c r="AZ497" s="4"/>
      <c r="BA497" s="4"/>
      <c r="BB497" s="4"/>
      <c r="BC497" s="4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4"/>
      <c r="BW497" s="8"/>
      <c r="BX497" s="8"/>
      <c r="BY497" s="8"/>
      <c r="BZ497" s="4"/>
      <c r="CA497" s="4"/>
      <c r="CB497" s="4"/>
      <c r="CC497" s="4"/>
      <c r="CD497" s="27"/>
      <c r="CE497" s="27"/>
      <c r="CF497" s="207">
        <f t="shared" si="281"/>
        <v>3.952</v>
      </c>
      <c r="CG497" s="208">
        <f t="shared" si="282"/>
        <v>4.048</v>
      </c>
      <c r="CH497" s="209"/>
      <c r="CI497" s="210"/>
      <c r="CJ497" s="207">
        <f t="shared" si="273"/>
        <v>11.952</v>
      </c>
      <c r="CK497" s="208">
        <f t="shared" si="274"/>
        <v>12.048</v>
      </c>
      <c r="CL497" s="209"/>
      <c r="CM497" s="210"/>
      <c r="CN497" s="207">
        <f t="shared" si="283"/>
        <v>19.952000000000002</v>
      </c>
      <c r="CO497" s="208">
        <f t="shared" si="284"/>
        <v>20.047999999999998</v>
      </c>
      <c r="CP497" s="211"/>
      <c r="CQ497" s="212"/>
      <c r="CR497" s="213"/>
      <c r="CS497" s="213"/>
    </row>
    <row r="498" spans="1:97" ht="19.899999999999999" customHeight="1">
      <c r="A498" s="194">
        <v>497</v>
      </c>
      <c r="B498" s="195">
        <v>1</v>
      </c>
      <c r="C498" s="195"/>
      <c r="D498" s="196" t="s">
        <v>4169</v>
      </c>
      <c r="E498" s="196" t="s">
        <v>4170</v>
      </c>
      <c r="F498" s="196" t="s">
        <v>4171</v>
      </c>
      <c r="G498" s="196" t="s">
        <v>313</v>
      </c>
      <c r="H498" s="196" t="s">
        <v>314</v>
      </c>
      <c r="I498" s="237" t="str">
        <f t="shared" ref="I498:I508" si="297">IF(G498&lt;&gt;"",LEFT(G498,FIND("~",G498,1)-1),"")</f>
        <v>0</v>
      </c>
      <c r="J498" s="237" t="str">
        <f t="shared" ref="J498:J508" si="298">IF(G498&lt;&gt;"",MID(G498,FIND("~",G498,1)+1,10),"")</f>
        <v>100</v>
      </c>
      <c r="K498" s="2" t="s">
        <v>75</v>
      </c>
      <c r="L498" s="1">
        <v>7</v>
      </c>
      <c r="M498" s="1">
        <v>3</v>
      </c>
      <c r="N498" s="1">
        <v>1</v>
      </c>
      <c r="O498" s="57" t="s">
        <v>59</v>
      </c>
      <c r="P498" s="57" t="str">
        <f t="shared" si="289"/>
        <v>AO</v>
      </c>
      <c r="Q498" s="2" t="s">
        <v>161</v>
      </c>
      <c r="R498" s="57" t="s">
        <v>162</v>
      </c>
      <c r="S498" s="2"/>
      <c r="T498" s="2"/>
      <c r="U498" s="2">
        <v>24</v>
      </c>
      <c r="V498" s="2"/>
      <c r="W498" s="36" t="s">
        <v>2924</v>
      </c>
      <c r="X498" s="36" t="s">
        <v>164</v>
      </c>
      <c r="Y498" s="3" t="str">
        <f t="shared" si="268"/>
        <v>%Z073101</v>
      </c>
      <c r="Z498" s="2" t="str">
        <f t="shared" si="296"/>
        <v>%%O08PV7063</v>
      </c>
      <c r="AA498" s="2"/>
      <c r="AB498" s="2" t="str">
        <f t="shared" si="269"/>
        <v>HE701壳程压力调节阀</v>
      </c>
      <c r="AC498" s="1" t="str">
        <f t="shared" si="270"/>
        <v>0</v>
      </c>
      <c r="AD498" s="1" t="str">
        <f t="shared" si="271"/>
        <v>100</v>
      </c>
      <c r="AE498" s="1" t="str">
        <f t="shared" si="272"/>
        <v>%</v>
      </c>
      <c r="AF498" s="1"/>
      <c r="AG498" s="1"/>
      <c r="AH498" s="1"/>
      <c r="AI498" s="1"/>
      <c r="AJ498" s="1"/>
      <c r="AK498" s="58" t="s">
        <v>165</v>
      </c>
      <c r="AL498" s="4"/>
      <c r="AM498" s="4"/>
      <c r="AN498" s="5"/>
      <c r="AO498" s="195" t="s">
        <v>161</v>
      </c>
      <c r="AP498" s="199" t="s">
        <v>1658</v>
      </c>
      <c r="AQ498" s="197"/>
      <c r="AR498" s="196"/>
      <c r="AS498" s="196"/>
      <c r="AT498" s="205"/>
      <c r="AU498" s="205" t="s">
        <v>1659</v>
      </c>
      <c r="AV498" s="196" t="s">
        <v>170</v>
      </c>
      <c r="AW498" s="4"/>
      <c r="AX498" s="4"/>
      <c r="AY498" s="4"/>
      <c r="AZ498" s="4"/>
      <c r="BA498" s="4"/>
      <c r="BB498" s="4"/>
      <c r="BC498" s="4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4"/>
      <c r="BW498" s="8"/>
      <c r="BX498" s="8"/>
      <c r="BY498" s="8"/>
      <c r="BZ498" s="4"/>
      <c r="CA498" s="4"/>
      <c r="CB498" s="4"/>
      <c r="CC498" s="4"/>
      <c r="CD498" s="27"/>
      <c r="CE498" s="27"/>
      <c r="CF498" s="207">
        <f t="shared" ref="CF498:CF529" si="299">IF(OR(P498="AI",P498="PI"),(AD498+AC498)/2-(AD498-AC498)*0.001,IF(P498="AO",4-0.048,""))</f>
        <v>3.952</v>
      </c>
      <c r="CG498" s="208">
        <f t="shared" ref="CG498:CG529" si="300">IF(OR(P498="AI",P498="PI"),(AD498+AC498)/2-(AD498-AC498)*0.001,IF(P498="AO",4+0.048,""))</f>
        <v>4.048</v>
      </c>
      <c r="CH498" s="209"/>
      <c r="CI498" s="210"/>
      <c r="CJ498" s="207">
        <f t="shared" si="273"/>
        <v>11.952</v>
      </c>
      <c r="CK498" s="208">
        <f t="shared" si="274"/>
        <v>12.048</v>
      </c>
      <c r="CL498" s="209"/>
      <c r="CM498" s="210"/>
      <c r="CN498" s="207">
        <f t="shared" ref="CN498:CN529" si="301">IF(OR(P498="AI",P498="PI"),(AD498+AC498)/2-(AD498-AC498)*0.001,IF(P498="AO",20-0.048,""))</f>
        <v>19.952000000000002</v>
      </c>
      <c r="CO498" s="208">
        <f t="shared" ref="CO498:CO529" si="302">IF(OR(P498="AI",P498="PI"),(AD498+AC498)/2+(AD498-AC498)*0.001,IF(P498="AO",20+0.048,""))</f>
        <v>20.047999999999998</v>
      </c>
      <c r="CP498" s="211"/>
      <c r="CQ498" s="212"/>
      <c r="CR498" s="213"/>
      <c r="CS498" s="213"/>
    </row>
    <row r="499" spans="1:97" ht="19.899999999999999" customHeight="1">
      <c r="A499" s="194">
        <v>498</v>
      </c>
      <c r="B499" s="195">
        <v>2</v>
      </c>
      <c r="C499" s="195"/>
      <c r="D499" s="196" t="s">
        <v>4172</v>
      </c>
      <c r="E499" s="196" t="s">
        <v>4173</v>
      </c>
      <c r="F499" s="196" t="s">
        <v>4174</v>
      </c>
      <c r="G499" s="196" t="s">
        <v>313</v>
      </c>
      <c r="H499" s="196" t="s">
        <v>314</v>
      </c>
      <c r="I499" s="237" t="str">
        <f t="shared" si="297"/>
        <v>0</v>
      </c>
      <c r="J499" s="237" t="str">
        <f t="shared" si="298"/>
        <v>100</v>
      </c>
      <c r="K499" s="2" t="str">
        <f t="shared" ref="K499:K513" si="303">K498</f>
        <v>FCS0302</v>
      </c>
      <c r="L499" s="1">
        <f t="shared" ref="L499:L513" si="304">L498</f>
        <v>7</v>
      </c>
      <c r="M499" s="1">
        <f t="shared" ref="M499:M513" si="305">M498</f>
        <v>3</v>
      </c>
      <c r="N499" s="1">
        <v>2</v>
      </c>
      <c r="O499" s="57" t="str">
        <f t="shared" ref="O499:O513" si="306">O498</f>
        <v>AAI543</v>
      </c>
      <c r="P499" s="2" t="str">
        <f t="shared" si="289"/>
        <v>AO</v>
      </c>
      <c r="Q499" s="2" t="s">
        <v>161</v>
      </c>
      <c r="R499" s="57" t="s">
        <v>162</v>
      </c>
      <c r="S499" s="2"/>
      <c r="T499" s="2"/>
      <c r="U499" s="2">
        <v>24</v>
      </c>
      <c r="V499" s="2"/>
      <c r="W499" s="36" t="s">
        <v>2928</v>
      </c>
      <c r="X499" s="36" t="s">
        <v>164</v>
      </c>
      <c r="Y499" s="3" t="str">
        <f t="shared" si="268"/>
        <v>%Z073102</v>
      </c>
      <c r="Z499" s="2" t="str">
        <f t="shared" si="296"/>
        <v>%%O08PV7069</v>
      </c>
      <c r="AA499" s="2"/>
      <c r="AB499" s="2" t="str">
        <f t="shared" si="269"/>
        <v>EJ710压力调节阀</v>
      </c>
      <c r="AC499" s="1" t="str">
        <f t="shared" si="270"/>
        <v>0</v>
      </c>
      <c r="AD499" s="1" t="str">
        <f t="shared" si="271"/>
        <v>100</v>
      </c>
      <c r="AE499" s="1" t="str">
        <f t="shared" si="272"/>
        <v>%</v>
      </c>
      <c r="AF499" s="1"/>
      <c r="AG499" s="1"/>
      <c r="AH499" s="1"/>
      <c r="AI499" s="1"/>
      <c r="AJ499" s="1"/>
      <c r="AK499" s="58" t="s">
        <v>165</v>
      </c>
      <c r="AL499" s="4"/>
      <c r="AM499" s="4"/>
      <c r="AN499" s="5"/>
      <c r="AO499" s="195" t="s">
        <v>161</v>
      </c>
      <c r="AP499" s="199" t="s">
        <v>1658</v>
      </c>
      <c r="AQ499" s="197"/>
      <c r="AR499" s="196"/>
      <c r="AS499" s="196"/>
      <c r="AT499" s="205"/>
      <c r="AU499" s="205" t="s">
        <v>1659</v>
      </c>
      <c r="AV499" s="196" t="s">
        <v>170</v>
      </c>
      <c r="AW499" s="4"/>
      <c r="AX499" s="4"/>
      <c r="AY499" s="4"/>
      <c r="AZ499" s="4"/>
      <c r="BA499" s="4"/>
      <c r="BB499" s="4"/>
      <c r="BC499" s="4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4"/>
      <c r="BW499" s="8"/>
      <c r="BX499" s="8"/>
      <c r="BY499" s="8"/>
      <c r="BZ499" s="4"/>
      <c r="CA499" s="4"/>
      <c r="CB499" s="4"/>
      <c r="CC499" s="4"/>
      <c r="CD499" s="27"/>
      <c r="CE499" s="27"/>
      <c r="CF499" s="207">
        <f t="shared" si="299"/>
        <v>3.952</v>
      </c>
      <c r="CG499" s="208">
        <f t="shared" si="300"/>
        <v>4.048</v>
      </c>
      <c r="CH499" s="209"/>
      <c r="CI499" s="210"/>
      <c r="CJ499" s="207">
        <f t="shared" si="273"/>
        <v>11.952</v>
      </c>
      <c r="CK499" s="208">
        <f t="shared" si="274"/>
        <v>12.048</v>
      </c>
      <c r="CL499" s="209"/>
      <c r="CM499" s="210"/>
      <c r="CN499" s="207">
        <f t="shared" si="301"/>
        <v>19.952000000000002</v>
      </c>
      <c r="CO499" s="208">
        <f t="shared" si="302"/>
        <v>20.047999999999998</v>
      </c>
      <c r="CP499" s="211"/>
      <c r="CQ499" s="212"/>
      <c r="CR499" s="213"/>
      <c r="CS499" s="213"/>
    </row>
    <row r="500" spans="1:97" ht="19.899999999999999" customHeight="1">
      <c r="A500" s="194">
        <v>499</v>
      </c>
      <c r="B500" s="195">
        <v>3</v>
      </c>
      <c r="C500" s="195"/>
      <c r="D500" s="196" t="s">
        <v>4175</v>
      </c>
      <c r="E500" s="196" t="s">
        <v>4176</v>
      </c>
      <c r="F500" s="196" t="s">
        <v>4177</v>
      </c>
      <c r="G500" s="196" t="s">
        <v>313</v>
      </c>
      <c r="H500" s="196" t="s">
        <v>314</v>
      </c>
      <c r="I500" s="237" t="str">
        <f t="shared" si="297"/>
        <v>0</v>
      </c>
      <c r="J500" s="237" t="str">
        <f t="shared" si="298"/>
        <v>100</v>
      </c>
      <c r="K500" s="2" t="str">
        <f t="shared" si="303"/>
        <v>FCS0302</v>
      </c>
      <c r="L500" s="1">
        <f t="shared" si="304"/>
        <v>7</v>
      </c>
      <c r="M500" s="1">
        <f t="shared" si="305"/>
        <v>3</v>
      </c>
      <c r="N500" s="1">
        <v>3</v>
      </c>
      <c r="O500" s="57" t="str">
        <f t="shared" si="306"/>
        <v>AAI543</v>
      </c>
      <c r="P500" s="2" t="str">
        <f t="shared" si="289"/>
        <v>AO</v>
      </c>
      <c r="Q500" s="2" t="s">
        <v>161</v>
      </c>
      <c r="R500" s="57" t="s">
        <v>162</v>
      </c>
      <c r="S500" s="2"/>
      <c r="T500" s="2"/>
      <c r="U500" s="2">
        <v>32</v>
      </c>
      <c r="V500" s="2"/>
      <c r="W500" s="36" t="s">
        <v>4175</v>
      </c>
      <c r="X500" s="36" t="s">
        <v>1750</v>
      </c>
      <c r="Y500" s="3" t="str">
        <f t="shared" si="268"/>
        <v>%Z073103</v>
      </c>
      <c r="Z500" s="2" t="str">
        <f t="shared" si="296"/>
        <v>%%O08PV7082A</v>
      </c>
      <c r="AA500" s="2"/>
      <c r="AB500" s="2" t="str">
        <f t="shared" si="269"/>
        <v>TK731顶部压力调节阀</v>
      </c>
      <c r="AC500" s="1" t="str">
        <f t="shared" si="270"/>
        <v>0</v>
      </c>
      <c r="AD500" s="1" t="str">
        <f t="shared" si="271"/>
        <v>100</v>
      </c>
      <c r="AE500" s="1" t="str">
        <f t="shared" si="272"/>
        <v>%</v>
      </c>
      <c r="AF500" s="1"/>
      <c r="AG500" s="1"/>
      <c r="AH500" s="1"/>
      <c r="AI500" s="1"/>
      <c r="AJ500" s="1"/>
      <c r="AK500" s="58" t="s">
        <v>165</v>
      </c>
      <c r="AL500" s="4"/>
      <c r="AM500" s="4"/>
      <c r="AN500" s="5"/>
      <c r="AO500" s="195" t="s">
        <v>161</v>
      </c>
      <c r="AP500" s="199" t="s">
        <v>1658</v>
      </c>
      <c r="AQ500" s="197"/>
      <c r="AR500" s="196"/>
      <c r="AS500" s="196"/>
      <c r="AT500" s="205"/>
      <c r="AU500" s="205" t="s">
        <v>1659</v>
      </c>
      <c r="AV500" s="196" t="s">
        <v>170</v>
      </c>
      <c r="AW500" s="4"/>
      <c r="AX500" s="4"/>
      <c r="AY500" s="4"/>
      <c r="AZ500" s="4"/>
      <c r="BA500" s="4"/>
      <c r="BB500" s="4"/>
      <c r="BC500" s="4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4"/>
      <c r="BW500" s="8"/>
      <c r="BX500" s="8"/>
      <c r="BY500" s="8"/>
      <c r="BZ500" s="4"/>
      <c r="CA500" s="4"/>
      <c r="CB500" s="4"/>
      <c r="CC500" s="4"/>
      <c r="CD500" s="27"/>
      <c r="CE500" s="27"/>
      <c r="CF500" s="207">
        <f t="shared" si="299"/>
        <v>3.952</v>
      </c>
      <c r="CG500" s="208">
        <f t="shared" si="300"/>
        <v>4.048</v>
      </c>
      <c r="CH500" s="209"/>
      <c r="CI500" s="210"/>
      <c r="CJ500" s="207">
        <f t="shared" si="273"/>
        <v>11.952</v>
      </c>
      <c r="CK500" s="208">
        <f t="shared" si="274"/>
        <v>12.048</v>
      </c>
      <c r="CL500" s="209"/>
      <c r="CM500" s="210"/>
      <c r="CN500" s="207">
        <f t="shared" si="301"/>
        <v>19.952000000000002</v>
      </c>
      <c r="CO500" s="208">
        <f t="shared" si="302"/>
        <v>20.047999999999998</v>
      </c>
      <c r="CP500" s="211"/>
      <c r="CQ500" s="212"/>
      <c r="CR500" s="213"/>
      <c r="CS500" s="213"/>
    </row>
    <row r="501" spans="1:97" ht="19.899999999999999" customHeight="1">
      <c r="A501" s="194">
        <v>500</v>
      </c>
      <c r="B501" s="195">
        <v>4</v>
      </c>
      <c r="C501" s="195"/>
      <c r="D501" s="196" t="s">
        <v>4178</v>
      </c>
      <c r="E501" s="196" t="s">
        <v>4179</v>
      </c>
      <c r="F501" s="196" t="s">
        <v>4177</v>
      </c>
      <c r="G501" s="196" t="s">
        <v>313</v>
      </c>
      <c r="H501" s="196" t="s">
        <v>314</v>
      </c>
      <c r="I501" s="237" t="str">
        <f t="shared" si="297"/>
        <v>0</v>
      </c>
      <c r="J501" s="237" t="str">
        <f t="shared" si="298"/>
        <v>100</v>
      </c>
      <c r="K501" s="2" t="str">
        <f t="shared" si="303"/>
        <v>FCS0302</v>
      </c>
      <c r="L501" s="1">
        <f t="shared" si="304"/>
        <v>7</v>
      </c>
      <c r="M501" s="1">
        <f t="shared" si="305"/>
        <v>3</v>
      </c>
      <c r="N501" s="1">
        <v>4</v>
      </c>
      <c r="O501" s="57" t="str">
        <f t="shared" si="306"/>
        <v>AAI543</v>
      </c>
      <c r="P501" s="2" t="str">
        <f t="shared" si="289"/>
        <v>AO</v>
      </c>
      <c r="Q501" s="2" t="s">
        <v>161</v>
      </c>
      <c r="R501" s="57" t="s">
        <v>162</v>
      </c>
      <c r="S501" s="2"/>
      <c r="T501" s="2"/>
      <c r="U501" s="2">
        <v>32</v>
      </c>
      <c r="V501" s="2"/>
      <c r="W501" s="36" t="s">
        <v>4178</v>
      </c>
      <c r="X501" s="36" t="s">
        <v>1750</v>
      </c>
      <c r="Y501" s="3" t="str">
        <f t="shared" si="268"/>
        <v>%Z073104</v>
      </c>
      <c r="Z501" s="2" t="str">
        <f t="shared" si="296"/>
        <v>%%O08PV7082B</v>
      </c>
      <c r="AA501" s="2"/>
      <c r="AB501" s="2" t="str">
        <f t="shared" si="269"/>
        <v>TK731顶部压力调节阀</v>
      </c>
      <c r="AC501" s="1" t="str">
        <f t="shared" si="270"/>
        <v>0</v>
      </c>
      <c r="AD501" s="1" t="str">
        <f t="shared" si="271"/>
        <v>100</v>
      </c>
      <c r="AE501" s="1" t="str">
        <f t="shared" si="272"/>
        <v>%</v>
      </c>
      <c r="AF501" s="1"/>
      <c r="AG501" s="1"/>
      <c r="AH501" s="1"/>
      <c r="AI501" s="1"/>
      <c r="AJ501" s="1"/>
      <c r="AK501" s="58" t="s">
        <v>165</v>
      </c>
      <c r="AL501" s="4"/>
      <c r="AM501" s="4"/>
      <c r="AN501" s="5"/>
      <c r="AO501" s="195" t="s">
        <v>161</v>
      </c>
      <c r="AP501" s="199" t="s">
        <v>1658</v>
      </c>
      <c r="AQ501" s="197"/>
      <c r="AR501" s="196"/>
      <c r="AS501" s="196"/>
      <c r="AT501" s="205"/>
      <c r="AU501" s="205" t="s">
        <v>1659</v>
      </c>
      <c r="AV501" s="196" t="s">
        <v>170</v>
      </c>
      <c r="AW501" s="4"/>
      <c r="AX501" s="4"/>
      <c r="AY501" s="4"/>
      <c r="AZ501" s="4"/>
      <c r="BA501" s="4"/>
      <c r="BB501" s="4"/>
      <c r="BC501" s="4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4"/>
      <c r="BW501" s="8"/>
      <c r="BX501" s="8"/>
      <c r="BY501" s="8"/>
      <c r="BZ501" s="4"/>
      <c r="CA501" s="4"/>
      <c r="CB501" s="4"/>
      <c r="CC501" s="4"/>
      <c r="CD501" s="27"/>
      <c r="CE501" s="27"/>
      <c r="CF501" s="207">
        <f t="shared" si="299"/>
        <v>3.952</v>
      </c>
      <c r="CG501" s="208">
        <f t="shared" si="300"/>
        <v>4.048</v>
      </c>
      <c r="CH501" s="209"/>
      <c r="CI501" s="210"/>
      <c r="CJ501" s="207">
        <f t="shared" si="273"/>
        <v>11.952</v>
      </c>
      <c r="CK501" s="208">
        <f t="shared" si="274"/>
        <v>12.048</v>
      </c>
      <c r="CL501" s="209"/>
      <c r="CM501" s="210"/>
      <c r="CN501" s="207">
        <f t="shared" si="301"/>
        <v>19.952000000000002</v>
      </c>
      <c r="CO501" s="208">
        <f t="shared" si="302"/>
        <v>20.047999999999998</v>
      </c>
      <c r="CP501" s="211"/>
      <c r="CQ501" s="212"/>
      <c r="CR501" s="213"/>
      <c r="CS501" s="213"/>
    </row>
    <row r="502" spans="1:97" ht="19.899999999999999" customHeight="1">
      <c r="A502" s="194">
        <v>501</v>
      </c>
      <c r="B502" s="195">
        <v>5</v>
      </c>
      <c r="C502" s="195"/>
      <c r="D502" s="196" t="s">
        <v>4180</v>
      </c>
      <c r="E502" s="196" t="s">
        <v>4181</v>
      </c>
      <c r="F502" s="196" t="s">
        <v>4182</v>
      </c>
      <c r="G502" s="196" t="s">
        <v>313</v>
      </c>
      <c r="H502" s="196" t="s">
        <v>314</v>
      </c>
      <c r="I502" s="237" t="str">
        <f t="shared" si="297"/>
        <v>0</v>
      </c>
      <c r="J502" s="237" t="str">
        <f t="shared" si="298"/>
        <v>100</v>
      </c>
      <c r="K502" s="2" t="str">
        <f t="shared" si="303"/>
        <v>FCS0302</v>
      </c>
      <c r="L502" s="1">
        <f t="shared" si="304"/>
        <v>7</v>
      </c>
      <c r="M502" s="1">
        <f t="shared" si="305"/>
        <v>3</v>
      </c>
      <c r="N502" s="1">
        <v>5</v>
      </c>
      <c r="O502" s="57" t="str">
        <f t="shared" si="306"/>
        <v>AAI543</v>
      </c>
      <c r="P502" s="2" t="str">
        <f t="shared" si="289"/>
        <v>AO</v>
      </c>
      <c r="Q502" s="2" t="s">
        <v>161</v>
      </c>
      <c r="R502" s="57" t="s">
        <v>162</v>
      </c>
      <c r="S502" s="2"/>
      <c r="T502" s="2"/>
      <c r="U502" s="2">
        <v>32</v>
      </c>
      <c r="V502" s="2"/>
      <c r="W502" s="36" t="s">
        <v>4180</v>
      </c>
      <c r="X502" s="36" t="s">
        <v>1750</v>
      </c>
      <c r="Y502" s="3" t="str">
        <f t="shared" si="268"/>
        <v>%Z073105</v>
      </c>
      <c r="Z502" s="2" t="str">
        <f t="shared" si="296"/>
        <v>%%O08PV7154A</v>
      </c>
      <c r="AA502" s="2"/>
      <c r="AB502" s="2" t="str">
        <f t="shared" si="269"/>
        <v>VE719罐顶压力调节阀</v>
      </c>
      <c r="AC502" s="1" t="str">
        <f t="shared" si="270"/>
        <v>0</v>
      </c>
      <c r="AD502" s="1" t="str">
        <f t="shared" si="271"/>
        <v>100</v>
      </c>
      <c r="AE502" s="1" t="str">
        <f t="shared" si="272"/>
        <v>%</v>
      </c>
      <c r="AF502" s="1"/>
      <c r="AG502" s="1"/>
      <c r="AH502" s="1"/>
      <c r="AI502" s="1"/>
      <c r="AJ502" s="1"/>
      <c r="AK502" s="58" t="s">
        <v>165</v>
      </c>
      <c r="AL502" s="4"/>
      <c r="AM502" s="4"/>
      <c r="AN502" s="5"/>
      <c r="AO502" s="195" t="s">
        <v>161</v>
      </c>
      <c r="AP502" s="199" t="s">
        <v>1658</v>
      </c>
      <c r="AQ502" s="197"/>
      <c r="AR502" s="196"/>
      <c r="AS502" s="196"/>
      <c r="AT502" s="205"/>
      <c r="AU502" s="205" t="s">
        <v>1659</v>
      </c>
      <c r="AV502" s="196" t="s">
        <v>170</v>
      </c>
      <c r="AW502" s="4"/>
      <c r="AX502" s="4"/>
      <c r="AY502" s="4"/>
      <c r="AZ502" s="4"/>
      <c r="BA502" s="4"/>
      <c r="BB502" s="4"/>
      <c r="BC502" s="4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4"/>
      <c r="BW502" s="8"/>
      <c r="BX502" s="8"/>
      <c r="BY502" s="8"/>
      <c r="BZ502" s="4"/>
      <c r="CA502" s="4"/>
      <c r="CB502" s="4"/>
      <c r="CC502" s="4"/>
      <c r="CD502" s="27"/>
      <c r="CE502" s="27"/>
      <c r="CF502" s="207">
        <f t="shared" si="299"/>
        <v>3.952</v>
      </c>
      <c r="CG502" s="208">
        <f t="shared" si="300"/>
        <v>4.048</v>
      </c>
      <c r="CH502" s="209"/>
      <c r="CI502" s="210"/>
      <c r="CJ502" s="207">
        <f t="shared" si="273"/>
        <v>11.952</v>
      </c>
      <c r="CK502" s="208">
        <f t="shared" si="274"/>
        <v>12.048</v>
      </c>
      <c r="CL502" s="209"/>
      <c r="CM502" s="210"/>
      <c r="CN502" s="207">
        <f t="shared" si="301"/>
        <v>19.952000000000002</v>
      </c>
      <c r="CO502" s="208">
        <f t="shared" si="302"/>
        <v>20.047999999999998</v>
      </c>
      <c r="CP502" s="211"/>
      <c r="CQ502" s="212"/>
      <c r="CR502" s="213"/>
      <c r="CS502" s="213"/>
    </row>
    <row r="503" spans="1:97" ht="19.899999999999999" customHeight="1">
      <c r="A503" s="194">
        <v>502</v>
      </c>
      <c r="B503" s="195">
        <v>6</v>
      </c>
      <c r="C503" s="195"/>
      <c r="D503" s="196" t="s">
        <v>4183</v>
      </c>
      <c r="E503" s="196" t="s">
        <v>4184</v>
      </c>
      <c r="F503" s="196" t="s">
        <v>4182</v>
      </c>
      <c r="G503" s="196" t="s">
        <v>313</v>
      </c>
      <c r="H503" s="196" t="s">
        <v>314</v>
      </c>
      <c r="I503" s="237" t="str">
        <f t="shared" si="297"/>
        <v>0</v>
      </c>
      <c r="J503" s="237" t="str">
        <f t="shared" si="298"/>
        <v>100</v>
      </c>
      <c r="K503" s="2" t="str">
        <f t="shared" si="303"/>
        <v>FCS0302</v>
      </c>
      <c r="L503" s="1">
        <f t="shared" si="304"/>
        <v>7</v>
      </c>
      <c r="M503" s="1">
        <f t="shared" si="305"/>
        <v>3</v>
      </c>
      <c r="N503" s="1">
        <v>6</v>
      </c>
      <c r="O503" s="57" t="str">
        <f t="shared" si="306"/>
        <v>AAI543</v>
      </c>
      <c r="P503" s="2" t="str">
        <f t="shared" si="289"/>
        <v>AO</v>
      </c>
      <c r="Q503" s="2" t="s">
        <v>161</v>
      </c>
      <c r="R503" s="57" t="s">
        <v>162</v>
      </c>
      <c r="S503" s="2"/>
      <c r="T503" s="2"/>
      <c r="U503" s="2">
        <v>32</v>
      </c>
      <c r="V503" s="2"/>
      <c r="W503" s="36" t="s">
        <v>4183</v>
      </c>
      <c r="X503" s="36" t="s">
        <v>1750</v>
      </c>
      <c r="Y503" s="3" t="str">
        <f t="shared" si="268"/>
        <v>%Z073106</v>
      </c>
      <c r="Z503" s="2" t="str">
        <f t="shared" si="296"/>
        <v>%%O08PV7154B</v>
      </c>
      <c r="AA503" s="2"/>
      <c r="AB503" s="2" t="str">
        <f t="shared" si="269"/>
        <v>VE719罐顶压力调节阀</v>
      </c>
      <c r="AC503" s="1" t="str">
        <f t="shared" si="270"/>
        <v>0</v>
      </c>
      <c r="AD503" s="1" t="str">
        <f t="shared" si="271"/>
        <v>100</v>
      </c>
      <c r="AE503" s="1" t="str">
        <f t="shared" si="272"/>
        <v>%</v>
      </c>
      <c r="AF503" s="1"/>
      <c r="AG503" s="1"/>
      <c r="AH503" s="1"/>
      <c r="AI503" s="1"/>
      <c r="AJ503" s="1"/>
      <c r="AK503" s="58" t="s">
        <v>165</v>
      </c>
      <c r="AL503" s="4"/>
      <c r="AM503" s="4"/>
      <c r="AN503" s="5"/>
      <c r="AO503" s="195" t="s">
        <v>161</v>
      </c>
      <c r="AP503" s="199" t="s">
        <v>1658</v>
      </c>
      <c r="AQ503" s="197"/>
      <c r="AR503" s="196"/>
      <c r="AS503" s="196"/>
      <c r="AT503" s="205"/>
      <c r="AU503" s="205" t="s">
        <v>1659</v>
      </c>
      <c r="AV503" s="196" t="s">
        <v>170</v>
      </c>
      <c r="AW503" s="4"/>
      <c r="AX503" s="4"/>
      <c r="AY503" s="4"/>
      <c r="AZ503" s="4"/>
      <c r="BA503" s="4"/>
      <c r="BB503" s="4"/>
      <c r="BC503" s="4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4"/>
      <c r="BW503" s="8"/>
      <c r="BX503" s="8"/>
      <c r="BY503" s="8"/>
      <c r="BZ503" s="4"/>
      <c r="CA503" s="4"/>
      <c r="CB503" s="4"/>
      <c r="CC503" s="4"/>
      <c r="CD503" s="27"/>
      <c r="CE503" s="27"/>
      <c r="CF503" s="207">
        <f t="shared" si="299"/>
        <v>3.952</v>
      </c>
      <c r="CG503" s="208">
        <f t="shared" si="300"/>
        <v>4.048</v>
      </c>
      <c r="CH503" s="209"/>
      <c r="CI503" s="210"/>
      <c r="CJ503" s="207">
        <f t="shared" si="273"/>
        <v>11.952</v>
      </c>
      <c r="CK503" s="208">
        <f t="shared" si="274"/>
        <v>12.048</v>
      </c>
      <c r="CL503" s="209"/>
      <c r="CM503" s="210"/>
      <c r="CN503" s="207">
        <f t="shared" si="301"/>
        <v>19.952000000000002</v>
      </c>
      <c r="CO503" s="208">
        <f t="shared" si="302"/>
        <v>20.047999999999998</v>
      </c>
      <c r="CP503" s="211"/>
      <c r="CQ503" s="212"/>
      <c r="CR503" s="213"/>
      <c r="CS503" s="213"/>
    </row>
    <row r="504" spans="1:97" ht="19.899999999999999" customHeight="1">
      <c r="A504" s="194">
        <v>503</v>
      </c>
      <c r="B504" s="195">
        <v>7</v>
      </c>
      <c r="C504" s="195"/>
      <c r="D504" s="196" t="s">
        <v>4185</v>
      </c>
      <c r="E504" s="196" t="s">
        <v>4186</v>
      </c>
      <c r="F504" s="196" t="s">
        <v>4187</v>
      </c>
      <c r="G504" s="196" t="s">
        <v>313</v>
      </c>
      <c r="H504" s="196" t="s">
        <v>314</v>
      </c>
      <c r="I504" s="237" t="str">
        <f t="shared" si="297"/>
        <v>0</v>
      </c>
      <c r="J504" s="237" t="str">
        <f t="shared" si="298"/>
        <v>100</v>
      </c>
      <c r="K504" s="2" t="str">
        <f t="shared" si="303"/>
        <v>FCS0302</v>
      </c>
      <c r="L504" s="1">
        <f t="shared" si="304"/>
        <v>7</v>
      </c>
      <c r="M504" s="1">
        <f t="shared" si="305"/>
        <v>3</v>
      </c>
      <c r="N504" s="1">
        <v>7</v>
      </c>
      <c r="O504" s="57" t="str">
        <f t="shared" si="306"/>
        <v>AAI543</v>
      </c>
      <c r="P504" s="2" t="str">
        <f t="shared" si="289"/>
        <v>AO</v>
      </c>
      <c r="Q504" s="2" t="s">
        <v>161</v>
      </c>
      <c r="R504" s="57" t="s">
        <v>162</v>
      </c>
      <c r="S504" s="2"/>
      <c r="T504" s="2"/>
      <c r="U504" s="2">
        <v>32</v>
      </c>
      <c r="V504" s="2"/>
      <c r="W504" s="36" t="s">
        <v>4185</v>
      </c>
      <c r="X504" s="36" t="s">
        <v>1750</v>
      </c>
      <c r="Y504" s="3" t="str">
        <f t="shared" si="268"/>
        <v>%Z073107</v>
      </c>
      <c r="Z504" s="2" t="str">
        <f t="shared" si="296"/>
        <v>%%O08PV8032A</v>
      </c>
      <c r="AA504" s="2"/>
      <c r="AB504" s="2" t="str">
        <f t="shared" si="269"/>
        <v>TK802顶部压力调节阀</v>
      </c>
      <c r="AC504" s="1" t="str">
        <f t="shared" si="270"/>
        <v>0</v>
      </c>
      <c r="AD504" s="1" t="str">
        <f t="shared" si="271"/>
        <v>100</v>
      </c>
      <c r="AE504" s="1" t="str">
        <f t="shared" si="272"/>
        <v>%</v>
      </c>
      <c r="AF504" s="59"/>
      <c r="AG504" s="59"/>
      <c r="AH504" s="1"/>
      <c r="AI504" s="1"/>
      <c r="AJ504" s="1"/>
      <c r="AK504" s="58" t="s">
        <v>165</v>
      </c>
      <c r="AL504" s="4"/>
      <c r="AM504" s="4"/>
      <c r="AN504" s="5"/>
      <c r="AO504" s="195" t="s">
        <v>161</v>
      </c>
      <c r="AP504" s="199" t="s">
        <v>1658</v>
      </c>
      <c r="AQ504" s="197"/>
      <c r="AR504" s="196"/>
      <c r="AS504" s="196"/>
      <c r="AT504" s="205"/>
      <c r="AU504" s="205" t="s">
        <v>1659</v>
      </c>
      <c r="AV504" s="196" t="s">
        <v>170</v>
      </c>
      <c r="AW504" s="4"/>
      <c r="AX504" s="4"/>
      <c r="AY504" s="4"/>
      <c r="AZ504" s="4"/>
      <c r="BA504" s="4"/>
      <c r="BB504" s="4"/>
      <c r="BC504" s="4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4"/>
      <c r="BW504" s="8"/>
      <c r="BX504" s="8"/>
      <c r="BY504" s="8"/>
      <c r="BZ504" s="4"/>
      <c r="CA504" s="4"/>
      <c r="CB504" s="4"/>
      <c r="CC504" s="4"/>
      <c r="CD504" s="27"/>
      <c r="CE504" s="27"/>
      <c r="CF504" s="207">
        <f t="shared" si="299"/>
        <v>3.952</v>
      </c>
      <c r="CG504" s="208">
        <f t="shared" si="300"/>
        <v>4.048</v>
      </c>
      <c r="CH504" s="209"/>
      <c r="CI504" s="210"/>
      <c r="CJ504" s="207">
        <f t="shared" si="273"/>
        <v>11.952</v>
      </c>
      <c r="CK504" s="208">
        <f t="shared" si="274"/>
        <v>12.048</v>
      </c>
      <c r="CL504" s="209"/>
      <c r="CM504" s="210"/>
      <c r="CN504" s="207">
        <f t="shared" si="301"/>
        <v>19.952000000000002</v>
      </c>
      <c r="CO504" s="208">
        <f t="shared" si="302"/>
        <v>20.047999999999998</v>
      </c>
      <c r="CP504" s="211"/>
      <c r="CQ504" s="212"/>
      <c r="CR504" s="213"/>
      <c r="CS504" s="213"/>
    </row>
    <row r="505" spans="1:97" ht="19.899999999999999" customHeight="1">
      <c r="A505" s="194">
        <v>504</v>
      </c>
      <c r="B505" s="195">
        <v>8</v>
      </c>
      <c r="C505" s="195"/>
      <c r="D505" s="196" t="s">
        <v>4188</v>
      </c>
      <c r="E505" s="196" t="s">
        <v>4189</v>
      </c>
      <c r="F505" s="196" t="s">
        <v>4187</v>
      </c>
      <c r="G505" s="196" t="s">
        <v>313</v>
      </c>
      <c r="H505" s="196" t="s">
        <v>314</v>
      </c>
      <c r="I505" s="237" t="str">
        <f t="shared" si="297"/>
        <v>0</v>
      </c>
      <c r="J505" s="237" t="str">
        <f t="shared" si="298"/>
        <v>100</v>
      </c>
      <c r="K505" s="2" t="str">
        <f t="shared" si="303"/>
        <v>FCS0302</v>
      </c>
      <c r="L505" s="1">
        <f t="shared" si="304"/>
        <v>7</v>
      </c>
      <c r="M505" s="1">
        <f t="shared" si="305"/>
        <v>3</v>
      </c>
      <c r="N505" s="1">
        <v>8</v>
      </c>
      <c r="O505" s="57" t="str">
        <f t="shared" si="306"/>
        <v>AAI543</v>
      </c>
      <c r="P505" s="2" t="str">
        <f t="shared" si="289"/>
        <v>AO</v>
      </c>
      <c r="Q505" s="2" t="s">
        <v>161</v>
      </c>
      <c r="R505" s="57" t="s">
        <v>162</v>
      </c>
      <c r="S505" s="2"/>
      <c r="T505" s="2"/>
      <c r="U505" s="2">
        <v>32</v>
      </c>
      <c r="V505" s="2"/>
      <c r="W505" s="36" t="s">
        <v>4188</v>
      </c>
      <c r="X505" s="36" t="s">
        <v>1750</v>
      </c>
      <c r="Y505" s="3" t="str">
        <f t="shared" si="268"/>
        <v>%Z073108</v>
      </c>
      <c r="Z505" s="2" t="str">
        <f t="shared" si="296"/>
        <v>%%O08PV8032B</v>
      </c>
      <c r="AA505" s="2"/>
      <c r="AB505" s="2" t="str">
        <f t="shared" si="269"/>
        <v>TK802顶部压力调节阀</v>
      </c>
      <c r="AC505" s="1" t="str">
        <f t="shared" si="270"/>
        <v>0</v>
      </c>
      <c r="AD505" s="1" t="str">
        <f t="shared" si="271"/>
        <v>100</v>
      </c>
      <c r="AE505" s="1" t="str">
        <f t="shared" si="272"/>
        <v>%</v>
      </c>
      <c r="AF505" s="1"/>
      <c r="AG505" s="1"/>
      <c r="AH505" s="1"/>
      <c r="AI505" s="1"/>
      <c r="AJ505" s="1"/>
      <c r="AK505" s="58" t="s">
        <v>165</v>
      </c>
      <c r="AL505" s="4"/>
      <c r="AM505" s="4"/>
      <c r="AN505" s="5"/>
      <c r="AO505" s="195" t="s">
        <v>161</v>
      </c>
      <c r="AP505" s="199" t="s">
        <v>1658</v>
      </c>
      <c r="AQ505" s="197"/>
      <c r="AR505" s="196"/>
      <c r="AS505" s="196"/>
      <c r="AT505" s="205"/>
      <c r="AU505" s="205" t="s">
        <v>1659</v>
      </c>
      <c r="AV505" s="196" t="s">
        <v>170</v>
      </c>
      <c r="AW505" s="4"/>
      <c r="AX505" s="4"/>
      <c r="AY505" s="4"/>
      <c r="AZ505" s="4"/>
      <c r="BA505" s="4"/>
      <c r="BB505" s="4"/>
      <c r="BC505" s="4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4"/>
      <c r="BW505" s="8"/>
      <c r="BX505" s="8"/>
      <c r="BY505" s="8"/>
      <c r="BZ505" s="4"/>
      <c r="CA505" s="4"/>
      <c r="CB505" s="4"/>
      <c r="CC505" s="4"/>
      <c r="CD505" s="27"/>
      <c r="CE505" s="27"/>
      <c r="CF505" s="207">
        <f t="shared" si="299"/>
        <v>3.952</v>
      </c>
      <c r="CG505" s="208">
        <f t="shared" si="300"/>
        <v>4.048</v>
      </c>
      <c r="CH505" s="209"/>
      <c r="CI505" s="210"/>
      <c r="CJ505" s="207">
        <f t="shared" si="273"/>
        <v>11.952</v>
      </c>
      <c r="CK505" s="208">
        <f t="shared" si="274"/>
        <v>12.048</v>
      </c>
      <c r="CL505" s="209"/>
      <c r="CM505" s="210"/>
      <c r="CN505" s="207">
        <f t="shared" si="301"/>
        <v>19.952000000000002</v>
      </c>
      <c r="CO505" s="208">
        <f t="shared" si="302"/>
        <v>20.047999999999998</v>
      </c>
      <c r="CP505" s="211"/>
      <c r="CQ505" s="212"/>
      <c r="CR505" s="213"/>
      <c r="CS505" s="213"/>
    </row>
    <row r="506" spans="1:97" ht="19.899999999999999" customHeight="1">
      <c r="A506" s="194">
        <v>505</v>
      </c>
      <c r="B506" s="195">
        <v>9</v>
      </c>
      <c r="C506" s="195"/>
      <c r="D506" s="196" t="s">
        <v>4190</v>
      </c>
      <c r="E506" s="196" t="s">
        <v>4191</v>
      </c>
      <c r="F506" s="196" t="s">
        <v>4192</v>
      </c>
      <c r="G506" s="196" t="s">
        <v>313</v>
      </c>
      <c r="H506" s="196" t="s">
        <v>314</v>
      </c>
      <c r="I506" s="237" t="str">
        <f t="shared" si="297"/>
        <v>0</v>
      </c>
      <c r="J506" s="237" t="str">
        <f t="shared" si="298"/>
        <v>100</v>
      </c>
      <c r="K506" s="2" t="str">
        <f t="shared" si="303"/>
        <v>FCS0302</v>
      </c>
      <c r="L506" s="1">
        <f t="shared" si="304"/>
        <v>7</v>
      </c>
      <c r="M506" s="1">
        <f t="shared" si="305"/>
        <v>3</v>
      </c>
      <c r="N506" s="1">
        <v>9</v>
      </c>
      <c r="O506" s="57" t="str">
        <f t="shared" si="306"/>
        <v>AAI543</v>
      </c>
      <c r="P506" s="2" t="str">
        <f t="shared" si="289"/>
        <v>AO</v>
      </c>
      <c r="Q506" s="2" t="s">
        <v>161</v>
      </c>
      <c r="R506" s="57" t="s">
        <v>162</v>
      </c>
      <c r="S506" s="2"/>
      <c r="T506" s="2"/>
      <c r="U506" s="2">
        <v>32</v>
      </c>
      <c r="V506" s="2"/>
      <c r="W506" s="36" t="s">
        <v>4190</v>
      </c>
      <c r="X506" s="36" t="s">
        <v>1750</v>
      </c>
      <c r="Y506" s="3" t="str">
        <f t="shared" si="268"/>
        <v>%Z073109</v>
      </c>
      <c r="Z506" s="2" t="str">
        <f t="shared" si="296"/>
        <v>%%O08PV8042A</v>
      </c>
      <c r="AA506" s="2"/>
      <c r="AB506" s="2" t="str">
        <f t="shared" si="269"/>
        <v>HE801顶去分离罐压力调阀</v>
      </c>
      <c r="AC506" s="1" t="str">
        <f t="shared" si="270"/>
        <v>0</v>
      </c>
      <c r="AD506" s="1" t="str">
        <f t="shared" si="271"/>
        <v>100</v>
      </c>
      <c r="AE506" s="1" t="str">
        <f t="shared" si="272"/>
        <v>%</v>
      </c>
      <c r="AF506" s="1"/>
      <c r="AG506" s="1"/>
      <c r="AH506" s="1"/>
      <c r="AI506" s="1"/>
      <c r="AJ506" s="1"/>
      <c r="AK506" s="58" t="s">
        <v>165</v>
      </c>
      <c r="AL506" s="4"/>
      <c r="AM506" s="4"/>
      <c r="AN506" s="5"/>
      <c r="AO506" s="195" t="s">
        <v>161</v>
      </c>
      <c r="AP506" s="199" t="s">
        <v>1658</v>
      </c>
      <c r="AQ506" s="197"/>
      <c r="AR506" s="196"/>
      <c r="AS506" s="196"/>
      <c r="AT506" s="205"/>
      <c r="AU506" s="205" t="s">
        <v>1659</v>
      </c>
      <c r="AV506" s="196" t="s">
        <v>170</v>
      </c>
      <c r="AW506" s="4"/>
      <c r="AX506" s="4"/>
      <c r="AY506" s="4"/>
      <c r="AZ506" s="4"/>
      <c r="BA506" s="4"/>
      <c r="BB506" s="4"/>
      <c r="BC506" s="4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4"/>
      <c r="BW506" s="8"/>
      <c r="BX506" s="8"/>
      <c r="BY506" s="8"/>
      <c r="BZ506" s="4"/>
      <c r="CA506" s="4"/>
      <c r="CB506" s="4"/>
      <c r="CC506" s="4"/>
      <c r="CD506" s="27"/>
      <c r="CE506" s="27"/>
      <c r="CF506" s="207">
        <f t="shared" si="299"/>
        <v>3.952</v>
      </c>
      <c r="CG506" s="208">
        <f t="shared" si="300"/>
        <v>4.048</v>
      </c>
      <c r="CH506" s="209"/>
      <c r="CI506" s="210"/>
      <c r="CJ506" s="207">
        <f t="shared" si="273"/>
        <v>11.952</v>
      </c>
      <c r="CK506" s="208">
        <f t="shared" si="274"/>
        <v>12.048</v>
      </c>
      <c r="CL506" s="209"/>
      <c r="CM506" s="210"/>
      <c r="CN506" s="207">
        <f t="shared" si="301"/>
        <v>19.952000000000002</v>
      </c>
      <c r="CO506" s="208">
        <f t="shared" si="302"/>
        <v>20.047999999999998</v>
      </c>
      <c r="CP506" s="211"/>
      <c r="CQ506" s="212"/>
      <c r="CR506" s="213"/>
      <c r="CS506" s="213"/>
    </row>
    <row r="507" spans="1:97" ht="19.899999999999999" customHeight="1">
      <c r="A507" s="194">
        <v>506</v>
      </c>
      <c r="B507" s="195">
        <v>10</v>
      </c>
      <c r="C507" s="195"/>
      <c r="D507" s="196" t="s">
        <v>4193</v>
      </c>
      <c r="E507" s="196" t="s">
        <v>4194</v>
      </c>
      <c r="F507" s="196" t="s">
        <v>4192</v>
      </c>
      <c r="G507" s="196" t="s">
        <v>313</v>
      </c>
      <c r="H507" s="196" t="s">
        <v>314</v>
      </c>
      <c r="I507" s="237" t="str">
        <f t="shared" si="297"/>
        <v>0</v>
      </c>
      <c r="J507" s="237" t="str">
        <f t="shared" si="298"/>
        <v>100</v>
      </c>
      <c r="K507" s="2" t="str">
        <f t="shared" si="303"/>
        <v>FCS0302</v>
      </c>
      <c r="L507" s="1">
        <f t="shared" si="304"/>
        <v>7</v>
      </c>
      <c r="M507" s="1">
        <f t="shared" si="305"/>
        <v>3</v>
      </c>
      <c r="N507" s="1">
        <v>10</v>
      </c>
      <c r="O507" s="57" t="str">
        <f t="shared" si="306"/>
        <v>AAI543</v>
      </c>
      <c r="P507" s="2" t="str">
        <f t="shared" si="289"/>
        <v>AO</v>
      </c>
      <c r="Q507" s="2" t="s">
        <v>161</v>
      </c>
      <c r="R507" s="57" t="s">
        <v>162</v>
      </c>
      <c r="S507" s="2"/>
      <c r="T507" s="2"/>
      <c r="U507" s="2">
        <v>32</v>
      </c>
      <c r="V507" s="2"/>
      <c r="W507" s="36" t="s">
        <v>4193</v>
      </c>
      <c r="X507" s="36" t="s">
        <v>1750</v>
      </c>
      <c r="Y507" s="3" t="str">
        <f t="shared" si="268"/>
        <v>%Z073110</v>
      </c>
      <c r="Z507" s="2" t="str">
        <f t="shared" si="296"/>
        <v>%%O08PV8042B</v>
      </c>
      <c r="AA507" s="2"/>
      <c r="AB507" s="2" t="str">
        <f t="shared" si="269"/>
        <v>HE801顶去分离罐压力调阀</v>
      </c>
      <c r="AC507" s="1" t="str">
        <f t="shared" si="270"/>
        <v>0</v>
      </c>
      <c r="AD507" s="1" t="str">
        <f t="shared" si="271"/>
        <v>100</v>
      </c>
      <c r="AE507" s="1" t="str">
        <f t="shared" si="272"/>
        <v>%</v>
      </c>
      <c r="AF507" s="1"/>
      <c r="AG507" s="59"/>
      <c r="AH507" s="59"/>
      <c r="AI507" s="1"/>
      <c r="AJ507" s="1"/>
      <c r="AK507" s="58" t="s">
        <v>165</v>
      </c>
      <c r="AL507" s="4"/>
      <c r="AM507" s="4"/>
      <c r="AN507" s="5"/>
      <c r="AO507" s="195" t="s">
        <v>161</v>
      </c>
      <c r="AP507" s="199" t="s">
        <v>1658</v>
      </c>
      <c r="AQ507" s="197"/>
      <c r="AR507" s="196"/>
      <c r="AS507" s="196"/>
      <c r="AT507" s="205"/>
      <c r="AU507" s="205" t="s">
        <v>1659</v>
      </c>
      <c r="AV507" s="196" t="s">
        <v>170</v>
      </c>
      <c r="AW507" s="4"/>
      <c r="AX507" s="4"/>
      <c r="AY507" s="4"/>
      <c r="AZ507" s="4"/>
      <c r="BA507" s="4"/>
      <c r="BB507" s="4"/>
      <c r="BC507" s="4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4"/>
      <c r="BW507" s="8"/>
      <c r="BX507" s="8"/>
      <c r="BY507" s="8"/>
      <c r="BZ507" s="4"/>
      <c r="CA507" s="4"/>
      <c r="CB507" s="4"/>
      <c r="CC507" s="4"/>
      <c r="CD507" s="27"/>
      <c r="CE507" s="27"/>
      <c r="CF507" s="207">
        <f t="shared" si="299"/>
        <v>3.952</v>
      </c>
      <c r="CG507" s="208">
        <f t="shared" si="300"/>
        <v>4.048</v>
      </c>
      <c r="CH507" s="209"/>
      <c r="CI507" s="210"/>
      <c r="CJ507" s="207">
        <f t="shared" si="273"/>
        <v>11.952</v>
      </c>
      <c r="CK507" s="208">
        <f t="shared" si="274"/>
        <v>12.048</v>
      </c>
      <c r="CL507" s="209"/>
      <c r="CM507" s="210"/>
      <c r="CN507" s="207">
        <f t="shared" si="301"/>
        <v>19.952000000000002</v>
      </c>
      <c r="CO507" s="208">
        <f t="shared" si="302"/>
        <v>20.047999999999998</v>
      </c>
      <c r="CP507" s="211"/>
      <c r="CQ507" s="212"/>
      <c r="CR507" s="213"/>
      <c r="CS507" s="213"/>
    </row>
    <row r="508" spans="1:97" ht="19.899999999999999" customHeight="1">
      <c r="A508" s="194">
        <v>507</v>
      </c>
      <c r="B508" s="195">
        <v>11</v>
      </c>
      <c r="C508" s="195"/>
      <c r="D508" s="196" t="s">
        <v>4195</v>
      </c>
      <c r="E508" s="196" t="s">
        <v>4196</v>
      </c>
      <c r="F508" s="196" t="s">
        <v>4197</v>
      </c>
      <c r="G508" s="196" t="s">
        <v>313</v>
      </c>
      <c r="H508" s="196" t="s">
        <v>314</v>
      </c>
      <c r="I508" s="237" t="str">
        <f t="shared" si="297"/>
        <v>0</v>
      </c>
      <c r="J508" s="237" t="str">
        <f t="shared" si="298"/>
        <v>100</v>
      </c>
      <c r="K508" s="2" t="str">
        <f t="shared" si="303"/>
        <v>FCS0302</v>
      </c>
      <c r="L508" s="1">
        <f t="shared" si="304"/>
        <v>7</v>
      </c>
      <c r="M508" s="1">
        <f t="shared" si="305"/>
        <v>3</v>
      </c>
      <c r="N508" s="1">
        <v>11</v>
      </c>
      <c r="O508" s="57" t="str">
        <f t="shared" si="306"/>
        <v>AAI543</v>
      </c>
      <c r="P508" s="2" t="str">
        <f t="shared" si="289"/>
        <v>AO</v>
      </c>
      <c r="Q508" s="2" t="s">
        <v>161</v>
      </c>
      <c r="R508" s="57" t="s">
        <v>162</v>
      </c>
      <c r="S508" s="2"/>
      <c r="T508" s="2"/>
      <c r="U508" s="2">
        <v>32</v>
      </c>
      <c r="V508" s="2"/>
      <c r="W508" s="36" t="s">
        <v>4195</v>
      </c>
      <c r="X508" s="36" t="s">
        <v>1750</v>
      </c>
      <c r="Y508" s="3" t="str">
        <f t="shared" si="268"/>
        <v>%Z073111</v>
      </c>
      <c r="Z508" s="2" t="str">
        <f t="shared" si="296"/>
        <v>%%O08PV8081A</v>
      </c>
      <c r="AA508" s="2"/>
      <c r="AB508" s="2" t="str">
        <f t="shared" si="269"/>
        <v>VE803放空管线压力调节阀</v>
      </c>
      <c r="AC508" s="1" t="str">
        <f t="shared" si="270"/>
        <v>0</v>
      </c>
      <c r="AD508" s="1" t="str">
        <f t="shared" si="271"/>
        <v>100</v>
      </c>
      <c r="AE508" s="1" t="str">
        <f t="shared" si="272"/>
        <v>%</v>
      </c>
      <c r="AF508" s="1"/>
      <c r="AG508" s="1"/>
      <c r="AH508" s="1"/>
      <c r="AI508" s="1"/>
      <c r="AJ508" s="1"/>
      <c r="AK508" s="58" t="s">
        <v>165</v>
      </c>
      <c r="AL508" s="4"/>
      <c r="AM508" s="4"/>
      <c r="AN508" s="5"/>
      <c r="AO508" s="195" t="s">
        <v>161</v>
      </c>
      <c r="AP508" s="199" t="s">
        <v>1658</v>
      </c>
      <c r="AQ508" s="197"/>
      <c r="AR508" s="196"/>
      <c r="AS508" s="196"/>
      <c r="AT508" s="205"/>
      <c r="AU508" s="205" t="s">
        <v>1659</v>
      </c>
      <c r="AV508" s="196" t="s">
        <v>170</v>
      </c>
      <c r="AW508" s="4"/>
      <c r="AX508" s="4"/>
      <c r="AY508" s="4"/>
      <c r="AZ508" s="4"/>
      <c r="BA508" s="4"/>
      <c r="BB508" s="4"/>
      <c r="BC508" s="4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4"/>
      <c r="BW508" s="8"/>
      <c r="BX508" s="8"/>
      <c r="BY508" s="8"/>
      <c r="BZ508" s="4"/>
      <c r="CA508" s="4"/>
      <c r="CB508" s="4"/>
      <c r="CC508" s="4"/>
      <c r="CD508" s="27"/>
      <c r="CE508" s="27"/>
      <c r="CF508" s="207">
        <f t="shared" si="299"/>
        <v>3.952</v>
      </c>
      <c r="CG508" s="208">
        <f t="shared" si="300"/>
        <v>4.048</v>
      </c>
      <c r="CH508" s="209"/>
      <c r="CI508" s="210"/>
      <c r="CJ508" s="207">
        <f t="shared" si="273"/>
        <v>11.952</v>
      </c>
      <c r="CK508" s="208">
        <f t="shared" si="274"/>
        <v>12.048</v>
      </c>
      <c r="CL508" s="209"/>
      <c r="CM508" s="210"/>
      <c r="CN508" s="207">
        <f t="shared" si="301"/>
        <v>19.952000000000002</v>
      </c>
      <c r="CO508" s="208">
        <f t="shared" si="302"/>
        <v>20.047999999999998</v>
      </c>
      <c r="CP508" s="211"/>
      <c r="CQ508" s="212"/>
      <c r="CR508" s="213"/>
      <c r="CS508" s="213"/>
    </row>
    <row r="509" spans="1:97" ht="19.899999999999999" customHeight="1">
      <c r="A509" s="194">
        <v>508</v>
      </c>
      <c r="B509" s="195">
        <v>12</v>
      </c>
      <c r="C509" s="195"/>
      <c r="D509" s="196" t="str">
        <f>LEFT(K509,1)&amp;RIGHT(K509,2)&amp;"N"&amp;L509&amp;"S"&amp;M509&amp;N509</f>
        <v>F02N7S312</v>
      </c>
      <c r="E509" s="196" t="s">
        <v>1959</v>
      </c>
      <c r="F509" s="196" t="s">
        <v>1692</v>
      </c>
      <c r="G509" s="196"/>
      <c r="H509" s="196"/>
      <c r="I509" s="237"/>
      <c r="J509" s="237"/>
      <c r="K509" s="2" t="str">
        <f t="shared" si="303"/>
        <v>FCS0302</v>
      </c>
      <c r="L509" s="1">
        <f t="shared" si="304"/>
        <v>7</v>
      </c>
      <c r="M509" s="1">
        <f t="shared" si="305"/>
        <v>3</v>
      </c>
      <c r="N509" s="1">
        <v>12</v>
      </c>
      <c r="O509" s="57" t="str">
        <f t="shared" si="306"/>
        <v>AAI543</v>
      </c>
      <c r="P509" s="2" t="str">
        <f t="shared" si="289"/>
        <v>AO</v>
      </c>
      <c r="Q509" s="2" t="s">
        <v>161</v>
      </c>
      <c r="R509" s="57" t="s">
        <v>162</v>
      </c>
      <c r="S509" s="2"/>
      <c r="T509" s="2"/>
      <c r="U509" s="2"/>
      <c r="V509" s="2"/>
      <c r="W509" s="36"/>
      <c r="X509" s="36"/>
      <c r="Y509" s="3" t="str">
        <f t="shared" si="268"/>
        <v>%Z073112</v>
      </c>
      <c r="Z509" s="2" t="str">
        <f t="shared" si="296"/>
        <v>%%OF01N7S312</v>
      </c>
      <c r="AA509" s="2"/>
      <c r="AB509" s="2" t="str">
        <f t="shared" si="269"/>
        <v>SBAOR SPARE</v>
      </c>
      <c r="AC509" s="1" t="str">
        <f t="shared" si="270"/>
        <v/>
      </c>
      <c r="AD509" s="1" t="str">
        <f t="shared" si="271"/>
        <v/>
      </c>
      <c r="AE509" s="1" t="str">
        <f t="shared" si="272"/>
        <v/>
      </c>
      <c r="AF509" s="1"/>
      <c r="AG509" s="1"/>
      <c r="AH509" s="1"/>
      <c r="AI509" s="1"/>
      <c r="AJ509" s="1"/>
      <c r="AK509" s="58" t="s">
        <v>165</v>
      </c>
      <c r="AL509" s="4"/>
      <c r="AM509" s="4"/>
      <c r="AN509" s="5"/>
      <c r="AO509" s="195" t="s">
        <v>161</v>
      </c>
      <c r="AP509" s="199" t="s">
        <v>1658</v>
      </c>
      <c r="AQ509" s="197"/>
      <c r="AR509" s="196"/>
      <c r="AS509" s="196"/>
      <c r="AT509" s="205"/>
      <c r="AU509" s="205"/>
      <c r="AV509" s="196"/>
      <c r="AW509" s="4"/>
      <c r="AX509" s="4"/>
      <c r="AY509" s="4"/>
      <c r="AZ509" s="4"/>
      <c r="BA509" s="4"/>
      <c r="BB509" s="4"/>
      <c r="BC509" s="4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4"/>
      <c r="BW509" s="8"/>
      <c r="BX509" s="8"/>
      <c r="BY509" s="8"/>
      <c r="BZ509" s="4"/>
      <c r="CA509" s="4"/>
      <c r="CB509" s="4"/>
      <c r="CC509" s="4"/>
      <c r="CD509" s="27"/>
      <c r="CE509" s="27"/>
      <c r="CF509" s="207">
        <f t="shared" si="299"/>
        <v>3.952</v>
      </c>
      <c r="CG509" s="208">
        <f t="shared" si="300"/>
        <v>4.048</v>
      </c>
      <c r="CH509" s="209"/>
      <c r="CI509" s="210"/>
      <c r="CJ509" s="207">
        <f t="shared" si="273"/>
        <v>11.952</v>
      </c>
      <c r="CK509" s="208">
        <f t="shared" si="274"/>
        <v>12.048</v>
      </c>
      <c r="CL509" s="209"/>
      <c r="CM509" s="210"/>
      <c r="CN509" s="207">
        <f t="shared" si="301"/>
        <v>19.952000000000002</v>
      </c>
      <c r="CO509" s="208">
        <f t="shared" si="302"/>
        <v>20.047999999999998</v>
      </c>
      <c r="CP509" s="211"/>
      <c r="CQ509" s="212"/>
      <c r="CR509" s="213"/>
      <c r="CS509" s="213"/>
    </row>
    <row r="510" spans="1:97" ht="19.899999999999999" customHeight="1">
      <c r="A510" s="194">
        <v>509</v>
      </c>
      <c r="B510" s="195">
        <v>13</v>
      </c>
      <c r="C510" s="195"/>
      <c r="D510" s="196" t="str">
        <f>LEFT(K510,1)&amp;RIGHT(K510,2)&amp;"N"&amp;L510&amp;"S"&amp;M510&amp;N510</f>
        <v>F02N7S313</v>
      </c>
      <c r="E510" s="196" t="s">
        <v>1960</v>
      </c>
      <c r="F510" s="196" t="s">
        <v>1692</v>
      </c>
      <c r="G510" s="196"/>
      <c r="H510" s="196"/>
      <c r="I510" s="237"/>
      <c r="J510" s="237"/>
      <c r="K510" s="2" t="str">
        <f t="shared" si="303"/>
        <v>FCS0302</v>
      </c>
      <c r="L510" s="1">
        <f t="shared" si="304"/>
        <v>7</v>
      </c>
      <c r="M510" s="1">
        <f t="shared" si="305"/>
        <v>3</v>
      </c>
      <c r="N510" s="1">
        <v>13</v>
      </c>
      <c r="O510" s="57" t="str">
        <f t="shared" si="306"/>
        <v>AAI543</v>
      </c>
      <c r="P510" s="2" t="str">
        <f t="shared" si="289"/>
        <v>AO</v>
      </c>
      <c r="Q510" s="2" t="s">
        <v>161</v>
      </c>
      <c r="R510" s="57" t="s">
        <v>162</v>
      </c>
      <c r="S510" s="2"/>
      <c r="T510" s="2"/>
      <c r="U510" s="2"/>
      <c r="V510" s="2"/>
      <c r="W510" s="36"/>
      <c r="X510" s="36"/>
      <c r="Y510" s="3" t="str">
        <f t="shared" si="268"/>
        <v>%Z073113</v>
      </c>
      <c r="Z510" s="2" t="str">
        <f t="shared" si="296"/>
        <v>%%OF01N7S313</v>
      </c>
      <c r="AA510" s="2"/>
      <c r="AB510" s="2" t="str">
        <f t="shared" si="269"/>
        <v>SBAOR SPARE</v>
      </c>
      <c r="AC510" s="1" t="str">
        <f t="shared" si="270"/>
        <v/>
      </c>
      <c r="AD510" s="1" t="str">
        <f t="shared" si="271"/>
        <v/>
      </c>
      <c r="AE510" s="1" t="str">
        <f t="shared" si="272"/>
        <v/>
      </c>
      <c r="AF510" s="1"/>
      <c r="AG510" s="59"/>
      <c r="AH510" s="59"/>
      <c r="AI510" s="1"/>
      <c r="AJ510" s="1"/>
      <c r="AK510" s="58" t="s">
        <v>165</v>
      </c>
      <c r="AL510" s="4"/>
      <c r="AM510" s="4"/>
      <c r="AN510" s="5"/>
      <c r="AO510" s="195" t="s">
        <v>161</v>
      </c>
      <c r="AP510" s="199" t="s">
        <v>1658</v>
      </c>
      <c r="AQ510" s="197"/>
      <c r="AR510" s="196"/>
      <c r="AS510" s="196"/>
      <c r="AT510" s="205"/>
      <c r="AU510" s="205"/>
      <c r="AV510" s="196"/>
      <c r="AW510" s="4"/>
      <c r="AX510" s="4"/>
      <c r="AY510" s="4"/>
      <c r="AZ510" s="4"/>
      <c r="BA510" s="4"/>
      <c r="BB510" s="4"/>
      <c r="BC510" s="4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4"/>
      <c r="BW510" s="8"/>
      <c r="BX510" s="8"/>
      <c r="BY510" s="8"/>
      <c r="BZ510" s="4"/>
      <c r="CA510" s="4"/>
      <c r="CB510" s="4"/>
      <c r="CC510" s="4"/>
      <c r="CD510" s="27"/>
      <c r="CE510" s="27"/>
      <c r="CF510" s="207">
        <f t="shared" si="299"/>
        <v>3.952</v>
      </c>
      <c r="CG510" s="208">
        <f t="shared" si="300"/>
        <v>4.048</v>
      </c>
      <c r="CH510" s="209"/>
      <c r="CI510" s="210"/>
      <c r="CJ510" s="207">
        <f t="shared" si="273"/>
        <v>11.952</v>
      </c>
      <c r="CK510" s="208">
        <f t="shared" si="274"/>
        <v>12.048</v>
      </c>
      <c r="CL510" s="209"/>
      <c r="CM510" s="210"/>
      <c r="CN510" s="207">
        <f t="shared" si="301"/>
        <v>19.952000000000002</v>
      </c>
      <c r="CO510" s="208">
        <f t="shared" si="302"/>
        <v>20.047999999999998</v>
      </c>
      <c r="CP510" s="211"/>
      <c r="CQ510" s="212"/>
      <c r="CR510" s="213"/>
      <c r="CS510" s="213"/>
    </row>
    <row r="511" spans="1:97" ht="19.899999999999999" customHeight="1">
      <c r="A511" s="194">
        <v>510</v>
      </c>
      <c r="B511" s="195">
        <v>14</v>
      </c>
      <c r="C511" s="195"/>
      <c r="D511" s="196" t="str">
        <f>LEFT(K511,1)&amp;RIGHT(K511,2)&amp;"N"&amp;L511&amp;"S"&amp;M511&amp;N511</f>
        <v>F02N7S314</v>
      </c>
      <c r="E511" s="196" t="s">
        <v>1961</v>
      </c>
      <c r="F511" s="196" t="s">
        <v>1692</v>
      </c>
      <c r="G511" s="196"/>
      <c r="H511" s="196"/>
      <c r="I511" s="237"/>
      <c r="J511" s="237"/>
      <c r="K511" s="2" t="str">
        <f t="shared" si="303"/>
        <v>FCS0302</v>
      </c>
      <c r="L511" s="1">
        <f t="shared" si="304"/>
        <v>7</v>
      </c>
      <c r="M511" s="1">
        <f t="shared" si="305"/>
        <v>3</v>
      </c>
      <c r="N511" s="1">
        <v>14</v>
      </c>
      <c r="O511" s="57" t="str">
        <f t="shared" si="306"/>
        <v>AAI543</v>
      </c>
      <c r="P511" s="2" t="str">
        <f t="shared" si="289"/>
        <v>AO</v>
      </c>
      <c r="Q511" s="2" t="s">
        <v>161</v>
      </c>
      <c r="R511" s="57" t="s">
        <v>162</v>
      </c>
      <c r="S511" s="2"/>
      <c r="T511" s="2"/>
      <c r="U511" s="2"/>
      <c r="V511" s="2"/>
      <c r="W511" s="36"/>
      <c r="X511" s="36"/>
      <c r="Y511" s="3" t="str">
        <f t="shared" si="268"/>
        <v>%Z073114</v>
      </c>
      <c r="Z511" s="2" t="str">
        <f t="shared" si="296"/>
        <v>%%OF01N7S314</v>
      </c>
      <c r="AA511" s="2"/>
      <c r="AB511" s="2" t="str">
        <f t="shared" si="269"/>
        <v>SBAOR SPARE</v>
      </c>
      <c r="AC511" s="1" t="str">
        <f t="shared" si="270"/>
        <v/>
      </c>
      <c r="AD511" s="1" t="str">
        <f t="shared" si="271"/>
        <v/>
      </c>
      <c r="AE511" s="1" t="str">
        <f t="shared" si="272"/>
        <v/>
      </c>
      <c r="AF511" s="1"/>
      <c r="AG511" s="1"/>
      <c r="AH511" s="1"/>
      <c r="AI511" s="1"/>
      <c r="AJ511" s="1"/>
      <c r="AK511" s="58" t="s">
        <v>165</v>
      </c>
      <c r="AL511" s="4"/>
      <c r="AM511" s="4"/>
      <c r="AN511" s="5"/>
      <c r="AO511" s="195" t="s">
        <v>161</v>
      </c>
      <c r="AP511" s="199" t="s">
        <v>1658</v>
      </c>
      <c r="AQ511" s="197"/>
      <c r="AR511" s="196"/>
      <c r="AS511" s="196"/>
      <c r="AT511" s="205"/>
      <c r="AU511" s="205"/>
      <c r="AV511" s="196"/>
      <c r="AW511" s="4"/>
      <c r="AX511" s="4"/>
      <c r="AY511" s="4"/>
      <c r="AZ511" s="4"/>
      <c r="BA511" s="4"/>
      <c r="BB511" s="4"/>
      <c r="BC511" s="4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4"/>
      <c r="BW511" s="8"/>
      <c r="BX511" s="8"/>
      <c r="BY511" s="8"/>
      <c r="BZ511" s="4"/>
      <c r="CA511" s="4"/>
      <c r="CB511" s="4"/>
      <c r="CC511" s="4"/>
      <c r="CD511" s="27"/>
      <c r="CE511" s="27"/>
      <c r="CF511" s="207">
        <f t="shared" si="299"/>
        <v>3.952</v>
      </c>
      <c r="CG511" s="208">
        <f t="shared" si="300"/>
        <v>4.048</v>
      </c>
      <c r="CH511" s="209"/>
      <c r="CI511" s="210"/>
      <c r="CJ511" s="207">
        <f t="shared" si="273"/>
        <v>11.952</v>
      </c>
      <c r="CK511" s="208">
        <f t="shared" si="274"/>
        <v>12.048</v>
      </c>
      <c r="CL511" s="209"/>
      <c r="CM511" s="210"/>
      <c r="CN511" s="207">
        <f t="shared" si="301"/>
        <v>19.952000000000002</v>
      </c>
      <c r="CO511" s="208">
        <f t="shared" si="302"/>
        <v>20.047999999999998</v>
      </c>
      <c r="CP511" s="211"/>
      <c r="CQ511" s="212"/>
      <c r="CR511" s="213"/>
      <c r="CS511" s="213"/>
    </row>
    <row r="512" spans="1:97" ht="19.899999999999999" customHeight="1">
      <c r="A512" s="194">
        <v>511</v>
      </c>
      <c r="B512" s="195">
        <v>15</v>
      </c>
      <c r="C512" s="195"/>
      <c r="D512" s="196" t="str">
        <f>LEFT(K512,1)&amp;RIGHT(K512,2)&amp;"N"&amp;L512&amp;"S"&amp;M512&amp;N512</f>
        <v>F02N7S315</v>
      </c>
      <c r="E512" s="196" t="s">
        <v>1962</v>
      </c>
      <c r="F512" s="196" t="s">
        <v>1692</v>
      </c>
      <c r="G512" s="196"/>
      <c r="H512" s="196"/>
      <c r="I512" s="237"/>
      <c r="J512" s="237"/>
      <c r="K512" s="2" t="str">
        <f t="shared" si="303"/>
        <v>FCS0302</v>
      </c>
      <c r="L512" s="1">
        <f t="shared" si="304"/>
        <v>7</v>
      </c>
      <c r="M512" s="1">
        <f t="shared" si="305"/>
        <v>3</v>
      </c>
      <c r="N512" s="1">
        <v>15</v>
      </c>
      <c r="O512" s="57" t="str">
        <f t="shared" si="306"/>
        <v>AAI543</v>
      </c>
      <c r="P512" s="2" t="str">
        <f t="shared" si="289"/>
        <v>AO</v>
      </c>
      <c r="Q512" s="2" t="s">
        <v>161</v>
      </c>
      <c r="R512" s="57" t="s">
        <v>162</v>
      </c>
      <c r="S512" s="2"/>
      <c r="T512" s="2"/>
      <c r="U512" s="2"/>
      <c r="V512" s="2"/>
      <c r="W512" s="36"/>
      <c r="X512" s="36"/>
      <c r="Y512" s="3" t="str">
        <f t="shared" si="268"/>
        <v>%Z073115</v>
      </c>
      <c r="Z512" s="2" t="str">
        <f t="shared" si="296"/>
        <v>%%OF01N7S315</v>
      </c>
      <c r="AA512" s="2"/>
      <c r="AB512" s="2" t="str">
        <f t="shared" si="269"/>
        <v>SBAOR SPARE</v>
      </c>
      <c r="AC512" s="1" t="str">
        <f t="shared" si="270"/>
        <v/>
      </c>
      <c r="AD512" s="1" t="str">
        <f t="shared" si="271"/>
        <v/>
      </c>
      <c r="AE512" s="1" t="str">
        <f t="shared" si="272"/>
        <v/>
      </c>
      <c r="AF512" s="1"/>
      <c r="AG512" s="1"/>
      <c r="AH512" s="1"/>
      <c r="AI512" s="1"/>
      <c r="AJ512" s="1"/>
      <c r="AK512" s="58" t="s">
        <v>165</v>
      </c>
      <c r="AL512" s="4"/>
      <c r="AM512" s="4"/>
      <c r="AN512" s="5"/>
      <c r="AO512" s="195" t="s">
        <v>161</v>
      </c>
      <c r="AP512" s="199" t="s">
        <v>1658</v>
      </c>
      <c r="AQ512" s="197"/>
      <c r="AR512" s="196"/>
      <c r="AS512" s="196"/>
      <c r="AT512" s="205"/>
      <c r="AU512" s="205"/>
      <c r="AV512" s="196"/>
      <c r="AW512" s="4"/>
      <c r="AX512" s="4"/>
      <c r="AY512" s="4"/>
      <c r="AZ512" s="4"/>
      <c r="BA512" s="4"/>
      <c r="BB512" s="4"/>
      <c r="BC512" s="4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4"/>
      <c r="BW512" s="8"/>
      <c r="BX512" s="8"/>
      <c r="BY512" s="8"/>
      <c r="BZ512" s="4"/>
      <c r="CA512" s="4"/>
      <c r="CB512" s="4"/>
      <c r="CC512" s="4"/>
      <c r="CD512" s="27"/>
      <c r="CE512" s="27"/>
      <c r="CF512" s="207">
        <f t="shared" si="299"/>
        <v>3.952</v>
      </c>
      <c r="CG512" s="208">
        <f t="shared" si="300"/>
        <v>4.048</v>
      </c>
      <c r="CH512" s="209"/>
      <c r="CI512" s="210"/>
      <c r="CJ512" s="207">
        <f t="shared" si="273"/>
        <v>11.952</v>
      </c>
      <c r="CK512" s="208">
        <f t="shared" si="274"/>
        <v>12.048</v>
      </c>
      <c r="CL512" s="209"/>
      <c r="CM512" s="210"/>
      <c r="CN512" s="207">
        <f t="shared" si="301"/>
        <v>19.952000000000002</v>
      </c>
      <c r="CO512" s="208">
        <f t="shared" si="302"/>
        <v>20.047999999999998</v>
      </c>
      <c r="CP512" s="211"/>
      <c r="CQ512" s="212"/>
      <c r="CR512" s="213"/>
      <c r="CS512" s="213"/>
    </row>
    <row r="513" spans="1:97" ht="19.899999999999999" customHeight="1">
      <c r="A513" s="194">
        <v>512</v>
      </c>
      <c r="B513" s="195">
        <v>16</v>
      </c>
      <c r="C513" s="195"/>
      <c r="D513" s="196" t="str">
        <f>LEFT(K513,1)&amp;RIGHT(K513,2)&amp;"N"&amp;L513&amp;"S"&amp;M513&amp;N513</f>
        <v>F02N7S316</v>
      </c>
      <c r="E513" s="196" t="s">
        <v>1963</v>
      </c>
      <c r="F513" s="196" t="s">
        <v>1692</v>
      </c>
      <c r="G513" s="196"/>
      <c r="H513" s="196"/>
      <c r="I513" s="237"/>
      <c r="J513" s="237"/>
      <c r="K513" s="2" t="str">
        <f t="shared" si="303"/>
        <v>FCS0302</v>
      </c>
      <c r="L513" s="1">
        <f t="shared" si="304"/>
        <v>7</v>
      </c>
      <c r="M513" s="1">
        <f t="shared" si="305"/>
        <v>3</v>
      </c>
      <c r="N513" s="1">
        <v>16</v>
      </c>
      <c r="O513" s="57" t="str">
        <f t="shared" si="306"/>
        <v>AAI543</v>
      </c>
      <c r="P513" s="2" t="str">
        <f t="shared" si="289"/>
        <v>AO</v>
      </c>
      <c r="Q513" s="2" t="s">
        <v>161</v>
      </c>
      <c r="R513" s="57" t="s">
        <v>162</v>
      </c>
      <c r="S513" s="2"/>
      <c r="T513" s="2"/>
      <c r="U513" s="2"/>
      <c r="V513" s="2"/>
      <c r="W513" s="36"/>
      <c r="X513" s="36"/>
      <c r="Y513" s="3" t="str">
        <f t="shared" si="268"/>
        <v>%Z073116</v>
      </c>
      <c r="Z513" s="2" t="str">
        <f t="shared" si="296"/>
        <v>%%OF01N7S316</v>
      </c>
      <c r="AA513" s="2"/>
      <c r="AB513" s="2" t="str">
        <f t="shared" si="269"/>
        <v>SBAOR SPARE</v>
      </c>
      <c r="AC513" s="1" t="str">
        <f t="shared" si="270"/>
        <v/>
      </c>
      <c r="AD513" s="1" t="str">
        <f t="shared" si="271"/>
        <v/>
      </c>
      <c r="AE513" s="1" t="str">
        <f t="shared" si="272"/>
        <v/>
      </c>
      <c r="AF513" s="1"/>
      <c r="AG513" s="1"/>
      <c r="AH513" s="1"/>
      <c r="AI513" s="1"/>
      <c r="AJ513" s="1"/>
      <c r="AK513" s="58" t="s">
        <v>165</v>
      </c>
      <c r="AL513" s="4"/>
      <c r="AM513" s="4"/>
      <c r="AN513" s="5"/>
      <c r="AO513" s="195" t="s">
        <v>161</v>
      </c>
      <c r="AP513" s="199" t="s">
        <v>1658</v>
      </c>
      <c r="AQ513" s="197"/>
      <c r="AR513" s="196"/>
      <c r="AS513" s="196"/>
      <c r="AT513" s="205"/>
      <c r="AU513" s="205"/>
      <c r="AV513" s="196"/>
      <c r="AW513" s="4"/>
      <c r="AX513" s="4"/>
      <c r="AY513" s="4"/>
      <c r="AZ513" s="4"/>
      <c r="BA513" s="4"/>
      <c r="BB513" s="4"/>
      <c r="BC513" s="4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4"/>
      <c r="BW513" s="8"/>
      <c r="BX513" s="8"/>
      <c r="BY513" s="8"/>
      <c r="BZ513" s="4"/>
      <c r="CA513" s="4"/>
      <c r="CB513" s="4"/>
      <c r="CC513" s="4"/>
      <c r="CD513" s="27"/>
      <c r="CE513" s="27"/>
      <c r="CF513" s="207">
        <f t="shared" si="299"/>
        <v>3.952</v>
      </c>
      <c r="CG513" s="208">
        <f t="shared" si="300"/>
        <v>4.048</v>
      </c>
      <c r="CH513" s="209"/>
      <c r="CI513" s="210"/>
      <c r="CJ513" s="207">
        <f t="shared" si="273"/>
        <v>11.952</v>
      </c>
      <c r="CK513" s="208">
        <f t="shared" si="274"/>
        <v>12.048</v>
      </c>
      <c r="CL513" s="209"/>
      <c r="CM513" s="210"/>
      <c r="CN513" s="207">
        <f t="shared" si="301"/>
        <v>19.952000000000002</v>
      </c>
      <c r="CO513" s="208">
        <f t="shared" si="302"/>
        <v>20.047999999999998</v>
      </c>
      <c r="CP513" s="211"/>
      <c r="CQ513" s="212"/>
      <c r="CR513" s="213"/>
      <c r="CS513" s="213"/>
    </row>
    <row r="514" spans="1:97" ht="19.899999999999999" customHeight="1">
      <c r="A514" s="194">
        <v>513</v>
      </c>
      <c r="B514" s="195">
        <v>1</v>
      </c>
      <c r="C514" s="195"/>
      <c r="D514" s="196" t="s">
        <v>4198</v>
      </c>
      <c r="E514" s="196" t="s">
        <v>4199</v>
      </c>
      <c r="F514" s="196" t="s">
        <v>4197</v>
      </c>
      <c r="G514" s="196" t="s">
        <v>313</v>
      </c>
      <c r="H514" s="196" t="s">
        <v>314</v>
      </c>
      <c r="I514" s="237" t="str">
        <f t="shared" ref="I514:I524" si="307">IF(G514&lt;&gt;"",LEFT(G514,FIND("~",G514,1)-1),"")</f>
        <v>0</v>
      </c>
      <c r="J514" s="237" t="str">
        <f t="shared" ref="J514:J524" si="308">IF(G514&lt;&gt;"",MID(G514,FIND("~",G514,1)+1,10),"")</f>
        <v>100</v>
      </c>
      <c r="K514" s="2" t="s">
        <v>75</v>
      </c>
      <c r="L514" s="1">
        <v>8</v>
      </c>
      <c r="M514" s="1">
        <v>3</v>
      </c>
      <c r="N514" s="1">
        <v>1</v>
      </c>
      <c r="O514" s="57" t="s">
        <v>59</v>
      </c>
      <c r="P514" s="57" t="str">
        <f t="shared" si="289"/>
        <v>AO</v>
      </c>
      <c r="Q514" s="2" t="s">
        <v>161</v>
      </c>
      <c r="R514" s="57" t="s">
        <v>162</v>
      </c>
      <c r="S514" s="2"/>
      <c r="T514" s="2"/>
      <c r="U514" s="2">
        <v>32</v>
      </c>
      <c r="V514" s="2"/>
      <c r="W514" s="36" t="s">
        <v>4198</v>
      </c>
      <c r="X514" s="36" t="s">
        <v>1750</v>
      </c>
      <c r="Y514" s="3" t="str">
        <f t="shared" ref="Y514:Y545" si="309">"%Z"&amp;TEXT(L514,"00")&amp;TEXT(M514,"0")&amp;"1"&amp;TEXT(N514,"00")</f>
        <v>%Z083101</v>
      </c>
      <c r="Z514" s="2" t="str">
        <f t="shared" si="296"/>
        <v>%%O08PV8081B</v>
      </c>
      <c r="AA514" s="2"/>
      <c r="AB514" s="2" t="str">
        <f t="shared" ref="AB514:AB545" si="310">IF(F514&lt;&gt;"",F514,"")</f>
        <v>VE803放空管线压力调节阀</v>
      </c>
      <c r="AC514" s="1" t="str">
        <f t="shared" ref="AC514:AC545" si="311">IF(I514&lt;&gt;"",I514,"")</f>
        <v>0</v>
      </c>
      <c r="AD514" s="1" t="str">
        <f t="shared" ref="AD514:AD545" si="312">IF(J514&lt;&gt;"",J514,"")</f>
        <v>100</v>
      </c>
      <c r="AE514" s="1" t="str">
        <f t="shared" ref="AE514:AE545" si="313">IF(H514&lt;&gt;"",H514,"")</f>
        <v>%</v>
      </c>
      <c r="AF514" s="1"/>
      <c r="AG514" s="1"/>
      <c r="AH514" s="1"/>
      <c r="AI514" s="1"/>
      <c r="AJ514" s="1"/>
      <c r="AK514" s="58" t="s">
        <v>165</v>
      </c>
      <c r="AL514" s="4"/>
      <c r="AM514" s="4"/>
      <c r="AN514" s="5"/>
      <c r="AO514" s="195" t="s">
        <v>161</v>
      </c>
      <c r="AP514" s="199" t="s">
        <v>1658</v>
      </c>
      <c r="AQ514" s="197"/>
      <c r="AR514" s="196"/>
      <c r="AS514" s="196"/>
      <c r="AT514" s="205"/>
      <c r="AU514" s="205" t="s">
        <v>1659</v>
      </c>
      <c r="AV514" s="196" t="s">
        <v>170</v>
      </c>
      <c r="AW514" s="4"/>
      <c r="AX514" s="4"/>
      <c r="AY514" s="4"/>
      <c r="AZ514" s="4"/>
      <c r="BA514" s="4"/>
      <c r="BB514" s="4"/>
      <c r="BC514" s="4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4"/>
      <c r="BW514" s="8"/>
      <c r="BX514" s="8"/>
      <c r="BY514" s="8"/>
      <c r="BZ514" s="4"/>
      <c r="CA514" s="4"/>
      <c r="CB514" s="4"/>
      <c r="CC514" s="4"/>
      <c r="CD514" s="27"/>
      <c r="CE514" s="27"/>
      <c r="CF514" s="207">
        <f t="shared" si="299"/>
        <v>3.952</v>
      </c>
      <c r="CG514" s="208">
        <f t="shared" si="300"/>
        <v>4.048</v>
      </c>
      <c r="CH514" s="209"/>
      <c r="CI514" s="210"/>
      <c r="CJ514" s="207">
        <f t="shared" ref="CJ514:CJ545" si="314">IF(OR(P514="AI",P514="PI"),(AD514+AC514)/2-(AD514-AC514)*0.001,IF(P514="AO",12-0.048,""))</f>
        <v>11.952</v>
      </c>
      <c r="CK514" s="208">
        <f t="shared" ref="CK514:CK545" si="315">IF(OR(P514="AI",P514="PI"),(AD514+AC514)/2+(AD514-AC514)*0.001,IF(P514="AO",12+0.048,""))</f>
        <v>12.048</v>
      </c>
      <c r="CL514" s="209"/>
      <c r="CM514" s="210"/>
      <c r="CN514" s="207">
        <f t="shared" si="301"/>
        <v>19.952000000000002</v>
      </c>
      <c r="CO514" s="208">
        <f t="shared" si="302"/>
        <v>20.047999999999998</v>
      </c>
      <c r="CP514" s="211"/>
      <c r="CQ514" s="212"/>
      <c r="CR514" s="213"/>
      <c r="CS514" s="213"/>
    </row>
    <row r="515" spans="1:97" ht="19.899999999999999" customHeight="1">
      <c r="A515" s="194">
        <v>514</v>
      </c>
      <c r="B515" s="195">
        <v>2</v>
      </c>
      <c r="C515" s="195"/>
      <c r="D515" s="196" t="s">
        <v>4200</v>
      </c>
      <c r="E515" s="196" t="s">
        <v>4201</v>
      </c>
      <c r="F515" s="196" t="s">
        <v>4202</v>
      </c>
      <c r="G515" s="196" t="s">
        <v>313</v>
      </c>
      <c r="H515" s="196" t="s">
        <v>314</v>
      </c>
      <c r="I515" s="237" t="str">
        <f t="shared" si="307"/>
        <v>0</v>
      </c>
      <c r="J515" s="237" t="str">
        <f t="shared" si="308"/>
        <v>100</v>
      </c>
      <c r="K515" s="2" t="str">
        <f t="shared" ref="K515:K529" si="316">K514</f>
        <v>FCS0302</v>
      </c>
      <c r="L515" s="1">
        <f t="shared" ref="L515:L529" si="317">L514</f>
        <v>8</v>
      </c>
      <c r="M515" s="1">
        <f t="shared" ref="M515:M529" si="318">M514</f>
        <v>3</v>
      </c>
      <c r="N515" s="1">
        <v>2</v>
      </c>
      <c r="O515" s="57" t="str">
        <f t="shared" ref="O515:O529" si="319">O514</f>
        <v>AAI543</v>
      </c>
      <c r="P515" s="2" t="str">
        <f t="shared" si="289"/>
        <v>AO</v>
      </c>
      <c r="Q515" s="2" t="s">
        <v>161</v>
      </c>
      <c r="R515" s="57" t="s">
        <v>162</v>
      </c>
      <c r="S515" s="2"/>
      <c r="T515" s="2"/>
      <c r="U515" s="2">
        <v>32</v>
      </c>
      <c r="V515" s="2"/>
      <c r="W515" s="36" t="s">
        <v>4200</v>
      </c>
      <c r="X515" s="36" t="s">
        <v>1750</v>
      </c>
      <c r="Y515" s="3" t="str">
        <f t="shared" si="309"/>
        <v>%Z083102</v>
      </c>
      <c r="Z515" s="2" t="str">
        <f t="shared" si="296"/>
        <v>%%O08PV8086A</v>
      </c>
      <c r="AA515" s="2"/>
      <c r="AB515" s="2" t="str">
        <f t="shared" si="310"/>
        <v>VE810放空管线压力调节阀</v>
      </c>
      <c r="AC515" s="1" t="str">
        <f t="shared" si="311"/>
        <v>0</v>
      </c>
      <c r="AD515" s="1" t="str">
        <f t="shared" si="312"/>
        <v>100</v>
      </c>
      <c r="AE515" s="1" t="str">
        <f t="shared" si="313"/>
        <v>%</v>
      </c>
      <c r="AF515" s="1"/>
      <c r="AG515" s="1"/>
      <c r="AH515" s="1"/>
      <c r="AI515" s="1"/>
      <c r="AJ515" s="1"/>
      <c r="AK515" s="58" t="s">
        <v>165</v>
      </c>
      <c r="AL515" s="4"/>
      <c r="AM515" s="4"/>
      <c r="AN515" s="5"/>
      <c r="AO515" s="195" t="s">
        <v>161</v>
      </c>
      <c r="AP515" s="199" t="s">
        <v>1658</v>
      </c>
      <c r="AQ515" s="197"/>
      <c r="AR515" s="196"/>
      <c r="AS515" s="196"/>
      <c r="AT515" s="205"/>
      <c r="AU515" s="205" t="s">
        <v>1659</v>
      </c>
      <c r="AV515" s="196" t="s">
        <v>170</v>
      </c>
      <c r="AW515" s="4"/>
      <c r="AX515" s="4"/>
      <c r="AY515" s="4"/>
      <c r="AZ515" s="4"/>
      <c r="BA515" s="4"/>
      <c r="BB515" s="4"/>
      <c r="BC515" s="4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4"/>
      <c r="BW515" s="8"/>
      <c r="BX515" s="8"/>
      <c r="BY515" s="8"/>
      <c r="BZ515" s="4"/>
      <c r="CA515" s="4"/>
      <c r="CB515" s="4"/>
      <c r="CC515" s="4"/>
      <c r="CD515" s="27"/>
      <c r="CE515" s="27"/>
      <c r="CF515" s="207">
        <f t="shared" si="299"/>
        <v>3.952</v>
      </c>
      <c r="CG515" s="208">
        <f t="shared" si="300"/>
        <v>4.048</v>
      </c>
      <c r="CH515" s="209"/>
      <c r="CI515" s="210"/>
      <c r="CJ515" s="207">
        <f t="shared" si="314"/>
        <v>11.952</v>
      </c>
      <c r="CK515" s="208">
        <f t="shared" si="315"/>
        <v>12.048</v>
      </c>
      <c r="CL515" s="209"/>
      <c r="CM515" s="210"/>
      <c r="CN515" s="207">
        <f t="shared" si="301"/>
        <v>19.952000000000002</v>
      </c>
      <c r="CO515" s="208">
        <f t="shared" si="302"/>
        <v>20.047999999999998</v>
      </c>
      <c r="CP515" s="211"/>
      <c r="CQ515" s="212"/>
      <c r="CR515" s="213"/>
      <c r="CS515" s="213"/>
    </row>
    <row r="516" spans="1:97" ht="19.899999999999999" customHeight="1">
      <c r="A516" s="194">
        <v>515</v>
      </c>
      <c r="B516" s="195">
        <v>3</v>
      </c>
      <c r="C516" s="195"/>
      <c r="D516" s="196" t="s">
        <v>4203</v>
      </c>
      <c r="E516" s="196" t="s">
        <v>4204</v>
      </c>
      <c r="F516" s="196" t="s">
        <v>4202</v>
      </c>
      <c r="G516" s="196" t="s">
        <v>313</v>
      </c>
      <c r="H516" s="196" t="s">
        <v>314</v>
      </c>
      <c r="I516" s="237" t="str">
        <f t="shared" si="307"/>
        <v>0</v>
      </c>
      <c r="J516" s="237" t="str">
        <f t="shared" si="308"/>
        <v>100</v>
      </c>
      <c r="K516" s="2" t="str">
        <f t="shared" si="316"/>
        <v>FCS0302</v>
      </c>
      <c r="L516" s="1">
        <f t="shared" si="317"/>
        <v>8</v>
      </c>
      <c r="M516" s="1">
        <f t="shared" si="318"/>
        <v>3</v>
      </c>
      <c r="N516" s="1">
        <v>3</v>
      </c>
      <c r="O516" s="57" t="str">
        <f t="shared" si="319"/>
        <v>AAI543</v>
      </c>
      <c r="P516" s="2" t="str">
        <f t="shared" si="289"/>
        <v>AO</v>
      </c>
      <c r="Q516" s="2" t="s">
        <v>161</v>
      </c>
      <c r="R516" s="57" t="s">
        <v>162</v>
      </c>
      <c r="S516" s="2"/>
      <c r="T516" s="2"/>
      <c r="U516" s="2">
        <v>32</v>
      </c>
      <c r="V516" s="2"/>
      <c r="W516" s="36" t="s">
        <v>4203</v>
      </c>
      <c r="X516" s="36" t="s">
        <v>1750</v>
      </c>
      <c r="Y516" s="3" t="str">
        <f t="shared" si="309"/>
        <v>%Z083103</v>
      </c>
      <c r="Z516" s="2" t="str">
        <f t="shared" si="296"/>
        <v>%%O08PV8086B</v>
      </c>
      <c r="AA516" s="2"/>
      <c r="AB516" s="2" t="str">
        <f t="shared" si="310"/>
        <v>VE810放空管线压力调节阀</v>
      </c>
      <c r="AC516" s="1" t="str">
        <f t="shared" si="311"/>
        <v>0</v>
      </c>
      <c r="AD516" s="1" t="str">
        <f t="shared" si="312"/>
        <v>100</v>
      </c>
      <c r="AE516" s="1" t="str">
        <f t="shared" si="313"/>
        <v>%</v>
      </c>
      <c r="AF516" s="1"/>
      <c r="AG516" s="1"/>
      <c r="AH516" s="1"/>
      <c r="AI516" s="1"/>
      <c r="AJ516" s="1"/>
      <c r="AK516" s="58" t="s">
        <v>165</v>
      </c>
      <c r="AL516" s="4"/>
      <c r="AM516" s="4"/>
      <c r="AN516" s="5"/>
      <c r="AO516" s="195" t="s">
        <v>161</v>
      </c>
      <c r="AP516" s="199" t="s">
        <v>1658</v>
      </c>
      <c r="AQ516" s="197"/>
      <c r="AR516" s="196"/>
      <c r="AS516" s="196"/>
      <c r="AT516" s="205"/>
      <c r="AU516" s="205" t="s">
        <v>1659</v>
      </c>
      <c r="AV516" s="196" t="s">
        <v>170</v>
      </c>
      <c r="AW516" s="4"/>
      <c r="AX516" s="4"/>
      <c r="AY516" s="4"/>
      <c r="AZ516" s="4"/>
      <c r="BA516" s="4"/>
      <c r="BB516" s="4"/>
      <c r="BC516" s="4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4"/>
      <c r="BW516" s="8"/>
      <c r="BX516" s="8"/>
      <c r="BY516" s="8"/>
      <c r="BZ516" s="4"/>
      <c r="CA516" s="4"/>
      <c r="CB516" s="4"/>
      <c r="CC516" s="4"/>
      <c r="CD516" s="27"/>
      <c r="CE516" s="27"/>
      <c r="CF516" s="207">
        <f t="shared" si="299"/>
        <v>3.952</v>
      </c>
      <c r="CG516" s="208">
        <f t="shared" si="300"/>
        <v>4.048</v>
      </c>
      <c r="CH516" s="209"/>
      <c r="CI516" s="210"/>
      <c r="CJ516" s="207">
        <f t="shared" si="314"/>
        <v>11.952</v>
      </c>
      <c r="CK516" s="208">
        <f t="shared" si="315"/>
        <v>12.048</v>
      </c>
      <c r="CL516" s="209"/>
      <c r="CM516" s="210"/>
      <c r="CN516" s="207">
        <f t="shared" si="301"/>
        <v>19.952000000000002</v>
      </c>
      <c r="CO516" s="208">
        <f t="shared" si="302"/>
        <v>20.047999999999998</v>
      </c>
      <c r="CP516" s="211"/>
      <c r="CQ516" s="212"/>
      <c r="CR516" s="213"/>
      <c r="CS516" s="213"/>
    </row>
    <row r="517" spans="1:97" ht="19.899999999999999" customHeight="1">
      <c r="A517" s="194">
        <v>516</v>
      </c>
      <c r="B517" s="195">
        <v>4</v>
      </c>
      <c r="C517" s="195"/>
      <c r="D517" s="196" t="s">
        <v>4205</v>
      </c>
      <c r="E517" s="196" t="s">
        <v>4206</v>
      </c>
      <c r="F517" s="196" t="s">
        <v>4207</v>
      </c>
      <c r="G517" s="196" t="s">
        <v>313</v>
      </c>
      <c r="H517" s="196" t="s">
        <v>314</v>
      </c>
      <c r="I517" s="237" t="str">
        <f t="shared" si="307"/>
        <v>0</v>
      </c>
      <c r="J517" s="237" t="str">
        <f t="shared" si="308"/>
        <v>100</v>
      </c>
      <c r="K517" s="2" t="str">
        <f t="shared" si="316"/>
        <v>FCS0302</v>
      </c>
      <c r="L517" s="1">
        <f t="shared" si="317"/>
        <v>8</v>
      </c>
      <c r="M517" s="1">
        <f t="shared" si="318"/>
        <v>3</v>
      </c>
      <c r="N517" s="1">
        <v>4</v>
      </c>
      <c r="O517" s="57" t="str">
        <f t="shared" si="319"/>
        <v>AAI543</v>
      </c>
      <c r="P517" s="2" t="str">
        <f t="shared" si="289"/>
        <v>AO</v>
      </c>
      <c r="Q517" s="2" t="s">
        <v>161</v>
      </c>
      <c r="R517" s="57" t="s">
        <v>162</v>
      </c>
      <c r="S517" s="2"/>
      <c r="T517" s="2"/>
      <c r="U517" s="2">
        <v>24</v>
      </c>
      <c r="V517" s="2"/>
      <c r="W517" s="36" t="s">
        <v>2964</v>
      </c>
      <c r="X517" s="36" t="s">
        <v>164</v>
      </c>
      <c r="Y517" s="3" t="str">
        <f t="shared" si="309"/>
        <v>%Z083104</v>
      </c>
      <c r="Z517" s="2" t="str">
        <f t="shared" si="296"/>
        <v>%%O08PV8093</v>
      </c>
      <c r="AA517" s="2"/>
      <c r="AB517" s="2" t="str">
        <f t="shared" si="310"/>
        <v>VE801出口压力调节阀</v>
      </c>
      <c r="AC517" s="1" t="str">
        <f t="shared" si="311"/>
        <v>0</v>
      </c>
      <c r="AD517" s="1" t="str">
        <f t="shared" si="312"/>
        <v>100</v>
      </c>
      <c r="AE517" s="1" t="str">
        <f t="shared" si="313"/>
        <v>%</v>
      </c>
      <c r="AF517" s="1"/>
      <c r="AG517" s="1"/>
      <c r="AH517" s="1"/>
      <c r="AI517" s="1"/>
      <c r="AJ517" s="1"/>
      <c r="AK517" s="58" t="s">
        <v>165</v>
      </c>
      <c r="AL517" s="4"/>
      <c r="AM517" s="4"/>
      <c r="AN517" s="5"/>
      <c r="AO517" s="195" t="s">
        <v>161</v>
      </c>
      <c r="AP517" s="199" t="s">
        <v>1658</v>
      </c>
      <c r="AQ517" s="197"/>
      <c r="AR517" s="196"/>
      <c r="AS517" s="196"/>
      <c r="AT517" s="205"/>
      <c r="AU517" s="205" t="s">
        <v>1659</v>
      </c>
      <c r="AV517" s="196" t="s">
        <v>170</v>
      </c>
      <c r="AW517" s="4"/>
      <c r="AX517" s="4"/>
      <c r="AY517" s="4"/>
      <c r="AZ517" s="4"/>
      <c r="BA517" s="4"/>
      <c r="BB517" s="4"/>
      <c r="BC517" s="4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4"/>
      <c r="BW517" s="8"/>
      <c r="BX517" s="8"/>
      <c r="BY517" s="8"/>
      <c r="BZ517" s="4"/>
      <c r="CA517" s="4"/>
      <c r="CB517" s="4"/>
      <c r="CC517" s="4"/>
      <c r="CD517" s="27"/>
      <c r="CE517" s="27"/>
      <c r="CF517" s="207">
        <f t="shared" si="299"/>
        <v>3.952</v>
      </c>
      <c r="CG517" s="208">
        <f t="shared" si="300"/>
        <v>4.048</v>
      </c>
      <c r="CH517" s="209"/>
      <c r="CI517" s="210"/>
      <c r="CJ517" s="207">
        <f t="shared" si="314"/>
        <v>11.952</v>
      </c>
      <c r="CK517" s="208">
        <f t="shared" si="315"/>
        <v>12.048</v>
      </c>
      <c r="CL517" s="209"/>
      <c r="CM517" s="210"/>
      <c r="CN517" s="207">
        <f t="shared" si="301"/>
        <v>19.952000000000002</v>
      </c>
      <c r="CO517" s="208">
        <f t="shared" si="302"/>
        <v>20.047999999999998</v>
      </c>
      <c r="CP517" s="211"/>
      <c r="CQ517" s="212"/>
      <c r="CR517" s="213"/>
      <c r="CS517" s="213"/>
    </row>
    <row r="518" spans="1:97" ht="19.899999999999999" customHeight="1">
      <c r="A518" s="194">
        <v>517</v>
      </c>
      <c r="B518" s="195">
        <v>5</v>
      </c>
      <c r="C518" s="195"/>
      <c r="D518" s="196" t="s">
        <v>4208</v>
      </c>
      <c r="E518" s="196" t="s">
        <v>4209</v>
      </c>
      <c r="F518" s="196" t="s">
        <v>4210</v>
      </c>
      <c r="G518" s="196" t="s">
        <v>313</v>
      </c>
      <c r="H518" s="196" t="s">
        <v>314</v>
      </c>
      <c r="I518" s="237" t="str">
        <f t="shared" si="307"/>
        <v>0</v>
      </c>
      <c r="J518" s="237" t="str">
        <f t="shared" si="308"/>
        <v>100</v>
      </c>
      <c r="K518" s="2" t="str">
        <f t="shared" si="316"/>
        <v>FCS0302</v>
      </c>
      <c r="L518" s="1">
        <f t="shared" si="317"/>
        <v>8</v>
      </c>
      <c r="M518" s="1">
        <f t="shared" si="318"/>
        <v>3</v>
      </c>
      <c r="N518" s="1">
        <v>5</v>
      </c>
      <c r="O518" s="57" t="str">
        <f t="shared" si="319"/>
        <v>AAI543</v>
      </c>
      <c r="P518" s="2" t="str">
        <f t="shared" si="289"/>
        <v>AO</v>
      </c>
      <c r="Q518" s="2" t="s">
        <v>161</v>
      </c>
      <c r="R518" s="57" t="s">
        <v>162</v>
      </c>
      <c r="S518" s="2"/>
      <c r="T518" s="2"/>
      <c r="U518" s="2">
        <v>25</v>
      </c>
      <c r="V518" s="2"/>
      <c r="W518" s="36" t="s">
        <v>2968</v>
      </c>
      <c r="X518" s="36" t="s">
        <v>164</v>
      </c>
      <c r="Y518" s="3" t="str">
        <f t="shared" si="309"/>
        <v>%Z083105</v>
      </c>
      <c r="Z518" s="2" t="str">
        <f t="shared" si="296"/>
        <v>%%O08TV1120</v>
      </c>
      <c r="AA518" s="2"/>
      <c r="AB518" s="2" t="str">
        <f t="shared" si="310"/>
        <v>HE104出口温度调节阀</v>
      </c>
      <c r="AC518" s="1" t="str">
        <f t="shared" si="311"/>
        <v>0</v>
      </c>
      <c r="AD518" s="1" t="str">
        <f t="shared" si="312"/>
        <v>100</v>
      </c>
      <c r="AE518" s="1" t="str">
        <f t="shared" si="313"/>
        <v>%</v>
      </c>
      <c r="AF518" s="1"/>
      <c r="AG518" s="1"/>
      <c r="AH518" s="1"/>
      <c r="AI518" s="1"/>
      <c r="AJ518" s="1"/>
      <c r="AK518" s="58" t="s">
        <v>165</v>
      </c>
      <c r="AL518" s="4"/>
      <c r="AM518" s="4"/>
      <c r="AN518" s="5"/>
      <c r="AO518" s="195" t="s">
        <v>161</v>
      </c>
      <c r="AP518" s="199" t="s">
        <v>1658</v>
      </c>
      <c r="AQ518" s="197"/>
      <c r="AR518" s="196"/>
      <c r="AS518" s="196"/>
      <c r="AT518" s="205"/>
      <c r="AU518" s="205" t="s">
        <v>1659</v>
      </c>
      <c r="AV518" s="196" t="s">
        <v>170</v>
      </c>
      <c r="AW518" s="4"/>
      <c r="AX518" s="4"/>
      <c r="AY518" s="4"/>
      <c r="AZ518" s="4"/>
      <c r="BA518" s="4"/>
      <c r="BB518" s="4"/>
      <c r="BC518" s="4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4"/>
      <c r="BW518" s="8"/>
      <c r="BX518" s="8"/>
      <c r="BY518" s="8"/>
      <c r="BZ518" s="4"/>
      <c r="CA518" s="4"/>
      <c r="CB518" s="4"/>
      <c r="CC518" s="4"/>
      <c r="CD518" s="27"/>
      <c r="CE518" s="27"/>
      <c r="CF518" s="207">
        <f t="shared" si="299"/>
        <v>3.952</v>
      </c>
      <c r="CG518" s="208">
        <f t="shared" si="300"/>
        <v>4.048</v>
      </c>
      <c r="CH518" s="209"/>
      <c r="CI518" s="210"/>
      <c r="CJ518" s="207">
        <f t="shared" si="314"/>
        <v>11.952</v>
      </c>
      <c r="CK518" s="208">
        <f t="shared" si="315"/>
        <v>12.048</v>
      </c>
      <c r="CL518" s="209"/>
      <c r="CM518" s="210"/>
      <c r="CN518" s="207">
        <f t="shared" si="301"/>
        <v>19.952000000000002</v>
      </c>
      <c r="CO518" s="208">
        <f t="shared" si="302"/>
        <v>20.047999999999998</v>
      </c>
      <c r="CP518" s="211"/>
      <c r="CQ518" s="212"/>
      <c r="CR518" s="213"/>
      <c r="CS518" s="213"/>
    </row>
    <row r="519" spans="1:97" ht="19.899999999999999" customHeight="1">
      <c r="A519" s="194">
        <v>518</v>
      </c>
      <c r="B519" s="195">
        <v>6</v>
      </c>
      <c r="C519" s="195"/>
      <c r="D519" s="196" t="s">
        <v>4211</v>
      </c>
      <c r="E519" s="196" t="s">
        <v>4212</v>
      </c>
      <c r="F519" s="196" t="s">
        <v>4213</v>
      </c>
      <c r="G519" s="196" t="s">
        <v>313</v>
      </c>
      <c r="H519" s="196" t="s">
        <v>314</v>
      </c>
      <c r="I519" s="237" t="str">
        <f t="shared" si="307"/>
        <v>0</v>
      </c>
      <c r="J519" s="237" t="str">
        <f t="shared" si="308"/>
        <v>100</v>
      </c>
      <c r="K519" s="2" t="str">
        <f t="shared" si="316"/>
        <v>FCS0302</v>
      </c>
      <c r="L519" s="1">
        <f t="shared" si="317"/>
        <v>8</v>
      </c>
      <c r="M519" s="1">
        <f t="shared" si="318"/>
        <v>3</v>
      </c>
      <c r="N519" s="1">
        <v>6</v>
      </c>
      <c r="O519" s="57" t="str">
        <f t="shared" si="319"/>
        <v>AAI543</v>
      </c>
      <c r="P519" s="2" t="str">
        <f t="shared" si="289"/>
        <v>AO</v>
      </c>
      <c r="Q519" s="2" t="s">
        <v>161</v>
      </c>
      <c r="R519" s="57" t="s">
        <v>162</v>
      </c>
      <c r="S519" s="2"/>
      <c r="T519" s="2"/>
      <c r="U519" s="2">
        <v>24</v>
      </c>
      <c r="V519" s="2"/>
      <c r="W519" s="36" t="s">
        <v>2972</v>
      </c>
      <c r="X519" s="36" t="s">
        <v>164</v>
      </c>
      <c r="Y519" s="3" t="str">
        <f t="shared" si="309"/>
        <v>%Z083106</v>
      </c>
      <c r="Z519" s="2" t="str">
        <f t="shared" si="296"/>
        <v>%%O08TV6106</v>
      </c>
      <c r="AA519" s="2"/>
      <c r="AB519" s="2" t="str">
        <f t="shared" si="310"/>
        <v>SP901补充水温度调节阀</v>
      </c>
      <c r="AC519" s="1" t="str">
        <f t="shared" si="311"/>
        <v>0</v>
      </c>
      <c r="AD519" s="1" t="str">
        <f t="shared" si="312"/>
        <v>100</v>
      </c>
      <c r="AE519" s="1" t="str">
        <f t="shared" si="313"/>
        <v>%</v>
      </c>
      <c r="AF519" s="1"/>
      <c r="AG519" s="1"/>
      <c r="AH519" s="1"/>
      <c r="AI519" s="1"/>
      <c r="AJ519" s="1"/>
      <c r="AK519" s="58" t="s">
        <v>165</v>
      </c>
      <c r="AL519" s="4"/>
      <c r="AM519" s="4"/>
      <c r="AN519" s="5"/>
      <c r="AO519" s="195" t="s">
        <v>161</v>
      </c>
      <c r="AP519" s="199" t="s">
        <v>1658</v>
      </c>
      <c r="AQ519" s="197"/>
      <c r="AR519" s="196"/>
      <c r="AS519" s="196"/>
      <c r="AT519" s="205"/>
      <c r="AU519" s="205" t="s">
        <v>1659</v>
      </c>
      <c r="AV519" s="196" t="s">
        <v>170</v>
      </c>
      <c r="AW519" s="4"/>
      <c r="AX519" s="4"/>
      <c r="AY519" s="4"/>
      <c r="AZ519" s="4"/>
      <c r="BA519" s="4"/>
      <c r="BB519" s="4"/>
      <c r="BC519" s="4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4"/>
      <c r="BW519" s="8"/>
      <c r="BX519" s="8"/>
      <c r="BY519" s="8"/>
      <c r="BZ519" s="4"/>
      <c r="CA519" s="4"/>
      <c r="CB519" s="4"/>
      <c r="CC519" s="4"/>
      <c r="CD519" s="27"/>
      <c r="CE519" s="27"/>
      <c r="CF519" s="207">
        <f t="shared" si="299"/>
        <v>3.952</v>
      </c>
      <c r="CG519" s="208">
        <f t="shared" si="300"/>
        <v>4.048</v>
      </c>
      <c r="CH519" s="209"/>
      <c r="CI519" s="210"/>
      <c r="CJ519" s="207">
        <f t="shared" si="314"/>
        <v>11.952</v>
      </c>
      <c r="CK519" s="208">
        <f t="shared" si="315"/>
        <v>12.048</v>
      </c>
      <c r="CL519" s="209"/>
      <c r="CM519" s="210"/>
      <c r="CN519" s="207">
        <f t="shared" si="301"/>
        <v>19.952000000000002</v>
      </c>
      <c r="CO519" s="208">
        <f t="shared" si="302"/>
        <v>20.047999999999998</v>
      </c>
      <c r="CP519" s="211"/>
      <c r="CQ519" s="212"/>
      <c r="CR519" s="213"/>
      <c r="CS519" s="213"/>
    </row>
    <row r="520" spans="1:97" ht="19.899999999999999" customHeight="1">
      <c r="A520" s="194">
        <v>519</v>
      </c>
      <c r="B520" s="195">
        <v>7</v>
      </c>
      <c r="C520" s="195"/>
      <c r="D520" s="196" t="s">
        <v>4214</v>
      </c>
      <c r="E520" s="196" t="s">
        <v>4215</v>
      </c>
      <c r="F520" s="196" t="s">
        <v>4216</v>
      </c>
      <c r="G520" s="196" t="s">
        <v>313</v>
      </c>
      <c r="H520" s="196" t="s">
        <v>314</v>
      </c>
      <c r="I520" s="237" t="str">
        <f t="shared" si="307"/>
        <v>0</v>
      </c>
      <c r="J520" s="237" t="str">
        <f t="shared" si="308"/>
        <v>100</v>
      </c>
      <c r="K520" s="2" t="str">
        <f t="shared" si="316"/>
        <v>FCS0302</v>
      </c>
      <c r="L520" s="1">
        <f t="shared" si="317"/>
        <v>8</v>
      </c>
      <c r="M520" s="1">
        <f t="shared" si="318"/>
        <v>3</v>
      </c>
      <c r="N520" s="1">
        <v>7</v>
      </c>
      <c r="O520" s="57" t="str">
        <f t="shared" si="319"/>
        <v>AAI543</v>
      </c>
      <c r="P520" s="2" t="str">
        <f t="shared" si="289"/>
        <v>AO</v>
      </c>
      <c r="Q520" s="2" t="s">
        <v>161</v>
      </c>
      <c r="R520" s="57" t="s">
        <v>162</v>
      </c>
      <c r="S520" s="2"/>
      <c r="T520" s="2"/>
      <c r="U520" s="2">
        <v>25</v>
      </c>
      <c r="V520" s="2"/>
      <c r="W520" s="36" t="s">
        <v>3769</v>
      </c>
      <c r="X520" s="36" t="s">
        <v>164</v>
      </c>
      <c r="Y520" s="3" t="str">
        <f t="shared" si="309"/>
        <v>%Z083107</v>
      </c>
      <c r="Z520" s="2" t="str">
        <f t="shared" si="296"/>
        <v>%%O08TV6202</v>
      </c>
      <c r="AA520" s="2"/>
      <c r="AB520" s="2" t="str">
        <f t="shared" si="310"/>
        <v>HE603排污水出口温度调阀</v>
      </c>
      <c r="AC520" s="1" t="str">
        <f t="shared" si="311"/>
        <v>0</v>
      </c>
      <c r="AD520" s="1" t="str">
        <f t="shared" si="312"/>
        <v>100</v>
      </c>
      <c r="AE520" s="1" t="str">
        <f t="shared" si="313"/>
        <v>%</v>
      </c>
      <c r="AF520" s="59"/>
      <c r="AG520" s="59"/>
      <c r="AH520" s="1"/>
      <c r="AI520" s="1"/>
      <c r="AJ520" s="1"/>
      <c r="AK520" s="58" t="s">
        <v>165</v>
      </c>
      <c r="AL520" s="4"/>
      <c r="AM520" s="4"/>
      <c r="AN520" s="5"/>
      <c r="AO520" s="195" t="s">
        <v>161</v>
      </c>
      <c r="AP520" s="199" t="s">
        <v>1658</v>
      </c>
      <c r="AQ520" s="197"/>
      <c r="AR520" s="196"/>
      <c r="AS520" s="196"/>
      <c r="AT520" s="205"/>
      <c r="AU520" s="205" t="s">
        <v>1659</v>
      </c>
      <c r="AV520" s="196" t="s">
        <v>170</v>
      </c>
      <c r="AW520" s="4"/>
      <c r="AX520" s="4"/>
      <c r="AY520" s="4"/>
      <c r="AZ520" s="4"/>
      <c r="BA520" s="4"/>
      <c r="BB520" s="4"/>
      <c r="BC520" s="4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4"/>
      <c r="BW520" s="8"/>
      <c r="BX520" s="8"/>
      <c r="BY520" s="8"/>
      <c r="BZ520" s="4"/>
      <c r="CA520" s="4"/>
      <c r="CB520" s="4"/>
      <c r="CC520" s="4"/>
      <c r="CD520" s="27"/>
      <c r="CE520" s="27"/>
      <c r="CF520" s="207">
        <f t="shared" si="299"/>
        <v>3.952</v>
      </c>
      <c r="CG520" s="208">
        <f t="shared" si="300"/>
        <v>4.048</v>
      </c>
      <c r="CH520" s="209"/>
      <c r="CI520" s="210"/>
      <c r="CJ520" s="207">
        <f t="shared" si="314"/>
        <v>11.952</v>
      </c>
      <c r="CK520" s="208">
        <f t="shared" si="315"/>
        <v>12.048</v>
      </c>
      <c r="CL520" s="209"/>
      <c r="CM520" s="210"/>
      <c r="CN520" s="207">
        <f t="shared" si="301"/>
        <v>19.952000000000002</v>
      </c>
      <c r="CO520" s="208">
        <f t="shared" si="302"/>
        <v>20.047999999999998</v>
      </c>
      <c r="CP520" s="211"/>
      <c r="CQ520" s="212"/>
      <c r="CR520" s="213"/>
      <c r="CS520" s="213"/>
    </row>
    <row r="521" spans="1:97" ht="19.899999999999999" customHeight="1">
      <c r="A521" s="194">
        <v>520</v>
      </c>
      <c r="B521" s="195">
        <v>8</v>
      </c>
      <c r="C521" s="195"/>
      <c r="D521" s="196" t="s">
        <v>4217</v>
      </c>
      <c r="E521" s="196" t="s">
        <v>4218</v>
      </c>
      <c r="F521" s="196" t="s">
        <v>4219</v>
      </c>
      <c r="G521" s="196" t="s">
        <v>313</v>
      </c>
      <c r="H521" s="196" t="s">
        <v>314</v>
      </c>
      <c r="I521" s="237" t="str">
        <f t="shared" si="307"/>
        <v>0</v>
      </c>
      <c r="J521" s="237" t="str">
        <f t="shared" si="308"/>
        <v>100</v>
      </c>
      <c r="K521" s="2" t="str">
        <f t="shared" si="316"/>
        <v>FCS0302</v>
      </c>
      <c r="L521" s="1">
        <f t="shared" si="317"/>
        <v>8</v>
      </c>
      <c r="M521" s="1">
        <f t="shared" si="318"/>
        <v>3</v>
      </c>
      <c r="N521" s="1">
        <v>8</v>
      </c>
      <c r="O521" s="57" t="str">
        <f t="shared" si="319"/>
        <v>AAI543</v>
      </c>
      <c r="P521" s="2" t="str">
        <f t="shared" si="289"/>
        <v>AO</v>
      </c>
      <c r="Q521" s="2" t="s">
        <v>161</v>
      </c>
      <c r="R521" s="57" t="s">
        <v>162</v>
      </c>
      <c r="S521" s="2"/>
      <c r="T521" s="2"/>
      <c r="U521" s="2">
        <v>25</v>
      </c>
      <c r="V521" s="2"/>
      <c r="W521" s="36" t="s">
        <v>2976</v>
      </c>
      <c r="X521" s="36" t="s">
        <v>164</v>
      </c>
      <c r="Y521" s="3" t="str">
        <f t="shared" si="309"/>
        <v>%Z083108</v>
      </c>
      <c r="Z521" s="2" t="str">
        <f t="shared" si="296"/>
        <v>%%O08TV8029</v>
      </c>
      <c r="AA521" s="2"/>
      <c r="AB521" s="2" t="str">
        <f t="shared" si="310"/>
        <v>HE825入口温度调节阀</v>
      </c>
      <c r="AC521" s="1" t="str">
        <f t="shared" si="311"/>
        <v>0</v>
      </c>
      <c r="AD521" s="1" t="str">
        <f t="shared" si="312"/>
        <v>100</v>
      </c>
      <c r="AE521" s="1" t="str">
        <f t="shared" si="313"/>
        <v>%</v>
      </c>
      <c r="AF521" s="1"/>
      <c r="AG521" s="1"/>
      <c r="AH521" s="1"/>
      <c r="AI521" s="1"/>
      <c r="AJ521" s="1"/>
      <c r="AK521" s="58" t="s">
        <v>165</v>
      </c>
      <c r="AL521" s="4"/>
      <c r="AM521" s="4"/>
      <c r="AN521" s="5"/>
      <c r="AO521" s="195" t="s">
        <v>161</v>
      </c>
      <c r="AP521" s="199" t="s">
        <v>1658</v>
      </c>
      <c r="AQ521" s="197"/>
      <c r="AR521" s="196"/>
      <c r="AS521" s="196"/>
      <c r="AT521" s="205"/>
      <c r="AU521" s="205" t="s">
        <v>1659</v>
      </c>
      <c r="AV521" s="196" t="s">
        <v>170</v>
      </c>
      <c r="AW521" s="4"/>
      <c r="AX521" s="4"/>
      <c r="AY521" s="4"/>
      <c r="AZ521" s="4"/>
      <c r="BA521" s="4"/>
      <c r="BB521" s="4"/>
      <c r="BC521" s="4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4"/>
      <c r="BW521" s="8"/>
      <c r="BX521" s="8"/>
      <c r="BY521" s="8"/>
      <c r="BZ521" s="4"/>
      <c r="CA521" s="4"/>
      <c r="CB521" s="4"/>
      <c r="CC521" s="4"/>
      <c r="CD521" s="27"/>
      <c r="CE521" s="27"/>
      <c r="CF521" s="207">
        <f t="shared" si="299"/>
        <v>3.952</v>
      </c>
      <c r="CG521" s="208">
        <f t="shared" si="300"/>
        <v>4.048</v>
      </c>
      <c r="CH521" s="209"/>
      <c r="CI521" s="210"/>
      <c r="CJ521" s="207">
        <f t="shared" si="314"/>
        <v>11.952</v>
      </c>
      <c r="CK521" s="208">
        <f t="shared" si="315"/>
        <v>12.048</v>
      </c>
      <c r="CL521" s="209"/>
      <c r="CM521" s="210"/>
      <c r="CN521" s="207">
        <f t="shared" si="301"/>
        <v>19.952000000000002</v>
      </c>
      <c r="CO521" s="208">
        <f t="shared" si="302"/>
        <v>20.047999999999998</v>
      </c>
      <c r="CP521" s="211"/>
      <c r="CQ521" s="212"/>
      <c r="CR521" s="213"/>
      <c r="CS521" s="213"/>
    </row>
    <row r="522" spans="1:97" ht="19.899999999999999" customHeight="1">
      <c r="A522" s="194">
        <v>521</v>
      </c>
      <c r="B522" s="195">
        <v>9</v>
      </c>
      <c r="C522" s="195"/>
      <c r="D522" s="196" t="s">
        <v>4220</v>
      </c>
      <c r="E522" s="196" t="s">
        <v>4221</v>
      </c>
      <c r="F522" s="196" t="s">
        <v>4222</v>
      </c>
      <c r="G522" s="196" t="s">
        <v>4223</v>
      </c>
      <c r="H522" s="196" t="s">
        <v>160</v>
      </c>
      <c r="I522" s="237" t="str">
        <f t="shared" si="307"/>
        <v>0</v>
      </c>
      <c r="J522" s="237" t="str">
        <f t="shared" si="308"/>
        <v>430</v>
      </c>
      <c r="K522" s="2" t="str">
        <f t="shared" si="316"/>
        <v>FCS0302</v>
      </c>
      <c r="L522" s="1">
        <f t="shared" si="317"/>
        <v>8</v>
      </c>
      <c r="M522" s="1">
        <f t="shared" si="318"/>
        <v>3</v>
      </c>
      <c r="N522" s="1">
        <v>9</v>
      </c>
      <c r="O522" s="57" t="str">
        <f t="shared" si="319"/>
        <v>AAI543</v>
      </c>
      <c r="P522" s="2" t="str">
        <f t="shared" si="289"/>
        <v>AO</v>
      </c>
      <c r="Q522" s="2" t="s">
        <v>161</v>
      </c>
      <c r="R522" s="57" t="s">
        <v>162</v>
      </c>
      <c r="S522" s="2"/>
      <c r="T522" s="2"/>
      <c r="U522" s="2"/>
      <c r="V522" s="2"/>
      <c r="W522" s="36" t="s">
        <v>4224</v>
      </c>
      <c r="X522" s="36" t="s">
        <v>1880</v>
      </c>
      <c r="Y522" s="3" t="str">
        <f t="shared" si="309"/>
        <v>%Z083109</v>
      </c>
      <c r="Z522" s="2" t="str">
        <f t="shared" si="296"/>
        <v>%%O08FI9001A</v>
      </c>
      <c r="AA522" s="2"/>
      <c r="AB522" s="2" t="str">
        <f t="shared" si="310"/>
        <v>VE905蒸汽流量指示</v>
      </c>
      <c r="AC522" s="1" t="str">
        <f t="shared" si="311"/>
        <v>0</v>
      </c>
      <c r="AD522" s="1" t="str">
        <f t="shared" si="312"/>
        <v>430</v>
      </c>
      <c r="AE522" s="1" t="str">
        <f t="shared" si="313"/>
        <v>kg/h</v>
      </c>
      <c r="AF522" s="1"/>
      <c r="AG522" s="1"/>
      <c r="AH522" s="1"/>
      <c r="AI522" s="1"/>
      <c r="AJ522" s="1"/>
      <c r="AK522" s="58" t="s">
        <v>165</v>
      </c>
      <c r="AL522" s="4"/>
      <c r="AM522" s="4"/>
      <c r="AN522" s="5"/>
      <c r="AO522" s="195" t="s">
        <v>161</v>
      </c>
      <c r="AP522" s="199" t="s">
        <v>1658</v>
      </c>
      <c r="AQ522" s="197"/>
      <c r="AR522" s="196"/>
      <c r="AS522" s="196"/>
      <c r="AT522" s="205"/>
      <c r="AU522" s="205" t="s">
        <v>1659</v>
      </c>
      <c r="AV522" s="196" t="s">
        <v>170</v>
      </c>
      <c r="AW522" s="4"/>
      <c r="AX522" s="4"/>
      <c r="AY522" s="4"/>
      <c r="AZ522" s="4"/>
      <c r="BA522" s="4"/>
      <c r="BB522" s="4"/>
      <c r="BC522" s="4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4"/>
      <c r="BW522" s="8"/>
      <c r="BX522" s="8"/>
      <c r="BY522" s="8"/>
      <c r="BZ522" s="4"/>
      <c r="CA522" s="4"/>
      <c r="CB522" s="4"/>
      <c r="CC522" s="4"/>
      <c r="CD522" s="27"/>
      <c r="CE522" s="27"/>
      <c r="CF522" s="207">
        <f t="shared" si="299"/>
        <v>3.952</v>
      </c>
      <c r="CG522" s="208">
        <f t="shared" si="300"/>
        <v>4.048</v>
      </c>
      <c r="CH522" s="209"/>
      <c r="CI522" s="210"/>
      <c r="CJ522" s="207">
        <f t="shared" si="314"/>
        <v>11.952</v>
      </c>
      <c r="CK522" s="208">
        <f t="shared" si="315"/>
        <v>12.048</v>
      </c>
      <c r="CL522" s="209"/>
      <c r="CM522" s="210"/>
      <c r="CN522" s="207">
        <f t="shared" si="301"/>
        <v>19.952000000000002</v>
      </c>
      <c r="CO522" s="208">
        <f t="shared" si="302"/>
        <v>20.047999999999998</v>
      </c>
      <c r="CP522" s="211"/>
      <c r="CQ522" s="212"/>
      <c r="CR522" s="213"/>
      <c r="CS522" s="213"/>
    </row>
    <row r="523" spans="1:97" ht="19.899999999999999" customHeight="1">
      <c r="A523" s="194">
        <v>522</v>
      </c>
      <c r="B523" s="195">
        <v>10</v>
      </c>
      <c r="C523" s="195"/>
      <c r="D523" s="196" t="s">
        <v>4225</v>
      </c>
      <c r="E523" s="196" t="s">
        <v>4226</v>
      </c>
      <c r="F523" s="196" t="s">
        <v>4227</v>
      </c>
      <c r="G523" s="196" t="s">
        <v>313</v>
      </c>
      <c r="H523" s="196" t="s">
        <v>314</v>
      </c>
      <c r="I523" s="237" t="str">
        <f t="shared" si="307"/>
        <v>0</v>
      </c>
      <c r="J523" s="237" t="str">
        <f t="shared" si="308"/>
        <v>100</v>
      </c>
      <c r="K523" s="2" t="str">
        <f t="shared" si="316"/>
        <v>FCS0302</v>
      </c>
      <c r="L523" s="1">
        <f t="shared" si="317"/>
        <v>8</v>
      </c>
      <c r="M523" s="1">
        <f t="shared" si="318"/>
        <v>3</v>
      </c>
      <c r="N523" s="1">
        <v>10</v>
      </c>
      <c r="O523" s="57" t="str">
        <f t="shared" si="319"/>
        <v>AAI543</v>
      </c>
      <c r="P523" s="2" t="str">
        <f t="shared" si="289"/>
        <v>AO</v>
      </c>
      <c r="Q523" s="2" t="s">
        <v>161</v>
      </c>
      <c r="R523" s="57" t="s">
        <v>162</v>
      </c>
      <c r="S523" s="2"/>
      <c r="T523" s="2"/>
      <c r="U523" s="2"/>
      <c r="V523" s="2"/>
      <c r="W523" s="36" t="s">
        <v>3515</v>
      </c>
      <c r="X523" s="36" t="s">
        <v>1880</v>
      </c>
      <c r="Y523" s="3" t="str">
        <f t="shared" si="309"/>
        <v>%Z083110</v>
      </c>
      <c r="Z523" s="2" t="str">
        <f t="shared" si="296"/>
        <v>%%O08LI7007A</v>
      </c>
      <c r="AA523" s="2"/>
      <c r="AB523" s="2" t="str">
        <f t="shared" si="310"/>
        <v>TK717液位指示</v>
      </c>
      <c r="AC523" s="1" t="str">
        <f t="shared" si="311"/>
        <v>0</v>
      </c>
      <c r="AD523" s="1" t="str">
        <f t="shared" si="312"/>
        <v>100</v>
      </c>
      <c r="AE523" s="1" t="str">
        <f t="shared" si="313"/>
        <v>%</v>
      </c>
      <c r="AF523" s="1"/>
      <c r="AG523" s="59"/>
      <c r="AH523" s="59"/>
      <c r="AI523" s="1"/>
      <c r="AJ523" s="1"/>
      <c r="AK523" s="58" t="s">
        <v>165</v>
      </c>
      <c r="AL523" s="4"/>
      <c r="AM523" s="4"/>
      <c r="AN523" s="5"/>
      <c r="AO523" s="195" t="s">
        <v>161</v>
      </c>
      <c r="AP523" s="199" t="s">
        <v>1658</v>
      </c>
      <c r="AQ523" s="197"/>
      <c r="AR523" s="196"/>
      <c r="AS523" s="196"/>
      <c r="AT523" s="205"/>
      <c r="AU523" s="205" t="s">
        <v>1659</v>
      </c>
      <c r="AV523" s="196" t="s">
        <v>170</v>
      </c>
      <c r="AW523" s="4"/>
      <c r="AX523" s="4"/>
      <c r="AY523" s="4"/>
      <c r="AZ523" s="4"/>
      <c r="BA523" s="4"/>
      <c r="BB523" s="4"/>
      <c r="BC523" s="4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4"/>
      <c r="BW523" s="8"/>
      <c r="BX523" s="8"/>
      <c r="BY523" s="8"/>
      <c r="BZ523" s="4"/>
      <c r="CA523" s="4"/>
      <c r="CB523" s="4"/>
      <c r="CC523" s="4"/>
      <c r="CD523" s="27"/>
      <c r="CE523" s="27"/>
      <c r="CF523" s="207">
        <f t="shared" si="299"/>
        <v>3.952</v>
      </c>
      <c r="CG523" s="208">
        <f t="shared" si="300"/>
        <v>4.048</v>
      </c>
      <c r="CH523" s="209"/>
      <c r="CI523" s="210"/>
      <c r="CJ523" s="207">
        <f t="shared" si="314"/>
        <v>11.952</v>
      </c>
      <c r="CK523" s="208">
        <f t="shared" si="315"/>
        <v>12.048</v>
      </c>
      <c r="CL523" s="209"/>
      <c r="CM523" s="210"/>
      <c r="CN523" s="207">
        <f t="shared" si="301"/>
        <v>19.952000000000002</v>
      </c>
      <c r="CO523" s="208">
        <f t="shared" si="302"/>
        <v>20.047999999999998</v>
      </c>
      <c r="CP523" s="211"/>
      <c r="CQ523" s="212"/>
      <c r="CR523" s="213"/>
      <c r="CS523" s="213"/>
    </row>
    <row r="524" spans="1:97" ht="19.899999999999999" customHeight="1">
      <c r="A524" s="194">
        <v>523</v>
      </c>
      <c r="B524" s="195">
        <v>11</v>
      </c>
      <c r="C524" s="195"/>
      <c r="D524" s="196" t="s">
        <v>4228</v>
      </c>
      <c r="E524" s="196" t="s">
        <v>4229</v>
      </c>
      <c r="F524" s="196" t="s">
        <v>4230</v>
      </c>
      <c r="G524" s="196" t="s">
        <v>313</v>
      </c>
      <c r="H524" s="196" t="s">
        <v>314</v>
      </c>
      <c r="I524" s="237" t="str">
        <f t="shared" si="307"/>
        <v>0</v>
      </c>
      <c r="J524" s="237" t="str">
        <f t="shared" si="308"/>
        <v>100</v>
      </c>
      <c r="K524" s="2" t="str">
        <f t="shared" si="316"/>
        <v>FCS0302</v>
      </c>
      <c r="L524" s="1">
        <f t="shared" si="317"/>
        <v>8</v>
      </c>
      <c r="M524" s="1">
        <f t="shared" si="318"/>
        <v>3</v>
      </c>
      <c r="N524" s="1">
        <v>11</v>
      </c>
      <c r="O524" s="57" t="str">
        <f t="shared" si="319"/>
        <v>AAI543</v>
      </c>
      <c r="P524" s="2" t="str">
        <f t="shared" si="289"/>
        <v>AO</v>
      </c>
      <c r="Q524" s="2" t="s">
        <v>161</v>
      </c>
      <c r="R524" s="57" t="s">
        <v>162</v>
      </c>
      <c r="S524" s="2"/>
      <c r="T524" s="2"/>
      <c r="U524" s="2"/>
      <c r="V524" s="2"/>
      <c r="W524" s="36" t="s">
        <v>4228</v>
      </c>
      <c r="X524" s="36" t="s">
        <v>1880</v>
      </c>
      <c r="Y524" s="3" t="str">
        <f t="shared" si="309"/>
        <v>%Z083111</v>
      </c>
      <c r="Z524" s="2" t="str">
        <f t="shared" si="296"/>
        <v>%%O08LI7012A</v>
      </c>
      <c r="AA524" s="2"/>
      <c r="AB524" s="2" t="str">
        <f t="shared" si="310"/>
        <v>TK706A液位指示</v>
      </c>
      <c r="AC524" s="1" t="str">
        <f t="shared" si="311"/>
        <v>0</v>
      </c>
      <c r="AD524" s="1" t="str">
        <f t="shared" si="312"/>
        <v>100</v>
      </c>
      <c r="AE524" s="1" t="str">
        <f t="shared" si="313"/>
        <v>%</v>
      </c>
      <c r="AF524" s="1"/>
      <c r="AG524" s="1"/>
      <c r="AH524" s="1"/>
      <c r="AI524" s="1"/>
      <c r="AJ524" s="1"/>
      <c r="AK524" s="58" t="s">
        <v>165</v>
      </c>
      <c r="AL524" s="4"/>
      <c r="AM524" s="4"/>
      <c r="AN524" s="5"/>
      <c r="AO524" s="195" t="s">
        <v>161</v>
      </c>
      <c r="AP524" s="199" t="s">
        <v>1658</v>
      </c>
      <c r="AQ524" s="197"/>
      <c r="AR524" s="196"/>
      <c r="AS524" s="196"/>
      <c r="AT524" s="205"/>
      <c r="AU524" s="205" t="s">
        <v>1659</v>
      </c>
      <c r="AV524" s="196" t="s">
        <v>170</v>
      </c>
      <c r="AW524" s="4"/>
      <c r="AX524" s="4"/>
      <c r="AY524" s="4"/>
      <c r="AZ524" s="4"/>
      <c r="BA524" s="4"/>
      <c r="BB524" s="4"/>
      <c r="BC524" s="4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4"/>
      <c r="BW524" s="8"/>
      <c r="BX524" s="8"/>
      <c r="BY524" s="8"/>
      <c r="BZ524" s="4"/>
      <c r="CA524" s="4"/>
      <c r="CB524" s="4"/>
      <c r="CC524" s="4"/>
      <c r="CD524" s="27"/>
      <c r="CE524" s="27"/>
      <c r="CF524" s="207">
        <f t="shared" si="299"/>
        <v>3.952</v>
      </c>
      <c r="CG524" s="208">
        <f t="shared" si="300"/>
        <v>4.048</v>
      </c>
      <c r="CH524" s="209"/>
      <c r="CI524" s="210"/>
      <c r="CJ524" s="207">
        <f t="shared" si="314"/>
        <v>11.952</v>
      </c>
      <c r="CK524" s="208">
        <f t="shared" si="315"/>
        <v>12.048</v>
      </c>
      <c r="CL524" s="209"/>
      <c r="CM524" s="210"/>
      <c r="CN524" s="207">
        <f t="shared" si="301"/>
        <v>19.952000000000002</v>
      </c>
      <c r="CO524" s="208">
        <f t="shared" si="302"/>
        <v>20.047999999999998</v>
      </c>
      <c r="CP524" s="211"/>
      <c r="CQ524" s="212"/>
      <c r="CR524" s="213"/>
      <c r="CS524" s="213"/>
    </row>
    <row r="525" spans="1:97" ht="19.899999999999999" customHeight="1">
      <c r="A525" s="194">
        <v>524</v>
      </c>
      <c r="B525" s="195">
        <v>12</v>
      </c>
      <c r="C525" s="195"/>
      <c r="D525" s="196" t="str">
        <f>LEFT(K525,1)&amp;RIGHT(K525,2)&amp;"N"&amp;L525&amp;"S"&amp;M525&amp;N525</f>
        <v>F02N8S312</v>
      </c>
      <c r="E525" s="196" t="s">
        <v>4231</v>
      </c>
      <c r="F525" s="196" t="s">
        <v>1692</v>
      </c>
      <c r="G525" s="196"/>
      <c r="H525" s="196"/>
      <c r="I525" s="237"/>
      <c r="J525" s="237"/>
      <c r="K525" s="2" t="str">
        <f t="shared" si="316"/>
        <v>FCS0302</v>
      </c>
      <c r="L525" s="1">
        <f t="shared" si="317"/>
        <v>8</v>
      </c>
      <c r="M525" s="1">
        <f t="shared" si="318"/>
        <v>3</v>
      </c>
      <c r="N525" s="1">
        <v>12</v>
      </c>
      <c r="O525" s="57" t="str">
        <f t="shared" si="319"/>
        <v>AAI543</v>
      </c>
      <c r="P525" s="2" t="str">
        <f t="shared" si="289"/>
        <v>AO</v>
      </c>
      <c r="Q525" s="2" t="s">
        <v>161</v>
      </c>
      <c r="R525" s="57" t="s">
        <v>162</v>
      </c>
      <c r="S525" s="2"/>
      <c r="T525" s="2"/>
      <c r="U525" s="2"/>
      <c r="V525" s="2"/>
      <c r="W525" s="36"/>
      <c r="X525" s="36"/>
      <c r="Y525" s="3" t="str">
        <f t="shared" si="309"/>
        <v>%Z083112</v>
      </c>
      <c r="Z525" s="2" t="str">
        <f t="shared" si="296"/>
        <v>%%OF01N8S312</v>
      </c>
      <c r="AA525" s="2"/>
      <c r="AB525" s="2" t="str">
        <f t="shared" si="310"/>
        <v>SBAOR SPARE</v>
      </c>
      <c r="AC525" s="1" t="str">
        <f t="shared" si="311"/>
        <v/>
      </c>
      <c r="AD525" s="1" t="str">
        <f t="shared" si="312"/>
        <v/>
      </c>
      <c r="AE525" s="1" t="str">
        <f t="shared" si="313"/>
        <v/>
      </c>
      <c r="AF525" s="1"/>
      <c r="AG525" s="1"/>
      <c r="AH525" s="1"/>
      <c r="AI525" s="1"/>
      <c r="AJ525" s="1"/>
      <c r="AK525" s="58" t="s">
        <v>165</v>
      </c>
      <c r="AL525" s="4"/>
      <c r="AM525" s="4"/>
      <c r="AN525" s="5"/>
      <c r="AO525" s="195" t="s">
        <v>161</v>
      </c>
      <c r="AP525" s="199" t="s">
        <v>1658</v>
      </c>
      <c r="AQ525" s="197"/>
      <c r="AR525" s="196"/>
      <c r="AS525" s="196"/>
      <c r="AT525" s="205"/>
      <c r="AU525" s="205"/>
      <c r="AV525" s="196"/>
      <c r="AW525" s="4"/>
      <c r="AX525" s="4"/>
      <c r="AY525" s="4"/>
      <c r="AZ525" s="4"/>
      <c r="BA525" s="4"/>
      <c r="BB525" s="4"/>
      <c r="BC525" s="4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4"/>
      <c r="BW525" s="8"/>
      <c r="BX525" s="8"/>
      <c r="BY525" s="8"/>
      <c r="BZ525" s="4"/>
      <c r="CA525" s="4"/>
      <c r="CB525" s="4"/>
      <c r="CC525" s="4"/>
      <c r="CD525" s="27"/>
      <c r="CE525" s="27"/>
      <c r="CF525" s="207">
        <f t="shared" si="299"/>
        <v>3.952</v>
      </c>
      <c r="CG525" s="208">
        <f t="shared" si="300"/>
        <v>4.048</v>
      </c>
      <c r="CH525" s="209"/>
      <c r="CI525" s="210"/>
      <c r="CJ525" s="207">
        <f t="shared" si="314"/>
        <v>11.952</v>
      </c>
      <c r="CK525" s="208">
        <f t="shared" si="315"/>
        <v>12.048</v>
      </c>
      <c r="CL525" s="209"/>
      <c r="CM525" s="210"/>
      <c r="CN525" s="207">
        <f t="shared" si="301"/>
        <v>19.952000000000002</v>
      </c>
      <c r="CO525" s="208">
        <f t="shared" si="302"/>
        <v>20.047999999999998</v>
      </c>
      <c r="CP525" s="211"/>
      <c r="CQ525" s="212"/>
      <c r="CR525" s="213"/>
      <c r="CS525" s="213"/>
    </row>
    <row r="526" spans="1:97" ht="19.899999999999999" customHeight="1">
      <c r="A526" s="194">
        <v>525</v>
      </c>
      <c r="B526" s="195">
        <v>13</v>
      </c>
      <c r="C526" s="195"/>
      <c r="D526" s="196" t="str">
        <f>LEFT(K526,1)&amp;RIGHT(K526,2)&amp;"N"&amp;L526&amp;"S"&amp;M526&amp;N526</f>
        <v>F02N8S313</v>
      </c>
      <c r="E526" s="196" t="s">
        <v>1992</v>
      </c>
      <c r="F526" s="196" t="s">
        <v>1692</v>
      </c>
      <c r="G526" s="196"/>
      <c r="H526" s="196"/>
      <c r="I526" s="237"/>
      <c r="J526" s="237"/>
      <c r="K526" s="2" t="str">
        <f t="shared" si="316"/>
        <v>FCS0302</v>
      </c>
      <c r="L526" s="1">
        <f t="shared" si="317"/>
        <v>8</v>
      </c>
      <c r="M526" s="1">
        <f t="shared" si="318"/>
        <v>3</v>
      </c>
      <c r="N526" s="1">
        <v>13</v>
      </c>
      <c r="O526" s="57" t="str">
        <f t="shared" si="319"/>
        <v>AAI543</v>
      </c>
      <c r="P526" s="2" t="str">
        <f t="shared" si="289"/>
        <v>AO</v>
      </c>
      <c r="Q526" s="2" t="s">
        <v>161</v>
      </c>
      <c r="R526" s="57" t="s">
        <v>162</v>
      </c>
      <c r="S526" s="2"/>
      <c r="T526" s="2"/>
      <c r="U526" s="2"/>
      <c r="V526" s="2"/>
      <c r="W526" s="36"/>
      <c r="X526" s="36"/>
      <c r="Y526" s="3" t="str">
        <f t="shared" si="309"/>
        <v>%Z083113</v>
      </c>
      <c r="Z526" s="2" t="str">
        <f t="shared" si="296"/>
        <v>%%OF01N8S313</v>
      </c>
      <c r="AA526" s="2"/>
      <c r="AB526" s="2" t="str">
        <f t="shared" si="310"/>
        <v>SBAOR SPARE</v>
      </c>
      <c r="AC526" s="1" t="str">
        <f t="shared" si="311"/>
        <v/>
      </c>
      <c r="AD526" s="1" t="str">
        <f t="shared" si="312"/>
        <v/>
      </c>
      <c r="AE526" s="1" t="str">
        <f t="shared" si="313"/>
        <v/>
      </c>
      <c r="AF526" s="1"/>
      <c r="AG526" s="59"/>
      <c r="AH526" s="59"/>
      <c r="AI526" s="1"/>
      <c r="AJ526" s="1"/>
      <c r="AK526" s="58" t="s">
        <v>165</v>
      </c>
      <c r="AL526" s="4"/>
      <c r="AM526" s="4"/>
      <c r="AN526" s="5"/>
      <c r="AO526" s="195" t="s">
        <v>161</v>
      </c>
      <c r="AP526" s="199" t="s">
        <v>1658</v>
      </c>
      <c r="AQ526" s="197"/>
      <c r="AR526" s="196"/>
      <c r="AS526" s="196"/>
      <c r="AT526" s="205"/>
      <c r="AU526" s="205"/>
      <c r="AV526" s="196"/>
      <c r="AW526" s="4"/>
      <c r="AX526" s="4"/>
      <c r="AY526" s="4"/>
      <c r="AZ526" s="4"/>
      <c r="BA526" s="4"/>
      <c r="BB526" s="4"/>
      <c r="BC526" s="4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4"/>
      <c r="BW526" s="8"/>
      <c r="BX526" s="8"/>
      <c r="BY526" s="8"/>
      <c r="BZ526" s="4"/>
      <c r="CA526" s="4"/>
      <c r="CB526" s="4"/>
      <c r="CC526" s="4"/>
      <c r="CD526" s="27"/>
      <c r="CE526" s="27"/>
      <c r="CF526" s="207">
        <f t="shared" si="299"/>
        <v>3.952</v>
      </c>
      <c r="CG526" s="208">
        <f t="shared" si="300"/>
        <v>4.048</v>
      </c>
      <c r="CH526" s="209"/>
      <c r="CI526" s="210"/>
      <c r="CJ526" s="207">
        <f t="shared" si="314"/>
        <v>11.952</v>
      </c>
      <c r="CK526" s="208">
        <f t="shared" si="315"/>
        <v>12.048</v>
      </c>
      <c r="CL526" s="209"/>
      <c r="CM526" s="210"/>
      <c r="CN526" s="207">
        <f t="shared" si="301"/>
        <v>19.952000000000002</v>
      </c>
      <c r="CO526" s="208">
        <f t="shared" si="302"/>
        <v>20.047999999999998</v>
      </c>
      <c r="CP526" s="211"/>
      <c r="CQ526" s="212"/>
      <c r="CR526" s="213"/>
      <c r="CS526" s="213"/>
    </row>
    <row r="527" spans="1:97" ht="19.899999999999999" customHeight="1">
      <c r="A527" s="194">
        <v>526</v>
      </c>
      <c r="B527" s="195">
        <v>14</v>
      </c>
      <c r="C527" s="195"/>
      <c r="D527" s="196" t="str">
        <f>LEFT(K527,1)&amp;RIGHT(K527,2)&amp;"N"&amp;L527&amp;"S"&amp;M527&amp;N527</f>
        <v>F02N8S314</v>
      </c>
      <c r="E527" s="196" t="s">
        <v>1993</v>
      </c>
      <c r="F527" s="196" t="s">
        <v>1692</v>
      </c>
      <c r="G527" s="196"/>
      <c r="H527" s="196"/>
      <c r="I527" s="237"/>
      <c r="J527" s="237"/>
      <c r="K527" s="2" t="str">
        <f t="shared" si="316"/>
        <v>FCS0302</v>
      </c>
      <c r="L527" s="1">
        <f t="shared" si="317"/>
        <v>8</v>
      </c>
      <c r="M527" s="1">
        <f t="shared" si="318"/>
        <v>3</v>
      </c>
      <c r="N527" s="1">
        <v>14</v>
      </c>
      <c r="O527" s="57" t="str">
        <f t="shared" si="319"/>
        <v>AAI543</v>
      </c>
      <c r="P527" s="2" t="str">
        <f t="shared" si="289"/>
        <v>AO</v>
      </c>
      <c r="Q527" s="2" t="s">
        <v>161</v>
      </c>
      <c r="R527" s="57" t="s">
        <v>162</v>
      </c>
      <c r="S527" s="2"/>
      <c r="T527" s="2"/>
      <c r="U527" s="2"/>
      <c r="V527" s="2"/>
      <c r="W527" s="36"/>
      <c r="X527" s="36"/>
      <c r="Y527" s="3" t="str">
        <f t="shared" si="309"/>
        <v>%Z083114</v>
      </c>
      <c r="Z527" s="2" t="str">
        <f t="shared" si="296"/>
        <v>%%OF01N8S314</v>
      </c>
      <c r="AA527" s="2"/>
      <c r="AB527" s="2" t="str">
        <f t="shared" si="310"/>
        <v>SBAOR SPARE</v>
      </c>
      <c r="AC527" s="1" t="str">
        <f t="shared" si="311"/>
        <v/>
      </c>
      <c r="AD527" s="1" t="str">
        <f t="shared" si="312"/>
        <v/>
      </c>
      <c r="AE527" s="1" t="str">
        <f t="shared" si="313"/>
        <v/>
      </c>
      <c r="AF527" s="1"/>
      <c r="AG527" s="1"/>
      <c r="AH527" s="1"/>
      <c r="AI527" s="1"/>
      <c r="AJ527" s="1"/>
      <c r="AK527" s="58" t="s">
        <v>165</v>
      </c>
      <c r="AL527" s="4"/>
      <c r="AM527" s="4"/>
      <c r="AN527" s="5"/>
      <c r="AO527" s="195" t="s">
        <v>161</v>
      </c>
      <c r="AP527" s="199" t="s">
        <v>1658</v>
      </c>
      <c r="AQ527" s="197"/>
      <c r="AR527" s="196"/>
      <c r="AS527" s="196"/>
      <c r="AT527" s="205"/>
      <c r="AU527" s="205"/>
      <c r="AV527" s="196"/>
      <c r="AW527" s="4"/>
      <c r="AX527" s="4"/>
      <c r="AY527" s="4"/>
      <c r="AZ527" s="4"/>
      <c r="BA527" s="4"/>
      <c r="BB527" s="4"/>
      <c r="BC527" s="4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4"/>
      <c r="BW527" s="8"/>
      <c r="BX527" s="8"/>
      <c r="BY527" s="8"/>
      <c r="BZ527" s="4"/>
      <c r="CA527" s="4"/>
      <c r="CB527" s="4"/>
      <c r="CC527" s="4"/>
      <c r="CD527" s="27"/>
      <c r="CE527" s="27"/>
      <c r="CF527" s="207">
        <f t="shared" si="299"/>
        <v>3.952</v>
      </c>
      <c r="CG527" s="208">
        <f t="shared" si="300"/>
        <v>4.048</v>
      </c>
      <c r="CH527" s="209"/>
      <c r="CI527" s="210"/>
      <c r="CJ527" s="207">
        <f t="shared" si="314"/>
        <v>11.952</v>
      </c>
      <c r="CK527" s="208">
        <f t="shared" si="315"/>
        <v>12.048</v>
      </c>
      <c r="CL527" s="209"/>
      <c r="CM527" s="210"/>
      <c r="CN527" s="207">
        <f t="shared" si="301"/>
        <v>19.952000000000002</v>
      </c>
      <c r="CO527" s="208">
        <f t="shared" si="302"/>
        <v>20.047999999999998</v>
      </c>
      <c r="CP527" s="211"/>
      <c r="CQ527" s="212"/>
      <c r="CR527" s="213"/>
      <c r="CS527" s="213"/>
    </row>
    <row r="528" spans="1:97" ht="19.899999999999999" customHeight="1">
      <c r="A528" s="194">
        <v>527</v>
      </c>
      <c r="B528" s="195">
        <v>15</v>
      </c>
      <c r="C528" s="195"/>
      <c r="D528" s="196" t="str">
        <f>LEFT(K528,1)&amp;RIGHT(K528,2)&amp;"N"&amp;L528&amp;"S"&amp;M528&amp;N528</f>
        <v>F02N8S315</v>
      </c>
      <c r="E528" s="196" t="s">
        <v>1994</v>
      </c>
      <c r="F528" s="196" t="s">
        <v>1692</v>
      </c>
      <c r="G528" s="196"/>
      <c r="H528" s="196"/>
      <c r="I528" s="237"/>
      <c r="J528" s="237"/>
      <c r="K528" s="2" t="str">
        <f t="shared" si="316"/>
        <v>FCS0302</v>
      </c>
      <c r="L528" s="1">
        <f t="shared" si="317"/>
        <v>8</v>
      </c>
      <c r="M528" s="1">
        <f t="shared" si="318"/>
        <v>3</v>
      </c>
      <c r="N528" s="1">
        <v>15</v>
      </c>
      <c r="O528" s="57" t="str">
        <f t="shared" si="319"/>
        <v>AAI543</v>
      </c>
      <c r="P528" s="2" t="str">
        <f t="shared" si="289"/>
        <v>AO</v>
      </c>
      <c r="Q528" s="2" t="s">
        <v>161</v>
      </c>
      <c r="R528" s="57" t="s">
        <v>162</v>
      </c>
      <c r="S528" s="2"/>
      <c r="T528" s="2"/>
      <c r="U528" s="2"/>
      <c r="V528" s="2"/>
      <c r="W528" s="36"/>
      <c r="X528" s="36"/>
      <c r="Y528" s="3" t="str">
        <f t="shared" si="309"/>
        <v>%Z083115</v>
      </c>
      <c r="Z528" s="2" t="str">
        <f t="shared" si="296"/>
        <v>%%OF01N8S315</v>
      </c>
      <c r="AA528" s="2"/>
      <c r="AB528" s="2" t="str">
        <f t="shared" si="310"/>
        <v>SBAOR SPARE</v>
      </c>
      <c r="AC528" s="1" t="str">
        <f t="shared" si="311"/>
        <v/>
      </c>
      <c r="AD528" s="1" t="str">
        <f t="shared" si="312"/>
        <v/>
      </c>
      <c r="AE528" s="1" t="str">
        <f t="shared" si="313"/>
        <v/>
      </c>
      <c r="AF528" s="1"/>
      <c r="AG528" s="1"/>
      <c r="AH528" s="1"/>
      <c r="AI528" s="1"/>
      <c r="AJ528" s="1"/>
      <c r="AK528" s="58" t="s">
        <v>165</v>
      </c>
      <c r="AL528" s="4"/>
      <c r="AM528" s="4"/>
      <c r="AN528" s="5"/>
      <c r="AO528" s="195" t="s">
        <v>161</v>
      </c>
      <c r="AP528" s="199" t="s">
        <v>1658</v>
      </c>
      <c r="AQ528" s="197"/>
      <c r="AR528" s="196"/>
      <c r="AS528" s="196"/>
      <c r="AT528" s="205"/>
      <c r="AU528" s="205"/>
      <c r="AV528" s="196"/>
      <c r="AW528" s="4"/>
      <c r="AX528" s="4"/>
      <c r="AY528" s="4"/>
      <c r="AZ528" s="4"/>
      <c r="BA528" s="4"/>
      <c r="BB528" s="4"/>
      <c r="BC528" s="4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4"/>
      <c r="BW528" s="8"/>
      <c r="BX528" s="8"/>
      <c r="BY528" s="8"/>
      <c r="BZ528" s="4"/>
      <c r="CA528" s="4"/>
      <c r="CB528" s="4"/>
      <c r="CC528" s="4"/>
      <c r="CD528" s="27"/>
      <c r="CE528" s="27"/>
      <c r="CF528" s="207">
        <f t="shared" si="299"/>
        <v>3.952</v>
      </c>
      <c r="CG528" s="208">
        <f t="shared" si="300"/>
        <v>4.048</v>
      </c>
      <c r="CH528" s="209"/>
      <c r="CI528" s="210"/>
      <c r="CJ528" s="207">
        <f t="shared" si="314"/>
        <v>11.952</v>
      </c>
      <c r="CK528" s="208">
        <f t="shared" si="315"/>
        <v>12.048</v>
      </c>
      <c r="CL528" s="209"/>
      <c r="CM528" s="210"/>
      <c r="CN528" s="207">
        <f t="shared" si="301"/>
        <v>19.952000000000002</v>
      </c>
      <c r="CO528" s="208">
        <f t="shared" si="302"/>
        <v>20.047999999999998</v>
      </c>
      <c r="CP528" s="211"/>
      <c r="CQ528" s="212"/>
      <c r="CR528" s="213"/>
      <c r="CS528" s="213"/>
    </row>
    <row r="529" spans="1:97" ht="19.899999999999999" customHeight="1">
      <c r="A529" s="194">
        <v>528</v>
      </c>
      <c r="B529" s="195">
        <v>16</v>
      </c>
      <c r="C529" s="195"/>
      <c r="D529" s="196" t="str">
        <f>LEFT(K529,1)&amp;RIGHT(K529,2)&amp;"N"&amp;L529&amp;"S"&amp;M529&amp;N529</f>
        <v>F02N8S316</v>
      </c>
      <c r="E529" s="196" t="s">
        <v>1995</v>
      </c>
      <c r="F529" s="196" t="s">
        <v>1692</v>
      </c>
      <c r="G529" s="196"/>
      <c r="H529" s="196"/>
      <c r="I529" s="237"/>
      <c r="J529" s="237"/>
      <c r="K529" s="2" t="str">
        <f t="shared" si="316"/>
        <v>FCS0302</v>
      </c>
      <c r="L529" s="1">
        <f t="shared" si="317"/>
        <v>8</v>
      </c>
      <c r="M529" s="1">
        <f t="shared" si="318"/>
        <v>3</v>
      </c>
      <c r="N529" s="1">
        <v>16</v>
      </c>
      <c r="O529" s="57" t="str">
        <f t="shared" si="319"/>
        <v>AAI543</v>
      </c>
      <c r="P529" s="2" t="str">
        <f t="shared" si="289"/>
        <v>AO</v>
      </c>
      <c r="Q529" s="2" t="s">
        <v>161</v>
      </c>
      <c r="R529" s="57" t="s">
        <v>162</v>
      </c>
      <c r="S529" s="2"/>
      <c r="T529" s="2"/>
      <c r="U529" s="2"/>
      <c r="V529" s="2"/>
      <c r="W529" s="36"/>
      <c r="X529" s="36"/>
      <c r="Y529" s="3" t="str">
        <f t="shared" si="309"/>
        <v>%Z083116</v>
      </c>
      <c r="Z529" s="2" t="str">
        <f t="shared" si="296"/>
        <v>%%OF01N8S316</v>
      </c>
      <c r="AA529" s="2"/>
      <c r="AB529" s="2" t="str">
        <f t="shared" si="310"/>
        <v>SBAOR SPARE</v>
      </c>
      <c r="AC529" s="1" t="str">
        <f t="shared" si="311"/>
        <v/>
      </c>
      <c r="AD529" s="1" t="str">
        <f t="shared" si="312"/>
        <v/>
      </c>
      <c r="AE529" s="1" t="str">
        <f t="shared" si="313"/>
        <v/>
      </c>
      <c r="AF529" s="1"/>
      <c r="AG529" s="1"/>
      <c r="AH529" s="1"/>
      <c r="AI529" s="1"/>
      <c r="AJ529" s="1"/>
      <c r="AK529" s="58" t="s">
        <v>165</v>
      </c>
      <c r="AL529" s="4"/>
      <c r="AM529" s="4"/>
      <c r="AN529" s="5"/>
      <c r="AO529" s="195" t="s">
        <v>161</v>
      </c>
      <c r="AP529" s="199" t="s">
        <v>1658</v>
      </c>
      <c r="AQ529" s="197"/>
      <c r="AR529" s="196"/>
      <c r="AS529" s="196"/>
      <c r="AT529" s="205"/>
      <c r="AU529" s="205"/>
      <c r="AV529" s="196"/>
      <c r="AW529" s="4"/>
      <c r="AX529" s="4"/>
      <c r="AY529" s="4"/>
      <c r="AZ529" s="4"/>
      <c r="BA529" s="4"/>
      <c r="BB529" s="4"/>
      <c r="BC529" s="4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4"/>
      <c r="BW529" s="8"/>
      <c r="BX529" s="8"/>
      <c r="BY529" s="8"/>
      <c r="BZ529" s="4"/>
      <c r="CA529" s="4"/>
      <c r="CB529" s="4"/>
      <c r="CC529" s="4"/>
      <c r="CD529" s="27"/>
      <c r="CE529" s="27"/>
      <c r="CF529" s="207">
        <f t="shared" si="299"/>
        <v>3.952</v>
      </c>
      <c r="CG529" s="208">
        <f t="shared" si="300"/>
        <v>4.048</v>
      </c>
      <c r="CH529" s="209"/>
      <c r="CI529" s="210"/>
      <c r="CJ529" s="207">
        <f t="shared" si="314"/>
        <v>11.952</v>
      </c>
      <c r="CK529" s="208">
        <f t="shared" si="315"/>
        <v>12.048</v>
      </c>
      <c r="CL529" s="209"/>
      <c r="CM529" s="210"/>
      <c r="CN529" s="207">
        <f t="shared" si="301"/>
        <v>19.952000000000002</v>
      </c>
      <c r="CO529" s="208">
        <f t="shared" si="302"/>
        <v>20.047999999999998</v>
      </c>
      <c r="CP529" s="211"/>
      <c r="CQ529" s="212"/>
      <c r="CR529" s="213"/>
      <c r="CS529" s="213"/>
    </row>
    <row r="530" spans="1:97" ht="19.899999999999999" customHeight="1">
      <c r="A530" s="194">
        <v>529</v>
      </c>
      <c r="B530" s="195">
        <v>1</v>
      </c>
      <c r="C530" s="195"/>
      <c r="D530" s="196" t="s">
        <v>4232</v>
      </c>
      <c r="E530" s="196" t="s">
        <v>4233</v>
      </c>
      <c r="F530" s="196" t="s">
        <v>4234</v>
      </c>
      <c r="G530" s="196" t="s">
        <v>313</v>
      </c>
      <c r="H530" s="196" t="s">
        <v>314</v>
      </c>
      <c r="I530" s="237" t="str">
        <f t="shared" ref="I530:I537" si="320">IF(G530&lt;&gt;"",LEFT(G530,FIND("~",G530,1)-1),"")</f>
        <v>0</v>
      </c>
      <c r="J530" s="237" t="str">
        <f t="shared" ref="J530:J537" si="321">IF(G530&lt;&gt;"",MID(G530,FIND("~",G530,1)+1,10),"")</f>
        <v>100</v>
      </c>
      <c r="K530" s="2" t="s">
        <v>75</v>
      </c>
      <c r="L530" s="1">
        <v>1</v>
      </c>
      <c r="M530" s="1">
        <v>5</v>
      </c>
      <c r="N530" s="1">
        <v>1</v>
      </c>
      <c r="O530" s="57" t="s">
        <v>59</v>
      </c>
      <c r="P530" s="57" t="str">
        <f t="shared" si="289"/>
        <v>AO</v>
      </c>
      <c r="Q530" s="2" t="s">
        <v>161</v>
      </c>
      <c r="R530" s="57" t="s">
        <v>162</v>
      </c>
      <c r="S530" s="2"/>
      <c r="T530" s="2"/>
      <c r="U530" s="2"/>
      <c r="V530" s="2"/>
      <c r="W530" s="36" t="s">
        <v>4232</v>
      </c>
      <c r="X530" s="36" t="s">
        <v>1880</v>
      </c>
      <c r="Y530" s="3" t="str">
        <f t="shared" si="309"/>
        <v>%Z015101</v>
      </c>
      <c r="Z530" s="2" t="str">
        <f t="shared" si="296"/>
        <v>%%O08LI7014A</v>
      </c>
      <c r="AA530" s="2"/>
      <c r="AB530" s="2" t="str">
        <f t="shared" si="310"/>
        <v>TK706B液位指示</v>
      </c>
      <c r="AC530" s="1" t="str">
        <f t="shared" si="311"/>
        <v>0</v>
      </c>
      <c r="AD530" s="1" t="str">
        <f t="shared" si="312"/>
        <v>100</v>
      </c>
      <c r="AE530" s="1" t="str">
        <f t="shared" si="313"/>
        <v>%</v>
      </c>
      <c r="AF530" s="1"/>
      <c r="AG530" s="1"/>
      <c r="AH530" s="1"/>
      <c r="AI530" s="1"/>
      <c r="AJ530" s="1"/>
      <c r="AK530" s="58" t="s">
        <v>165</v>
      </c>
      <c r="AL530" s="4"/>
      <c r="AM530" s="4"/>
      <c r="AN530" s="5"/>
      <c r="AO530" s="195" t="s">
        <v>161</v>
      </c>
      <c r="AP530" s="199" t="s">
        <v>1658</v>
      </c>
      <c r="AQ530" s="197"/>
      <c r="AR530" s="196"/>
      <c r="AS530" s="196"/>
      <c r="AT530" s="205"/>
      <c r="AU530" s="205" t="s">
        <v>1659</v>
      </c>
      <c r="AV530" s="196" t="s">
        <v>170</v>
      </c>
      <c r="AW530" s="4"/>
      <c r="AX530" s="4"/>
      <c r="AY530" s="4"/>
      <c r="AZ530" s="4"/>
      <c r="BA530" s="4"/>
      <c r="BB530" s="4"/>
      <c r="BC530" s="4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4"/>
      <c r="BW530" s="8"/>
      <c r="BX530" s="8"/>
      <c r="BY530" s="8"/>
      <c r="BZ530" s="4"/>
      <c r="CA530" s="4"/>
      <c r="CB530" s="4"/>
      <c r="CC530" s="4"/>
      <c r="CD530" s="27"/>
      <c r="CE530" s="27"/>
      <c r="CF530" s="207">
        <f t="shared" ref="CF530:CF545" si="322">IF(OR(P530="AI",P530="PI"),(AD530+AC530)/2-(AD530-AC530)*0.001,IF(P530="AO",4-0.048,""))</f>
        <v>3.952</v>
      </c>
      <c r="CG530" s="208">
        <f t="shared" ref="CG530:CG545" si="323">IF(OR(P530="AI",P530="PI"),(AD530+AC530)/2-(AD530-AC530)*0.001,IF(P530="AO",4+0.048,""))</f>
        <v>4.048</v>
      </c>
      <c r="CH530" s="209"/>
      <c r="CI530" s="210"/>
      <c r="CJ530" s="207">
        <f t="shared" si="314"/>
        <v>11.952</v>
      </c>
      <c r="CK530" s="208">
        <f t="shared" si="315"/>
        <v>12.048</v>
      </c>
      <c r="CL530" s="209"/>
      <c r="CM530" s="210"/>
      <c r="CN530" s="207">
        <f t="shared" ref="CN530:CN545" si="324">IF(OR(P530="AI",P530="PI"),(AD530+AC530)/2-(AD530-AC530)*0.001,IF(P530="AO",20-0.048,""))</f>
        <v>19.952000000000002</v>
      </c>
      <c r="CO530" s="208">
        <f t="shared" ref="CO530:CO545" si="325">IF(OR(P530="AI",P530="PI"),(AD530+AC530)/2+(AD530-AC530)*0.001,IF(P530="AO",20+0.048,""))</f>
        <v>20.047999999999998</v>
      </c>
      <c r="CP530" s="211"/>
      <c r="CQ530" s="212"/>
      <c r="CR530" s="213"/>
      <c r="CS530" s="213"/>
    </row>
    <row r="531" spans="1:97" ht="19.899999999999999" customHeight="1">
      <c r="A531" s="194">
        <v>530</v>
      </c>
      <c r="B531" s="195">
        <v>2</v>
      </c>
      <c r="C531" s="195"/>
      <c r="D531" s="196" t="s">
        <v>4235</v>
      </c>
      <c r="E531" s="196" t="s">
        <v>4236</v>
      </c>
      <c r="F531" s="196" t="s">
        <v>4237</v>
      </c>
      <c r="G531" s="196" t="s">
        <v>313</v>
      </c>
      <c r="H531" s="196" t="s">
        <v>314</v>
      </c>
      <c r="I531" s="237" t="str">
        <f t="shared" si="320"/>
        <v>0</v>
      </c>
      <c r="J531" s="237" t="str">
        <f t="shared" si="321"/>
        <v>100</v>
      </c>
      <c r="K531" s="2" t="str">
        <f t="shared" ref="K531:K545" si="326">K530</f>
        <v>FCS0302</v>
      </c>
      <c r="L531" s="1">
        <f t="shared" ref="L531:L545" si="327">L530</f>
        <v>1</v>
      </c>
      <c r="M531" s="1">
        <f t="shared" ref="M531:M545" si="328">M530</f>
        <v>5</v>
      </c>
      <c r="N531" s="1">
        <v>2</v>
      </c>
      <c r="O531" s="57" t="str">
        <f t="shared" ref="O531:O545" si="329">O530</f>
        <v>AAI543</v>
      </c>
      <c r="P531" s="2" t="str">
        <f t="shared" si="289"/>
        <v>AO</v>
      </c>
      <c r="Q531" s="2" t="s">
        <v>161</v>
      </c>
      <c r="R531" s="57" t="s">
        <v>162</v>
      </c>
      <c r="S531" s="2"/>
      <c r="T531" s="2"/>
      <c r="U531" s="2"/>
      <c r="V531" s="2"/>
      <c r="W531" s="36" t="s">
        <v>2852</v>
      </c>
      <c r="X531" s="36" t="s">
        <v>1880</v>
      </c>
      <c r="Y531" s="3" t="str">
        <f t="shared" si="309"/>
        <v>%Z015102</v>
      </c>
      <c r="Z531" s="2" t="str">
        <f t="shared" si="296"/>
        <v>%%O08LI7025A</v>
      </c>
      <c r="AA531" s="2"/>
      <c r="AB531" s="2" t="str">
        <f t="shared" si="310"/>
        <v>TK703A液位指示</v>
      </c>
      <c r="AC531" s="1" t="str">
        <f t="shared" si="311"/>
        <v>0</v>
      </c>
      <c r="AD531" s="1" t="str">
        <f t="shared" si="312"/>
        <v>100</v>
      </c>
      <c r="AE531" s="1" t="str">
        <f t="shared" si="313"/>
        <v>%</v>
      </c>
      <c r="AF531" s="1"/>
      <c r="AG531" s="1"/>
      <c r="AH531" s="1"/>
      <c r="AI531" s="1"/>
      <c r="AJ531" s="1"/>
      <c r="AK531" s="58" t="s">
        <v>165</v>
      </c>
      <c r="AL531" s="4"/>
      <c r="AM531" s="4"/>
      <c r="AN531" s="5"/>
      <c r="AO531" s="195" t="s">
        <v>161</v>
      </c>
      <c r="AP531" s="199" t="s">
        <v>1658</v>
      </c>
      <c r="AQ531" s="197"/>
      <c r="AR531" s="196"/>
      <c r="AS531" s="196"/>
      <c r="AT531" s="205"/>
      <c r="AU531" s="205" t="s">
        <v>1659</v>
      </c>
      <c r="AV531" s="196" t="s">
        <v>170</v>
      </c>
      <c r="AW531" s="4"/>
      <c r="AX531" s="4"/>
      <c r="AY531" s="4"/>
      <c r="AZ531" s="4"/>
      <c r="BA531" s="4"/>
      <c r="BB531" s="4"/>
      <c r="BC531" s="4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4"/>
      <c r="BW531" s="8"/>
      <c r="BX531" s="8"/>
      <c r="BY531" s="8"/>
      <c r="BZ531" s="4"/>
      <c r="CA531" s="4"/>
      <c r="CB531" s="4"/>
      <c r="CC531" s="4"/>
      <c r="CD531" s="27"/>
      <c r="CE531" s="27"/>
      <c r="CF531" s="207">
        <f t="shared" si="322"/>
        <v>3.952</v>
      </c>
      <c r="CG531" s="208">
        <f t="shared" si="323"/>
        <v>4.048</v>
      </c>
      <c r="CH531" s="209"/>
      <c r="CI531" s="210"/>
      <c r="CJ531" s="207">
        <f t="shared" si="314"/>
        <v>11.952</v>
      </c>
      <c r="CK531" s="208">
        <f t="shared" si="315"/>
        <v>12.048</v>
      </c>
      <c r="CL531" s="209"/>
      <c r="CM531" s="210"/>
      <c r="CN531" s="207">
        <f t="shared" si="324"/>
        <v>19.952000000000002</v>
      </c>
      <c r="CO531" s="208">
        <f t="shared" si="325"/>
        <v>20.047999999999998</v>
      </c>
      <c r="CP531" s="211"/>
      <c r="CQ531" s="212"/>
      <c r="CR531" s="213"/>
      <c r="CS531" s="213"/>
    </row>
    <row r="532" spans="1:97" ht="19.899999999999999" customHeight="1">
      <c r="A532" s="194">
        <v>531</v>
      </c>
      <c r="B532" s="195">
        <v>3</v>
      </c>
      <c r="C532" s="195"/>
      <c r="D532" s="196" t="s">
        <v>4238</v>
      </c>
      <c r="E532" s="196" t="s">
        <v>4239</v>
      </c>
      <c r="F532" s="196" t="s">
        <v>4240</v>
      </c>
      <c r="G532" s="196" t="s">
        <v>313</v>
      </c>
      <c r="H532" s="196" t="s">
        <v>314</v>
      </c>
      <c r="I532" s="237" t="str">
        <f t="shared" si="320"/>
        <v>0</v>
      </c>
      <c r="J532" s="237" t="str">
        <f t="shared" si="321"/>
        <v>100</v>
      </c>
      <c r="K532" s="2" t="str">
        <f t="shared" si="326"/>
        <v>FCS0302</v>
      </c>
      <c r="L532" s="1">
        <f t="shared" si="327"/>
        <v>1</v>
      </c>
      <c r="M532" s="1">
        <f t="shared" si="328"/>
        <v>5</v>
      </c>
      <c r="N532" s="1">
        <v>3</v>
      </c>
      <c r="O532" s="57" t="str">
        <f t="shared" si="329"/>
        <v>AAI543</v>
      </c>
      <c r="P532" s="2" t="str">
        <f t="shared" ref="P532:P595" si="330">IF(MID(O532,4,3)="543","AO","AI")</f>
        <v>AO</v>
      </c>
      <c r="Q532" s="2" t="s">
        <v>161</v>
      </c>
      <c r="R532" s="57" t="s">
        <v>162</v>
      </c>
      <c r="S532" s="2"/>
      <c r="T532" s="2"/>
      <c r="U532" s="2"/>
      <c r="V532" s="2"/>
      <c r="W532" s="36" t="s">
        <v>2856</v>
      </c>
      <c r="X532" s="36" t="s">
        <v>1880</v>
      </c>
      <c r="Y532" s="3" t="str">
        <f t="shared" si="309"/>
        <v>%Z015103</v>
      </c>
      <c r="Z532" s="2" t="str">
        <f t="shared" si="296"/>
        <v>%%O08LI7026A</v>
      </c>
      <c r="AA532" s="2"/>
      <c r="AB532" s="2" t="str">
        <f t="shared" si="310"/>
        <v>TK703B液位指示</v>
      </c>
      <c r="AC532" s="1" t="str">
        <f t="shared" si="311"/>
        <v>0</v>
      </c>
      <c r="AD532" s="1" t="str">
        <f t="shared" si="312"/>
        <v>100</v>
      </c>
      <c r="AE532" s="1" t="str">
        <f t="shared" si="313"/>
        <v>%</v>
      </c>
      <c r="AF532" s="1"/>
      <c r="AG532" s="1"/>
      <c r="AH532" s="1"/>
      <c r="AI532" s="1"/>
      <c r="AJ532" s="1"/>
      <c r="AK532" s="58" t="s">
        <v>165</v>
      </c>
      <c r="AL532" s="4"/>
      <c r="AM532" s="4"/>
      <c r="AN532" s="5"/>
      <c r="AO532" s="195" t="s">
        <v>161</v>
      </c>
      <c r="AP532" s="199" t="s">
        <v>1658</v>
      </c>
      <c r="AQ532" s="197"/>
      <c r="AR532" s="196"/>
      <c r="AS532" s="196"/>
      <c r="AT532" s="205"/>
      <c r="AU532" s="205" t="s">
        <v>1659</v>
      </c>
      <c r="AV532" s="196" t="s">
        <v>170</v>
      </c>
      <c r="AW532" s="4"/>
      <c r="AX532" s="4"/>
      <c r="AY532" s="4"/>
      <c r="AZ532" s="4"/>
      <c r="BA532" s="4"/>
      <c r="BB532" s="4"/>
      <c r="BC532" s="4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4"/>
      <c r="BW532" s="8"/>
      <c r="BX532" s="8"/>
      <c r="BY532" s="8"/>
      <c r="BZ532" s="4"/>
      <c r="CA532" s="4"/>
      <c r="CB532" s="4"/>
      <c r="CC532" s="4"/>
      <c r="CD532" s="27"/>
      <c r="CE532" s="27"/>
      <c r="CF532" s="207">
        <f t="shared" si="322"/>
        <v>3.952</v>
      </c>
      <c r="CG532" s="208">
        <f t="shared" si="323"/>
        <v>4.048</v>
      </c>
      <c r="CH532" s="209"/>
      <c r="CI532" s="210"/>
      <c r="CJ532" s="207">
        <f t="shared" si="314"/>
        <v>11.952</v>
      </c>
      <c r="CK532" s="208">
        <f t="shared" si="315"/>
        <v>12.048</v>
      </c>
      <c r="CL532" s="209"/>
      <c r="CM532" s="210"/>
      <c r="CN532" s="207">
        <f t="shared" si="324"/>
        <v>19.952000000000002</v>
      </c>
      <c r="CO532" s="208">
        <f t="shared" si="325"/>
        <v>20.047999999999998</v>
      </c>
      <c r="CP532" s="211"/>
      <c r="CQ532" s="212"/>
      <c r="CR532" s="213"/>
      <c r="CS532" s="213"/>
    </row>
    <row r="533" spans="1:97" ht="19.899999999999999" customHeight="1">
      <c r="A533" s="194">
        <v>532</v>
      </c>
      <c r="B533" s="195">
        <v>4</v>
      </c>
      <c r="C533" s="195"/>
      <c r="D533" s="196" t="s">
        <v>4241</v>
      </c>
      <c r="E533" s="196" t="s">
        <v>4242</v>
      </c>
      <c r="F533" s="196" t="s">
        <v>4243</v>
      </c>
      <c r="G533" s="196" t="s">
        <v>313</v>
      </c>
      <c r="H533" s="196" t="s">
        <v>314</v>
      </c>
      <c r="I533" s="237" t="str">
        <f t="shared" si="320"/>
        <v>0</v>
      </c>
      <c r="J533" s="237" t="str">
        <f t="shared" si="321"/>
        <v>100</v>
      </c>
      <c r="K533" s="2" t="str">
        <f t="shared" si="326"/>
        <v>FCS0302</v>
      </c>
      <c r="L533" s="1">
        <f t="shared" si="327"/>
        <v>1</v>
      </c>
      <c r="M533" s="1">
        <f t="shared" si="328"/>
        <v>5</v>
      </c>
      <c r="N533" s="1">
        <v>4</v>
      </c>
      <c r="O533" s="57" t="str">
        <f t="shared" si="329"/>
        <v>AAI543</v>
      </c>
      <c r="P533" s="2" t="str">
        <f t="shared" si="330"/>
        <v>AO</v>
      </c>
      <c r="Q533" s="2" t="s">
        <v>161</v>
      </c>
      <c r="R533" s="57" t="s">
        <v>162</v>
      </c>
      <c r="S533" s="2"/>
      <c r="T533" s="2"/>
      <c r="U533" s="2"/>
      <c r="V533" s="2"/>
      <c r="W533" s="36" t="s">
        <v>3523</v>
      </c>
      <c r="X533" s="36" t="s">
        <v>1880</v>
      </c>
      <c r="Y533" s="3" t="str">
        <f t="shared" si="309"/>
        <v>%Z015104</v>
      </c>
      <c r="Z533" s="2" t="str">
        <f t="shared" si="296"/>
        <v>%%O08LI7033A</v>
      </c>
      <c r="AA533" s="2"/>
      <c r="AB533" s="2" t="str">
        <f t="shared" si="310"/>
        <v>TK702液位指示</v>
      </c>
      <c r="AC533" s="1" t="str">
        <f t="shared" si="311"/>
        <v>0</v>
      </c>
      <c r="AD533" s="1" t="str">
        <f t="shared" si="312"/>
        <v>100</v>
      </c>
      <c r="AE533" s="1" t="str">
        <f t="shared" si="313"/>
        <v>%</v>
      </c>
      <c r="AF533" s="1"/>
      <c r="AG533" s="1"/>
      <c r="AH533" s="1"/>
      <c r="AI533" s="1"/>
      <c r="AJ533" s="1"/>
      <c r="AK533" s="58" t="s">
        <v>165</v>
      </c>
      <c r="AL533" s="4"/>
      <c r="AM533" s="4"/>
      <c r="AN533" s="5"/>
      <c r="AO533" s="195" t="s">
        <v>161</v>
      </c>
      <c r="AP533" s="199" t="s">
        <v>1658</v>
      </c>
      <c r="AQ533" s="197"/>
      <c r="AR533" s="196"/>
      <c r="AS533" s="196"/>
      <c r="AT533" s="205"/>
      <c r="AU533" s="205" t="s">
        <v>1659</v>
      </c>
      <c r="AV533" s="196" t="s">
        <v>170</v>
      </c>
      <c r="AW533" s="4"/>
      <c r="AX533" s="4"/>
      <c r="AY533" s="4"/>
      <c r="AZ533" s="4"/>
      <c r="BA533" s="4"/>
      <c r="BB533" s="4"/>
      <c r="BC533" s="4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4"/>
      <c r="BW533" s="8"/>
      <c r="BX533" s="8"/>
      <c r="BY533" s="8"/>
      <c r="BZ533" s="4"/>
      <c r="CA533" s="4"/>
      <c r="CB533" s="4"/>
      <c r="CC533" s="4"/>
      <c r="CD533" s="27"/>
      <c r="CE533" s="27"/>
      <c r="CF533" s="207">
        <f t="shared" si="322"/>
        <v>3.952</v>
      </c>
      <c r="CG533" s="208">
        <f t="shared" si="323"/>
        <v>4.048</v>
      </c>
      <c r="CH533" s="209"/>
      <c r="CI533" s="210"/>
      <c r="CJ533" s="207">
        <f t="shared" si="314"/>
        <v>11.952</v>
      </c>
      <c r="CK533" s="208">
        <f t="shared" si="315"/>
        <v>12.048</v>
      </c>
      <c r="CL533" s="209"/>
      <c r="CM533" s="210"/>
      <c r="CN533" s="207">
        <f t="shared" si="324"/>
        <v>19.952000000000002</v>
      </c>
      <c r="CO533" s="208">
        <f t="shared" si="325"/>
        <v>20.047999999999998</v>
      </c>
      <c r="CP533" s="211"/>
      <c r="CQ533" s="212"/>
      <c r="CR533" s="213"/>
      <c r="CS533" s="213"/>
    </row>
    <row r="534" spans="1:97" ht="19.899999999999999" customHeight="1">
      <c r="A534" s="194">
        <v>533</v>
      </c>
      <c r="B534" s="195">
        <v>5</v>
      </c>
      <c r="C534" s="195"/>
      <c r="D534" s="196" t="s">
        <v>4244</v>
      </c>
      <c r="E534" s="196" t="s">
        <v>4245</v>
      </c>
      <c r="F534" s="196" t="s">
        <v>4246</v>
      </c>
      <c r="G534" s="196" t="s">
        <v>313</v>
      </c>
      <c r="H534" s="196" t="s">
        <v>314</v>
      </c>
      <c r="I534" s="237" t="str">
        <f t="shared" si="320"/>
        <v>0</v>
      </c>
      <c r="J534" s="237" t="str">
        <f t="shared" si="321"/>
        <v>100</v>
      </c>
      <c r="K534" s="2" t="str">
        <f t="shared" si="326"/>
        <v>FCS0302</v>
      </c>
      <c r="L534" s="1">
        <f t="shared" si="327"/>
        <v>1</v>
      </c>
      <c r="M534" s="1">
        <f t="shared" si="328"/>
        <v>5</v>
      </c>
      <c r="N534" s="1">
        <v>5</v>
      </c>
      <c r="O534" s="57" t="str">
        <f t="shared" si="329"/>
        <v>AAI543</v>
      </c>
      <c r="P534" s="2" t="str">
        <f t="shared" si="330"/>
        <v>AO</v>
      </c>
      <c r="Q534" s="2" t="s">
        <v>161</v>
      </c>
      <c r="R534" s="57" t="s">
        <v>162</v>
      </c>
      <c r="S534" s="2"/>
      <c r="T534" s="2"/>
      <c r="U534" s="2"/>
      <c r="V534" s="2"/>
      <c r="W534" s="36" t="s">
        <v>3527</v>
      </c>
      <c r="X534" s="36" t="s">
        <v>1880</v>
      </c>
      <c r="Y534" s="3" t="str">
        <f t="shared" si="309"/>
        <v>%Z015105</v>
      </c>
      <c r="Z534" s="2" t="str">
        <f t="shared" si="296"/>
        <v>%%O08LI7048A</v>
      </c>
      <c r="AA534" s="2"/>
      <c r="AB534" s="2" t="str">
        <f t="shared" si="310"/>
        <v>TK731液位指示</v>
      </c>
      <c r="AC534" s="1" t="str">
        <f t="shared" si="311"/>
        <v>0</v>
      </c>
      <c r="AD534" s="1" t="str">
        <f t="shared" si="312"/>
        <v>100</v>
      </c>
      <c r="AE534" s="1" t="str">
        <f t="shared" si="313"/>
        <v>%</v>
      </c>
      <c r="AF534" s="1"/>
      <c r="AG534" s="1"/>
      <c r="AH534" s="1"/>
      <c r="AI534" s="1"/>
      <c r="AJ534" s="1"/>
      <c r="AK534" s="58" t="s">
        <v>165</v>
      </c>
      <c r="AL534" s="4"/>
      <c r="AM534" s="4"/>
      <c r="AN534" s="5"/>
      <c r="AO534" s="195" t="s">
        <v>161</v>
      </c>
      <c r="AP534" s="199" t="s">
        <v>1658</v>
      </c>
      <c r="AQ534" s="197"/>
      <c r="AR534" s="196"/>
      <c r="AS534" s="196"/>
      <c r="AT534" s="205"/>
      <c r="AU534" s="205" t="s">
        <v>1659</v>
      </c>
      <c r="AV534" s="196" t="s">
        <v>170</v>
      </c>
      <c r="AW534" s="4"/>
      <c r="AX534" s="4"/>
      <c r="AY534" s="4"/>
      <c r="AZ534" s="4"/>
      <c r="BA534" s="4"/>
      <c r="BB534" s="4"/>
      <c r="BC534" s="4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4"/>
      <c r="BW534" s="8"/>
      <c r="BX534" s="8"/>
      <c r="BY534" s="8"/>
      <c r="BZ534" s="4"/>
      <c r="CA534" s="4"/>
      <c r="CB534" s="4"/>
      <c r="CC534" s="4"/>
      <c r="CD534" s="27"/>
      <c r="CE534" s="27"/>
      <c r="CF534" s="207">
        <f t="shared" si="322"/>
        <v>3.952</v>
      </c>
      <c r="CG534" s="208">
        <f t="shared" si="323"/>
        <v>4.048</v>
      </c>
      <c r="CH534" s="209"/>
      <c r="CI534" s="210"/>
      <c r="CJ534" s="207">
        <f t="shared" si="314"/>
        <v>11.952</v>
      </c>
      <c r="CK534" s="208">
        <f t="shared" si="315"/>
        <v>12.048</v>
      </c>
      <c r="CL534" s="209"/>
      <c r="CM534" s="210"/>
      <c r="CN534" s="207">
        <f t="shared" si="324"/>
        <v>19.952000000000002</v>
      </c>
      <c r="CO534" s="208">
        <f t="shared" si="325"/>
        <v>20.047999999999998</v>
      </c>
      <c r="CP534" s="211"/>
      <c r="CQ534" s="212"/>
      <c r="CR534" s="213"/>
      <c r="CS534" s="213"/>
    </row>
    <row r="535" spans="1:97" ht="19.899999999999999" customHeight="1">
      <c r="A535" s="194">
        <v>534</v>
      </c>
      <c r="B535" s="195">
        <v>6</v>
      </c>
      <c r="C535" s="195"/>
      <c r="D535" s="196" t="s">
        <v>4247</v>
      </c>
      <c r="E535" s="196" t="s">
        <v>4248</v>
      </c>
      <c r="F535" s="196" t="s">
        <v>4249</v>
      </c>
      <c r="G535" s="196" t="s">
        <v>313</v>
      </c>
      <c r="H535" s="196" t="s">
        <v>314</v>
      </c>
      <c r="I535" s="237" t="str">
        <f t="shared" si="320"/>
        <v>0</v>
      </c>
      <c r="J535" s="237" t="str">
        <f t="shared" si="321"/>
        <v>100</v>
      </c>
      <c r="K535" s="2" t="str">
        <f t="shared" si="326"/>
        <v>FCS0302</v>
      </c>
      <c r="L535" s="1">
        <f t="shared" si="327"/>
        <v>1</v>
      </c>
      <c r="M535" s="1">
        <f t="shared" si="328"/>
        <v>5</v>
      </c>
      <c r="N535" s="1">
        <v>6</v>
      </c>
      <c r="O535" s="57" t="str">
        <f t="shared" si="329"/>
        <v>AAI543</v>
      </c>
      <c r="P535" s="2" t="str">
        <f t="shared" si="330"/>
        <v>AO</v>
      </c>
      <c r="Q535" s="2" t="s">
        <v>161</v>
      </c>
      <c r="R535" s="57" t="s">
        <v>162</v>
      </c>
      <c r="S535" s="2"/>
      <c r="T535" s="2"/>
      <c r="U535" s="2"/>
      <c r="V535" s="2"/>
      <c r="W535" s="36" t="s">
        <v>3542</v>
      </c>
      <c r="X535" s="36" t="s">
        <v>1880</v>
      </c>
      <c r="Y535" s="3" t="str">
        <f t="shared" si="309"/>
        <v>%Z015106</v>
      </c>
      <c r="Z535" s="2" t="str">
        <f t="shared" si="296"/>
        <v>%%O08LI8015A</v>
      </c>
      <c r="AA535" s="2"/>
      <c r="AB535" s="2" t="str">
        <f t="shared" si="310"/>
        <v>TK802液位指示</v>
      </c>
      <c r="AC535" s="1" t="str">
        <f t="shared" si="311"/>
        <v>0</v>
      </c>
      <c r="AD535" s="1" t="str">
        <f t="shared" si="312"/>
        <v>100</v>
      </c>
      <c r="AE535" s="1" t="str">
        <f t="shared" si="313"/>
        <v>%</v>
      </c>
      <c r="AF535" s="1"/>
      <c r="AG535" s="1"/>
      <c r="AH535" s="1"/>
      <c r="AI535" s="1"/>
      <c r="AJ535" s="1"/>
      <c r="AK535" s="58" t="s">
        <v>165</v>
      </c>
      <c r="AL535" s="4"/>
      <c r="AM535" s="4"/>
      <c r="AN535" s="5"/>
      <c r="AO535" s="195" t="s">
        <v>161</v>
      </c>
      <c r="AP535" s="199" t="s">
        <v>1658</v>
      </c>
      <c r="AQ535" s="197"/>
      <c r="AR535" s="196"/>
      <c r="AS535" s="196"/>
      <c r="AT535" s="205"/>
      <c r="AU535" s="205" t="s">
        <v>1659</v>
      </c>
      <c r="AV535" s="196" t="s">
        <v>170</v>
      </c>
      <c r="AW535" s="4"/>
      <c r="AX535" s="4"/>
      <c r="AY535" s="4"/>
      <c r="AZ535" s="4"/>
      <c r="BA535" s="4"/>
      <c r="BB535" s="4"/>
      <c r="BC535" s="4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4"/>
      <c r="BW535" s="8"/>
      <c r="BX535" s="8"/>
      <c r="BY535" s="8"/>
      <c r="BZ535" s="4"/>
      <c r="CA535" s="4"/>
      <c r="CB535" s="4"/>
      <c r="CC535" s="4"/>
      <c r="CD535" s="27"/>
      <c r="CE535" s="27"/>
      <c r="CF535" s="207">
        <f t="shared" si="322"/>
        <v>3.952</v>
      </c>
      <c r="CG535" s="208">
        <f t="shared" si="323"/>
        <v>4.048</v>
      </c>
      <c r="CH535" s="209"/>
      <c r="CI535" s="210"/>
      <c r="CJ535" s="207">
        <f t="shared" si="314"/>
        <v>11.952</v>
      </c>
      <c r="CK535" s="208">
        <f t="shared" si="315"/>
        <v>12.048</v>
      </c>
      <c r="CL535" s="209"/>
      <c r="CM535" s="210"/>
      <c r="CN535" s="207">
        <f t="shared" si="324"/>
        <v>19.952000000000002</v>
      </c>
      <c r="CO535" s="208">
        <f t="shared" si="325"/>
        <v>20.047999999999998</v>
      </c>
      <c r="CP535" s="211"/>
      <c r="CQ535" s="212"/>
      <c r="CR535" s="213"/>
      <c r="CS535" s="213"/>
    </row>
    <row r="536" spans="1:97" ht="19.899999999999999" customHeight="1">
      <c r="A536" s="194">
        <v>535</v>
      </c>
      <c r="B536" s="195">
        <v>7</v>
      </c>
      <c r="C536" s="195"/>
      <c r="D536" s="196" t="s">
        <v>4250</v>
      </c>
      <c r="E536" s="196" t="s">
        <v>4251</v>
      </c>
      <c r="F536" s="196" t="s">
        <v>4252</v>
      </c>
      <c r="G536" s="196" t="s">
        <v>313</v>
      </c>
      <c r="H536" s="196" t="s">
        <v>314</v>
      </c>
      <c r="I536" s="237" t="str">
        <f t="shared" si="320"/>
        <v>0</v>
      </c>
      <c r="J536" s="237" t="str">
        <f t="shared" si="321"/>
        <v>100</v>
      </c>
      <c r="K536" s="2" t="str">
        <f t="shared" si="326"/>
        <v>FCS0302</v>
      </c>
      <c r="L536" s="1">
        <f t="shared" si="327"/>
        <v>1</v>
      </c>
      <c r="M536" s="1">
        <f t="shared" si="328"/>
        <v>5</v>
      </c>
      <c r="N536" s="1">
        <v>7</v>
      </c>
      <c r="O536" s="57" t="str">
        <f t="shared" si="329"/>
        <v>AAI543</v>
      </c>
      <c r="P536" s="2" t="str">
        <f t="shared" si="330"/>
        <v>AO</v>
      </c>
      <c r="Q536" s="2" t="s">
        <v>161</v>
      </c>
      <c r="R536" s="57" t="s">
        <v>162</v>
      </c>
      <c r="S536" s="2"/>
      <c r="T536" s="2"/>
      <c r="U536" s="2"/>
      <c r="V536" s="2"/>
      <c r="W536" s="36" t="s">
        <v>3677</v>
      </c>
      <c r="X536" s="36" t="s">
        <v>1880</v>
      </c>
      <c r="Y536" s="3" t="str">
        <f t="shared" si="309"/>
        <v>%Z015107</v>
      </c>
      <c r="Z536" s="2" t="str">
        <f t="shared" si="296"/>
        <v>%%O08PI7102A</v>
      </c>
      <c r="AA536" s="2"/>
      <c r="AB536" s="2" t="str">
        <f t="shared" si="310"/>
        <v>TK706A罐顶压力指示</v>
      </c>
      <c r="AC536" s="1" t="str">
        <f t="shared" si="311"/>
        <v>0</v>
      </c>
      <c r="AD536" s="1" t="str">
        <f t="shared" si="312"/>
        <v>100</v>
      </c>
      <c r="AE536" s="1" t="str">
        <f t="shared" si="313"/>
        <v>%</v>
      </c>
      <c r="AF536" s="59"/>
      <c r="AG536" s="59"/>
      <c r="AH536" s="1"/>
      <c r="AI536" s="1"/>
      <c r="AJ536" s="1"/>
      <c r="AK536" s="58" t="s">
        <v>165</v>
      </c>
      <c r="AL536" s="4"/>
      <c r="AM536" s="4"/>
      <c r="AN536" s="5"/>
      <c r="AO536" s="195" t="s">
        <v>161</v>
      </c>
      <c r="AP536" s="199" t="s">
        <v>1658</v>
      </c>
      <c r="AQ536" s="197"/>
      <c r="AR536" s="196"/>
      <c r="AS536" s="196"/>
      <c r="AT536" s="205"/>
      <c r="AU536" s="205" t="s">
        <v>1659</v>
      </c>
      <c r="AV536" s="196" t="s">
        <v>170</v>
      </c>
      <c r="AW536" s="4"/>
      <c r="AX536" s="4"/>
      <c r="AY536" s="4"/>
      <c r="AZ536" s="4"/>
      <c r="BA536" s="4"/>
      <c r="BB536" s="4"/>
      <c r="BC536" s="4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4"/>
      <c r="BW536" s="8"/>
      <c r="BX536" s="8"/>
      <c r="BY536" s="8"/>
      <c r="BZ536" s="4"/>
      <c r="CA536" s="4"/>
      <c r="CB536" s="4"/>
      <c r="CC536" s="4"/>
      <c r="CD536" s="27"/>
      <c r="CE536" s="27"/>
      <c r="CF536" s="207">
        <f t="shared" si="322"/>
        <v>3.952</v>
      </c>
      <c r="CG536" s="208">
        <f t="shared" si="323"/>
        <v>4.048</v>
      </c>
      <c r="CH536" s="209"/>
      <c r="CI536" s="210"/>
      <c r="CJ536" s="207">
        <f t="shared" si="314"/>
        <v>11.952</v>
      </c>
      <c r="CK536" s="208">
        <f t="shared" si="315"/>
        <v>12.048</v>
      </c>
      <c r="CL536" s="209"/>
      <c r="CM536" s="210"/>
      <c r="CN536" s="207">
        <f t="shared" si="324"/>
        <v>19.952000000000002</v>
      </c>
      <c r="CO536" s="208">
        <f t="shared" si="325"/>
        <v>20.047999999999998</v>
      </c>
      <c r="CP536" s="211"/>
      <c r="CQ536" s="212"/>
      <c r="CR536" s="213"/>
      <c r="CS536" s="213"/>
    </row>
    <row r="537" spans="1:97" ht="19.899999999999999" customHeight="1">
      <c r="A537" s="194">
        <v>536</v>
      </c>
      <c r="B537" s="195">
        <v>8</v>
      </c>
      <c r="C537" s="195"/>
      <c r="D537" s="196" t="s">
        <v>4253</v>
      </c>
      <c r="E537" s="196" t="s">
        <v>4254</v>
      </c>
      <c r="F537" s="196" t="s">
        <v>4255</v>
      </c>
      <c r="G537" s="196" t="s">
        <v>313</v>
      </c>
      <c r="H537" s="196" t="s">
        <v>314</v>
      </c>
      <c r="I537" s="237" t="str">
        <f t="shared" si="320"/>
        <v>0</v>
      </c>
      <c r="J537" s="237" t="str">
        <f t="shared" si="321"/>
        <v>100</v>
      </c>
      <c r="K537" s="2" t="str">
        <f t="shared" si="326"/>
        <v>FCS0302</v>
      </c>
      <c r="L537" s="1">
        <f t="shared" si="327"/>
        <v>1</v>
      </c>
      <c r="M537" s="1">
        <f t="shared" si="328"/>
        <v>5</v>
      </c>
      <c r="N537" s="1">
        <v>8</v>
      </c>
      <c r="O537" s="57" t="str">
        <f t="shared" si="329"/>
        <v>AAI543</v>
      </c>
      <c r="P537" s="2" t="str">
        <f t="shared" si="330"/>
        <v>AO</v>
      </c>
      <c r="Q537" s="2" t="s">
        <v>161</v>
      </c>
      <c r="R537" s="57" t="s">
        <v>162</v>
      </c>
      <c r="S537" s="2"/>
      <c r="T537" s="2"/>
      <c r="U537" s="2"/>
      <c r="V537" s="2"/>
      <c r="W537" s="36" t="s">
        <v>3681</v>
      </c>
      <c r="X537" s="36" t="s">
        <v>1880</v>
      </c>
      <c r="Y537" s="3" t="str">
        <f t="shared" si="309"/>
        <v>%Z015108</v>
      </c>
      <c r="Z537" s="2" t="str">
        <f t="shared" si="296"/>
        <v>%%O08PI7103A</v>
      </c>
      <c r="AA537" s="2"/>
      <c r="AB537" s="2" t="str">
        <f t="shared" si="310"/>
        <v>TK706B罐顶压力指示</v>
      </c>
      <c r="AC537" s="1" t="str">
        <f t="shared" si="311"/>
        <v>0</v>
      </c>
      <c r="AD537" s="1" t="str">
        <f t="shared" si="312"/>
        <v>100</v>
      </c>
      <c r="AE537" s="1" t="str">
        <f t="shared" si="313"/>
        <v>%</v>
      </c>
      <c r="AF537" s="1"/>
      <c r="AG537" s="1"/>
      <c r="AH537" s="1"/>
      <c r="AI537" s="1"/>
      <c r="AJ537" s="1"/>
      <c r="AK537" s="58" t="s">
        <v>165</v>
      </c>
      <c r="AL537" s="4"/>
      <c r="AM537" s="4"/>
      <c r="AN537" s="5"/>
      <c r="AO537" s="195" t="s">
        <v>161</v>
      </c>
      <c r="AP537" s="199" t="s">
        <v>1658</v>
      </c>
      <c r="AQ537" s="197"/>
      <c r="AR537" s="196"/>
      <c r="AS537" s="196"/>
      <c r="AT537" s="205"/>
      <c r="AU537" s="205" t="s">
        <v>1659</v>
      </c>
      <c r="AV537" s="196" t="s">
        <v>170</v>
      </c>
      <c r="AW537" s="4"/>
      <c r="AX537" s="4"/>
      <c r="AY537" s="4"/>
      <c r="AZ537" s="4"/>
      <c r="BA537" s="4"/>
      <c r="BB537" s="4"/>
      <c r="BC537" s="4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4"/>
      <c r="BW537" s="8"/>
      <c r="BX537" s="8"/>
      <c r="BY537" s="8"/>
      <c r="BZ537" s="4"/>
      <c r="CA537" s="4"/>
      <c r="CB537" s="4"/>
      <c r="CC537" s="4"/>
      <c r="CD537" s="27"/>
      <c r="CE537" s="27"/>
      <c r="CF537" s="207">
        <f t="shared" si="322"/>
        <v>3.952</v>
      </c>
      <c r="CG537" s="208">
        <f t="shared" si="323"/>
        <v>4.048</v>
      </c>
      <c r="CH537" s="209"/>
      <c r="CI537" s="210"/>
      <c r="CJ537" s="207">
        <f t="shared" si="314"/>
        <v>11.952</v>
      </c>
      <c r="CK537" s="208">
        <f t="shared" si="315"/>
        <v>12.048</v>
      </c>
      <c r="CL537" s="209"/>
      <c r="CM537" s="210"/>
      <c r="CN537" s="207">
        <f t="shared" si="324"/>
        <v>19.952000000000002</v>
      </c>
      <c r="CO537" s="208">
        <f t="shared" si="325"/>
        <v>20.047999999999998</v>
      </c>
      <c r="CP537" s="211"/>
      <c r="CQ537" s="212"/>
      <c r="CR537" s="213"/>
      <c r="CS537" s="213"/>
    </row>
    <row r="538" spans="1:97" ht="19.899999999999999" customHeight="1">
      <c r="A538" s="194">
        <v>537</v>
      </c>
      <c r="B538" s="195">
        <v>9</v>
      </c>
      <c r="C538" s="195"/>
      <c r="D538" s="196" t="str">
        <f t="shared" ref="D538:D545" si="331">LEFT(K538,1)&amp;RIGHT(K538,2)&amp;"N"&amp;L538&amp;"S"&amp;M538&amp;N538</f>
        <v>F02N1S59</v>
      </c>
      <c r="E538" s="196" t="s">
        <v>4256</v>
      </c>
      <c r="F538" s="196" t="s">
        <v>1692</v>
      </c>
      <c r="G538" s="196"/>
      <c r="H538" s="196"/>
      <c r="I538" s="237"/>
      <c r="J538" s="237"/>
      <c r="K538" s="2" t="str">
        <f t="shared" si="326"/>
        <v>FCS0302</v>
      </c>
      <c r="L538" s="1">
        <f t="shared" si="327"/>
        <v>1</v>
      </c>
      <c r="M538" s="1">
        <f t="shared" si="328"/>
        <v>5</v>
      </c>
      <c r="N538" s="1">
        <v>9</v>
      </c>
      <c r="O538" s="57" t="str">
        <f t="shared" si="329"/>
        <v>AAI543</v>
      </c>
      <c r="P538" s="2" t="str">
        <f t="shared" si="330"/>
        <v>AO</v>
      </c>
      <c r="Q538" s="2" t="s">
        <v>161</v>
      </c>
      <c r="R538" s="57" t="s">
        <v>162</v>
      </c>
      <c r="S538" s="2"/>
      <c r="T538" s="2"/>
      <c r="U538" s="2"/>
      <c r="V538" s="2"/>
      <c r="W538" s="36"/>
      <c r="X538" s="36"/>
      <c r="Y538" s="3" t="str">
        <f t="shared" si="309"/>
        <v>%Z015109</v>
      </c>
      <c r="Z538" s="2" t="str">
        <f t="shared" si="296"/>
        <v>%%OF01N9S19</v>
      </c>
      <c r="AA538" s="2"/>
      <c r="AB538" s="2" t="str">
        <f t="shared" si="310"/>
        <v>SBAOR SPARE</v>
      </c>
      <c r="AC538" s="1" t="str">
        <f t="shared" si="311"/>
        <v/>
      </c>
      <c r="AD538" s="1" t="str">
        <f t="shared" si="312"/>
        <v/>
      </c>
      <c r="AE538" s="1" t="str">
        <f t="shared" si="313"/>
        <v/>
      </c>
      <c r="AF538" s="1"/>
      <c r="AG538" s="1"/>
      <c r="AH538" s="1"/>
      <c r="AI538" s="1"/>
      <c r="AJ538" s="1"/>
      <c r="AK538" s="58" t="s">
        <v>165</v>
      </c>
      <c r="AL538" s="4"/>
      <c r="AM538" s="4"/>
      <c r="AN538" s="5"/>
      <c r="AO538" s="195" t="s">
        <v>161</v>
      </c>
      <c r="AP538" s="199" t="s">
        <v>1658</v>
      </c>
      <c r="AQ538" s="197"/>
      <c r="AR538" s="196"/>
      <c r="AS538" s="196"/>
      <c r="AT538" s="205"/>
      <c r="AU538" s="205"/>
      <c r="AV538" s="196"/>
      <c r="AW538" s="4"/>
      <c r="AX538" s="4"/>
      <c r="AY538" s="4"/>
      <c r="AZ538" s="4"/>
      <c r="BA538" s="4"/>
      <c r="BB538" s="4"/>
      <c r="BC538" s="4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4"/>
      <c r="BW538" s="8"/>
      <c r="BX538" s="8"/>
      <c r="BY538" s="8"/>
      <c r="BZ538" s="4"/>
      <c r="CA538" s="4"/>
      <c r="CB538" s="4"/>
      <c r="CC538" s="4"/>
      <c r="CD538" s="27"/>
      <c r="CE538" s="27"/>
      <c r="CF538" s="207">
        <f t="shared" si="322"/>
        <v>3.952</v>
      </c>
      <c r="CG538" s="208">
        <f t="shared" si="323"/>
        <v>4.048</v>
      </c>
      <c r="CH538" s="209"/>
      <c r="CI538" s="210"/>
      <c r="CJ538" s="207">
        <f t="shared" si="314"/>
        <v>11.952</v>
      </c>
      <c r="CK538" s="208">
        <f t="shared" si="315"/>
        <v>12.048</v>
      </c>
      <c r="CL538" s="209"/>
      <c r="CM538" s="210"/>
      <c r="CN538" s="207">
        <f t="shared" si="324"/>
        <v>19.952000000000002</v>
      </c>
      <c r="CO538" s="208">
        <f t="shared" si="325"/>
        <v>20.047999999999998</v>
      </c>
      <c r="CP538" s="211"/>
      <c r="CQ538" s="212"/>
      <c r="CR538" s="213"/>
      <c r="CS538" s="213"/>
    </row>
    <row r="539" spans="1:97" ht="19.899999999999999" customHeight="1">
      <c r="A539" s="194">
        <v>538</v>
      </c>
      <c r="B539" s="195">
        <v>10</v>
      </c>
      <c r="C539" s="195"/>
      <c r="D539" s="196" t="str">
        <f t="shared" si="331"/>
        <v>F02N1S510</v>
      </c>
      <c r="E539" s="196" t="s">
        <v>4257</v>
      </c>
      <c r="F539" s="196" t="s">
        <v>1692</v>
      </c>
      <c r="G539" s="196"/>
      <c r="H539" s="196"/>
      <c r="I539" s="237"/>
      <c r="J539" s="237"/>
      <c r="K539" s="2" t="str">
        <f t="shared" si="326"/>
        <v>FCS0302</v>
      </c>
      <c r="L539" s="1">
        <f t="shared" si="327"/>
        <v>1</v>
      </c>
      <c r="M539" s="1">
        <f t="shared" si="328"/>
        <v>5</v>
      </c>
      <c r="N539" s="1">
        <v>10</v>
      </c>
      <c r="O539" s="57" t="str">
        <f t="shared" si="329"/>
        <v>AAI543</v>
      </c>
      <c r="P539" s="2" t="str">
        <f t="shared" si="330"/>
        <v>AO</v>
      </c>
      <c r="Q539" s="2" t="s">
        <v>161</v>
      </c>
      <c r="R539" s="57" t="s">
        <v>162</v>
      </c>
      <c r="S539" s="2"/>
      <c r="T539" s="2"/>
      <c r="U539" s="2"/>
      <c r="V539" s="2"/>
      <c r="W539" s="36"/>
      <c r="X539" s="36"/>
      <c r="Y539" s="3" t="str">
        <f t="shared" si="309"/>
        <v>%Z015110</v>
      </c>
      <c r="Z539" s="2" t="str">
        <f t="shared" si="296"/>
        <v>%%OF01N9S110</v>
      </c>
      <c r="AA539" s="2"/>
      <c r="AB539" s="2" t="str">
        <f t="shared" si="310"/>
        <v>SBAOR SPARE</v>
      </c>
      <c r="AC539" s="1" t="str">
        <f t="shared" si="311"/>
        <v/>
      </c>
      <c r="AD539" s="1" t="str">
        <f t="shared" si="312"/>
        <v/>
      </c>
      <c r="AE539" s="1" t="str">
        <f t="shared" si="313"/>
        <v/>
      </c>
      <c r="AF539" s="1"/>
      <c r="AG539" s="59"/>
      <c r="AH539" s="59"/>
      <c r="AI539" s="1"/>
      <c r="AJ539" s="1"/>
      <c r="AK539" s="58" t="s">
        <v>165</v>
      </c>
      <c r="AL539" s="4"/>
      <c r="AM539" s="4"/>
      <c r="AN539" s="5"/>
      <c r="AO539" s="195" t="s">
        <v>161</v>
      </c>
      <c r="AP539" s="199" t="s">
        <v>1658</v>
      </c>
      <c r="AQ539" s="197"/>
      <c r="AR539" s="196"/>
      <c r="AS539" s="196"/>
      <c r="AT539" s="205"/>
      <c r="AU539" s="205"/>
      <c r="AV539" s="196"/>
      <c r="AW539" s="4"/>
      <c r="AX539" s="4"/>
      <c r="AY539" s="4"/>
      <c r="AZ539" s="4"/>
      <c r="BA539" s="4"/>
      <c r="BB539" s="4"/>
      <c r="BC539" s="4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4"/>
      <c r="BW539" s="8"/>
      <c r="BX539" s="8"/>
      <c r="BY539" s="8"/>
      <c r="BZ539" s="4"/>
      <c r="CA539" s="4"/>
      <c r="CB539" s="4"/>
      <c r="CC539" s="4"/>
      <c r="CD539" s="27"/>
      <c r="CE539" s="27"/>
      <c r="CF539" s="207">
        <f t="shared" si="322"/>
        <v>3.952</v>
      </c>
      <c r="CG539" s="208">
        <f t="shared" si="323"/>
        <v>4.048</v>
      </c>
      <c r="CH539" s="209"/>
      <c r="CI539" s="210"/>
      <c r="CJ539" s="207">
        <f t="shared" si="314"/>
        <v>11.952</v>
      </c>
      <c r="CK539" s="208">
        <f t="shared" si="315"/>
        <v>12.048</v>
      </c>
      <c r="CL539" s="209"/>
      <c r="CM539" s="210"/>
      <c r="CN539" s="207">
        <f t="shared" si="324"/>
        <v>19.952000000000002</v>
      </c>
      <c r="CO539" s="208">
        <f t="shared" si="325"/>
        <v>20.047999999999998</v>
      </c>
      <c r="CP539" s="211"/>
      <c r="CQ539" s="212"/>
      <c r="CR539" s="213"/>
      <c r="CS539" s="213"/>
    </row>
    <row r="540" spans="1:97" ht="19.899999999999999" customHeight="1">
      <c r="A540" s="194">
        <v>539</v>
      </c>
      <c r="B540" s="195">
        <v>11</v>
      </c>
      <c r="C540" s="195"/>
      <c r="D540" s="196" t="str">
        <f t="shared" si="331"/>
        <v>F02N1S511</v>
      </c>
      <c r="E540" s="196" t="s">
        <v>4258</v>
      </c>
      <c r="F540" s="196" t="s">
        <v>1692</v>
      </c>
      <c r="G540" s="196"/>
      <c r="H540" s="196"/>
      <c r="I540" s="237"/>
      <c r="J540" s="237"/>
      <c r="K540" s="2" t="str">
        <f t="shared" si="326"/>
        <v>FCS0302</v>
      </c>
      <c r="L540" s="1">
        <f t="shared" si="327"/>
        <v>1</v>
      </c>
      <c r="M540" s="1">
        <f t="shared" si="328"/>
        <v>5</v>
      </c>
      <c r="N540" s="1">
        <v>11</v>
      </c>
      <c r="O540" s="57" t="str">
        <f t="shared" si="329"/>
        <v>AAI543</v>
      </c>
      <c r="P540" s="2" t="str">
        <f t="shared" si="330"/>
        <v>AO</v>
      </c>
      <c r="Q540" s="2" t="s">
        <v>161</v>
      </c>
      <c r="R540" s="57" t="s">
        <v>162</v>
      </c>
      <c r="S540" s="2"/>
      <c r="T540" s="2"/>
      <c r="U540" s="2"/>
      <c r="V540" s="2"/>
      <c r="W540" s="36"/>
      <c r="X540" s="36"/>
      <c r="Y540" s="3" t="str">
        <f t="shared" si="309"/>
        <v>%Z015111</v>
      </c>
      <c r="Z540" s="2" t="str">
        <f t="shared" si="296"/>
        <v>%%OF01N9S111</v>
      </c>
      <c r="AA540" s="2"/>
      <c r="AB540" s="2" t="str">
        <f t="shared" si="310"/>
        <v>SBAOR SPARE</v>
      </c>
      <c r="AC540" s="1" t="str">
        <f t="shared" si="311"/>
        <v/>
      </c>
      <c r="AD540" s="1" t="str">
        <f t="shared" si="312"/>
        <v/>
      </c>
      <c r="AE540" s="1" t="str">
        <f t="shared" si="313"/>
        <v/>
      </c>
      <c r="AF540" s="1"/>
      <c r="AG540" s="1"/>
      <c r="AH540" s="1"/>
      <c r="AI540" s="1"/>
      <c r="AJ540" s="1"/>
      <c r="AK540" s="58" t="s">
        <v>165</v>
      </c>
      <c r="AL540" s="4"/>
      <c r="AM540" s="4"/>
      <c r="AN540" s="5"/>
      <c r="AO540" s="195" t="s">
        <v>161</v>
      </c>
      <c r="AP540" s="199" t="s">
        <v>1658</v>
      </c>
      <c r="AQ540" s="197"/>
      <c r="AR540" s="196"/>
      <c r="AS540" s="196"/>
      <c r="AT540" s="205"/>
      <c r="AU540" s="205"/>
      <c r="AV540" s="196"/>
      <c r="AW540" s="4"/>
      <c r="AX540" s="4"/>
      <c r="AY540" s="4"/>
      <c r="AZ540" s="4"/>
      <c r="BA540" s="4"/>
      <c r="BB540" s="4"/>
      <c r="BC540" s="4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4"/>
      <c r="BW540" s="8"/>
      <c r="BX540" s="8"/>
      <c r="BY540" s="8"/>
      <c r="BZ540" s="4"/>
      <c r="CA540" s="4"/>
      <c r="CB540" s="4"/>
      <c r="CC540" s="4"/>
      <c r="CD540" s="27"/>
      <c r="CE540" s="27"/>
      <c r="CF540" s="207">
        <f t="shared" si="322"/>
        <v>3.952</v>
      </c>
      <c r="CG540" s="208">
        <f t="shared" si="323"/>
        <v>4.048</v>
      </c>
      <c r="CH540" s="209"/>
      <c r="CI540" s="210"/>
      <c r="CJ540" s="207">
        <f t="shared" si="314"/>
        <v>11.952</v>
      </c>
      <c r="CK540" s="208">
        <f t="shared" si="315"/>
        <v>12.048</v>
      </c>
      <c r="CL540" s="209"/>
      <c r="CM540" s="210"/>
      <c r="CN540" s="207">
        <f t="shared" si="324"/>
        <v>19.952000000000002</v>
      </c>
      <c r="CO540" s="208">
        <f t="shared" si="325"/>
        <v>20.047999999999998</v>
      </c>
      <c r="CP540" s="211"/>
      <c r="CQ540" s="212"/>
      <c r="CR540" s="213"/>
      <c r="CS540" s="213"/>
    </row>
    <row r="541" spans="1:97" ht="19.899999999999999" customHeight="1">
      <c r="A541" s="194">
        <v>540</v>
      </c>
      <c r="B541" s="195">
        <v>12</v>
      </c>
      <c r="C541" s="195"/>
      <c r="D541" s="196" t="str">
        <f t="shared" si="331"/>
        <v>F02N1S512</v>
      </c>
      <c r="E541" s="196" t="s">
        <v>4259</v>
      </c>
      <c r="F541" s="196" t="s">
        <v>1692</v>
      </c>
      <c r="G541" s="196"/>
      <c r="H541" s="196"/>
      <c r="I541" s="237"/>
      <c r="J541" s="237"/>
      <c r="K541" s="2" t="str">
        <f t="shared" si="326"/>
        <v>FCS0302</v>
      </c>
      <c r="L541" s="1">
        <f t="shared" si="327"/>
        <v>1</v>
      </c>
      <c r="M541" s="1">
        <f t="shared" si="328"/>
        <v>5</v>
      </c>
      <c r="N541" s="1">
        <v>12</v>
      </c>
      <c r="O541" s="57" t="str">
        <f t="shared" si="329"/>
        <v>AAI543</v>
      </c>
      <c r="P541" s="2" t="str">
        <f t="shared" si="330"/>
        <v>AO</v>
      </c>
      <c r="Q541" s="2" t="s">
        <v>161</v>
      </c>
      <c r="R541" s="57" t="s">
        <v>162</v>
      </c>
      <c r="S541" s="2"/>
      <c r="T541" s="2"/>
      <c r="U541" s="2"/>
      <c r="V541" s="2"/>
      <c r="W541" s="2"/>
      <c r="X541" s="2"/>
      <c r="Y541" s="3" t="str">
        <f t="shared" si="309"/>
        <v>%Z015112</v>
      </c>
      <c r="Z541" s="2" t="str">
        <f t="shared" si="296"/>
        <v>%%OF01N9S112</v>
      </c>
      <c r="AA541" s="2"/>
      <c r="AB541" s="2" t="str">
        <f t="shared" si="310"/>
        <v>SBAOR SPARE</v>
      </c>
      <c r="AC541" s="1" t="str">
        <f t="shared" si="311"/>
        <v/>
      </c>
      <c r="AD541" s="1" t="str">
        <f t="shared" si="312"/>
        <v/>
      </c>
      <c r="AE541" s="1" t="str">
        <f t="shared" si="313"/>
        <v/>
      </c>
      <c r="AF541" s="1"/>
      <c r="AG541" s="1"/>
      <c r="AH541" s="1"/>
      <c r="AI541" s="1"/>
      <c r="AJ541" s="1"/>
      <c r="AK541" s="58" t="s">
        <v>165</v>
      </c>
      <c r="AL541" s="4"/>
      <c r="AM541" s="4"/>
      <c r="AN541" s="5"/>
      <c r="AO541" s="195" t="s">
        <v>161</v>
      </c>
      <c r="AP541" s="199" t="s">
        <v>1658</v>
      </c>
      <c r="AQ541" s="197"/>
      <c r="AR541" s="196"/>
      <c r="AS541" s="196"/>
      <c r="AT541" s="205"/>
      <c r="AU541" s="205"/>
      <c r="AV541" s="196"/>
      <c r="AW541" s="4"/>
      <c r="AX541" s="4"/>
      <c r="AY541" s="4"/>
      <c r="AZ541" s="4"/>
      <c r="BA541" s="4"/>
      <c r="BB541" s="4"/>
      <c r="BC541" s="4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4"/>
      <c r="BW541" s="8"/>
      <c r="BX541" s="8"/>
      <c r="BY541" s="8"/>
      <c r="BZ541" s="4"/>
      <c r="CA541" s="4"/>
      <c r="CB541" s="4"/>
      <c r="CC541" s="4"/>
      <c r="CD541" s="27"/>
      <c r="CE541" s="27"/>
      <c r="CF541" s="207">
        <f t="shared" si="322"/>
        <v>3.952</v>
      </c>
      <c r="CG541" s="208">
        <f t="shared" si="323"/>
        <v>4.048</v>
      </c>
      <c r="CH541" s="209"/>
      <c r="CI541" s="210"/>
      <c r="CJ541" s="207">
        <f t="shared" si="314"/>
        <v>11.952</v>
      </c>
      <c r="CK541" s="208">
        <f t="shared" si="315"/>
        <v>12.048</v>
      </c>
      <c r="CL541" s="209"/>
      <c r="CM541" s="210"/>
      <c r="CN541" s="207">
        <f t="shared" si="324"/>
        <v>19.952000000000002</v>
      </c>
      <c r="CO541" s="208">
        <f t="shared" si="325"/>
        <v>20.047999999999998</v>
      </c>
      <c r="CP541" s="211"/>
      <c r="CQ541" s="212"/>
      <c r="CR541" s="213"/>
      <c r="CS541" s="213"/>
    </row>
    <row r="542" spans="1:97" ht="19.899999999999999" customHeight="1">
      <c r="A542" s="194">
        <v>541</v>
      </c>
      <c r="B542" s="195">
        <v>13</v>
      </c>
      <c r="C542" s="195"/>
      <c r="D542" s="196" t="str">
        <f t="shared" si="331"/>
        <v>F02N1S513</v>
      </c>
      <c r="E542" s="196" t="s">
        <v>4260</v>
      </c>
      <c r="F542" s="196" t="s">
        <v>1692</v>
      </c>
      <c r="G542" s="196"/>
      <c r="H542" s="196"/>
      <c r="I542" s="237"/>
      <c r="J542" s="237"/>
      <c r="K542" s="2" t="str">
        <f t="shared" si="326"/>
        <v>FCS0302</v>
      </c>
      <c r="L542" s="1">
        <f t="shared" si="327"/>
        <v>1</v>
      </c>
      <c r="M542" s="1">
        <f t="shared" si="328"/>
        <v>5</v>
      </c>
      <c r="N542" s="1">
        <v>13</v>
      </c>
      <c r="O542" s="57" t="str">
        <f t="shared" si="329"/>
        <v>AAI543</v>
      </c>
      <c r="P542" s="2" t="str">
        <f t="shared" si="330"/>
        <v>AO</v>
      </c>
      <c r="Q542" s="2" t="s">
        <v>161</v>
      </c>
      <c r="R542" s="57" t="s">
        <v>162</v>
      </c>
      <c r="S542" s="2"/>
      <c r="T542" s="2"/>
      <c r="U542" s="2"/>
      <c r="V542" s="2"/>
      <c r="W542" s="2"/>
      <c r="X542" s="2"/>
      <c r="Y542" s="3" t="str">
        <f t="shared" si="309"/>
        <v>%Z015113</v>
      </c>
      <c r="Z542" s="2" t="str">
        <f t="shared" si="296"/>
        <v>%%OF01N9S113</v>
      </c>
      <c r="AA542" s="2"/>
      <c r="AB542" s="2" t="str">
        <f t="shared" si="310"/>
        <v>SBAOR SPARE</v>
      </c>
      <c r="AC542" s="1" t="str">
        <f t="shared" si="311"/>
        <v/>
      </c>
      <c r="AD542" s="1" t="str">
        <f t="shared" si="312"/>
        <v/>
      </c>
      <c r="AE542" s="1" t="str">
        <f t="shared" si="313"/>
        <v/>
      </c>
      <c r="AF542" s="1"/>
      <c r="AG542" s="59"/>
      <c r="AH542" s="59"/>
      <c r="AI542" s="1"/>
      <c r="AJ542" s="1"/>
      <c r="AK542" s="58" t="s">
        <v>165</v>
      </c>
      <c r="AL542" s="4"/>
      <c r="AM542" s="4"/>
      <c r="AN542" s="5"/>
      <c r="AO542" s="195" t="s">
        <v>161</v>
      </c>
      <c r="AP542" s="199" t="s">
        <v>1658</v>
      </c>
      <c r="AQ542" s="197"/>
      <c r="AR542" s="196"/>
      <c r="AS542" s="196"/>
      <c r="AT542" s="205"/>
      <c r="AU542" s="205"/>
      <c r="AV542" s="196"/>
      <c r="AW542" s="4"/>
      <c r="AX542" s="4"/>
      <c r="AY542" s="4"/>
      <c r="AZ542" s="4"/>
      <c r="BA542" s="4"/>
      <c r="BB542" s="4"/>
      <c r="BC542" s="4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4"/>
      <c r="BW542" s="8"/>
      <c r="BX542" s="8"/>
      <c r="BY542" s="8"/>
      <c r="BZ542" s="4"/>
      <c r="CA542" s="4"/>
      <c r="CB542" s="4"/>
      <c r="CC542" s="4"/>
      <c r="CD542" s="27"/>
      <c r="CE542" s="27"/>
      <c r="CF542" s="207">
        <f t="shared" si="322"/>
        <v>3.952</v>
      </c>
      <c r="CG542" s="208">
        <f t="shared" si="323"/>
        <v>4.048</v>
      </c>
      <c r="CH542" s="209"/>
      <c r="CI542" s="210"/>
      <c r="CJ542" s="207">
        <f t="shared" si="314"/>
        <v>11.952</v>
      </c>
      <c r="CK542" s="208">
        <f t="shared" si="315"/>
        <v>12.048</v>
      </c>
      <c r="CL542" s="209"/>
      <c r="CM542" s="210"/>
      <c r="CN542" s="207">
        <f t="shared" si="324"/>
        <v>19.952000000000002</v>
      </c>
      <c r="CO542" s="208">
        <f t="shared" si="325"/>
        <v>20.047999999999998</v>
      </c>
      <c r="CP542" s="211"/>
      <c r="CQ542" s="212"/>
      <c r="CR542" s="213"/>
      <c r="CS542" s="213"/>
    </row>
    <row r="543" spans="1:97" ht="19.899999999999999" customHeight="1">
      <c r="A543" s="194">
        <v>542</v>
      </c>
      <c r="B543" s="195">
        <v>14</v>
      </c>
      <c r="C543" s="195"/>
      <c r="D543" s="196" t="str">
        <f t="shared" si="331"/>
        <v>F02N1S514</v>
      </c>
      <c r="E543" s="196" t="s">
        <v>4261</v>
      </c>
      <c r="F543" s="196" t="s">
        <v>1692</v>
      </c>
      <c r="G543" s="196"/>
      <c r="H543" s="196"/>
      <c r="I543" s="237"/>
      <c r="J543" s="237"/>
      <c r="K543" s="2" t="str">
        <f t="shared" si="326"/>
        <v>FCS0302</v>
      </c>
      <c r="L543" s="1">
        <f t="shared" si="327"/>
        <v>1</v>
      </c>
      <c r="M543" s="1">
        <f t="shared" si="328"/>
        <v>5</v>
      </c>
      <c r="N543" s="1">
        <v>14</v>
      </c>
      <c r="O543" s="57" t="str">
        <f t="shared" si="329"/>
        <v>AAI543</v>
      </c>
      <c r="P543" s="2" t="str">
        <f t="shared" si="330"/>
        <v>AO</v>
      </c>
      <c r="Q543" s="2" t="s">
        <v>161</v>
      </c>
      <c r="R543" s="57" t="s">
        <v>162</v>
      </c>
      <c r="S543" s="2"/>
      <c r="T543" s="2"/>
      <c r="U543" s="2"/>
      <c r="V543" s="2"/>
      <c r="W543" s="2"/>
      <c r="X543" s="2"/>
      <c r="Y543" s="3" t="str">
        <f t="shared" si="309"/>
        <v>%Z015114</v>
      </c>
      <c r="Z543" s="2" t="str">
        <f t="shared" si="296"/>
        <v>%%OF01N9S114</v>
      </c>
      <c r="AA543" s="2"/>
      <c r="AB543" s="2" t="str">
        <f t="shared" si="310"/>
        <v>SBAOR SPARE</v>
      </c>
      <c r="AC543" s="1" t="str">
        <f t="shared" si="311"/>
        <v/>
      </c>
      <c r="AD543" s="1" t="str">
        <f t="shared" si="312"/>
        <v/>
      </c>
      <c r="AE543" s="1" t="str">
        <f t="shared" si="313"/>
        <v/>
      </c>
      <c r="AF543" s="1"/>
      <c r="AG543" s="1"/>
      <c r="AH543" s="1"/>
      <c r="AI543" s="1"/>
      <c r="AJ543" s="1"/>
      <c r="AK543" s="58" t="s">
        <v>165</v>
      </c>
      <c r="AL543" s="4"/>
      <c r="AM543" s="4"/>
      <c r="AN543" s="5"/>
      <c r="AO543" s="195" t="s">
        <v>161</v>
      </c>
      <c r="AP543" s="199" t="s">
        <v>1658</v>
      </c>
      <c r="AQ543" s="197"/>
      <c r="AR543" s="196"/>
      <c r="AS543" s="196"/>
      <c r="AT543" s="205"/>
      <c r="AU543" s="205"/>
      <c r="AV543" s="196"/>
      <c r="AW543" s="4"/>
      <c r="AX543" s="4"/>
      <c r="AY543" s="4"/>
      <c r="AZ543" s="4"/>
      <c r="BA543" s="4"/>
      <c r="BB543" s="4"/>
      <c r="BC543" s="4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4"/>
      <c r="BW543" s="8"/>
      <c r="BX543" s="8"/>
      <c r="BY543" s="8"/>
      <c r="BZ543" s="4"/>
      <c r="CA543" s="4"/>
      <c r="CB543" s="4"/>
      <c r="CC543" s="4"/>
      <c r="CD543" s="27"/>
      <c r="CE543" s="27"/>
      <c r="CF543" s="207">
        <f t="shared" si="322"/>
        <v>3.952</v>
      </c>
      <c r="CG543" s="208">
        <f t="shared" si="323"/>
        <v>4.048</v>
      </c>
      <c r="CH543" s="209"/>
      <c r="CI543" s="210"/>
      <c r="CJ543" s="207">
        <f t="shared" si="314"/>
        <v>11.952</v>
      </c>
      <c r="CK543" s="208">
        <f t="shared" si="315"/>
        <v>12.048</v>
      </c>
      <c r="CL543" s="209"/>
      <c r="CM543" s="210"/>
      <c r="CN543" s="207">
        <f t="shared" si="324"/>
        <v>19.952000000000002</v>
      </c>
      <c r="CO543" s="208">
        <f t="shared" si="325"/>
        <v>20.047999999999998</v>
      </c>
      <c r="CP543" s="211"/>
      <c r="CQ543" s="212"/>
      <c r="CR543" s="213"/>
      <c r="CS543" s="213"/>
    </row>
    <row r="544" spans="1:97" ht="19.899999999999999" customHeight="1">
      <c r="A544" s="194">
        <v>543</v>
      </c>
      <c r="B544" s="195">
        <v>15</v>
      </c>
      <c r="C544" s="195"/>
      <c r="D544" s="196" t="str">
        <f t="shared" si="331"/>
        <v>F02N1S515</v>
      </c>
      <c r="E544" s="196" t="s">
        <v>4262</v>
      </c>
      <c r="F544" s="196" t="s">
        <v>1692</v>
      </c>
      <c r="G544" s="196"/>
      <c r="H544" s="196"/>
      <c r="I544" s="237"/>
      <c r="J544" s="237"/>
      <c r="K544" s="2" t="str">
        <f t="shared" si="326"/>
        <v>FCS0302</v>
      </c>
      <c r="L544" s="1">
        <f t="shared" si="327"/>
        <v>1</v>
      </c>
      <c r="M544" s="1">
        <f t="shared" si="328"/>
        <v>5</v>
      </c>
      <c r="N544" s="1">
        <v>15</v>
      </c>
      <c r="O544" s="57" t="str">
        <f t="shared" si="329"/>
        <v>AAI543</v>
      </c>
      <c r="P544" s="2" t="str">
        <f t="shared" si="330"/>
        <v>AO</v>
      </c>
      <c r="Q544" s="2" t="s">
        <v>161</v>
      </c>
      <c r="R544" s="57" t="s">
        <v>162</v>
      </c>
      <c r="S544" s="2"/>
      <c r="T544" s="2"/>
      <c r="U544" s="2"/>
      <c r="V544" s="2"/>
      <c r="W544" s="2"/>
      <c r="X544" s="2"/>
      <c r="Y544" s="3" t="str">
        <f t="shared" si="309"/>
        <v>%Z015115</v>
      </c>
      <c r="Z544" s="2" t="str">
        <f t="shared" si="296"/>
        <v>%%OF01N9S115</v>
      </c>
      <c r="AA544" s="2"/>
      <c r="AB544" s="2" t="str">
        <f t="shared" si="310"/>
        <v>SBAOR SPARE</v>
      </c>
      <c r="AC544" s="1" t="str">
        <f t="shared" si="311"/>
        <v/>
      </c>
      <c r="AD544" s="1" t="str">
        <f t="shared" si="312"/>
        <v/>
      </c>
      <c r="AE544" s="1" t="str">
        <f t="shared" si="313"/>
        <v/>
      </c>
      <c r="AF544" s="1"/>
      <c r="AG544" s="1"/>
      <c r="AH544" s="1"/>
      <c r="AI544" s="1"/>
      <c r="AJ544" s="1"/>
      <c r="AK544" s="58" t="s">
        <v>165</v>
      </c>
      <c r="AL544" s="4"/>
      <c r="AM544" s="4"/>
      <c r="AN544" s="5"/>
      <c r="AO544" s="195" t="s">
        <v>161</v>
      </c>
      <c r="AP544" s="199" t="s">
        <v>1658</v>
      </c>
      <c r="AQ544" s="197"/>
      <c r="AR544" s="196"/>
      <c r="AS544" s="196"/>
      <c r="AT544" s="205"/>
      <c r="AU544" s="205"/>
      <c r="AV544" s="196"/>
      <c r="AW544" s="4"/>
      <c r="AX544" s="4"/>
      <c r="AY544" s="4"/>
      <c r="AZ544" s="4"/>
      <c r="BA544" s="4"/>
      <c r="BB544" s="4"/>
      <c r="BC544" s="4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4"/>
      <c r="BW544" s="8"/>
      <c r="BX544" s="8"/>
      <c r="BY544" s="8"/>
      <c r="BZ544" s="4"/>
      <c r="CA544" s="4"/>
      <c r="CB544" s="4"/>
      <c r="CC544" s="4"/>
      <c r="CD544" s="27"/>
      <c r="CE544" s="27"/>
      <c r="CF544" s="207">
        <f t="shared" si="322"/>
        <v>3.952</v>
      </c>
      <c r="CG544" s="208">
        <f t="shared" si="323"/>
        <v>4.048</v>
      </c>
      <c r="CH544" s="209"/>
      <c r="CI544" s="210"/>
      <c r="CJ544" s="207">
        <f t="shared" si="314"/>
        <v>11.952</v>
      </c>
      <c r="CK544" s="208">
        <f t="shared" si="315"/>
        <v>12.048</v>
      </c>
      <c r="CL544" s="209"/>
      <c r="CM544" s="210"/>
      <c r="CN544" s="207">
        <f t="shared" si="324"/>
        <v>19.952000000000002</v>
      </c>
      <c r="CO544" s="208">
        <f t="shared" si="325"/>
        <v>20.047999999999998</v>
      </c>
      <c r="CP544" s="211"/>
      <c r="CQ544" s="212"/>
      <c r="CR544" s="213"/>
      <c r="CS544" s="213"/>
    </row>
    <row r="545" spans="1:97" ht="19.899999999999999" customHeight="1">
      <c r="A545" s="194">
        <v>544</v>
      </c>
      <c r="B545" s="195">
        <v>16</v>
      </c>
      <c r="C545" s="195"/>
      <c r="D545" s="196" t="str">
        <f t="shared" si="331"/>
        <v>F02N1S516</v>
      </c>
      <c r="E545" s="196" t="s">
        <v>4263</v>
      </c>
      <c r="F545" s="196" t="s">
        <v>1692</v>
      </c>
      <c r="G545" s="196"/>
      <c r="H545" s="196"/>
      <c r="I545" s="237"/>
      <c r="J545" s="237"/>
      <c r="K545" s="2" t="str">
        <f t="shared" si="326"/>
        <v>FCS0302</v>
      </c>
      <c r="L545" s="1">
        <f t="shared" si="327"/>
        <v>1</v>
      </c>
      <c r="M545" s="1">
        <f t="shared" si="328"/>
        <v>5</v>
      </c>
      <c r="N545" s="1">
        <v>16</v>
      </c>
      <c r="O545" s="57" t="str">
        <f t="shared" si="329"/>
        <v>AAI543</v>
      </c>
      <c r="P545" s="2" t="str">
        <f t="shared" si="330"/>
        <v>AO</v>
      </c>
      <c r="Q545" s="2" t="s">
        <v>161</v>
      </c>
      <c r="R545" s="57" t="s">
        <v>162</v>
      </c>
      <c r="S545" s="2"/>
      <c r="T545" s="2"/>
      <c r="U545" s="2"/>
      <c r="V545" s="2"/>
      <c r="W545" s="2"/>
      <c r="X545" s="2"/>
      <c r="Y545" s="3" t="str">
        <f t="shared" si="309"/>
        <v>%Z015116</v>
      </c>
      <c r="Z545" s="2" t="str">
        <f t="shared" si="296"/>
        <v>%%OF01N9S116</v>
      </c>
      <c r="AA545" s="2"/>
      <c r="AB545" s="2" t="str">
        <f t="shared" si="310"/>
        <v>SBAOR SPARE</v>
      </c>
      <c r="AC545" s="1" t="str">
        <f t="shared" si="311"/>
        <v/>
      </c>
      <c r="AD545" s="1" t="str">
        <f t="shared" si="312"/>
        <v/>
      </c>
      <c r="AE545" s="1" t="str">
        <f t="shared" si="313"/>
        <v/>
      </c>
      <c r="AF545" s="1"/>
      <c r="AG545" s="1"/>
      <c r="AH545" s="1"/>
      <c r="AI545" s="1"/>
      <c r="AJ545" s="1"/>
      <c r="AK545" s="58" t="s">
        <v>165</v>
      </c>
      <c r="AL545" s="4"/>
      <c r="AM545" s="4"/>
      <c r="AN545" s="5"/>
      <c r="AO545" s="195" t="s">
        <v>161</v>
      </c>
      <c r="AP545" s="199" t="s">
        <v>1658</v>
      </c>
      <c r="AQ545" s="197"/>
      <c r="AR545" s="196"/>
      <c r="AS545" s="196"/>
      <c r="AT545" s="205"/>
      <c r="AU545" s="205"/>
      <c r="AV545" s="196"/>
      <c r="AW545" s="4"/>
      <c r="AX545" s="4"/>
      <c r="AY545" s="4"/>
      <c r="AZ545" s="4"/>
      <c r="BA545" s="4"/>
      <c r="BB545" s="4"/>
      <c r="BC545" s="4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4"/>
      <c r="BW545" s="8"/>
      <c r="BX545" s="8"/>
      <c r="BY545" s="8"/>
      <c r="BZ545" s="4"/>
      <c r="CA545" s="4"/>
      <c r="CB545" s="4"/>
      <c r="CC545" s="4"/>
      <c r="CD545" s="27"/>
      <c r="CE545" s="27"/>
      <c r="CF545" s="207">
        <f t="shared" si="322"/>
        <v>3.952</v>
      </c>
      <c r="CG545" s="208">
        <f t="shared" si="323"/>
        <v>4.048</v>
      </c>
      <c r="CH545" s="209"/>
      <c r="CI545" s="210"/>
      <c r="CJ545" s="207">
        <f t="shared" si="314"/>
        <v>11.952</v>
      </c>
      <c r="CK545" s="208">
        <f t="shared" si="315"/>
        <v>12.048</v>
      </c>
      <c r="CL545" s="209"/>
      <c r="CM545" s="210"/>
      <c r="CN545" s="207">
        <f t="shared" si="324"/>
        <v>19.952000000000002</v>
      </c>
      <c r="CO545" s="208">
        <f t="shared" si="325"/>
        <v>20.047999999999998</v>
      </c>
      <c r="CP545" s="211"/>
      <c r="CQ545" s="212"/>
      <c r="CR545" s="213"/>
      <c r="CS545" s="213"/>
    </row>
    <row r="546" spans="1:97" ht="36.6" customHeight="1">
      <c r="D546" s="196"/>
      <c r="AP546" s="194"/>
    </row>
  </sheetData>
  <autoFilter ref="A1:CT546"/>
  <phoneticPr fontId="86" type="noConversion"/>
  <conditionalFormatting sqref="F1:H1">
    <cfRule type="duplicateValues" dxfId="426" priority="390" stopIfTrue="1"/>
    <cfRule type="duplicateValues" dxfId="425" priority="391" stopIfTrue="1"/>
  </conditionalFormatting>
  <conditionalFormatting sqref="E33">
    <cfRule type="duplicateValues" dxfId="424" priority="291"/>
  </conditionalFormatting>
  <conditionalFormatting sqref="AB33">
    <cfRule type="expression" dxfId="423" priority="292">
      <formula>LENB($AB33)&gt;24</formula>
    </cfRule>
  </conditionalFormatting>
  <conditionalFormatting sqref="E49">
    <cfRule type="duplicateValues" dxfId="422" priority="289"/>
  </conditionalFormatting>
  <conditionalFormatting sqref="E81">
    <cfRule type="duplicateValues" dxfId="421" priority="285"/>
  </conditionalFormatting>
  <conditionalFormatting sqref="AB81">
    <cfRule type="expression" dxfId="420" priority="286">
      <formula>LENB($AB81)&gt;24</formula>
    </cfRule>
  </conditionalFormatting>
  <conditionalFormatting sqref="D142">
    <cfRule type="duplicateValues" dxfId="419" priority="278"/>
  </conditionalFormatting>
  <conditionalFormatting sqref="E142">
    <cfRule type="duplicateValues" dxfId="418" priority="276"/>
  </conditionalFormatting>
  <conditionalFormatting sqref="D260">
    <cfRule type="duplicateValues" dxfId="417" priority="304"/>
  </conditionalFormatting>
  <conditionalFormatting sqref="E260">
    <cfRule type="duplicateValues" dxfId="416" priority="303"/>
  </conditionalFormatting>
  <conditionalFormatting sqref="D261">
    <cfRule type="duplicateValues" dxfId="415" priority="302"/>
  </conditionalFormatting>
  <conditionalFormatting sqref="E261">
    <cfRule type="duplicateValues" dxfId="414" priority="301"/>
  </conditionalFormatting>
  <conditionalFormatting sqref="D262">
    <cfRule type="duplicateValues" dxfId="413" priority="300"/>
  </conditionalFormatting>
  <conditionalFormatting sqref="E262">
    <cfRule type="duplicateValues" dxfId="412" priority="299"/>
  </conditionalFormatting>
  <conditionalFormatting sqref="E271">
    <cfRule type="duplicateValues" dxfId="411" priority="297"/>
  </conditionalFormatting>
  <conditionalFormatting sqref="E272">
    <cfRule type="duplicateValues" dxfId="410" priority="296"/>
  </conditionalFormatting>
  <conditionalFormatting sqref="E273">
    <cfRule type="duplicateValues" dxfId="409" priority="295"/>
  </conditionalFormatting>
  <conditionalFormatting sqref="E301">
    <cfRule type="duplicateValues" dxfId="408" priority="308"/>
  </conditionalFormatting>
  <conditionalFormatting sqref="E332">
    <cfRule type="duplicateValues" dxfId="407" priority="312"/>
  </conditionalFormatting>
  <conditionalFormatting sqref="E333">
    <cfRule type="duplicateValues" dxfId="406" priority="311"/>
  </conditionalFormatting>
  <conditionalFormatting sqref="E335">
    <cfRule type="duplicateValues" dxfId="405" priority="309"/>
  </conditionalFormatting>
  <conditionalFormatting sqref="D66:D74">
    <cfRule type="duplicateValues" dxfId="404" priority="379"/>
  </conditionalFormatting>
  <conditionalFormatting sqref="D89:D90">
    <cfRule type="duplicateValues" dxfId="403" priority="322"/>
  </conditionalFormatting>
  <conditionalFormatting sqref="D98:D104">
    <cfRule type="duplicateValues" dxfId="402" priority="373"/>
  </conditionalFormatting>
  <conditionalFormatting sqref="D98:D100">
    <cfRule type="duplicateValues" dxfId="401" priority="326"/>
  </conditionalFormatting>
  <conditionalFormatting sqref="D114:D122">
    <cfRule type="duplicateValues" dxfId="400" priority="371"/>
  </conditionalFormatting>
  <conditionalFormatting sqref="D130:D132">
    <cfRule type="duplicateValues" dxfId="399" priority="328"/>
  </conditionalFormatting>
  <conditionalFormatting sqref="D133:D141">
    <cfRule type="duplicateValues" dxfId="398" priority="367"/>
  </conditionalFormatting>
  <conditionalFormatting sqref="D143">
    <cfRule type="duplicateValues" dxfId="397" priority="275"/>
  </conditionalFormatting>
  <conditionalFormatting sqref="D146:D149">
    <cfRule type="duplicateValues" dxfId="396" priority="365"/>
  </conditionalFormatting>
  <conditionalFormatting sqref="D194:D203">
    <cfRule type="duplicateValues" dxfId="395" priority="259"/>
  </conditionalFormatting>
  <conditionalFormatting sqref="D210:D213">
    <cfRule type="duplicateValues" dxfId="394" priority="355"/>
  </conditionalFormatting>
  <conditionalFormatting sqref="D214:D219">
    <cfRule type="duplicateValues" dxfId="393" priority="256"/>
  </conditionalFormatting>
  <conditionalFormatting sqref="D226:D233">
    <cfRule type="duplicateValues" dxfId="392" priority="349"/>
  </conditionalFormatting>
  <conditionalFormatting sqref="D251">
    <cfRule type="duplicateValues" dxfId="391" priority="245"/>
  </conditionalFormatting>
  <conditionalFormatting sqref="D258:D259">
    <cfRule type="duplicateValues" dxfId="390" priority="306"/>
  </conditionalFormatting>
  <conditionalFormatting sqref="D263:D267">
    <cfRule type="duplicateValues" dxfId="389" priority="346"/>
  </conditionalFormatting>
  <conditionalFormatting sqref="D274:D283">
    <cfRule type="duplicateValues" dxfId="388" priority="343"/>
  </conditionalFormatting>
  <conditionalFormatting sqref="D290:D292">
    <cfRule type="duplicateValues" dxfId="387" priority="340"/>
  </conditionalFormatting>
  <conditionalFormatting sqref="D306:D315">
    <cfRule type="duplicateValues" dxfId="386" priority="337"/>
  </conditionalFormatting>
  <conditionalFormatting sqref="E15:E17">
    <cfRule type="duplicateValues" dxfId="385" priority="293"/>
  </conditionalFormatting>
  <conditionalFormatting sqref="E31:E32">
    <cfRule type="duplicateValues" dxfId="384" priority="323"/>
  </conditionalFormatting>
  <conditionalFormatting sqref="E47:E48">
    <cfRule type="duplicateValues" dxfId="383" priority="238"/>
  </conditionalFormatting>
  <conditionalFormatting sqref="E50:E59">
    <cfRule type="duplicateValues" dxfId="382" priority="380"/>
  </conditionalFormatting>
  <conditionalFormatting sqref="E58:E59">
    <cfRule type="duplicateValues" dxfId="381" priority="319"/>
  </conditionalFormatting>
  <conditionalFormatting sqref="E60:E62">
    <cfRule type="duplicateValues" dxfId="380" priority="318"/>
  </conditionalFormatting>
  <conditionalFormatting sqref="E63:E65">
    <cfRule type="duplicateValues" dxfId="379" priority="287"/>
  </conditionalFormatting>
  <conditionalFormatting sqref="E66:E80">
    <cfRule type="duplicateValues" dxfId="378" priority="375"/>
  </conditionalFormatting>
  <conditionalFormatting sqref="E89:E93">
    <cfRule type="duplicateValues" dxfId="377" priority="321"/>
  </conditionalFormatting>
  <conditionalFormatting sqref="E96:E97">
    <cfRule type="duplicateValues" dxfId="376" priority="283"/>
  </conditionalFormatting>
  <conditionalFormatting sqref="E98:E100">
    <cfRule type="duplicateValues" dxfId="375" priority="325"/>
  </conditionalFormatting>
  <conditionalFormatting sqref="E153:E155">
    <cfRule type="duplicateValues" dxfId="374" priority="324"/>
  </conditionalFormatting>
  <conditionalFormatting sqref="E113 E156:E157">
    <cfRule type="duplicateValues" dxfId="373" priority="281"/>
  </conditionalFormatting>
  <conditionalFormatting sqref="E114:E126">
    <cfRule type="duplicateValues" dxfId="372" priority="368"/>
  </conditionalFormatting>
  <conditionalFormatting sqref="E127:E129">
    <cfRule type="duplicateValues" dxfId="371" priority="279"/>
  </conditionalFormatting>
  <conditionalFormatting sqref="E130:E132">
    <cfRule type="duplicateValues" dxfId="370" priority="327"/>
  </conditionalFormatting>
  <conditionalFormatting sqref="E133:E141">
    <cfRule type="duplicateValues" dxfId="369" priority="363"/>
  </conditionalFormatting>
  <conditionalFormatting sqref="E143:E145">
    <cfRule type="duplicateValues" dxfId="368" priority="274"/>
  </conditionalFormatting>
  <conditionalFormatting sqref="E146:E149">
    <cfRule type="duplicateValues" dxfId="367" priority="362"/>
  </conditionalFormatting>
  <conditionalFormatting sqref="E160:E161">
    <cfRule type="duplicateValues" dxfId="366" priority="271"/>
  </conditionalFormatting>
  <conditionalFormatting sqref="E162:E169">
    <cfRule type="duplicateValues" dxfId="365" priority="357"/>
  </conditionalFormatting>
  <conditionalFormatting sqref="E174:E177">
    <cfRule type="duplicateValues" dxfId="364" priority="268"/>
  </conditionalFormatting>
  <conditionalFormatting sqref="E178:E187">
    <cfRule type="duplicateValues" dxfId="363" priority="356"/>
  </conditionalFormatting>
  <conditionalFormatting sqref="E188:E190">
    <cfRule type="duplicateValues" dxfId="362" priority="265"/>
  </conditionalFormatting>
  <conditionalFormatting sqref="E191:E193">
    <cfRule type="duplicateValues" dxfId="361" priority="263"/>
  </conditionalFormatting>
  <conditionalFormatting sqref="E194:E209">
    <cfRule type="duplicateValues" dxfId="360" priority="257"/>
  </conditionalFormatting>
  <conditionalFormatting sqref="E210:E213">
    <cfRule type="duplicateValues" dxfId="359" priority="353"/>
  </conditionalFormatting>
  <conditionalFormatting sqref="E214:E225">
    <cfRule type="duplicateValues" dxfId="358" priority="254"/>
  </conditionalFormatting>
  <conditionalFormatting sqref="E226:E233 E236:E237">
    <cfRule type="duplicateValues" dxfId="357" priority="347"/>
  </conditionalFormatting>
  <conditionalFormatting sqref="E240:E241">
    <cfRule type="duplicateValues" dxfId="356" priority="249"/>
  </conditionalFormatting>
  <conditionalFormatting sqref="E251:E252">
    <cfRule type="duplicateValues" dxfId="355" priority="244"/>
  </conditionalFormatting>
  <conditionalFormatting sqref="E253:E257">
    <cfRule type="duplicateValues" dxfId="354" priority="248"/>
  </conditionalFormatting>
  <conditionalFormatting sqref="E258:E259">
    <cfRule type="duplicateValues" dxfId="353" priority="305"/>
  </conditionalFormatting>
  <conditionalFormatting sqref="E263:E270">
    <cfRule type="duplicateValues" dxfId="352" priority="344"/>
  </conditionalFormatting>
  <conditionalFormatting sqref="E274:E286">
    <cfRule type="duplicateValues" dxfId="351" priority="341"/>
  </conditionalFormatting>
  <conditionalFormatting sqref="E287:E289">
    <cfRule type="duplicateValues" dxfId="350" priority="241"/>
  </conditionalFormatting>
  <conditionalFormatting sqref="E290:E300">
    <cfRule type="duplicateValues" dxfId="349" priority="338"/>
  </conditionalFormatting>
  <conditionalFormatting sqref="E301:E303">
    <cfRule type="duplicateValues" dxfId="348" priority="307"/>
  </conditionalFormatting>
  <conditionalFormatting sqref="E304:E305">
    <cfRule type="duplicateValues" dxfId="347" priority="239"/>
  </conditionalFormatting>
  <conditionalFormatting sqref="E306:E315">
    <cfRule type="duplicateValues" dxfId="346" priority="335"/>
  </conditionalFormatting>
  <conditionalFormatting sqref="E316:E321">
    <cfRule type="duplicateValues" dxfId="345" priority="316"/>
  </conditionalFormatting>
  <conditionalFormatting sqref="E330:E331">
    <cfRule type="duplicateValues" dxfId="344" priority="315"/>
  </conditionalFormatting>
  <conditionalFormatting sqref="AB15:AB17">
    <cfRule type="expression" dxfId="343" priority="294">
      <formula>LENB($AB15)&gt;24</formula>
    </cfRule>
  </conditionalFormatting>
  <conditionalFormatting sqref="AB50:AB62">
    <cfRule type="expression" dxfId="342" priority="384">
      <formula>LENB($AB50)&gt;24</formula>
    </cfRule>
  </conditionalFormatting>
  <conditionalFormatting sqref="AB63:AB65">
    <cfRule type="expression" dxfId="341" priority="288">
      <formula>LENB($AB63)&gt;24</formula>
    </cfRule>
  </conditionalFormatting>
  <conditionalFormatting sqref="AB66:AB80">
    <cfRule type="expression" dxfId="340" priority="378">
      <formula>LENB($AB66)&gt;24</formula>
    </cfRule>
  </conditionalFormatting>
  <conditionalFormatting sqref="AB98:AB110">
    <cfRule type="expression" dxfId="339" priority="372">
      <formula>LENB($AB98)&gt;24</formula>
    </cfRule>
  </conditionalFormatting>
  <conditionalFormatting sqref="AB111:AB113">
    <cfRule type="expression" dxfId="338" priority="282">
      <formula>LENB($AB111)&gt;24</formula>
    </cfRule>
  </conditionalFormatting>
  <conditionalFormatting sqref="AB130:AB141">
    <cfRule type="expression" dxfId="337" priority="366">
      <formula>LENB($AB130)&gt;24</formula>
    </cfRule>
  </conditionalFormatting>
  <conditionalFormatting sqref="AB142:AB145">
    <cfRule type="expression" dxfId="336" priority="277">
      <formula>LENB($AB142)&gt;24</formula>
    </cfRule>
  </conditionalFormatting>
  <conditionalFormatting sqref="AB162:AB173">
    <cfRule type="expression" dxfId="335" priority="360">
      <formula>LENB($AB162)&gt;24</formula>
    </cfRule>
  </conditionalFormatting>
  <conditionalFormatting sqref="AB174:AB177">
    <cfRule type="expression" dxfId="334" priority="269">
      <formula>LENB($AB174)&gt;24</formula>
    </cfRule>
  </conditionalFormatting>
  <conditionalFormatting sqref="AB194:AB209">
    <cfRule type="expression" dxfId="333" priority="258">
      <formula>LENB($AB194)&gt;24</formula>
    </cfRule>
  </conditionalFormatting>
  <conditionalFormatting sqref="AB251:AB257">
    <cfRule type="expression" dxfId="332" priority="246">
      <formula>LENB($AB251)&gt;24</formula>
    </cfRule>
  </conditionalFormatting>
  <conditionalFormatting sqref="AB274:AB286">
    <cfRule type="expression" dxfId="331" priority="342">
      <formula>LENB($AB274)&gt;24</formula>
    </cfRule>
  </conditionalFormatting>
  <conditionalFormatting sqref="AB287:AB289">
    <cfRule type="expression" dxfId="330" priority="242">
      <formula>LENB($AB287)&gt;24</formula>
    </cfRule>
  </conditionalFormatting>
  <conditionalFormatting sqref="AB290:AB303">
    <cfRule type="expression" dxfId="329" priority="339">
      <formula>LENB($AB290)&gt;24</formula>
    </cfRule>
  </conditionalFormatting>
  <conditionalFormatting sqref="AB304:AB305">
    <cfRule type="expression" dxfId="328" priority="240">
      <formula>LENB($AB304)&gt;24</formula>
    </cfRule>
  </conditionalFormatting>
  <conditionalFormatting sqref="AB306:AB321">
    <cfRule type="expression" dxfId="327" priority="336">
      <formula>LENB($AB306)&gt;24</formula>
    </cfRule>
  </conditionalFormatting>
  <conditionalFormatting sqref="D547:D1048576 D1 D18:D27 D34:D43 D3:D9">
    <cfRule type="duplicateValues" dxfId="326" priority="387"/>
  </conditionalFormatting>
  <conditionalFormatting sqref="E546:E1048576 E1 E18:E27 E34:E46 E13:E14 E3:E9">
    <cfRule type="duplicateValues" dxfId="325" priority="381"/>
  </conditionalFormatting>
  <conditionalFormatting sqref="D547:D62346 D1">
    <cfRule type="duplicateValues" dxfId="324" priority="388" stopIfTrue="1"/>
    <cfRule type="duplicateValues" dxfId="323" priority="389" stopIfTrue="1"/>
  </conditionalFormatting>
  <conditionalFormatting sqref="E546:E62346 E1">
    <cfRule type="duplicateValues" dxfId="322" priority="382" stopIfTrue="1"/>
    <cfRule type="duplicateValues" dxfId="321" priority="383" stopIfTrue="1"/>
  </conditionalFormatting>
  <conditionalFormatting sqref="AB2:AB14 AB18:AB32 AB242:AB250">
    <cfRule type="expression" dxfId="320" priority="386">
      <formula>LENB($AB2)&gt;24</formula>
    </cfRule>
  </conditionalFormatting>
  <conditionalFormatting sqref="D82:D88">
    <cfRule type="duplicateValues" dxfId="319" priority="377"/>
  </conditionalFormatting>
  <conditionalFormatting sqref="E82:E88 E94:E95">
    <cfRule type="duplicateValues" dxfId="318" priority="374"/>
  </conditionalFormatting>
  <conditionalFormatting sqref="D242:D250">
    <cfRule type="duplicateValues" dxfId="317" priority="392"/>
  </conditionalFormatting>
  <conditionalFormatting sqref="E242:E250 E238:E239">
    <cfRule type="duplicateValues" dxfId="316" priority="393"/>
  </conditionalFormatting>
  <conditionalFormatting sqref="D322:D323">
    <cfRule type="duplicateValues" dxfId="315" priority="334"/>
  </conditionalFormatting>
  <conditionalFormatting sqref="E322:E329 E337">
    <cfRule type="duplicateValues" dxfId="314" priority="332"/>
  </conditionalFormatting>
  <conditionalFormatting sqref="E334 E336">
    <cfRule type="duplicateValues" dxfId="313" priority="310"/>
  </conditionalFormatting>
  <conditionalFormatting sqref="AB482:AB494">
    <cfRule type="expression" dxfId="312" priority="225">
      <formula>LENB($AB482)&gt;24</formula>
    </cfRule>
  </conditionalFormatting>
  <conditionalFormatting sqref="AB479:AB481">
    <cfRule type="expression" dxfId="311" priority="228">
      <formula>LENB($AB479)&gt;24</formula>
    </cfRule>
  </conditionalFormatting>
  <conditionalFormatting sqref="AB498:AB510">
    <cfRule type="expression" dxfId="310" priority="220">
      <formula>LENB($AB498)&gt;24</formula>
    </cfRule>
  </conditionalFormatting>
  <conditionalFormatting sqref="AB495:AB497">
    <cfRule type="expression" dxfId="309" priority="223">
      <formula>LENB($AB495)&gt;24</formula>
    </cfRule>
  </conditionalFormatting>
  <conditionalFormatting sqref="AB514:AB526">
    <cfRule type="expression" dxfId="308" priority="215">
      <formula>LENB($AB514)&gt;24</formula>
    </cfRule>
  </conditionalFormatting>
  <conditionalFormatting sqref="AB511:AB513">
    <cfRule type="expression" dxfId="307" priority="218">
      <formula>LENB($AB511)&gt;24</formula>
    </cfRule>
  </conditionalFormatting>
  <conditionalFormatting sqref="AB527:AB529">
    <cfRule type="expression" dxfId="306" priority="213">
      <formula>LENB($AB527)&gt;24</formula>
    </cfRule>
  </conditionalFormatting>
  <conditionalFormatting sqref="AB463:AB465">
    <cfRule type="expression" dxfId="305" priority="233">
      <formula>LENB($AB463)&gt;24</formula>
    </cfRule>
  </conditionalFormatting>
  <conditionalFormatting sqref="AB450:AB462">
    <cfRule type="expression" dxfId="304" priority="235">
      <formula>LENB($AB450)&gt;24</formula>
    </cfRule>
  </conditionalFormatting>
  <conditionalFormatting sqref="D466:D476">
    <cfRule type="duplicateValues" dxfId="303" priority="231"/>
  </conditionalFormatting>
  <conditionalFormatting sqref="AB466:AB478">
    <cfRule type="expression" dxfId="302" priority="230">
      <formula>LENB($AB466)&gt;24</formula>
    </cfRule>
  </conditionalFormatting>
  <conditionalFormatting sqref="D482:D491">
    <cfRule type="duplicateValues" dxfId="301" priority="226"/>
  </conditionalFormatting>
  <conditionalFormatting sqref="D498:D507">
    <cfRule type="duplicateValues" dxfId="300" priority="221"/>
  </conditionalFormatting>
  <conditionalFormatting sqref="D514:D524">
    <cfRule type="duplicateValues" dxfId="299" priority="216"/>
  </conditionalFormatting>
  <conditionalFormatting sqref="D105:D106">
    <cfRule type="duplicateValues" dxfId="298" priority="209"/>
  </conditionalFormatting>
  <conditionalFormatting sqref="D123:D126">
    <cfRule type="duplicateValues" dxfId="297" priority="208"/>
  </conditionalFormatting>
  <conditionalFormatting sqref="D144">
    <cfRule type="duplicateValues" dxfId="296" priority="206"/>
  </conditionalFormatting>
  <conditionalFormatting sqref="D492">
    <cfRule type="duplicateValues" dxfId="295" priority="190"/>
  </conditionalFormatting>
  <conditionalFormatting sqref="D91">
    <cfRule type="duplicateValues" dxfId="294" priority="189"/>
  </conditionalFormatting>
  <conditionalFormatting sqref="D293:D299">
    <cfRule type="duplicateValues" dxfId="293" priority="186"/>
  </conditionalFormatting>
  <conditionalFormatting sqref="D324:D331">
    <cfRule type="duplicateValues" dxfId="292" priority="184"/>
  </conditionalFormatting>
  <conditionalFormatting sqref="D508">
    <cfRule type="duplicateValues" dxfId="291" priority="182"/>
  </conditionalFormatting>
  <conditionalFormatting sqref="E365">
    <cfRule type="duplicateValues" dxfId="290" priority="163"/>
  </conditionalFormatting>
  <conditionalFormatting sqref="E396">
    <cfRule type="duplicateValues" dxfId="289" priority="167"/>
  </conditionalFormatting>
  <conditionalFormatting sqref="E397">
    <cfRule type="duplicateValues" dxfId="288" priority="166"/>
  </conditionalFormatting>
  <conditionalFormatting sqref="E399">
    <cfRule type="duplicateValues" dxfId="287" priority="164"/>
  </conditionalFormatting>
  <conditionalFormatting sqref="D338:D347">
    <cfRule type="duplicateValues" dxfId="286" priority="181"/>
  </conditionalFormatting>
  <conditionalFormatting sqref="D354:D356">
    <cfRule type="duplicateValues" dxfId="285" priority="178"/>
  </conditionalFormatting>
  <conditionalFormatting sqref="D370:D379">
    <cfRule type="duplicateValues" dxfId="284" priority="175"/>
  </conditionalFormatting>
  <conditionalFormatting sqref="E338:E350">
    <cfRule type="duplicateValues" dxfId="283" priority="179"/>
  </conditionalFormatting>
  <conditionalFormatting sqref="E351:E353">
    <cfRule type="duplicateValues" dxfId="282" priority="159"/>
  </conditionalFormatting>
  <conditionalFormatting sqref="E354:E364">
    <cfRule type="duplicateValues" dxfId="281" priority="176"/>
  </conditionalFormatting>
  <conditionalFormatting sqref="E366:E367">
    <cfRule type="duplicateValues" dxfId="280" priority="162"/>
  </conditionalFormatting>
  <conditionalFormatting sqref="E368:E369">
    <cfRule type="duplicateValues" dxfId="279" priority="157"/>
  </conditionalFormatting>
  <conditionalFormatting sqref="E370:E379">
    <cfRule type="duplicateValues" dxfId="278" priority="173"/>
  </conditionalFormatting>
  <conditionalFormatting sqref="E380:E385">
    <cfRule type="duplicateValues" dxfId="277" priority="169"/>
  </conditionalFormatting>
  <conditionalFormatting sqref="E394:E395">
    <cfRule type="duplicateValues" dxfId="276" priority="168"/>
  </conditionalFormatting>
  <conditionalFormatting sqref="AB338:AB350">
    <cfRule type="expression" dxfId="275" priority="180">
      <formula>LENB($AB338)&gt;24</formula>
    </cfRule>
  </conditionalFormatting>
  <conditionalFormatting sqref="AB351:AB353">
    <cfRule type="expression" dxfId="274" priority="160">
      <formula>LENB($AB351)&gt;24</formula>
    </cfRule>
  </conditionalFormatting>
  <conditionalFormatting sqref="AB354:AB367">
    <cfRule type="expression" dxfId="273" priority="177">
      <formula>LENB($AB354)&gt;24</formula>
    </cfRule>
  </conditionalFormatting>
  <conditionalFormatting sqref="AB368:AB369">
    <cfRule type="expression" dxfId="272" priority="158">
      <formula>LENB($AB368)&gt;24</formula>
    </cfRule>
  </conditionalFormatting>
  <conditionalFormatting sqref="AB370:AB385">
    <cfRule type="expression" dxfId="271" priority="174">
      <formula>LENB($AB370)&gt;24</formula>
    </cfRule>
  </conditionalFormatting>
  <conditionalFormatting sqref="D386:D387">
    <cfRule type="duplicateValues" dxfId="270" priority="172"/>
  </conditionalFormatting>
  <conditionalFormatting sqref="E398 E400">
    <cfRule type="duplicateValues" dxfId="269" priority="165"/>
  </conditionalFormatting>
  <conditionalFormatting sqref="D357:D363">
    <cfRule type="duplicateValues" dxfId="268" priority="154"/>
  </conditionalFormatting>
  <conditionalFormatting sqref="E415:E417">
    <cfRule type="duplicateValues" dxfId="267" priority="146"/>
  </conditionalFormatting>
  <conditionalFormatting sqref="AB415:AB417">
    <cfRule type="expression" dxfId="266" priority="147">
      <formula>LENB($AB415)&gt;24</formula>
    </cfRule>
  </conditionalFormatting>
  <conditionalFormatting sqref="D403:D412">
    <cfRule type="duplicateValues" dxfId="265" priority="150"/>
  </conditionalFormatting>
  <conditionalFormatting sqref="E413:E414">
    <cfRule type="duplicateValues" dxfId="264" priority="148"/>
  </conditionalFormatting>
  <conditionalFormatting sqref="AB403:AB414">
    <cfRule type="expression" dxfId="263" priority="149">
      <formula>LENB($AB403)&gt;24</formula>
    </cfRule>
  </conditionalFormatting>
  <conditionalFormatting sqref="AB431:AB433">
    <cfRule type="expression" dxfId="262" priority="134">
      <formula>LENB($AB431)&gt;24</formula>
    </cfRule>
  </conditionalFormatting>
  <conditionalFormatting sqref="D419:D428">
    <cfRule type="duplicateValues" dxfId="261" priority="137"/>
  </conditionalFormatting>
  <conditionalFormatting sqref="AB419:AB430">
    <cfRule type="expression" dxfId="260" priority="136">
      <formula>LENB($AB419)&gt;24</formula>
    </cfRule>
  </conditionalFormatting>
  <conditionalFormatting sqref="E447:E449">
    <cfRule type="duplicateValues" dxfId="259" priority="126"/>
  </conditionalFormatting>
  <conditionalFormatting sqref="AB447:AB449">
    <cfRule type="expression" dxfId="258" priority="127">
      <formula>LENB($AB447)&gt;24</formula>
    </cfRule>
  </conditionalFormatting>
  <conditionalFormatting sqref="D435:D444">
    <cfRule type="duplicateValues" dxfId="257" priority="130"/>
  </conditionalFormatting>
  <conditionalFormatting sqref="E446">
    <cfRule type="duplicateValues" dxfId="256" priority="128"/>
  </conditionalFormatting>
  <conditionalFormatting sqref="AB435:AB446">
    <cfRule type="expression" dxfId="255" priority="129">
      <formula>LENB($AB435)&gt;24</formula>
    </cfRule>
  </conditionalFormatting>
  <conditionalFormatting sqref="E386:E393 E401">
    <cfRule type="duplicateValues" dxfId="254" priority="394"/>
  </conditionalFormatting>
  <conditionalFormatting sqref="D388">
    <cfRule type="duplicateValues" dxfId="253" priority="395"/>
  </conditionalFormatting>
  <conditionalFormatting sqref="AB402">
    <cfRule type="expression" dxfId="252" priority="121">
      <formula>LENB($AB402)&gt;24</formula>
    </cfRule>
  </conditionalFormatting>
  <conditionalFormatting sqref="D402">
    <cfRule type="duplicateValues" dxfId="251" priority="122"/>
  </conditionalFormatting>
  <conditionalFormatting sqref="AB418">
    <cfRule type="expression" dxfId="250" priority="115">
      <formula>LENB($AB418)&gt;24</formula>
    </cfRule>
  </conditionalFormatting>
  <conditionalFormatting sqref="D418">
    <cfRule type="duplicateValues" dxfId="249" priority="116"/>
  </conditionalFormatting>
  <conditionalFormatting sqref="AB434">
    <cfRule type="expression" dxfId="248" priority="112">
      <formula>LENB($AB434)&gt;24</formula>
    </cfRule>
  </conditionalFormatting>
  <conditionalFormatting sqref="D434">
    <cfRule type="duplicateValues" dxfId="247" priority="113"/>
  </conditionalFormatting>
  <conditionalFormatting sqref="AB530:AB542">
    <cfRule type="expression" dxfId="246" priority="108">
      <formula>LENB($AB530)&gt;24</formula>
    </cfRule>
  </conditionalFormatting>
  <conditionalFormatting sqref="AB543:AB545">
    <cfRule type="expression" dxfId="245" priority="106">
      <formula>LENB($AB543)&gt;24</formula>
    </cfRule>
  </conditionalFormatting>
  <conditionalFormatting sqref="E543:E545">
    <cfRule type="duplicateValues" dxfId="244" priority="105"/>
  </conditionalFormatting>
  <conditionalFormatting sqref="D530:D537">
    <cfRule type="duplicateValues" dxfId="243" priority="109"/>
  </conditionalFormatting>
  <conditionalFormatting sqref="E540:E542">
    <cfRule type="duplicateValues" dxfId="242" priority="107"/>
  </conditionalFormatting>
  <conditionalFormatting sqref="D13:D17">
    <cfRule type="duplicateValues" dxfId="241" priority="102"/>
  </conditionalFormatting>
  <conditionalFormatting sqref="D413:D417">
    <cfRule type="duplicateValues" dxfId="240" priority="101"/>
  </conditionalFormatting>
  <conditionalFormatting sqref="D31:D33">
    <cfRule type="duplicateValues" dxfId="239" priority="100"/>
  </conditionalFormatting>
  <conditionalFormatting sqref="D113">
    <cfRule type="duplicateValues" dxfId="238" priority="99"/>
  </conditionalFormatting>
  <conditionalFormatting sqref="D127:D129">
    <cfRule type="duplicateValues" dxfId="237" priority="98"/>
  </conditionalFormatting>
  <conditionalFormatting sqref="D429:D433">
    <cfRule type="duplicateValues" dxfId="236" priority="97"/>
  </conditionalFormatting>
  <conditionalFormatting sqref="D546">
    <cfRule type="duplicateValues" dxfId="235" priority="96"/>
  </conditionalFormatting>
  <conditionalFormatting sqref="D50:D59 D168:D169">
    <cfRule type="duplicateValues" dxfId="234" priority="514"/>
  </conditionalFormatting>
  <conditionalFormatting sqref="D162:D169">
    <cfRule type="duplicateValues" dxfId="233" priority="95"/>
  </conditionalFormatting>
  <conditionalFormatting sqref="D178:D184">
    <cfRule type="duplicateValues" dxfId="232" priority="94"/>
  </conditionalFormatting>
  <conditionalFormatting sqref="D44:D49">
    <cfRule type="duplicateValues" dxfId="231" priority="93"/>
  </conditionalFormatting>
  <conditionalFormatting sqref="D60:D65">
    <cfRule type="duplicateValues" dxfId="230" priority="92"/>
  </conditionalFormatting>
  <conditionalFormatting sqref="D75:D81">
    <cfRule type="duplicateValues" dxfId="229" priority="91"/>
  </conditionalFormatting>
  <conditionalFormatting sqref="D92:D97">
    <cfRule type="duplicateValues" dxfId="228" priority="90"/>
  </conditionalFormatting>
  <conditionalFormatting sqref="D145">
    <cfRule type="duplicateValues" dxfId="227" priority="89"/>
  </conditionalFormatting>
  <conditionalFormatting sqref="D161">
    <cfRule type="duplicateValues" dxfId="226" priority="88"/>
  </conditionalFormatting>
  <conditionalFormatting sqref="D174:D177">
    <cfRule type="duplicateValues" dxfId="225" priority="87"/>
  </conditionalFormatting>
  <conditionalFormatting sqref="D185:D193">
    <cfRule type="duplicateValues" dxfId="224" priority="86"/>
  </conditionalFormatting>
  <conditionalFormatting sqref="D204:D209">
    <cfRule type="duplicateValues" dxfId="223" priority="85"/>
  </conditionalFormatting>
  <conditionalFormatting sqref="D225">
    <cfRule type="duplicateValues" dxfId="222" priority="84"/>
  </conditionalFormatting>
  <conditionalFormatting sqref="D236:D241">
    <cfRule type="duplicateValues" dxfId="221" priority="83"/>
  </conditionalFormatting>
  <conditionalFormatting sqref="D252:D257">
    <cfRule type="duplicateValues" dxfId="220" priority="82"/>
  </conditionalFormatting>
  <conditionalFormatting sqref="D268:D273">
    <cfRule type="duplicateValues" dxfId="219" priority="81"/>
  </conditionalFormatting>
  <conditionalFormatting sqref="D284:D289">
    <cfRule type="duplicateValues" dxfId="218" priority="80"/>
  </conditionalFormatting>
  <conditionalFormatting sqref="D299:D305">
    <cfRule type="duplicateValues" dxfId="217" priority="79"/>
  </conditionalFormatting>
  <conditionalFormatting sqref="D316:D321">
    <cfRule type="duplicateValues" dxfId="216" priority="78"/>
  </conditionalFormatting>
  <conditionalFormatting sqref="D332:D337">
    <cfRule type="duplicateValues" dxfId="215" priority="77"/>
  </conditionalFormatting>
  <conditionalFormatting sqref="D348:D353">
    <cfRule type="duplicateValues" dxfId="214" priority="76"/>
  </conditionalFormatting>
  <conditionalFormatting sqref="D366:D369">
    <cfRule type="duplicateValues" dxfId="213" priority="75"/>
  </conditionalFormatting>
  <conditionalFormatting sqref="D380:D385">
    <cfRule type="duplicateValues" dxfId="212" priority="74"/>
  </conditionalFormatting>
  <conditionalFormatting sqref="D389:D401">
    <cfRule type="duplicateValues" dxfId="211" priority="73"/>
  </conditionalFormatting>
  <conditionalFormatting sqref="D446:D449">
    <cfRule type="duplicateValues" dxfId="210" priority="72"/>
  </conditionalFormatting>
  <conditionalFormatting sqref="D451:D460">
    <cfRule type="duplicateValues" dxfId="209" priority="71"/>
  </conditionalFormatting>
  <conditionalFormatting sqref="D450">
    <cfRule type="duplicateValues" dxfId="208" priority="70"/>
  </conditionalFormatting>
  <conditionalFormatting sqref="D461:D465">
    <cfRule type="duplicateValues" dxfId="207" priority="68"/>
  </conditionalFormatting>
  <conditionalFormatting sqref="D477:D481">
    <cfRule type="duplicateValues" dxfId="206" priority="67"/>
  </conditionalFormatting>
  <conditionalFormatting sqref="D493:D497">
    <cfRule type="duplicateValues" dxfId="205" priority="66"/>
  </conditionalFormatting>
  <conditionalFormatting sqref="D509:D513">
    <cfRule type="duplicateValues" dxfId="204" priority="65"/>
  </conditionalFormatting>
  <conditionalFormatting sqref="D525:D529">
    <cfRule type="duplicateValues" dxfId="203" priority="64"/>
  </conditionalFormatting>
  <conditionalFormatting sqref="D538:D545">
    <cfRule type="duplicateValues" dxfId="202" priority="63"/>
  </conditionalFormatting>
  <conditionalFormatting sqref="F493">
    <cfRule type="duplicateValues" dxfId="201" priority="60"/>
  </conditionalFormatting>
  <conditionalFormatting sqref="AB34:AB46 AB49">
    <cfRule type="expression" dxfId="200" priority="59">
      <formula>LENB($AB34)&gt;24</formula>
    </cfRule>
  </conditionalFormatting>
  <conditionalFormatting sqref="AB82:AB97">
    <cfRule type="expression" dxfId="199" priority="58">
      <formula>LENB($AB82)&gt;24</formula>
    </cfRule>
  </conditionalFormatting>
  <conditionalFormatting sqref="AB114:AB129">
    <cfRule type="expression" dxfId="198" priority="57">
      <formula>LENB($AB114)&gt;24</formula>
    </cfRule>
  </conditionalFormatting>
  <conditionalFormatting sqref="AB146:AB152 AB154:AB161">
    <cfRule type="expression" dxfId="197" priority="56">
      <formula>LENB($AB146)&gt;24</formula>
    </cfRule>
  </conditionalFormatting>
  <conditionalFormatting sqref="AB178:AB193">
    <cfRule type="expression" dxfId="196" priority="55">
      <formula>LENB($AB178)&gt;24</formula>
    </cfRule>
  </conditionalFormatting>
  <conditionalFormatting sqref="AB210:AB225">
    <cfRule type="expression" dxfId="195" priority="54">
      <formula>LENB($AB210)&gt;24</formula>
    </cfRule>
  </conditionalFormatting>
  <conditionalFormatting sqref="AB226:AB241">
    <cfRule type="expression" dxfId="194" priority="53">
      <formula>LENB($AB226)&gt;24</formula>
    </cfRule>
  </conditionalFormatting>
  <conditionalFormatting sqref="AB258:AB273">
    <cfRule type="expression" dxfId="193" priority="52">
      <formula>LENB($AB258)&gt;24</formula>
    </cfRule>
  </conditionalFormatting>
  <conditionalFormatting sqref="AB322:AB337">
    <cfRule type="expression" dxfId="192" priority="51">
      <formula>LENB($AB322)&gt;24</formula>
    </cfRule>
  </conditionalFormatting>
  <conditionalFormatting sqref="AB386:AB401">
    <cfRule type="expression" dxfId="191" priority="50">
      <formula>LENB($AB386)&gt;24</formula>
    </cfRule>
  </conditionalFormatting>
  <conditionalFormatting sqref="E300">
    <cfRule type="duplicateValues" dxfId="190" priority="49"/>
  </conditionalFormatting>
  <conditionalFormatting sqref="D220:D224">
    <cfRule type="duplicateValues" dxfId="189" priority="48"/>
  </conditionalFormatting>
  <conditionalFormatting sqref="D365">
    <cfRule type="duplicateValues" dxfId="188" priority="46"/>
  </conditionalFormatting>
  <conditionalFormatting sqref="D364">
    <cfRule type="duplicateValues" dxfId="187" priority="47"/>
  </conditionalFormatting>
  <conditionalFormatting sqref="D152:D155">
    <cfRule type="duplicateValues" dxfId="186" priority="45"/>
  </conditionalFormatting>
  <conditionalFormatting sqref="D153:D155">
    <cfRule type="duplicateValues" dxfId="185" priority="44"/>
  </conditionalFormatting>
  <conditionalFormatting sqref="D156:D157">
    <cfRule type="duplicateValues" dxfId="184" priority="43"/>
  </conditionalFormatting>
  <conditionalFormatting sqref="D160">
    <cfRule type="duplicateValues" dxfId="183" priority="39"/>
  </conditionalFormatting>
  <conditionalFormatting sqref="XDG153">
    <cfRule type="duplicateValues" dxfId="182" priority="36"/>
  </conditionalFormatting>
  <conditionalFormatting sqref="XDH153">
    <cfRule type="duplicateValues" dxfId="181" priority="35"/>
  </conditionalFormatting>
  <conditionalFormatting sqref="XEC153">
    <cfRule type="expression" dxfId="180" priority="34">
      <formula>LENB($AB153)&gt;24</formula>
    </cfRule>
  </conditionalFormatting>
  <conditionalFormatting sqref="E402:E412">
    <cfRule type="duplicateValues" dxfId="179" priority="31"/>
  </conditionalFormatting>
  <conditionalFormatting sqref="E418:E444">
    <cfRule type="duplicateValues" dxfId="178" priority="30"/>
  </conditionalFormatting>
  <conditionalFormatting sqref="E450:E539">
    <cfRule type="duplicateValues" dxfId="177" priority="29"/>
  </conditionalFormatting>
  <conditionalFormatting sqref="D28:D29">
    <cfRule type="duplicateValues" dxfId="176" priority="25"/>
  </conditionalFormatting>
  <conditionalFormatting sqref="E28:E29">
    <cfRule type="duplicateValues" dxfId="175" priority="24"/>
  </conditionalFormatting>
  <conditionalFormatting sqref="D30">
    <cfRule type="duplicateValues" dxfId="174" priority="23"/>
  </conditionalFormatting>
  <conditionalFormatting sqref="E30">
    <cfRule type="duplicateValues" dxfId="173" priority="22"/>
  </conditionalFormatting>
  <conditionalFormatting sqref="E10:E12">
    <cfRule type="duplicateValues" dxfId="172" priority="21"/>
  </conditionalFormatting>
  <conditionalFormatting sqref="D10:D12">
    <cfRule type="duplicateValues" dxfId="171" priority="20"/>
  </conditionalFormatting>
  <conditionalFormatting sqref="E98:E106 E152:E155">
    <cfRule type="duplicateValues" dxfId="170" priority="515"/>
  </conditionalFormatting>
  <conditionalFormatting sqref="E170:E173">
    <cfRule type="duplicateValues" dxfId="169" priority="18"/>
  </conditionalFormatting>
  <conditionalFormatting sqref="D170:D173">
    <cfRule type="duplicateValues" dxfId="168" priority="19"/>
    <cfRule type="duplicateValues" dxfId="167" priority="17"/>
  </conditionalFormatting>
  <conditionalFormatting sqref="D110:D112">
    <cfRule type="duplicateValues" dxfId="166" priority="16"/>
  </conditionalFormatting>
  <conditionalFormatting sqref="E234">
    <cfRule type="duplicateValues" dxfId="165" priority="15"/>
  </conditionalFormatting>
  <conditionalFormatting sqref="D234">
    <cfRule type="duplicateValues" dxfId="164" priority="14"/>
  </conditionalFormatting>
  <conditionalFormatting sqref="E235">
    <cfRule type="duplicateValues" dxfId="163" priority="13"/>
  </conditionalFormatting>
  <conditionalFormatting sqref="D235">
    <cfRule type="duplicateValues" dxfId="162" priority="12"/>
  </conditionalFormatting>
  <conditionalFormatting sqref="D445">
    <cfRule type="duplicateValues" dxfId="161" priority="9"/>
  </conditionalFormatting>
  <conditionalFormatting sqref="E445">
    <cfRule type="duplicateValues" dxfId="160" priority="8"/>
  </conditionalFormatting>
  <conditionalFormatting sqref="AB47:AB48">
    <cfRule type="expression" dxfId="159" priority="7">
      <formula>LENB($AB47)&gt;24</formula>
    </cfRule>
  </conditionalFormatting>
  <conditionalFormatting sqref="D107:D109">
    <cfRule type="duplicateValues" dxfId="158" priority="6"/>
  </conditionalFormatting>
  <conditionalFormatting sqref="E107:E112">
    <cfRule type="duplicateValues" dxfId="157" priority="5"/>
  </conditionalFormatting>
  <conditionalFormatting sqref="D158:D159">
    <cfRule type="duplicateValues" dxfId="156" priority="4"/>
  </conditionalFormatting>
  <conditionalFormatting sqref="E158:E159">
    <cfRule type="duplicateValues" dxfId="155" priority="3"/>
  </conditionalFormatting>
  <conditionalFormatting sqref="E2">
    <cfRule type="duplicateValues" dxfId="154" priority="2"/>
  </conditionalFormatting>
  <conditionalFormatting sqref="D2">
    <cfRule type="duplicateValues" dxfId="153" priority="1"/>
  </conditionalFormatting>
  <pageMargins left="0.70866141732283472" right="0.70866141732283472" top="0.74803149606299213" bottom="0.74803149606299213" header="0.31496062992125978" footer="0.31496062992125978"/>
  <pageSetup paperSize="8" scale="23" orientation="landscape" r:id="rId1"/>
  <rowBreaks count="34" manualBreakCount="34">
    <brk id="17" max="97" man="1"/>
    <brk id="33" max="97" man="1"/>
    <brk id="49" max="97" man="1"/>
    <brk id="65" max="16383" man="1"/>
    <brk id="81" max="97" man="1"/>
    <brk id="97" max="16383" man="1"/>
    <brk id="113" max="16383" man="1"/>
    <brk id="129" max="16383" man="1"/>
    <brk id="145" max="16383" man="1"/>
    <brk id="161" max="16383" man="1"/>
    <brk id="177" max="16383" man="1"/>
    <brk id="193" max="16383" man="1"/>
    <brk id="209" max="16383" man="1"/>
    <brk id="225" max="16383" man="1"/>
    <brk id="241" max="97" man="1"/>
    <brk id="257" max="16383" man="1"/>
    <brk id="273" max="16383" man="1"/>
    <brk id="289" max="16383" man="1"/>
    <brk id="305" max="16383" man="1"/>
    <brk id="321" max="16383" man="1"/>
    <brk id="337" max="97" man="1"/>
    <brk id="353" max="97" man="1"/>
    <brk id="369" max="97" man="1"/>
    <brk id="385" max="97" man="1"/>
    <brk id="401" max="16383" man="1"/>
    <brk id="417" max="16383" man="1"/>
    <brk id="433" max="16383" man="1"/>
    <brk id="449" max="16383" man="1"/>
    <brk id="465" max="97" man="1"/>
    <brk id="481" max="97" man="1"/>
    <brk id="497" max="97" man="1"/>
    <brk id="513" max="97" man="1"/>
    <brk id="529" max="97" man="1"/>
    <brk id="545" max="95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/>
  </sheetPr>
  <dimension ref="A1:BX385"/>
  <sheetViews>
    <sheetView view="pageBreakPreview" zoomScale="70" zoomScaleNormal="85" zoomScaleSheetLayoutView="70" workbookViewId="0">
      <pane xSplit="4" ySplit="1" topLeftCell="E353" activePane="bottomRight" state="frozen"/>
      <selection pane="topRight"/>
      <selection pane="bottomLeft"/>
      <selection pane="bottomRight" activeCell="M375" sqref="M375"/>
    </sheetView>
  </sheetViews>
  <sheetFormatPr defaultColWidth="9.75" defaultRowHeight="13.5" outlineLevelCol="1"/>
  <cols>
    <col min="1" max="1" width="3.625" style="194" customWidth="1"/>
    <col min="2" max="2" width="4.625" style="194" customWidth="1"/>
    <col min="3" max="3" width="9.25" style="194" bestFit="1" customWidth="1"/>
    <col min="4" max="4" width="16.5" style="120" customWidth="1"/>
    <col min="5" max="5" width="40.625" style="121" bestFit="1" customWidth="1"/>
    <col min="6" max="6" width="11.5" style="194" customWidth="1"/>
    <col min="7" max="8" width="8.375" style="194" customWidth="1"/>
    <col min="9" max="9" width="9.875" style="194" customWidth="1"/>
    <col min="10" max="10" width="12.5" style="194" customWidth="1"/>
    <col min="11" max="13" width="9.5" style="194" customWidth="1"/>
    <col min="14" max="14" width="10.25" style="194" bestFit="1" customWidth="1"/>
    <col min="15" max="16" width="9.375" style="194" bestFit="1" customWidth="1"/>
    <col min="17" max="17" width="12.75" style="194" bestFit="1" customWidth="1"/>
    <col min="18" max="18" width="9.375" style="194" bestFit="1" customWidth="1"/>
    <col min="19" max="19" width="11" style="194" customWidth="1"/>
    <col min="20" max="21" width="15.625" style="194" customWidth="1"/>
    <col min="22" max="22" width="25" style="194" customWidth="1"/>
    <col min="23" max="23" width="14" style="194" bestFit="1" customWidth="1"/>
    <col min="24" max="24" width="17.375" style="194" customWidth="1"/>
    <col min="25" max="25" width="15.25" style="194" customWidth="1"/>
    <col min="26" max="26" width="7.875" style="194" hidden="1" customWidth="1" outlineLevel="1"/>
    <col min="27" max="27" width="19.25" style="194" hidden="1" customWidth="1" outlineLevel="1"/>
    <col min="28" max="28" width="8.125" style="194" hidden="1" customWidth="1" outlineLevel="1"/>
    <col min="29" max="29" width="21.25" style="194" hidden="1" customWidth="1" outlineLevel="1"/>
    <col min="30" max="30" width="13.5" style="120" hidden="1" customWidth="1" outlineLevel="1"/>
    <col min="31" max="31" width="18.25" style="194" hidden="1" customWidth="1" outlineLevel="1"/>
    <col min="32" max="32" width="8.125" style="194" hidden="1" customWidth="1" outlineLevel="1"/>
    <col min="33" max="33" width="5.625" style="194" hidden="1" customWidth="1" outlineLevel="1"/>
    <col min="34" max="34" width="5" style="194" hidden="1" customWidth="1" outlineLevel="1"/>
    <col min="35" max="35" width="17" style="194" hidden="1" customWidth="1" outlineLevel="1"/>
    <col min="36" max="36" width="19.5" style="194" hidden="1" customWidth="1" outlineLevel="1"/>
    <col min="37" max="37" width="5.5" style="194" hidden="1" customWidth="1" outlineLevel="1"/>
    <col min="38" max="38" width="16.875" style="194" customWidth="1" collapsed="1"/>
    <col min="39" max="39" width="17.375" style="194" customWidth="1"/>
    <col min="40" max="40" width="6.5" style="194" hidden="1" customWidth="1" outlineLevel="1"/>
    <col min="41" max="41" width="8.375" style="194" hidden="1" customWidth="1" outlineLevel="1"/>
    <col min="42" max="42" width="17" style="194" hidden="1" customWidth="1" outlineLevel="1"/>
    <col min="43" max="43" width="19.25" style="194" hidden="1" customWidth="1" outlineLevel="1"/>
    <col min="44" max="44" width="12.5" style="194" hidden="1" customWidth="1" outlineLevel="1"/>
    <col min="45" max="45" width="5" style="120" hidden="1" customWidth="1" outlineLevel="1"/>
    <col min="46" max="46" width="6.125" style="120" hidden="1" customWidth="1" outlineLevel="1"/>
    <col min="47" max="48" width="4.75" style="120" hidden="1" customWidth="1" outlineLevel="1"/>
    <col min="49" max="49" width="5" style="120" hidden="1" customWidth="1" outlineLevel="1"/>
    <col min="50" max="50" width="5.75" style="120" hidden="1" customWidth="1" outlineLevel="1"/>
    <col min="51" max="51" width="5.625" style="120" hidden="1" customWidth="1" outlineLevel="1"/>
    <col min="52" max="52" width="7.5" style="120" hidden="1" customWidth="1" outlineLevel="1"/>
    <col min="53" max="61" width="4.625" style="120" hidden="1" customWidth="1" outlineLevel="1"/>
    <col min="62" max="62" width="9.75" style="120" hidden="1" customWidth="1" outlineLevel="1"/>
    <col min="63" max="63" width="28.5" style="194" hidden="1" customWidth="1" outlineLevel="1"/>
    <col min="64" max="64" width="8" style="120" hidden="1" customWidth="1" outlineLevel="1"/>
    <col min="65" max="65" width="7.5" style="120" hidden="1" customWidth="1" outlineLevel="1"/>
    <col min="66" max="66" width="7.625" style="120" hidden="1" customWidth="1" outlineLevel="1"/>
    <col min="67" max="67" width="9.25" style="194" hidden="1" customWidth="1" outlineLevel="1"/>
    <col min="68" max="68" width="13.25" style="194" hidden="1" customWidth="1" outlineLevel="1"/>
    <col min="69" max="69" width="17" style="194" hidden="1" customWidth="1" outlineLevel="1"/>
    <col min="70" max="70" width="10.5" style="194" hidden="1" customWidth="1" outlineLevel="1"/>
    <col min="71" max="71" width="31.5" style="232" hidden="1" customWidth="1" outlineLevel="1"/>
    <col min="72" max="72" width="10.625" style="232" hidden="1" customWidth="1" outlineLevel="1"/>
    <col min="73" max="74" width="10.625" style="9" hidden="1" customWidth="1" outlineLevel="1"/>
    <col min="75" max="75" width="15.5" style="232" hidden="1" customWidth="1" outlineLevel="1"/>
    <col min="76" max="76" width="9.75" style="194" customWidth="1" collapsed="1"/>
    <col min="77" max="115" width="9.75" style="194" customWidth="1"/>
    <col min="116" max="16384" width="9.75" style="194"/>
  </cols>
  <sheetData>
    <row r="1" spans="1:75" s="117" customFormat="1" ht="29.45" customHeight="1">
      <c r="A1" s="117" t="s">
        <v>76</v>
      </c>
      <c r="B1" s="118" t="s">
        <v>77</v>
      </c>
      <c r="C1" s="118" t="s">
        <v>78</v>
      </c>
      <c r="D1" s="118" t="s">
        <v>79</v>
      </c>
      <c r="E1" s="118" t="s">
        <v>81</v>
      </c>
      <c r="F1" s="23" t="s">
        <v>86</v>
      </c>
      <c r="G1" s="23" t="s">
        <v>87</v>
      </c>
      <c r="H1" s="23" t="s">
        <v>88</v>
      </c>
      <c r="I1" s="23" t="s">
        <v>89</v>
      </c>
      <c r="J1" s="23" t="s">
        <v>90</v>
      </c>
      <c r="K1" s="23" t="s">
        <v>91</v>
      </c>
      <c r="L1" s="12" t="s">
        <v>1997</v>
      </c>
      <c r="M1" s="12" t="s">
        <v>1998</v>
      </c>
      <c r="N1" s="23" t="s">
        <v>92</v>
      </c>
      <c r="O1" s="23" t="s">
        <v>96</v>
      </c>
      <c r="P1" s="23" t="s">
        <v>97</v>
      </c>
      <c r="Q1" s="23" t="s">
        <v>98</v>
      </c>
      <c r="R1" s="23" t="s">
        <v>99</v>
      </c>
      <c r="S1" s="23" t="s">
        <v>100</v>
      </c>
      <c r="T1" s="23" t="s">
        <v>101</v>
      </c>
      <c r="U1" s="23" t="s">
        <v>102</v>
      </c>
      <c r="V1" s="23" t="s">
        <v>103</v>
      </c>
      <c r="W1" s="113" t="s">
        <v>1999</v>
      </c>
      <c r="X1" s="23" t="s">
        <v>108</v>
      </c>
      <c r="Y1" s="113" t="s">
        <v>2000</v>
      </c>
      <c r="Z1" s="13" t="s">
        <v>109</v>
      </c>
      <c r="AA1" s="13" t="s">
        <v>110</v>
      </c>
      <c r="AB1" s="13" t="s">
        <v>111</v>
      </c>
      <c r="AC1" s="13" t="s">
        <v>112</v>
      </c>
      <c r="AD1" s="13" t="s">
        <v>113</v>
      </c>
      <c r="AE1" s="13" t="s">
        <v>114</v>
      </c>
      <c r="AF1" s="13" t="s">
        <v>95</v>
      </c>
      <c r="AG1" s="13" t="s">
        <v>2001</v>
      </c>
      <c r="AH1" s="13" t="s">
        <v>115</v>
      </c>
      <c r="AI1" s="13" t="s">
        <v>116</v>
      </c>
      <c r="AJ1" s="14" t="s">
        <v>117</v>
      </c>
      <c r="AK1" s="14" t="s">
        <v>1997</v>
      </c>
      <c r="AL1" s="14" t="s">
        <v>121</v>
      </c>
      <c r="AM1" s="15" t="s">
        <v>122</v>
      </c>
      <c r="AN1" s="14" t="s">
        <v>123</v>
      </c>
      <c r="AO1" s="14" t="s">
        <v>124</v>
      </c>
      <c r="AP1" s="14" t="s">
        <v>125</v>
      </c>
      <c r="AQ1" s="14" t="s">
        <v>126</v>
      </c>
      <c r="AR1" s="14" t="s">
        <v>127</v>
      </c>
      <c r="AS1" s="14" t="s">
        <v>128</v>
      </c>
      <c r="AT1" s="14" t="s">
        <v>129</v>
      </c>
      <c r="AU1" s="14" t="s">
        <v>130</v>
      </c>
      <c r="AV1" s="14" t="s">
        <v>131</v>
      </c>
      <c r="AW1" s="14" t="s">
        <v>132</v>
      </c>
      <c r="AX1" s="14" t="s">
        <v>133</v>
      </c>
      <c r="AY1" s="14" t="s">
        <v>134</v>
      </c>
      <c r="AZ1" s="14" t="s">
        <v>135</v>
      </c>
      <c r="BA1" s="14" t="s">
        <v>136</v>
      </c>
      <c r="BB1" s="14" t="s">
        <v>137</v>
      </c>
      <c r="BC1" s="14" t="s">
        <v>138</v>
      </c>
      <c r="BD1" s="14" t="s">
        <v>139</v>
      </c>
      <c r="BE1" s="14" t="s">
        <v>140</v>
      </c>
      <c r="BF1" s="14" t="s">
        <v>141</v>
      </c>
      <c r="BG1" s="14" t="s">
        <v>142</v>
      </c>
      <c r="BH1" s="14" t="s">
        <v>143</v>
      </c>
      <c r="BI1" s="14" t="s">
        <v>144</v>
      </c>
      <c r="BJ1" s="14" t="s">
        <v>145</v>
      </c>
      <c r="BK1" s="14" t="s">
        <v>146</v>
      </c>
      <c r="BL1" s="14" t="s">
        <v>147</v>
      </c>
      <c r="BM1" s="14" t="s">
        <v>148</v>
      </c>
      <c r="BN1" s="14" t="s">
        <v>149</v>
      </c>
      <c r="BO1" s="14" t="s">
        <v>150</v>
      </c>
      <c r="BP1" s="15" t="s">
        <v>151</v>
      </c>
      <c r="BQ1" s="15" t="s">
        <v>152</v>
      </c>
      <c r="BR1" s="15" t="s">
        <v>108</v>
      </c>
      <c r="BS1" s="16"/>
      <c r="BT1" s="17"/>
      <c r="BU1" s="16"/>
      <c r="BV1" s="17"/>
      <c r="BW1" s="20"/>
    </row>
    <row r="2" spans="1:75" ht="19.899999999999999" customHeight="1">
      <c r="A2" s="194">
        <v>1</v>
      </c>
      <c r="B2" s="195">
        <v>1</v>
      </c>
      <c r="C2" s="10"/>
      <c r="D2" s="11" t="s">
        <v>4264</v>
      </c>
      <c r="E2" s="196" t="s">
        <v>4265</v>
      </c>
      <c r="F2" s="2" t="s">
        <v>75</v>
      </c>
      <c r="G2" s="1">
        <v>2</v>
      </c>
      <c r="H2" s="1">
        <v>7</v>
      </c>
      <c r="I2" s="1">
        <v>1</v>
      </c>
      <c r="J2" s="60" t="s">
        <v>2004</v>
      </c>
      <c r="K2" s="2" t="str">
        <f t="shared" ref="K2:K65" si="0">IF(MID(J2,4,3)="551","DO","DI")</f>
        <v>DI</v>
      </c>
      <c r="L2" s="2"/>
      <c r="M2" s="2" t="s">
        <v>2005</v>
      </c>
      <c r="N2" s="2" t="s">
        <v>489</v>
      </c>
      <c r="O2" s="2"/>
      <c r="P2" s="2"/>
      <c r="Q2" s="2" t="s">
        <v>4266</v>
      </c>
      <c r="R2" s="2" t="s">
        <v>2007</v>
      </c>
      <c r="S2" s="3" t="str">
        <f t="shared" ref="S2:S65" si="1">"%Z"&amp;TEXT(G2,"00")&amp;TEXT(H2,"0")&amp;"1"&amp;TEXT(I2,"00")</f>
        <v>%Z027101</v>
      </c>
      <c r="T2" s="2" t="str">
        <f t="shared" ref="T2:T65" si="2">IF(D2&lt;&gt;"",D2,"")</f>
        <v>08LSW-7013</v>
      </c>
      <c r="U2" s="2" t="s">
        <v>4267</v>
      </c>
      <c r="V2" s="2" t="str">
        <f t="shared" ref="V2:V65" si="3">IF(E2&lt;&gt;"",E2,"")</f>
        <v>ZX705S液位开关</v>
      </c>
      <c r="W2" s="114" t="s">
        <v>2009</v>
      </c>
      <c r="X2" s="2" t="s">
        <v>2010</v>
      </c>
      <c r="Y2" s="114"/>
      <c r="Z2" s="58" t="s">
        <v>165</v>
      </c>
      <c r="AA2" s="4"/>
      <c r="AB2" s="4"/>
      <c r="AC2" s="5"/>
      <c r="AD2" s="6" t="s">
        <v>161</v>
      </c>
      <c r="AE2" s="6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4"/>
      <c r="BL2" s="8"/>
      <c r="BM2" s="8"/>
      <c r="BN2" s="8"/>
      <c r="BO2" s="4"/>
      <c r="BP2" s="4"/>
      <c r="BQ2" s="4"/>
      <c r="BR2" s="4"/>
      <c r="BS2" s="18"/>
      <c r="BT2" s="19"/>
      <c r="BU2" s="18"/>
      <c r="BV2" s="19"/>
      <c r="BW2" s="21"/>
    </row>
    <row r="3" spans="1:75" ht="19.899999999999999" customHeight="1">
      <c r="A3" s="194">
        <v>2</v>
      </c>
      <c r="B3" s="195">
        <v>2</v>
      </c>
      <c r="C3" s="195"/>
      <c r="D3" s="196" t="s">
        <v>4268</v>
      </c>
      <c r="E3" s="196" t="s">
        <v>4265</v>
      </c>
      <c r="F3" s="2" t="str">
        <f t="shared" ref="F3:F33" si="4">F2</f>
        <v>FCS0302</v>
      </c>
      <c r="G3" s="1">
        <f t="shared" ref="G3:G33" si="5">G2</f>
        <v>2</v>
      </c>
      <c r="H3" s="1">
        <f t="shared" ref="H3:H33" si="6">H2</f>
        <v>7</v>
      </c>
      <c r="I3" s="1">
        <v>2</v>
      </c>
      <c r="J3" s="60" t="str">
        <f t="shared" ref="J3:J33" si="7">J2</f>
        <v>ADV151-P</v>
      </c>
      <c r="K3" s="2" t="str">
        <f t="shared" si="0"/>
        <v>DI</v>
      </c>
      <c r="L3" s="2"/>
      <c r="M3" s="2" t="s">
        <v>2005</v>
      </c>
      <c r="N3" s="2" t="s">
        <v>489</v>
      </c>
      <c r="O3" s="2"/>
      <c r="P3" s="2"/>
      <c r="Q3" s="2" t="s">
        <v>4269</v>
      </c>
      <c r="R3" s="2" t="s">
        <v>2007</v>
      </c>
      <c r="S3" s="3" t="str">
        <f t="shared" si="1"/>
        <v>%Z027102</v>
      </c>
      <c r="T3" s="2" t="str">
        <f t="shared" si="2"/>
        <v>08LSW-7017</v>
      </c>
      <c r="U3" s="2" t="s">
        <v>4270</v>
      </c>
      <c r="V3" s="2" t="str">
        <f t="shared" si="3"/>
        <v>ZX705S液位开关</v>
      </c>
      <c r="W3" s="114" t="s">
        <v>2009</v>
      </c>
      <c r="X3" s="2" t="s">
        <v>2010</v>
      </c>
      <c r="Y3" s="114"/>
      <c r="Z3" s="58" t="s">
        <v>165</v>
      </c>
      <c r="AA3" s="4"/>
      <c r="AB3" s="4"/>
      <c r="AC3" s="5"/>
      <c r="AD3" s="6" t="s">
        <v>161</v>
      </c>
      <c r="AE3" s="6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4"/>
      <c r="BL3" s="8"/>
      <c r="BM3" s="8"/>
      <c r="BN3" s="8"/>
      <c r="BO3" s="4"/>
      <c r="BP3" s="4"/>
      <c r="BQ3" s="4"/>
      <c r="BR3" s="4"/>
      <c r="BS3" s="18"/>
      <c r="BT3" s="19"/>
      <c r="BU3" s="18"/>
      <c r="BV3" s="19"/>
      <c r="BW3" s="21"/>
    </row>
    <row r="4" spans="1:75" ht="19.899999999999999" customHeight="1">
      <c r="A4" s="194">
        <v>3</v>
      </c>
      <c r="B4" s="195">
        <v>3</v>
      </c>
      <c r="C4" s="195"/>
      <c r="D4" s="196" t="s">
        <v>4271</v>
      </c>
      <c r="E4" s="196" t="s">
        <v>4272</v>
      </c>
      <c r="F4" s="2" t="str">
        <f t="shared" si="4"/>
        <v>FCS0302</v>
      </c>
      <c r="G4" s="1">
        <f t="shared" si="5"/>
        <v>2</v>
      </c>
      <c r="H4" s="1">
        <f t="shared" si="6"/>
        <v>7</v>
      </c>
      <c r="I4" s="1">
        <v>3</v>
      </c>
      <c r="J4" s="60" t="str">
        <f t="shared" si="7"/>
        <v>ADV151-P</v>
      </c>
      <c r="K4" s="2" t="str">
        <f t="shared" si="0"/>
        <v>DI</v>
      </c>
      <c r="L4" s="2"/>
      <c r="M4" s="2" t="s">
        <v>2005</v>
      </c>
      <c r="N4" s="2" t="s">
        <v>489</v>
      </c>
      <c r="O4" s="2"/>
      <c r="P4" s="2"/>
      <c r="Q4" s="2" t="s">
        <v>4273</v>
      </c>
      <c r="R4" s="2" t="s">
        <v>2007</v>
      </c>
      <c r="S4" s="3" t="str">
        <f t="shared" si="1"/>
        <v>%Z027103</v>
      </c>
      <c r="T4" s="2" t="str">
        <f t="shared" si="2"/>
        <v>08LSW-7022</v>
      </c>
      <c r="U4" s="2" t="s">
        <v>4274</v>
      </c>
      <c r="V4" s="2" t="str">
        <f t="shared" si="3"/>
        <v>ZX705A液位开关</v>
      </c>
      <c r="W4" s="114" t="s">
        <v>2009</v>
      </c>
      <c r="X4" s="2" t="s">
        <v>2010</v>
      </c>
      <c r="Y4" s="114"/>
      <c r="Z4" s="58" t="s">
        <v>165</v>
      </c>
      <c r="AA4" s="4"/>
      <c r="AB4" s="4"/>
      <c r="AC4" s="5"/>
      <c r="AD4" s="6" t="s">
        <v>161</v>
      </c>
      <c r="AE4" s="6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4"/>
      <c r="BL4" s="8"/>
      <c r="BM4" s="8"/>
      <c r="BN4" s="8"/>
      <c r="BO4" s="4"/>
      <c r="BP4" s="4"/>
      <c r="BQ4" s="4"/>
      <c r="BR4" s="4"/>
      <c r="BS4" s="18"/>
      <c r="BT4" s="19"/>
      <c r="BU4" s="18"/>
      <c r="BV4" s="19"/>
      <c r="BW4" s="21"/>
    </row>
    <row r="5" spans="1:75" ht="19.899999999999999" customHeight="1">
      <c r="A5" s="194">
        <v>4</v>
      </c>
      <c r="B5" s="195">
        <v>4</v>
      </c>
      <c r="C5" s="195"/>
      <c r="D5" s="196" t="s">
        <v>4275</v>
      </c>
      <c r="E5" s="196" t="s">
        <v>4272</v>
      </c>
      <c r="F5" s="2" t="str">
        <f t="shared" si="4"/>
        <v>FCS0302</v>
      </c>
      <c r="G5" s="1">
        <f t="shared" si="5"/>
        <v>2</v>
      </c>
      <c r="H5" s="1">
        <f t="shared" si="6"/>
        <v>7</v>
      </c>
      <c r="I5" s="1">
        <v>4</v>
      </c>
      <c r="J5" s="60" t="str">
        <f t="shared" si="7"/>
        <v>ADV151-P</v>
      </c>
      <c r="K5" s="2" t="str">
        <f t="shared" si="0"/>
        <v>DI</v>
      </c>
      <c r="L5" s="2"/>
      <c r="M5" s="2" t="s">
        <v>2005</v>
      </c>
      <c r="N5" s="2" t="s">
        <v>489</v>
      </c>
      <c r="O5" s="2"/>
      <c r="P5" s="2"/>
      <c r="Q5" s="2" t="s">
        <v>4276</v>
      </c>
      <c r="R5" s="2" t="s">
        <v>2007</v>
      </c>
      <c r="S5" s="3" t="str">
        <f t="shared" si="1"/>
        <v>%Z027104</v>
      </c>
      <c r="T5" s="2" t="str">
        <f t="shared" si="2"/>
        <v>08LSW-7023</v>
      </c>
      <c r="U5" s="2" t="s">
        <v>4277</v>
      </c>
      <c r="V5" s="2" t="str">
        <f t="shared" si="3"/>
        <v>ZX705A液位开关</v>
      </c>
      <c r="W5" s="114" t="s">
        <v>2009</v>
      </c>
      <c r="X5" s="2" t="s">
        <v>2010</v>
      </c>
      <c r="Y5" s="114"/>
      <c r="Z5" s="58" t="s">
        <v>165</v>
      </c>
      <c r="AA5" s="4"/>
      <c r="AB5" s="4"/>
      <c r="AC5" s="5"/>
      <c r="AD5" s="6" t="s">
        <v>161</v>
      </c>
      <c r="AE5" s="6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4"/>
      <c r="BL5" s="8"/>
      <c r="BM5" s="8"/>
      <c r="BN5" s="8"/>
      <c r="BO5" s="4"/>
      <c r="BP5" s="4"/>
      <c r="BQ5" s="4"/>
      <c r="BR5" s="4"/>
      <c r="BS5" s="18"/>
      <c r="BT5" s="19"/>
      <c r="BU5" s="18"/>
      <c r="BV5" s="19"/>
      <c r="BW5" s="21"/>
    </row>
    <row r="6" spans="1:75" ht="19.899999999999999" customHeight="1">
      <c r="A6" s="194">
        <v>5</v>
      </c>
      <c r="B6" s="195">
        <v>5</v>
      </c>
      <c r="C6" s="195"/>
      <c r="D6" s="196" t="s">
        <v>4278</v>
      </c>
      <c r="E6" s="196" t="s">
        <v>4279</v>
      </c>
      <c r="F6" s="2" t="str">
        <f t="shared" si="4"/>
        <v>FCS0302</v>
      </c>
      <c r="G6" s="1">
        <f t="shared" si="5"/>
        <v>2</v>
      </c>
      <c r="H6" s="1">
        <f t="shared" si="6"/>
        <v>7</v>
      </c>
      <c r="I6" s="1">
        <v>5</v>
      </c>
      <c r="J6" s="60" t="str">
        <f t="shared" si="7"/>
        <v>ADV151-P</v>
      </c>
      <c r="K6" s="2" t="str">
        <f t="shared" si="0"/>
        <v>DI</v>
      </c>
      <c r="L6" s="2"/>
      <c r="M6" s="2" t="s">
        <v>2005</v>
      </c>
      <c r="N6" s="2" t="s">
        <v>489</v>
      </c>
      <c r="O6" s="2"/>
      <c r="P6" s="2"/>
      <c r="Q6" s="2" t="s">
        <v>4280</v>
      </c>
      <c r="R6" s="2" t="s">
        <v>2007</v>
      </c>
      <c r="S6" s="3" t="str">
        <f t="shared" si="1"/>
        <v>%Z027105</v>
      </c>
      <c r="T6" s="2" t="str">
        <f t="shared" si="2"/>
        <v>08LSW-9705</v>
      </c>
      <c r="U6" s="2" t="s">
        <v>4281</v>
      </c>
      <c r="V6" s="2" t="str">
        <f t="shared" si="3"/>
        <v>VE911液位开关</v>
      </c>
      <c r="W6" s="114" t="s">
        <v>2009</v>
      </c>
      <c r="X6" s="2" t="s">
        <v>2010</v>
      </c>
      <c r="Y6" s="114"/>
      <c r="Z6" s="58" t="s">
        <v>165</v>
      </c>
      <c r="AA6" s="4"/>
      <c r="AB6" s="4"/>
      <c r="AC6" s="5"/>
      <c r="AD6" s="6" t="s">
        <v>161</v>
      </c>
      <c r="AE6" s="6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4"/>
      <c r="BL6" s="8"/>
      <c r="BM6" s="8"/>
      <c r="BN6" s="8"/>
      <c r="BO6" s="4"/>
      <c r="BP6" s="4"/>
      <c r="BQ6" s="4"/>
      <c r="BR6" s="4"/>
      <c r="BS6" s="18"/>
      <c r="BT6" s="19"/>
      <c r="BU6" s="18"/>
      <c r="BV6" s="19"/>
      <c r="BW6" s="21"/>
    </row>
    <row r="7" spans="1:75" ht="19.899999999999999" customHeight="1">
      <c r="A7" s="194">
        <v>6</v>
      </c>
      <c r="B7" s="195">
        <v>6</v>
      </c>
      <c r="C7" s="195"/>
      <c r="D7" s="196" t="s">
        <v>4282</v>
      </c>
      <c r="E7" s="196" t="s">
        <v>4283</v>
      </c>
      <c r="F7" s="2" t="str">
        <f t="shared" si="4"/>
        <v>FCS0302</v>
      </c>
      <c r="G7" s="1">
        <f t="shared" si="5"/>
        <v>2</v>
      </c>
      <c r="H7" s="1">
        <f t="shared" si="6"/>
        <v>7</v>
      </c>
      <c r="I7" s="1">
        <v>6</v>
      </c>
      <c r="J7" s="60" t="str">
        <f t="shared" si="7"/>
        <v>ADV151-P</v>
      </c>
      <c r="K7" s="2" t="str">
        <f t="shared" si="0"/>
        <v>DI</v>
      </c>
      <c r="L7" s="2"/>
      <c r="M7" s="2" t="s">
        <v>2005</v>
      </c>
      <c r="N7" s="2" t="s">
        <v>489</v>
      </c>
      <c r="O7" s="2"/>
      <c r="P7" s="2"/>
      <c r="Q7" s="2" t="s">
        <v>4284</v>
      </c>
      <c r="R7" s="2" t="s">
        <v>2007</v>
      </c>
      <c r="S7" s="3" t="str">
        <f t="shared" si="1"/>
        <v>%Z027106</v>
      </c>
      <c r="T7" s="2" t="str">
        <f t="shared" si="2"/>
        <v>08LSW-9706</v>
      </c>
      <c r="U7" s="2" t="s">
        <v>4285</v>
      </c>
      <c r="V7" s="2" t="str">
        <f t="shared" si="3"/>
        <v>VE912液位开关</v>
      </c>
      <c r="W7" s="114" t="s">
        <v>2009</v>
      </c>
      <c r="X7" s="2" t="s">
        <v>2010</v>
      </c>
      <c r="Y7" s="114"/>
      <c r="Z7" s="58" t="s">
        <v>165</v>
      </c>
      <c r="AA7" s="4"/>
      <c r="AB7" s="4"/>
      <c r="AC7" s="5"/>
      <c r="AD7" s="6" t="s">
        <v>161</v>
      </c>
      <c r="AE7" s="6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4"/>
      <c r="BL7" s="8"/>
      <c r="BM7" s="8"/>
      <c r="BN7" s="8"/>
      <c r="BO7" s="4"/>
      <c r="BP7" s="4"/>
      <c r="BQ7" s="4"/>
      <c r="BR7" s="4"/>
      <c r="BS7" s="18"/>
      <c r="BT7" s="19"/>
      <c r="BU7" s="18"/>
      <c r="BV7" s="19"/>
      <c r="BW7" s="21"/>
    </row>
    <row r="8" spans="1:75" ht="19.899999999999999" customHeight="1">
      <c r="A8" s="194">
        <v>7</v>
      </c>
      <c r="B8" s="195">
        <v>7</v>
      </c>
      <c r="C8" s="195"/>
      <c r="D8" s="196" t="s">
        <v>4286</v>
      </c>
      <c r="E8" s="196" t="s">
        <v>4287</v>
      </c>
      <c r="F8" s="2" t="str">
        <f t="shared" si="4"/>
        <v>FCS0302</v>
      </c>
      <c r="G8" s="1">
        <f t="shared" si="5"/>
        <v>2</v>
      </c>
      <c r="H8" s="1">
        <f t="shared" si="6"/>
        <v>7</v>
      </c>
      <c r="I8" s="1">
        <v>7</v>
      </c>
      <c r="J8" s="60" t="str">
        <f t="shared" si="7"/>
        <v>ADV151-P</v>
      </c>
      <c r="K8" s="2" t="str">
        <f t="shared" si="0"/>
        <v>DI</v>
      </c>
      <c r="L8" s="2"/>
      <c r="M8" s="2" t="s">
        <v>2005</v>
      </c>
      <c r="N8" s="2" t="s">
        <v>489</v>
      </c>
      <c r="O8" s="2"/>
      <c r="P8" s="2"/>
      <c r="Q8" s="2" t="s">
        <v>4288</v>
      </c>
      <c r="R8" s="2" t="s">
        <v>2007</v>
      </c>
      <c r="S8" s="3" t="str">
        <f t="shared" si="1"/>
        <v>%Z027107</v>
      </c>
      <c r="T8" s="2" t="str">
        <f t="shared" si="2"/>
        <v>08PSH-1042</v>
      </c>
      <c r="U8" s="2" t="s">
        <v>4289</v>
      </c>
      <c r="V8" s="2" t="str">
        <f t="shared" si="3"/>
        <v>PSE1149/PSV1124压力开关</v>
      </c>
      <c r="W8" s="114" t="s">
        <v>2009</v>
      </c>
      <c r="X8" s="2" t="s">
        <v>2010</v>
      </c>
      <c r="Y8" s="114"/>
      <c r="Z8" s="58" t="s">
        <v>165</v>
      </c>
      <c r="AA8" s="4"/>
      <c r="AB8" s="4"/>
      <c r="AC8" s="5"/>
      <c r="AD8" s="6" t="s">
        <v>161</v>
      </c>
      <c r="AE8" s="6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4"/>
      <c r="BL8" s="8"/>
      <c r="BM8" s="8"/>
      <c r="BN8" s="8"/>
      <c r="BO8" s="4"/>
      <c r="BP8" s="4"/>
      <c r="BQ8" s="4"/>
      <c r="BR8" s="4"/>
      <c r="BS8" s="18"/>
      <c r="BT8" s="19"/>
      <c r="BU8" s="18"/>
      <c r="BV8" s="19"/>
      <c r="BW8" s="21"/>
    </row>
    <row r="9" spans="1:75" ht="19.899999999999999" customHeight="1">
      <c r="A9" s="194">
        <v>8</v>
      </c>
      <c r="B9" s="195">
        <v>8</v>
      </c>
      <c r="C9" s="195"/>
      <c r="D9" s="196" t="s">
        <v>4290</v>
      </c>
      <c r="E9" s="196" t="s">
        <v>4291</v>
      </c>
      <c r="F9" s="2" t="str">
        <f t="shared" si="4"/>
        <v>FCS0302</v>
      </c>
      <c r="G9" s="1">
        <f t="shared" si="5"/>
        <v>2</v>
      </c>
      <c r="H9" s="1">
        <f t="shared" si="6"/>
        <v>7</v>
      </c>
      <c r="I9" s="1">
        <v>8</v>
      </c>
      <c r="J9" s="60" t="str">
        <f t="shared" si="7"/>
        <v>ADV151-P</v>
      </c>
      <c r="K9" s="2" t="str">
        <f t="shared" si="0"/>
        <v>DI</v>
      </c>
      <c r="L9" s="2"/>
      <c r="M9" s="2" t="s">
        <v>2005</v>
      </c>
      <c r="N9" s="2" t="s">
        <v>489</v>
      </c>
      <c r="O9" s="2"/>
      <c r="P9" s="2"/>
      <c r="Q9" s="2" t="s">
        <v>4292</v>
      </c>
      <c r="R9" s="2" t="s">
        <v>2007</v>
      </c>
      <c r="S9" s="3" t="str">
        <f t="shared" si="1"/>
        <v>%Z027108</v>
      </c>
      <c r="T9" s="2" t="str">
        <f t="shared" si="2"/>
        <v>08PSH-1128</v>
      </c>
      <c r="U9" s="2" t="s">
        <v>4293</v>
      </c>
      <c r="V9" s="2" t="str">
        <f t="shared" si="3"/>
        <v>PSE1147/PSV1125压力开关</v>
      </c>
      <c r="W9" s="114" t="s">
        <v>2009</v>
      </c>
      <c r="X9" s="2" t="s">
        <v>2010</v>
      </c>
      <c r="Y9" s="114"/>
      <c r="Z9" s="58" t="s">
        <v>165</v>
      </c>
      <c r="AA9" s="4"/>
      <c r="AB9" s="4"/>
      <c r="AC9" s="5"/>
      <c r="AD9" s="6" t="s">
        <v>161</v>
      </c>
      <c r="AE9" s="6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4"/>
      <c r="BL9" s="8"/>
      <c r="BM9" s="8"/>
      <c r="BN9" s="8"/>
      <c r="BO9" s="4"/>
      <c r="BP9" s="4"/>
      <c r="BQ9" s="4"/>
      <c r="BR9" s="4"/>
      <c r="BS9" s="18"/>
      <c r="BT9" s="19"/>
      <c r="BU9" s="18"/>
      <c r="BV9" s="19"/>
      <c r="BW9" s="21"/>
    </row>
    <row r="10" spans="1:75" ht="19.899999999999999" customHeight="1">
      <c r="A10" s="194">
        <v>9</v>
      </c>
      <c r="B10" s="195">
        <v>9</v>
      </c>
      <c r="C10" s="195"/>
      <c r="D10" s="196" t="s">
        <v>4294</v>
      </c>
      <c r="E10" s="196" t="s">
        <v>4295</v>
      </c>
      <c r="F10" s="2" t="str">
        <f t="shared" si="4"/>
        <v>FCS0302</v>
      </c>
      <c r="G10" s="1">
        <f t="shared" si="5"/>
        <v>2</v>
      </c>
      <c r="H10" s="1">
        <f t="shared" si="6"/>
        <v>7</v>
      </c>
      <c r="I10" s="1">
        <v>9</v>
      </c>
      <c r="J10" s="60" t="str">
        <f t="shared" si="7"/>
        <v>ADV151-P</v>
      </c>
      <c r="K10" s="2" t="str">
        <f t="shared" si="0"/>
        <v>DI</v>
      </c>
      <c r="L10" s="2"/>
      <c r="M10" s="2" t="s">
        <v>2005</v>
      </c>
      <c r="N10" s="2" t="s">
        <v>489</v>
      </c>
      <c r="O10" s="2"/>
      <c r="P10" s="2"/>
      <c r="Q10" s="2" t="s">
        <v>4296</v>
      </c>
      <c r="R10" s="2" t="s">
        <v>2007</v>
      </c>
      <c r="S10" s="3" t="str">
        <f t="shared" si="1"/>
        <v>%Z027109</v>
      </c>
      <c r="T10" s="2" t="str">
        <f t="shared" si="2"/>
        <v>08PSH-1154</v>
      </c>
      <c r="U10" s="2" t="s">
        <v>4297</v>
      </c>
      <c r="V10" s="2" t="str">
        <f t="shared" si="3"/>
        <v>PSE1150/PSV1153压力开关</v>
      </c>
      <c r="W10" s="114" t="s">
        <v>2009</v>
      </c>
      <c r="X10" s="2" t="s">
        <v>2010</v>
      </c>
      <c r="Y10" s="114"/>
      <c r="Z10" s="58" t="s">
        <v>165</v>
      </c>
      <c r="AA10" s="4"/>
      <c r="AB10" s="4"/>
      <c r="AC10" s="5"/>
      <c r="AD10" s="6" t="s">
        <v>161</v>
      </c>
      <c r="AE10" s="6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4"/>
      <c r="BL10" s="8"/>
      <c r="BM10" s="8"/>
      <c r="BN10" s="8"/>
      <c r="BO10" s="4"/>
      <c r="BP10" s="4"/>
      <c r="BQ10" s="4"/>
      <c r="BR10" s="4"/>
      <c r="BS10" s="18"/>
      <c r="BT10" s="19"/>
      <c r="BU10" s="18"/>
      <c r="BV10" s="19"/>
      <c r="BW10" s="21"/>
    </row>
    <row r="11" spans="1:75" ht="19.899999999999999" customHeight="1">
      <c r="A11" s="194">
        <v>10</v>
      </c>
      <c r="B11" s="195">
        <v>10</v>
      </c>
      <c r="C11" s="195"/>
      <c r="D11" s="196" t="s">
        <v>4298</v>
      </c>
      <c r="E11" s="196" t="s">
        <v>4299</v>
      </c>
      <c r="F11" s="2" t="str">
        <f t="shared" si="4"/>
        <v>FCS0302</v>
      </c>
      <c r="G11" s="1">
        <f t="shared" si="5"/>
        <v>2</v>
      </c>
      <c r="H11" s="1">
        <f t="shared" si="6"/>
        <v>7</v>
      </c>
      <c r="I11" s="1">
        <v>10</v>
      </c>
      <c r="J11" s="60" t="str">
        <f t="shared" si="7"/>
        <v>ADV151-P</v>
      </c>
      <c r="K11" s="2" t="str">
        <f t="shared" si="0"/>
        <v>DI</v>
      </c>
      <c r="L11" s="2"/>
      <c r="M11" s="2" t="s">
        <v>2005</v>
      </c>
      <c r="N11" s="2" t="s">
        <v>489</v>
      </c>
      <c r="O11" s="2"/>
      <c r="P11" s="2"/>
      <c r="Q11" s="2" t="s">
        <v>4300</v>
      </c>
      <c r="R11" s="2" t="s">
        <v>2007</v>
      </c>
      <c r="S11" s="3" t="str">
        <f t="shared" si="1"/>
        <v>%Z027110</v>
      </c>
      <c r="T11" s="2" t="str">
        <f t="shared" si="2"/>
        <v>08PSH-2084</v>
      </c>
      <c r="U11" s="2" t="s">
        <v>4301</v>
      </c>
      <c r="V11" s="2" t="str">
        <f t="shared" si="3"/>
        <v>PSE2047/PSV2057压力开关</v>
      </c>
      <c r="W11" s="114" t="s">
        <v>2009</v>
      </c>
      <c r="X11" s="2" t="s">
        <v>2010</v>
      </c>
      <c r="Y11" s="114"/>
      <c r="Z11" s="58" t="s">
        <v>165</v>
      </c>
      <c r="AA11" s="4"/>
      <c r="AB11" s="4"/>
      <c r="AC11" s="5"/>
      <c r="AD11" s="6" t="s">
        <v>161</v>
      </c>
      <c r="AE11" s="6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4"/>
      <c r="BL11" s="8"/>
      <c r="BM11" s="8"/>
      <c r="BN11" s="8"/>
      <c r="BO11" s="4"/>
      <c r="BP11" s="4"/>
      <c r="BQ11" s="4"/>
      <c r="BR11" s="4"/>
      <c r="BS11" s="18"/>
      <c r="BT11" s="19"/>
      <c r="BU11" s="18"/>
      <c r="BV11" s="19"/>
      <c r="BW11" s="21"/>
    </row>
    <row r="12" spans="1:75" ht="19.899999999999999" customHeight="1">
      <c r="A12" s="194">
        <v>11</v>
      </c>
      <c r="B12" s="195">
        <v>11</v>
      </c>
      <c r="C12" s="195"/>
      <c r="D12" s="196" t="s">
        <v>4302</v>
      </c>
      <c r="E12" s="196" t="s">
        <v>4303</v>
      </c>
      <c r="F12" s="2" t="str">
        <f t="shared" si="4"/>
        <v>FCS0302</v>
      </c>
      <c r="G12" s="1">
        <f t="shared" si="5"/>
        <v>2</v>
      </c>
      <c r="H12" s="1">
        <f t="shared" si="6"/>
        <v>7</v>
      </c>
      <c r="I12" s="1">
        <v>11</v>
      </c>
      <c r="J12" s="60" t="str">
        <f t="shared" si="7"/>
        <v>ADV151-P</v>
      </c>
      <c r="K12" s="2" t="str">
        <f t="shared" si="0"/>
        <v>DI</v>
      </c>
      <c r="L12" s="2"/>
      <c r="M12" s="2" t="s">
        <v>2005</v>
      </c>
      <c r="N12" s="2" t="s">
        <v>489</v>
      </c>
      <c r="O12" s="2"/>
      <c r="P12" s="2"/>
      <c r="Q12" s="2" t="s">
        <v>4304</v>
      </c>
      <c r="R12" s="2" t="s">
        <v>2007</v>
      </c>
      <c r="S12" s="3" t="str">
        <f t="shared" si="1"/>
        <v>%Z027111</v>
      </c>
      <c r="T12" s="2" t="str">
        <f t="shared" si="2"/>
        <v>08PSH-2086</v>
      </c>
      <c r="U12" s="2" t="s">
        <v>4305</v>
      </c>
      <c r="V12" s="2" t="str">
        <f t="shared" si="3"/>
        <v>PSE2046/PSV2088压力开关</v>
      </c>
      <c r="W12" s="114" t="s">
        <v>2009</v>
      </c>
      <c r="X12" s="2" t="s">
        <v>2010</v>
      </c>
      <c r="Y12" s="114"/>
      <c r="Z12" s="58" t="s">
        <v>165</v>
      </c>
      <c r="AA12" s="4"/>
      <c r="AB12" s="4"/>
      <c r="AC12" s="5"/>
      <c r="AD12" s="6" t="s">
        <v>161</v>
      </c>
      <c r="AE12" s="6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4"/>
      <c r="BL12" s="8"/>
      <c r="BM12" s="8"/>
      <c r="BN12" s="8"/>
      <c r="BO12" s="4"/>
      <c r="BP12" s="4"/>
      <c r="BQ12" s="4"/>
      <c r="BR12" s="4"/>
      <c r="BS12" s="18"/>
      <c r="BT12" s="19"/>
      <c r="BU12" s="18"/>
      <c r="BV12" s="19"/>
      <c r="BW12" s="21"/>
    </row>
    <row r="13" spans="1:75" ht="19.899999999999999" customHeight="1">
      <c r="A13" s="194">
        <v>12</v>
      </c>
      <c r="B13" s="195">
        <v>12</v>
      </c>
      <c r="C13" s="195"/>
      <c r="D13" s="196" t="s">
        <v>4306</v>
      </c>
      <c r="E13" s="196" t="s">
        <v>4307</v>
      </c>
      <c r="F13" s="2" t="str">
        <f t="shared" si="4"/>
        <v>FCS0302</v>
      </c>
      <c r="G13" s="1">
        <f t="shared" si="5"/>
        <v>2</v>
      </c>
      <c r="H13" s="1">
        <f t="shared" si="6"/>
        <v>7</v>
      </c>
      <c r="I13" s="1">
        <v>12</v>
      </c>
      <c r="J13" s="60" t="str">
        <f t="shared" si="7"/>
        <v>ADV151-P</v>
      </c>
      <c r="K13" s="2" t="str">
        <f t="shared" si="0"/>
        <v>DI</v>
      </c>
      <c r="L13" s="2"/>
      <c r="M13" s="2" t="s">
        <v>2005</v>
      </c>
      <c r="N13" s="2" t="s">
        <v>489</v>
      </c>
      <c r="O13" s="2"/>
      <c r="P13" s="2"/>
      <c r="Q13" s="2" t="s">
        <v>4308</v>
      </c>
      <c r="R13" s="2" t="s">
        <v>2007</v>
      </c>
      <c r="S13" s="3" t="str">
        <f t="shared" si="1"/>
        <v>%Z027112</v>
      </c>
      <c r="T13" s="2" t="str">
        <f t="shared" si="2"/>
        <v>08PSH-7018</v>
      </c>
      <c r="U13" s="2" t="s">
        <v>4309</v>
      </c>
      <c r="V13" s="2" t="str">
        <f t="shared" si="3"/>
        <v>PSE7020/PSV7019压力开关</v>
      </c>
      <c r="W13" s="114" t="s">
        <v>2009</v>
      </c>
      <c r="X13" s="2" t="s">
        <v>2010</v>
      </c>
      <c r="Y13" s="114"/>
      <c r="Z13" s="58" t="s">
        <v>165</v>
      </c>
      <c r="AA13" s="4"/>
      <c r="AB13" s="4"/>
      <c r="AC13" s="5"/>
      <c r="AD13" s="6" t="s">
        <v>161</v>
      </c>
      <c r="AE13" s="6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4"/>
      <c r="BL13" s="8"/>
      <c r="BM13" s="8"/>
      <c r="BN13" s="8"/>
      <c r="BO13" s="4"/>
      <c r="BP13" s="4"/>
      <c r="BQ13" s="4"/>
      <c r="BR13" s="4"/>
      <c r="BS13" s="18"/>
      <c r="BT13" s="19"/>
      <c r="BU13" s="18"/>
      <c r="BV13" s="19"/>
      <c r="BW13" s="21"/>
    </row>
    <row r="14" spans="1:75" ht="19.899999999999999" customHeight="1">
      <c r="A14" s="194">
        <v>13</v>
      </c>
      <c r="B14" s="195">
        <v>13</v>
      </c>
      <c r="C14" s="195"/>
      <c r="D14" s="196" t="s">
        <v>4310</v>
      </c>
      <c r="E14" s="196" t="s">
        <v>4311</v>
      </c>
      <c r="F14" s="2" t="str">
        <f t="shared" si="4"/>
        <v>FCS0302</v>
      </c>
      <c r="G14" s="1">
        <f t="shared" si="5"/>
        <v>2</v>
      </c>
      <c r="H14" s="1">
        <f t="shared" si="6"/>
        <v>7</v>
      </c>
      <c r="I14" s="1">
        <v>13</v>
      </c>
      <c r="J14" s="60" t="str">
        <f t="shared" si="7"/>
        <v>ADV151-P</v>
      </c>
      <c r="K14" s="2" t="str">
        <f t="shared" si="0"/>
        <v>DI</v>
      </c>
      <c r="L14" s="2"/>
      <c r="M14" s="2" t="s">
        <v>2005</v>
      </c>
      <c r="N14" s="2" t="s">
        <v>489</v>
      </c>
      <c r="O14" s="2"/>
      <c r="P14" s="2"/>
      <c r="Q14" s="2" t="s">
        <v>4312</v>
      </c>
      <c r="R14" s="2" t="s">
        <v>2007</v>
      </c>
      <c r="S14" s="3" t="str">
        <f t="shared" si="1"/>
        <v>%Z027113</v>
      </c>
      <c r="T14" s="2" t="str">
        <f t="shared" si="2"/>
        <v>08PSH-7027A</v>
      </c>
      <c r="U14" s="2" t="s">
        <v>4313</v>
      </c>
      <c r="V14" s="2" t="str">
        <f t="shared" si="3"/>
        <v>PE7021A/PSV7017A压力开关</v>
      </c>
      <c r="W14" s="114" t="s">
        <v>2009</v>
      </c>
      <c r="X14" s="2" t="s">
        <v>2010</v>
      </c>
      <c r="Y14" s="114"/>
      <c r="Z14" s="58" t="s">
        <v>165</v>
      </c>
      <c r="AA14" s="4"/>
      <c r="AB14" s="4"/>
      <c r="AC14" s="5"/>
      <c r="AD14" s="6" t="s">
        <v>161</v>
      </c>
      <c r="AE14" s="6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4"/>
      <c r="BL14" s="8"/>
      <c r="BM14" s="8"/>
      <c r="BN14" s="8"/>
      <c r="BO14" s="4"/>
      <c r="BP14" s="4"/>
      <c r="BQ14" s="4"/>
      <c r="BR14" s="4"/>
      <c r="BS14" s="18"/>
      <c r="BT14" s="19"/>
      <c r="BU14" s="18"/>
      <c r="BV14" s="19"/>
      <c r="BW14" s="21"/>
    </row>
    <row r="15" spans="1:75" ht="19.899999999999999" customHeight="1">
      <c r="A15" s="194">
        <v>14</v>
      </c>
      <c r="B15" s="195">
        <v>14</v>
      </c>
      <c r="C15" s="195"/>
      <c r="D15" s="196" t="s">
        <v>4314</v>
      </c>
      <c r="E15" s="196" t="s">
        <v>4315</v>
      </c>
      <c r="F15" s="2" t="str">
        <f t="shared" si="4"/>
        <v>FCS0302</v>
      </c>
      <c r="G15" s="1">
        <f t="shared" si="5"/>
        <v>2</v>
      </c>
      <c r="H15" s="1">
        <f t="shared" si="6"/>
        <v>7</v>
      </c>
      <c r="I15" s="1">
        <v>14</v>
      </c>
      <c r="J15" s="60" t="str">
        <f t="shared" si="7"/>
        <v>ADV151-P</v>
      </c>
      <c r="K15" s="2" t="str">
        <f t="shared" si="0"/>
        <v>DI</v>
      </c>
      <c r="L15" s="2"/>
      <c r="M15" s="2" t="s">
        <v>2005</v>
      </c>
      <c r="N15" s="2" t="s">
        <v>489</v>
      </c>
      <c r="O15" s="2"/>
      <c r="P15" s="2"/>
      <c r="Q15" s="2" t="s">
        <v>4316</v>
      </c>
      <c r="R15" s="2" t="s">
        <v>2007</v>
      </c>
      <c r="S15" s="3" t="str">
        <f t="shared" si="1"/>
        <v>%Z027114</v>
      </c>
      <c r="T15" s="2" t="str">
        <f t="shared" si="2"/>
        <v>08PSH-7027B</v>
      </c>
      <c r="U15" s="2" t="s">
        <v>4317</v>
      </c>
      <c r="V15" s="2" t="str">
        <f t="shared" si="3"/>
        <v>PS7021B/PSV7017B压力开关</v>
      </c>
      <c r="W15" s="114" t="s">
        <v>2009</v>
      </c>
      <c r="X15" s="2" t="s">
        <v>2010</v>
      </c>
      <c r="Y15" s="114"/>
      <c r="Z15" s="58" t="s">
        <v>165</v>
      </c>
      <c r="AA15" s="4"/>
      <c r="AB15" s="4"/>
      <c r="AC15" s="5"/>
      <c r="AD15" s="6" t="s">
        <v>161</v>
      </c>
      <c r="AE15" s="6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4"/>
      <c r="BL15" s="8"/>
      <c r="BM15" s="8"/>
      <c r="BN15" s="8"/>
      <c r="BO15" s="4"/>
      <c r="BP15" s="4"/>
      <c r="BQ15" s="4"/>
      <c r="BR15" s="4"/>
      <c r="BS15" s="18"/>
      <c r="BT15" s="19"/>
      <c r="BU15" s="18"/>
      <c r="BV15" s="19"/>
      <c r="BW15" s="21"/>
    </row>
    <row r="16" spans="1:75" ht="19.899999999999999" customHeight="1">
      <c r="A16" s="194">
        <v>15</v>
      </c>
      <c r="B16" s="195">
        <v>15</v>
      </c>
      <c r="C16" s="195"/>
      <c r="D16" s="196" t="s">
        <v>4318</v>
      </c>
      <c r="E16" s="196" t="s">
        <v>4319</v>
      </c>
      <c r="F16" s="2" t="str">
        <f t="shared" si="4"/>
        <v>FCS0302</v>
      </c>
      <c r="G16" s="1">
        <f t="shared" si="5"/>
        <v>2</v>
      </c>
      <c r="H16" s="1">
        <f t="shared" si="6"/>
        <v>7</v>
      </c>
      <c r="I16" s="1">
        <v>15</v>
      </c>
      <c r="J16" s="60" t="str">
        <f t="shared" si="7"/>
        <v>ADV151-P</v>
      </c>
      <c r="K16" s="2" t="str">
        <f t="shared" si="0"/>
        <v>DI</v>
      </c>
      <c r="L16" s="2"/>
      <c r="M16" s="2" t="s">
        <v>2005</v>
      </c>
      <c r="N16" s="2" t="s">
        <v>489</v>
      </c>
      <c r="O16" s="2"/>
      <c r="P16" s="2"/>
      <c r="Q16" s="2" t="s">
        <v>4320</v>
      </c>
      <c r="R16" s="2" t="s">
        <v>2007</v>
      </c>
      <c r="S16" s="3" t="str">
        <f t="shared" si="1"/>
        <v>%Z027115</v>
      </c>
      <c r="T16" s="2" t="str">
        <f t="shared" si="2"/>
        <v>08PSH-7074</v>
      </c>
      <c r="U16" s="2" t="s">
        <v>4321</v>
      </c>
      <c r="V16" s="2" t="str">
        <f t="shared" si="3"/>
        <v>PSE7072/PSV7073压力开关</v>
      </c>
      <c r="W16" s="114" t="s">
        <v>2009</v>
      </c>
      <c r="X16" s="2" t="s">
        <v>2010</v>
      </c>
      <c r="Y16" s="114"/>
      <c r="Z16" s="58" t="s">
        <v>165</v>
      </c>
      <c r="AA16" s="4"/>
      <c r="AB16" s="4"/>
      <c r="AC16" s="5"/>
      <c r="AD16" s="6" t="s">
        <v>161</v>
      </c>
      <c r="AE16" s="6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4"/>
      <c r="BL16" s="8"/>
      <c r="BM16" s="8"/>
      <c r="BN16" s="8"/>
      <c r="BO16" s="4"/>
      <c r="BP16" s="4"/>
      <c r="BQ16" s="4"/>
      <c r="BR16" s="4"/>
      <c r="BS16" s="18"/>
      <c r="BT16" s="19"/>
      <c r="BU16" s="18"/>
      <c r="BV16" s="19"/>
      <c r="BW16" s="21"/>
    </row>
    <row r="17" spans="1:75" ht="19.899999999999999" customHeight="1">
      <c r="A17" s="194">
        <v>16</v>
      </c>
      <c r="B17" s="195">
        <v>16</v>
      </c>
      <c r="C17" s="195"/>
      <c r="D17" s="196" t="s">
        <v>4322</v>
      </c>
      <c r="E17" s="196" t="s">
        <v>4323</v>
      </c>
      <c r="F17" s="2" t="str">
        <f t="shared" si="4"/>
        <v>FCS0302</v>
      </c>
      <c r="G17" s="1">
        <f t="shared" si="5"/>
        <v>2</v>
      </c>
      <c r="H17" s="1">
        <f t="shared" si="6"/>
        <v>7</v>
      </c>
      <c r="I17" s="1">
        <v>16</v>
      </c>
      <c r="J17" s="60" t="str">
        <f t="shared" si="7"/>
        <v>ADV151-P</v>
      </c>
      <c r="K17" s="2" t="str">
        <f t="shared" si="0"/>
        <v>DI</v>
      </c>
      <c r="L17" s="2"/>
      <c r="M17" s="2" t="s">
        <v>2005</v>
      </c>
      <c r="N17" s="2" t="s">
        <v>489</v>
      </c>
      <c r="O17" s="2"/>
      <c r="P17" s="2"/>
      <c r="Q17" s="2" t="s">
        <v>4324</v>
      </c>
      <c r="R17" s="2" t="s">
        <v>2007</v>
      </c>
      <c r="S17" s="3" t="str">
        <f t="shared" si="1"/>
        <v>%Z027116</v>
      </c>
      <c r="T17" s="2" t="str">
        <f t="shared" si="2"/>
        <v>08PSH-7075</v>
      </c>
      <c r="U17" s="2" t="s">
        <v>4325</v>
      </c>
      <c r="V17" s="2" t="str">
        <f t="shared" si="3"/>
        <v>PSE7070/PSV7071压力开关</v>
      </c>
      <c r="W17" s="114" t="s">
        <v>2009</v>
      </c>
      <c r="X17" s="2" t="s">
        <v>2010</v>
      </c>
      <c r="Y17" s="114"/>
      <c r="Z17" s="58" t="s">
        <v>165</v>
      </c>
      <c r="AA17" s="4"/>
      <c r="AB17" s="4"/>
      <c r="AC17" s="5"/>
      <c r="AD17" s="6" t="s">
        <v>161</v>
      </c>
      <c r="AE17" s="6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4"/>
      <c r="BL17" s="8"/>
      <c r="BM17" s="8"/>
      <c r="BN17" s="8"/>
      <c r="BO17" s="4"/>
      <c r="BP17" s="4"/>
      <c r="BQ17" s="4"/>
      <c r="BR17" s="4"/>
      <c r="BS17" s="18"/>
      <c r="BT17" s="19"/>
      <c r="BU17" s="18"/>
      <c r="BV17" s="19"/>
      <c r="BW17" s="21"/>
    </row>
    <row r="18" spans="1:75" ht="19.899999999999999" customHeight="1">
      <c r="A18" s="194">
        <v>17</v>
      </c>
      <c r="B18" s="195">
        <v>17</v>
      </c>
      <c r="C18" s="195"/>
      <c r="D18" s="196" t="s">
        <v>4326</v>
      </c>
      <c r="E18" s="196" t="s">
        <v>4327</v>
      </c>
      <c r="F18" s="2" t="str">
        <f t="shared" si="4"/>
        <v>FCS0302</v>
      </c>
      <c r="G18" s="1">
        <f t="shared" si="5"/>
        <v>2</v>
      </c>
      <c r="H18" s="1">
        <f t="shared" si="6"/>
        <v>7</v>
      </c>
      <c r="I18" s="1">
        <v>17</v>
      </c>
      <c r="J18" s="60" t="str">
        <f t="shared" si="7"/>
        <v>ADV151-P</v>
      </c>
      <c r="K18" s="2" t="str">
        <f t="shared" si="0"/>
        <v>DI</v>
      </c>
      <c r="L18" s="2"/>
      <c r="M18" s="2" t="s">
        <v>2005</v>
      </c>
      <c r="N18" s="2" t="s">
        <v>489</v>
      </c>
      <c r="O18" s="2"/>
      <c r="P18" s="2"/>
      <c r="Q18" s="2" t="s">
        <v>4328</v>
      </c>
      <c r="R18" s="2" t="s">
        <v>2007</v>
      </c>
      <c r="S18" s="3" t="str">
        <f t="shared" si="1"/>
        <v>%Z027117</v>
      </c>
      <c r="T18" s="2" t="str">
        <f t="shared" si="2"/>
        <v>08PSH-7126</v>
      </c>
      <c r="U18" s="2" t="s">
        <v>4329</v>
      </c>
      <c r="V18" s="2" t="str">
        <f t="shared" si="3"/>
        <v>PSE7136/PSV7144压力开关</v>
      </c>
      <c r="W18" s="114" t="s">
        <v>2009</v>
      </c>
      <c r="X18" s="2" t="s">
        <v>2010</v>
      </c>
      <c r="Y18" s="114"/>
      <c r="Z18" s="58" t="s">
        <v>165</v>
      </c>
      <c r="AA18" s="4"/>
      <c r="AB18" s="4"/>
      <c r="AC18" s="5"/>
      <c r="AD18" s="6" t="s">
        <v>161</v>
      </c>
      <c r="AE18" s="6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4"/>
      <c r="BL18" s="8"/>
      <c r="BM18" s="8"/>
      <c r="BN18" s="8"/>
      <c r="BO18" s="4"/>
      <c r="BP18" s="4"/>
      <c r="BQ18" s="4"/>
      <c r="BR18" s="4"/>
      <c r="BS18" s="18"/>
      <c r="BT18" s="19"/>
      <c r="BU18" s="18"/>
      <c r="BV18" s="19"/>
      <c r="BW18" s="21"/>
    </row>
    <row r="19" spans="1:75" ht="19.899999999999999" customHeight="1">
      <c r="A19" s="194">
        <v>18</v>
      </c>
      <c r="B19" s="195">
        <v>18</v>
      </c>
      <c r="C19" s="195"/>
      <c r="D19" s="196" t="s">
        <v>4330</v>
      </c>
      <c r="E19" s="196" t="s">
        <v>4331</v>
      </c>
      <c r="F19" s="2" t="str">
        <f t="shared" si="4"/>
        <v>FCS0302</v>
      </c>
      <c r="G19" s="1">
        <f t="shared" si="5"/>
        <v>2</v>
      </c>
      <c r="H19" s="1">
        <f t="shared" si="6"/>
        <v>7</v>
      </c>
      <c r="I19" s="1">
        <v>18</v>
      </c>
      <c r="J19" s="60" t="str">
        <f t="shared" si="7"/>
        <v>ADV151-P</v>
      </c>
      <c r="K19" s="2" t="str">
        <f t="shared" si="0"/>
        <v>DI</v>
      </c>
      <c r="L19" s="2"/>
      <c r="M19" s="2" t="s">
        <v>2005</v>
      </c>
      <c r="N19" s="2" t="s">
        <v>489</v>
      </c>
      <c r="O19" s="2"/>
      <c r="P19" s="2"/>
      <c r="Q19" s="2" t="s">
        <v>4332</v>
      </c>
      <c r="R19" s="2" t="s">
        <v>2007</v>
      </c>
      <c r="S19" s="3" t="str">
        <f t="shared" si="1"/>
        <v>%Z027118</v>
      </c>
      <c r="T19" s="2" t="str">
        <f t="shared" si="2"/>
        <v>08PSH-7127</v>
      </c>
      <c r="U19" s="2" t="s">
        <v>4333</v>
      </c>
      <c r="V19" s="2" t="str">
        <f t="shared" si="3"/>
        <v>PSE7139/PSV7145压力开关</v>
      </c>
      <c r="W19" s="114" t="s">
        <v>2009</v>
      </c>
      <c r="X19" s="2" t="s">
        <v>2010</v>
      </c>
      <c r="Y19" s="114"/>
      <c r="Z19" s="58" t="s">
        <v>165</v>
      </c>
      <c r="AA19" s="4"/>
      <c r="AB19" s="4"/>
      <c r="AC19" s="5"/>
      <c r="AD19" s="6" t="s">
        <v>161</v>
      </c>
      <c r="AE19" s="6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4"/>
      <c r="BL19" s="8"/>
      <c r="BM19" s="8"/>
      <c r="BN19" s="8"/>
      <c r="BO19" s="4"/>
      <c r="BP19" s="4"/>
      <c r="BQ19" s="4"/>
      <c r="BR19" s="4"/>
      <c r="BS19" s="18"/>
      <c r="BT19" s="19"/>
      <c r="BU19" s="18"/>
      <c r="BV19" s="19"/>
      <c r="BW19" s="21"/>
    </row>
    <row r="20" spans="1:75" ht="19.899999999999999" customHeight="1">
      <c r="A20" s="194">
        <v>19</v>
      </c>
      <c r="B20" s="195">
        <v>19</v>
      </c>
      <c r="C20" s="195"/>
      <c r="D20" s="196" t="s">
        <v>4334</v>
      </c>
      <c r="E20" s="196" t="s">
        <v>4335</v>
      </c>
      <c r="F20" s="2" t="str">
        <f t="shared" si="4"/>
        <v>FCS0302</v>
      </c>
      <c r="G20" s="1">
        <f t="shared" si="5"/>
        <v>2</v>
      </c>
      <c r="H20" s="1">
        <f t="shared" si="6"/>
        <v>7</v>
      </c>
      <c r="I20" s="1">
        <v>19</v>
      </c>
      <c r="J20" s="60" t="str">
        <f t="shared" si="7"/>
        <v>ADV151-P</v>
      </c>
      <c r="K20" s="2" t="str">
        <f t="shared" si="0"/>
        <v>DI</v>
      </c>
      <c r="L20" s="2"/>
      <c r="M20" s="2" t="s">
        <v>2005</v>
      </c>
      <c r="N20" s="2" t="s">
        <v>489</v>
      </c>
      <c r="O20" s="2"/>
      <c r="P20" s="2"/>
      <c r="Q20" s="2" t="s">
        <v>4336</v>
      </c>
      <c r="R20" s="2" t="s">
        <v>2007</v>
      </c>
      <c r="S20" s="3" t="str">
        <f t="shared" si="1"/>
        <v>%Z027119</v>
      </c>
      <c r="T20" s="2" t="str">
        <f t="shared" si="2"/>
        <v>08PSH-7134</v>
      </c>
      <c r="U20" s="2" t="s">
        <v>4337</v>
      </c>
      <c r="V20" s="2" t="str">
        <f t="shared" si="3"/>
        <v>PSE7136/PSV7142压力开关</v>
      </c>
      <c r="W20" s="114" t="s">
        <v>2009</v>
      </c>
      <c r="X20" s="2" t="s">
        <v>2010</v>
      </c>
      <c r="Y20" s="114"/>
      <c r="Z20" s="58" t="s">
        <v>165</v>
      </c>
      <c r="AA20" s="4"/>
      <c r="AB20" s="4"/>
      <c r="AC20" s="5"/>
      <c r="AD20" s="6" t="s">
        <v>161</v>
      </c>
      <c r="AE20" s="6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4"/>
      <c r="BL20" s="8"/>
      <c r="BM20" s="8"/>
      <c r="BN20" s="8"/>
      <c r="BO20" s="4"/>
      <c r="BP20" s="4"/>
      <c r="BQ20" s="4"/>
      <c r="BR20" s="4"/>
      <c r="BS20" s="18"/>
      <c r="BT20" s="19"/>
      <c r="BU20" s="18"/>
      <c r="BV20" s="19"/>
      <c r="BW20" s="21"/>
    </row>
    <row r="21" spans="1:75" ht="19.899999999999999" customHeight="1">
      <c r="A21" s="194">
        <v>20</v>
      </c>
      <c r="B21" s="195">
        <v>20</v>
      </c>
      <c r="C21" s="195"/>
      <c r="D21" s="196" t="s">
        <v>4338</v>
      </c>
      <c r="E21" s="196" t="s">
        <v>4339</v>
      </c>
      <c r="F21" s="2" t="str">
        <f t="shared" si="4"/>
        <v>FCS0302</v>
      </c>
      <c r="G21" s="1">
        <f t="shared" si="5"/>
        <v>2</v>
      </c>
      <c r="H21" s="1">
        <f t="shared" si="6"/>
        <v>7</v>
      </c>
      <c r="I21" s="1">
        <v>20</v>
      </c>
      <c r="J21" s="60" t="str">
        <f t="shared" si="7"/>
        <v>ADV151-P</v>
      </c>
      <c r="K21" s="2" t="str">
        <f t="shared" si="0"/>
        <v>DI</v>
      </c>
      <c r="L21" s="2"/>
      <c r="M21" s="2" t="s">
        <v>2005</v>
      </c>
      <c r="N21" s="2" t="s">
        <v>489</v>
      </c>
      <c r="O21" s="2"/>
      <c r="P21" s="2"/>
      <c r="Q21" s="2" t="s">
        <v>4340</v>
      </c>
      <c r="R21" s="2" t="s">
        <v>2007</v>
      </c>
      <c r="S21" s="3" t="str">
        <f t="shared" si="1"/>
        <v>%Z027120</v>
      </c>
      <c r="T21" s="2" t="str">
        <f t="shared" si="2"/>
        <v>08PSH-7135</v>
      </c>
      <c r="U21" s="2" t="s">
        <v>4341</v>
      </c>
      <c r="V21" s="2" t="str">
        <f t="shared" si="3"/>
        <v>PSE7137/PSV7143压力开关</v>
      </c>
      <c r="W21" s="114" t="s">
        <v>2009</v>
      </c>
      <c r="X21" s="2" t="s">
        <v>2010</v>
      </c>
      <c r="Y21" s="114"/>
      <c r="Z21" s="58" t="s">
        <v>165</v>
      </c>
      <c r="AA21" s="4"/>
      <c r="AB21" s="4"/>
      <c r="AC21" s="5"/>
      <c r="AD21" s="6" t="s">
        <v>161</v>
      </c>
      <c r="AE21" s="6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4"/>
      <c r="BL21" s="8"/>
      <c r="BM21" s="8"/>
      <c r="BN21" s="8"/>
      <c r="BO21" s="4"/>
      <c r="BP21" s="4"/>
      <c r="BQ21" s="4"/>
      <c r="BR21" s="4"/>
      <c r="BS21" s="18"/>
      <c r="BT21" s="19"/>
      <c r="BU21" s="18"/>
      <c r="BV21" s="19"/>
      <c r="BW21" s="21"/>
    </row>
    <row r="22" spans="1:75" ht="19.899999999999999" customHeight="1">
      <c r="A22" s="194">
        <v>21</v>
      </c>
      <c r="B22" s="195">
        <v>21</v>
      </c>
      <c r="C22" s="195"/>
      <c r="D22" s="196"/>
      <c r="E22" s="196" t="s">
        <v>2127</v>
      </c>
      <c r="F22" s="2" t="str">
        <f t="shared" si="4"/>
        <v>FCS0302</v>
      </c>
      <c r="G22" s="1">
        <f t="shared" si="5"/>
        <v>2</v>
      </c>
      <c r="H22" s="1">
        <f t="shared" si="6"/>
        <v>7</v>
      </c>
      <c r="I22" s="1">
        <v>21</v>
      </c>
      <c r="J22" s="60" t="str">
        <f t="shared" si="7"/>
        <v>ADV151-P</v>
      </c>
      <c r="K22" s="2" t="str">
        <f t="shared" si="0"/>
        <v>DI</v>
      </c>
      <c r="L22" s="2"/>
      <c r="M22" s="2" t="s">
        <v>2005</v>
      </c>
      <c r="N22" s="2" t="s">
        <v>489</v>
      </c>
      <c r="O22" s="2"/>
      <c r="P22" s="2"/>
      <c r="Q22" s="2"/>
      <c r="R22" s="2"/>
      <c r="S22" s="3" t="str">
        <f t="shared" si="1"/>
        <v>%Z027121</v>
      </c>
      <c r="T22" s="2" t="str">
        <f t="shared" si="2"/>
        <v/>
      </c>
      <c r="U22" s="2"/>
      <c r="V22" s="2" t="str">
        <f t="shared" si="3"/>
        <v>SBDI SPARE</v>
      </c>
      <c r="W22" s="114" t="s">
        <v>2009</v>
      </c>
      <c r="X22" s="2" t="s">
        <v>2010</v>
      </c>
      <c r="Y22" s="114"/>
      <c r="Z22" s="58" t="s">
        <v>165</v>
      </c>
      <c r="AA22" s="4"/>
      <c r="AB22" s="4"/>
      <c r="AC22" s="5"/>
      <c r="AD22" s="6" t="s">
        <v>161</v>
      </c>
      <c r="AE22" s="6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4"/>
      <c r="BL22" s="8"/>
      <c r="BM22" s="8"/>
      <c r="BN22" s="8"/>
      <c r="BO22" s="4"/>
      <c r="BP22" s="4"/>
      <c r="BQ22" s="4"/>
      <c r="BR22" s="4"/>
      <c r="BS22" s="18"/>
      <c r="BT22" s="19"/>
      <c r="BU22" s="18"/>
      <c r="BV22" s="19"/>
      <c r="BW22" s="21"/>
    </row>
    <row r="23" spans="1:75" ht="19.899999999999999" customHeight="1">
      <c r="A23" s="194">
        <v>22</v>
      </c>
      <c r="B23" s="195">
        <v>22</v>
      </c>
      <c r="C23" s="195"/>
      <c r="D23" s="196"/>
      <c r="E23" s="196" t="s">
        <v>2127</v>
      </c>
      <c r="F23" s="2" t="str">
        <f t="shared" si="4"/>
        <v>FCS0302</v>
      </c>
      <c r="G23" s="1">
        <f t="shared" si="5"/>
        <v>2</v>
      </c>
      <c r="H23" s="1">
        <f t="shared" si="6"/>
        <v>7</v>
      </c>
      <c r="I23" s="1">
        <v>22</v>
      </c>
      <c r="J23" s="60" t="str">
        <f t="shared" si="7"/>
        <v>ADV151-P</v>
      </c>
      <c r="K23" s="2" t="str">
        <f t="shared" si="0"/>
        <v>DI</v>
      </c>
      <c r="L23" s="2"/>
      <c r="M23" s="2" t="s">
        <v>2005</v>
      </c>
      <c r="N23" s="2" t="s">
        <v>489</v>
      </c>
      <c r="O23" s="2"/>
      <c r="P23" s="2"/>
      <c r="Q23" s="2"/>
      <c r="R23" s="2"/>
      <c r="S23" s="3" t="str">
        <f t="shared" si="1"/>
        <v>%Z027122</v>
      </c>
      <c r="T23" s="2" t="str">
        <f t="shared" si="2"/>
        <v/>
      </c>
      <c r="U23" s="2"/>
      <c r="V23" s="2" t="str">
        <f t="shared" si="3"/>
        <v>SBDI SPARE</v>
      </c>
      <c r="W23" s="114" t="s">
        <v>2009</v>
      </c>
      <c r="X23" s="2" t="s">
        <v>2010</v>
      </c>
      <c r="Y23" s="114"/>
      <c r="Z23" s="58" t="s">
        <v>165</v>
      </c>
      <c r="AA23" s="4"/>
      <c r="AB23" s="4"/>
      <c r="AC23" s="5"/>
      <c r="AD23" s="6" t="s">
        <v>161</v>
      </c>
      <c r="AE23" s="6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4"/>
      <c r="BL23" s="8"/>
      <c r="BM23" s="8"/>
      <c r="BN23" s="8"/>
      <c r="BO23" s="4"/>
      <c r="BP23" s="4"/>
      <c r="BQ23" s="4"/>
      <c r="BR23" s="4"/>
      <c r="BS23" s="18"/>
      <c r="BT23" s="19"/>
      <c r="BU23" s="18"/>
      <c r="BV23" s="19"/>
      <c r="BW23" s="21"/>
    </row>
    <row r="24" spans="1:75" ht="19.899999999999999" customHeight="1">
      <c r="A24" s="194">
        <v>23</v>
      </c>
      <c r="B24" s="195">
        <v>23</v>
      </c>
      <c r="C24" s="195"/>
      <c r="D24" s="196"/>
      <c r="E24" s="196" t="s">
        <v>2127</v>
      </c>
      <c r="F24" s="2" t="str">
        <f t="shared" si="4"/>
        <v>FCS0302</v>
      </c>
      <c r="G24" s="1">
        <f t="shared" si="5"/>
        <v>2</v>
      </c>
      <c r="H24" s="1">
        <f t="shared" si="6"/>
        <v>7</v>
      </c>
      <c r="I24" s="1">
        <v>23</v>
      </c>
      <c r="J24" s="60" t="str">
        <f t="shared" si="7"/>
        <v>ADV151-P</v>
      </c>
      <c r="K24" s="2" t="str">
        <f t="shared" si="0"/>
        <v>DI</v>
      </c>
      <c r="L24" s="2"/>
      <c r="M24" s="2" t="s">
        <v>2005</v>
      </c>
      <c r="N24" s="2" t="s">
        <v>489</v>
      </c>
      <c r="O24" s="2"/>
      <c r="P24" s="2"/>
      <c r="Q24" s="2"/>
      <c r="R24" s="2"/>
      <c r="S24" s="3" t="str">
        <f t="shared" si="1"/>
        <v>%Z027123</v>
      </c>
      <c r="T24" s="2" t="str">
        <f t="shared" si="2"/>
        <v/>
      </c>
      <c r="U24" s="2"/>
      <c r="V24" s="2" t="str">
        <f t="shared" si="3"/>
        <v>SBDI SPARE</v>
      </c>
      <c r="W24" s="114" t="s">
        <v>2009</v>
      </c>
      <c r="X24" s="2" t="s">
        <v>2010</v>
      </c>
      <c r="Y24" s="114"/>
      <c r="Z24" s="58" t="s">
        <v>165</v>
      </c>
      <c r="AA24" s="4"/>
      <c r="AB24" s="4"/>
      <c r="AC24" s="5"/>
      <c r="AD24" s="6" t="s">
        <v>161</v>
      </c>
      <c r="AE24" s="6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4"/>
      <c r="BL24" s="8"/>
      <c r="BM24" s="8"/>
      <c r="BN24" s="8"/>
      <c r="BO24" s="4"/>
      <c r="BP24" s="4"/>
      <c r="BQ24" s="4"/>
      <c r="BR24" s="4"/>
      <c r="BS24" s="18"/>
      <c r="BT24" s="19"/>
      <c r="BU24" s="18"/>
      <c r="BV24" s="19"/>
      <c r="BW24" s="21"/>
    </row>
    <row r="25" spans="1:75" ht="19.899999999999999" customHeight="1">
      <c r="A25" s="194">
        <v>24</v>
      </c>
      <c r="B25" s="195">
        <v>24</v>
      </c>
      <c r="C25" s="195"/>
      <c r="D25" s="196"/>
      <c r="E25" s="196" t="s">
        <v>2127</v>
      </c>
      <c r="F25" s="2" t="str">
        <f t="shared" si="4"/>
        <v>FCS0302</v>
      </c>
      <c r="G25" s="1">
        <f t="shared" si="5"/>
        <v>2</v>
      </c>
      <c r="H25" s="1">
        <f t="shared" si="6"/>
        <v>7</v>
      </c>
      <c r="I25" s="1">
        <v>24</v>
      </c>
      <c r="J25" s="60" t="str">
        <f t="shared" si="7"/>
        <v>ADV151-P</v>
      </c>
      <c r="K25" s="2" t="str">
        <f t="shared" si="0"/>
        <v>DI</v>
      </c>
      <c r="L25" s="2"/>
      <c r="M25" s="2" t="s">
        <v>2005</v>
      </c>
      <c r="N25" s="2" t="s">
        <v>489</v>
      </c>
      <c r="O25" s="2"/>
      <c r="P25" s="2"/>
      <c r="Q25" s="2"/>
      <c r="R25" s="2"/>
      <c r="S25" s="3" t="str">
        <f t="shared" si="1"/>
        <v>%Z027124</v>
      </c>
      <c r="T25" s="2" t="str">
        <f t="shared" si="2"/>
        <v/>
      </c>
      <c r="U25" s="2"/>
      <c r="V25" s="2" t="str">
        <f t="shared" si="3"/>
        <v>SBDI SPARE</v>
      </c>
      <c r="W25" s="114" t="s">
        <v>2009</v>
      </c>
      <c r="X25" s="2" t="s">
        <v>2010</v>
      </c>
      <c r="Y25" s="114"/>
      <c r="Z25" s="58" t="s">
        <v>165</v>
      </c>
      <c r="AA25" s="4"/>
      <c r="AB25" s="4"/>
      <c r="AC25" s="5"/>
      <c r="AD25" s="6" t="s">
        <v>161</v>
      </c>
      <c r="AE25" s="6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4"/>
      <c r="BL25" s="8"/>
      <c r="BM25" s="8"/>
      <c r="BN25" s="8"/>
      <c r="BO25" s="4"/>
      <c r="BP25" s="4"/>
      <c r="BQ25" s="4"/>
      <c r="BR25" s="4"/>
      <c r="BS25" s="18"/>
      <c r="BT25" s="19"/>
      <c r="BU25" s="18"/>
      <c r="BV25" s="19"/>
      <c r="BW25" s="21"/>
    </row>
    <row r="26" spans="1:75" ht="19.899999999999999" customHeight="1">
      <c r="A26" s="194">
        <v>25</v>
      </c>
      <c r="B26" s="195">
        <v>25</v>
      </c>
      <c r="C26" s="195"/>
      <c r="D26" s="196"/>
      <c r="E26" s="196" t="s">
        <v>2127</v>
      </c>
      <c r="F26" s="2" t="str">
        <f t="shared" si="4"/>
        <v>FCS0302</v>
      </c>
      <c r="G26" s="1">
        <f t="shared" si="5"/>
        <v>2</v>
      </c>
      <c r="H26" s="1">
        <f t="shared" si="6"/>
        <v>7</v>
      </c>
      <c r="I26" s="1">
        <v>25</v>
      </c>
      <c r="J26" s="60" t="str">
        <f t="shared" si="7"/>
        <v>ADV151-P</v>
      </c>
      <c r="K26" s="2" t="str">
        <f t="shared" si="0"/>
        <v>DI</v>
      </c>
      <c r="L26" s="2"/>
      <c r="M26" s="2" t="s">
        <v>2005</v>
      </c>
      <c r="N26" s="2" t="s">
        <v>489</v>
      </c>
      <c r="O26" s="2"/>
      <c r="P26" s="2"/>
      <c r="Q26" s="2"/>
      <c r="R26" s="2"/>
      <c r="S26" s="3" t="str">
        <f t="shared" si="1"/>
        <v>%Z027125</v>
      </c>
      <c r="T26" s="2" t="str">
        <f t="shared" si="2"/>
        <v/>
      </c>
      <c r="U26" s="2"/>
      <c r="V26" s="2" t="str">
        <f t="shared" si="3"/>
        <v>SBDI SPARE</v>
      </c>
      <c r="W26" s="114" t="s">
        <v>2009</v>
      </c>
      <c r="X26" s="2" t="s">
        <v>2010</v>
      </c>
      <c r="Y26" s="114"/>
      <c r="Z26" s="58" t="s">
        <v>165</v>
      </c>
      <c r="AA26" s="4"/>
      <c r="AB26" s="4"/>
      <c r="AC26" s="5"/>
      <c r="AD26" s="6" t="s">
        <v>161</v>
      </c>
      <c r="AE26" s="6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4"/>
      <c r="BL26" s="8"/>
      <c r="BM26" s="8"/>
      <c r="BN26" s="8"/>
      <c r="BO26" s="4"/>
      <c r="BP26" s="4"/>
      <c r="BQ26" s="4"/>
      <c r="BR26" s="4"/>
      <c r="BS26" s="18"/>
      <c r="BT26" s="19"/>
      <c r="BU26" s="18"/>
      <c r="BV26" s="19"/>
      <c r="BW26" s="21"/>
    </row>
    <row r="27" spans="1:75" ht="19.899999999999999" customHeight="1">
      <c r="A27" s="194">
        <v>26</v>
      </c>
      <c r="B27" s="195">
        <v>26</v>
      </c>
      <c r="C27" s="195"/>
      <c r="D27" s="196"/>
      <c r="E27" s="196" t="s">
        <v>2127</v>
      </c>
      <c r="F27" s="2" t="str">
        <f t="shared" si="4"/>
        <v>FCS0302</v>
      </c>
      <c r="G27" s="1">
        <f t="shared" si="5"/>
        <v>2</v>
      </c>
      <c r="H27" s="1">
        <f t="shared" si="6"/>
        <v>7</v>
      </c>
      <c r="I27" s="1">
        <v>26</v>
      </c>
      <c r="J27" s="60" t="str">
        <f t="shared" si="7"/>
        <v>ADV151-P</v>
      </c>
      <c r="K27" s="2" t="str">
        <f t="shared" si="0"/>
        <v>DI</v>
      </c>
      <c r="L27" s="2"/>
      <c r="M27" s="2" t="s">
        <v>2005</v>
      </c>
      <c r="N27" s="2" t="s">
        <v>489</v>
      </c>
      <c r="O27" s="2"/>
      <c r="P27" s="2"/>
      <c r="Q27" s="2"/>
      <c r="R27" s="2"/>
      <c r="S27" s="3" t="str">
        <f t="shared" si="1"/>
        <v>%Z027126</v>
      </c>
      <c r="T27" s="2" t="str">
        <f t="shared" si="2"/>
        <v/>
      </c>
      <c r="U27" s="2"/>
      <c r="V27" s="2" t="str">
        <f t="shared" si="3"/>
        <v>SBDI SPARE</v>
      </c>
      <c r="W27" s="114" t="s">
        <v>2009</v>
      </c>
      <c r="X27" s="2" t="s">
        <v>2010</v>
      </c>
      <c r="Y27" s="114"/>
      <c r="Z27" s="58" t="s">
        <v>165</v>
      </c>
      <c r="AA27" s="4"/>
      <c r="AB27" s="4"/>
      <c r="AC27" s="5"/>
      <c r="AD27" s="6" t="s">
        <v>161</v>
      </c>
      <c r="AE27" s="6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4"/>
      <c r="BL27" s="8"/>
      <c r="BM27" s="8"/>
      <c r="BN27" s="8"/>
      <c r="BO27" s="4"/>
      <c r="BP27" s="4"/>
      <c r="BQ27" s="4"/>
      <c r="BR27" s="4"/>
      <c r="BS27" s="18"/>
      <c r="BT27" s="19"/>
      <c r="BU27" s="18"/>
      <c r="BV27" s="19"/>
      <c r="BW27" s="21"/>
    </row>
    <row r="28" spans="1:75" ht="19.899999999999999" customHeight="1">
      <c r="A28" s="194">
        <v>27</v>
      </c>
      <c r="B28" s="195">
        <v>27</v>
      </c>
      <c r="C28" s="195"/>
      <c r="D28" s="196"/>
      <c r="E28" s="196" t="s">
        <v>2127</v>
      </c>
      <c r="F28" s="2" t="str">
        <f t="shared" si="4"/>
        <v>FCS0302</v>
      </c>
      <c r="G28" s="1">
        <f t="shared" si="5"/>
        <v>2</v>
      </c>
      <c r="H28" s="1">
        <f t="shared" si="6"/>
        <v>7</v>
      </c>
      <c r="I28" s="1">
        <v>27</v>
      </c>
      <c r="J28" s="60" t="str">
        <f t="shared" si="7"/>
        <v>ADV151-P</v>
      </c>
      <c r="K28" s="2" t="str">
        <f t="shared" si="0"/>
        <v>DI</v>
      </c>
      <c r="L28" s="2"/>
      <c r="M28" s="2" t="s">
        <v>2005</v>
      </c>
      <c r="N28" s="2" t="s">
        <v>489</v>
      </c>
      <c r="O28" s="2"/>
      <c r="P28" s="2"/>
      <c r="Q28" s="2"/>
      <c r="R28" s="2"/>
      <c r="S28" s="3" t="str">
        <f t="shared" si="1"/>
        <v>%Z027127</v>
      </c>
      <c r="T28" s="2" t="str">
        <f t="shared" si="2"/>
        <v/>
      </c>
      <c r="U28" s="2"/>
      <c r="V28" s="2" t="str">
        <f t="shared" si="3"/>
        <v>SBDI SPARE</v>
      </c>
      <c r="W28" s="114" t="s">
        <v>2009</v>
      </c>
      <c r="X28" s="2" t="s">
        <v>2010</v>
      </c>
      <c r="Y28" s="114"/>
      <c r="Z28" s="58" t="s">
        <v>165</v>
      </c>
      <c r="AA28" s="4"/>
      <c r="AB28" s="4"/>
      <c r="AC28" s="5"/>
      <c r="AD28" s="6" t="s">
        <v>161</v>
      </c>
      <c r="AE28" s="6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4"/>
      <c r="BL28" s="8"/>
      <c r="BM28" s="8"/>
      <c r="BN28" s="8"/>
      <c r="BO28" s="4"/>
      <c r="BP28" s="4"/>
      <c r="BQ28" s="4"/>
      <c r="BR28" s="4"/>
      <c r="BS28" s="18"/>
      <c r="BT28" s="19"/>
      <c r="BU28" s="18"/>
      <c r="BV28" s="19"/>
      <c r="BW28" s="21"/>
    </row>
    <row r="29" spans="1:75" ht="19.899999999999999" customHeight="1">
      <c r="A29" s="194">
        <v>28</v>
      </c>
      <c r="B29" s="195">
        <v>28</v>
      </c>
      <c r="C29" s="195"/>
      <c r="D29" s="196"/>
      <c r="E29" s="196" t="s">
        <v>2127</v>
      </c>
      <c r="F29" s="2" t="str">
        <f t="shared" si="4"/>
        <v>FCS0302</v>
      </c>
      <c r="G29" s="1">
        <f t="shared" si="5"/>
        <v>2</v>
      </c>
      <c r="H29" s="1">
        <f t="shared" si="6"/>
        <v>7</v>
      </c>
      <c r="I29" s="1">
        <v>28</v>
      </c>
      <c r="J29" s="60" t="str">
        <f t="shared" si="7"/>
        <v>ADV151-P</v>
      </c>
      <c r="K29" s="2" t="str">
        <f t="shared" si="0"/>
        <v>DI</v>
      </c>
      <c r="L29" s="2"/>
      <c r="M29" s="2" t="s">
        <v>2005</v>
      </c>
      <c r="N29" s="2" t="s">
        <v>489</v>
      </c>
      <c r="O29" s="2"/>
      <c r="P29" s="2"/>
      <c r="Q29" s="2"/>
      <c r="R29" s="2"/>
      <c r="S29" s="3" t="str">
        <f t="shared" si="1"/>
        <v>%Z027128</v>
      </c>
      <c r="T29" s="2" t="str">
        <f t="shared" si="2"/>
        <v/>
      </c>
      <c r="U29" s="2"/>
      <c r="V29" s="2" t="str">
        <f t="shared" si="3"/>
        <v>SBDI SPARE</v>
      </c>
      <c r="W29" s="114" t="s">
        <v>2009</v>
      </c>
      <c r="X29" s="2" t="s">
        <v>2010</v>
      </c>
      <c r="Y29" s="114"/>
      <c r="Z29" s="58" t="s">
        <v>165</v>
      </c>
      <c r="AA29" s="4"/>
      <c r="AB29" s="4"/>
      <c r="AC29" s="5"/>
      <c r="AD29" s="6" t="s">
        <v>161</v>
      </c>
      <c r="AE29" s="6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4"/>
      <c r="BL29" s="8"/>
      <c r="BM29" s="8"/>
      <c r="BN29" s="8"/>
      <c r="BO29" s="4"/>
      <c r="BP29" s="4"/>
      <c r="BQ29" s="4"/>
      <c r="BR29" s="4"/>
      <c r="BS29" s="18"/>
      <c r="BT29" s="19"/>
      <c r="BU29" s="18"/>
      <c r="BV29" s="19"/>
      <c r="BW29" s="21"/>
    </row>
    <row r="30" spans="1:75" ht="19.899999999999999" customHeight="1">
      <c r="A30" s="194">
        <v>29</v>
      </c>
      <c r="B30" s="195">
        <v>29</v>
      </c>
      <c r="C30" s="195"/>
      <c r="D30" s="196"/>
      <c r="E30" s="196" t="s">
        <v>2127</v>
      </c>
      <c r="F30" s="2" t="str">
        <f t="shared" si="4"/>
        <v>FCS0302</v>
      </c>
      <c r="G30" s="1">
        <f t="shared" si="5"/>
        <v>2</v>
      </c>
      <c r="H30" s="1">
        <f t="shared" si="6"/>
        <v>7</v>
      </c>
      <c r="I30" s="1">
        <v>29</v>
      </c>
      <c r="J30" s="60" t="str">
        <f t="shared" si="7"/>
        <v>ADV151-P</v>
      </c>
      <c r="K30" s="2" t="str">
        <f t="shared" si="0"/>
        <v>DI</v>
      </c>
      <c r="L30" s="2"/>
      <c r="M30" s="2" t="s">
        <v>2005</v>
      </c>
      <c r="N30" s="2" t="s">
        <v>489</v>
      </c>
      <c r="O30" s="2"/>
      <c r="P30" s="2"/>
      <c r="Q30" s="2"/>
      <c r="R30" s="2"/>
      <c r="S30" s="3" t="str">
        <f t="shared" si="1"/>
        <v>%Z027129</v>
      </c>
      <c r="T30" s="2" t="str">
        <f t="shared" si="2"/>
        <v/>
      </c>
      <c r="U30" s="2"/>
      <c r="V30" s="2" t="str">
        <f t="shared" si="3"/>
        <v>SBDI SPARE</v>
      </c>
      <c r="W30" s="114" t="s">
        <v>2009</v>
      </c>
      <c r="X30" s="2" t="s">
        <v>2010</v>
      </c>
      <c r="Y30" s="114"/>
      <c r="Z30" s="58" t="s">
        <v>165</v>
      </c>
      <c r="AA30" s="4"/>
      <c r="AB30" s="4"/>
      <c r="AC30" s="5"/>
      <c r="AD30" s="6" t="s">
        <v>161</v>
      </c>
      <c r="AE30" s="6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4"/>
      <c r="BL30" s="8"/>
      <c r="BM30" s="8"/>
      <c r="BN30" s="8"/>
      <c r="BO30" s="4"/>
      <c r="BP30" s="4"/>
      <c r="BQ30" s="4"/>
      <c r="BR30" s="4"/>
      <c r="BS30" s="18"/>
      <c r="BT30" s="19"/>
      <c r="BU30" s="18"/>
      <c r="BV30" s="19"/>
      <c r="BW30" s="21"/>
    </row>
    <row r="31" spans="1:75" ht="19.899999999999999" customHeight="1">
      <c r="A31" s="194">
        <v>30</v>
      </c>
      <c r="B31" s="204">
        <v>30</v>
      </c>
      <c r="C31" s="195"/>
      <c r="D31" s="115"/>
      <c r="E31" s="196" t="s">
        <v>2127</v>
      </c>
      <c r="F31" s="2" t="str">
        <f t="shared" si="4"/>
        <v>FCS0302</v>
      </c>
      <c r="G31" s="1">
        <f t="shared" si="5"/>
        <v>2</v>
      </c>
      <c r="H31" s="1">
        <f t="shared" si="6"/>
        <v>7</v>
      </c>
      <c r="I31" s="1">
        <v>30</v>
      </c>
      <c r="J31" s="60" t="str">
        <f t="shared" si="7"/>
        <v>ADV151-P</v>
      </c>
      <c r="K31" s="2" t="str">
        <f t="shared" si="0"/>
        <v>DI</v>
      </c>
      <c r="L31" s="2"/>
      <c r="M31" s="2" t="s">
        <v>2005</v>
      </c>
      <c r="N31" s="2" t="s">
        <v>489</v>
      </c>
      <c r="O31" s="2"/>
      <c r="P31" s="2"/>
      <c r="Q31" s="36"/>
      <c r="R31" s="36"/>
      <c r="S31" s="3" t="str">
        <f t="shared" si="1"/>
        <v>%Z027130</v>
      </c>
      <c r="T31" s="2" t="str">
        <f t="shared" si="2"/>
        <v/>
      </c>
      <c r="U31" s="36"/>
      <c r="V31" s="2" t="str">
        <f t="shared" si="3"/>
        <v>SBDI SPARE</v>
      </c>
      <c r="W31" s="114" t="s">
        <v>2009</v>
      </c>
      <c r="X31" s="2" t="s">
        <v>2010</v>
      </c>
      <c r="Y31" s="114"/>
      <c r="Z31" s="58" t="s">
        <v>165</v>
      </c>
      <c r="AA31" s="4"/>
      <c r="AB31" s="4"/>
      <c r="AC31" s="5"/>
      <c r="AD31" s="6" t="s">
        <v>161</v>
      </c>
      <c r="AE31" s="6"/>
      <c r="AF31" s="4"/>
      <c r="AG31" s="4"/>
      <c r="AH31" s="4"/>
      <c r="AI31" s="4"/>
      <c r="AJ31" s="7"/>
      <c r="AK31" s="4"/>
      <c r="AL31" s="4"/>
      <c r="AM31" s="4"/>
      <c r="AN31" s="4"/>
      <c r="AO31" s="4"/>
      <c r="AP31" s="4"/>
      <c r="AQ31" s="4"/>
      <c r="AR31" s="4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4"/>
      <c r="BL31" s="8"/>
      <c r="BM31" s="8"/>
      <c r="BN31" s="8"/>
      <c r="BO31" s="4"/>
      <c r="BP31" s="4"/>
      <c r="BQ31" s="4"/>
      <c r="BR31" s="4"/>
      <c r="BS31" s="18"/>
      <c r="BT31" s="19"/>
      <c r="BU31" s="18"/>
      <c r="BV31" s="19"/>
      <c r="BW31" s="21"/>
    </row>
    <row r="32" spans="1:75" ht="19.899999999999999" customHeight="1">
      <c r="A32" s="194">
        <v>31</v>
      </c>
      <c r="B32" s="204">
        <v>31</v>
      </c>
      <c r="C32" s="195"/>
      <c r="D32" s="115"/>
      <c r="E32" s="196" t="s">
        <v>2127</v>
      </c>
      <c r="F32" s="2" t="str">
        <f t="shared" si="4"/>
        <v>FCS0302</v>
      </c>
      <c r="G32" s="1">
        <f t="shared" si="5"/>
        <v>2</v>
      </c>
      <c r="H32" s="1">
        <f t="shared" si="6"/>
        <v>7</v>
      </c>
      <c r="I32" s="1">
        <v>31</v>
      </c>
      <c r="J32" s="60" t="str">
        <f t="shared" si="7"/>
        <v>ADV151-P</v>
      </c>
      <c r="K32" s="2" t="str">
        <f t="shared" si="0"/>
        <v>DI</v>
      </c>
      <c r="L32" s="2"/>
      <c r="M32" s="2" t="s">
        <v>2005</v>
      </c>
      <c r="N32" s="2" t="s">
        <v>489</v>
      </c>
      <c r="O32" s="2"/>
      <c r="P32" s="2"/>
      <c r="Q32" s="2"/>
      <c r="R32" s="2"/>
      <c r="S32" s="3" t="str">
        <f t="shared" si="1"/>
        <v>%Z027131</v>
      </c>
      <c r="T32" s="2" t="str">
        <f t="shared" si="2"/>
        <v/>
      </c>
      <c r="U32" s="36"/>
      <c r="V32" s="2" t="str">
        <f t="shared" si="3"/>
        <v>SBDI SPARE</v>
      </c>
      <c r="W32" s="114" t="s">
        <v>2009</v>
      </c>
      <c r="X32" s="2" t="s">
        <v>2010</v>
      </c>
      <c r="Y32" s="114"/>
      <c r="Z32" s="58" t="s">
        <v>165</v>
      </c>
      <c r="AA32" s="4"/>
      <c r="AB32" s="4"/>
      <c r="AC32" s="5"/>
      <c r="AD32" s="6" t="s">
        <v>161</v>
      </c>
      <c r="AE32" s="6"/>
      <c r="AF32" s="4"/>
      <c r="AG32" s="4"/>
      <c r="AH32" s="4"/>
      <c r="AI32" s="4"/>
      <c r="AJ32" s="8"/>
      <c r="AK32" s="4"/>
      <c r="AL32" s="4"/>
      <c r="AM32" s="4"/>
      <c r="AN32" s="4"/>
      <c r="AO32" s="4"/>
      <c r="AP32" s="4"/>
      <c r="AQ32" s="4"/>
      <c r="AR32" s="4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4"/>
      <c r="BL32" s="8"/>
      <c r="BM32" s="8"/>
      <c r="BN32" s="8"/>
      <c r="BO32" s="4"/>
      <c r="BP32" s="4"/>
      <c r="BQ32" s="4"/>
      <c r="BR32" s="4"/>
      <c r="BS32" s="111"/>
      <c r="BT32" s="19"/>
      <c r="BU32" s="18"/>
      <c r="BV32" s="19"/>
      <c r="BW32" s="21"/>
    </row>
    <row r="33" spans="1:75" ht="19.899999999999999" customHeight="1">
      <c r="A33" s="194">
        <v>32</v>
      </c>
      <c r="B33" s="204">
        <v>32</v>
      </c>
      <c r="C33" s="195"/>
      <c r="D33" s="115"/>
      <c r="E33" s="196" t="s">
        <v>2127</v>
      </c>
      <c r="F33" s="2" t="str">
        <f t="shared" si="4"/>
        <v>FCS0302</v>
      </c>
      <c r="G33" s="1">
        <f t="shared" si="5"/>
        <v>2</v>
      </c>
      <c r="H33" s="1">
        <f t="shared" si="6"/>
        <v>7</v>
      </c>
      <c r="I33" s="1">
        <v>32</v>
      </c>
      <c r="J33" s="60" t="str">
        <f t="shared" si="7"/>
        <v>ADV151-P</v>
      </c>
      <c r="K33" s="2" t="str">
        <f t="shared" si="0"/>
        <v>DI</v>
      </c>
      <c r="L33" s="2"/>
      <c r="M33" s="2" t="s">
        <v>2005</v>
      </c>
      <c r="N33" s="2" t="s">
        <v>489</v>
      </c>
      <c r="O33" s="2"/>
      <c r="P33" s="2"/>
      <c r="Q33" s="2"/>
      <c r="R33" s="2"/>
      <c r="S33" s="3" t="str">
        <f t="shared" si="1"/>
        <v>%Z027132</v>
      </c>
      <c r="T33" s="2" t="str">
        <f t="shared" si="2"/>
        <v/>
      </c>
      <c r="U33" s="36"/>
      <c r="V33" s="2" t="str">
        <f t="shared" si="3"/>
        <v>SBDI SPARE</v>
      </c>
      <c r="W33" s="114" t="s">
        <v>2009</v>
      </c>
      <c r="X33" s="2" t="s">
        <v>2010</v>
      </c>
      <c r="Y33" s="114"/>
      <c r="Z33" s="58" t="s">
        <v>165</v>
      </c>
      <c r="AA33" s="4"/>
      <c r="AB33" s="4"/>
      <c r="AC33" s="5"/>
      <c r="AD33" s="6" t="s">
        <v>161</v>
      </c>
      <c r="AE33" s="6"/>
      <c r="AF33" s="4"/>
      <c r="AG33" s="4"/>
      <c r="AH33" s="4"/>
      <c r="AI33" s="4"/>
      <c r="AJ33" s="8"/>
      <c r="AK33" s="4"/>
      <c r="AL33" s="4"/>
      <c r="AM33" s="4"/>
      <c r="AN33" s="4"/>
      <c r="AO33" s="4"/>
      <c r="AP33" s="4"/>
      <c r="AQ33" s="4"/>
      <c r="AR33" s="4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4"/>
      <c r="BL33" s="8"/>
      <c r="BM33" s="8"/>
      <c r="BN33" s="8"/>
      <c r="BO33" s="4"/>
      <c r="BP33" s="4"/>
      <c r="BQ33" s="4"/>
      <c r="BR33" s="4"/>
      <c r="BS33" s="18"/>
      <c r="BT33" s="19"/>
      <c r="BU33" s="18"/>
      <c r="BV33" s="19"/>
      <c r="BW33" s="21"/>
    </row>
    <row r="34" spans="1:75" ht="19.899999999999999" customHeight="1">
      <c r="A34" s="194">
        <v>33</v>
      </c>
      <c r="B34" s="195">
        <v>1</v>
      </c>
      <c r="C34" s="195"/>
      <c r="D34" s="196" t="s">
        <v>4342</v>
      </c>
      <c r="E34" s="196" t="s">
        <v>4343</v>
      </c>
      <c r="F34" s="2" t="str">
        <f t="shared" ref="F34:F97" si="8">F33</f>
        <v>FCS0302</v>
      </c>
      <c r="G34" s="1">
        <v>3</v>
      </c>
      <c r="H34" s="1">
        <v>7</v>
      </c>
      <c r="I34" s="1">
        <v>1</v>
      </c>
      <c r="J34" s="60" t="s">
        <v>2004</v>
      </c>
      <c r="K34" s="2" t="str">
        <f t="shared" si="0"/>
        <v>DI</v>
      </c>
      <c r="L34" s="2"/>
      <c r="M34" s="2" t="s">
        <v>2005</v>
      </c>
      <c r="N34" s="2" t="s">
        <v>489</v>
      </c>
      <c r="O34" s="2"/>
      <c r="P34" s="2"/>
      <c r="Q34" s="2" t="s">
        <v>4344</v>
      </c>
      <c r="R34" s="2" t="s">
        <v>2007</v>
      </c>
      <c r="S34" s="3" t="str">
        <f t="shared" si="1"/>
        <v>%Z037101</v>
      </c>
      <c r="T34" s="2" t="str">
        <f t="shared" si="2"/>
        <v>08PSH-7156A</v>
      </c>
      <c r="U34" s="2" t="s">
        <v>4345</v>
      </c>
      <c r="V34" s="2" t="str">
        <f t="shared" si="3"/>
        <v>PE7158A/PSV7160A压力开关</v>
      </c>
      <c r="W34" s="114" t="s">
        <v>2009</v>
      </c>
      <c r="X34" s="2" t="s">
        <v>2010</v>
      </c>
      <c r="Y34" s="114"/>
      <c r="Z34" s="58" t="s">
        <v>165</v>
      </c>
      <c r="AA34" s="4"/>
      <c r="AB34" s="4"/>
      <c r="AC34" s="5"/>
      <c r="AD34" s="6" t="s">
        <v>161</v>
      </c>
      <c r="AE34" s="6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4"/>
      <c r="BL34" s="8"/>
      <c r="BM34" s="8"/>
      <c r="BN34" s="8"/>
      <c r="BO34" s="4"/>
      <c r="BP34" s="4"/>
      <c r="BQ34" s="4"/>
      <c r="BR34" s="4"/>
      <c r="BS34" s="18"/>
      <c r="BT34" s="19"/>
      <c r="BU34" s="18"/>
      <c r="BV34" s="19"/>
      <c r="BW34" s="21"/>
    </row>
    <row r="35" spans="1:75" ht="19.899999999999999" customHeight="1">
      <c r="A35" s="194">
        <v>34</v>
      </c>
      <c r="B35" s="195">
        <v>2</v>
      </c>
      <c r="C35" s="195"/>
      <c r="D35" s="196" t="s">
        <v>4346</v>
      </c>
      <c r="E35" s="196" t="s">
        <v>4347</v>
      </c>
      <c r="F35" s="2" t="str">
        <f t="shared" si="8"/>
        <v>FCS0302</v>
      </c>
      <c r="G35" s="1">
        <f t="shared" ref="G35:G65" si="9">G34</f>
        <v>3</v>
      </c>
      <c r="H35" s="1">
        <f t="shared" ref="H35:H65" si="10">H34</f>
        <v>7</v>
      </c>
      <c r="I35" s="1">
        <v>2</v>
      </c>
      <c r="J35" s="60" t="str">
        <f t="shared" ref="J35:J65" si="11">J34</f>
        <v>ADV151-P</v>
      </c>
      <c r="K35" s="2" t="str">
        <f t="shared" si="0"/>
        <v>DI</v>
      </c>
      <c r="L35" s="2"/>
      <c r="M35" s="2" t="s">
        <v>2005</v>
      </c>
      <c r="N35" s="2" t="s">
        <v>489</v>
      </c>
      <c r="O35" s="2"/>
      <c r="P35" s="2"/>
      <c r="Q35" s="2" t="s">
        <v>4348</v>
      </c>
      <c r="R35" s="2" t="s">
        <v>2007</v>
      </c>
      <c r="S35" s="3" t="str">
        <f t="shared" si="1"/>
        <v>%Z037102</v>
      </c>
      <c r="T35" s="2" t="str">
        <f t="shared" si="2"/>
        <v>08PSH-7156B</v>
      </c>
      <c r="U35" s="2" t="s">
        <v>4349</v>
      </c>
      <c r="V35" s="2" t="str">
        <f t="shared" si="3"/>
        <v>PE7158B/PSV7160B压力开关</v>
      </c>
      <c r="W35" s="114" t="s">
        <v>2009</v>
      </c>
      <c r="X35" s="2" t="s">
        <v>2010</v>
      </c>
      <c r="Y35" s="114"/>
      <c r="Z35" s="58" t="s">
        <v>165</v>
      </c>
      <c r="AA35" s="4"/>
      <c r="AB35" s="4"/>
      <c r="AC35" s="5"/>
      <c r="AD35" s="6" t="s">
        <v>161</v>
      </c>
      <c r="AE35" s="6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4"/>
      <c r="BL35" s="8"/>
      <c r="BM35" s="8"/>
      <c r="BN35" s="8"/>
      <c r="BO35" s="4"/>
      <c r="BP35" s="4"/>
      <c r="BQ35" s="4"/>
      <c r="BR35" s="4"/>
      <c r="BS35" s="18"/>
      <c r="BT35" s="19"/>
      <c r="BU35" s="18"/>
      <c r="BV35" s="19"/>
      <c r="BW35" s="21"/>
    </row>
    <row r="36" spans="1:75" ht="19.899999999999999" customHeight="1">
      <c r="A36" s="194">
        <v>35</v>
      </c>
      <c r="B36" s="195">
        <v>3</v>
      </c>
      <c r="C36" s="195"/>
      <c r="D36" s="196" t="s">
        <v>4350</v>
      </c>
      <c r="E36" s="196" t="s">
        <v>4351</v>
      </c>
      <c r="F36" s="2" t="str">
        <f t="shared" si="8"/>
        <v>FCS0302</v>
      </c>
      <c r="G36" s="1">
        <f t="shared" si="9"/>
        <v>3</v>
      </c>
      <c r="H36" s="1">
        <f t="shared" si="10"/>
        <v>7</v>
      </c>
      <c r="I36" s="1">
        <v>3</v>
      </c>
      <c r="J36" s="60" t="str">
        <f t="shared" si="11"/>
        <v>ADV151-P</v>
      </c>
      <c r="K36" s="2" t="str">
        <f t="shared" si="0"/>
        <v>DI</v>
      </c>
      <c r="L36" s="2"/>
      <c r="M36" s="2" t="s">
        <v>2005</v>
      </c>
      <c r="N36" s="2" t="s">
        <v>489</v>
      </c>
      <c r="O36" s="2"/>
      <c r="P36" s="2"/>
      <c r="Q36" s="2" t="s">
        <v>4352</v>
      </c>
      <c r="R36" s="2" t="s">
        <v>2007</v>
      </c>
      <c r="S36" s="3" t="str">
        <f t="shared" si="1"/>
        <v>%Z037103</v>
      </c>
      <c r="T36" s="2" t="str">
        <f t="shared" si="2"/>
        <v>08PSH-7157</v>
      </c>
      <c r="U36" s="2" t="s">
        <v>4353</v>
      </c>
      <c r="V36" s="2" t="str">
        <f t="shared" si="3"/>
        <v>PSE7159/PSV7161压力开关</v>
      </c>
      <c r="W36" s="114" t="s">
        <v>2009</v>
      </c>
      <c r="X36" s="2" t="s">
        <v>2010</v>
      </c>
      <c r="Y36" s="114"/>
      <c r="Z36" s="58" t="s">
        <v>165</v>
      </c>
      <c r="AA36" s="4"/>
      <c r="AB36" s="4"/>
      <c r="AC36" s="5"/>
      <c r="AD36" s="6" t="s">
        <v>161</v>
      </c>
      <c r="AE36" s="6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4"/>
      <c r="BL36" s="8"/>
      <c r="BM36" s="8"/>
      <c r="BN36" s="8"/>
      <c r="BO36" s="4"/>
      <c r="BP36" s="4"/>
      <c r="BQ36" s="4"/>
      <c r="BR36" s="4"/>
      <c r="BS36" s="18"/>
      <c r="BT36" s="19"/>
      <c r="BU36" s="18"/>
      <c r="BV36" s="19"/>
      <c r="BW36" s="21"/>
    </row>
    <row r="37" spans="1:75" ht="19.899999999999999" customHeight="1">
      <c r="A37" s="194">
        <v>36</v>
      </c>
      <c r="B37" s="195">
        <v>4</v>
      </c>
      <c r="C37" s="195"/>
      <c r="D37" s="196" t="s">
        <v>4354</v>
      </c>
      <c r="E37" s="196" t="s">
        <v>4355</v>
      </c>
      <c r="F37" s="2" t="str">
        <f t="shared" si="8"/>
        <v>FCS0302</v>
      </c>
      <c r="G37" s="1">
        <f t="shared" si="9"/>
        <v>3</v>
      </c>
      <c r="H37" s="1">
        <f t="shared" si="10"/>
        <v>7</v>
      </c>
      <c r="I37" s="1">
        <v>4</v>
      </c>
      <c r="J37" s="60" t="str">
        <f t="shared" si="11"/>
        <v>ADV151-P</v>
      </c>
      <c r="K37" s="2" t="str">
        <f t="shared" si="0"/>
        <v>DI</v>
      </c>
      <c r="L37" s="2"/>
      <c r="M37" s="2" t="s">
        <v>2005</v>
      </c>
      <c r="N37" s="2" t="s">
        <v>489</v>
      </c>
      <c r="O37" s="2"/>
      <c r="P37" s="2"/>
      <c r="Q37" s="2" t="s">
        <v>4356</v>
      </c>
      <c r="R37" s="2" t="s">
        <v>2007</v>
      </c>
      <c r="S37" s="3" t="str">
        <f t="shared" si="1"/>
        <v>%Z037104</v>
      </c>
      <c r="T37" s="2" t="str">
        <f t="shared" si="2"/>
        <v>08PSH-8005</v>
      </c>
      <c r="U37" s="2" t="s">
        <v>4357</v>
      </c>
      <c r="V37" s="2" t="str">
        <f t="shared" si="3"/>
        <v>PSE8007/PSV8006压力开关</v>
      </c>
      <c r="W37" s="114" t="s">
        <v>2009</v>
      </c>
      <c r="X37" s="2" t="s">
        <v>2010</v>
      </c>
      <c r="Y37" s="114"/>
      <c r="Z37" s="58" t="s">
        <v>165</v>
      </c>
      <c r="AA37" s="4"/>
      <c r="AB37" s="4"/>
      <c r="AC37" s="5"/>
      <c r="AD37" s="6" t="s">
        <v>161</v>
      </c>
      <c r="AE37" s="6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4"/>
      <c r="BL37" s="8"/>
      <c r="BM37" s="8"/>
      <c r="BN37" s="8"/>
      <c r="BO37" s="4"/>
      <c r="BP37" s="4"/>
      <c r="BQ37" s="4"/>
      <c r="BR37" s="4"/>
      <c r="BS37" s="18"/>
      <c r="BT37" s="19"/>
      <c r="BU37" s="18"/>
      <c r="BV37" s="19"/>
      <c r="BW37" s="21"/>
    </row>
    <row r="38" spans="1:75" ht="19.899999999999999" customHeight="1">
      <c r="A38" s="194">
        <v>37</v>
      </c>
      <c r="B38" s="195">
        <v>5</v>
      </c>
      <c r="C38" s="195"/>
      <c r="D38" s="196" t="s">
        <v>4358</v>
      </c>
      <c r="E38" s="196" t="s">
        <v>4359</v>
      </c>
      <c r="F38" s="2" t="str">
        <f t="shared" si="8"/>
        <v>FCS0302</v>
      </c>
      <c r="G38" s="1">
        <f t="shared" si="9"/>
        <v>3</v>
      </c>
      <c r="H38" s="1">
        <f t="shared" si="10"/>
        <v>7</v>
      </c>
      <c r="I38" s="1">
        <v>5</v>
      </c>
      <c r="J38" s="60" t="str">
        <f t="shared" si="11"/>
        <v>ADV151-P</v>
      </c>
      <c r="K38" s="2" t="str">
        <f t="shared" si="0"/>
        <v>DI</v>
      </c>
      <c r="L38" s="2"/>
      <c r="M38" s="2" t="s">
        <v>2005</v>
      </c>
      <c r="N38" s="2" t="s">
        <v>489</v>
      </c>
      <c r="O38" s="2"/>
      <c r="P38" s="2"/>
      <c r="Q38" s="2" t="s">
        <v>4360</v>
      </c>
      <c r="R38" s="2" t="s">
        <v>2007</v>
      </c>
      <c r="S38" s="3" t="str">
        <f t="shared" si="1"/>
        <v>%Z037105</v>
      </c>
      <c r="T38" s="2" t="str">
        <f t="shared" si="2"/>
        <v>08PSH-8009</v>
      </c>
      <c r="U38" s="2" t="s">
        <v>4361</v>
      </c>
      <c r="V38" s="2" t="str">
        <f t="shared" si="3"/>
        <v>PSE8011/PSV8010压力开关</v>
      </c>
      <c r="W38" s="114" t="s">
        <v>2009</v>
      </c>
      <c r="X38" s="2" t="s">
        <v>2010</v>
      </c>
      <c r="Y38" s="114"/>
      <c r="Z38" s="58" t="s">
        <v>165</v>
      </c>
      <c r="AA38" s="4"/>
      <c r="AB38" s="4"/>
      <c r="AC38" s="5"/>
      <c r="AD38" s="6" t="s">
        <v>161</v>
      </c>
      <c r="AE38" s="6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4"/>
      <c r="BL38" s="8"/>
      <c r="BM38" s="8"/>
      <c r="BN38" s="8"/>
      <c r="BO38" s="4"/>
      <c r="BP38" s="4"/>
      <c r="BQ38" s="4"/>
      <c r="BR38" s="4"/>
      <c r="BS38" s="18"/>
      <c r="BT38" s="19"/>
      <c r="BU38" s="18"/>
      <c r="BV38" s="19"/>
      <c r="BW38" s="21"/>
    </row>
    <row r="39" spans="1:75" ht="19.899999999999999" customHeight="1">
      <c r="A39" s="194">
        <v>38</v>
      </c>
      <c r="B39" s="195">
        <v>6</v>
      </c>
      <c r="C39" s="195"/>
      <c r="D39" s="196" t="s">
        <v>4362</v>
      </c>
      <c r="E39" s="196" t="s">
        <v>4363</v>
      </c>
      <c r="F39" s="2" t="str">
        <f t="shared" si="8"/>
        <v>FCS0302</v>
      </c>
      <c r="G39" s="1">
        <f t="shared" si="9"/>
        <v>3</v>
      </c>
      <c r="H39" s="1">
        <f t="shared" si="10"/>
        <v>7</v>
      </c>
      <c r="I39" s="1">
        <v>6</v>
      </c>
      <c r="J39" s="60" t="str">
        <f t="shared" si="11"/>
        <v>ADV151-P</v>
      </c>
      <c r="K39" s="2" t="str">
        <f t="shared" si="0"/>
        <v>DI</v>
      </c>
      <c r="L39" s="2"/>
      <c r="M39" s="2" t="s">
        <v>2005</v>
      </c>
      <c r="N39" s="2" t="s">
        <v>489</v>
      </c>
      <c r="O39" s="2"/>
      <c r="P39" s="2"/>
      <c r="Q39" s="2" t="s">
        <v>4364</v>
      </c>
      <c r="R39" s="2" t="s">
        <v>2007</v>
      </c>
      <c r="S39" s="3" t="str">
        <f t="shared" si="1"/>
        <v>%Z037106</v>
      </c>
      <c r="T39" s="2" t="str">
        <f t="shared" si="2"/>
        <v>08PSH-8014</v>
      </c>
      <c r="U39" s="2" t="s">
        <v>4365</v>
      </c>
      <c r="V39" s="2" t="str">
        <f t="shared" si="3"/>
        <v>PSE8015/PSV8016压力开关</v>
      </c>
      <c r="W39" s="114" t="s">
        <v>2009</v>
      </c>
      <c r="X39" s="2" t="s">
        <v>2010</v>
      </c>
      <c r="Y39" s="114"/>
      <c r="Z39" s="58" t="s">
        <v>165</v>
      </c>
      <c r="AA39" s="4"/>
      <c r="AB39" s="4"/>
      <c r="AC39" s="5"/>
      <c r="AD39" s="6" t="s">
        <v>161</v>
      </c>
      <c r="AE39" s="6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4"/>
      <c r="BL39" s="8"/>
      <c r="BM39" s="8"/>
      <c r="BN39" s="8"/>
      <c r="BO39" s="4"/>
      <c r="BP39" s="4"/>
      <c r="BQ39" s="4"/>
      <c r="BR39" s="4"/>
      <c r="BS39" s="18"/>
      <c r="BT39" s="19"/>
      <c r="BU39" s="18"/>
      <c r="BV39" s="19"/>
      <c r="BW39" s="21"/>
    </row>
    <row r="40" spans="1:75" ht="19.899999999999999" customHeight="1">
      <c r="A40" s="194">
        <v>39</v>
      </c>
      <c r="B40" s="195">
        <v>7</v>
      </c>
      <c r="C40" s="195"/>
      <c r="D40" s="196" t="s">
        <v>4366</v>
      </c>
      <c r="E40" s="196" t="s">
        <v>4367</v>
      </c>
      <c r="F40" s="2" t="str">
        <f t="shared" si="8"/>
        <v>FCS0302</v>
      </c>
      <c r="G40" s="1">
        <f t="shared" si="9"/>
        <v>3</v>
      </c>
      <c r="H40" s="1">
        <f t="shared" si="10"/>
        <v>7</v>
      </c>
      <c r="I40" s="1">
        <v>7</v>
      </c>
      <c r="J40" s="60" t="str">
        <f t="shared" si="11"/>
        <v>ADV151-P</v>
      </c>
      <c r="K40" s="2" t="str">
        <f t="shared" si="0"/>
        <v>DI</v>
      </c>
      <c r="L40" s="2"/>
      <c r="M40" s="2" t="s">
        <v>2005</v>
      </c>
      <c r="N40" s="2" t="s">
        <v>489</v>
      </c>
      <c r="O40" s="2"/>
      <c r="P40" s="2"/>
      <c r="Q40" s="2" t="s">
        <v>4368</v>
      </c>
      <c r="R40" s="2" t="s">
        <v>2007</v>
      </c>
      <c r="S40" s="3" t="str">
        <f t="shared" si="1"/>
        <v>%Z037107</v>
      </c>
      <c r="T40" s="2" t="str">
        <f t="shared" si="2"/>
        <v>08PSH-8024</v>
      </c>
      <c r="U40" s="2" t="s">
        <v>4369</v>
      </c>
      <c r="V40" s="2" t="str">
        <f t="shared" si="3"/>
        <v>PSE8023/PSV8025压力开关</v>
      </c>
      <c r="W40" s="114" t="s">
        <v>2009</v>
      </c>
      <c r="X40" s="2" t="s">
        <v>2010</v>
      </c>
      <c r="Y40" s="114"/>
      <c r="Z40" s="58" t="s">
        <v>165</v>
      </c>
      <c r="AA40" s="4"/>
      <c r="AB40" s="4"/>
      <c r="AC40" s="5"/>
      <c r="AD40" s="6" t="s">
        <v>161</v>
      </c>
      <c r="AE40" s="6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4"/>
      <c r="BL40" s="8"/>
      <c r="BM40" s="8"/>
      <c r="BN40" s="8"/>
      <c r="BO40" s="4"/>
      <c r="BP40" s="4"/>
      <c r="BQ40" s="4"/>
      <c r="BR40" s="4"/>
      <c r="BS40" s="18"/>
      <c r="BT40" s="19"/>
      <c r="BU40" s="18"/>
      <c r="BV40" s="19"/>
      <c r="BW40" s="21"/>
    </row>
    <row r="41" spans="1:75" ht="19.899999999999999" customHeight="1">
      <c r="A41" s="194">
        <v>40</v>
      </c>
      <c r="B41" s="195">
        <v>8</v>
      </c>
      <c r="C41" s="195"/>
      <c r="D41" s="196" t="s">
        <v>4370</v>
      </c>
      <c r="E41" s="196" t="s">
        <v>4371</v>
      </c>
      <c r="F41" s="2" t="str">
        <f t="shared" si="8"/>
        <v>FCS0302</v>
      </c>
      <c r="G41" s="1">
        <f t="shared" si="9"/>
        <v>3</v>
      </c>
      <c r="H41" s="1">
        <f t="shared" si="10"/>
        <v>7</v>
      </c>
      <c r="I41" s="1">
        <v>8</v>
      </c>
      <c r="J41" s="60" t="str">
        <f t="shared" si="11"/>
        <v>ADV151-P</v>
      </c>
      <c r="K41" s="2" t="str">
        <f t="shared" si="0"/>
        <v>DI</v>
      </c>
      <c r="L41" s="2"/>
      <c r="M41" s="2" t="s">
        <v>2005</v>
      </c>
      <c r="N41" s="2" t="s">
        <v>489</v>
      </c>
      <c r="O41" s="2"/>
      <c r="P41" s="2"/>
      <c r="Q41" s="2" t="s">
        <v>4372</v>
      </c>
      <c r="R41" s="2" t="s">
        <v>2007</v>
      </c>
      <c r="S41" s="3" t="str">
        <f t="shared" si="1"/>
        <v>%Z037108</v>
      </c>
      <c r="T41" s="2" t="str">
        <f t="shared" si="2"/>
        <v>08PSH-8034</v>
      </c>
      <c r="U41" s="2" t="s">
        <v>4373</v>
      </c>
      <c r="V41" s="2" t="str">
        <f t="shared" si="3"/>
        <v>PSE8031/PSV8036压力开关</v>
      </c>
      <c r="W41" s="114" t="s">
        <v>2009</v>
      </c>
      <c r="X41" s="2" t="s">
        <v>2010</v>
      </c>
      <c r="Y41" s="114"/>
      <c r="Z41" s="58" t="s">
        <v>165</v>
      </c>
      <c r="AA41" s="4"/>
      <c r="AB41" s="4"/>
      <c r="AC41" s="5"/>
      <c r="AD41" s="6" t="s">
        <v>161</v>
      </c>
      <c r="AE41" s="6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4"/>
      <c r="BL41" s="8"/>
      <c r="BM41" s="8"/>
      <c r="BN41" s="8"/>
      <c r="BO41" s="4"/>
      <c r="BP41" s="4"/>
      <c r="BQ41" s="4"/>
      <c r="BR41" s="4"/>
      <c r="BS41" s="18"/>
      <c r="BT41" s="19"/>
      <c r="BU41" s="18"/>
      <c r="BV41" s="19"/>
      <c r="BW41" s="21"/>
    </row>
    <row r="42" spans="1:75" ht="19.899999999999999" customHeight="1">
      <c r="A42" s="194">
        <v>41</v>
      </c>
      <c r="B42" s="195">
        <v>9</v>
      </c>
      <c r="C42" s="195"/>
      <c r="D42" s="196" t="s">
        <v>4374</v>
      </c>
      <c r="E42" s="196" t="s">
        <v>4375</v>
      </c>
      <c r="F42" s="2" t="str">
        <f t="shared" si="8"/>
        <v>FCS0302</v>
      </c>
      <c r="G42" s="1">
        <f t="shared" si="9"/>
        <v>3</v>
      </c>
      <c r="H42" s="1">
        <f t="shared" si="10"/>
        <v>7</v>
      </c>
      <c r="I42" s="1">
        <v>9</v>
      </c>
      <c r="J42" s="60" t="str">
        <f t="shared" si="11"/>
        <v>ADV151-P</v>
      </c>
      <c r="K42" s="2" t="str">
        <f t="shared" si="0"/>
        <v>DI</v>
      </c>
      <c r="L42" s="2"/>
      <c r="M42" s="2" t="s">
        <v>2005</v>
      </c>
      <c r="N42" s="2" t="s">
        <v>489</v>
      </c>
      <c r="O42" s="2"/>
      <c r="P42" s="2"/>
      <c r="Q42" s="2" t="s">
        <v>4376</v>
      </c>
      <c r="R42" s="2" t="s">
        <v>2007</v>
      </c>
      <c r="S42" s="3" t="str">
        <f t="shared" si="1"/>
        <v>%Z037109</v>
      </c>
      <c r="T42" s="2" t="str">
        <f t="shared" si="2"/>
        <v>08PSH-8037</v>
      </c>
      <c r="U42" s="2" t="s">
        <v>4377</v>
      </c>
      <c r="V42" s="2" t="str">
        <f t="shared" si="3"/>
        <v>PSE8035/PSV8033压力开关</v>
      </c>
      <c r="W42" s="114" t="s">
        <v>2009</v>
      </c>
      <c r="X42" s="2" t="s">
        <v>2010</v>
      </c>
      <c r="Y42" s="114"/>
      <c r="Z42" s="58" t="s">
        <v>165</v>
      </c>
      <c r="AA42" s="4"/>
      <c r="AB42" s="4"/>
      <c r="AC42" s="5"/>
      <c r="AD42" s="6" t="s">
        <v>161</v>
      </c>
      <c r="AE42" s="6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4"/>
      <c r="BL42" s="8"/>
      <c r="BM42" s="8"/>
      <c r="BN42" s="8"/>
      <c r="BO42" s="4"/>
      <c r="BP42" s="4"/>
      <c r="BQ42" s="4"/>
      <c r="BR42" s="4"/>
      <c r="BS42" s="18"/>
      <c r="BT42" s="19"/>
      <c r="BU42" s="18"/>
      <c r="BV42" s="19"/>
      <c r="BW42" s="21"/>
    </row>
    <row r="43" spans="1:75" ht="19.899999999999999" customHeight="1">
      <c r="A43" s="194">
        <v>42</v>
      </c>
      <c r="B43" s="195">
        <v>10</v>
      </c>
      <c r="C43" s="195"/>
      <c r="D43" s="196" t="s">
        <v>4378</v>
      </c>
      <c r="E43" s="196" t="s">
        <v>4379</v>
      </c>
      <c r="F43" s="2" t="str">
        <f t="shared" si="8"/>
        <v>FCS0302</v>
      </c>
      <c r="G43" s="1">
        <f t="shared" si="9"/>
        <v>3</v>
      </c>
      <c r="H43" s="1">
        <f t="shared" si="10"/>
        <v>7</v>
      </c>
      <c r="I43" s="1">
        <v>10</v>
      </c>
      <c r="J43" s="60" t="str">
        <f t="shared" si="11"/>
        <v>ADV151-P</v>
      </c>
      <c r="K43" s="2" t="str">
        <f t="shared" si="0"/>
        <v>DI</v>
      </c>
      <c r="L43" s="2"/>
      <c r="M43" s="2" t="s">
        <v>2005</v>
      </c>
      <c r="N43" s="2" t="s">
        <v>489</v>
      </c>
      <c r="O43" s="2"/>
      <c r="P43" s="2"/>
      <c r="Q43" s="2" t="s">
        <v>4380</v>
      </c>
      <c r="R43" s="2" t="s">
        <v>2007</v>
      </c>
      <c r="S43" s="3" t="str">
        <f t="shared" si="1"/>
        <v>%Z037110</v>
      </c>
      <c r="T43" s="2" t="str">
        <f t="shared" si="2"/>
        <v>08PSH-8070</v>
      </c>
      <c r="U43" s="2" t="s">
        <v>4381</v>
      </c>
      <c r="V43" s="2" t="str">
        <f t="shared" si="3"/>
        <v>PSE8068/PSV8069压力开关</v>
      </c>
      <c r="W43" s="114" t="s">
        <v>2009</v>
      </c>
      <c r="X43" s="2" t="s">
        <v>2010</v>
      </c>
      <c r="Y43" s="114"/>
      <c r="Z43" s="58" t="s">
        <v>165</v>
      </c>
      <c r="AA43" s="4"/>
      <c r="AB43" s="4"/>
      <c r="AC43" s="5"/>
      <c r="AD43" s="6" t="s">
        <v>161</v>
      </c>
      <c r="AE43" s="6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4"/>
      <c r="BL43" s="8"/>
      <c r="BM43" s="8"/>
      <c r="BN43" s="8"/>
      <c r="BO43" s="4"/>
      <c r="BP43" s="4"/>
      <c r="BQ43" s="4"/>
      <c r="BR43" s="4"/>
      <c r="BS43" s="18"/>
      <c r="BT43" s="19"/>
      <c r="BU43" s="18"/>
      <c r="BV43" s="19"/>
      <c r="BW43" s="21"/>
    </row>
    <row r="44" spans="1:75" ht="19.899999999999999" customHeight="1">
      <c r="A44" s="194">
        <v>43</v>
      </c>
      <c r="B44" s="195">
        <v>11</v>
      </c>
      <c r="C44" s="195"/>
      <c r="D44" s="196" t="s">
        <v>4382</v>
      </c>
      <c r="E44" s="196" t="s">
        <v>4383</v>
      </c>
      <c r="F44" s="2" t="str">
        <f t="shared" si="8"/>
        <v>FCS0302</v>
      </c>
      <c r="G44" s="1">
        <f t="shared" si="9"/>
        <v>3</v>
      </c>
      <c r="H44" s="1">
        <f t="shared" si="10"/>
        <v>7</v>
      </c>
      <c r="I44" s="1">
        <v>11</v>
      </c>
      <c r="J44" s="60" t="str">
        <f t="shared" si="11"/>
        <v>ADV151-P</v>
      </c>
      <c r="K44" s="2" t="str">
        <f t="shared" si="0"/>
        <v>DI</v>
      </c>
      <c r="L44" s="2"/>
      <c r="M44" s="2" t="s">
        <v>2005</v>
      </c>
      <c r="N44" s="2" t="s">
        <v>489</v>
      </c>
      <c r="O44" s="2"/>
      <c r="P44" s="2"/>
      <c r="Q44" s="2" t="s">
        <v>4384</v>
      </c>
      <c r="R44" s="2" t="s">
        <v>2007</v>
      </c>
      <c r="S44" s="3" t="str">
        <f t="shared" si="1"/>
        <v>%Z037111</v>
      </c>
      <c r="T44" s="2" t="str">
        <f t="shared" si="2"/>
        <v>08PSH-8072</v>
      </c>
      <c r="U44" s="2" t="s">
        <v>4385</v>
      </c>
      <c r="V44" s="2" t="str">
        <f t="shared" si="3"/>
        <v>PSE8067/PSV8071压力开关</v>
      </c>
      <c r="W44" s="114" t="s">
        <v>2009</v>
      </c>
      <c r="X44" s="2" t="s">
        <v>2010</v>
      </c>
      <c r="Y44" s="114"/>
      <c r="Z44" s="58" t="s">
        <v>165</v>
      </c>
      <c r="AA44" s="4"/>
      <c r="AB44" s="4"/>
      <c r="AC44" s="5"/>
      <c r="AD44" s="6" t="s">
        <v>161</v>
      </c>
      <c r="AE44" s="6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4"/>
      <c r="BL44" s="8"/>
      <c r="BM44" s="8"/>
      <c r="BN44" s="8"/>
      <c r="BO44" s="4"/>
      <c r="BP44" s="4"/>
      <c r="BQ44" s="4"/>
      <c r="BR44" s="4"/>
      <c r="BS44" s="18"/>
      <c r="BT44" s="19"/>
      <c r="BU44" s="18"/>
      <c r="BV44" s="19"/>
      <c r="BW44" s="21"/>
    </row>
    <row r="45" spans="1:75" ht="19.899999999999999" customHeight="1">
      <c r="A45" s="194">
        <v>44</v>
      </c>
      <c r="B45" s="195">
        <v>12</v>
      </c>
      <c r="C45" s="195"/>
      <c r="D45" s="196" t="s">
        <v>4386</v>
      </c>
      <c r="E45" s="196" t="s">
        <v>4387</v>
      </c>
      <c r="F45" s="2" t="str">
        <f t="shared" si="8"/>
        <v>FCS0302</v>
      </c>
      <c r="G45" s="1">
        <f t="shared" si="9"/>
        <v>3</v>
      </c>
      <c r="H45" s="1">
        <f t="shared" si="10"/>
        <v>7</v>
      </c>
      <c r="I45" s="1">
        <v>12</v>
      </c>
      <c r="J45" s="60" t="str">
        <f t="shared" si="11"/>
        <v>ADV151-P</v>
      </c>
      <c r="K45" s="2" t="str">
        <f t="shared" si="0"/>
        <v>DI</v>
      </c>
      <c r="L45" s="2"/>
      <c r="M45" s="2" t="s">
        <v>2005</v>
      </c>
      <c r="N45" s="2" t="s">
        <v>489</v>
      </c>
      <c r="O45" s="2"/>
      <c r="P45" s="2"/>
      <c r="Q45" s="2" t="s">
        <v>4388</v>
      </c>
      <c r="R45" s="2" t="s">
        <v>2007</v>
      </c>
      <c r="S45" s="3" t="str">
        <f t="shared" si="1"/>
        <v>%Z037112</v>
      </c>
      <c r="T45" s="2" t="str">
        <f t="shared" si="2"/>
        <v>08PSH-8078</v>
      </c>
      <c r="U45" s="2" t="s">
        <v>4389</v>
      </c>
      <c r="V45" s="2" t="str">
        <f t="shared" si="3"/>
        <v>PSE8080/PSV8079压力开关</v>
      </c>
      <c r="W45" s="114" t="s">
        <v>2009</v>
      </c>
      <c r="X45" s="2" t="s">
        <v>2010</v>
      </c>
      <c r="Y45" s="114"/>
      <c r="Z45" s="58" t="s">
        <v>165</v>
      </c>
      <c r="AA45" s="4"/>
      <c r="AB45" s="4"/>
      <c r="AC45" s="5"/>
      <c r="AD45" s="6" t="s">
        <v>161</v>
      </c>
      <c r="AE45" s="6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4"/>
      <c r="BL45" s="8"/>
      <c r="BM45" s="8"/>
      <c r="BN45" s="8"/>
      <c r="BO45" s="4"/>
      <c r="BP45" s="4"/>
      <c r="BQ45" s="4"/>
      <c r="BR45" s="4"/>
      <c r="BS45" s="18"/>
      <c r="BT45" s="19"/>
      <c r="BU45" s="18"/>
      <c r="BV45" s="19"/>
      <c r="BW45" s="21"/>
    </row>
    <row r="46" spans="1:75" ht="19.899999999999999" customHeight="1">
      <c r="A46" s="194">
        <v>45</v>
      </c>
      <c r="B46" s="195">
        <v>13</v>
      </c>
      <c r="C46" s="195"/>
      <c r="D46" s="196" t="s">
        <v>4390</v>
      </c>
      <c r="E46" s="196" t="s">
        <v>4391</v>
      </c>
      <c r="F46" s="2" t="str">
        <f t="shared" si="8"/>
        <v>FCS0302</v>
      </c>
      <c r="G46" s="1">
        <f t="shared" si="9"/>
        <v>3</v>
      </c>
      <c r="H46" s="1">
        <f t="shared" si="10"/>
        <v>7</v>
      </c>
      <c r="I46" s="1">
        <v>13</v>
      </c>
      <c r="J46" s="60" t="str">
        <f t="shared" si="11"/>
        <v>ADV151-P</v>
      </c>
      <c r="K46" s="2" t="str">
        <f t="shared" si="0"/>
        <v>DI</v>
      </c>
      <c r="L46" s="2"/>
      <c r="M46" s="2" t="s">
        <v>2005</v>
      </c>
      <c r="N46" s="2" t="s">
        <v>489</v>
      </c>
      <c r="O46" s="2"/>
      <c r="P46" s="2"/>
      <c r="Q46" s="2" t="s">
        <v>4392</v>
      </c>
      <c r="R46" s="2" t="s">
        <v>2007</v>
      </c>
      <c r="S46" s="3" t="str">
        <f t="shared" si="1"/>
        <v>%Z037113</v>
      </c>
      <c r="T46" s="2" t="str">
        <f t="shared" si="2"/>
        <v>08PSH-8084</v>
      </c>
      <c r="U46" s="2" t="s">
        <v>4393</v>
      </c>
      <c r="V46" s="2" t="str">
        <f t="shared" si="3"/>
        <v>PSE8083/PSV8082压力开关</v>
      </c>
      <c r="W46" s="114" t="s">
        <v>2009</v>
      </c>
      <c r="X46" s="2" t="s">
        <v>2010</v>
      </c>
      <c r="Y46" s="114"/>
      <c r="Z46" s="58" t="s">
        <v>165</v>
      </c>
      <c r="AA46" s="4"/>
      <c r="AB46" s="4"/>
      <c r="AC46" s="5"/>
      <c r="AD46" s="6" t="s">
        <v>161</v>
      </c>
      <c r="AE46" s="6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4"/>
      <c r="BL46" s="8"/>
      <c r="BM46" s="8"/>
      <c r="BN46" s="8"/>
      <c r="BO46" s="4"/>
      <c r="BP46" s="4"/>
      <c r="BQ46" s="4"/>
      <c r="BR46" s="4"/>
      <c r="BS46" s="18"/>
      <c r="BT46" s="19"/>
      <c r="BU46" s="18"/>
      <c r="BV46" s="19"/>
      <c r="BW46" s="21"/>
    </row>
    <row r="47" spans="1:75" ht="19.899999999999999" customHeight="1">
      <c r="A47" s="194">
        <v>46</v>
      </c>
      <c r="B47" s="195">
        <v>14</v>
      </c>
      <c r="C47" s="195"/>
      <c r="D47" s="196" t="s">
        <v>4394</v>
      </c>
      <c r="E47" s="196" t="s">
        <v>4395</v>
      </c>
      <c r="F47" s="2" t="str">
        <f t="shared" si="8"/>
        <v>FCS0302</v>
      </c>
      <c r="G47" s="1">
        <f t="shared" si="9"/>
        <v>3</v>
      </c>
      <c r="H47" s="1">
        <f t="shared" si="10"/>
        <v>7</v>
      </c>
      <c r="I47" s="1">
        <v>14</v>
      </c>
      <c r="J47" s="60" t="str">
        <f t="shared" si="11"/>
        <v>ADV151-P</v>
      </c>
      <c r="K47" s="2" t="str">
        <f t="shared" si="0"/>
        <v>DI</v>
      </c>
      <c r="L47" s="2"/>
      <c r="M47" s="2" t="s">
        <v>2005</v>
      </c>
      <c r="N47" s="2" t="s">
        <v>489</v>
      </c>
      <c r="O47" s="2"/>
      <c r="P47" s="2"/>
      <c r="Q47" s="2" t="s">
        <v>4396</v>
      </c>
      <c r="R47" s="2" t="s">
        <v>2007</v>
      </c>
      <c r="S47" s="3" t="str">
        <f t="shared" si="1"/>
        <v>%Z037114</v>
      </c>
      <c r="T47" s="2" t="str">
        <f t="shared" si="2"/>
        <v>08PSH-8085</v>
      </c>
      <c r="U47" s="2" t="s">
        <v>4397</v>
      </c>
      <c r="V47" s="2" t="str">
        <f t="shared" si="3"/>
        <v>PSE8095/PSV8087压力开关</v>
      </c>
      <c r="W47" s="114" t="s">
        <v>2009</v>
      </c>
      <c r="X47" s="2" t="s">
        <v>2010</v>
      </c>
      <c r="Y47" s="114"/>
      <c r="Z47" s="58" t="s">
        <v>165</v>
      </c>
      <c r="AA47" s="4"/>
      <c r="AB47" s="4"/>
      <c r="AC47" s="5"/>
      <c r="AD47" s="6" t="s">
        <v>161</v>
      </c>
      <c r="AE47" s="6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4"/>
      <c r="BL47" s="8"/>
      <c r="BM47" s="8"/>
      <c r="BN47" s="8"/>
      <c r="BO47" s="4"/>
      <c r="BP47" s="4"/>
      <c r="BQ47" s="4"/>
      <c r="BR47" s="4"/>
      <c r="BS47" s="18"/>
      <c r="BT47" s="19"/>
      <c r="BU47" s="18"/>
      <c r="BV47" s="19"/>
      <c r="BW47" s="21"/>
    </row>
    <row r="48" spans="1:75" ht="19.899999999999999" customHeight="1">
      <c r="A48" s="194">
        <v>47</v>
      </c>
      <c r="B48" s="195">
        <v>15</v>
      </c>
      <c r="C48" s="195"/>
      <c r="D48" s="196" t="s">
        <v>4398</v>
      </c>
      <c r="E48" s="196" t="s">
        <v>4399</v>
      </c>
      <c r="F48" s="2" t="str">
        <f t="shared" si="8"/>
        <v>FCS0302</v>
      </c>
      <c r="G48" s="1">
        <f t="shared" si="9"/>
        <v>3</v>
      </c>
      <c r="H48" s="1">
        <f t="shared" si="10"/>
        <v>7</v>
      </c>
      <c r="I48" s="1">
        <v>15</v>
      </c>
      <c r="J48" s="60" t="str">
        <f t="shared" si="11"/>
        <v>ADV151-P</v>
      </c>
      <c r="K48" s="2" t="str">
        <f t="shared" si="0"/>
        <v>DI</v>
      </c>
      <c r="L48" s="2"/>
      <c r="M48" s="2" t="s">
        <v>2005</v>
      </c>
      <c r="N48" s="2" t="s">
        <v>489</v>
      </c>
      <c r="O48" s="2"/>
      <c r="P48" s="2"/>
      <c r="Q48" s="2" t="s">
        <v>4400</v>
      </c>
      <c r="R48" s="2" t="s">
        <v>2007</v>
      </c>
      <c r="S48" s="3" t="str">
        <f t="shared" si="1"/>
        <v>%Z037115</v>
      </c>
      <c r="T48" s="2" t="str">
        <f t="shared" si="2"/>
        <v>08PSH-9020</v>
      </c>
      <c r="U48" s="2" t="s">
        <v>4401</v>
      </c>
      <c r="V48" s="2" t="str">
        <f t="shared" si="3"/>
        <v>PSE-9003/PSV9083压力开关</v>
      </c>
      <c r="W48" s="114" t="s">
        <v>2009</v>
      </c>
      <c r="X48" s="2" t="s">
        <v>2010</v>
      </c>
      <c r="Y48" s="114"/>
      <c r="Z48" s="58" t="s">
        <v>165</v>
      </c>
      <c r="AA48" s="4"/>
      <c r="AB48" s="4"/>
      <c r="AC48" s="5"/>
      <c r="AD48" s="6" t="s">
        <v>161</v>
      </c>
      <c r="AE48" s="6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4"/>
      <c r="BL48" s="8"/>
      <c r="BM48" s="8"/>
      <c r="BN48" s="8"/>
      <c r="BO48" s="4"/>
      <c r="BP48" s="4"/>
      <c r="BQ48" s="4"/>
      <c r="BR48" s="4"/>
      <c r="BS48" s="18"/>
      <c r="BT48" s="19"/>
      <c r="BU48" s="18"/>
      <c r="BV48" s="19"/>
      <c r="BW48" s="21"/>
    </row>
    <row r="49" spans="1:75" ht="19.899999999999999" customHeight="1">
      <c r="A49" s="194">
        <v>48</v>
      </c>
      <c r="B49" s="195">
        <v>16</v>
      </c>
      <c r="C49" s="195"/>
      <c r="D49" s="196" t="s">
        <v>4402</v>
      </c>
      <c r="E49" s="196" t="s">
        <v>4403</v>
      </c>
      <c r="F49" s="2" t="str">
        <f t="shared" si="8"/>
        <v>FCS0302</v>
      </c>
      <c r="G49" s="1">
        <f t="shared" si="9"/>
        <v>3</v>
      </c>
      <c r="H49" s="1">
        <f t="shared" si="10"/>
        <v>7</v>
      </c>
      <c r="I49" s="1">
        <v>16</v>
      </c>
      <c r="J49" s="60" t="str">
        <f t="shared" si="11"/>
        <v>ADV151-P</v>
      </c>
      <c r="K49" s="2" t="str">
        <f t="shared" si="0"/>
        <v>DI</v>
      </c>
      <c r="L49" s="2"/>
      <c r="M49" s="2" t="s">
        <v>2005</v>
      </c>
      <c r="N49" s="2" t="s">
        <v>489</v>
      </c>
      <c r="O49" s="2"/>
      <c r="P49" s="2"/>
      <c r="Q49" s="2" t="s">
        <v>4404</v>
      </c>
      <c r="R49" s="2" t="s">
        <v>2007</v>
      </c>
      <c r="S49" s="3" t="str">
        <f t="shared" si="1"/>
        <v>%Z037116</v>
      </c>
      <c r="T49" s="2" t="str">
        <f t="shared" si="2"/>
        <v>08PSH-9021</v>
      </c>
      <c r="U49" s="2" t="s">
        <v>4405</v>
      </c>
      <c r="V49" s="2" t="str">
        <f t="shared" si="3"/>
        <v>PSE9008/PSV9037压力开关</v>
      </c>
      <c r="W49" s="114" t="s">
        <v>2009</v>
      </c>
      <c r="X49" s="2" t="s">
        <v>2010</v>
      </c>
      <c r="Y49" s="114"/>
      <c r="Z49" s="58" t="s">
        <v>165</v>
      </c>
      <c r="AA49" s="4"/>
      <c r="AB49" s="4"/>
      <c r="AC49" s="5"/>
      <c r="AD49" s="6" t="s">
        <v>161</v>
      </c>
      <c r="AE49" s="6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4"/>
      <c r="BL49" s="8"/>
      <c r="BM49" s="8"/>
      <c r="BN49" s="8"/>
      <c r="BO49" s="4"/>
      <c r="BP49" s="4"/>
      <c r="BQ49" s="4"/>
      <c r="BR49" s="4"/>
      <c r="BS49" s="18"/>
      <c r="BT49" s="19"/>
      <c r="BU49" s="18"/>
      <c r="BV49" s="19"/>
      <c r="BW49" s="21"/>
    </row>
    <row r="50" spans="1:75" ht="19.899999999999999" customHeight="1">
      <c r="A50" s="194">
        <v>49</v>
      </c>
      <c r="B50" s="195">
        <v>17</v>
      </c>
      <c r="C50" s="195"/>
      <c r="D50" s="196" t="s">
        <v>4406</v>
      </c>
      <c r="E50" s="196" t="s">
        <v>4407</v>
      </c>
      <c r="F50" s="2" t="str">
        <f t="shared" si="8"/>
        <v>FCS0302</v>
      </c>
      <c r="G50" s="1">
        <f t="shared" si="9"/>
        <v>3</v>
      </c>
      <c r="H50" s="1">
        <f t="shared" si="10"/>
        <v>7</v>
      </c>
      <c r="I50" s="1">
        <v>17</v>
      </c>
      <c r="J50" s="60" t="str">
        <f t="shared" si="11"/>
        <v>ADV151-P</v>
      </c>
      <c r="K50" s="2" t="str">
        <f t="shared" si="0"/>
        <v>DI</v>
      </c>
      <c r="L50" s="2"/>
      <c r="M50" s="2" t="s">
        <v>2005</v>
      </c>
      <c r="N50" s="2" t="s">
        <v>489</v>
      </c>
      <c r="O50" s="2"/>
      <c r="P50" s="2"/>
      <c r="Q50" s="2" t="s">
        <v>4408</v>
      </c>
      <c r="R50" s="2" t="s">
        <v>2007</v>
      </c>
      <c r="S50" s="3" t="str">
        <f t="shared" si="1"/>
        <v>%Z037117</v>
      </c>
      <c r="T50" s="2" t="str">
        <f t="shared" si="2"/>
        <v>08PSH-9022</v>
      </c>
      <c r="U50" s="2" t="s">
        <v>4409</v>
      </c>
      <c r="V50" s="2" t="str">
        <f t="shared" si="3"/>
        <v>PSE9029/PSV9030压力开关</v>
      </c>
      <c r="W50" s="114" t="s">
        <v>2009</v>
      </c>
      <c r="X50" s="2" t="s">
        <v>2010</v>
      </c>
      <c r="Y50" s="114"/>
      <c r="Z50" s="58" t="s">
        <v>165</v>
      </c>
      <c r="AA50" s="4"/>
      <c r="AB50" s="4"/>
      <c r="AC50" s="5"/>
      <c r="AD50" s="6" t="s">
        <v>161</v>
      </c>
      <c r="AE50" s="6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4"/>
      <c r="BL50" s="8"/>
      <c r="BM50" s="8"/>
      <c r="BN50" s="8"/>
      <c r="BO50" s="4"/>
      <c r="BP50" s="4"/>
      <c r="BQ50" s="4"/>
      <c r="BR50" s="4"/>
      <c r="BS50" s="18"/>
      <c r="BT50" s="19"/>
      <c r="BU50" s="18"/>
      <c r="BV50" s="19"/>
    </row>
    <row r="51" spans="1:75" ht="19.899999999999999" customHeight="1">
      <c r="A51" s="194">
        <v>50</v>
      </c>
      <c r="B51" s="195">
        <v>18</v>
      </c>
      <c r="C51" s="195"/>
      <c r="D51" s="196" t="s">
        <v>4410</v>
      </c>
      <c r="E51" s="196" t="s">
        <v>4411</v>
      </c>
      <c r="F51" s="2" t="str">
        <f t="shared" si="8"/>
        <v>FCS0302</v>
      </c>
      <c r="G51" s="1">
        <f t="shared" si="9"/>
        <v>3</v>
      </c>
      <c r="H51" s="1">
        <f t="shared" si="10"/>
        <v>7</v>
      </c>
      <c r="I51" s="1">
        <v>18</v>
      </c>
      <c r="J51" s="60" t="str">
        <f t="shared" si="11"/>
        <v>ADV151-P</v>
      </c>
      <c r="K51" s="2" t="str">
        <f t="shared" si="0"/>
        <v>DI</v>
      </c>
      <c r="L51" s="2"/>
      <c r="M51" s="2" t="s">
        <v>2005</v>
      </c>
      <c r="N51" s="2" t="s">
        <v>489</v>
      </c>
      <c r="O51" s="2"/>
      <c r="P51" s="2"/>
      <c r="Q51" s="2" t="s">
        <v>4412</v>
      </c>
      <c r="R51" s="2" t="s">
        <v>2007</v>
      </c>
      <c r="S51" s="3" t="str">
        <f t="shared" si="1"/>
        <v>%Z037118</v>
      </c>
      <c r="T51" s="2" t="str">
        <f t="shared" si="2"/>
        <v>08PSH-9024</v>
      </c>
      <c r="U51" s="2" t="s">
        <v>4413</v>
      </c>
      <c r="V51" s="2" t="str">
        <f t="shared" si="3"/>
        <v>PSE9005/PSV9004压力开关</v>
      </c>
      <c r="W51" s="114" t="s">
        <v>2009</v>
      </c>
      <c r="X51" s="2" t="s">
        <v>2010</v>
      </c>
      <c r="Y51" s="114"/>
      <c r="Z51" s="58" t="s">
        <v>165</v>
      </c>
      <c r="AA51" s="4"/>
      <c r="AB51" s="4"/>
      <c r="AC51" s="5"/>
      <c r="AD51" s="6" t="s">
        <v>161</v>
      </c>
      <c r="AE51" s="6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4"/>
      <c r="BL51" s="8"/>
      <c r="BM51" s="8"/>
      <c r="BN51" s="8"/>
      <c r="BO51" s="4"/>
      <c r="BP51" s="4"/>
      <c r="BQ51" s="4"/>
      <c r="BR51" s="4"/>
      <c r="BS51" s="18"/>
      <c r="BT51" s="19"/>
      <c r="BU51" s="18"/>
      <c r="BV51" s="19"/>
    </row>
    <row r="52" spans="1:75" ht="19.899999999999999" customHeight="1">
      <c r="A52" s="194">
        <v>51</v>
      </c>
      <c r="B52" s="195">
        <v>19</v>
      </c>
      <c r="C52" s="195"/>
      <c r="D52" s="196" t="s">
        <v>4414</v>
      </c>
      <c r="E52" s="196" t="s">
        <v>4415</v>
      </c>
      <c r="F52" s="2" t="str">
        <f t="shared" si="8"/>
        <v>FCS0302</v>
      </c>
      <c r="G52" s="1">
        <f t="shared" si="9"/>
        <v>3</v>
      </c>
      <c r="H52" s="1">
        <f t="shared" si="10"/>
        <v>7</v>
      </c>
      <c r="I52" s="1">
        <v>19</v>
      </c>
      <c r="J52" s="60" t="str">
        <f t="shared" si="11"/>
        <v>ADV151-P</v>
      </c>
      <c r="K52" s="2" t="str">
        <f t="shared" si="0"/>
        <v>DI</v>
      </c>
      <c r="L52" s="2"/>
      <c r="M52" s="2" t="s">
        <v>2005</v>
      </c>
      <c r="N52" s="2" t="s">
        <v>489</v>
      </c>
      <c r="O52" s="2"/>
      <c r="P52" s="2"/>
      <c r="Q52" s="2" t="s">
        <v>4416</v>
      </c>
      <c r="R52" s="2" t="s">
        <v>2007</v>
      </c>
      <c r="S52" s="3" t="str">
        <f t="shared" si="1"/>
        <v>%Z037119</v>
      </c>
      <c r="T52" s="2" t="str">
        <f t="shared" si="2"/>
        <v>08PSH-9027</v>
      </c>
      <c r="U52" s="2" t="s">
        <v>4417</v>
      </c>
      <c r="V52" s="2" t="str">
        <f t="shared" si="3"/>
        <v>PSE9026/PSV9025压力开关</v>
      </c>
      <c r="W52" s="114" t="s">
        <v>2009</v>
      </c>
      <c r="X52" s="2" t="s">
        <v>2010</v>
      </c>
      <c r="Y52" s="114"/>
      <c r="Z52" s="58" t="s">
        <v>165</v>
      </c>
      <c r="AA52" s="4"/>
      <c r="AB52" s="4"/>
      <c r="AC52" s="5"/>
      <c r="AD52" s="6" t="s">
        <v>161</v>
      </c>
      <c r="AE52" s="6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4"/>
      <c r="BL52" s="8"/>
      <c r="BM52" s="8"/>
      <c r="BN52" s="8"/>
      <c r="BO52" s="4"/>
      <c r="BP52" s="4"/>
      <c r="BQ52" s="4"/>
      <c r="BR52" s="4"/>
      <c r="BS52" s="18"/>
      <c r="BT52" s="19"/>
      <c r="BU52" s="18"/>
      <c r="BV52" s="19"/>
    </row>
    <row r="53" spans="1:75" ht="19.899999999999999" customHeight="1">
      <c r="A53" s="194">
        <v>52</v>
      </c>
      <c r="B53" s="195">
        <v>20</v>
      </c>
      <c r="C53" s="195"/>
      <c r="D53" s="196" t="s">
        <v>4418</v>
      </c>
      <c r="E53" s="196" t="s">
        <v>4419</v>
      </c>
      <c r="F53" s="2" t="str">
        <f t="shared" si="8"/>
        <v>FCS0302</v>
      </c>
      <c r="G53" s="1">
        <f t="shared" si="9"/>
        <v>3</v>
      </c>
      <c r="H53" s="1">
        <f t="shared" si="10"/>
        <v>7</v>
      </c>
      <c r="I53" s="1">
        <v>20</v>
      </c>
      <c r="J53" s="60" t="str">
        <f t="shared" si="11"/>
        <v>ADV151-P</v>
      </c>
      <c r="K53" s="2" t="str">
        <f t="shared" si="0"/>
        <v>DI</v>
      </c>
      <c r="L53" s="2"/>
      <c r="M53" s="2" t="s">
        <v>2005</v>
      </c>
      <c r="N53" s="2" t="s">
        <v>489</v>
      </c>
      <c r="O53" s="2"/>
      <c r="P53" s="2"/>
      <c r="Q53" s="2" t="s">
        <v>4420</v>
      </c>
      <c r="R53" s="2" t="s">
        <v>2007</v>
      </c>
      <c r="S53" s="3" t="str">
        <f t="shared" si="1"/>
        <v>%Z037120</v>
      </c>
      <c r="T53" s="2" t="str">
        <f t="shared" si="2"/>
        <v>08PSH-9028</v>
      </c>
      <c r="U53" s="2" t="s">
        <v>4421</v>
      </c>
      <c r="V53" s="2" t="str">
        <f t="shared" si="3"/>
        <v>PSE9007/PSV9006压力开关</v>
      </c>
      <c r="W53" s="114" t="s">
        <v>2009</v>
      </c>
      <c r="X53" s="2" t="s">
        <v>2010</v>
      </c>
      <c r="Y53" s="114"/>
      <c r="Z53" s="58" t="s">
        <v>165</v>
      </c>
      <c r="AA53" s="4"/>
      <c r="AB53" s="4"/>
      <c r="AC53" s="5"/>
      <c r="AD53" s="6" t="s">
        <v>161</v>
      </c>
      <c r="AE53" s="6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4"/>
      <c r="BL53" s="8"/>
      <c r="BM53" s="8"/>
      <c r="BN53" s="8"/>
      <c r="BO53" s="4"/>
      <c r="BP53" s="4"/>
      <c r="BQ53" s="4"/>
      <c r="BR53" s="4"/>
      <c r="BS53" s="18"/>
      <c r="BT53" s="19"/>
      <c r="BU53" s="18"/>
      <c r="BV53" s="19"/>
    </row>
    <row r="54" spans="1:75" ht="19.899999999999999" customHeight="1">
      <c r="A54" s="194">
        <v>53</v>
      </c>
      <c r="B54" s="195">
        <v>21</v>
      </c>
      <c r="C54" s="195"/>
      <c r="D54" s="196" t="s">
        <v>4422</v>
      </c>
      <c r="E54" s="196" t="s">
        <v>4423</v>
      </c>
      <c r="F54" s="2" t="str">
        <f t="shared" si="8"/>
        <v>FCS0302</v>
      </c>
      <c r="G54" s="1">
        <f t="shared" si="9"/>
        <v>3</v>
      </c>
      <c r="H54" s="1">
        <f t="shared" si="10"/>
        <v>7</v>
      </c>
      <c r="I54" s="1">
        <v>21</v>
      </c>
      <c r="J54" s="60" t="str">
        <f t="shared" si="11"/>
        <v>ADV151-P</v>
      </c>
      <c r="K54" s="2" t="str">
        <f t="shared" si="0"/>
        <v>DI</v>
      </c>
      <c r="L54" s="2"/>
      <c r="M54" s="2" t="s">
        <v>2005</v>
      </c>
      <c r="N54" s="2" t="s">
        <v>489</v>
      </c>
      <c r="O54" s="2"/>
      <c r="P54" s="2"/>
      <c r="Q54" s="2" t="s">
        <v>4424</v>
      </c>
      <c r="R54" s="2" t="s">
        <v>2007</v>
      </c>
      <c r="S54" s="3" t="str">
        <f t="shared" si="1"/>
        <v>%Z037121</v>
      </c>
      <c r="T54" s="2" t="str">
        <f t="shared" si="2"/>
        <v>08PSH-9034</v>
      </c>
      <c r="U54" s="2" t="s">
        <v>4425</v>
      </c>
      <c r="V54" s="2" t="str">
        <f t="shared" si="3"/>
        <v>PSE9032/PSV9031压力开关</v>
      </c>
      <c r="W54" s="114" t="s">
        <v>2009</v>
      </c>
      <c r="X54" s="2" t="s">
        <v>2010</v>
      </c>
      <c r="Y54" s="114"/>
      <c r="Z54" s="58" t="s">
        <v>165</v>
      </c>
      <c r="AA54" s="4"/>
      <c r="AB54" s="4"/>
      <c r="AC54" s="5"/>
      <c r="AD54" s="6" t="s">
        <v>161</v>
      </c>
      <c r="AE54" s="6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4"/>
      <c r="BL54" s="8"/>
      <c r="BM54" s="8"/>
      <c r="BN54" s="8"/>
      <c r="BO54" s="4"/>
      <c r="BP54" s="4"/>
      <c r="BQ54" s="4"/>
      <c r="BR54" s="4"/>
      <c r="BS54" s="18"/>
      <c r="BT54" s="19"/>
      <c r="BU54" s="18"/>
      <c r="BV54" s="19"/>
    </row>
    <row r="55" spans="1:75" ht="19.899999999999999" customHeight="1">
      <c r="A55" s="194">
        <v>54</v>
      </c>
      <c r="B55" s="195">
        <v>22</v>
      </c>
      <c r="C55" s="195"/>
      <c r="D55" s="196" t="s">
        <v>4426</v>
      </c>
      <c r="E55" s="196" t="s">
        <v>4427</v>
      </c>
      <c r="F55" s="2" t="str">
        <f t="shared" si="8"/>
        <v>FCS0302</v>
      </c>
      <c r="G55" s="1">
        <f t="shared" si="9"/>
        <v>3</v>
      </c>
      <c r="H55" s="1">
        <f t="shared" si="10"/>
        <v>7</v>
      </c>
      <c r="I55" s="1">
        <v>22</v>
      </c>
      <c r="J55" s="60" t="str">
        <f t="shared" si="11"/>
        <v>ADV151-P</v>
      </c>
      <c r="K55" s="2" t="str">
        <f t="shared" si="0"/>
        <v>DI</v>
      </c>
      <c r="L55" s="2"/>
      <c r="M55" s="2" t="s">
        <v>2005</v>
      </c>
      <c r="N55" s="2" t="s">
        <v>489</v>
      </c>
      <c r="O55" s="2"/>
      <c r="P55" s="2"/>
      <c r="Q55" s="2" t="s">
        <v>4428</v>
      </c>
      <c r="R55" s="2" t="s">
        <v>2007</v>
      </c>
      <c r="S55" s="3" t="str">
        <f t="shared" si="1"/>
        <v>%Z037122</v>
      </c>
      <c r="T55" s="2" t="str">
        <f t="shared" si="2"/>
        <v>08PSH-9035</v>
      </c>
      <c r="U55" s="2" t="s">
        <v>4429</v>
      </c>
      <c r="V55" s="2" t="str">
        <f t="shared" si="3"/>
        <v>PSE9090/PSV9089压力开关</v>
      </c>
      <c r="W55" s="114" t="s">
        <v>2009</v>
      </c>
      <c r="X55" s="2" t="s">
        <v>2010</v>
      </c>
      <c r="Y55" s="114"/>
      <c r="Z55" s="58" t="s">
        <v>165</v>
      </c>
      <c r="AA55" s="4"/>
      <c r="AB55" s="4"/>
      <c r="AC55" s="5"/>
      <c r="AD55" s="6" t="s">
        <v>161</v>
      </c>
      <c r="AE55" s="6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4"/>
      <c r="BL55" s="8"/>
      <c r="BM55" s="8"/>
      <c r="BN55" s="8"/>
      <c r="BO55" s="4"/>
      <c r="BP55" s="4"/>
      <c r="BQ55" s="4"/>
      <c r="BR55" s="4"/>
      <c r="BS55" s="18"/>
      <c r="BT55" s="19"/>
      <c r="BU55" s="18"/>
      <c r="BV55" s="19"/>
    </row>
    <row r="56" spans="1:75" ht="19.899999999999999" customHeight="1">
      <c r="A56" s="194">
        <v>55</v>
      </c>
      <c r="B56" s="195">
        <v>23</v>
      </c>
      <c r="C56" s="195"/>
      <c r="D56" s="196"/>
      <c r="E56" s="196" t="s">
        <v>2127</v>
      </c>
      <c r="F56" s="2" t="str">
        <f t="shared" si="8"/>
        <v>FCS0302</v>
      </c>
      <c r="G56" s="1">
        <f t="shared" si="9"/>
        <v>3</v>
      </c>
      <c r="H56" s="1">
        <f t="shared" si="10"/>
        <v>7</v>
      </c>
      <c r="I56" s="1">
        <v>23</v>
      </c>
      <c r="J56" s="60" t="str">
        <f t="shared" si="11"/>
        <v>ADV151-P</v>
      </c>
      <c r="K56" s="2" t="str">
        <f t="shared" si="0"/>
        <v>DI</v>
      </c>
      <c r="L56" s="2"/>
      <c r="M56" s="2" t="s">
        <v>2005</v>
      </c>
      <c r="N56" s="2" t="s">
        <v>489</v>
      </c>
      <c r="O56" s="2"/>
      <c r="P56" s="2"/>
      <c r="Q56" s="2"/>
      <c r="R56" s="2"/>
      <c r="S56" s="3" t="str">
        <f t="shared" si="1"/>
        <v>%Z037123</v>
      </c>
      <c r="T56" s="2" t="str">
        <f t="shared" si="2"/>
        <v/>
      </c>
      <c r="U56" s="2"/>
      <c r="V56" s="2" t="str">
        <f t="shared" si="3"/>
        <v>SBDI SPARE</v>
      </c>
      <c r="W56" s="114" t="s">
        <v>2009</v>
      </c>
      <c r="X56" s="2" t="s">
        <v>2010</v>
      </c>
      <c r="Y56" s="114"/>
      <c r="Z56" s="58" t="s">
        <v>165</v>
      </c>
      <c r="AA56" s="4"/>
      <c r="AB56" s="4"/>
      <c r="AC56" s="5"/>
      <c r="AD56" s="6" t="s">
        <v>161</v>
      </c>
      <c r="AE56" s="6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4"/>
      <c r="BL56" s="8"/>
      <c r="BM56" s="8"/>
      <c r="BN56" s="8"/>
      <c r="BO56" s="4"/>
      <c r="BP56" s="4"/>
      <c r="BQ56" s="4"/>
      <c r="BR56" s="4"/>
      <c r="BS56" s="18"/>
      <c r="BT56" s="19"/>
      <c r="BU56" s="18"/>
      <c r="BV56" s="19"/>
    </row>
    <row r="57" spans="1:75" ht="19.899999999999999" customHeight="1">
      <c r="A57" s="194">
        <v>56</v>
      </c>
      <c r="B57" s="195">
        <v>24</v>
      </c>
      <c r="C57" s="195"/>
      <c r="D57" s="196"/>
      <c r="E57" s="196" t="s">
        <v>2127</v>
      </c>
      <c r="F57" s="2" t="str">
        <f t="shared" si="8"/>
        <v>FCS0302</v>
      </c>
      <c r="G57" s="1">
        <f t="shared" si="9"/>
        <v>3</v>
      </c>
      <c r="H57" s="1">
        <f t="shared" si="10"/>
        <v>7</v>
      </c>
      <c r="I57" s="1">
        <v>24</v>
      </c>
      <c r="J57" s="60" t="str">
        <f t="shared" si="11"/>
        <v>ADV151-P</v>
      </c>
      <c r="K57" s="2" t="str">
        <f t="shared" si="0"/>
        <v>DI</v>
      </c>
      <c r="L57" s="2"/>
      <c r="M57" s="2" t="s">
        <v>2005</v>
      </c>
      <c r="N57" s="2" t="s">
        <v>489</v>
      </c>
      <c r="O57" s="2"/>
      <c r="P57" s="2"/>
      <c r="Q57" s="2"/>
      <c r="R57" s="2"/>
      <c r="S57" s="3" t="str">
        <f t="shared" si="1"/>
        <v>%Z037124</v>
      </c>
      <c r="T57" s="2" t="str">
        <f t="shared" si="2"/>
        <v/>
      </c>
      <c r="U57" s="2"/>
      <c r="V57" s="2" t="str">
        <f t="shared" si="3"/>
        <v>SBDI SPARE</v>
      </c>
      <c r="W57" s="114" t="s">
        <v>2009</v>
      </c>
      <c r="X57" s="2" t="s">
        <v>2010</v>
      </c>
      <c r="Y57" s="114"/>
      <c r="Z57" s="58" t="s">
        <v>165</v>
      </c>
      <c r="AA57" s="4"/>
      <c r="AB57" s="4"/>
      <c r="AC57" s="5"/>
      <c r="AD57" s="6" t="s">
        <v>161</v>
      </c>
      <c r="AE57" s="6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4"/>
      <c r="BL57" s="8"/>
      <c r="BM57" s="8"/>
      <c r="BN57" s="8"/>
      <c r="BO57" s="4"/>
      <c r="BP57" s="4"/>
      <c r="BQ57" s="4"/>
      <c r="BR57" s="4"/>
      <c r="BS57" s="18"/>
      <c r="BT57" s="19"/>
      <c r="BU57" s="18"/>
      <c r="BV57" s="19"/>
    </row>
    <row r="58" spans="1:75" ht="19.899999999999999" customHeight="1">
      <c r="A58" s="194">
        <v>57</v>
      </c>
      <c r="B58" s="195">
        <v>25</v>
      </c>
      <c r="C58" s="195"/>
      <c r="D58" s="196"/>
      <c r="E58" s="196" t="s">
        <v>2127</v>
      </c>
      <c r="F58" s="2" t="str">
        <f t="shared" si="8"/>
        <v>FCS0302</v>
      </c>
      <c r="G58" s="1">
        <f t="shared" si="9"/>
        <v>3</v>
      </c>
      <c r="H58" s="1">
        <f t="shared" si="10"/>
        <v>7</v>
      </c>
      <c r="I58" s="1">
        <v>25</v>
      </c>
      <c r="J58" s="60" t="str">
        <f t="shared" si="11"/>
        <v>ADV151-P</v>
      </c>
      <c r="K58" s="2" t="str">
        <f t="shared" si="0"/>
        <v>DI</v>
      </c>
      <c r="L58" s="2"/>
      <c r="M58" s="2" t="s">
        <v>2005</v>
      </c>
      <c r="N58" s="2" t="s">
        <v>489</v>
      </c>
      <c r="O58" s="2"/>
      <c r="P58" s="2"/>
      <c r="Q58" s="2"/>
      <c r="R58" s="2"/>
      <c r="S58" s="3" t="str">
        <f t="shared" si="1"/>
        <v>%Z037125</v>
      </c>
      <c r="T58" s="2" t="str">
        <f t="shared" si="2"/>
        <v/>
      </c>
      <c r="U58" s="2"/>
      <c r="V58" s="2" t="str">
        <f t="shared" si="3"/>
        <v>SBDI SPARE</v>
      </c>
      <c r="W58" s="114" t="s">
        <v>2009</v>
      </c>
      <c r="X58" s="2" t="s">
        <v>2010</v>
      </c>
      <c r="Y58" s="114"/>
      <c r="Z58" s="58" t="s">
        <v>165</v>
      </c>
      <c r="AA58" s="4"/>
      <c r="AB58" s="4"/>
      <c r="AC58" s="5"/>
      <c r="AD58" s="6" t="s">
        <v>161</v>
      </c>
      <c r="AE58" s="6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4"/>
      <c r="BL58" s="8"/>
      <c r="BM58" s="8"/>
      <c r="BN58" s="8"/>
      <c r="BO58" s="4"/>
      <c r="BP58" s="4"/>
      <c r="BQ58" s="4"/>
      <c r="BR58" s="4"/>
      <c r="BS58" s="18"/>
      <c r="BT58" s="19"/>
      <c r="BU58" s="18"/>
      <c r="BV58" s="19"/>
    </row>
    <row r="59" spans="1:75" ht="19.899999999999999" customHeight="1">
      <c r="A59" s="194">
        <v>58</v>
      </c>
      <c r="B59" s="195">
        <v>26</v>
      </c>
      <c r="C59" s="195"/>
      <c r="D59" s="196"/>
      <c r="E59" s="196" t="s">
        <v>2127</v>
      </c>
      <c r="F59" s="2" t="str">
        <f t="shared" si="8"/>
        <v>FCS0302</v>
      </c>
      <c r="G59" s="1">
        <f t="shared" si="9"/>
        <v>3</v>
      </c>
      <c r="H59" s="1">
        <f t="shared" si="10"/>
        <v>7</v>
      </c>
      <c r="I59" s="1">
        <v>26</v>
      </c>
      <c r="J59" s="60" t="str">
        <f t="shared" si="11"/>
        <v>ADV151-P</v>
      </c>
      <c r="K59" s="2" t="str">
        <f t="shared" si="0"/>
        <v>DI</v>
      </c>
      <c r="L59" s="2"/>
      <c r="M59" s="2" t="s">
        <v>2005</v>
      </c>
      <c r="N59" s="2" t="s">
        <v>489</v>
      </c>
      <c r="O59" s="2"/>
      <c r="P59" s="2"/>
      <c r="Q59" s="2"/>
      <c r="R59" s="2"/>
      <c r="S59" s="3" t="str">
        <f t="shared" si="1"/>
        <v>%Z037126</v>
      </c>
      <c r="T59" s="2" t="str">
        <f t="shared" si="2"/>
        <v/>
      </c>
      <c r="U59" s="2"/>
      <c r="V59" s="2" t="str">
        <f t="shared" si="3"/>
        <v>SBDI SPARE</v>
      </c>
      <c r="W59" s="114" t="s">
        <v>2009</v>
      </c>
      <c r="X59" s="2" t="s">
        <v>2010</v>
      </c>
      <c r="Y59" s="114"/>
      <c r="Z59" s="58" t="s">
        <v>165</v>
      </c>
      <c r="AA59" s="4"/>
      <c r="AB59" s="4"/>
      <c r="AC59" s="5"/>
      <c r="AD59" s="6" t="s">
        <v>161</v>
      </c>
      <c r="AE59" s="6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4"/>
      <c r="BL59" s="8"/>
      <c r="BM59" s="8"/>
      <c r="BN59" s="8"/>
      <c r="BO59" s="4"/>
      <c r="BP59" s="4"/>
      <c r="BQ59" s="4"/>
      <c r="BR59" s="4"/>
      <c r="BS59" s="18"/>
      <c r="BT59" s="19"/>
      <c r="BU59" s="18"/>
      <c r="BV59" s="19"/>
    </row>
    <row r="60" spans="1:75" ht="19.899999999999999" customHeight="1">
      <c r="A60" s="194">
        <v>59</v>
      </c>
      <c r="B60" s="195">
        <v>27</v>
      </c>
      <c r="C60" s="195"/>
      <c r="D60" s="196"/>
      <c r="E60" s="196" t="s">
        <v>2127</v>
      </c>
      <c r="F60" s="2" t="str">
        <f t="shared" si="8"/>
        <v>FCS0302</v>
      </c>
      <c r="G60" s="1">
        <f t="shared" si="9"/>
        <v>3</v>
      </c>
      <c r="H60" s="1">
        <f t="shared" si="10"/>
        <v>7</v>
      </c>
      <c r="I60" s="1">
        <v>27</v>
      </c>
      <c r="J60" s="60" t="str">
        <f t="shared" si="11"/>
        <v>ADV151-P</v>
      </c>
      <c r="K60" s="2" t="str">
        <f t="shared" si="0"/>
        <v>DI</v>
      </c>
      <c r="L60" s="2"/>
      <c r="M60" s="2" t="s">
        <v>2005</v>
      </c>
      <c r="N60" s="2" t="s">
        <v>489</v>
      </c>
      <c r="O60" s="2"/>
      <c r="P60" s="2"/>
      <c r="Q60" s="2"/>
      <c r="R60" s="2"/>
      <c r="S60" s="3" t="str">
        <f t="shared" si="1"/>
        <v>%Z037127</v>
      </c>
      <c r="T60" s="2" t="str">
        <f t="shared" si="2"/>
        <v/>
      </c>
      <c r="U60" s="2"/>
      <c r="V60" s="2" t="str">
        <f t="shared" si="3"/>
        <v>SBDI SPARE</v>
      </c>
      <c r="W60" s="114" t="s">
        <v>2009</v>
      </c>
      <c r="X60" s="2" t="s">
        <v>2010</v>
      </c>
      <c r="Y60" s="114"/>
      <c r="Z60" s="58" t="s">
        <v>165</v>
      </c>
      <c r="AA60" s="4"/>
      <c r="AB60" s="4"/>
      <c r="AC60" s="5"/>
      <c r="AD60" s="6" t="s">
        <v>161</v>
      </c>
      <c r="AE60" s="6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4"/>
      <c r="BL60" s="8"/>
      <c r="BM60" s="8"/>
      <c r="BN60" s="8"/>
      <c r="BO60" s="4"/>
      <c r="BP60" s="4"/>
      <c r="BQ60" s="4"/>
      <c r="BR60" s="4"/>
      <c r="BS60" s="18"/>
      <c r="BT60" s="19"/>
      <c r="BU60" s="18"/>
      <c r="BV60" s="19"/>
    </row>
    <row r="61" spans="1:75" ht="19.899999999999999" customHeight="1">
      <c r="A61" s="194">
        <v>60</v>
      </c>
      <c r="B61" s="195">
        <v>28</v>
      </c>
      <c r="C61" s="195"/>
      <c r="D61" s="196"/>
      <c r="E61" s="196" t="s">
        <v>2127</v>
      </c>
      <c r="F61" s="2" t="str">
        <f t="shared" si="8"/>
        <v>FCS0302</v>
      </c>
      <c r="G61" s="1">
        <f t="shared" si="9"/>
        <v>3</v>
      </c>
      <c r="H61" s="1">
        <f t="shared" si="10"/>
        <v>7</v>
      </c>
      <c r="I61" s="1">
        <v>28</v>
      </c>
      <c r="J61" s="60" t="str">
        <f t="shared" si="11"/>
        <v>ADV151-P</v>
      </c>
      <c r="K61" s="2" t="str">
        <f t="shared" si="0"/>
        <v>DI</v>
      </c>
      <c r="L61" s="2"/>
      <c r="M61" s="2" t="s">
        <v>2005</v>
      </c>
      <c r="N61" s="2" t="s">
        <v>489</v>
      </c>
      <c r="O61" s="2"/>
      <c r="P61" s="2"/>
      <c r="Q61" s="2"/>
      <c r="R61" s="2"/>
      <c r="S61" s="3" t="str">
        <f t="shared" si="1"/>
        <v>%Z037128</v>
      </c>
      <c r="T61" s="2" t="str">
        <f t="shared" si="2"/>
        <v/>
      </c>
      <c r="U61" s="2"/>
      <c r="V61" s="2" t="str">
        <f t="shared" si="3"/>
        <v>SBDI SPARE</v>
      </c>
      <c r="W61" s="114" t="s">
        <v>2009</v>
      </c>
      <c r="X61" s="2" t="s">
        <v>2010</v>
      </c>
      <c r="Y61" s="114"/>
      <c r="Z61" s="58" t="s">
        <v>165</v>
      </c>
      <c r="AA61" s="4"/>
      <c r="AB61" s="4"/>
      <c r="AC61" s="5"/>
      <c r="AD61" s="6" t="s">
        <v>161</v>
      </c>
      <c r="AE61" s="6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4"/>
      <c r="BL61" s="8"/>
      <c r="BM61" s="8"/>
      <c r="BN61" s="8"/>
      <c r="BO61" s="4"/>
      <c r="BP61" s="4"/>
      <c r="BQ61" s="4"/>
      <c r="BR61" s="4"/>
      <c r="BS61" s="18"/>
      <c r="BT61" s="19"/>
      <c r="BU61" s="18"/>
      <c r="BV61" s="19"/>
    </row>
    <row r="62" spans="1:75" ht="19.899999999999999" customHeight="1">
      <c r="A62" s="194">
        <v>61</v>
      </c>
      <c r="B62" s="195">
        <v>29</v>
      </c>
      <c r="C62" s="195"/>
      <c r="D62" s="196"/>
      <c r="E62" s="196" t="s">
        <v>2127</v>
      </c>
      <c r="F62" s="2" t="str">
        <f t="shared" si="8"/>
        <v>FCS0302</v>
      </c>
      <c r="G62" s="1">
        <f t="shared" si="9"/>
        <v>3</v>
      </c>
      <c r="H62" s="1">
        <f t="shared" si="10"/>
        <v>7</v>
      </c>
      <c r="I62" s="1">
        <v>29</v>
      </c>
      <c r="J62" s="60" t="str">
        <f t="shared" si="11"/>
        <v>ADV151-P</v>
      </c>
      <c r="K62" s="2" t="str">
        <f t="shared" si="0"/>
        <v>DI</v>
      </c>
      <c r="L62" s="2"/>
      <c r="M62" s="2" t="s">
        <v>2005</v>
      </c>
      <c r="N62" s="2" t="s">
        <v>489</v>
      </c>
      <c r="O62" s="2"/>
      <c r="P62" s="2"/>
      <c r="Q62" s="2"/>
      <c r="R62" s="2"/>
      <c r="S62" s="3" t="str">
        <f t="shared" si="1"/>
        <v>%Z037129</v>
      </c>
      <c r="T62" s="2" t="str">
        <f t="shared" si="2"/>
        <v/>
      </c>
      <c r="U62" s="2"/>
      <c r="V62" s="2" t="str">
        <f t="shared" si="3"/>
        <v>SBDI SPARE</v>
      </c>
      <c r="W62" s="114" t="s">
        <v>2009</v>
      </c>
      <c r="X62" s="2" t="s">
        <v>2010</v>
      </c>
      <c r="Y62" s="114"/>
      <c r="Z62" s="58" t="s">
        <v>165</v>
      </c>
      <c r="AA62" s="4"/>
      <c r="AB62" s="4"/>
      <c r="AC62" s="5"/>
      <c r="AD62" s="6" t="s">
        <v>161</v>
      </c>
      <c r="AE62" s="6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4"/>
      <c r="BL62" s="8"/>
      <c r="BM62" s="8"/>
      <c r="BN62" s="8"/>
      <c r="BO62" s="4"/>
      <c r="BP62" s="4"/>
      <c r="BQ62" s="4"/>
      <c r="BR62" s="4"/>
      <c r="BS62" s="18"/>
      <c r="BT62" s="19"/>
      <c r="BU62" s="18"/>
      <c r="BV62" s="19"/>
    </row>
    <row r="63" spans="1:75" ht="19.899999999999999" customHeight="1">
      <c r="A63" s="194">
        <v>62</v>
      </c>
      <c r="B63" s="204">
        <v>30</v>
      </c>
      <c r="C63" s="195"/>
      <c r="D63" s="115"/>
      <c r="E63" s="196" t="s">
        <v>2127</v>
      </c>
      <c r="F63" s="2" t="str">
        <f t="shared" si="8"/>
        <v>FCS0302</v>
      </c>
      <c r="G63" s="1">
        <f t="shared" si="9"/>
        <v>3</v>
      </c>
      <c r="H63" s="1">
        <f t="shared" si="10"/>
        <v>7</v>
      </c>
      <c r="I63" s="1">
        <v>30</v>
      </c>
      <c r="J63" s="60" t="str">
        <f t="shared" si="11"/>
        <v>ADV151-P</v>
      </c>
      <c r="K63" s="2" t="str">
        <f t="shared" si="0"/>
        <v>DI</v>
      </c>
      <c r="L63" s="2"/>
      <c r="M63" s="2" t="s">
        <v>2005</v>
      </c>
      <c r="N63" s="2" t="s">
        <v>489</v>
      </c>
      <c r="O63" s="2"/>
      <c r="P63" s="2"/>
      <c r="Q63" s="36"/>
      <c r="R63" s="36"/>
      <c r="S63" s="3" t="str">
        <f t="shared" si="1"/>
        <v>%Z037130</v>
      </c>
      <c r="T63" s="2" t="str">
        <f t="shared" si="2"/>
        <v/>
      </c>
      <c r="U63" s="36"/>
      <c r="V63" s="2" t="str">
        <f t="shared" si="3"/>
        <v>SBDI SPARE</v>
      </c>
      <c r="W63" s="114" t="s">
        <v>2009</v>
      </c>
      <c r="X63" s="2" t="s">
        <v>2010</v>
      </c>
      <c r="Y63" s="114"/>
      <c r="Z63" s="58" t="s">
        <v>165</v>
      </c>
      <c r="AA63" s="4"/>
      <c r="AB63" s="4"/>
      <c r="AC63" s="5"/>
      <c r="AD63" s="6" t="s">
        <v>161</v>
      </c>
      <c r="AE63" s="6"/>
      <c r="AF63" s="4"/>
      <c r="AG63" s="4"/>
      <c r="AH63" s="4"/>
      <c r="AI63" s="4"/>
      <c r="AJ63" s="7"/>
      <c r="AK63" s="4"/>
      <c r="AL63" s="4"/>
      <c r="AM63" s="4"/>
      <c r="AN63" s="4"/>
      <c r="AO63" s="4"/>
      <c r="AP63" s="4"/>
      <c r="AQ63" s="4"/>
      <c r="AR63" s="4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4"/>
      <c r="BL63" s="8"/>
      <c r="BM63" s="8"/>
      <c r="BN63" s="8"/>
      <c r="BO63" s="4"/>
      <c r="BP63" s="4"/>
      <c r="BQ63" s="4"/>
      <c r="BR63" s="4"/>
      <c r="BS63" s="18"/>
      <c r="BT63" s="19"/>
      <c r="BU63" s="18"/>
      <c r="BV63" s="19"/>
    </row>
    <row r="64" spans="1:75" ht="19.899999999999999" customHeight="1">
      <c r="A64" s="194">
        <v>63</v>
      </c>
      <c r="B64" s="204">
        <v>31</v>
      </c>
      <c r="C64" s="195"/>
      <c r="D64" s="115"/>
      <c r="E64" s="196" t="s">
        <v>2127</v>
      </c>
      <c r="F64" s="2" t="str">
        <f t="shared" si="8"/>
        <v>FCS0302</v>
      </c>
      <c r="G64" s="1">
        <f t="shared" si="9"/>
        <v>3</v>
      </c>
      <c r="H64" s="1">
        <f t="shared" si="10"/>
        <v>7</v>
      </c>
      <c r="I64" s="1">
        <v>31</v>
      </c>
      <c r="J64" s="60" t="str">
        <f t="shared" si="11"/>
        <v>ADV151-P</v>
      </c>
      <c r="K64" s="2" t="str">
        <f t="shared" si="0"/>
        <v>DI</v>
      </c>
      <c r="L64" s="2"/>
      <c r="M64" s="2" t="s">
        <v>2005</v>
      </c>
      <c r="N64" s="2" t="s">
        <v>489</v>
      </c>
      <c r="O64" s="2"/>
      <c r="P64" s="2"/>
      <c r="Q64" s="2"/>
      <c r="R64" s="2"/>
      <c r="S64" s="3" t="str">
        <f t="shared" si="1"/>
        <v>%Z037131</v>
      </c>
      <c r="T64" s="2" t="str">
        <f t="shared" si="2"/>
        <v/>
      </c>
      <c r="U64" s="36"/>
      <c r="V64" s="2" t="str">
        <f t="shared" si="3"/>
        <v>SBDI SPARE</v>
      </c>
      <c r="W64" s="114" t="s">
        <v>2009</v>
      </c>
      <c r="X64" s="2" t="s">
        <v>2010</v>
      </c>
      <c r="Y64" s="114"/>
      <c r="Z64" s="58" t="s">
        <v>165</v>
      </c>
      <c r="AA64" s="4"/>
      <c r="AB64" s="4"/>
      <c r="AC64" s="5"/>
      <c r="AD64" s="6" t="s">
        <v>161</v>
      </c>
      <c r="AE64" s="6"/>
      <c r="AF64" s="4"/>
      <c r="AG64" s="4"/>
      <c r="AH64" s="4"/>
      <c r="AI64" s="4"/>
      <c r="AJ64" s="8"/>
      <c r="AK64" s="4"/>
      <c r="AL64" s="4"/>
      <c r="AM64" s="4"/>
      <c r="AN64" s="4"/>
      <c r="AO64" s="4"/>
      <c r="AP64" s="4"/>
      <c r="AQ64" s="4"/>
      <c r="AR64" s="4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4"/>
      <c r="BL64" s="8"/>
      <c r="BM64" s="8"/>
      <c r="BN64" s="8"/>
      <c r="BO64" s="4"/>
      <c r="BP64" s="4"/>
      <c r="BQ64" s="4"/>
      <c r="BR64" s="4"/>
      <c r="BS64" s="18"/>
      <c r="BT64" s="19"/>
      <c r="BU64" s="18"/>
      <c r="BV64" s="19"/>
    </row>
    <row r="65" spans="1:75" ht="19.899999999999999" customHeight="1">
      <c r="A65" s="194">
        <v>64</v>
      </c>
      <c r="B65" s="204">
        <v>32</v>
      </c>
      <c r="C65" s="195"/>
      <c r="D65" s="115"/>
      <c r="E65" s="196" t="s">
        <v>2127</v>
      </c>
      <c r="F65" s="2" t="str">
        <f t="shared" si="8"/>
        <v>FCS0302</v>
      </c>
      <c r="G65" s="1">
        <f t="shared" si="9"/>
        <v>3</v>
      </c>
      <c r="H65" s="1">
        <f t="shared" si="10"/>
        <v>7</v>
      </c>
      <c r="I65" s="1">
        <v>32</v>
      </c>
      <c r="J65" s="60" t="str">
        <f t="shared" si="11"/>
        <v>ADV151-P</v>
      </c>
      <c r="K65" s="2" t="str">
        <f t="shared" si="0"/>
        <v>DI</v>
      </c>
      <c r="L65" s="2"/>
      <c r="M65" s="2" t="s">
        <v>2005</v>
      </c>
      <c r="N65" s="2" t="s">
        <v>489</v>
      </c>
      <c r="O65" s="2"/>
      <c r="P65" s="2"/>
      <c r="Q65" s="2"/>
      <c r="R65" s="2"/>
      <c r="S65" s="3" t="str">
        <f t="shared" si="1"/>
        <v>%Z037132</v>
      </c>
      <c r="T65" s="2" t="str">
        <f t="shared" si="2"/>
        <v/>
      </c>
      <c r="U65" s="36"/>
      <c r="V65" s="2" t="str">
        <f t="shared" si="3"/>
        <v>SBDI SPARE</v>
      </c>
      <c r="W65" s="114" t="s">
        <v>2009</v>
      </c>
      <c r="X65" s="2" t="s">
        <v>2010</v>
      </c>
      <c r="Y65" s="114"/>
      <c r="Z65" s="58" t="s">
        <v>165</v>
      </c>
      <c r="AA65" s="4"/>
      <c r="AB65" s="4"/>
      <c r="AC65" s="5"/>
      <c r="AD65" s="6" t="s">
        <v>161</v>
      </c>
      <c r="AE65" s="6"/>
      <c r="AF65" s="4"/>
      <c r="AG65" s="4"/>
      <c r="AH65" s="4"/>
      <c r="AI65" s="4"/>
      <c r="AJ65" s="8"/>
      <c r="AK65" s="4"/>
      <c r="AL65" s="4"/>
      <c r="AM65" s="4"/>
      <c r="AN65" s="4"/>
      <c r="AO65" s="4"/>
      <c r="AP65" s="4"/>
      <c r="AQ65" s="4"/>
      <c r="AR65" s="4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4"/>
      <c r="BL65" s="8"/>
      <c r="BM65" s="8"/>
      <c r="BN65" s="8"/>
      <c r="BO65" s="4"/>
      <c r="BP65" s="4"/>
      <c r="BQ65" s="4"/>
      <c r="BR65" s="4"/>
      <c r="BS65" s="18"/>
      <c r="BT65" s="19"/>
      <c r="BU65" s="18"/>
      <c r="BV65" s="19"/>
    </row>
    <row r="66" spans="1:75" ht="19.899999999999999" customHeight="1">
      <c r="A66" s="194">
        <v>65</v>
      </c>
      <c r="B66" s="195">
        <v>1</v>
      </c>
      <c r="C66" s="195"/>
      <c r="D66" s="196" t="s">
        <v>4430</v>
      </c>
      <c r="E66" s="196" t="s">
        <v>4431</v>
      </c>
      <c r="F66" s="2" t="str">
        <f t="shared" si="8"/>
        <v>FCS0302</v>
      </c>
      <c r="G66" s="1">
        <v>4</v>
      </c>
      <c r="H66" s="1">
        <v>7</v>
      </c>
      <c r="I66" s="1">
        <v>1</v>
      </c>
      <c r="J66" s="60" t="s">
        <v>2004</v>
      </c>
      <c r="K66" s="2" t="str">
        <f t="shared" ref="K66:K129" si="12">IF(MID(J66,4,3)="551","DO","DI")</f>
        <v>DI</v>
      </c>
      <c r="L66" s="2"/>
      <c r="M66" s="2" t="s">
        <v>2005</v>
      </c>
      <c r="N66" s="2" t="s">
        <v>489</v>
      </c>
      <c r="O66" s="2">
        <v>42</v>
      </c>
      <c r="P66" s="2"/>
      <c r="Q66" s="2" t="s">
        <v>4432</v>
      </c>
      <c r="R66" s="2" t="s">
        <v>2215</v>
      </c>
      <c r="S66" s="3" t="str">
        <f t="shared" ref="S66:S129" si="13">"%Z"&amp;TEXT(G66,"00")&amp;TEXT(H66,"0")&amp;"1"&amp;TEXT(I66,"00")</f>
        <v>%Z047101</v>
      </c>
      <c r="T66" s="2" t="str">
        <f t="shared" ref="T66:T129" si="14">IF(D66&lt;&gt;"",D66,"")</f>
        <v>08XI-PU602A</v>
      </c>
      <c r="U66" s="2" t="s">
        <v>4433</v>
      </c>
      <c r="V66" s="2" t="str">
        <f t="shared" ref="V66:V129" si="15">IF(E66&lt;&gt;"",E66,"")</f>
        <v>PU602A电机运行状态</v>
      </c>
      <c r="W66" s="114" t="s">
        <v>2217</v>
      </c>
      <c r="X66" s="2" t="s">
        <v>2218</v>
      </c>
      <c r="Y66" s="114" t="s">
        <v>2219</v>
      </c>
      <c r="Z66" s="58" t="s">
        <v>165</v>
      </c>
      <c r="AA66" s="4"/>
      <c r="AB66" s="4"/>
      <c r="AC66" s="5"/>
      <c r="AD66" s="6"/>
      <c r="AE66" s="6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4"/>
      <c r="BL66" s="8"/>
      <c r="BM66" s="8"/>
      <c r="BN66" s="8"/>
      <c r="BO66" s="4"/>
      <c r="BP66" s="4"/>
      <c r="BQ66" s="4"/>
      <c r="BR66" s="4"/>
      <c r="BS66" s="110"/>
      <c r="BT66" s="19"/>
      <c r="BU66" s="18"/>
      <c r="BV66" s="19"/>
      <c r="BW66" s="21"/>
    </row>
    <row r="67" spans="1:75" ht="19.899999999999999" customHeight="1">
      <c r="A67" s="194">
        <v>66</v>
      </c>
      <c r="B67" s="195">
        <v>2</v>
      </c>
      <c r="C67" s="195"/>
      <c r="D67" s="196" t="s">
        <v>4434</v>
      </c>
      <c r="E67" s="196" t="s">
        <v>4435</v>
      </c>
      <c r="F67" s="2" t="str">
        <f t="shared" si="8"/>
        <v>FCS0302</v>
      </c>
      <c r="G67" s="1">
        <f t="shared" ref="G67:G97" si="16">G66</f>
        <v>4</v>
      </c>
      <c r="H67" s="1">
        <f t="shared" ref="H67:H97" si="17">H66</f>
        <v>7</v>
      </c>
      <c r="I67" s="1">
        <v>2</v>
      </c>
      <c r="J67" s="60" t="str">
        <f t="shared" ref="J67:J97" si="18">J66</f>
        <v>ADV151-P</v>
      </c>
      <c r="K67" s="2" t="str">
        <f t="shared" si="12"/>
        <v>DI</v>
      </c>
      <c r="L67" s="2"/>
      <c r="M67" s="2" t="s">
        <v>2005</v>
      </c>
      <c r="N67" s="2" t="s">
        <v>489</v>
      </c>
      <c r="O67" s="2">
        <v>42</v>
      </c>
      <c r="P67" s="2"/>
      <c r="Q67" s="2" t="s">
        <v>4436</v>
      </c>
      <c r="R67" s="2" t="s">
        <v>2215</v>
      </c>
      <c r="S67" s="3" t="str">
        <f t="shared" si="13"/>
        <v>%Z047102</v>
      </c>
      <c r="T67" s="2" t="str">
        <f t="shared" si="14"/>
        <v>08XI-PU602S</v>
      </c>
      <c r="U67" s="2" t="s">
        <v>4437</v>
      </c>
      <c r="V67" s="2" t="str">
        <f t="shared" si="15"/>
        <v>PU602S电机运行状态</v>
      </c>
      <c r="W67" s="114" t="s">
        <v>2217</v>
      </c>
      <c r="X67" s="2" t="s">
        <v>2218</v>
      </c>
      <c r="Y67" s="114" t="s">
        <v>2219</v>
      </c>
      <c r="Z67" s="58" t="s">
        <v>165</v>
      </c>
      <c r="AA67" s="4"/>
      <c r="AB67" s="4"/>
      <c r="AC67" s="5"/>
      <c r="AD67" s="6"/>
      <c r="AE67" s="6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4"/>
      <c r="BL67" s="8"/>
      <c r="BM67" s="8"/>
      <c r="BN67" s="8"/>
      <c r="BO67" s="4"/>
      <c r="BP67" s="4"/>
      <c r="BQ67" s="4"/>
      <c r="BR67" s="4"/>
      <c r="BS67" s="110"/>
      <c r="BT67" s="19"/>
      <c r="BU67" s="18"/>
      <c r="BV67" s="19"/>
      <c r="BW67" s="21"/>
    </row>
    <row r="68" spans="1:75" ht="19.899999999999999" customHeight="1">
      <c r="A68" s="194">
        <v>67</v>
      </c>
      <c r="B68" s="195">
        <v>3</v>
      </c>
      <c r="C68" s="195"/>
      <c r="D68" s="196" t="s">
        <v>4438</v>
      </c>
      <c r="E68" s="196" t="s">
        <v>4439</v>
      </c>
      <c r="F68" s="2" t="str">
        <f t="shared" si="8"/>
        <v>FCS0302</v>
      </c>
      <c r="G68" s="1">
        <f t="shared" si="16"/>
        <v>4</v>
      </c>
      <c r="H68" s="1">
        <f t="shared" si="17"/>
        <v>7</v>
      </c>
      <c r="I68" s="1">
        <v>3</v>
      </c>
      <c r="J68" s="60" t="str">
        <f t="shared" si="18"/>
        <v>ADV151-P</v>
      </c>
      <c r="K68" s="2" t="str">
        <f t="shared" si="12"/>
        <v>DI</v>
      </c>
      <c r="L68" s="2"/>
      <c r="M68" s="2" t="s">
        <v>2005</v>
      </c>
      <c r="N68" s="2" t="s">
        <v>489</v>
      </c>
      <c r="O68" s="2">
        <v>42</v>
      </c>
      <c r="P68" s="2"/>
      <c r="Q68" s="2" t="s">
        <v>4440</v>
      </c>
      <c r="R68" s="2" t="s">
        <v>2215</v>
      </c>
      <c r="S68" s="3" t="str">
        <f t="shared" si="13"/>
        <v>%Z047103</v>
      </c>
      <c r="T68" s="2" t="str">
        <f t="shared" si="14"/>
        <v>08XI-PU603A</v>
      </c>
      <c r="U68" s="2" t="s">
        <v>4441</v>
      </c>
      <c r="V68" s="2" t="str">
        <f t="shared" si="15"/>
        <v>PU603A电机运行状态</v>
      </c>
      <c r="W68" s="114" t="s">
        <v>2217</v>
      </c>
      <c r="X68" s="2" t="s">
        <v>2218</v>
      </c>
      <c r="Y68" s="114" t="s">
        <v>2219</v>
      </c>
      <c r="Z68" s="58" t="s">
        <v>165</v>
      </c>
      <c r="AA68" s="4"/>
      <c r="AB68" s="4"/>
      <c r="AC68" s="5"/>
      <c r="AD68" s="6"/>
      <c r="AE68" s="6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4"/>
      <c r="BL68" s="8"/>
      <c r="BM68" s="8"/>
      <c r="BN68" s="8"/>
      <c r="BO68" s="4"/>
      <c r="BP68" s="4"/>
      <c r="BQ68" s="4"/>
      <c r="BR68" s="4"/>
      <c r="BS68" s="110"/>
      <c r="BT68" s="19"/>
      <c r="BU68" s="18"/>
      <c r="BV68" s="19"/>
      <c r="BW68" s="21"/>
    </row>
    <row r="69" spans="1:75" ht="19.899999999999999" customHeight="1">
      <c r="A69" s="194">
        <v>68</v>
      </c>
      <c r="B69" s="195">
        <v>4</v>
      </c>
      <c r="C69" s="195"/>
      <c r="D69" s="196" t="s">
        <v>4442</v>
      </c>
      <c r="E69" s="196" t="s">
        <v>4443</v>
      </c>
      <c r="F69" s="2" t="str">
        <f t="shared" si="8"/>
        <v>FCS0302</v>
      </c>
      <c r="G69" s="1">
        <f t="shared" si="16"/>
        <v>4</v>
      </c>
      <c r="H69" s="1">
        <f t="shared" si="17"/>
        <v>7</v>
      </c>
      <c r="I69" s="1">
        <v>4</v>
      </c>
      <c r="J69" s="60" t="str">
        <f t="shared" si="18"/>
        <v>ADV151-P</v>
      </c>
      <c r="K69" s="2" t="str">
        <f t="shared" si="12"/>
        <v>DI</v>
      </c>
      <c r="L69" s="2"/>
      <c r="M69" s="2" t="s">
        <v>2005</v>
      </c>
      <c r="N69" s="2" t="s">
        <v>489</v>
      </c>
      <c r="O69" s="2">
        <v>42</v>
      </c>
      <c r="P69" s="2"/>
      <c r="Q69" s="2" t="s">
        <v>4444</v>
      </c>
      <c r="R69" s="2" t="s">
        <v>2215</v>
      </c>
      <c r="S69" s="3" t="str">
        <f t="shared" si="13"/>
        <v>%Z047104</v>
      </c>
      <c r="T69" s="2" t="str">
        <f t="shared" si="14"/>
        <v>08XI-PU603S</v>
      </c>
      <c r="U69" s="2" t="s">
        <v>4445</v>
      </c>
      <c r="V69" s="2" t="str">
        <f t="shared" si="15"/>
        <v>PU603S电机运行状态</v>
      </c>
      <c r="W69" s="114" t="s">
        <v>2217</v>
      </c>
      <c r="X69" s="2" t="s">
        <v>2218</v>
      </c>
      <c r="Y69" s="114" t="s">
        <v>2219</v>
      </c>
      <c r="Z69" s="58" t="s">
        <v>165</v>
      </c>
      <c r="AA69" s="4"/>
      <c r="AB69" s="4"/>
      <c r="AC69" s="5"/>
      <c r="AD69" s="6"/>
      <c r="AE69" s="6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4"/>
      <c r="BL69" s="8"/>
      <c r="BM69" s="8"/>
      <c r="BN69" s="8"/>
      <c r="BO69" s="4"/>
      <c r="BP69" s="4"/>
      <c r="BQ69" s="4"/>
      <c r="BR69" s="4"/>
      <c r="BS69" s="110"/>
      <c r="BT69" s="19"/>
      <c r="BU69" s="18"/>
      <c r="BV69" s="19"/>
      <c r="BW69" s="21"/>
    </row>
    <row r="70" spans="1:75" ht="19.899999999999999" customHeight="1">
      <c r="A70" s="194">
        <v>69</v>
      </c>
      <c r="B70" s="195">
        <v>5</v>
      </c>
      <c r="C70" s="195" t="s">
        <v>3247</v>
      </c>
      <c r="D70" s="196" t="s">
        <v>4446</v>
      </c>
      <c r="E70" s="196" t="s">
        <v>4447</v>
      </c>
      <c r="F70" s="2" t="str">
        <f t="shared" si="8"/>
        <v>FCS0302</v>
      </c>
      <c r="G70" s="1">
        <f t="shared" si="16"/>
        <v>4</v>
      </c>
      <c r="H70" s="1">
        <f t="shared" si="17"/>
        <v>7</v>
      </c>
      <c r="I70" s="1">
        <v>5</v>
      </c>
      <c r="J70" s="60" t="str">
        <f t="shared" si="18"/>
        <v>ADV151-P</v>
      </c>
      <c r="K70" s="2" t="str">
        <f t="shared" si="12"/>
        <v>DI</v>
      </c>
      <c r="L70" s="2"/>
      <c r="M70" s="2" t="s">
        <v>2005</v>
      </c>
      <c r="N70" s="2" t="s">
        <v>489</v>
      </c>
      <c r="O70" s="2">
        <v>42</v>
      </c>
      <c r="P70" s="2"/>
      <c r="Q70" s="2" t="s">
        <v>4448</v>
      </c>
      <c r="R70" s="2" t="s">
        <v>2215</v>
      </c>
      <c r="S70" s="3" t="str">
        <f t="shared" si="13"/>
        <v>%Z047105</v>
      </c>
      <c r="T70" s="2" t="str">
        <f t="shared" si="14"/>
        <v>08XI-PU604A</v>
      </c>
      <c r="U70" s="2" t="s">
        <v>4449</v>
      </c>
      <c r="V70" s="2" t="str">
        <f t="shared" si="15"/>
        <v>PU604A电机运行状态</v>
      </c>
      <c r="W70" s="114" t="s">
        <v>2217</v>
      </c>
      <c r="X70" s="2" t="s">
        <v>2218</v>
      </c>
      <c r="Y70" s="114" t="s">
        <v>2219</v>
      </c>
      <c r="Z70" s="58" t="s">
        <v>165</v>
      </c>
      <c r="AA70" s="4"/>
      <c r="AB70" s="4"/>
      <c r="AC70" s="5"/>
      <c r="AD70" s="6"/>
      <c r="AE70" s="6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4"/>
      <c r="BL70" s="8"/>
      <c r="BM70" s="8"/>
      <c r="BN70" s="8"/>
      <c r="BO70" s="4"/>
      <c r="BP70" s="4"/>
      <c r="BQ70" s="4"/>
      <c r="BR70" s="4"/>
      <c r="BS70" s="110"/>
      <c r="BT70" s="19"/>
      <c r="BU70" s="18"/>
      <c r="BV70" s="19"/>
      <c r="BW70" s="21"/>
    </row>
    <row r="71" spans="1:75" ht="19.899999999999999" customHeight="1">
      <c r="A71" s="194">
        <v>70</v>
      </c>
      <c r="B71" s="195">
        <v>6</v>
      </c>
      <c r="C71" s="195" t="s">
        <v>3247</v>
      </c>
      <c r="D71" s="196" t="s">
        <v>4450</v>
      </c>
      <c r="E71" s="196" t="s">
        <v>4451</v>
      </c>
      <c r="F71" s="2" t="str">
        <f t="shared" si="8"/>
        <v>FCS0302</v>
      </c>
      <c r="G71" s="1">
        <f t="shared" si="16"/>
        <v>4</v>
      </c>
      <c r="H71" s="1">
        <f t="shared" si="17"/>
        <v>7</v>
      </c>
      <c r="I71" s="1">
        <v>6</v>
      </c>
      <c r="J71" s="60" t="str">
        <f t="shared" si="18"/>
        <v>ADV151-P</v>
      </c>
      <c r="K71" s="2" t="str">
        <f t="shared" si="12"/>
        <v>DI</v>
      </c>
      <c r="L71" s="2"/>
      <c r="M71" s="2" t="s">
        <v>2005</v>
      </c>
      <c r="N71" s="2" t="s">
        <v>489</v>
      </c>
      <c r="O71" s="2">
        <v>42</v>
      </c>
      <c r="P71" s="2"/>
      <c r="Q71" s="2" t="s">
        <v>4452</v>
      </c>
      <c r="R71" s="2" t="s">
        <v>2215</v>
      </c>
      <c r="S71" s="3" t="str">
        <f t="shared" si="13"/>
        <v>%Z047106</v>
      </c>
      <c r="T71" s="2" t="str">
        <f t="shared" si="14"/>
        <v>08XI-PU604S</v>
      </c>
      <c r="U71" s="2" t="s">
        <v>4453</v>
      </c>
      <c r="V71" s="2" t="str">
        <f t="shared" si="15"/>
        <v>PU604S电机运行状态</v>
      </c>
      <c r="W71" s="114" t="s">
        <v>2217</v>
      </c>
      <c r="X71" s="2" t="s">
        <v>2218</v>
      </c>
      <c r="Y71" s="114" t="s">
        <v>2219</v>
      </c>
      <c r="Z71" s="58" t="s">
        <v>165</v>
      </c>
      <c r="AA71" s="4"/>
      <c r="AB71" s="4"/>
      <c r="AC71" s="5"/>
      <c r="AD71" s="6"/>
      <c r="AE71" s="6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4"/>
      <c r="BL71" s="8"/>
      <c r="BM71" s="8"/>
      <c r="BN71" s="8"/>
      <c r="BO71" s="4"/>
      <c r="BP71" s="4"/>
      <c r="BQ71" s="4"/>
      <c r="BR71" s="4"/>
      <c r="BS71" s="110"/>
      <c r="BT71" s="19"/>
      <c r="BU71" s="18"/>
      <c r="BV71" s="19"/>
      <c r="BW71" s="21"/>
    </row>
    <row r="72" spans="1:75" ht="19.899999999999999" customHeight="1">
      <c r="A72" s="194">
        <v>71</v>
      </c>
      <c r="B72" s="195">
        <v>7</v>
      </c>
      <c r="C72" s="195" t="s">
        <v>3247</v>
      </c>
      <c r="D72" s="196" t="s">
        <v>4454</v>
      </c>
      <c r="E72" s="196" t="s">
        <v>4455</v>
      </c>
      <c r="F72" s="2" t="str">
        <f t="shared" si="8"/>
        <v>FCS0302</v>
      </c>
      <c r="G72" s="1">
        <f t="shared" si="16"/>
        <v>4</v>
      </c>
      <c r="H72" s="1">
        <f t="shared" si="17"/>
        <v>7</v>
      </c>
      <c r="I72" s="1">
        <v>7</v>
      </c>
      <c r="J72" s="60" t="str">
        <f t="shared" si="18"/>
        <v>ADV151-P</v>
      </c>
      <c r="K72" s="2" t="str">
        <f t="shared" si="12"/>
        <v>DI</v>
      </c>
      <c r="L72" s="2"/>
      <c r="M72" s="2" t="s">
        <v>2005</v>
      </c>
      <c r="N72" s="2" t="s">
        <v>489</v>
      </c>
      <c r="O72" s="2">
        <v>42</v>
      </c>
      <c r="P72" s="2"/>
      <c r="Q72" s="2" t="s">
        <v>4456</v>
      </c>
      <c r="R72" s="2" t="s">
        <v>2215</v>
      </c>
      <c r="S72" s="3" t="str">
        <f t="shared" si="13"/>
        <v>%Z047107</v>
      </c>
      <c r="T72" s="2" t="str">
        <f t="shared" si="14"/>
        <v>08XI-PU605A</v>
      </c>
      <c r="U72" s="2" t="s">
        <v>4457</v>
      </c>
      <c r="V72" s="2" t="str">
        <f t="shared" si="15"/>
        <v>PU605A电机运行状态</v>
      </c>
      <c r="W72" s="114" t="s">
        <v>2217</v>
      </c>
      <c r="X72" s="2" t="s">
        <v>2218</v>
      </c>
      <c r="Y72" s="114" t="s">
        <v>2219</v>
      </c>
      <c r="Z72" s="58" t="s">
        <v>165</v>
      </c>
      <c r="AA72" s="4"/>
      <c r="AB72" s="4"/>
      <c r="AC72" s="5"/>
      <c r="AD72" s="6"/>
      <c r="AE72" s="6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4"/>
      <c r="BL72" s="8"/>
      <c r="BM72" s="8"/>
      <c r="BN72" s="8"/>
      <c r="BO72" s="4"/>
      <c r="BP72" s="4"/>
      <c r="BQ72" s="4"/>
      <c r="BR72" s="4"/>
      <c r="BS72" s="110"/>
      <c r="BT72" s="19"/>
      <c r="BU72" s="18"/>
      <c r="BV72" s="19"/>
      <c r="BW72" s="21"/>
    </row>
    <row r="73" spans="1:75" ht="19.899999999999999" customHeight="1">
      <c r="A73" s="194">
        <v>72</v>
      </c>
      <c r="B73" s="195">
        <v>8</v>
      </c>
      <c r="C73" s="195" t="s">
        <v>3247</v>
      </c>
      <c r="D73" s="196" t="s">
        <v>4458</v>
      </c>
      <c r="E73" s="196" t="s">
        <v>4459</v>
      </c>
      <c r="F73" s="2" t="str">
        <f t="shared" si="8"/>
        <v>FCS0302</v>
      </c>
      <c r="G73" s="1">
        <f t="shared" si="16"/>
        <v>4</v>
      </c>
      <c r="H73" s="1">
        <f t="shared" si="17"/>
        <v>7</v>
      </c>
      <c r="I73" s="1">
        <v>8</v>
      </c>
      <c r="J73" s="60" t="str">
        <f t="shared" si="18"/>
        <v>ADV151-P</v>
      </c>
      <c r="K73" s="2" t="str">
        <f t="shared" si="12"/>
        <v>DI</v>
      </c>
      <c r="L73" s="2"/>
      <c r="M73" s="2" t="s">
        <v>2005</v>
      </c>
      <c r="N73" s="2" t="s">
        <v>489</v>
      </c>
      <c r="O73" s="2">
        <v>42</v>
      </c>
      <c r="P73" s="2"/>
      <c r="Q73" s="2" t="s">
        <v>4460</v>
      </c>
      <c r="R73" s="2" t="s">
        <v>2215</v>
      </c>
      <c r="S73" s="3" t="str">
        <f t="shared" si="13"/>
        <v>%Z047108</v>
      </c>
      <c r="T73" s="2" t="str">
        <f t="shared" si="14"/>
        <v>08XI-PU605S</v>
      </c>
      <c r="U73" s="2" t="s">
        <v>4461</v>
      </c>
      <c r="V73" s="2" t="str">
        <f t="shared" si="15"/>
        <v>PU605S电机运行状态</v>
      </c>
      <c r="W73" s="114" t="s">
        <v>2217</v>
      </c>
      <c r="X73" s="2" t="s">
        <v>2218</v>
      </c>
      <c r="Y73" s="114" t="s">
        <v>2219</v>
      </c>
      <c r="Z73" s="58" t="s">
        <v>165</v>
      </c>
      <c r="AA73" s="4"/>
      <c r="AB73" s="4"/>
      <c r="AC73" s="5"/>
      <c r="AD73" s="6"/>
      <c r="AE73" s="6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4"/>
      <c r="BL73" s="8"/>
      <c r="BM73" s="8"/>
      <c r="BN73" s="8"/>
      <c r="BO73" s="4"/>
      <c r="BP73" s="4"/>
      <c r="BQ73" s="4"/>
      <c r="BR73" s="4"/>
      <c r="BS73" s="110"/>
      <c r="BT73" s="19"/>
      <c r="BU73" s="18"/>
      <c r="BV73" s="19"/>
      <c r="BW73" s="21"/>
    </row>
    <row r="74" spans="1:75" ht="19.899999999999999" customHeight="1">
      <c r="A74" s="194">
        <v>73</v>
      </c>
      <c r="B74" s="195">
        <v>9</v>
      </c>
      <c r="C74" s="195"/>
      <c r="D74" s="196" t="s">
        <v>4462</v>
      </c>
      <c r="E74" s="196" t="s">
        <v>4463</v>
      </c>
      <c r="F74" s="2" t="str">
        <f t="shared" si="8"/>
        <v>FCS0302</v>
      </c>
      <c r="G74" s="1">
        <f t="shared" si="16"/>
        <v>4</v>
      </c>
      <c r="H74" s="1">
        <f t="shared" si="17"/>
        <v>7</v>
      </c>
      <c r="I74" s="1">
        <v>9</v>
      </c>
      <c r="J74" s="60" t="str">
        <f t="shared" si="18"/>
        <v>ADV151-P</v>
      </c>
      <c r="K74" s="2" t="str">
        <f t="shared" si="12"/>
        <v>DI</v>
      </c>
      <c r="L74" s="2"/>
      <c r="M74" s="2" t="s">
        <v>2005</v>
      </c>
      <c r="N74" s="2" t="s">
        <v>489</v>
      </c>
      <c r="O74" s="2">
        <v>42</v>
      </c>
      <c r="P74" s="2"/>
      <c r="Q74" s="2" t="s">
        <v>4464</v>
      </c>
      <c r="R74" s="2" t="s">
        <v>2215</v>
      </c>
      <c r="S74" s="3" t="str">
        <f t="shared" si="13"/>
        <v>%Z047109</v>
      </c>
      <c r="T74" s="2" t="str">
        <f t="shared" si="14"/>
        <v>08XI-PU702A</v>
      </c>
      <c r="U74" s="2" t="s">
        <v>4465</v>
      </c>
      <c r="V74" s="2" t="str">
        <f t="shared" si="15"/>
        <v>PU702A电机运行状态</v>
      </c>
      <c r="W74" s="114" t="s">
        <v>2217</v>
      </c>
      <c r="X74" s="2" t="s">
        <v>2218</v>
      </c>
      <c r="Y74" s="114" t="s">
        <v>2219</v>
      </c>
      <c r="Z74" s="58" t="s">
        <v>165</v>
      </c>
      <c r="AA74" s="4"/>
      <c r="AB74" s="4"/>
      <c r="AC74" s="5"/>
      <c r="AD74" s="6"/>
      <c r="AE74" s="6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4"/>
      <c r="BL74" s="8"/>
      <c r="BM74" s="8"/>
      <c r="BN74" s="8"/>
      <c r="BO74" s="4"/>
      <c r="BP74" s="4"/>
      <c r="BQ74" s="4"/>
      <c r="BR74" s="4"/>
      <c r="BS74" s="110"/>
      <c r="BT74" s="19"/>
      <c r="BU74" s="18"/>
      <c r="BV74" s="19"/>
      <c r="BW74" s="21"/>
    </row>
    <row r="75" spans="1:75" ht="19.899999999999999" customHeight="1">
      <c r="A75" s="194">
        <v>74</v>
      </c>
      <c r="B75" s="195">
        <v>10</v>
      </c>
      <c r="C75" s="195"/>
      <c r="D75" s="196" t="s">
        <v>4466</v>
      </c>
      <c r="E75" s="196" t="s">
        <v>4467</v>
      </c>
      <c r="F75" s="2" t="str">
        <f t="shared" si="8"/>
        <v>FCS0302</v>
      </c>
      <c r="G75" s="1">
        <f t="shared" si="16"/>
        <v>4</v>
      </c>
      <c r="H75" s="1">
        <f t="shared" si="17"/>
        <v>7</v>
      </c>
      <c r="I75" s="1">
        <v>10</v>
      </c>
      <c r="J75" s="60" t="str">
        <f t="shared" si="18"/>
        <v>ADV151-P</v>
      </c>
      <c r="K75" s="2" t="str">
        <f t="shared" si="12"/>
        <v>DI</v>
      </c>
      <c r="L75" s="2"/>
      <c r="M75" s="2" t="s">
        <v>2005</v>
      </c>
      <c r="N75" s="2" t="s">
        <v>489</v>
      </c>
      <c r="O75" s="2">
        <v>42</v>
      </c>
      <c r="P75" s="2"/>
      <c r="Q75" s="2" t="s">
        <v>4468</v>
      </c>
      <c r="R75" s="2" t="s">
        <v>2215</v>
      </c>
      <c r="S75" s="3" t="str">
        <f t="shared" si="13"/>
        <v>%Z047110</v>
      </c>
      <c r="T75" s="2" t="str">
        <f t="shared" si="14"/>
        <v>08XI-PU702S</v>
      </c>
      <c r="U75" s="2" t="s">
        <v>4469</v>
      </c>
      <c r="V75" s="2" t="str">
        <f t="shared" si="15"/>
        <v>PU702S电机运行状态</v>
      </c>
      <c r="W75" s="114" t="s">
        <v>2217</v>
      </c>
      <c r="X75" s="2" t="s">
        <v>2218</v>
      </c>
      <c r="Y75" s="114" t="s">
        <v>2219</v>
      </c>
      <c r="Z75" s="58" t="s">
        <v>165</v>
      </c>
      <c r="AA75" s="4"/>
      <c r="AB75" s="4"/>
      <c r="AC75" s="5"/>
      <c r="AD75" s="6"/>
      <c r="AE75" s="6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4"/>
      <c r="BL75" s="8"/>
      <c r="BM75" s="8"/>
      <c r="BN75" s="8"/>
      <c r="BO75" s="4"/>
      <c r="BP75" s="4"/>
      <c r="BQ75" s="4"/>
      <c r="BR75" s="4"/>
      <c r="BS75" s="110"/>
      <c r="BT75" s="19"/>
      <c r="BU75" s="18"/>
      <c r="BV75" s="19"/>
      <c r="BW75" s="21"/>
    </row>
    <row r="76" spans="1:75" ht="19.899999999999999" customHeight="1">
      <c r="A76" s="194">
        <v>75</v>
      </c>
      <c r="B76" s="195">
        <v>11</v>
      </c>
      <c r="C76" s="195"/>
      <c r="D76" s="196" t="s">
        <v>4470</v>
      </c>
      <c r="E76" s="196" t="s">
        <v>4471</v>
      </c>
      <c r="F76" s="2" t="str">
        <f t="shared" si="8"/>
        <v>FCS0302</v>
      </c>
      <c r="G76" s="1">
        <f t="shared" si="16"/>
        <v>4</v>
      </c>
      <c r="H76" s="1">
        <f t="shared" si="17"/>
        <v>7</v>
      </c>
      <c r="I76" s="1">
        <v>11</v>
      </c>
      <c r="J76" s="60" t="str">
        <f t="shared" si="18"/>
        <v>ADV151-P</v>
      </c>
      <c r="K76" s="2" t="str">
        <f t="shared" si="12"/>
        <v>DI</v>
      </c>
      <c r="L76" s="2"/>
      <c r="M76" s="2" t="s">
        <v>2005</v>
      </c>
      <c r="N76" s="2" t="s">
        <v>489</v>
      </c>
      <c r="O76" s="2">
        <v>42</v>
      </c>
      <c r="P76" s="2"/>
      <c r="Q76" s="2" t="s">
        <v>4472</v>
      </c>
      <c r="R76" s="2" t="s">
        <v>2215</v>
      </c>
      <c r="S76" s="3" t="str">
        <f t="shared" si="13"/>
        <v>%Z047111</v>
      </c>
      <c r="T76" s="2" t="str">
        <f t="shared" si="14"/>
        <v>08XI-PU703A</v>
      </c>
      <c r="U76" s="2" t="s">
        <v>4473</v>
      </c>
      <c r="V76" s="2" t="str">
        <f t="shared" si="15"/>
        <v>PU703A电机运行状态</v>
      </c>
      <c r="W76" s="114" t="s">
        <v>2217</v>
      </c>
      <c r="X76" s="2" t="s">
        <v>2218</v>
      </c>
      <c r="Y76" s="114" t="s">
        <v>2219</v>
      </c>
      <c r="Z76" s="58" t="s">
        <v>165</v>
      </c>
      <c r="AA76" s="4"/>
      <c r="AB76" s="4"/>
      <c r="AC76" s="5"/>
      <c r="AD76" s="6"/>
      <c r="AE76" s="6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4"/>
      <c r="BL76" s="8"/>
      <c r="BM76" s="8"/>
      <c r="BN76" s="8"/>
      <c r="BO76" s="4"/>
      <c r="BP76" s="4"/>
      <c r="BQ76" s="4"/>
      <c r="BR76" s="4"/>
      <c r="BS76" s="110"/>
      <c r="BT76" s="19"/>
      <c r="BU76" s="18"/>
      <c r="BV76" s="19"/>
      <c r="BW76" s="21"/>
    </row>
    <row r="77" spans="1:75" ht="19.899999999999999" customHeight="1">
      <c r="A77" s="194">
        <v>76</v>
      </c>
      <c r="B77" s="195">
        <v>12</v>
      </c>
      <c r="C77" s="195"/>
      <c r="D77" s="196" t="s">
        <v>4474</v>
      </c>
      <c r="E77" s="196" t="s">
        <v>4475</v>
      </c>
      <c r="F77" s="2" t="str">
        <f t="shared" si="8"/>
        <v>FCS0302</v>
      </c>
      <c r="G77" s="1">
        <f t="shared" si="16"/>
        <v>4</v>
      </c>
      <c r="H77" s="1">
        <f t="shared" si="17"/>
        <v>7</v>
      </c>
      <c r="I77" s="1">
        <v>12</v>
      </c>
      <c r="J77" s="60" t="str">
        <f t="shared" si="18"/>
        <v>ADV151-P</v>
      </c>
      <c r="K77" s="2" t="str">
        <f t="shared" si="12"/>
        <v>DI</v>
      </c>
      <c r="L77" s="2"/>
      <c r="M77" s="2" t="s">
        <v>2005</v>
      </c>
      <c r="N77" s="2" t="s">
        <v>489</v>
      </c>
      <c r="O77" s="2">
        <v>42</v>
      </c>
      <c r="P77" s="2"/>
      <c r="Q77" s="2" t="s">
        <v>4476</v>
      </c>
      <c r="R77" s="2" t="s">
        <v>2215</v>
      </c>
      <c r="S77" s="3" t="str">
        <f t="shared" si="13"/>
        <v>%Z047112</v>
      </c>
      <c r="T77" s="2" t="str">
        <f t="shared" si="14"/>
        <v>08XI-PU703S</v>
      </c>
      <c r="U77" s="2" t="s">
        <v>4477</v>
      </c>
      <c r="V77" s="2" t="str">
        <f t="shared" si="15"/>
        <v>PU703S电机运行状态</v>
      </c>
      <c r="W77" s="114" t="s">
        <v>2217</v>
      </c>
      <c r="X77" s="2" t="s">
        <v>2218</v>
      </c>
      <c r="Y77" s="114" t="s">
        <v>2219</v>
      </c>
      <c r="Z77" s="58" t="s">
        <v>165</v>
      </c>
      <c r="AA77" s="4"/>
      <c r="AB77" s="4"/>
      <c r="AC77" s="5"/>
      <c r="AD77" s="6"/>
      <c r="AE77" s="6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4"/>
      <c r="BL77" s="8"/>
      <c r="BM77" s="8"/>
      <c r="BN77" s="8"/>
      <c r="BO77" s="4"/>
      <c r="BP77" s="4"/>
      <c r="BQ77" s="4"/>
      <c r="BR77" s="4"/>
      <c r="BS77" s="110"/>
      <c r="BT77" s="19"/>
      <c r="BU77" s="18"/>
      <c r="BV77" s="19"/>
      <c r="BW77" s="21"/>
    </row>
    <row r="78" spans="1:75" ht="19.899999999999999" customHeight="1">
      <c r="A78" s="194">
        <v>77</v>
      </c>
      <c r="B78" s="195">
        <v>13</v>
      </c>
      <c r="C78" s="195"/>
      <c r="D78" s="196" t="s">
        <v>4478</v>
      </c>
      <c r="E78" s="196" t="s">
        <v>4479</v>
      </c>
      <c r="F78" s="2" t="str">
        <f t="shared" si="8"/>
        <v>FCS0302</v>
      </c>
      <c r="G78" s="1">
        <f t="shared" si="16"/>
        <v>4</v>
      </c>
      <c r="H78" s="1">
        <f t="shared" si="17"/>
        <v>7</v>
      </c>
      <c r="I78" s="1">
        <v>13</v>
      </c>
      <c r="J78" s="60" t="str">
        <f t="shared" si="18"/>
        <v>ADV151-P</v>
      </c>
      <c r="K78" s="2" t="str">
        <f t="shared" si="12"/>
        <v>DI</v>
      </c>
      <c r="L78" s="2"/>
      <c r="M78" s="2" t="s">
        <v>2005</v>
      </c>
      <c r="N78" s="2" t="s">
        <v>489</v>
      </c>
      <c r="O78" s="2">
        <v>42</v>
      </c>
      <c r="P78" s="2"/>
      <c r="Q78" s="2" t="s">
        <v>4480</v>
      </c>
      <c r="R78" s="2" t="s">
        <v>2215</v>
      </c>
      <c r="S78" s="3" t="str">
        <f t="shared" si="13"/>
        <v>%Z047113</v>
      </c>
      <c r="T78" s="2" t="str">
        <f t="shared" si="14"/>
        <v>08XI-PU705</v>
      </c>
      <c r="U78" s="2" t="s">
        <v>4481</v>
      </c>
      <c r="V78" s="2" t="str">
        <f t="shared" si="15"/>
        <v>PU705电机运行状态</v>
      </c>
      <c r="W78" s="114" t="s">
        <v>2217</v>
      </c>
      <c r="X78" s="2" t="s">
        <v>2218</v>
      </c>
      <c r="Y78" s="114" t="s">
        <v>2219</v>
      </c>
      <c r="Z78" s="58" t="s">
        <v>165</v>
      </c>
      <c r="AA78" s="4"/>
      <c r="AB78" s="4"/>
      <c r="AC78" s="5"/>
      <c r="AD78" s="6"/>
      <c r="AE78" s="6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4"/>
      <c r="BL78" s="8"/>
      <c r="BM78" s="8"/>
      <c r="BN78" s="8"/>
      <c r="BO78" s="4"/>
      <c r="BP78" s="4"/>
      <c r="BQ78" s="4"/>
      <c r="BR78" s="4"/>
      <c r="BS78" s="110"/>
      <c r="BT78" s="19"/>
      <c r="BU78" s="18"/>
      <c r="BV78" s="19"/>
      <c r="BW78" s="21"/>
    </row>
    <row r="79" spans="1:75" ht="19.899999999999999" customHeight="1">
      <c r="A79" s="194">
        <v>78</v>
      </c>
      <c r="B79" s="195">
        <v>14</v>
      </c>
      <c r="C79" s="195"/>
      <c r="D79" s="196" t="s">
        <v>4482</v>
      </c>
      <c r="E79" s="196" t="s">
        <v>4483</v>
      </c>
      <c r="F79" s="2" t="str">
        <f t="shared" si="8"/>
        <v>FCS0302</v>
      </c>
      <c r="G79" s="1">
        <f t="shared" si="16"/>
        <v>4</v>
      </c>
      <c r="H79" s="1">
        <f t="shared" si="17"/>
        <v>7</v>
      </c>
      <c r="I79" s="1">
        <v>14</v>
      </c>
      <c r="J79" s="60" t="str">
        <f t="shared" si="18"/>
        <v>ADV151-P</v>
      </c>
      <c r="K79" s="2" t="str">
        <f t="shared" si="12"/>
        <v>DI</v>
      </c>
      <c r="L79" s="2"/>
      <c r="M79" s="2" t="s">
        <v>2005</v>
      </c>
      <c r="N79" s="2" t="s">
        <v>489</v>
      </c>
      <c r="O79" s="2">
        <v>42</v>
      </c>
      <c r="P79" s="2"/>
      <c r="Q79" s="2" t="s">
        <v>4484</v>
      </c>
      <c r="R79" s="2" t="s">
        <v>2215</v>
      </c>
      <c r="S79" s="3" t="str">
        <f t="shared" si="13"/>
        <v>%Z047114</v>
      </c>
      <c r="T79" s="2" t="str">
        <f t="shared" si="14"/>
        <v>08XI-PU706A</v>
      </c>
      <c r="U79" s="2" t="s">
        <v>4485</v>
      </c>
      <c r="V79" s="2" t="str">
        <f t="shared" si="15"/>
        <v>PU706A电机运行状态</v>
      </c>
      <c r="W79" s="114" t="s">
        <v>2217</v>
      </c>
      <c r="X79" s="2" t="s">
        <v>2218</v>
      </c>
      <c r="Y79" s="114" t="s">
        <v>2219</v>
      </c>
      <c r="Z79" s="58" t="s">
        <v>165</v>
      </c>
      <c r="AA79" s="4"/>
      <c r="AB79" s="4"/>
      <c r="AC79" s="5"/>
      <c r="AD79" s="6"/>
      <c r="AE79" s="6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4"/>
      <c r="BL79" s="8"/>
      <c r="BM79" s="8"/>
      <c r="BN79" s="8"/>
      <c r="BO79" s="4"/>
      <c r="BP79" s="4"/>
      <c r="BQ79" s="4"/>
      <c r="BR79" s="4"/>
      <c r="BS79" s="110"/>
      <c r="BT79" s="19"/>
      <c r="BU79" s="18"/>
      <c r="BV79" s="19"/>
      <c r="BW79" s="21"/>
    </row>
    <row r="80" spans="1:75" ht="19.899999999999999" customHeight="1">
      <c r="A80" s="194">
        <v>79</v>
      </c>
      <c r="B80" s="195">
        <v>15</v>
      </c>
      <c r="C80" s="195"/>
      <c r="D80" s="196" t="s">
        <v>4486</v>
      </c>
      <c r="E80" s="196" t="s">
        <v>4487</v>
      </c>
      <c r="F80" s="2" t="str">
        <f t="shared" si="8"/>
        <v>FCS0302</v>
      </c>
      <c r="G80" s="1">
        <f t="shared" si="16"/>
        <v>4</v>
      </c>
      <c r="H80" s="1">
        <f t="shared" si="17"/>
        <v>7</v>
      </c>
      <c r="I80" s="1">
        <v>15</v>
      </c>
      <c r="J80" s="60" t="str">
        <f t="shared" si="18"/>
        <v>ADV151-P</v>
      </c>
      <c r="K80" s="2" t="str">
        <f t="shared" si="12"/>
        <v>DI</v>
      </c>
      <c r="L80" s="2"/>
      <c r="M80" s="2" t="s">
        <v>2005</v>
      </c>
      <c r="N80" s="2" t="s">
        <v>489</v>
      </c>
      <c r="O80" s="2">
        <v>42</v>
      </c>
      <c r="P80" s="2"/>
      <c r="Q80" s="2" t="s">
        <v>4488</v>
      </c>
      <c r="R80" s="2" t="s">
        <v>2215</v>
      </c>
      <c r="S80" s="3" t="str">
        <f t="shared" si="13"/>
        <v>%Z047115</v>
      </c>
      <c r="T80" s="2" t="str">
        <f t="shared" si="14"/>
        <v>08XI-PU706S</v>
      </c>
      <c r="U80" s="2" t="s">
        <v>4489</v>
      </c>
      <c r="V80" s="2" t="str">
        <f t="shared" si="15"/>
        <v>PU706S电机运行状态</v>
      </c>
      <c r="W80" s="114" t="s">
        <v>2217</v>
      </c>
      <c r="X80" s="2" t="s">
        <v>2218</v>
      </c>
      <c r="Y80" s="114" t="s">
        <v>2219</v>
      </c>
      <c r="Z80" s="58" t="s">
        <v>165</v>
      </c>
      <c r="AA80" s="4"/>
      <c r="AB80" s="4"/>
      <c r="AC80" s="5"/>
      <c r="AD80" s="6"/>
      <c r="AE80" s="6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4"/>
      <c r="BL80" s="8"/>
      <c r="BM80" s="8"/>
      <c r="BN80" s="8"/>
      <c r="BO80" s="4"/>
      <c r="BP80" s="4"/>
      <c r="BQ80" s="4"/>
      <c r="BR80" s="4"/>
      <c r="BS80" s="110"/>
      <c r="BT80" s="19"/>
      <c r="BU80" s="18"/>
      <c r="BV80" s="19"/>
      <c r="BW80" s="21"/>
    </row>
    <row r="81" spans="1:75" ht="19.899999999999999" customHeight="1">
      <c r="A81" s="194">
        <v>80</v>
      </c>
      <c r="B81" s="195">
        <v>16</v>
      </c>
      <c r="C81" s="195"/>
      <c r="D81" s="196" t="s">
        <v>4490</v>
      </c>
      <c r="E81" s="196" t="s">
        <v>4491</v>
      </c>
      <c r="F81" s="2" t="str">
        <f t="shared" si="8"/>
        <v>FCS0302</v>
      </c>
      <c r="G81" s="1">
        <f t="shared" si="16"/>
        <v>4</v>
      </c>
      <c r="H81" s="1">
        <f t="shared" si="17"/>
        <v>7</v>
      </c>
      <c r="I81" s="1">
        <v>16</v>
      </c>
      <c r="J81" s="60" t="str">
        <f t="shared" si="18"/>
        <v>ADV151-P</v>
      </c>
      <c r="K81" s="2" t="str">
        <f t="shared" si="12"/>
        <v>DI</v>
      </c>
      <c r="L81" s="2"/>
      <c r="M81" s="2" t="s">
        <v>2005</v>
      </c>
      <c r="N81" s="2" t="s">
        <v>489</v>
      </c>
      <c r="O81" s="2">
        <v>42</v>
      </c>
      <c r="P81" s="2"/>
      <c r="Q81" s="2" t="s">
        <v>4492</v>
      </c>
      <c r="R81" s="2" t="s">
        <v>2215</v>
      </c>
      <c r="S81" s="3" t="str">
        <f t="shared" si="13"/>
        <v>%Z047116</v>
      </c>
      <c r="T81" s="2" t="str">
        <f t="shared" si="14"/>
        <v>08XI-PU710A</v>
      </c>
      <c r="U81" s="2" t="s">
        <v>4493</v>
      </c>
      <c r="V81" s="2" t="str">
        <f t="shared" si="15"/>
        <v>PU710A电机运行状态</v>
      </c>
      <c r="W81" s="114" t="s">
        <v>2217</v>
      </c>
      <c r="X81" s="2" t="s">
        <v>2218</v>
      </c>
      <c r="Y81" s="114" t="s">
        <v>2219</v>
      </c>
      <c r="Z81" s="58" t="s">
        <v>165</v>
      </c>
      <c r="AA81" s="4"/>
      <c r="AB81" s="4"/>
      <c r="AC81" s="5"/>
      <c r="AD81" s="6"/>
      <c r="AE81" s="6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4"/>
      <c r="BL81" s="8"/>
      <c r="BM81" s="8"/>
      <c r="BN81" s="8"/>
      <c r="BO81" s="4"/>
      <c r="BP81" s="4"/>
      <c r="BQ81" s="4"/>
      <c r="BR81" s="4"/>
      <c r="BS81" s="110"/>
      <c r="BT81" s="19"/>
      <c r="BU81" s="18"/>
      <c r="BV81" s="19"/>
      <c r="BW81" s="21"/>
    </row>
    <row r="82" spans="1:75" ht="19.899999999999999" customHeight="1">
      <c r="A82" s="194">
        <v>81</v>
      </c>
      <c r="B82" s="195">
        <v>17</v>
      </c>
      <c r="C82" s="195"/>
      <c r="D82" s="196" t="s">
        <v>4494</v>
      </c>
      <c r="E82" s="196" t="s">
        <v>4495</v>
      </c>
      <c r="F82" s="2" t="str">
        <f t="shared" si="8"/>
        <v>FCS0302</v>
      </c>
      <c r="G82" s="1">
        <f t="shared" si="16"/>
        <v>4</v>
      </c>
      <c r="H82" s="1">
        <f t="shared" si="17"/>
        <v>7</v>
      </c>
      <c r="I82" s="1">
        <v>17</v>
      </c>
      <c r="J82" s="60" t="str">
        <f t="shared" si="18"/>
        <v>ADV151-P</v>
      </c>
      <c r="K82" s="2" t="str">
        <f t="shared" si="12"/>
        <v>DI</v>
      </c>
      <c r="L82" s="2"/>
      <c r="M82" s="2" t="s">
        <v>2005</v>
      </c>
      <c r="N82" s="2" t="s">
        <v>489</v>
      </c>
      <c r="O82" s="2">
        <v>42</v>
      </c>
      <c r="P82" s="2"/>
      <c r="Q82" s="2" t="s">
        <v>4496</v>
      </c>
      <c r="R82" s="2" t="s">
        <v>2215</v>
      </c>
      <c r="S82" s="3" t="str">
        <f t="shared" si="13"/>
        <v>%Z047117</v>
      </c>
      <c r="T82" s="2" t="str">
        <f t="shared" si="14"/>
        <v>08XI-PU710S</v>
      </c>
      <c r="U82" s="2" t="s">
        <v>4497</v>
      </c>
      <c r="V82" s="2" t="str">
        <f t="shared" si="15"/>
        <v>PU710S电机运行状态</v>
      </c>
      <c r="W82" s="114" t="s">
        <v>2217</v>
      </c>
      <c r="X82" s="2" t="s">
        <v>2218</v>
      </c>
      <c r="Y82" s="114" t="s">
        <v>2219</v>
      </c>
      <c r="Z82" s="58" t="s">
        <v>165</v>
      </c>
      <c r="AA82" s="4"/>
      <c r="AB82" s="4"/>
      <c r="AC82" s="5"/>
      <c r="AD82" s="6"/>
      <c r="AE82" s="6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4"/>
      <c r="BL82" s="8"/>
      <c r="BM82" s="8"/>
      <c r="BN82" s="8"/>
      <c r="BO82" s="4"/>
      <c r="BP82" s="4"/>
      <c r="BQ82" s="4"/>
      <c r="BR82" s="4"/>
      <c r="BS82" s="110"/>
      <c r="BT82" s="19"/>
      <c r="BU82" s="18"/>
      <c r="BV82" s="19"/>
    </row>
    <row r="83" spans="1:75" ht="19.899999999999999" customHeight="1">
      <c r="A83" s="194">
        <v>82</v>
      </c>
      <c r="B83" s="195">
        <v>18</v>
      </c>
      <c r="C83" s="195"/>
      <c r="D83" s="196" t="s">
        <v>4498</v>
      </c>
      <c r="E83" s="196" t="s">
        <v>4499</v>
      </c>
      <c r="F83" s="2" t="str">
        <f t="shared" si="8"/>
        <v>FCS0302</v>
      </c>
      <c r="G83" s="1">
        <f t="shared" si="16"/>
        <v>4</v>
      </c>
      <c r="H83" s="1">
        <f t="shared" si="17"/>
        <v>7</v>
      </c>
      <c r="I83" s="1">
        <v>18</v>
      </c>
      <c r="J83" s="60" t="str">
        <f t="shared" si="18"/>
        <v>ADV151-P</v>
      </c>
      <c r="K83" s="2" t="str">
        <f t="shared" si="12"/>
        <v>DI</v>
      </c>
      <c r="L83" s="2"/>
      <c r="M83" s="2" t="s">
        <v>2005</v>
      </c>
      <c r="N83" s="2" t="s">
        <v>489</v>
      </c>
      <c r="O83" s="2">
        <v>42</v>
      </c>
      <c r="P83" s="2"/>
      <c r="Q83" s="2" t="s">
        <v>4500</v>
      </c>
      <c r="R83" s="2" t="s">
        <v>2215</v>
      </c>
      <c r="S83" s="3" t="str">
        <f t="shared" si="13"/>
        <v>%Z047118</v>
      </c>
      <c r="T83" s="2" t="str">
        <f t="shared" si="14"/>
        <v>08XI-PU718A</v>
      </c>
      <c r="U83" s="2" t="s">
        <v>4501</v>
      </c>
      <c r="V83" s="2" t="str">
        <f t="shared" si="15"/>
        <v>PU718A电机运行状态</v>
      </c>
      <c r="W83" s="114" t="s">
        <v>2217</v>
      </c>
      <c r="X83" s="2" t="s">
        <v>2218</v>
      </c>
      <c r="Y83" s="114" t="s">
        <v>2219</v>
      </c>
      <c r="Z83" s="58" t="s">
        <v>165</v>
      </c>
      <c r="AA83" s="4"/>
      <c r="AB83" s="4"/>
      <c r="AC83" s="5"/>
      <c r="AD83" s="6"/>
      <c r="AE83" s="6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4"/>
      <c r="BL83" s="8"/>
      <c r="BM83" s="8"/>
      <c r="BN83" s="8"/>
      <c r="BO83" s="4"/>
      <c r="BP83" s="4"/>
      <c r="BQ83" s="4"/>
      <c r="BR83" s="4"/>
      <c r="BS83" s="110"/>
      <c r="BT83" s="19"/>
      <c r="BU83" s="18"/>
      <c r="BV83" s="19"/>
    </row>
    <row r="84" spans="1:75" ht="19.899999999999999" customHeight="1">
      <c r="A84" s="194">
        <v>83</v>
      </c>
      <c r="B84" s="195">
        <v>19</v>
      </c>
      <c r="C84" s="195"/>
      <c r="D84" s="196" t="s">
        <v>4502</v>
      </c>
      <c r="E84" s="196" t="s">
        <v>4503</v>
      </c>
      <c r="F84" s="2" t="str">
        <f t="shared" si="8"/>
        <v>FCS0302</v>
      </c>
      <c r="G84" s="1">
        <f t="shared" si="16"/>
        <v>4</v>
      </c>
      <c r="H84" s="1">
        <f t="shared" si="17"/>
        <v>7</v>
      </c>
      <c r="I84" s="1">
        <v>19</v>
      </c>
      <c r="J84" s="60" t="str">
        <f t="shared" si="18"/>
        <v>ADV151-P</v>
      </c>
      <c r="K84" s="2" t="str">
        <f t="shared" si="12"/>
        <v>DI</v>
      </c>
      <c r="L84" s="2"/>
      <c r="M84" s="2" t="s">
        <v>2005</v>
      </c>
      <c r="N84" s="2" t="s">
        <v>489</v>
      </c>
      <c r="O84" s="2">
        <v>43</v>
      </c>
      <c r="P84" s="2"/>
      <c r="Q84" s="2" t="s">
        <v>4504</v>
      </c>
      <c r="R84" s="2" t="s">
        <v>2215</v>
      </c>
      <c r="S84" s="3" t="str">
        <f t="shared" si="13"/>
        <v>%Z047119</v>
      </c>
      <c r="T84" s="2" t="str">
        <f t="shared" si="14"/>
        <v>08XI-PU718S</v>
      </c>
      <c r="U84" s="2" t="s">
        <v>4505</v>
      </c>
      <c r="V84" s="2" t="str">
        <f t="shared" si="15"/>
        <v>PU718S电机运行状态</v>
      </c>
      <c r="W84" s="114" t="s">
        <v>2217</v>
      </c>
      <c r="X84" s="2" t="s">
        <v>2218</v>
      </c>
      <c r="Y84" s="114" t="s">
        <v>2219</v>
      </c>
      <c r="Z84" s="58" t="s">
        <v>165</v>
      </c>
      <c r="AA84" s="4"/>
      <c r="AB84" s="4"/>
      <c r="AC84" s="5"/>
      <c r="AD84" s="6"/>
      <c r="AE84" s="6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4"/>
      <c r="BL84" s="8"/>
      <c r="BM84" s="8"/>
      <c r="BN84" s="8"/>
      <c r="BO84" s="4"/>
      <c r="BP84" s="4"/>
      <c r="BQ84" s="4"/>
      <c r="BR84" s="4"/>
      <c r="BS84" s="110"/>
      <c r="BT84" s="19"/>
      <c r="BU84" s="18"/>
      <c r="BV84" s="19"/>
    </row>
    <row r="85" spans="1:75" ht="19.899999999999999" customHeight="1">
      <c r="A85" s="194">
        <v>84</v>
      </c>
      <c r="B85" s="195">
        <v>20</v>
      </c>
      <c r="C85" s="195"/>
      <c r="D85" s="196" t="s">
        <v>4506</v>
      </c>
      <c r="E85" s="196" t="s">
        <v>4507</v>
      </c>
      <c r="F85" s="2" t="str">
        <f t="shared" si="8"/>
        <v>FCS0302</v>
      </c>
      <c r="G85" s="1">
        <f t="shared" si="16"/>
        <v>4</v>
      </c>
      <c r="H85" s="1">
        <f t="shared" si="17"/>
        <v>7</v>
      </c>
      <c r="I85" s="1">
        <v>20</v>
      </c>
      <c r="J85" s="60" t="str">
        <f t="shared" si="18"/>
        <v>ADV151-P</v>
      </c>
      <c r="K85" s="2" t="str">
        <f t="shared" si="12"/>
        <v>DI</v>
      </c>
      <c r="L85" s="2"/>
      <c r="M85" s="2" t="s">
        <v>2005</v>
      </c>
      <c r="N85" s="2" t="s">
        <v>489</v>
      </c>
      <c r="O85" s="2">
        <v>43</v>
      </c>
      <c r="P85" s="2"/>
      <c r="Q85" s="2" t="s">
        <v>4508</v>
      </c>
      <c r="R85" s="2" t="s">
        <v>2215</v>
      </c>
      <c r="S85" s="3" t="str">
        <f t="shared" si="13"/>
        <v>%Z047120</v>
      </c>
      <c r="T85" s="2" t="str">
        <f t="shared" si="14"/>
        <v>08XI-PU719</v>
      </c>
      <c r="U85" s="2" t="s">
        <v>4509</v>
      </c>
      <c r="V85" s="2" t="str">
        <f t="shared" si="15"/>
        <v>PU719电机运行状态</v>
      </c>
      <c r="W85" s="114" t="s">
        <v>2217</v>
      </c>
      <c r="X85" s="2" t="s">
        <v>2218</v>
      </c>
      <c r="Y85" s="114" t="s">
        <v>2219</v>
      </c>
      <c r="Z85" s="58" t="s">
        <v>165</v>
      </c>
      <c r="AA85" s="4"/>
      <c r="AB85" s="4"/>
      <c r="AC85" s="5"/>
      <c r="AD85" s="6"/>
      <c r="AE85" s="6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4"/>
      <c r="BL85" s="8"/>
      <c r="BM85" s="8"/>
      <c r="BN85" s="8"/>
      <c r="BO85" s="4"/>
      <c r="BP85" s="4"/>
      <c r="BQ85" s="4"/>
      <c r="BR85" s="4"/>
      <c r="BS85" s="110"/>
      <c r="BT85" s="19"/>
      <c r="BU85" s="18"/>
      <c r="BV85" s="19"/>
    </row>
    <row r="86" spans="1:75" ht="19.899999999999999" customHeight="1">
      <c r="A86" s="194">
        <v>85</v>
      </c>
      <c r="B86" s="195">
        <v>21</v>
      </c>
      <c r="C86" s="195"/>
      <c r="D86" s="196" t="s">
        <v>4510</v>
      </c>
      <c r="E86" s="196" t="s">
        <v>4511</v>
      </c>
      <c r="F86" s="2" t="str">
        <f t="shared" si="8"/>
        <v>FCS0302</v>
      </c>
      <c r="G86" s="1">
        <f t="shared" si="16"/>
        <v>4</v>
      </c>
      <c r="H86" s="1">
        <f t="shared" si="17"/>
        <v>7</v>
      </c>
      <c r="I86" s="1">
        <v>21</v>
      </c>
      <c r="J86" s="60" t="str">
        <f t="shared" si="18"/>
        <v>ADV151-P</v>
      </c>
      <c r="K86" s="2" t="str">
        <f t="shared" si="12"/>
        <v>DI</v>
      </c>
      <c r="L86" s="2"/>
      <c r="M86" s="2" t="s">
        <v>2005</v>
      </c>
      <c r="N86" s="2" t="s">
        <v>489</v>
      </c>
      <c r="O86" s="2"/>
      <c r="P86" s="2"/>
      <c r="Q86" s="2"/>
      <c r="R86" s="2"/>
      <c r="S86" s="3" t="str">
        <f t="shared" si="13"/>
        <v>%Z047121</v>
      </c>
      <c r="T86" s="2" t="str">
        <f t="shared" si="14"/>
        <v>08XI-PU203A</v>
      </c>
      <c r="U86" s="2"/>
      <c r="V86" s="2" t="str">
        <f t="shared" si="15"/>
        <v>08PU203A电机运行状态</v>
      </c>
      <c r="W86" s="114" t="s">
        <v>2217</v>
      </c>
      <c r="X86" s="2" t="s">
        <v>2218</v>
      </c>
      <c r="Y86" s="114" t="s">
        <v>2219</v>
      </c>
      <c r="Z86" s="58" t="s">
        <v>165</v>
      </c>
      <c r="AA86" s="4"/>
      <c r="AB86" s="4"/>
      <c r="AC86" s="5"/>
      <c r="AD86" s="6"/>
      <c r="AE86" s="6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4"/>
      <c r="BL86" s="8"/>
      <c r="BM86" s="8"/>
      <c r="BN86" s="8"/>
      <c r="BO86" s="4"/>
      <c r="BP86" s="4"/>
      <c r="BQ86" s="4"/>
      <c r="BR86" s="4"/>
      <c r="BS86" s="110"/>
      <c r="BT86" s="19"/>
      <c r="BU86" s="18"/>
      <c r="BV86" s="19"/>
    </row>
    <row r="87" spans="1:75" ht="19.899999999999999" customHeight="1">
      <c r="A87" s="194">
        <v>86</v>
      </c>
      <c r="B87" s="195">
        <v>22</v>
      </c>
      <c r="C87" s="195"/>
      <c r="D87" s="196" t="s">
        <v>4512</v>
      </c>
      <c r="E87" s="196" t="s">
        <v>4513</v>
      </c>
      <c r="F87" s="2" t="str">
        <f t="shared" si="8"/>
        <v>FCS0302</v>
      </c>
      <c r="G87" s="1">
        <f t="shared" si="16"/>
        <v>4</v>
      </c>
      <c r="H87" s="1">
        <f t="shared" si="17"/>
        <v>7</v>
      </c>
      <c r="I87" s="1">
        <v>22</v>
      </c>
      <c r="J87" s="60" t="str">
        <f t="shared" si="18"/>
        <v>ADV151-P</v>
      </c>
      <c r="K87" s="2" t="str">
        <f t="shared" si="12"/>
        <v>DI</v>
      </c>
      <c r="L87" s="2"/>
      <c r="M87" s="2" t="s">
        <v>2005</v>
      </c>
      <c r="N87" s="2" t="s">
        <v>489</v>
      </c>
      <c r="O87" s="2"/>
      <c r="P87" s="2"/>
      <c r="Q87" s="2"/>
      <c r="R87" s="2"/>
      <c r="S87" s="3" t="str">
        <f t="shared" si="13"/>
        <v>%Z047122</v>
      </c>
      <c r="T87" s="2" t="str">
        <f t="shared" si="14"/>
        <v>08XI-PU203S</v>
      </c>
      <c r="U87" s="2"/>
      <c r="V87" s="2" t="str">
        <f t="shared" si="15"/>
        <v>08PU203S电机运行状态</v>
      </c>
      <c r="W87" s="114" t="s">
        <v>2217</v>
      </c>
      <c r="X87" s="2" t="s">
        <v>2218</v>
      </c>
      <c r="Y87" s="114" t="s">
        <v>2219</v>
      </c>
      <c r="Z87" s="58" t="s">
        <v>165</v>
      </c>
      <c r="AA87" s="4"/>
      <c r="AB87" s="4"/>
      <c r="AC87" s="5"/>
      <c r="AD87" s="6"/>
      <c r="AE87" s="6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4"/>
      <c r="BL87" s="8"/>
      <c r="BM87" s="8"/>
      <c r="BN87" s="8"/>
      <c r="BO87" s="4"/>
      <c r="BP87" s="4"/>
      <c r="BQ87" s="4"/>
      <c r="BR87" s="4"/>
      <c r="BS87" s="110"/>
      <c r="BT87" s="19"/>
      <c r="BU87" s="18"/>
      <c r="BV87" s="19"/>
    </row>
    <row r="88" spans="1:75" ht="19.899999999999999" customHeight="1">
      <c r="A88" s="194">
        <v>87</v>
      </c>
      <c r="B88" s="195">
        <v>23</v>
      </c>
      <c r="C88" s="195"/>
      <c r="D88" s="196" t="s">
        <v>4514</v>
      </c>
      <c r="E88" s="196" t="s">
        <v>4515</v>
      </c>
      <c r="F88" s="2" t="str">
        <f t="shared" si="8"/>
        <v>FCS0302</v>
      </c>
      <c r="G88" s="1">
        <f t="shared" si="16"/>
        <v>4</v>
      </c>
      <c r="H88" s="1">
        <f t="shared" si="17"/>
        <v>7</v>
      </c>
      <c r="I88" s="1">
        <v>23</v>
      </c>
      <c r="J88" s="60" t="str">
        <f t="shared" si="18"/>
        <v>ADV151-P</v>
      </c>
      <c r="K88" s="2" t="str">
        <f t="shared" si="12"/>
        <v>DI</v>
      </c>
      <c r="L88" s="2"/>
      <c r="M88" s="2" t="s">
        <v>2005</v>
      </c>
      <c r="N88" s="2" t="s">
        <v>489</v>
      </c>
      <c r="O88" s="2"/>
      <c r="P88" s="2"/>
      <c r="Q88" s="2"/>
      <c r="R88" s="2"/>
      <c r="S88" s="3" t="str">
        <f t="shared" si="13"/>
        <v>%Z047123</v>
      </c>
      <c r="T88" s="2" t="str">
        <f t="shared" si="14"/>
        <v>08XI-PU205A</v>
      </c>
      <c r="U88" s="2"/>
      <c r="V88" s="2" t="str">
        <f t="shared" si="15"/>
        <v>08PU205A电机运行状态</v>
      </c>
      <c r="W88" s="114" t="s">
        <v>2217</v>
      </c>
      <c r="X88" s="2" t="s">
        <v>2218</v>
      </c>
      <c r="Y88" s="114" t="s">
        <v>2219</v>
      </c>
      <c r="Z88" s="58" t="s">
        <v>165</v>
      </c>
      <c r="AA88" s="4"/>
      <c r="AB88" s="4"/>
      <c r="AC88" s="5"/>
      <c r="AD88" s="6"/>
      <c r="AE88" s="6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4"/>
      <c r="BL88" s="8"/>
      <c r="BM88" s="8"/>
      <c r="BN88" s="8"/>
      <c r="BO88" s="4"/>
      <c r="BP88" s="4"/>
      <c r="BQ88" s="4"/>
      <c r="BR88" s="4"/>
      <c r="BS88" s="110"/>
      <c r="BT88" s="19"/>
      <c r="BU88" s="18"/>
      <c r="BV88" s="19"/>
    </row>
    <row r="89" spans="1:75" ht="19.899999999999999" customHeight="1">
      <c r="A89" s="194">
        <v>88</v>
      </c>
      <c r="B89" s="195">
        <v>24</v>
      </c>
      <c r="C89" s="195"/>
      <c r="D89" s="196" t="s">
        <v>4516</v>
      </c>
      <c r="E89" s="196" t="s">
        <v>4517</v>
      </c>
      <c r="F89" s="2" t="str">
        <f t="shared" si="8"/>
        <v>FCS0302</v>
      </c>
      <c r="G89" s="1">
        <f t="shared" si="16"/>
        <v>4</v>
      </c>
      <c r="H89" s="1">
        <f t="shared" si="17"/>
        <v>7</v>
      </c>
      <c r="I89" s="1">
        <v>24</v>
      </c>
      <c r="J89" s="60" t="str">
        <f t="shared" si="18"/>
        <v>ADV151-P</v>
      </c>
      <c r="K89" s="2" t="str">
        <f t="shared" si="12"/>
        <v>DI</v>
      </c>
      <c r="L89" s="2"/>
      <c r="M89" s="2" t="s">
        <v>2005</v>
      </c>
      <c r="N89" s="2" t="s">
        <v>489</v>
      </c>
      <c r="O89" s="2"/>
      <c r="P89" s="2"/>
      <c r="Q89" s="2"/>
      <c r="R89" s="2"/>
      <c r="S89" s="3" t="str">
        <f t="shared" si="13"/>
        <v>%Z047124</v>
      </c>
      <c r="T89" s="2" t="str">
        <f t="shared" si="14"/>
        <v>08XI-PU205S</v>
      </c>
      <c r="U89" s="2"/>
      <c r="V89" s="2" t="str">
        <f t="shared" si="15"/>
        <v>08PU205S电机运行状态</v>
      </c>
      <c r="W89" s="114" t="s">
        <v>2217</v>
      </c>
      <c r="X89" s="2" t="s">
        <v>2218</v>
      </c>
      <c r="Y89" s="114" t="s">
        <v>2219</v>
      </c>
      <c r="Z89" s="58" t="s">
        <v>165</v>
      </c>
      <c r="AA89" s="4"/>
      <c r="AB89" s="4"/>
      <c r="AC89" s="5"/>
      <c r="AD89" s="6"/>
      <c r="AE89" s="6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4"/>
      <c r="BL89" s="8"/>
      <c r="BM89" s="8"/>
      <c r="BN89" s="8"/>
      <c r="BO89" s="4"/>
      <c r="BP89" s="4"/>
      <c r="BQ89" s="4"/>
      <c r="BR89" s="4"/>
      <c r="BS89" s="110"/>
      <c r="BT89" s="19"/>
      <c r="BU89" s="18"/>
      <c r="BV89" s="19"/>
    </row>
    <row r="90" spans="1:75" ht="19.899999999999999" customHeight="1">
      <c r="A90" s="194">
        <v>89</v>
      </c>
      <c r="B90" s="195">
        <v>25</v>
      </c>
      <c r="C90" s="195" t="s">
        <v>3247</v>
      </c>
      <c r="D90" s="196" t="s">
        <v>4518</v>
      </c>
      <c r="E90" s="196" t="s">
        <v>4519</v>
      </c>
      <c r="F90" s="2" t="str">
        <f t="shared" si="8"/>
        <v>FCS0302</v>
      </c>
      <c r="G90" s="1">
        <f t="shared" si="16"/>
        <v>4</v>
      </c>
      <c r="H90" s="1">
        <f t="shared" si="17"/>
        <v>7</v>
      </c>
      <c r="I90" s="1">
        <v>25</v>
      </c>
      <c r="J90" s="60" t="str">
        <f t="shared" si="18"/>
        <v>ADV151-P</v>
      </c>
      <c r="K90" s="2" t="str">
        <f t="shared" si="12"/>
        <v>DI</v>
      </c>
      <c r="L90" s="2"/>
      <c r="M90" s="2" t="s">
        <v>2005</v>
      </c>
      <c r="N90" s="2" t="s">
        <v>489</v>
      </c>
      <c r="O90" s="2"/>
      <c r="P90" s="2"/>
      <c r="Q90" s="2"/>
      <c r="R90" s="2"/>
      <c r="S90" s="3" t="str">
        <f t="shared" si="13"/>
        <v>%Z047125</v>
      </c>
      <c r="T90" s="2" t="str">
        <f t="shared" si="14"/>
        <v>08XIF-PU604A</v>
      </c>
      <c r="U90" s="2"/>
      <c r="V90" s="2" t="str">
        <f t="shared" si="15"/>
        <v>08PU604A电机运行状态</v>
      </c>
      <c r="W90" s="114" t="s">
        <v>2217</v>
      </c>
      <c r="X90" s="2" t="s">
        <v>2218</v>
      </c>
      <c r="Y90" s="114" t="s">
        <v>2219</v>
      </c>
      <c r="Z90" s="58" t="s">
        <v>165</v>
      </c>
      <c r="AA90" s="4"/>
      <c r="AB90" s="4"/>
      <c r="AC90" s="5"/>
      <c r="AD90" s="6"/>
      <c r="AE90" s="6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4"/>
      <c r="BL90" s="8"/>
      <c r="BM90" s="8"/>
      <c r="BN90" s="8"/>
      <c r="BO90" s="4"/>
      <c r="BP90" s="4"/>
      <c r="BQ90" s="4"/>
      <c r="BR90" s="4"/>
      <c r="BS90" s="110"/>
      <c r="BT90" s="19"/>
      <c r="BU90" s="18"/>
      <c r="BV90" s="19"/>
    </row>
    <row r="91" spans="1:75" ht="19.899999999999999" customHeight="1">
      <c r="A91" s="194">
        <v>90</v>
      </c>
      <c r="B91" s="195">
        <v>26</v>
      </c>
      <c r="C91" s="195" t="s">
        <v>3247</v>
      </c>
      <c r="D91" s="196" t="s">
        <v>4520</v>
      </c>
      <c r="E91" s="196" t="s">
        <v>4521</v>
      </c>
      <c r="F91" s="2" t="str">
        <f t="shared" si="8"/>
        <v>FCS0302</v>
      </c>
      <c r="G91" s="1">
        <f t="shared" si="16"/>
        <v>4</v>
      </c>
      <c r="H91" s="1">
        <f t="shared" si="17"/>
        <v>7</v>
      </c>
      <c r="I91" s="1">
        <v>26</v>
      </c>
      <c r="J91" s="60" t="str">
        <f t="shared" si="18"/>
        <v>ADV151-P</v>
      </c>
      <c r="K91" s="2" t="str">
        <f t="shared" si="12"/>
        <v>DI</v>
      </c>
      <c r="L91" s="2"/>
      <c r="M91" s="2" t="s">
        <v>2005</v>
      </c>
      <c r="N91" s="2" t="s">
        <v>489</v>
      </c>
      <c r="O91" s="2"/>
      <c r="P91" s="2"/>
      <c r="Q91" s="2"/>
      <c r="R91" s="2"/>
      <c r="S91" s="3" t="str">
        <f t="shared" si="13"/>
        <v>%Z047126</v>
      </c>
      <c r="T91" s="2" t="str">
        <f t="shared" si="14"/>
        <v>08XIF-PU604S</v>
      </c>
      <c r="U91" s="2"/>
      <c r="V91" s="2" t="str">
        <f t="shared" si="15"/>
        <v>08PU604S电机运行状态</v>
      </c>
      <c r="W91" s="114" t="s">
        <v>2217</v>
      </c>
      <c r="X91" s="2" t="s">
        <v>2218</v>
      </c>
      <c r="Y91" s="114" t="s">
        <v>2219</v>
      </c>
      <c r="Z91" s="58" t="s">
        <v>165</v>
      </c>
      <c r="AA91" s="4"/>
      <c r="AB91" s="4"/>
      <c r="AC91" s="5"/>
      <c r="AD91" s="6"/>
      <c r="AE91" s="6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4"/>
      <c r="BL91" s="8"/>
      <c r="BM91" s="8"/>
      <c r="BN91" s="8"/>
      <c r="BO91" s="4"/>
      <c r="BP91" s="4"/>
      <c r="BQ91" s="4"/>
      <c r="BR91" s="4"/>
      <c r="BS91" s="110"/>
      <c r="BT91" s="19"/>
      <c r="BU91" s="18"/>
      <c r="BV91" s="19"/>
    </row>
    <row r="92" spans="1:75" ht="19.899999999999999" customHeight="1">
      <c r="A92" s="194">
        <v>91</v>
      </c>
      <c r="B92" s="195">
        <v>27</v>
      </c>
      <c r="C92" s="195" t="s">
        <v>3247</v>
      </c>
      <c r="D92" s="196" t="s">
        <v>4522</v>
      </c>
      <c r="E92" s="196" t="s">
        <v>4523</v>
      </c>
      <c r="F92" s="2" t="str">
        <f t="shared" si="8"/>
        <v>FCS0302</v>
      </c>
      <c r="G92" s="1">
        <f t="shared" si="16"/>
        <v>4</v>
      </c>
      <c r="H92" s="1">
        <f t="shared" si="17"/>
        <v>7</v>
      </c>
      <c r="I92" s="1">
        <v>27</v>
      </c>
      <c r="J92" s="60" t="str">
        <f t="shared" si="18"/>
        <v>ADV151-P</v>
      </c>
      <c r="K92" s="2" t="str">
        <f t="shared" si="12"/>
        <v>DI</v>
      </c>
      <c r="L92" s="2"/>
      <c r="M92" s="2" t="s">
        <v>2005</v>
      </c>
      <c r="N92" s="2" t="s">
        <v>489</v>
      </c>
      <c r="O92" s="2"/>
      <c r="P92" s="2"/>
      <c r="Q92" s="2"/>
      <c r="R92" s="2"/>
      <c r="S92" s="3" t="str">
        <f t="shared" si="13"/>
        <v>%Z047127</v>
      </c>
      <c r="T92" s="2" t="str">
        <f t="shared" si="14"/>
        <v>08XIF-PU605A</v>
      </c>
      <c r="U92" s="2"/>
      <c r="V92" s="2" t="str">
        <f t="shared" si="15"/>
        <v>08PU605A电机运行状态</v>
      </c>
      <c r="W92" s="114" t="s">
        <v>2217</v>
      </c>
      <c r="X92" s="2" t="s">
        <v>2218</v>
      </c>
      <c r="Y92" s="114" t="s">
        <v>2219</v>
      </c>
      <c r="Z92" s="58" t="s">
        <v>165</v>
      </c>
      <c r="AA92" s="4"/>
      <c r="AB92" s="4"/>
      <c r="AC92" s="5"/>
      <c r="AD92" s="6"/>
      <c r="AE92" s="6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4"/>
      <c r="BL92" s="8"/>
      <c r="BM92" s="8"/>
      <c r="BN92" s="8"/>
      <c r="BO92" s="4"/>
      <c r="BP92" s="4"/>
      <c r="BQ92" s="4"/>
      <c r="BR92" s="4"/>
      <c r="BS92" s="18"/>
      <c r="BT92" s="19"/>
      <c r="BU92" s="18"/>
      <c r="BV92" s="19"/>
    </row>
    <row r="93" spans="1:75" ht="19.899999999999999" customHeight="1">
      <c r="A93" s="194">
        <v>92</v>
      </c>
      <c r="B93" s="195">
        <v>28</v>
      </c>
      <c r="C93" s="195" t="s">
        <v>3247</v>
      </c>
      <c r="D93" s="196" t="s">
        <v>4524</v>
      </c>
      <c r="E93" s="196" t="s">
        <v>4525</v>
      </c>
      <c r="F93" s="2" t="str">
        <f t="shared" si="8"/>
        <v>FCS0302</v>
      </c>
      <c r="G93" s="1">
        <f t="shared" si="16"/>
        <v>4</v>
      </c>
      <c r="H93" s="1">
        <f t="shared" si="17"/>
        <v>7</v>
      </c>
      <c r="I93" s="1">
        <v>28</v>
      </c>
      <c r="J93" s="60" t="str">
        <f t="shared" si="18"/>
        <v>ADV151-P</v>
      </c>
      <c r="K93" s="2" t="str">
        <f t="shared" si="12"/>
        <v>DI</v>
      </c>
      <c r="L93" s="2"/>
      <c r="M93" s="2" t="s">
        <v>2005</v>
      </c>
      <c r="N93" s="2" t="s">
        <v>489</v>
      </c>
      <c r="O93" s="2"/>
      <c r="P93" s="2"/>
      <c r="Q93" s="2"/>
      <c r="R93" s="2"/>
      <c r="S93" s="3" t="str">
        <f t="shared" si="13"/>
        <v>%Z047128</v>
      </c>
      <c r="T93" s="2" t="str">
        <f t="shared" si="14"/>
        <v>08XIF-PU605S</v>
      </c>
      <c r="U93" s="2"/>
      <c r="V93" s="2" t="str">
        <f t="shared" si="15"/>
        <v>08PU605S电机运行状态</v>
      </c>
      <c r="W93" s="114" t="s">
        <v>2217</v>
      </c>
      <c r="X93" s="2" t="s">
        <v>2218</v>
      </c>
      <c r="Y93" s="114" t="s">
        <v>2219</v>
      </c>
      <c r="Z93" s="58" t="s">
        <v>165</v>
      </c>
      <c r="AA93" s="4"/>
      <c r="AB93" s="4"/>
      <c r="AC93" s="5"/>
      <c r="AD93" s="6"/>
      <c r="AE93" s="6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4"/>
      <c r="BL93" s="8"/>
      <c r="BM93" s="8"/>
      <c r="BN93" s="8"/>
      <c r="BO93" s="4"/>
      <c r="BP93" s="4"/>
      <c r="BQ93" s="4"/>
      <c r="BR93" s="4"/>
      <c r="BS93" s="18"/>
      <c r="BT93" s="19"/>
      <c r="BU93" s="18"/>
      <c r="BV93" s="19"/>
    </row>
    <row r="94" spans="1:75" ht="19.899999999999999" customHeight="1">
      <c r="A94" s="194">
        <v>93</v>
      </c>
      <c r="B94" s="195">
        <v>29</v>
      </c>
      <c r="C94" s="195"/>
      <c r="D94" s="196"/>
      <c r="E94" s="196" t="s">
        <v>2330</v>
      </c>
      <c r="F94" s="2" t="str">
        <f t="shared" si="8"/>
        <v>FCS0302</v>
      </c>
      <c r="G94" s="1">
        <f t="shared" si="16"/>
        <v>4</v>
      </c>
      <c r="H94" s="1">
        <f t="shared" si="17"/>
        <v>7</v>
      </c>
      <c r="I94" s="1">
        <v>29</v>
      </c>
      <c r="J94" s="60" t="str">
        <f t="shared" si="18"/>
        <v>ADV151-P</v>
      </c>
      <c r="K94" s="2" t="str">
        <f t="shared" si="12"/>
        <v>DI</v>
      </c>
      <c r="L94" s="2"/>
      <c r="M94" s="2" t="s">
        <v>2005</v>
      </c>
      <c r="N94" s="2" t="s">
        <v>489</v>
      </c>
      <c r="O94" s="2"/>
      <c r="P94" s="2"/>
      <c r="Q94" s="2"/>
      <c r="R94" s="2"/>
      <c r="S94" s="3" t="str">
        <f t="shared" si="13"/>
        <v>%Z047129</v>
      </c>
      <c r="T94" s="2" t="str">
        <f t="shared" si="14"/>
        <v/>
      </c>
      <c r="U94" s="2"/>
      <c r="V94" s="2" t="str">
        <f t="shared" si="15"/>
        <v>REDI SPARE</v>
      </c>
      <c r="W94" s="114" t="s">
        <v>2217</v>
      </c>
      <c r="X94" s="2" t="s">
        <v>2218</v>
      </c>
      <c r="Y94" s="114" t="s">
        <v>2219</v>
      </c>
      <c r="Z94" s="58" t="s">
        <v>165</v>
      </c>
      <c r="AA94" s="4"/>
      <c r="AB94" s="4"/>
      <c r="AC94" s="5"/>
      <c r="AD94" s="6"/>
      <c r="AE94" s="6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4"/>
      <c r="BL94" s="8"/>
      <c r="BM94" s="8"/>
      <c r="BN94" s="8"/>
      <c r="BO94" s="4"/>
      <c r="BP94" s="4"/>
      <c r="BQ94" s="4"/>
      <c r="BR94" s="4"/>
      <c r="BS94" s="18"/>
      <c r="BT94" s="19"/>
      <c r="BU94" s="18"/>
      <c r="BV94" s="19"/>
    </row>
    <row r="95" spans="1:75" ht="19.899999999999999" customHeight="1">
      <c r="A95" s="194">
        <v>94</v>
      </c>
      <c r="B95" s="204">
        <v>30</v>
      </c>
      <c r="C95" s="195"/>
      <c r="D95" s="115"/>
      <c r="E95" s="196" t="s">
        <v>2330</v>
      </c>
      <c r="F95" s="2" t="str">
        <f t="shared" si="8"/>
        <v>FCS0302</v>
      </c>
      <c r="G95" s="1">
        <f t="shared" si="16"/>
        <v>4</v>
      </c>
      <c r="H95" s="1">
        <f t="shared" si="17"/>
        <v>7</v>
      </c>
      <c r="I95" s="1">
        <v>30</v>
      </c>
      <c r="J95" s="60" t="str">
        <f t="shared" si="18"/>
        <v>ADV151-P</v>
      </c>
      <c r="K95" s="2" t="str">
        <f t="shared" si="12"/>
        <v>DI</v>
      </c>
      <c r="L95" s="2"/>
      <c r="M95" s="2" t="s">
        <v>2005</v>
      </c>
      <c r="N95" s="2" t="s">
        <v>489</v>
      </c>
      <c r="O95" s="2"/>
      <c r="P95" s="2"/>
      <c r="Q95" s="2"/>
      <c r="R95" s="2"/>
      <c r="S95" s="3" t="str">
        <f t="shared" si="13"/>
        <v>%Z047130</v>
      </c>
      <c r="T95" s="2" t="str">
        <f t="shared" si="14"/>
        <v/>
      </c>
      <c r="U95" s="36"/>
      <c r="V95" s="2" t="str">
        <f t="shared" si="15"/>
        <v>REDI SPARE</v>
      </c>
      <c r="W95" s="114" t="s">
        <v>2217</v>
      </c>
      <c r="X95" s="2" t="s">
        <v>2218</v>
      </c>
      <c r="Y95" s="114" t="s">
        <v>2219</v>
      </c>
      <c r="Z95" s="58" t="s">
        <v>165</v>
      </c>
      <c r="AA95" s="4"/>
      <c r="AB95" s="4"/>
      <c r="AC95" s="5"/>
      <c r="AD95" s="6"/>
      <c r="AE95" s="6"/>
      <c r="AF95" s="4"/>
      <c r="AG95" s="4"/>
      <c r="AH95" s="4"/>
      <c r="AI95" s="4"/>
      <c r="AJ95" s="7"/>
      <c r="AK95" s="4"/>
      <c r="AL95" s="4"/>
      <c r="AM95" s="4"/>
      <c r="AN95" s="4"/>
      <c r="AO95" s="4"/>
      <c r="AP95" s="4"/>
      <c r="AQ95" s="4"/>
      <c r="AR95" s="4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4"/>
      <c r="BL95" s="8"/>
      <c r="BM95" s="8"/>
      <c r="BN95" s="8"/>
      <c r="BO95" s="4"/>
      <c r="BP95" s="4"/>
      <c r="BQ95" s="4"/>
      <c r="BR95" s="4"/>
      <c r="BS95" s="18"/>
      <c r="BT95" s="19"/>
      <c r="BU95" s="18"/>
      <c r="BV95" s="19"/>
    </row>
    <row r="96" spans="1:75" ht="19.899999999999999" customHeight="1">
      <c r="A96" s="194">
        <v>95</v>
      </c>
      <c r="B96" s="204">
        <v>31</v>
      </c>
      <c r="C96" s="195"/>
      <c r="D96" s="115"/>
      <c r="E96" s="196" t="s">
        <v>2330</v>
      </c>
      <c r="F96" s="2" t="str">
        <f t="shared" si="8"/>
        <v>FCS0302</v>
      </c>
      <c r="G96" s="1">
        <f t="shared" si="16"/>
        <v>4</v>
      </c>
      <c r="H96" s="1">
        <f t="shared" si="17"/>
        <v>7</v>
      </c>
      <c r="I96" s="1">
        <v>31</v>
      </c>
      <c r="J96" s="60" t="str">
        <f t="shared" si="18"/>
        <v>ADV151-P</v>
      </c>
      <c r="K96" s="2" t="str">
        <f t="shared" si="12"/>
        <v>DI</v>
      </c>
      <c r="L96" s="2"/>
      <c r="M96" s="2" t="s">
        <v>2005</v>
      </c>
      <c r="N96" s="2" t="s">
        <v>489</v>
      </c>
      <c r="O96" s="2"/>
      <c r="P96" s="2"/>
      <c r="Q96" s="2"/>
      <c r="R96" s="2"/>
      <c r="S96" s="3" t="str">
        <f t="shared" si="13"/>
        <v>%Z047131</v>
      </c>
      <c r="T96" s="2" t="str">
        <f t="shared" si="14"/>
        <v/>
      </c>
      <c r="U96" s="36"/>
      <c r="V96" s="2" t="str">
        <f t="shared" si="15"/>
        <v>REDI SPARE</v>
      </c>
      <c r="W96" s="114" t="s">
        <v>2217</v>
      </c>
      <c r="X96" s="2" t="s">
        <v>2218</v>
      </c>
      <c r="Y96" s="114" t="s">
        <v>2219</v>
      </c>
      <c r="Z96" s="58" t="s">
        <v>165</v>
      </c>
      <c r="AA96" s="4"/>
      <c r="AB96" s="4"/>
      <c r="AC96" s="5"/>
      <c r="AD96" s="6"/>
      <c r="AE96" s="6"/>
      <c r="AF96" s="4"/>
      <c r="AG96" s="4"/>
      <c r="AH96" s="4"/>
      <c r="AI96" s="4"/>
      <c r="AJ96" s="8"/>
      <c r="AK96" s="4"/>
      <c r="AL96" s="4"/>
      <c r="AM96" s="4"/>
      <c r="AN96" s="4"/>
      <c r="AO96" s="4"/>
      <c r="AP96" s="4"/>
      <c r="AQ96" s="4"/>
      <c r="AR96" s="4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4"/>
      <c r="BL96" s="8"/>
      <c r="BM96" s="8"/>
      <c r="BN96" s="8"/>
      <c r="BO96" s="4"/>
      <c r="BP96" s="4"/>
      <c r="BQ96" s="4"/>
      <c r="BR96" s="4"/>
      <c r="BS96" s="18"/>
      <c r="BT96" s="19"/>
      <c r="BU96" s="18"/>
      <c r="BV96" s="19"/>
    </row>
    <row r="97" spans="1:75" ht="19.899999999999999" customHeight="1">
      <c r="A97" s="194">
        <v>96</v>
      </c>
      <c r="B97" s="204">
        <v>32</v>
      </c>
      <c r="C97" s="195"/>
      <c r="D97" s="115"/>
      <c r="E97" s="196" t="s">
        <v>2330</v>
      </c>
      <c r="F97" s="2" t="str">
        <f t="shared" si="8"/>
        <v>FCS0302</v>
      </c>
      <c r="G97" s="1">
        <f t="shared" si="16"/>
        <v>4</v>
      </c>
      <c r="H97" s="1">
        <f t="shared" si="17"/>
        <v>7</v>
      </c>
      <c r="I97" s="1">
        <v>32</v>
      </c>
      <c r="J97" s="60" t="str">
        <f t="shared" si="18"/>
        <v>ADV151-P</v>
      </c>
      <c r="K97" s="2" t="str">
        <f t="shared" si="12"/>
        <v>DI</v>
      </c>
      <c r="L97" s="2"/>
      <c r="M97" s="2" t="s">
        <v>2005</v>
      </c>
      <c r="N97" s="2" t="s">
        <v>489</v>
      </c>
      <c r="O97" s="2"/>
      <c r="P97" s="2"/>
      <c r="Q97" s="2"/>
      <c r="R97" s="2"/>
      <c r="S97" s="3" t="str">
        <f t="shared" si="13"/>
        <v>%Z047132</v>
      </c>
      <c r="T97" s="2" t="str">
        <f t="shared" si="14"/>
        <v/>
      </c>
      <c r="U97" s="36"/>
      <c r="V97" s="2" t="str">
        <f t="shared" si="15"/>
        <v>REDI SPARE</v>
      </c>
      <c r="W97" s="114" t="s">
        <v>2217</v>
      </c>
      <c r="X97" s="2" t="s">
        <v>2218</v>
      </c>
      <c r="Y97" s="114" t="s">
        <v>2219</v>
      </c>
      <c r="Z97" s="58" t="s">
        <v>165</v>
      </c>
      <c r="AA97" s="4"/>
      <c r="AB97" s="4"/>
      <c r="AC97" s="5"/>
      <c r="AD97" s="6"/>
      <c r="AE97" s="6"/>
      <c r="AF97" s="4"/>
      <c r="AG97" s="4"/>
      <c r="AH97" s="4"/>
      <c r="AI97" s="4"/>
      <c r="AJ97" s="8"/>
      <c r="AK97" s="4"/>
      <c r="AL97" s="4"/>
      <c r="AM97" s="4"/>
      <c r="AN97" s="4"/>
      <c r="AO97" s="4"/>
      <c r="AP97" s="4"/>
      <c r="AQ97" s="4"/>
      <c r="AR97" s="4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4"/>
      <c r="BL97" s="8"/>
      <c r="BM97" s="8"/>
      <c r="BN97" s="8"/>
      <c r="BO97" s="4"/>
      <c r="BP97" s="4"/>
      <c r="BQ97" s="4"/>
      <c r="BR97" s="4"/>
      <c r="BS97" s="18"/>
      <c r="BT97" s="19"/>
      <c r="BU97" s="18"/>
      <c r="BV97" s="19"/>
    </row>
    <row r="98" spans="1:75" ht="19.899999999999999" customHeight="1">
      <c r="A98" s="194">
        <v>97</v>
      </c>
      <c r="B98" s="195">
        <v>1</v>
      </c>
      <c r="C98" s="195"/>
      <c r="D98" s="196" t="s">
        <v>4526</v>
      </c>
      <c r="E98" s="196" t="s">
        <v>4527</v>
      </c>
      <c r="F98" s="2" t="str">
        <f t="shared" ref="F98:F161" si="19">F97</f>
        <v>FCS0302</v>
      </c>
      <c r="G98" s="1">
        <v>5</v>
      </c>
      <c r="H98" s="1">
        <v>7</v>
      </c>
      <c r="I98" s="1">
        <v>1</v>
      </c>
      <c r="J98" s="60" t="s">
        <v>2004</v>
      </c>
      <c r="K98" s="2" t="str">
        <f t="shared" si="12"/>
        <v>DI</v>
      </c>
      <c r="L98" s="2"/>
      <c r="M98" s="2" t="s">
        <v>2005</v>
      </c>
      <c r="N98" s="2" t="s">
        <v>489</v>
      </c>
      <c r="O98" s="2">
        <v>42</v>
      </c>
      <c r="P98" s="2"/>
      <c r="Q98" s="2" t="s">
        <v>4528</v>
      </c>
      <c r="R98" s="2" t="s">
        <v>2215</v>
      </c>
      <c r="S98" s="3" t="str">
        <f t="shared" si="13"/>
        <v>%Z057101</v>
      </c>
      <c r="T98" s="2" t="str">
        <f t="shared" si="14"/>
        <v>08XI-CM808A</v>
      </c>
      <c r="U98" s="2" t="s">
        <v>4529</v>
      </c>
      <c r="V98" s="2" t="str">
        <f t="shared" si="15"/>
        <v>M808A电机运行状态</v>
      </c>
      <c r="W98" s="114" t="s">
        <v>2217</v>
      </c>
      <c r="X98" s="2" t="s">
        <v>2218</v>
      </c>
      <c r="Y98" s="114" t="s">
        <v>2219</v>
      </c>
      <c r="Z98" s="58" t="s">
        <v>165</v>
      </c>
      <c r="AA98" s="4"/>
      <c r="AB98" s="4"/>
      <c r="AC98" s="5"/>
      <c r="AD98" s="6"/>
      <c r="AE98" s="6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4"/>
      <c r="BL98" s="8"/>
      <c r="BM98" s="8"/>
      <c r="BN98" s="8"/>
      <c r="BO98" s="4"/>
      <c r="BP98" s="4"/>
      <c r="BQ98" s="4"/>
      <c r="BR98" s="4"/>
      <c r="BS98" s="112"/>
      <c r="BT98" s="19"/>
      <c r="BU98" s="18"/>
      <c r="BV98" s="19"/>
      <c r="BW98" s="21"/>
    </row>
    <row r="99" spans="1:75" ht="19.899999999999999" customHeight="1">
      <c r="A99" s="194">
        <v>98</v>
      </c>
      <c r="B99" s="195">
        <v>2</v>
      </c>
      <c r="C99" s="195"/>
      <c r="D99" s="196" t="s">
        <v>4530</v>
      </c>
      <c r="E99" s="196" t="s">
        <v>4531</v>
      </c>
      <c r="F99" s="2" t="str">
        <f t="shared" si="19"/>
        <v>FCS0302</v>
      </c>
      <c r="G99" s="1">
        <f t="shared" ref="G99:G129" si="20">G98</f>
        <v>5</v>
      </c>
      <c r="H99" s="1">
        <f t="shared" ref="H99:H129" si="21">H98</f>
        <v>7</v>
      </c>
      <c r="I99" s="1">
        <v>2</v>
      </c>
      <c r="J99" s="60" t="str">
        <f t="shared" ref="J99:J129" si="22">J98</f>
        <v>ADV151-P</v>
      </c>
      <c r="K99" s="2" t="str">
        <f t="shared" si="12"/>
        <v>DI</v>
      </c>
      <c r="L99" s="2"/>
      <c r="M99" s="2" t="s">
        <v>2005</v>
      </c>
      <c r="N99" s="2" t="s">
        <v>489</v>
      </c>
      <c r="O99" s="2">
        <v>42</v>
      </c>
      <c r="P99" s="2"/>
      <c r="Q99" s="2" t="s">
        <v>4532</v>
      </c>
      <c r="R99" s="2" t="s">
        <v>2215</v>
      </c>
      <c r="S99" s="3" t="str">
        <f t="shared" si="13"/>
        <v>%Z057102</v>
      </c>
      <c r="T99" s="2" t="str">
        <f t="shared" si="14"/>
        <v>08XI-CM808S</v>
      </c>
      <c r="U99" s="2" t="s">
        <v>4533</v>
      </c>
      <c r="V99" s="2" t="str">
        <f t="shared" si="15"/>
        <v>M808S电机运行状态</v>
      </c>
      <c r="W99" s="114" t="s">
        <v>2217</v>
      </c>
      <c r="X99" s="2" t="s">
        <v>2218</v>
      </c>
      <c r="Y99" s="114" t="s">
        <v>2219</v>
      </c>
      <c r="Z99" s="58" t="s">
        <v>165</v>
      </c>
      <c r="AA99" s="4"/>
      <c r="AB99" s="4"/>
      <c r="AC99" s="5"/>
      <c r="AD99" s="6"/>
      <c r="AE99" s="6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4"/>
      <c r="BL99" s="8"/>
      <c r="BM99" s="8"/>
      <c r="BN99" s="8"/>
      <c r="BO99" s="4"/>
      <c r="BP99" s="4"/>
      <c r="BQ99" s="4"/>
      <c r="BR99" s="4"/>
      <c r="BS99" s="112"/>
      <c r="BT99" s="19"/>
      <c r="BU99" s="18"/>
      <c r="BV99" s="19"/>
      <c r="BW99" s="21"/>
    </row>
    <row r="100" spans="1:75" ht="19.899999999999999" customHeight="1">
      <c r="A100" s="194">
        <v>99</v>
      </c>
      <c r="B100" s="195">
        <v>3</v>
      </c>
      <c r="C100" s="195"/>
      <c r="D100" s="196" t="s">
        <v>4534</v>
      </c>
      <c r="E100" s="196" t="s">
        <v>4535</v>
      </c>
      <c r="F100" s="2" t="str">
        <f t="shared" si="19"/>
        <v>FCS0302</v>
      </c>
      <c r="G100" s="1">
        <f t="shared" si="20"/>
        <v>5</v>
      </c>
      <c r="H100" s="1">
        <f t="shared" si="21"/>
        <v>7</v>
      </c>
      <c r="I100" s="1">
        <v>3</v>
      </c>
      <c r="J100" s="60" t="str">
        <f t="shared" si="22"/>
        <v>ADV151-P</v>
      </c>
      <c r="K100" s="2" t="str">
        <f t="shared" si="12"/>
        <v>DI</v>
      </c>
      <c r="L100" s="2"/>
      <c r="M100" s="2" t="s">
        <v>2005</v>
      </c>
      <c r="N100" s="2" t="s">
        <v>489</v>
      </c>
      <c r="O100" s="2">
        <v>43</v>
      </c>
      <c r="P100" s="2"/>
      <c r="Q100" s="2" t="s">
        <v>4536</v>
      </c>
      <c r="R100" s="2" t="s">
        <v>2215</v>
      </c>
      <c r="S100" s="3" t="str">
        <f t="shared" si="13"/>
        <v>%Z057103</v>
      </c>
      <c r="T100" s="2" t="str">
        <f t="shared" si="14"/>
        <v>08XI-PU801A</v>
      </c>
      <c r="U100" s="2" t="s">
        <v>4537</v>
      </c>
      <c r="V100" s="2" t="str">
        <f t="shared" si="15"/>
        <v>PU801A/S1电机运行状态</v>
      </c>
      <c r="W100" s="114" t="s">
        <v>2217</v>
      </c>
      <c r="X100" s="2" t="s">
        <v>2218</v>
      </c>
      <c r="Y100" s="114" t="s">
        <v>2219</v>
      </c>
      <c r="Z100" s="58" t="s">
        <v>165</v>
      </c>
      <c r="AA100" s="4"/>
      <c r="AB100" s="4"/>
      <c r="AC100" s="5"/>
      <c r="AD100" s="6"/>
      <c r="AE100" s="6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4"/>
      <c r="BL100" s="8"/>
      <c r="BM100" s="8"/>
      <c r="BN100" s="8"/>
      <c r="BO100" s="4"/>
      <c r="BP100" s="4"/>
      <c r="BQ100" s="4"/>
      <c r="BR100" s="4"/>
      <c r="BS100" s="112"/>
      <c r="BT100" s="19"/>
      <c r="BU100" s="18"/>
      <c r="BV100" s="19"/>
      <c r="BW100" s="21"/>
    </row>
    <row r="101" spans="1:75" ht="19.899999999999999" customHeight="1">
      <c r="A101" s="194">
        <v>100</v>
      </c>
      <c r="B101" s="195">
        <v>4</v>
      </c>
      <c r="C101" s="195"/>
      <c r="D101" s="196" t="s">
        <v>4538</v>
      </c>
      <c r="E101" s="196" t="s">
        <v>4539</v>
      </c>
      <c r="F101" s="2" t="str">
        <f t="shared" si="19"/>
        <v>FCS0302</v>
      </c>
      <c r="G101" s="1">
        <f t="shared" si="20"/>
        <v>5</v>
      </c>
      <c r="H101" s="1">
        <f t="shared" si="21"/>
        <v>7</v>
      </c>
      <c r="I101" s="1">
        <v>4</v>
      </c>
      <c r="J101" s="60" t="str">
        <f t="shared" si="22"/>
        <v>ADV151-P</v>
      </c>
      <c r="K101" s="2" t="str">
        <f t="shared" si="12"/>
        <v>DI</v>
      </c>
      <c r="L101" s="2"/>
      <c r="M101" s="2" t="s">
        <v>2005</v>
      </c>
      <c r="N101" s="2" t="s">
        <v>489</v>
      </c>
      <c r="O101" s="2">
        <v>43</v>
      </c>
      <c r="P101" s="2"/>
      <c r="Q101" s="2" t="s">
        <v>4540</v>
      </c>
      <c r="R101" s="2" t="s">
        <v>2215</v>
      </c>
      <c r="S101" s="3" t="str">
        <f t="shared" si="13"/>
        <v>%Z057104</v>
      </c>
      <c r="T101" s="2" t="str">
        <f t="shared" si="14"/>
        <v>08XI-PU801S</v>
      </c>
      <c r="U101" s="2" t="s">
        <v>4541</v>
      </c>
      <c r="V101" s="2" t="str">
        <f t="shared" si="15"/>
        <v>PU801S/S1电机运行状态</v>
      </c>
      <c r="W101" s="114" t="s">
        <v>2217</v>
      </c>
      <c r="X101" s="2" t="s">
        <v>2218</v>
      </c>
      <c r="Y101" s="114" t="s">
        <v>2219</v>
      </c>
      <c r="Z101" s="58" t="s">
        <v>165</v>
      </c>
      <c r="AA101" s="4"/>
      <c r="AB101" s="4"/>
      <c r="AC101" s="5"/>
      <c r="AD101" s="6"/>
      <c r="AE101" s="6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4"/>
      <c r="BL101" s="8"/>
      <c r="BM101" s="8"/>
      <c r="BN101" s="8"/>
      <c r="BO101" s="4"/>
      <c r="BP101" s="4"/>
      <c r="BQ101" s="4"/>
      <c r="BR101" s="4"/>
      <c r="BS101" s="112"/>
      <c r="BT101" s="19"/>
      <c r="BU101" s="18"/>
      <c r="BV101" s="19"/>
      <c r="BW101" s="21"/>
    </row>
    <row r="102" spans="1:75" ht="19.899999999999999" customHeight="1">
      <c r="A102" s="194">
        <v>101</v>
      </c>
      <c r="B102" s="195">
        <v>5</v>
      </c>
      <c r="C102" s="195"/>
      <c r="D102" s="196" t="s">
        <v>4542</v>
      </c>
      <c r="E102" s="196" t="s">
        <v>4543</v>
      </c>
      <c r="F102" s="2" t="str">
        <f t="shared" si="19"/>
        <v>FCS0302</v>
      </c>
      <c r="G102" s="1">
        <f t="shared" si="20"/>
        <v>5</v>
      </c>
      <c r="H102" s="1">
        <f t="shared" si="21"/>
        <v>7</v>
      </c>
      <c r="I102" s="1">
        <v>5</v>
      </c>
      <c r="J102" s="60" t="str">
        <f t="shared" si="22"/>
        <v>ADV151-P</v>
      </c>
      <c r="K102" s="2" t="str">
        <f t="shared" si="12"/>
        <v>DI</v>
      </c>
      <c r="L102" s="2"/>
      <c r="M102" s="2" t="s">
        <v>2005</v>
      </c>
      <c r="N102" s="2" t="s">
        <v>489</v>
      </c>
      <c r="O102" s="2">
        <v>43</v>
      </c>
      <c r="P102" s="2"/>
      <c r="Q102" s="2" t="s">
        <v>4544</v>
      </c>
      <c r="R102" s="2" t="s">
        <v>2215</v>
      </c>
      <c r="S102" s="3" t="str">
        <f t="shared" si="13"/>
        <v>%Z057105</v>
      </c>
      <c r="T102" s="2" t="str">
        <f t="shared" si="14"/>
        <v>08XI-PU802A</v>
      </c>
      <c r="U102" s="2" t="s">
        <v>4545</v>
      </c>
      <c r="V102" s="2" t="str">
        <f t="shared" si="15"/>
        <v>PU802A电机运行状态</v>
      </c>
      <c r="W102" s="114" t="s">
        <v>2217</v>
      </c>
      <c r="X102" s="2" t="s">
        <v>2218</v>
      </c>
      <c r="Y102" s="114" t="s">
        <v>2219</v>
      </c>
      <c r="Z102" s="58" t="s">
        <v>165</v>
      </c>
      <c r="AA102" s="4"/>
      <c r="AB102" s="4"/>
      <c r="AC102" s="5"/>
      <c r="AD102" s="6"/>
      <c r="AE102" s="6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4"/>
      <c r="BL102" s="8"/>
      <c r="BM102" s="8"/>
      <c r="BN102" s="8"/>
      <c r="BO102" s="4"/>
      <c r="BP102" s="4"/>
      <c r="BQ102" s="4"/>
      <c r="BR102" s="4"/>
      <c r="BS102" s="112"/>
      <c r="BT102" s="19"/>
      <c r="BU102" s="18"/>
      <c r="BV102" s="19"/>
      <c r="BW102" s="21"/>
    </row>
    <row r="103" spans="1:75" ht="19.899999999999999" customHeight="1">
      <c r="A103" s="194">
        <v>102</v>
      </c>
      <c r="B103" s="195">
        <v>6</v>
      </c>
      <c r="C103" s="195"/>
      <c r="D103" s="196" t="s">
        <v>4546</v>
      </c>
      <c r="E103" s="196" t="s">
        <v>4547</v>
      </c>
      <c r="F103" s="2" t="str">
        <f t="shared" si="19"/>
        <v>FCS0302</v>
      </c>
      <c r="G103" s="1">
        <f t="shared" si="20"/>
        <v>5</v>
      </c>
      <c r="H103" s="1">
        <f t="shared" si="21"/>
        <v>7</v>
      </c>
      <c r="I103" s="1">
        <v>6</v>
      </c>
      <c r="J103" s="60" t="str">
        <f t="shared" si="22"/>
        <v>ADV151-P</v>
      </c>
      <c r="K103" s="2" t="str">
        <f t="shared" si="12"/>
        <v>DI</v>
      </c>
      <c r="L103" s="2"/>
      <c r="M103" s="2" t="s">
        <v>2005</v>
      </c>
      <c r="N103" s="2" t="s">
        <v>489</v>
      </c>
      <c r="O103" s="2">
        <v>43</v>
      </c>
      <c r="P103" s="2"/>
      <c r="Q103" s="2" t="s">
        <v>4548</v>
      </c>
      <c r="R103" s="2" t="s">
        <v>2215</v>
      </c>
      <c r="S103" s="3" t="str">
        <f t="shared" si="13"/>
        <v>%Z057106</v>
      </c>
      <c r="T103" s="2" t="str">
        <f t="shared" si="14"/>
        <v>08XI-PU802S</v>
      </c>
      <c r="U103" s="2" t="s">
        <v>4549</v>
      </c>
      <c r="V103" s="2" t="str">
        <f t="shared" si="15"/>
        <v>PU802S电机运行状态</v>
      </c>
      <c r="W103" s="114" t="s">
        <v>2217</v>
      </c>
      <c r="X103" s="2" t="s">
        <v>2218</v>
      </c>
      <c r="Y103" s="114" t="s">
        <v>2219</v>
      </c>
      <c r="Z103" s="58" t="s">
        <v>165</v>
      </c>
      <c r="AA103" s="4"/>
      <c r="AB103" s="4"/>
      <c r="AC103" s="5"/>
      <c r="AD103" s="6"/>
      <c r="AE103" s="6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4"/>
      <c r="BL103" s="8"/>
      <c r="BM103" s="8"/>
      <c r="BN103" s="8"/>
      <c r="BO103" s="4"/>
      <c r="BP103" s="4"/>
      <c r="BQ103" s="4"/>
      <c r="BR103" s="4"/>
      <c r="BS103" s="18"/>
      <c r="BT103" s="19"/>
      <c r="BU103" s="18"/>
      <c r="BV103" s="19"/>
      <c r="BW103" s="21"/>
    </row>
    <row r="104" spans="1:75" ht="19.899999999999999" customHeight="1">
      <c r="A104" s="194">
        <v>103</v>
      </c>
      <c r="B104" s="195">
        <v>7</v>
      </c>
      <c r="C104" s="195"/>
      <c r="D104" s="196" t="s">
        <v>4550</v>
      </c>
      <c r="E104" s="196" t="s">
        <v>4551</v>
      </c>
      <c r="F104" s="2" t="str">
        <f t="shared" si="19"/>
        <v>FCS0302</v>
      </c>
      <c r="G104" s="1">
        <f t="shared" si="20"/>
        <v>5</v>
      </c>
      <c r="H104" s="1">
        <f t="shared" si="21"/>
        <v>7</v>
      </c>
      <c r="I104" s="1">
        <v>7</v>
      </c>
      <c r="J104" s="60" t="str">
        <f t="shared" si="22"/>
        <v>ADV151-P</v>
      </c>
      <c r="K104" s="2" t="str">
        <f t="shared" si="12"/>
        <v>DI</v>
      </c>
      <c r="L104" s="2"/>
      <c r="M104" s="2" t="s">
        <v>2005</v>
      </c>
      <c r="N104" s="2" t="s">
        <v>489</v>
      </c>
      <c r="O104" s="2">
        <v>43</v>
      </c>
      <c r="P104" s="2"/>
      <c r="Q104" s="2" t="s">
        <v>4552</v>
      </c>
      <c r="R104" s="2" t="s">
        <v>2215</v>
      </c>
      <c r="S104" s="3" t="str">
        <f t="shared" si="13"/>
        <v>%Z057107</v>
      </c>
      <c r="T104" s="2" t="str">
        <f t="shared" si="14"/>
        <v>08XI-PU803A</v>
      </c>
      <c r="U104" s="2" t="s">
        <v>4553</v>
      </c>
      <c r="V104" s="2" t="str">
        <f t="shared" si="15"/>
        <v>PU803A电机运行状态</v>
      </c>
      <c r="W104" s="114" t="s">
        <v>2217</v>
      </c>
      <c r="X104" s="2" t="s">
        <v>2218</v>
      </c>
      <c r="Y104" s="114" t="s">
        <v>2219</v>
      </c>
      <c r="Z104" s="58" t="s">
        <v>165</v>
      </c>
      <c r="AA104" s="4"/>
      <c r="AB104" s="4"/>
      <c r="AC104" s="5"/>
      <c r="AD104" s="6"/>
      <c r="AE104" s="6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4"/>
      <c r="BL104" s="8"/>
      <c r="BM104" s="8"/>
      <c r="BN104" s="8"/>
      <c r="BO104" s="4"/>
      <c r="BP104" s="4"/>
      <c r="BQ104" s="4"/>
      <c r="BR104" s="4"/>
      <c r="BS104" s="18"/>
      <c r="BT104" s="19"/>
      <c r="BU104" s="18"/>
      <c r="BV104" s="19"/>
      <c r="BW104" s="21"/>
    </row>
    <row r="105" spans="1:75" ht="19.899999999999999" customHeight="1">
      <c r="A105" s="194">
        <v>104</v>
      </c>
      <c r="B105" s="195">
        <v>8</v>
      </c>
      <c r="C105" s="195"/>
      <c r="D105" s="196" t="s">
        <v>4554</v>
      </c>
      <c r="E105" s="196" t="s">
        <v>4555</v>
      </c>
      <c r="F105" s="2" t="str">
        <f t="shared" si="19"/>
        <v>FCS0302</v>
      </c>
      <c r="G105" s="1">
        <f t="shared" si="20"/>
        <v>5</v>
      </c>
      <c r="H105" s="1">
        <f t="shared" si="21"/>
        <v>7</v>
      </c>
      <c r="I105" s="1">
        <v>8</v>
      </c>
      <c r="J105" s="60" t="str">
        <f t="shared" si="22"/>
        <v>ADV151-P</v>
      </c>
      <c r="K105" s="2" t="str">
        <f t="shared" si="12"/>
        <v>DI</v>
      </c>
      <c r="L105" s="2"/>
      <c r="M105" s="2" t="s">
        <v>2005</v>
      </c>
      <c r="N105" s="2" t="s">
        <v>489</v>
      </c>
      <c r="O105" s="2">
        <v>43</v>
      </c>
      <c r="P105" s="2"/>
      <c r="Q105" s="2" t="s">
        <v>4556</v>
      </c>
      <c r="R105" s="2" t="s">
        <v>2215</v>
      </c>
      <c r="S105" s="3" t="str">
        <f t="shared" si="13"/>
        <v>%Z057108</v>
      </c>
      <c r="T105" s="2" t="str">
        <f t="shared" si="14"/>
        <v>08XI-PU803S</v>
      </c>
      <c r="U105" s="2" t="s">
        <v>4557</v>
      </c>
      <c r="V105" s="2" t="str">
        <f t="shared" si="15"/>
        <v>PU803S电机运行状态</v>
      </c>
      <c r="W105" s="114" t="s">
        <v>2217</v>
      </c>
      <c r="X105" s="2" t="s">
        <v>2218</v>
      </c>
      <c r="Y105" s="114" t="s">
        <v>2219</v>
      </c>
      <c r="Z105" s="58" t="s">
        <v>165</v>
      </c>
      <c r="AA105" s="4"/>
      <c r="AB105" s="4"/>
      <c r="AC105" s="5"/>
      <c r="AD105" s="6"/>
      <c r="AE105" s="6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4"/>
      <c r="BL105" s="8"/>
      <c r="BM105" s="8"/>
      <c r="BN105" s="8"/>
      <c r="BO105" s="4"/>
      <c r="BP105" s="4"/>
      <c r="BQ105" s="4"/>
      <c r="BR105" s="4"/>
      <c r="BS105" s="112"/>
      <c r="BT105" s="19"/>
      <c r="BU105" s="18"/>
      <c r="BV105" s="19"/>
      <c r="BW105" s="21"/>
    </row>
    <row r="106" spans="1:75" ht="19.899999999999999" customHeight="1">
      <c r="A106" s="194">
        <v>105</v>
      </c>
      <c r="B106" s="195">
        <v>9</v>
      </c>
      <c r="C106" s="195"/>
      <c r="D106" s="196" t="s">
        <v>4558</v>
      </c>
      <c r="E106" s="196" t="s">
        <v>4559</v>
      </c>
      <c r="F106" s="2" t="str">
        <f t="shared" si="19"/>
        <v>FCS0302</v>
      </c>
      <c r="G106" s="1">
        <f t="shared" si="20"/>
        <v>5</v>
      </c>
      <c r="H106" s="1">
        <f t="shared" si="21"/>
        <v>7</v>
      </c>
      <c r="I106" s="1">
        <v>9</v>
      </c>
      <c r="J106" s="60" t="str">
        <f t="shared" si="22"/>
        <v>ADV151-P</v>
      </c>
      <c r="K106" s="2" t="str">
        <f t="shared" si="12"/>
        <v>DI</v>
      </c>
      <c r="L106" s="2"/>
      <c r="M106" s="2" t="s">
        <v>2005</v>
      </c>
      <c r="N106" s="2" t="s">
        <v>489</v>
      </c>
      <c r="O106" s="2">
        <v>43</v>
      </c>
      <c r="P106" s="2"/>
      <c r="Q106" s="2" t="s">
        <v>4560</v>
      </c>
      <c r="R106" s="2" t="s">
        <v>2215</v>
      </c>
      <c r="S106" s="3" t="str">
        <f t="shared" si="13"/>
        <v>%Z057109</v>
      </c>
      <c r="T106" s="2" t="str">
        <f t="shared" si="14"/>
        <v>08XI-PU804A</v>
      </c>
      <c r="U106" s="2" t="s">
        <v>4561</v>
      </c>
      <c r="V106" s="2" t="str">
        <f t="shared" si="15"/>
        <v>PU804A电机运行状态</v>
      </c>
      <c r="W106" s="114" t="s">
        <v>2217</v>
      </c>
      <c r="X106" s="2" t="s">
        <v>2218</v>
      </c>
      <c r="Y106" s="114" t="s">
        <v>2219</v>
      </c>
      <c r="Z106" s="58" t="s">
        <v>165</v>
      </c>
      <c r="AA106" s="4"/>
      <c r="AB106" s="4"/>
      <c r="AC106" s="5"/>
      <c r="AD106" s="6"/>
      <c r="AE106" s="6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4"/>
      <c r="BL106" s="8"/>
      <c r="BM106" s="8"/>
      <c r="BN106" s="8"/>
      <c r="BO106" s="4"/>
      <c r="BP106" s="4"/>
      <c r="BQ106" s="4"/>
      <c r="BR106" s="4"/>
      <c r="BS106" s="18"/>
      <c r="BT106" s="19"/>
      <c r="BU106" s="18"/>
      <c r="BV106" s="19"/>
      <c r="BW106" s="21"/>
    </row>
    <row r="107" spans="1:75" ht="19.899999999999999" customHeight="1">
      <c r="A107" s="194">
        <v>106</v>
      </c>
      <c r="B107" s="195">
        <v>10</v>
      </c>
      <c r="C107" s="195"/>
      <c r="D107" s="196" t="s">
        <v>4562</v>
      </c>
      <c r="E107" s="196" t="s">
        <v>4563</v>
      </c>
      <c r="F107" s="2" t="str">
        <f t="shared" si="19"/>
        <v>FCS0302</v>
      </c>
      <c r="G107" s="1">
        <f t="shared" si="20"/>
        <v>5</v>
      </c>
      <c r="H107" s="1">
        <f t="shared" si="21"/>
        <v>7</v>
      </c>
      <c r="I107" s="1">
        <v>10</v>
      </c>
      <c r="J107" s="60" t="str">
        <f t="shared" si="22"/>
        <v>ADV151-P</v>
      </c>
      <c r="K107" s="2" t="str">
        <f t="shared" si="12"/>
        <v>DI</v>
      </c>
      <c r="L107" s="2"/>
      <c r="M107" s="2" t="s">
        <v>2005</v>
      </c>
      <c r="N107" s="2" t="s">
        <v>489</v>
      </c>
      <c r="O107" s="2">
        <v>43</v>
      </c>
      <c r="P107" s="2"/>
      <c r="Q107" s="2" t="s">
        <v>4564</v>
      </c>
      <c r="R107" s="2" t="s">
        <v>2215</v>
      </c>
      <c r="S107" s="3" t="str">
        <f t="shared" si="13"/>
        <v>%Z057110</v>
      </c>
      <c r="T107" s="2" t="str">
        <f t="shared" si="14"/>
        <v>08XI-PU804S</v>
      </c>
      <c r="U107" s="2" t="s">
        <v>4565</v>
      </c>
      <c r="V107" s="2" t="str">
        <f t="shared" si="15"/>
        <v>PU804S电机运行状态</v>
      </c>
      <c r="W107" s="114" t="s">
        <v>2217</v>
      </c>
      <c r="X107" s="2" t="s">
        <v>2218</v>
      </c>
      <c r="Y107" s="114" t="s">
        <v>2219</v>
      </c>
      <c r="Z107" s="58" t="s">
        <v>165</v>
      </c>
      <c r="AA107" s="4"/>
      <c r="AB107" s="4"/>
      <c r="AC107" s="5"/>
      <c r="AD107" s="6"/>
      <c r="AE107" s="6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4"/>
      <c r="BL107" s="8"/>
      <c r="BM107" s="8"/>
      <c r="BN107" s="8"/>
      <c r="BO107" s="4"/>
      <c r="BP107" s="4"/>
      <c r="BQ107" s="4"/>
      <c r="BR107" s="4"/>
      <c r="BS107" s="18"/>
      <c r="BT107" s="19"/>
      <c r="BU107" s="18"/>
      <c r="BV107" s="19"/>
      <c r="BW107" s="21"/>
    </row>
    <row r="108" spans="1:75" ht="19.899999999999999" customHeight="1">
      <c r="A108" s="194">
        <v>107</v>
      </c>
      <c r="B108" s="195">
        <v>11</v>
      </c>
      <c r="C108" s="195"/>
      <c r="D108" s="196" t="s">
        <v>4566</v>
      </c>
      <c r="E108" s="196" t="s">
        <v>4567</v>
      </c>
      <c r="F108" s="2" t="str">
        <f t="shared" si="19"/>
        <v>FCS0302</v>
      </c>
      <c r="G108" s="1">
        <f t="shared" si="20"/>
        <v>5</v>
      </c>
      <c r="H108" s="1">
        <f t="shared" si="21"/>
        <v>7</v>
      </c>
      <c r="I108" s="1">
        <v>11</v>
      </c>
      <c r="J108" s="60" t="str">
        <f t="shared" si="22"/>
        <v>ADV151-P</v>
      </c>
      <c r="K108" s="2" t="str">
        <f t="shared" si="12"/>
        <v>DI</v>
      </c>
      <c r="L108" s="2"/>
      <c r="M108" s="2" t="s">
        <v>2005</v>
      </c>
      <c r="N108" s="2" t="s">
        <v>489</v>
      </c>
      <c r="O108" s="2">
        <v>43</v>
      </c>
      <c r="P108" s="2"/>
      <c r="Q108" s="2" t="s">
        <v>4568</v>
      </c>
      <c r="R108" s="2" t="s">
        <v>2215</v>
      </c>
      <c r="S108" s="3" t="str">
        <f t="shared" si="13"/>
        <v>%Z057111</v>
      </c>
      <c r="T108" s="2" t="str">
        <f t="shared" si="14"/>
        <v>08XI-PU805A</v>
      </c>
      <c r="U108" s="2" t="s">
        <v>4569</v>
      </c>
      <c r="V108" s="2" t="str">
        <f t="shared" si="15"/>
        <v>PU805A电机运行状态</v>
      </c>
      <c r="W108" s="114" t="s">
        <v>2217</v>
      </c>
      <c r="X108" s="2" t="s">
        <v>2218</v>
      </c>
      <c r="Y108" s="114" t="s">
        <v>2219</v>
      </c>
      <c r="Z108" s="58" t="s">
        <v>165</v>
      </c>
      <c r="AA108" s="4"/>
      <c r="AB108" s="4"/>
      <c r="AC108" s="5"/>
      <c r="AD108" s="6"/>
      <c r="AE108" s="6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4"/>
      <c r="BL108" s="8"/>
      <c r="BM108" s="8"/>
      <c r="BN108" s="8"/>
      <c r="BO108" s="4"/>
      <c r="BP108" s="4"/>
      <c r="BQ108" s="4"/>
      <c r="BR108" s="4"/>
      <c r="BS108" s="18"/>
      <c r="BT108" s="19"/>
      <c r="BU108" s="18"/>
      <c r="BV108" s="19"/>
      <c r="BW108" s="21"/>
    </row>
    <row r="109" spans="1:75" ht="19.899999999999999" customHeight="1">
      <c r="A109" s="194">
        <v>108</v>
      </c>
      <c r="B109" s="195">
        <v>12</v>
      </c>
      <c r="C109" s="195"/>
      <c r="D109" s="196" t="s">
        <v>4570</v>
      </c>
      <c r="E109" s="196" t="s">
        <v>4571</v>
      </c>
      <c r="F109" s="2" t="str">
        <f t="shared" si="19"/>
        <v>FCS0302</v>
      </c>
      <c r="G109" s="1">
        <f t="shared" si="20"/>
        <v>5</v>
      </c>
      <c r="H109" s="1">
        <f t="shared" si="21"/>
        <v>7</v>
      </c>
      <c r="I109" s="1">
        <v>12</v>
      </c>
      <c r="J109" s="60" t="str">
        <f t="shared" si="22"/>
        <v>ADV151-P</v>
      </c>
      <c r="K109" s="2" t="str">
        <f t="shared" si="12"/>
        <v>DI</v>
      </c>
      <c r="L109" s="2"/>
      <c r="M109" s="2" t="s">
        <v>2005</v>
      </c>
      <c r="N109" s="2" t="s">
        <v>489</v>
      </c>
      <c r="O109" s="2">
        <v>43</v>
      </c>
      <c r="P109" s="2"/>
      <c r="Q109" s="2" t="s">
        <v>4572</v>
      </c>
      <c r="R109" s="2" t="s">
        <v>2215</v>
      </c>
      <c r="S109" s="3" t="str">
        <f t="shared" si="13"/>
        <v>%Z057112</v>
      </c>
      <c r="T109" s="2" t="str">
        <f t="shared" si="14"/>
        <v>08XI-PU805S</v>
      </c>
      <c r="U109" s="2" t="s">
        <v>4573</v>
      </c>
      <c r="V109" s="2" t="str">
        <f t="shared" si="15"/>
        <v>PU805S电机运行状态</v>
      </c>
      <c r="W109" s="114" t="s">
        <v>2217</v>
      </c>
      <c r="X109" s="2" t="s">
        <v>2218</v>
      </c>
      <c r="Y109" s="114" t="s">
        <v>2219</v>
      </c>
      <c r="Z109" s="58" t="s">
        <v>165</v>
      </c>
      <c r="AA109" s="4"/>
      <c r="AB109" s="4"/>
      <c r="AC109" s="5"/>
      <c r="AD109" s="6"/>
      <c r="AE109" s="6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4"/>
      <c r="BL109" s="8"/>
      <c r="BM109" s="8"/>
      <c r="BN109" s="8"/>
      <c r="BO109" s="4"/>
      <c r="BP109" s="4"/>
      <c r="BQ109" s="4"/>
      <c r="BR109" s="4"/>
      <c r="BS109" s="18"/>
      <c r="BT109" s="19"/>
      <c r="BU109" s="18"/>
      <c r="BV109" s="19"/>
      <c r="BW109" s="21"/>
    </row>
    <row r="110" spans="1:75" ht="19.899999999999999" customHeight="1">
      <c r="A110" s="194">
        <v>109</v>
      </c>
      <c r="B110" s="195">
        <v>13</v>
      </c>
      <c r="C110" s="195"/>
      <c r="D110" s="196" t="s">
        <v>4574</v>
      </c>
      <c r="E110" s="196" t="s">
        <v>4575</v>
      </c>
      <c r="F110" s="2" t="str">
        <f t="shared" si="19"/>
        <v>FCS0302</v>
      </c>
      <c r="G110" s="1">
        <f t="shared" si="20"/>
        <v>5</v>
      </c>
      <c r="H110" s="1">
        <f t="shared" si="21"/>
        <v>7</v>
      </c>
      <c r="I110" s="1">
        <v>13</v>
      </c>
      <c r="J110" s="60" t="str">
        <f t="shared" si="22"/>
        <v>ADV151-P</v>
      </c>
      <c r="K110" s="2" t="str">
        <f t="shared" si="12"/>
        <v>DI</v>
      </c>
      <c r="L110" s="2"/>
      <c r="M110" s="2" t="s">
        <v>2005</v>
      </c>
      <c r="N110" s="2" t="s">
        <v>489</v>
      </c>
      <c r="O110" s="2">
        <v>43</v>
      </c>
      <c r="P110" s="2"/>
      <c r="Q110" s="2" t="s">
        <v>4576</v>
      </c>
      <c r="R110" s="2" t="s">
        <v>2215</v>
      </c>
      <c r="S110" s="3" t="str">
        <f t="shared" si="13"/>
        <v>%Z057113</v>
      </c>
      <c r="T110" s="2" t="str">
        <f t="shared" si="14"/>
        <v>08XI-PU806A</v>
      </c>
      <c r="U110" s="2" t="s">
        <v>4577</v>
      </c>
      <c r="V110" s="2" t="str">
        <f t="shared" si="15"/>
        <v>PU806A电机运行状态</v>
      </c>
      <c r="W110" s="114" t="s">
        <v>2217</v>
      </c>
      <c r="X110" s="2" t="s">
        <v>2218</v>
      </c>
      <c r="Y110" s="114" t="s">
        <v>2219</v>
      </c>
      <c r="Z110" s="58" t="s">
        <v>165</v>
      </c>
      <c r="AA110" s="4"/>
      <c r="AB110" s="4"/>
      <c r="AC110" s="5"/>
      <c r="AD110" s="6"/>
      <c r="AE110" s="6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4"/>
      <c r="BL110" s="8"/>
      <c r="BM110" s="8"/>
      <c r="BN110" s="8"/>
      <c r="BO110" s="4"/>
      <c r="BP110" s="4"/>
      <c r="BQ110" s="4"/>
      <c r="BR110" s="4"/>
      <c r="BS110" s="18"/>
      <c r="BT110" s="19"/>
      <c r="BU110" s="18"/>
      <c r="BV110" s="19"/>
      <c r="BW110" s="21"/>
    </row>
    <row r="111" spans="1:75" ht="19.899999999999999" customHeight="1">
      <c r="A111" s="194">
        <v>110</v>
      </c>
      <c r="B111" s="195">
        <v>14</v>
      </c>
      <c r="C111" s="195"/>
      <c r="D111" s="196" t="s">
        <v>4578</v>
      </c>
      <c r="E111" s="196" t="s">
        <v>4579</v>
      </c>
      <c r="F111" s="2" t="str">
        <f t="shared" si="19"/>
        <v>FCS0302</v>
      </c>
      <c r="G111" s="1">
        <f t="shared" si="20"/>
        <v>5</v>
      </c>
      <c r="H111" s="1">
        <f t="shared" si="21"/>
        <v>7</v>
      </c>
      <c r="I111" s="1">
        <v>14</v>
      </c>
      <c r="J111" s="60" t="str">
        <f t="shared" si="22"/>
        <v>ADV151-P</v>
      </c>
      <c r="K111" s="2" t="str">
        <f t="shared" si="12"/>
        <v>DI</v>
      </c>
      <c r="L111" s="2"/>
      <c r="M111" s="2" t="s">
        <v>2005</v>
      </c>
      <c r="N111" s="2" t="s">
        <v>489</v>
      </c>
      <c r="O111" s="2">
        <v>43</v>
      </c>
      <c r="P111" s="2"/>
      <c r="Q111" s="2" t="s">
        <v>4580</v>
      </c>
      <c r="R111" s="2" t="s">
        <v>2215</v>
      </c>
      <c r="S111" s="3" t="str">
        <f t="shared" si="13"/>
        <v>%Z057114</v>
      </c>
      <c r="T111" s="2" t="str">
        <f t="shared" si="14"/>
        <v>08XI-PU806S</v>
      </c>
      <c r="U111" s="2" t="s">
        <v>4581</v>
      </c>
      <c r="V111" s="2" t="str">
        <f t="shared" si="15"/>
        <v>PU806S电机运行状态</v>
      </c>
      <c r="W111" s="114" t="s">
        <v>2217</v>
      </c>
      <c r="X111" s="2" t="s">
        <v>2218</v>
      </c>
      <c r="Y111" s="114" t="s">
        <v>2219</v>
      </c>
      <c r="Z111" s="58" t="s">
        <v>165</v>
      </c>
      <c r="AA111" s="4"/>
      <c r="AB111" s="4"/>
      <c r="AC111" s="5"/>
      <c r="AD111" s="6"/>
      <c r="AE111" s="6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4"/>
      <c r="BL111" s="8"/>
      <c r="BM111" s="8"/>
      <c r="BN111" s="8"/>
      <c r="BO111" s="4"/>
      <c r="BP111" s="4"/>
      <c r="BQ111" s="4"/>
      <c r="BR111" s="4"/>
      <c r="BS111" s="112"/>
      <c r="BT111" s="19"/>
      <c r="BU111" s="18"/>
      <c r="BV111" s="19"/>
      <c r="BW111" s="21"/>
    </row>
    <row r="112" spans="1:75" ht="19.899999999999999" customHeight="1">
      <c r="A112" s="194">
        <v>111</v>
      </c>
      <c r="B112" s="195">
        <v>15</v>
      </c>
      <c r="C112" s="195"/>
      <c r="D112" s="196" t="s">
        <v>4582</v>
      </c>
      <c r="E112" s="196" t="s">
        <v>4583</v>
      </c>
      <c r="F112" s="2" t="str">
        <f t="shared" si="19"/>
        <v>FCS0302</v>
      </c>
      <c r="G112" s="1">
        <f t="shared" si="20"/>
        <v>5</v>
      </c>
      <c r="H112" s="1">
        <f t="shared" si="21"/>
        <v>7</v>
      </c>
      <c r="I112" s="1">
        <v>15</v>
      </c>
      <c r="J112" s="60" t="str">
        <f t="shared" si="22"/>
        <v>ADV151-P</v>
      </c>
      <c r="K112" s="2" t="str">
        <f t="shared" si="12"/>
        <v>DI</v>
      </c>
      <c r="L112" s="2"/>
      <c r="M112" s="2" t="s">
        <v>2005</v>
      </c>
      <c r="N112" s="2" t="s">
        <v>489</v>
      </c>
      <c r="O112" s="2">
        <v>43</v>
      </c>
      <c r="P112" s="2"/>
      <c r="Q112" s="2" t="s">
        <v>4584</v>
      </c>
      <c r="R112" s="2" t="s">
        <v>2215</v>
      </c>
      <c r="S112" s="3" t="str">
        <f t="shared" si="13"/>
        <v>%Z057115</v>
      </c>
      <c r="T112" s="2" t="str">
        <f t="shared" si="14"/>
        <v>08XI-PU807</v>
      </c>
      <c r="U112" s="2" t="s">
        <v>4585</v>
      </c>
      <c r="V112" s="2" t="str">
        <f t="shared" si="15"/>
        <v>PU807电机运行状态</v>
      </c>
      <c r="W112" s="114" t="s">
        <v>2217</v>
      </c>
      <c r="X112" s="2" t="s">
        <v>2218</v>
      </c>
      <c r="Y112" s="114" t="s">
        <v>2219</v>
      </c>
      <c r="Z112" s="58" t="s">
        <v>165</v>
      </c>
      <c r="AA112" s="4"/>
      <c r="AB112" s="4"/>
      <c r="AC112" s="5"/>
      <c r="AD112" s="6"/>
      <c r="AE112" s="6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4"/>
      <c r="BL112" s="8"/>
      <c r="BM112" s="8"/>
      <c r="BN112" s="8"/>
      <c r="BO112" s="4"/>
      <c r="BP112" s="4"/>
      <c r="BQ112" s="4"/>
      <c r="BR112" s="4"/>
      <c r="BS112" s="18"/>
      <c r="BT112" s="19"/>
      <c r="BU112" s="18"/>
      <c r="BV112" s="19"/>
      <c r="BW112" s="21"/>
    </row>
    <row r="113" spans="1:75" ht="19.899999999999999" customHeight="1">
      <c r="A113" s="194">
        <v>112</v>
      </c>
      <c r="B113" s="195">
        <v>16</v>
      </c>
      <c r="C113" s="195"/>
      <c r="D113" s="196" t="s">
        <v>4586</v>
      </c>
      <c r="E113" s="196" t="s">
        <v>4587</v>
      </c>
      <c r="F113" s="2" t="str">
        <f t="shared" si="19"/>
        <v>FCS0302</v>
      </c>
      <c r="G113" s="1">
        <f t="shared" si="20"/>
        <v>5</v>
      </c>
      <c r="H113" s="1">
        <f t="shared" si="21"/>
        <v>7</v>
      </c>
      <c r="I113" s="1">
        <v>16</v>
      </c>
      <c r="J113" s="60" t="str">
        <f t="shared" si="22"/>
        <v>ADV151-P</v>
      </c>
      <c r="K113" s="2" t="str">
        <f t="shared" si="12"/>
        <v>DI</v>
      </c>
      <c r="L113" s="2"/>
      <c r="M113" s="2" t="s">
        <v>2005</v>
      </c>
      <c r="N113" s="2" t="s">
        <v>489</v>
      </c>
      <c r="O113" s="2">
        <v>43</v>
      </c>
      <c r="P113" s="2"/>
      <c r="Q113" s="2" t="s">
        <v>4588</v>
      </c>
      <c r="R113" s="2" t="s">
        <v>2215</v>
      </c>
      <c r="S113" s="3" t="str">
        <f t="shared" si="13"/>
        <v>%Z057116</v>
      </c>
      <c r="T113" s="2" t="str">
        <f t="shared" si="14"/>
        <v>08XI-PU903</v>
      </c>
      <c r="U113" s="2" t="s">
        <v>4589</v>
      </c>
      <c r="V113" s="2" t="str">
        <f t="shared" si="15"/>
        <v>PU903电机运行状态</v>
      </c>
      <c r="W113" s="114" t="s">
        <v>2217</v>
      </c>
      <c r="X113" s="2" t="s">
        <v>2218</v>
      </c>
      <c r="Y113" s="114" t="s">
        <v>2219</v>
      </c>
      <c r="Z113" s="58" t="s">
        <v>165</v>
      </c>
      <c r="AA113" s="4"/>
      <c r="AB113" s="4"/>
      <c r="AC113" s="5"/>
      <c r="AD113" s="6"/>
      <c r="AE113" s="6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4"/>
      <c r="BL113" s="8"/>
      <c r="BM113" s="8"/>
      <c r="BN113" s="8"/>
      <c r="BO113" s="4"/>
      <c r="BP113" s="4"/>
      <c r="BQ113" s="4"/>
      <c r="BR113" s="4"/>
      <c r="BS113" s="18"/>
      <c r="BT113" s="19"/>
      <c r="BU113" s="18"/>
      <c r="BV113" s="19"/>
      <c r="BW113" s="21"/>
    </row>
    <row r="114" spans="1:75" ht="19.899999999999999" customHeight="1">
      <c r="A114" s="194">
        <v>113</v>
      </c>
      <c r="B114" s="195">
        <v>17</v>
      </c>
      <c r="C114" s="195"/>
      <c r="D114" s="196" t="s">
        <v>4590</v>
      </c>
      <c r="E114" s="196" t="s">
        <v>4591</v>
      </c>
      <c r="F114" s="2" t="str">
        <f t="shared" si="19"/>
        <v>FCS0302</v>
      </c>
      <c r="G114" s="1">
        <f t="shared" si="20"/>
        <v>5</v>
      </c>
      <c r="H114" s="1">
        <f t="shared" si="21"/>
        <v>7</v>
      </c>
      <c r="I114" s="1">
        <v>17</v>
      </c>
      <c r="J114" s="60" t="str">
        <f t="shared" si="22"/>
        <v>ADV151-P</v>
      </c>
      <c r="K114" s="2" t="str">
        <f t="shared" si="12"/>
        <v>DI</v>
      </c>
      <c r="L114" s="2"/>
      <c r="M114" s="2" t="s">
        <v>2005</v>
      </c>
      <c r="N114" s="2" t="s">
        <v>489</v>
      </c>
      <c r="O114" s="2">
        <v>43</v>
      </c>
      <c r="P114" s="2"/>
      <c r="Q114" s="2" t="s">
        <v>4592</v>
      </c>
      <c r="R114" s="2" t="s">
        <v>2215</v>
      </c>
      <c r="S114" s="3" t="str">
        <f t="shared" si="13"/>
        <v>%Z057117</v>
      </c>
      <c r="T114" s="2" t="str">
        <f t="shared" si="14"/>
        <v>08XI-PU906A</v>
      </c>
      <c r="U114" s="2" t="s">
        <v>4593</v>
      </c>
      <c r="V114" s="2" t="str">
        <f t="shared" si="15"/>
        <v>PU906A电机运行状态</v>
      </c>
      <c r="W114" s="114" t="s">
        <v>2217</v>
      </c>
      <c r="X114" s="2" t="s">
        <v>2218</v>
      </c>
      <c r="Y114" s="114" t="s">
        <v>2219</v>
      </c>
      <c r="Z114" s="58" t="s">
        <v>165</v>
      </c>
      <c r="AA114" s="4"/>
      <c r="AB114" s="4"/>
      <c r="AC114" s="5"/>
      <c r="AD114" s="6"/>
      <c r="AE114" s="6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4"/>
      <c r="BL114" s="8"/>
      <c r="BM114" s="8"/>
      <c r="BN114" s="8"/>
      <c r="BO114" s="4"/>
      <c r="BP114" s="4"/>
      <c r="BQ114" s="4"/>
      <c r="BR114" s="4"/>
      <c r="BS114" s="18"/>
      <c r="BT114" s="19"/>
      <c r="BU114" s="18"/>
      <c r="BV114" s="19"/>
    </row>
    <row r="115" spans="1:75" ht="19.899999999999999" customHeight="1">
      <c r="A115" s="194">
        <v>114</v>
      </c>
      <c r="B115" s="195">
        <v>18</v>
      </c>
      <c r="C115" s="195"/>
      <c r="D115" s="196" t="s">
        <v>4594</v>
      </c>
      <c r="E115" s="196" t="s">
        <v>4595</v>
      </c>
      <c r="F115" s="2" t="str">
        <f t="shared" si="19"/>
        <v>FCS0302</v>
      </c>
      <c r="G115" s="1">
        <f t="shared" si="20"/>
        <v>5</v>
      </c>
      <c r="H115" s="1">
        <f t="shared" si="21"/>
        <v>7</v>
      </c>
      <c r="I115" s="1">
        <v>18</v>
      </c>
      <c r="J115" s="60" t="str">
        <f t="shared" si="22"/>
        <v>ADV151-P</v>
      </c>
      <c r="K115" s="2" t="str">
        <f t="shared" si="12"/>
        <v>DI</v>
      </c>
      <c r="L115" s="2"/>
      <c r="M115" s="2" t="s">
        <v>2005</v>
      </c>
      <c r="N115" s="2" t="s">
        <v>489</v>
      </c>
      <c r="O115" s="2">
        <v>43</v>
      </c>
      <c r="P115" s="2"/>
      <c r="Q115" s="2" t="s">
        <v>4596</v>
      </c>
      <c r="R115" s="2" t="s">
        <v>2215</v>
      </c>
      <c r="S115" s="3" t="str">
        <f t="shared" si="13"/>
        <v>%Z057118</v>
      </c>
      <c r="T115" s="2" t="str">
        <f t="shared" si="14"/>
        <v>08XI-PU906S</v>
      </c>
      <c r="U115" s="2" t="s">
        <v>4597</v>
      </c>
      <c r="V115" s="2" t="str">
        <f t="shared" si="15"/>
        <v>PU906S电机运行状态</v>
      </c>
      <c r="W115" s="114" t="s">
        <v>2217</v>
      </c>
      <c r="X115" s="2" t="s">
        <v>2218</v>
      </c>
      <c r="Y115" s="114" t="s">
        <v>2219</v>
      </c>
      <c r="Z115" s="58" t="s">
        <v>165</v>
      </c>
      <c r="AA115" s="4"/>
      <c r="AB115" s="4"/>
      <c r="AC115" s="5"/>
      <c r="AD115" s="6"/>
      <c r="AE115" s="6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4"/>
      <c r="BL115" s="8"/>
      <c r="BM115" s="8"/>
      <c r="BN115" s="8"/>
      <c r="BO115" s="4"/>
      <c r="BP115" s="4"/>
      <c r="BQ115" s="4"/>
      <c r="BR115" s="4"/>
      <c r="BS115" s="18"/>
      <c r="BT115" s="19"/>
      <c r="BU115" s="18"/>
      <c r="BV115" s="19"/>
    </row>
    <row r="116" spans="1:75" ht="19.899999999999999" customHeight="1">
      <c r="A116" s="194">
        <v>115</v>
      </c>
      <c r="B116" s="195">
        <v>19</v>
      </c>
      <c r="C116" s="195"/>
      <c r="D116" s="196" t="s">
        <v>4598</v>
      </c>
      <c r="E116" s="196" t="s">
        <v>4599</v>
      </c>
      <c r="F116" s="2" t="str">
        <f t="shared" si="19"/>
        <v>FCS0302</v>
      </c>
      <c r="G116" s="1">
        <f t="shared" si="20"/>
        <v>5</v>
      </c>
      <c r="H116" s="1">
        <f t="shared" si="21"/>
        <v>7</v>
      </c>
      <c r="I116" s="1">
        <v>19</v>
      </c>
      <c r="J116" s="60" t="str">
        <f t="shared" si="22"/>
        <v>ADV151-P</v>
      </c>
      <c r="K116" s="2" t="str">
        <f t="shared" si="12"/>
        <v>DI</v>
      </c>
      <c r="L116" s="2"/>
      <c r="M116" s="2" t="s">
        <v>2005</v>
      </c>
      <c r="N116" s="2" t="s">
        <v>489</v>
      </c>
      <c r="O116" s="2">
        <v>43</v>
      </c>
      <c r="P116" s="2"/>
      <c r="Q116" s="2" t="s">
        <v>4600</v>
      </c>
      <c r="R116" s="2" t="s">
        <v>2215</v>
      </c>
      <c r="S116" s="3" t="str">
        <f t="shared" si="13"/>
        <v>%Z057119</v>
      </c>
      <c r="T116" s="2" t="str">
        <f t="shared" si="14"/>
        <v>08XI-PU912A</v>
      </c>
      <c r="U116" s="2" t="s">
        <v>4601</v>
      </c>
      <c r="V116" s="2" t="str">
        <f t="shared" si="15"/>
        <v>PU912A电机运行状态</v>
      </c>
      <c r="W116" s="114" t="s">
        <v>2217</v>
      </c>
      <c r="X116" s="2" t="s">
        <v>2218</v>
      </c>
      <c r="Y116" s="114" t="s">
        <v>2219</v>
      </c>
      <c r="Z116" s="58" t="s">
        <v>165</v>
      </c>
      <c r="AA116" s="4"/>
      <c r="AB116" s="4"/>
      <c r="AC116" s="5"/>
      <c r="AD116" s="6"/>
      <c r="AE116" s="6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4"/>
      <c r="BL116" s="8"/>
      <c r="BM116" s="8"/>
      <c r="BN116" s="8"/>
      <c r="BO116" s="4"/>
      <c r="BP116" s="4"/>
      <c r="BQ116" s="4"/>
      <c r="BR116" s="4"/>
      <c r="BS116" s="18"/>
      <c r="BT116" s="19"/>
      <c r="BU116" s="18"/>
      <c r="BV116" s="19"/>
    </row>
    <row r="117" spans="1:75" ht="19.899999999999999" customHeight="1">
      <c r="A117" s="194">
        <v>116</v>
      </c>
      <c r="B117" s="195">
        <v>20</v>
      </c>
      <c r="C117" s="195"/>
      <c r="D117" s="196" t="s">
        <v>4602</v>
      </c>
      <c r="E117" s="196" t="s">
        <v>4603</v>
      </c>
      <c r="F117" s="2" t="str">
        <f t="shared" si="19"/>
        <v>FCS0302</v>
      </c>
      <c r="G117" s="1">
        <f t="shared" si="20"/>
        <v>5</v>
      </c>
      <c r="H117" s="1">
        <f t="shared" si="21"/>
        <v>7</v>
      </c>
      <c r="I117" s="1">
        <v>20</v>
      </c>
      <c r="J117" s="60" t="str">
        <f t="shared" si="22"/>
        <v>ADV151-P</v>
      </c>
      <c r="K117" s="2" t="str">
        <f t="shared" si="12"/>
        <v>DI</v>
      </c>
      <c r="L117" s="2"/>
      <c r="M117" s="2" t="s">
        <v>2005</v>
      </c>
      <c r="N117" s="2" t="s">
        <v>489</v>
      </c>
      <c r="O117" s="2">
        <v>43</v>
      </c>
      <c r="P117" s="2"/>
      <c r="Q117" s="2" t="s">
        <v>4604</v>
      </c>
      <c r="R117" s="2" t="s">
        <v>2215</v>
      </c>
      <c r="S117" s="3" t="str">
        <f t="shared" si="13"/>
        <v>%Z057120</v>
      </c>
      <c r="T117" s="2" t="str">
        <f t="shared" si="14"/>
        <v>08XI-PU912S</v>
      </c>
      <c r="U117" s="2" t="s">
        <v>4605</v>
      </c>
      <c r="V117" s="2" t="str">
        <f t="shared" si="15"/>
        <v>PU912S电机运行状态</v>
      </c>
      <c r="W117" s="114" t="s">
        <v>2217</v>
      </c>
      <c r="X117" s="2" t="s">
        <v>2218</v>
      </c>
      <c r="Y117" s="114" t="s">
        <v>2219</v>
      </c>
      <c r="Z117" s="58" t="s">
        <v>165</v>
      </c>
      <c r="AA117" s="4"/>
      <c r="AB117" s="4"/>
      <c r="AC117" s="5"/>
      <c r="AD117" s="6"/>
      <c r="AE117" s="6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4"/>
      <c r="BL117" s="8"/>
      <c r="BM117" s="8"/>
      <c r="BN117" s="8"/>
      <c r="BO117" s="4"/>
      <c r="BP117" s="4"/>
      <c r="BQ117" s="4"/>
      <c r="BR117" s="4"/>
      <c r="BS117" s="18"/>
      <c r="BT117" s="19"/>
      <c r="BU117" s="18"/>
      <c r="BV117" s="19"/>
    </row>
    <row r="118" spans="1:75" ht="19.899999999999999" customHeight="1">
      <c r="A118" s="194">
        <v>117</v>
      </c>
      <c r="B118" s="195">
        <v>21</v>
      </c>
      <c r="C118" s="195"/>
      <c r="D118" s="196" t="s">
        <v>4606</v>
      </c>
      <c r="E118" s="196" t="s">
        <v>4607</v>
      </c>
      <c r="F118" s="2" t="str">
        <f t="shared" si="19"/>
        <v>FCS0302</v>
      </c>
      <c r="G118" s="1">
        <f t="shared" si="20"/>
        <v>5</v>
      </c>
      <c r="H118" s="1">
        <f t="shared" si="21"/>
        <v>7</v>
      </c>
      <c r="I118" s="1">
        <v>21</v>
      </c>
      <c r="J118" s="60" t="str">
        <f t="shared" si="22"/>
        <v>ADV151-P</v>
      </c>
      <c r="K118" s="2" t="str">
        <f t="shared" si="12"/>
        <v>DI</v>
      </c>
      <c r="L118" s="2"/>
      <c r="M118" s="2" t="s">
        <v>2005</v>
      </c>
      <c r="N118" s="2" t="s">
        <v>489</v>
      </c>
      <c r="O118" s="2">
        <v>44</v>
      </c>
      <c r="P118" s="2"/>
      <c r="Q118" s="2" t="s">
        <v>4608</v>
      </c>
      <c r="R118" s="2" t="s">
        <v>2215</v>
      </c>
      <c r="S118" s="3" t="str">
        <f t="shared" si="13"/>
        <v>%Z057121</v>
      </c>
      <c r="T118" s="2" t="str">
        <f t="shared" si="14"/>
        <v>08XI-PU913A</v>
      </c>
      <c r="U118" s="2" t="s">
        <v>4609</v>
      </c>
      <c r="V118" s="2" t="str">
        <f t="shared" si="15"/>
        <v>PU913A电机运行状态</v>
      </c>
      <c r="W118" s="114" t="s">
        <v>2217</v>
      </c>
      <c r="X118" s="2" t="s">
        <v>2218</v>
      </c>
      <c r="Y118" s="114" t="s">
        <v>2219</v>
      </c>
      <c r="Z118" s="58" t="s">
        <v>165</v>
      </c>
      <c r="AA118" s="4"/>
      <c r="AB118" s="4"/>
      <c r="AC118" s="5"/>
      <c r="AD118" s="6"/>
      <c r="AE118" s="6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4"/>
      <c r="BL118" s="8"/>
      <c r="BM118" s="8"/>
      <c r="BN118" s="8"/>
      <c r="BO118" s="4"/>
      <c r="BP118" s="4"/>
      <c r="BQ118" s="4"/>
      <c r="BR118" s="4"/>
      <c r="BS118" s="18"/>
      <c r="BT118" s="19"/>
      <c r="BU118" s="18"/>
      <c r="BV118" s="19"/>
    </row>
    <row r="119" spans="1:75" ht="19.899999999999999" customHeight="1">
      <c r="A119" s="194">
        <v>118</v>
      </c>
      <c r="B119" s="195">
        <v>22</v>
      </c>
      <c r="C119" s="195"/>
      <c r="D119" s="196" t="s">
        <v>4610</v>
      </c>
      <c r="E119" s="196" t="s">
        <v>4611</v>
      </c>
      <c r="F119" s="2" t="str">
        <f t="shared" si="19"/>
        <v>FCS0302</v>
      </c>
      <c r="G119" s="1">
        <f t="shared" si="20"/>
        <v>5</v>
      </c>
      <c r="H119" s="1">
        <f t="shared" si="21"/>
        <v>7</v>
      </c>
      <c r="I119" s="1">
        <v>22</v>
      </c>
      <c r="J119" s="60" t="str">
        <f t="shared" si="22"/>
        <v>ADV151-P</v>
      </c>
      <c r="K119" s="2" t="str">
        <f t="shared" si="12"/>
        <v>DI</v>
      </c>
      <c r="L119" s="2"/>
      <c r="M119" s="2" t="s">
        <v>2005</v>
      </c>
      <c r="N119" s="2" t="s">
        <v>489</v>
      </c>
      <c r="O119" s="2">
        <v>44</v>
      </c>
      <c r="P119" s="2"/>
      <c r="Q119" s="2" t="s">
        <v>4612</v>
      </c>
      <c r="R119" s="2" t="s">
        <v>2215</v>
      </c>
      <c r="S119" s="3" t="str">
        <f t="shared" si="13"/>
        <v>%Z057122</v>
      </c>
      <c r="T119" s="2" t="str">
        <f t="shared" si="14"/>
        <v>08XI-PU913S</v>
      </c>
      <c r="U119" s="2" t="s">
        <v>4613</v>
      </c>
      <c r="V119" s="2" t="str">
        <f t="shared" si="15"/>
        <v>PU913S电机运行状态</v>
      </c>
      <c r="W119" s="114" t="s">
        <v>2217</v>
      </c>
      <c r="X119" s="2" t="s">
        <v>2218</v>
      </c>
      <c r="Y119" s="114" t="s">
        <v>2219</v>
      </c>
      <c r="Z119" s="58" t="s">
        <v>165</v>
      </c>
      <c r="AA119" s="4"/>
      <c r="AB119" s="4"/>
      <c r="AC119" s="5"/>
      <c r="AD119" s="6"/>
      <c r="AE119" s="6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4"/>
      <c r="BL119" s="8"/>
      <c r="BM119" s="8"/>
      <c r="BN119" s="8"/>
      <c r="BO119" s="4"/>
      <c r="BP119" s="4"/>
      <c r="BQ119" s="4"/>
      <c r="BR119" s="4"/>
      <c r="BS119" s="18"/>
      <c r="BT119" s="19"/>
      <c r="BU119" s="18"/>
      <c r="BV119" s="19"/>
    </row>
    <row r="120" spans="1:75" ht="19.899999999999999" customHeight="1">
      <c r="A120" s="194">
        <v>119</v>
      </c>
      <c r="B120" s="195">
        <v>23</v>
      </c>
      <c r="C120" s="195"/>
      <c r="D120" s="196" t="s">
        <v>4614</v>
      </c>
      <c r="E120" s="196" t="s">
        <v>4615</v>
      </c>
      <c r="F120" s="2" t="str">
        <f t="shared" si="19"/>
        <v>FCS0302</v>
      </c>
      <c r="G120" s="1">
        <f t="shared" si="20"/>
        <v>5</v>
      </c>
      <c r="H120" s="1">
        <f t="shared" si="21"/>
        <v>7</v>
      </c>
      <c r="I120" s="1">
        <v>23</v>
      </c>
      <c r="J120" s="60" t="str">
        <f t="shared" si="22"/>
        <v>ADV151-P</v>
      </c>
      <c r="K120" s="2" t="str">
        <f t="shared" si="12"/>
        <v>DI</v>
      </c>
      <c r="L120" s="2"/>
      <c r="M120" s="2" t="s">
        <v>2005</v>
      </c>
      <c r="N120" s="2" t="s">
        <v>489</v>
      </c>
      <c r="O120" s="2"/>
      <c r="P120" s="2"/>
      <c r="Q120" s="2"/>
      <c r="R120" s="2"/>
      <c r="S120" s="3" t="str">
        <f t="shared" si="13"/>
        <v>%Z057123</v>
      </c>
      <c r="T120" s="2" t="str">
        <f t="shared" si="14"/>
        <v>08XHS-4606</v>
      </c>
      <c r="U120" s="2"/>
      <c r="V120" s="2" t="str">
        <f t="shared" si="15"/>
        <v>除焦蒸汽切断阀操作按钮</v>
      </c>
      <c r="W120" s="114" t="s">
        <v>2217</v>
      </c>
      <c r="X120" s="2" t="s">
        <v>2218</v>
      </c>
      <c r="Y120" s="114" t="s">
        <v>2219</v>
      </c>
      <c r="Z120" s="58" t="s">
        <v>165</v>
      </c>
      <c r="AA120" s="4"/>
      <c r="AB120" s="4"/>
      <c r="AC120" s="5"/>
      <c r="AD120" s="6"/>
      <c r="AE120" s="6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4"/>
      <c r="BL120" s="8"/>
      <c r="BM120" s="8"/>
      <c r="BN120" s="8"/>
      <c r="BO120" s="4"/>
      <c r="BP120" s="4"/>
      <c r="BQ120" s="4"/>
      <c r="BR120" s="4"/>
      <c r="BS120" s="18"/>
      <c r="BT120" s="19"/>
      <c r="BU120" s="18"/>
      <c r="BV120" s="19"/>
    </row>
    <row r="121" spans="1:75" ht="19.899999999999999" customHeight="1">
      <c r="A121" s="194">
        <v>120</v>
      </c>
      <c r="B121" s="195">
        <v>24</v>
      </c>
      <c r="C121" s="195"/>
      <c r="D121" s="196" t="s">
        <v>4616</v>
      </c>
      <c r="E121" s="196" t="s">
        <v>4617</v>
      </c>
      <c r="F121" s="2" t="str">
        <f t="shared" si="19"/>
        <v>FCS0302</v>
      </c>
      <c r="G121" s="1">
        <f t="shared" si="20"/>
        <v>5</v>
      </c>
      <c r="H121" s="1">
        <f t="shared" si="21"/>
        <v>7</v>
      </c>
      <c r="I121" s="1">
        <v>24</v>
      </c>
      <c r="J121" s="60" t="str">
        <f t="shared" si="22"/>
        <v>ADV151-P</v>
      </c>
      <c r="K121" s="2" t="str">
        <f t="shared" si="12"/>
        <v>DI</v>
      </c>
      <c r="L121" s="2"/>
      <c r="M121" s="2" t="s">
        <v>2005</v>
      </c>
      <c r="N121" s="2" t="s">
        <v>489</v>
      </c>
      <c r="O121" s="2"/>
      <c r="P121" s="2"/>
      <c r="Q121" s="2"/>
      <c r="R121" s="2"/>
      <c r="S121" s="3" t="str">
        <f t="shared" si="13"/>
        <v>%Z057124</v>
      </c>
      <c r="T121" s="2" t="str">
        <f t="shared" si="14"/>
        <v>08HSH-8071A</v>
      </c>
      <c r="U121" s="2"/>
      <c r="V121" s="2" t="str">
        <f t="shared" si="15"/>
        <v>PU806A远程控制开关</v>
      </c>
      <c r="W121" s="114" t="s">
        <v>2217</v>
      </c>
      <c r="X121" s="2" t="s">
        <v>2218</v>
      </c>
      <c r="Y121" s="114" t="s">
        <v>2219</v>
      </c>
      <c r="Z121" s="58" t="s">
        <v>165</v>
      </c>
      <c r="AA121" s="4"/>
      <c r="AB121" s="4"/>
      <c r="AC121" s="5"/>
      <c r="AD121" s="6"/>
      <c r="AE121" s="6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4"/>
      <c r="BL121" s="8"/>
      <c r="BM121" s="8"/>
      <c r="BN121" s="8"/>
      <c r="BO121" s="4"/>
      <c r="BP121" s="4"/>
      <c r="BQ121" s="4"/>
      <c r="BR121" s="4"/>
      <c r="BS121" s="18"/>
      <c r="BT121" s="19"/>
      <c r="BU121" s="18"/>
      <c r="BV121" s="19"/>
    </row>
    <row r="122" spans="1:75" ht="19.899999999999999" customHeight="1">
      <c r="A122" s="194">
        <v>121</v>
      </c>
      <c r="B122" s="195">
        <v>25</v>
      </c>
      <c r="C122" s="195"/>
      <c r="D122" s="196" t="s">
        <v>4618</v>
      </c>
      <c r="E122" s="196" t="s">
        <v>4617</v>
      </c>
      <c r="F122" s="2" t="str">
        <f t="shared" si="19"/>
        <v>FCS0302</v>
      </c>
      <c r="G122" s="1">
        <f t="shared" si="20"/>
        <v>5</v>
      </c>
      <c r="H122" s="1">
        <f t="shared" si="21"/>
        <v>7</v>
      </c>
      <c r="I122" s="1">
        <v>25</v>
      </c>
      <c r="J122" s="60" t="str">
        <f t="shared" si="22"/>
        <v>ADV151-P</v>
      </c>
      <c r="K122" s="2" t="str">
        <f t="shared" si="12"/>
        <v>DI</v>
      </c>
      <c r="L122" s="2"/>
      <c r="M122" s="2" t="s">
        <v>2005</v>
      </c>
      <c r="N122" s="2" t="s">
        <v>489</v>
      </c>
      <c r="O122" s="2"/>
      <c r="P122" s="2"/>
      <c r="Q122" s="2"/>
      <c r="R122" s="2"/>
      <c r="S122" s="3" t="str">
        <f t="shared" si="13"/>
        <v>%Z057125</v>
      </c>
      <c r="T122" s="2" t="str">
        <f t="shared" si="14"/>
        <v>08HSO-8071A</v>
      </c>
      <c r="U122" s="2"/>
      <c r="V122" s="2" t="str">
        <f t="shared" si="15"/>
        <v>PU806A远程控制开关</v>
      </c>
      <c r="W122" s="114" t="s">
        <v>2217</v>
      </c>
      <c r="X122" s="2" t="s">
        <v>2218</v>
      </c>
      <c r="Y122" s="114" t="s">
        <v>2219</v>
      </c>
      <c r="Z122" s="58" t="s">
        <v>165</v>
      </c>
      <c r="AA122" s="4"/>
      <c r="AB122" s="4"/>
      <c r="AC122" s="5"/>
      <c r="AD122" s="6"/>
      <c r="AE122" s="6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4"/>
      <c r="BL122" s="8"/>
      <c r="BM122" s="8"/>
      <c r="BN122" s="8"/>
      <c r="BO122" s="4"/>
      <c r="BP122" s="4"/>
      <c r="BQ122" s="4"/>
      <c r="BR122" s="4"/>
      <c r="BS122" s="18"/>
      <c r="BT122" s="19"/>
      <c r="BU122" s="18"/>
      <c r="BV122" s="19"/>
    </row>
    <row r="123" spans="1:75" ht="19.899999999999999" customHeight="1">
      <c r="A123" s="194">
        <v>122</v>
      </c>
      <c r="B123" s="195">
        <v>26</v>
      </c>
      <c r="C123" s="195"/>
      <c r="D123" s="196" t="s">
        <v>4619</v>
      </c>
      <c r="E123" s="196" t="s">
        <v>4617</v>
      </c>
      <c r="F123" s="2" t="str">
        <f t="shared" si="19"/>
        <v>FCS0302</v>
      </c>
      <c r="G123" s="1">
        <f t="shared" si="20"/>
        <v>5</v>
      </c>
      <c r="H123" s="1">
        <f t="shared" si="21"/>
        <v>7</v>
      </c>
      <c r="I123" s="1">
        <v>26</v>
      </c>
      <c r="J123" s="60" t="str">
        <f t="shared" si="22"/>
        <v>ADV151-P</v>
      </c>
      <c r="K123" s="2" t="str">
        <f t="shared" si="12"/>
        <v>DI</v>
      </c>
      <c r="L123" s="2"/>
      <c r="M123" s="2" t="s">
        <v>2005</v>
      </c>
      <c r="N123" s="2" t="s">
        <v>489</v>
      </c>
      <c r="O123" s="2"/>
      <c r="P123" s="2"/>
      <c r="Q123" s="2"/>
      <c r="R123" s="2"/>
      <c r="S123" s="3" t="str">
        <f t="shared" si="13"/>
        <v>%Z057126</v>
      </c>
      <c r="T123" s="2" t="str">
        <f t="shared" si="14"/>
        <v>08HSA-8071A</v>
      </c>
      <c r="U123" s="2"/>
      <c r="V123" s="2" t="str">
        <f t="shared" si="15"/>
        <v>PU806A远程控制开关</v>
      </c>
      <c r="W123" s="114" t="s">
        <v>2217</v>
      </c>
      <c r="X123" s="2" t="s">
        <v>2218</v>
      </c>
      <c r="Y123" s="114" t="s">
        <v>2219</v>
      </c>
      <c r="Z123" s="58" t="s">
        <v>165</v>
      </c>
      <c r="AA123" s="4"/>
      <c r="AB123" s="4"/>
      <c r="AC123" s="5"/>
      <c r="AD123" s="6"/>
      <c r="AE123" s="6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4"/>
      <c r="BL123" s="8"/>
      <c r="BM123" s="8"/>
      <c r="BN123" s="8"/>
      <c r="BO123" s="4"/>
      <c r="BP123" s="4"/>
      <c r="BQ123" s="4"/>
      <c r="BR123" s="4"/>
      <c r="BS123" s="18"/>
      <c r="BT123" s="19"/>
      <c r="BU123" s="18"/>
      <c r="BV123" s="19"/>
    </row>
    <row r="124" spans="1:75" ht="19.899999999999999" customHeight="1">
      <c r="A124" s="194">
        <v>123</v>
      </c>
      <c r="B124" s="195">
        <v>27</v>
      </c>
      <c r="C124" s="195"/>
      <c r="D124" s="196" t="s">
        <v>4620</v>
      </c>
      <c r="E124" s="196" t="s">
        <v>4621</v>
      </c>
      <c r="F124" s="2" t="str">
        <f t="shared" si="19"/>
        <v>FCS0302</v>
      </c>
      <c r="G124" s="1">
        <f t="shared" si="20"/>
        <v>5</v>
      </c>
      <c r="H124" s="1">
        <f t="shared" si="21"/>
        <v>7</v>
      </c>
      <c r="I124" s="1">
        <v>27</v>
      </c>
      <c r="J124" s="60" t="str">
        <f t="shared" si="22"/>
        <v>ADV151-P</v>
      </c>
      <c r="K124" s="2" t="str">
        <f t="shared" si="12"/>
        <v>DI</v>
      </c>
      <c r="L124" s="2"/>
      <c r="M124" s="2" t="s">
        <v>2005</v>
      </c>
      <c r="N124" s="2" t="s">
        <v>489</v>
      </c>
      <c r="O124" s="2"/>
      <c r="P124" s="2"/>
      <c r="Q124" s="2"/>
      <c r="R124" s="2"/>
      <c r="S124" s="3" t="str">
        <f t="shared" si="13"/>
        <v>%Z057127</v>
      </c>
      <c r="T124" s="2" t="str">
        <f t="shared" si="14"/>
        <v>08HSH-8071B</v>
      </c>
      <c r="U124" s="2"/>
      <c r="V124" s="2" t="str">
        <f t="shared" si="15"/>
        <v>PU806B远程控制开关</v>
      </c>
      <c r="W124" s="114" t="s">
        <v>2217</v>
      </c>
      <c r="X124" s="2" t="s">
        <v>2218</v>
      </c>
      <c r="Y124" s="114" t="s">
        <v>2219</v>
      </c>
      <c r="Z124" s="58" t="s">
        <v>165</v>
      </c>
      <c r="AA124" s="4"/>
      <c r="AB124" s="4"/>
      <c r="AC124" s="5"/>
      <c r="AD124" s="6"/>
      <c r="AE124" s="6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4"/>
      <c r="BL124" s="8"/>
      <c r="BM124" s="8"/>
      <c r="BN124" s="8"/>
      <c r="BO124" s="4"/>
      <c r="BP124" s="4"/>
      <c r="BQ124" s="4"/>
      <c r="BR124" s="4"/>
      <c r="BS124" s="18"/>
      <c r="BT124" s="19"/>
      <c r="BU124" s="18"/>
      <c r="BV124" s="19"/>
    </row>
    <row r="125" spans="1:75" ht="19.899999999999999" customHeight="1">
      <c r="A125" s="194">
        <v>124</v>
      </c>
      <c r="B125" s="195">
        <v>28</v>
      </c>
      <c r="C125" s="195"/>
      <c r="D125" s="196" t="s">
        <v>4622</v>
      </c>
      <c r="E125" s="196" t="s">
        <v>4621</v>
      </c>
      <c r="F125" s="2" t="str">
        <f t="shared" si="19"/>
        <v>FCS0302</v>
      </c>
      <c r="G125" s="1">
        <f t="shared" si="20"/>
        <v>5</v>
      </c>
      <c r="H125" s="1">
        <f t="shared" si="21"/>
        <v>7</v>
      </c>
      <c r="I125" s="1">
        <v>28</v>
      </c>
      <c r="J125" s="60" t="str">
        <f t="shared" si="22"/>
        <v>ADV151-P</v>
      </c>
      <c r="K125" s="2" t="str">
        <f t="shared" si="12"/>
        <v>DI</v>
      </c>
      <c r="L125" s="2"/>
      <c r="M125" s="2" t="s">
        <v>2005</v>
      </c>
      <c r="N125" s="2" t="s">
        <v>489</v>
      </c>
      <c r="O125" s="2"/>
      <c r="P125" s="2"/>
      <c r="Q125" s="2"/>
      <c r="R125" s="2"/>
      <c r="S125" s="3" t="str">
        <f t="shared" si="13"/>
        <v>%Z057128</v>
      </c>
      <c r="T125" s="2" t="str">
        <f t="shared" si="14"/>
        <v>08HSO-8071B</v>
      </c>
      <c r="U125" s="2"/>
      <c r="V125" s="2" t="str">
        <f t="shared" si="15"/>
        <v>PU806B远程控制开关</v>
      </c>
      <c r="W125" s="114" t="s">
        <v>2217</v>
      </c>
      <c r="X125" s="2" t="s">
        <v>2218</v>
      </c>
      <c r="Y125" s="114" t="s">
        <v>2219</v>
      </c>
      <c r="Z125" s="58" t="s">
        <v>165</v>
      </c>
      <c r="AA125" s="4"/>
      <c r="AB125" s="4"/>
      <c r="AC125" s="5"/>
      <c r="AD125" s="6"/>
      <c r="AE125" s="6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4"/>
      <c r="BL125" s="8"/>
      <c r="BM125" s="8"/>
      <c r="BN125" s="8"/>
      <c r="BO125" s="4"/>
      <c r="BP125" s="4"/>
      <c r="BQ125" s="4"/>
      <c r="BR125" s="4"/>
      <c r="BS125" s="18"/>
      <c r="BT125" s="19"/>
      <c r="BU125" s="18"/>
      <c r="BV125" s="19"/>
    </row>
    <row r="126" spans="1:75" ht="19.899999999999999" customHeight="1">
      <c r="A126" s="194">
        <v>125</v>
      </c>
      <c r="B126" s="195">
        <v>29</v>
      </c>
      <c r="C126" s="195"/>
      <c r="D126" s="196" t="s">
        <v>4623</v>
      </c>
      <c r="E126" s="196" t="s">
        <v>4621</v>
      </c>
      <c r="F126" s="2" t="str">
        <f t="shared" si="19"/>
        <v>FCS0302</v>
      </c>
      <c r="G126" s="1">
        <f t="shared" si="20"/>
        <v>5</v>
      </c>
      <c r="H126" s="1">
        <f t="shared" si="21"/>
        <v>7</v>
      </c>
      <c r="I126" s="1">
        <v>29</v>
      </c>
      <c r="J126" s="60" t="str">
        <f t="shared" si="22"/>
        <v>ADV151-P</v>
      </c>
      <c r="K126" s="2" t="str">
        <f t="shared" si="12"/>
        <v>DI</v>
      </c>
      <c r="L126" s="2"/>
      <c r="M126" s="2" t="s">
        <v>2005</v>
      </c>
      <c r="N126" s="2" t="s">
        <v>489</v>
      </c>
      <c r="O126" s="2"/>
      <c r="P126" s="2"/>
      <c r="Q126" s="2"/>
      <c r="R126" s="2"/>
      <c r="S126" s="3" t="str">
        <f t="shared" si="13"/>
        <v>%Z057129</v>
      </c>
      <c r="T126" s="2" t="str">
        <f t="shared" si="14"/>
        <v>08HSA-8071B</v>
      </c>
      <c r="U126" s="2"/>
      <c r="V126" s="2" t="str">
        <f t="shared" si="15"/>
        <v>PU806B远程控制开关</v>
      </c>
      <c r="W126" s="114" t="s">
        <v>2217</v>
      </c>
      <c r="X126" s="2" t="s">
        <v>2218</v>
      </c>
      <c r="Y126" s="114" t="s">
        <v>2219</v>
      </c>
      <c r="Z126" s="58" t="s">
        <v>165</v>
      </c>
      <c r="AA126" s="4"/>
      <c r="AB126" s="4"/>
      <c r="AC126" s="5"/>
      <c r="AD126" s="6"/>
      <c r="AE126" s="6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4"/>
      <c r="BL126" s="8"/>
      <c r="BM126" s="8"/>
      <c r="BN126" s="8"/>
      <c r="BO126" s="4"/>
      <c r="BP126" s="4"/>
      <c r="BQ126" s="4"/>
      <c r="BR126" s="4"/>
      <c r="BS126" s="18"/>
      <c r="BT126" s="19"/>
      <c r="BU126" s="18"/>
      <c r="BV126" s="19"/>
    </row>
    <row r="127" spans="1:75" ht="19.899999999999999" customHeight="1">
      <c r="A127" s="194">
        <v>126</v>
      </c>
      <c r="B127" s="204">
        <v>30</v>
      </c>
      <c r="C127" s="195"/>
      <c r="D127" s="115"/>
      <c r="E127" s="196" t="s">
        <v>2330</v>
      </c>
      <c r="F127" s="2" t="str">
        <f t="shared" si="19"/>
        <v>FCS0302</v>
      </c>
      <c r="G127" s="1">
        <f t="shared" si="20"/>
        <v>5</v>
      </c>
      <c r="H127" s="1">
        <f t="shared" si="21"/>
        <v>7</v>
      </c>
      <c r="I127" s="1">
        <v>30</v>
      </c>
      <c r="J127" s="60" t="str">
        <f t="shared" si="22"/>
        <v>ADV151-P</v>
      </c>
      <c r="K127" s="2" t="str">
        <f t="shared" si="12"/>
        <v>DI</v>
      </c>
      <c r="L127" s="2"/>
      <c r="M127" s="2" t="s">
        <v>2005</v>
      </c>
      <c r="N127" s="2" t="s">
        <v>489</v>
      </c>
      <c r="O127" s="2"/>
      <c r="P127" s="2"/>
      <c r="Q127" s="36"/>
      <c r="R127" s="36"/>
      <c r="S127" s="3" t="str">
        <f t="shared" si="13"/>
        <v>%Z057130</v>
      </c>
      <c r="T127" s="2" t="str">
        <f t="shared" si="14"/>
        <v/>
      </c>
      <c r="U127" s="36"/>
      <c r="V127" s="2" t="str">
        <f t="shared" si="15"/>
        <v>REDI SPARE</v>
      </c>
      <c r="W127" s="114" t="s">
        <v>2217</v>
      </c>
      <c r="X127" s="2" t="s">
        <v>2218</v>
      </c>
      <c r="Y127" s="114" t="s">
        <v>2219</v>
      </c>
      <c r="Z127" s="58" t="s">
        <v>165</v>
      </c>
      <c r="AA127" s="4"/>
      <c r="AB127" s="4"/>
      <c r="AC127" s="5"/>
      <c r="AD127" s="6"/>
      <c r="AE127" s="6"/>
      <c r="AF127" s="4"/>
      <c r="AG127" s="4"/>
      <c r="AH127" s="4"/>
      <c r="AI127" s="4"/>
      <c r="AJ127" s="7"/>
      <c r="AK127" s="4"/>
      <c r="AL127" s="4"/>
      <c r="AM127" s="4"/>
      <c r="AN127" s="4"/>
      <c r="AO127" s="4"/>
      <c r="AP127" s="4"/>
      <c r="AQ127" s="4"/>
      <c r="AR127" s="4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4"/>
      <c r="BL127" s="8"/>
      <c r="BM127" s="8"/>
      <c r="BN127" s="8"/>
      <c r="BO127" s="4"/>
      <c r="BP127" s="4"/>
      <c r="BQ127" s="4"/>
      <c r="BR127" s="4"/>
      <c r="BS127" s="18"/>
      <c r="BT127" s="19"/>
      <c r="BU127" s="18"/>
      <c r="BV127" s="19"/>
    </row>
    <row r="128" spans="1:75" ht="19.899999999999999" customHeight="1">
      <c r="A128" s="194">
        <v>127</v>
      </c>
      <c r="B128" s="204">
        <v>31</v>
      </c>
      <c r="C128" s="195"/>
      <c r="D128" s="196"/>
      <c r="E128" s="196" t="s">
        <v>2330</v>
      </c>
      <c r="F128" s="2" t="str">
        <f t="shared" si="19"/>
        <v>FCS0302</v>
      </c>
      <c r="G128" s="1">
        <f t="shared" si="20"/>
        <v>5</v>
      </c>
      <c r="H128" s="1">
        <f t="shared" si="21"/>
        <v>7</v>
      </c>
      <c r="I128" s="1">
        <v>31</v>
      </c>
      <c r="J128" s="60" t="str">
        <f t="shared" si="22"/>
        <v>ADV151-P</v>
      </c>
      <c r="K128" s="2" t="str">
        <f t="shared" si="12"/>
        <v>DI</v>
      </c>
      <c r="L128" s="2"/>
      <c r="M128" s="2" t="s">
        <v>2005</v>
      </c>
      <c r="N128" s="2" t="s">
        <v>489</v>
      </c>
      <c r="O128" s="2"/>
      <c r="P128" s="2"/>
      <c r="Q128" s="2"/>
      <c r="R128" s="2"/>
      <c r="S128" s="3" t="str">
        <f t="shared" si="13"/>
        <v>%Z057131</v>
      </c>
      <c r="T128" s="2" t="str">
        <f t="shared" si="14"/>
        <v/>
      </c>
      <c r="U128" s="36"/>
      <c r="V128" s="2" t="str">
        <f t="shared" si="15"/>
        <v>REDI SPARE</v>
      </c>
      <c r="W128" s="114" t="s">
        <v>2217</v>
      </c>
      <c r="X128" s="2" t="s">
        <v>2218</v>
      </c>
      <c r="Y128" s="114" t="s">
        <v>2219</v>
      </c>
      <c r="Z128" s="58" t="s">
        <v>165</v>
      </c>
      <c r="AA128" s="4"/>
      <c r="AB128" s="4"/>
      <c r="AC128" s="5"/>
      <c r="AD128" s="6"/>
      <c r="AE128" s="6"/>
      <c r="AF128" s="4"/>
      <c r="AG128" s="4"/>
      <c r="AH128" s="4"/>
      <c r="AI128" s="4"/>
      <c r="AJ128" s="8"/>
      <c r="AK128" s="4"/>
      <c r="AL128" s="4"/>
      <c r="AM128" s="4"/>
      <c r="AN128" s="4"/>
      <c r="AO128" s="4"/>
      <c r="AP128" s="4"/>
      <c r="AQ128" s="4"/>
      <c r="AR128" s="4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4"/>
      <c r="BL128" s="8"/>
      <c r="BM128" s="8"/>
      <c r="BN128" s="8"/>
      <c r="BO128" s="4"/>
      <c r="BP128" s="4"/>
      <c r="BQ128" s="4"/>
      <c r="BR128" s="4"/>
      <c r="BS128" s="18"/>
      <c r="BT128" s="19"/>
      <c r="BU128" s="18"/>
      <c r="BV128" s="19"/>
    </row>
    <row r="129" spans="1:75" ht="19.899999999999999" customHeight="1">
      <c r="A129" s="194">
        <v>128</v>
      </c>
      <c r="B129" s="204">
        <v>32</v>
      </c>
      <c r="C129" s="195"/>
      <c r="D129" s="196"/>
      <c r="E129" s="196" t="s">
        <v>2330</v>
      </c>
      <c r="F129" s="2" t="str">
        <f t="shared" si="19"/>
        <v>FCS0302</v>
      </c>
      <c r="G129" s="1">
        <f t="shared" si="20"/>
        <v>5</v>
      </c>
      <c r="H129" s="1">
        <f t="shared" si="21"/>
        <v>7</v>
      </c>
      <c r="I129" s="1">
        <v>32</v>
      </c>
      <c r="J129" s="60" t="str">
        <f t="shared" si="22"/>
        <v>ADV151-P</v>
      </c>
      <c r="K129" s="2" t="str">
        <f t="shared" si="12"/>
        <v>DI</v>
      </c>
      <c r="L129" s="2"/>
      <c r="M129" s="2" t="s">
        <v>2005</v>
      </c>
      <c r="N129" s="2" t="s">
        <v>489</v>
      </c>
      <c r="O129" s="2"/>
      <c r="P129" s="2"/>
      <c r="Q129" s="2"/>
      <c r="R129" s="2"/>
      <c r="S129" s="3" t="str">
        <f t="shared" si="13"/>
        <v>%Z057132</v>
      </c>
      <c r="T129" s="2" t="str">
        <f t="shared" si="14"/>
        <v/>
      </c>
      <c r="U129" s="36"/>
      <c r="V129" s="2" t="str">
        <f t="shared" si="15"/>
        <v>REDI SPARE</v>
      </c>
      <c r="W129" s="114" t="s">
        <v>2217</v>
      </c>
      <c r="X129" s="2" t="s">
        <v>2218</v>
      </c>
      <c r="Y129" s="114" t="s">
        <v>2219</v>
      </c>
      <c r="Z129" s="58" t="s">
        <v>165</v>
      </c>
      <c r="AA129" s="4"/>
      <c r="AB129" s="4"/>
      <c r="AC129" s="5"/>
      <c r="AD129" s="6"/>
      <c r="AE129" s="6"/>
      <c r="AF129" s="4"/>
      <c r="AG129" s="4"/>
      <c r="AH129" s="4"/>
      <c r="AI129" s="4"/>
      <c r="AJ129" s="8"/>
      <c r="AK129" s="4"/>
      <c r="AL129" s="4"/>
      <c r="AM129" s="4"/>
      <c r="AN129" s="4"/>
      <c r="AO129" s="4"/>
      <c r="AP129" s="4"/>
      <c r="AQ129" s="4"/>
      <c r="AR129" s="4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4"/>
      <c r="BL129" s="8"/>
      <c r="BM129" s="8"/>
      <c r="BN129" s="8"/>
      <c r="BO129" s="4"/>
      <c r="BP129" s="4"/>
      <c r="BQ129" s="4"/>
      <c r="BR129" s="4"/>
      <c r="BS129" s="18"/>
      <c r="BT129" s="19"/>
      <c r="BU129" s="18"/>
      <c r="BV129" s="19"/>
    </row>
    <row r="130" spans="1:75" ht="19.899999999999999" customHeight="1">
      <c r="A130" s="194">
        <v>129</v>
      </c>
      <c r="B130" s="195">
        <v>1</v>
      </c>
      <c r="C130" s="195"/>
      <c r="D130" s="196" t="s">
        <v>4624</v>
      </c>
      <c r="E130" s="196" t="s">
        <v>4625</v>
      </c>
      <c r="F130" s="2" t="str">
        <f t="shared" si="19"/>
        <v>FCS0302</v>
      </c>
      <c r="G130" s="1">
        <v>6</v>
      </c>
      <c r="H130" s="1">
        <v>8</v>
      </c>
      <c r="I130" s="1">
        <v>1</v>
      </c>
      <c r="J130" s="60" t="s">
        <v>2004</v>
      </c>
      <c r="K130" s="2" t="str">
        <f t="shared" ref="K130:K193" si="23">IF(MID(J130,4,3)="551","DO","DI")</f>
        <v>DI</v>
      </c>
      <c r="L130" s="2"/>
      <c r="M130" s="2" t="s">
        <v>2005</v>
      </c>
      <c r="N130" s="2" t="s">
        <v>489</v>
      </c>
      <c r="O130" s="2">
        <v>35</v>
      </c>
      <c r="P130" s="2"/>
      <c r="Q130" s="2" t="s">
        <v>4626</v>
      </c>
      <c r="R130" s="2" t="s">
        <v>4627</v>
      </c>
      <c r="S130" s="3" t="str">
        <f t="shared" ref="S130:S193" si="24">"%Z"&amp;TEXT(G130,"00")&amp;TEXT(H130,"0")&amp;"1"&amp;TEXT(I130,"00")</f>
        <v>%Z068101</v>
      </c>
      <c r="T130" s="2" t="str">
        <f t="shared" ref="T130:T193" si="25">IF(D130&lt;&gt;"",D130,"")</f>
        <v>00XI-P0401A</v>
      </c>
      <c r="U130" s="2" t="s">
        <v>4628</v>
      </c>
      <c r="V130" s="2" t="str">
        <f t="shared" ref="V130:V193" si="26">IF(E130&lt;&gt;"",E130,"")</f>
        <v>提升水泵00P0401A运行状态</v>
      </c>
      <c r="W130" s="114" t="s">
        <v>2217</v>
      </c>
      <c r="X130" s="2" t="s">
        <v>2218</v>
      </c>
      <c r="Y130" s="114" t="s">
        <v>2219</v>
      </c>
      <c r="Z130" s="58" t="s">
        <v>165</v>
      </c>
      <c r="AA130" s="4"/>
      <c r="AB130" s="4"/>
      <c r="AC130" s="5"/>
      <c r="AD130" s="6"/>
      <c r="AE130" s="6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4"/>
      <c r="BL130" s="8"/>
      <c r="BM130" s="8"/>
      <c r="BN130" s="8"/>
      <c r="BO130" s="4"/>
      <c r="BP130" s="4"/>
      <c r="BQ130" s="4"/>
      <c r="BR130" s="4"/>
      <c r="BS130" s="18"/>
      <c r="BT130" s="19"/>
      <c r="BU130" s="18"/>
      <c r="BV130" s="19"/>
      <c r="BW130" s="21"/>
    </row>
    <row r="131" spans="1:75" ht="19.899999999999999" customHeight="1">
      <c r="A131" s="194">
        <v>130</v>
      </c>
      <c r="B131" s="195">
        <v>2</v>
      </c>
      <c r="C131" s="195"/>
      <c r="D131" s="196" t="s">
        <v>4629</v>
      </c>
      <c r="E131" s="196" t="s">
        <v>4630</v>
      </c>
      <c r="F131" s="2" t="str">
        <f t="shared" si="19"/>
        <v>FCS0302</v>
      </c>
      <c r="G131" s="1">
        <f t="shared" ref="G131:G161" si="27">G130</f>
        <v>6</v>
      </c>
      <c r="H131" s="1">
        <f t="shared" ref="H131:H161" si="28">H130</f>
        <v>8</v>
      </c>
      <c r="I131" s="1">
        <v>2</v>
      </c>
      <c r="J131" s="60" t="str">
        <f t="shared" ref="J131:J161" si="29">J130</f>
        <v>ADV151-P</v>
      </c>
      <c r="K131" s="2" t="str">
        <f t="shared" si="23"/>
        <v>DI</v>
      </c>
      <c r="L131" s="2"/>
      <c r="M131" s="2" t="s">
        <v>2005</v>
      </c>
      <c r="N131" s="2" t="s">
        <v>489</v>
      </c>
      <c r="O131" s="2">
        <v>35</v>
      </c>
      <c r="P131" s="2"/>
      <c r="Q131" s="2" t="s">
        <v>4631</v>
      </c>
      <c r="R131" s="2" t="s">
        <v>4627</v>
      </c>
      <c r="S131" s="3" t="str">
        <f t="shared" si="24"/>
        <v>%Z068102</v>
      </c>
      <c r="T131" s="2" t="str">
        <f t="shared" si="25"/>
        <v>00XI-P0401B</v>
      </c>
      <c r="U131" s="2" t="s">
        <v>4632</v>
      </c>
      <c r="V131" s="2" t="str">
        <f t="shared" si="26"/>
        <v>提升水泵00P0401B运行状态</v>
      </c>
      <c r="W131" s="114" t="s">
        <v>2217</v>
      </c>
      <c r="X131" s="2" t="s">
        <v>2218</v>
      </c>
      <c r="Y131" s="114" t="s">
        <v>2219</v>
      </c>
      <c r="Z131" s="58" t="s">
        <v>165</v>
      </c>
      <c r="AA131" s="4"/>
      <c r="AB131" s="4"/>
      <c r="AC131" s="5"/>
      <c r="AD131" s="6"/>
      <c r="AE131" s="6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4"/>
      <c r="BL131" s="8"/>
      <c r="BM131" s="8"/>
      <c r="BN131" s="8"/>
      <c r="BO131" s="4"/>
      <c r="BP131" s="4"/>
      <c r="BQ131" s="4"/>
      <c r="BR131" s="4"/>
      <c r="BS131" s="18"/>
      <c r="BT131" s="19"/>
      <c r="BU131" s="18"/>
      <c r="BV131" s="19"/>
      <c r="BW131" s="21"/>
    </row>
    <row r="132" spans="1:75" ht="19.899999999999999" customHeight="1">
      <c r="A132" s="194">
        <v>131</v>
      </c>
      <c r="B132" s="195">
        <v>3</v>
      </c>
      <c r="C132" s="195"/>
      <c r="D132" s="196" t="s">
        <v>4633</v>
      </c>
      <c r="E132" s="196" t="s">
        <v>4634</v>
      </c>
      <c r="F132" s="2" t="str">
        <f t="shared" si="19"/>
        <v>FCS0302</v>
      </c>
      <c r="G132" s="1">
        <f t="shared" si="27"/>
        <v>6</v>
      </c>
      <c r="H132" s="1">
        <f t="shared" si="28"/>
        <v>8</v>
      </c>
      <c r="I132" s="1">
        <v>3</v>
      </c>
      <c r="J132" s="60" t="str">
        <f t="shared" si="29"/>
        <v>ADV151-P</v>
      </c>
      <c r="K132" s="2" t="str">
        <f t="shared" si="23"/>
        <v>DI</v>
      </c>
      <c r="L132" s="2"/>
      <c r="M132" s="2" t="s">
        <v>2005</v>
      </c>
      <c r="N132" s="2" t="s">
        <v>489</v>
      </c>
      <c r="O132" s="2">
        <v>35</v>
      </c>
      <c r="P132" s="2"/>
      <c r="Q132" s="2" t="s">
        <v>4635</v>
      </c>
      <c r="R132" s="2" t="s">
        <v>4627</v>
      </c>
      <c r="S132" s="3" t="str">
        <f t="shared" si="24"/>
        <v>%Z068103</v>
      </c>
      <c r="T132" s="2" t="str">
        <f t="shared" si="25"/>
        <v>00XI-P0402A</v>
      </c>
      <c r="U132" s="2" t="s">
        <v>4636</v>
      </c>
      <c r="V132" s="2" t="str">
        <f t="shared" si="26"/>
        <v>提升水泵00P0402A运行状态</v>
      </c>
      <c r="W132" s="114" t="s">
        <v>2217</v>
      </c>
      <c r="X132" s="2" t="s">
        <v>2218</v>
      </c>
      <c r="Y132" s="114" t="s">
        <v>2219</v>
      </c>
      <c r="Z132" s="58" t="s">
        <v>165</v>
      </c>
      <c r="AA132" s="4"/>
      <c r="AB132" s="4"/>
      <c r="AC132" s="5"/>
      <c r="AD132" s="6"/>
      <c r="AE132" s="6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4"/>
      <c r="BL132" s="8"/>
      <c r="BM132" s="8"/>
      <c r="BN132" s="8"/>
      <c r="BO132" s="4"/>
      <c r="BP132" s="4"/>
      <c r="BQ132" s="4"/>
      <c r="BR132" s="4"/>
      <c r="BS132" s="18"/>
      <c r="BT132" s="19"/>
      <c r="BU132" s="18"/>
      <c r="BV132" s="19"/>
      <c r="BW132" s="21"/>
    </row>
    <row r="133" spans="1:75" ht="19.899999999999999" customHeight="1">
      <c r="A133" s="194">
        <v>132</v>
      </c>
      <c r="B133" s="195">
        <v>4</v>
      </c>
      <c r="C133" s="195"/>
      <c r="D133" s="196"/>
      <c r="E133" s="196"/>
      <c r="F133" s="2" t="str">
        <f t="shared" si="19"/>
        <v>FCS0302</v>
      </c>
      <c r="G133" s="1">
        <f t="shared" si="27"/>
        <v>6</v>
      </c>
      <c r="H133" s="1">
        <f t="shared" si="28"/>
        <v>8</v>
      </c>
      <c r="I133" s="1">
        <v>4</v>
      </c>
      <c r="J133" s="60" t="str">
        <f t="shared" si="29"/>
        <v>ADV151-P</v>
      </c>
      <c r="K133" s="2" t="str">
        <f t="shared" si="23"/>
        <v>DI</v>
      </c>
      <c r="L133" s="2"/>
      <c r="M133" s="2" t="s">
        <v>2005</v>
      </c>
      <c r="N133" s="2" t="s">
        <v>489</v>
      </c>
      <c r="O133" s="2"/>
      <c r="P133" s="2"/>
      <c r="Q133" s="2"/>
      <c r="R133" s="2"/>
      <c r="S133" s="3" t="str">
        <f t="shared" si="24"/>
        <v>%Z068104</v>
      </c>
      <c r="T133" s="2" t="str">
        <f t="shared" si="25"/>
        <v/>
      </c>
      <c r="U133" s="2"/>
      <c r="V133" s="2" t="str">
        <f t="shared" si="26"/>
        <v/>
      </c>
      <c r="W133" s="114" t="s">
        <v>2217</v>
      </c>
      <c r="X133" s="2" t="s">
        <v>2218</v>
      </c>
      <c r="Y133" s="114" t="s">
        <v>2219</v>
      </c>
      <c r="Z133" s="58" t="s">
        <v>165</v>
      </c>
      <c r="AA133" s="4"/>
      <c r="AB133" s="4"/>
      <c r="AC133" s="5"/>
      <c r="AD133" s="6"/>
      <c r="AE133" s="6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4"/>
      <c r="BL133" s="8"/>
      <c r="BM133" s="8"/>
      <c r="BN133" s="8"/>
      <c r="BO133" s="4"/>
      <c r="BP133" s="4"/>
      <c r="BQ133" s="4"/>
      <c r="BR133" s="4"/>
      <c r="BS133" s="18"/>
      <c r="BT133" s="19"/>
      <c r="BU133" s="18"/>
      <c r="BV133" s="19"/>
      <c r="BW133" s="21"/>
    </row>
    <row r="134" spans="1:75" ht="19.899999999999999" customHeight="1">
      <c r="A134" s="194">
        <v>133</v>
      </c>
      <c r="B134" s="195">
        <v>5</v>
      </c>
      <c r="C134" s="195"/>
      <c r="D134" s="196" t="s">
        <v>4637</v>
      </c>
      <c r="E134" s="196" t="s">
        <v>4638</v>
      </c>
      <c r="F134" s="2" t="str">
        <f t="shared" si="19"/>
        <v>FCS0302</v>
      </c>
      <c r="G134" s="1">
        <f t="shared" si="27"/>
        <v>6</v>
      </c>
      <c r="H134" s="1">
        <f t="shared" si="28"/>
        <v>8</v>
      </c>
      <c r="I134" s="1">
        <v>5</v>
      </c>
      <c r="J134" s="60" t="str">
        <f t="shared" si="29"/>
        <v>ADV151-P</v>
      </c>
      <c r="K134" s="2" t="str">
        <f t="shared" si="23"/>
        <v>DI</v>
      </c>
      <c r="L134" s="2"/>
      <c r="M134" s="2" t="s">
        <v>2005</v>
      </c>
      <c r="N134" s="2" t="s">
        <v>489</v>
      </c>
      <c r="O134" s="2">
        <v>35</v>
      </c>
      <c r="P134" s="2"/>
      <c r="Q134" s="2" t="s">
        <v>4639</v>
      </c>
      <c r="R134" s="2" t="s">
        <v>4627</v>
      </c>
      <c r="S134" s="3" t="str">
        <f t="shared" si="24"/>
        <v>%Z068105</v>
      </c>
      <c r="T134" s="2" t="str">
        <f t="shared" si="25"/>
        <v>00XI-P0402B</v>
      </c>
      <c r="U134" s="2" t="s">
        <v>4640</v>
      </c>
      <c r="V134" s="2" t="str">
        <f t="shared" si="26"/>
        <v>提升水泵00P0402B运行状态</v>
      </c>
      <c r="W134" s="114" t="s">
        <v>2217</v>
      </c>
      <c r="X134" s="2" t="s">
        <v>2218</v>
      </c>
      <c r="Y134" s="114" t="s">
        <v>2219</v>
      </c>
      <c r="Z134" s="58" t="s">
        <v>165</v>
      </c>
      <c r="AA134" s="4"/>
      <c r="AB134" s="4"/>
      <c r="AC134" s="5"/>
      <c r="AD134" s="6"/>
      <c r="AE134" s="6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4"/>
      <c r="BL134" s="8"/>
      <c r="BM134" s="8"/>
      <c r="BN134" s="8"/>
      <c r="BO134" s="4"/>
      <c r="BP134" s="4"/>
      <c r="BQ134" s="4"/>
      <c r="BR134" s="4"/>
      <c r="BS134" s="18"/>
      <c r="BT134" s="19"/>
      <c r="BU134" s="18"/>
      <c r="BV134" s="19"/>
      <c r="BW134" s="21"/>
    </row>
    <row r="135" spans="1:75" ht="19.899999999999999" customHeight="1">
      <c r="A135" s="194">
        <v>134</v>
      </c>
      <c r="B135" s="195">
        <v>6</v>
      </c>
      <c r="C135" s="195"/>
      <c r="D135" s="196" t="s">
        <v>4641</v>
      </c>
      <c r="E135" s="196" t="s">
        <v>4642</v>
      </c>
      <c r="F135" s="2" t="str">
        <f t="shared" si="19"/>
        <v>FCS0302</v>
      </c>
      <c r="G135" s="1">
        <f t="shared" si="27"/>
        <v>6</v>
      </c>
      <c r="H135" s="1">
        <f t="shared" si="28"/>
        <v>8</v>
      </c>
      <c r="I135" s="1">
        <v>6</v>
      </c>
      <c r="J135" s="60" t="str">
        <f t="shared" si="29"/>
        <v>ADV151-P</v>
      </c>
      <c r="K135" s="2" t="str">
        <f t="shared" si="23"/>
        <v>DI</v>
      </c>
      <c r="L135" s="2"/>
      <c r="M135" s="2" t="s">
        <v>2005</v>
      </c>
      <c r="N135" s="2" t="s">
        <v>489</v>
      </c>
      <c r="O135" s="2">
        <v>41</v>
      </c>
      <c r="P135" s="2"/>
      <c r="Q135" s="2" t="s">
        <v>4643</v>
      </c>
      <c r="R135" s="2" t="s">
        <v>2215</v>
      </c>
      <c r="S135" s="3" t="str">
        <f t="shared" si="24"/>
        <v>%Z068106</v>
      </c>
      <c r="T135" s="2" t="str">
        <f t="shared" si="25"/>
        <v>04XI-C0301A</v>
      </c>
      <c r="U135" s="2" t="s">
        <v>4061</v>
      </c>
      <c r="V135" s="2" t="str">
        <f t="shared" si="26"/>
        <v>风机04C0301A运行状态</v>
      </c>
      <c r="W135" s="114" t="s">
        <v>2217</v>
      </c>
      <c r="X135" s="2" t="s">
        <v>2218</v>
      </c>
      <c r="Y135" s="114" t="s">
        <v>2219</v>
      </c>
      <c r="Z135" s="58" t="s">
        <v>165</v>
      </c>
      <c r="AA135" s="4"/>
      <c r="AB135" s="4"/>
      <c r="AC135" s="5"/>
      <c r="AD135" s="6"/>
      <c r="AE135" s="6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4"/>
      <c r="BL135" s="8"/>
      <c r="BM135" s="8"/>
      <c r="BN135" s="8"/>
      <c r="BO135" s="4"/>
      <c r="BP135" s="4"/>
      <c r="BQ135" s="4"/>
      <c r="BR135" s="4"/>
      <c r="BS135" s="18"/>
      <c r="BT135" s="19"/>
      <c r="BU135" s="18"/>
      <c r="BV135" s="19"/>
      <c r="BW135" s="21"/>
    </row>
    <row r="136" spans="1:75" ht="19.899999999999999" customHeight="1">
      <c r="A136" s="194">
        <v>135</v>
      </c>
      <c r="B136" s="195">
        <v>7</v>
      </c>
      <c r="C136" s="195"/>
      <c r="D136" s="196" t="s">
        <v>4644</v>
      </c>
      <c r="E136" s="196" t="s">
        <v>4645</v>
      </c>
      <c r="F136" s="2" t="str">
        <f t="shared" si="19"/>
        <v>FCS0302</v>
      </c>
      <c r="G136" s="1">
        <f t="shared" si="27"/>
        <v>6</v>
      </c>
      <c r="H136" s="1">
        <f t="shared" si="28"/>
        <v>8</v>
      </c>
      <c r="I136" s="1">
        <v>7</v>
      </c>
      <c r="J136" s="60" t="str">
        <f t="shared" si="29"/>
        <v>ADV151-P</v>
      </c>
      <c r="K136" s="2" t="str">
        <f t="shared" si="23"/>
        <v>DI</v>
      </c>
      <c r="L136" s="2"/>
      <c r="M136" s="2" t="s">
        <v>2005</v>
      </c>
      <c r="N136" s="2" t="s">
        <v>489</v>
      </c>
      <c r="O136" s="2">
        <v>41</v>
      </c>
      <c r="P136" s="2"/>
      <c r="Q136" s="2" t="s">
        <v>4643</v>
      </c>
      <c r="R136" s="2" t="s">
        <v>4646</v>
      </c>
      <c r="S136" s="3" t="str">
        <f t="shared" si="24"/>
        <v>%Z068107</v>
      </c>
      <c r="T136" s="2" t="str">
        <f t="shared" si="25"/>
        <v>04XIF-C0301A</v>
      </c>
      <c r="U136" s="2" t="s">
        <v>4647</v>
      </c>
      <c r="V136" s="2" t="str">
        <f t="shared" si="26"/>
        <v>风机04C0301A故障状态</v>
      </c>
      <c r="W136" s="114" t="s">
        <v>2217</v>
      </c>
      <c r="X136" s="2" t="s">
        <v>2218</v>
      </c>
      <c r="Y136" s="114" t="s">
        <v>2219</v>
      </c>
      <c r="Z136" s="58" t="s">
        <v>165</v>
      </c>
      <c r="AA136" s="4"/>
      <c r="AB136" s="4"/>
      <c r="AC136" s="5"/>
      <c r="AD136" s="6"/>
      <c r="AE136" s="6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4"/>
      <c r="BL136" s="8"/>
      <c r="BM136" s="8"/>
      <c r="BN136" s="8"/>
      <c r="BO136" s="4"/>
      <c r="BP136" s="4"/>
      <c r="BQ136" s="4"/>
      <c r="BR136" s="4"/>
      <c r="BS136" s="18"/>
      <c r="BT136" s="19"/>
      <c r="BU136" s="18"/>
      <c r="BV136" s="19"/>
      <c r="BW136" s="21"/>
    </row>
    <row r="137" spans="1:75" ht="19.899999999999999" customHeight="1">
      <c r="A137" s="194">
        <v>136</v>
      </c>
      <c r="B137" s="195">
        <v>8</v>
      </c>
      <c r="C137" s="195"/>
      <c r="D137" s="196" t="s">
        <v>4648</v>
      </c>
      <c r="E137" s="196" t="s">
        <v>4649</v>
      </c>
      <c r="F137" s="2" t="str">
        <f t="shared" si="19"/>
        <v>FCS0302</v>
      </c>
      <c r="G137" s="1">
        <f t="shared" si="27"/>
        <v>6</v>
      </c>
      <c r="H137" s="1">
        <f t="shared" si="28"/>
        <v>8</v>
      </c>
      <c r="I137" s="1">
        <v>8</v>
      </c>
      <c r="J137" s="60" t="str">
        <f t="shared" si="29"/>
        <v>ADV151-P</v>
      </c>
      <c r="K137" s="2" t="str">
        <f t="shared" si="23"/>
        <v>DI</v>
      </c>
      <c r="L137" s="2"/>
      <c r="M137" s="2" t="s">
        <v>2005</v>
      </c>
      <c r="N137" s="2" t="s">
        <v>489</v>
      </c>
      <c r="O137" s="2">
        <v>41</v>
      </c>
      <c r="P137" s="2"/>
      <c r="Q137" s="2" t="s">
        <v>4650</v>
      </c>
      <c r="R137" s="2" t="s">
        <v>2215</v>
      </c>
      <c r="S137" s="3" t="str">
        <f t="shared" si="24"/>
        <v>%Z068108</v>
      </c>
      <c r="T137" s="2" t="str">
        <f t="shared" si="25"/>
        <v>04XI-P0301A</v>
      </c>
      <c r="U137" s="2" t="s">
        <v>4651</v>
      </c>
      <c r="V137" s="2" t="str">
        <f t="shared" si="26"/>
        <v>循环水泵04P0301A运行状态</v>
      </c>
      <c r="W137" s="114" t="s">
        <v>2217</v>
      </c>
      <c r="X137" s="2" t="s">
        <v>2218</v>
      </c>
      <c r="Y137" s="114" t="s">
        <v>2219</v>
      </c>
      <c r="Z137" s="58" t="s">
        <v>165</v>
      </c>
      <c r="AA137" s="4"/>
      <c r="AB137" s="4"/>
      <c r="AC137" s="5"/>
      <c r="AD137" s="6"/>
      <c r="AE137" s="6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4"/>
      <c r="BL137" s="8"/>
      <c r="BM137" s="8"/>
      <c r="BN137" s="8"/>
      <c r="BO137" s="4"/>
      <c r="BP137" s="4"/>
      <c r="BQ137" s="4"/>
      <c r="BR137" s="4"/>
      <c r="BS137" s="18"/>
      <c r="BT137" s="19"/>
      <c r="BU137" s="18"/>
      <c r="BV137" s="19"/>
      <c r="BW137" s="21"/>
    </row>
    <row r="138" spans="1:75" ht="19.899999999999999" customHeight="1">
      <c r="A138" s="194">
        <v>137</v>
      </c>
      <c r="B138" s="195">
        <v>9</v>
      </c>
      <c r="C138" s="195"/>
      <c r="D138" s="196" t="s">
        <v>4652</v>
      </c>
      <c r="E138" s="196" t="s">
        <v>4653</v>
      </c>
      <c r="F138" s="2" t="str">
        <f t="shared" si="19"/>
        <v>FCS0302</v>
      </c>
      <c r="G138" s="1">
        <f t="shared" si="27"/>
        <v>6</v>
      </c>
      <c r="H138" s="1">
        <f t="shared" si="28"/>
        <v>8</v>
      </c>
      <c r="I138" s="1">
        <v>9</v>
      </c>
      <c r="J138" s="60" t="str">
        <f t="shared" si="29"/>
        <v>ADV151-P</v>
      </c>
      <c r="K138" s="2" t="str">
        <f t="shared" si="23"/>
        <v>DI</v>
      </c>
      <c r="L138" s="2"/>
      <c r="M138" s="2" t="s">
        <v>2005</v>
      </c>
      <c r="N138" s="2" t="s">
        <v>489</v>
      </c>
      <c r="O138" s="2">
        <v>41</v>
      </c>
      <c r="P138" s="2"/>
      <c r="Q138" s="2" t="s">
        <v>4650</v>
      </c>
      <c r="R138" s="2" t="s">
        <v>4646</v>
      </c>
      <c r="S138" s="3" t="str">
        <f t="shared" si="24"/>
        <v>%Z068109</v>
      </c>
      <c r="T138" s="2" t="str">
        <f t="shared" si="25"/>
        <v>04XIF-P0301A</v>
      </c>
      <c r="U138" s="2" t="s">
        <v>4654</v>
      </c>
      <c r="V138" s="2" t="str">
        <f t="shared" si="26"/>
        <v>循环水泵04P0301A故障状态</v>
      </c>
      <c r="W138" s="114" t="s">
        <v>2217</v>
      </c>
      <c r="X138" s="2" t="s">
        <v>2218</v>
      </c>
      <c r="Y138" s="114" t="s">
        <v>2219</v>
      </c>
      <c r="Z138" s="58" t="s">
        <v>165</v>
      </c>
      <c r="AA138" s="4"/>
      <c r="AB138" s="4"/>
      <c r="AC138" s="5"/>
      <c r="AD138" s="6"/>
      <c r="AE138" s="6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4"/>
      <c r="BL138" s="8"/>
      <c r="BM138" s="8"/>
      <c r="BN138" s="8"/>
      <c r="BO138" s="4"/>
      <c r="BP138" s="4"/>
      <c r="BQ138" s="4"/>
      <c r="BR138" s="4"/>
      <c r="BS138" s="18"/>
      <c r="BT138" s="19"/>
      <c r="BU138" s="18"/>
      <c r="BV138" s="19"/>
      <c r="BW138" s="21"/>
    </row>
    <row r="139" spans="1:75" ht="19.899999999999999" customHeight="1">
      <c r="A139" s="194">
        <v>138</v>
      </c>
      <c r="B139" s="195">
        <v>10</v>
      </c>
      <c r="C139" s="195"/>
      <c r="D139" s="196" t="s">
        <v>4655</v>
      </c>
      <c r="E139" s="196" t="s">
        <v>4656</v>
      </c>
      <c r="F139" s="2" t="str">
        <f t="shared" si="19"/>
        <v>FCS0302</v>
      </c>
      <c r="G139" s="1">
        <f t="shared" si="27"/>
        <v>6</v>
      </c>
      <c r="H139" s="1">
        <f t="shared" si="28"/>
        <v>8</v>
      </c>
      <c r="I139" s="1">
        <v>10</v>
      </c>
      <c r="J139" s="60" t="str">
        <f t="shared" si="29"/>
        <v>ADV151-P</v>
      </c>
      <c r="K139" s="2" t="str">
        <f t="shared" si="23"/>
        <v>DI</v>
      </c>
      <c r="L139" s="2"/>
      <c r="M139" s="2" t="s">
        <v>2005</v>
      </c>
      <c r="N139" s="2" t="s">
        <v>489</v>
      </c>
      <c r="O139" s="2">
        <v>41</v>
      </c>
      <c r="P139" s="2"/>
      <c r="Q139" s="2" t="s">
        <v>4657</v>
      </c>
      <c r="R139" s="2" t="s">
        <v>2215</v>
      </c>
      <c r="S139" s="3" t="str">
        <f t="shared" si="24"/>
        <v>%Z068110</v>
      </c>
      <c r="T139" s="2" t="str">
        <f t="shared" si="25"/>
        <v>04XI-P0301B</v>
      </c>
      <c r="U139" s="2" t="s">
        <v>4658</v>
      </c>
      <c r="V139" s="2" t="str">
        <f t="shared" si="26"/>
        <v>循环水泵04P0301B运行状态</v>
      </c>
      <c r="W139" s="114" t="s">
        <v>2217</v>
      </c>
      <c r="X139" s="2" t="s">
        <v>2218</v>
      </c>
      <c r="Y139" s="114" t="s">
        <v>2219</v>
      </c>
      <c r="Z139" s="58" t="s">
        <v>165</v>
      </c>
      <c r="AA139" s="4"/>
      <c r="AB139" s="4"/>
      <c r="AC139" s="5"/>
      <c r="AD139" s="6"/>
      <c r="AE139" s="6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4"/>
      <c r="BL139" s="8"/>
      <c r="BM139" s="8"/>
      <c r="BN139" s="8"/>
      <c r="BO139" s="4"/>
      <c r="BP139" s="4"/>
      <c r="BQ139" s="4"/>
      <c r="BR139" s="4"/>
      <c r="BS139" s="18"/>
      <c r="BT139" s="19"/>
      <c r="BU139" s="18"/>
      <c r="BV139" s="19"/>
      <c r="BW139" s="21"/>
    </row>
    <row r="140" spans="1:75" ht="19.899999999999999" customHeight="1">
      <c r="A140" s="194">
        <v>139</v>
      </c>
      <c r="B140" s="195">
        <v>11</v>
      </c>
      <c r="C140" s="195"/>
      <c r="D140" s="196" t="s">
        <v>4659</v>
      </c>
      <c r="E140" s="196" t="s">
        <v>4660</v>
      </c>
      <c r="F140" s="2" t="str">
        <f t="shared" si="19"/>
        <v>FCS0302</v>
      </c>
      <c r="G140" s="1">
        <f t="shared" si="27"/>
        <v>6</v>
      </c>
      <c r="H140" s="1">
        <f t="shared" si="28"/>
        <v>8</v>
      </c>
      <c r="I140" s="1">
        <v>11</v>
      </c>
      <c r="J140" s="60" t="str">
        <f t="shared" si="29"/>
        <v>ADV151-P</v>
      </c>
      <c r="K140" s="2" t="str">
        <f t="shared" si="23"/>
        <v>DI</v>
      </c>
      <c r="L140" s="2"/>
      <c r="M140" s="2" t="s">
        <v>2005</v>
      </c>
      <c r="N140" s="2" t="s">
        <v>489</v>
      </c>
      <c r="O140" s="2">
        <v>41</v>
      </c>
      <c r="P140" s="2"/>
      <c r="Q140" s="2" t="s">
        <v>4657</v>
      </c>
      <c r="R140" s="2" t="s">
        <v>4646</v>
      </c>
      <c r="S140" s="3" t="str">
        <f t="shared" si="24"/>
        <v>%Z068111</v>
      </c>
      <c r="T140" s="2" t="str">
        <f t="shared" si="25"/>
        <v>04XIF-P0301B</v>
      </c>
      <c r="U140" s="2" t="s">
        <v>4661</v>
      </c>
      <c r="V140" s="2" t="str">
        <f t="shared" si="26"/>
        <v>循环水泵04P0301B故障状态</v>
      </c>
      <c r="W140" s="114" t="s">
        <v>2217</v>
      </c>
      <c r="X140" s="2" t="s">
        <v>2218</v>
      </c>
      <c r="Y140" s="114" t="s">
        <v>2219</v>
      </c>
      <c r="Z140" s="58" t="s">
        <v>165</v>
      </c>
      <c r="AA140" s="4"/>
      <c r="AB140" s="4"/>
      <c r="AC140" s="5"/>
      <c r="AD140" s="6"/>
      <c r="AE140" s="6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4"/>
      <c r="BL140" s="8"/>
      <c r="BM140" s="8"/>
      <c r="BN140" s="8"/>
      <c r="BO140" s="4"/>
      <c r="BP140" s="4"/>
      <c r="BQ140" s="4"/>
      <c r="BR140" s="4"/>
      <c r="BS140" s="18"/>
      <c r="BT140" s="19"/>
      <c r="BU140" s="18"/>
      <c r="BV140" s="19"/>
      <c r="BW140" s="21"/>
    </row>
    <row r="141" spans="1:75" ht="19.899999999999999" customHeight="1">
      <c r="A141" s="194">
        <v>140</v>
      </c>
      <c r="B141" s="195">
        <v>12</v>
      </c>
      <c r="C141" s="195"/>
      <c r="D141" s="196" t="s">
        <v>4662</v>
      </c>
      <c r="E141" s="196" t="s">
        <v>4663</v>
      </c>
      <c r="F141" s="2" t="str">
        <f t="shared" si="19"/>
        <v>FCS0302</v>
      </c>
      <c r="G141" s="1">
        <f t="shared" si="27"/>
        <v>6</v>
      </c>
      <c r="H141" s="1">
        <f t="shared" si="28"/>
        <v>8</v>
      </c>
      <c r="I141" s="1">
        <v>12</v>
      </c>
      <c r="J141" s="60" t="str">
        <f t="shared" si="29"/>
        <v>ADV151-P</v>
      </c>
      <c r="K141" s="2" t="str">
        <f t="shared" si="23"/>
        <v>DI</v>
      </c>
      <c r="L141" s="2"/>
      <c r="M141" s="2" t="s">
        <v>2005</v>
      </c>
      <c r="N141" s="2" t="s">
        <v>489</v>
      </c>
      <c r="O141" s="2">
        <v>41</v>
      </c>
      <c r="P141" s="2"/>
      <c r="Q141" s="2" t="s">
        <v>4664</v>
      </c>
      <c r="R141" s="2" t="s">
        <v>2215</v>
      </c>
      <c r="S141" s="3" t="str">
        <f t="shared" si="24"/>
        <v>%Z068112</v>
      </c>
      <c r="T141" s="2" t="str">
        <f t="shared" si="25"/>
        <v>04XI-P0301C</v>
      </c>
      <c r="U141" s="2" t="s">
        <v>4665</v>
      </c>
      <c r="V141" s="2" t="str">
        <f t="shared" si="26"/>
        <v>循环水泵04P0301C运行状态</v>
      </c>
      <c r="W141" s="114" t="s">
        <v>2217</v>
      </c>
      <c r="X141" s="2" t="s">
        <v>2218</v>
      </c>
      <c r="Y141" s="114" t="s">
        <v>2219</v>
      </c>
      <c r="Z141" s="58" t="s">
        <v>165</v>
      </c>
      <c r="AA141" s="4"/>
      <c r="AB141" s="4"/>
      <c r="AC141" s="5"/>
      <c r="AD141" s="6"/>
      <c r="AE141" s="6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4"/>
      <c r="BL141" s="8"/>
      <c r="BM141" s="8"/>
      <c r="BN141" s="8"/>
      <c r="BO141" s="4"/>
      <c r="BP141" s="4"/>
      <c r="BQ141" s="4"/>
      <c r="BR141" s="4"/>
      <c r="BS141" s="18"/>
      <c r="BT141" s="19"/>
      <c r="BU141" s="18"/>
      <c r="BV141" s="19"/>
      <c r="BW141" s="21"/>
    </row>
    <row r="142" spans="1:75" ht="19.899999999999999" customHeight="1">
      <c r="A142" s="194">
        <v>141</v>
      </c>
      <c r="B142" s="195">
        <v>13</v>
      </c>
      <c r="C142" s="195"/>
      <c r="D142" s="196" t="s">
        <v>4666</v>
      </c>
      <c r="E142" s="196" t="s">
        <v>4667</v>
      </c>
      <c r="F142" s="2" t="str">
        <f t="shared" si="19"/>
        <v>FCS0302</v>
      </c>
      <c r="G142" s="1">
        <f t="shared" si="27"/>
        <v>6</v>
      </c>
      <c r="H142" s="1">
        <f t="shared" si="28"/>
        <v>8</v>
      </c>
      <c r="I142" s="1">
        <v>13</v>
      </c>
      <c r="J142" s="60" t="str">
        <f t="shared" si="29"/>
        <v>ADV151-P</v>
      </c>
      <c r="K142" s="2" t="str">
        <f t="shared" si="23"/>
        <v>DI</v>
      </c>
      <c r="L142" s="2"/>
      <c r="M142" s="2" t="s">
        <v>2005</v>
      </c>
      <c r="N142" s="2" t="s">
        <v>489</v>
      </c>
      <c r="O142" s="2">
        <v>41</v>
      </c>
      <c r="P142" s="2"/>
      <c r="Q142" s="2" t="s">
        <v>4664</v>
      </c>
      <c r="R142" s="2" t="s">
        <v>4646</v>
      </c>
      <c r="S142" s="3" t="str">
        <f t="shared" si="24"/>
        <v>%Z068113</v>
      </c>
      <c r="T142" s="2" t="str">
        <f t="shared" si="25"/>
        <v>04XIF-P0301C</v>
      </c>
      <c r="U142" s="2" t="s">
        <v>4668</v>
      </c>
      <c r="V142" s="2" t="str">
        <f t="shared" si="26"/>
        <v>循环水泵04P0301C故障状态</v>
      </c>
      <c r="W142" s="114" t="s">
        <v>2217</v>
      </c>
      <c r="X142" s="2" t="s">
        <v>2218</v>
      </c>
      <c r="Y142" s="114" t="s">
        <v>2219</v>
      </c>
      <c r="Z142" s="58" t="s">
        <v>165</v>
      </c>
      <c r="AA142" s="4"/>
      <c r="AB142" s="4"/>
      <c r="AC142" s="5"/>
      <c r="AD142" s="6"/>
      <c r="AE142" s="6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4"/>
      <c r="BL142" s="8"/>
      <c r="BM142" s="8"/>
      <c r="BN142" s="8"/>
      <c r="BO142" s="4"/>
      <c r="BP142" s="4"/>
      <c r="BQ142" s="4"/>
      <c r="BR142" s="4"/>
      <c r="BS142" s="18"/>
      <c r="BT142" s="19"/>
      <c r="BU142" s="18"/>
      <c r="BV142" s="19"/>
      <c r="BW142" s="21"/>
    </row>
    <row r="143" spans="1:75" ht="19.899999999999999" customHeight="1">
      <c r="A143" s="194">
        <v>142</v>
      </c>
      <c r="B143" s="195">
        <v>14</v>
      </c>
      <c r="C143" s="195" t="s">
        <v>3247</v>
      </c>
      <c r="D143" s="196" t="s">
        <v>4669</v>
      </c>
      <c r="E143" s="196" t="s">
        <v>4670</v>
      </c>
      <c r="F143" s="2" t="str">
        <f t="shared" si="19"/>
        <v>FCS0302</v>
      </c>
      <c r="G143" s="1">
        <f t="shared" si="27"/>
        <v>6</v>
      </c>
      <c r="H143" s="1">
        <f t="shared" si="28"/>
        <v>8</v>
      </c>
      <c r="I143" s="1">
        <v>14</v>
      </c>
      <c r="J143" s="60" t="str">
        <f t="shared" si="29"/>
        <v>ADV151-P</v>
      </c>
      <c r="K143" s="2" t="str">
        <f t="shared" si="23"/>
        <v>DI</v>
      </c>
      <c r="L143" s="2"/>
      <c r="M143" s="2" t="s">
        <v>2005</v>
      </c>
      <c r="N143" s="2" t="s">
        <v>489</v>
      </c>
      <c r="O143" s="2"/>
      <c r="P143" s="2"/>
      <c r="Q143" s="2"/>
      <c r="R143" s="2"/>
      <c r="S143" s="3" t="str">
        <f t="shared" si="24"/>
        <v>%Z068114</v>
      </c>
      <c r="T143" s="2" t="str">
        <f t="shared" si="25"/>
        <v>08XI-MX604</v>
      </c>
      <c r="U143" s="2"/>
      <c r="V143" s="2" t="str">
        <f t="shared" si="26"/>
        <v>08MX604电机运行状态</v>
      </c>
      <c r="W143" s="114" t="s">
        <v>2217</v>
      </c>
      <c r="X143" s="2" t="s">
        <v>2218</v>
      </c>
      <c r="Y143" s="114" t="s">
        <v>2219</v>
      </c>
      <c r="Z143" s="58" t="s">
        <v>165</v>
      </c>
      <c r="AA143" s="4"/>
      <c r="AB143" s="4"/>
      <c r="AC143" s="5"/>
      <c r="AD143" s="6"/>
      <c r="AE143" s="6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4"/>
      <c r="BL143" s="8"/>
      <c r="BM143" s="8"/>
      <c r="BN143" s="8"/>
      <c r="BO143" s="4"/>
      <c r="BP143" s="4"/>
      <c r="BQ143" s="4"/>
      <c r="BR143" s="4"/>
      <c r="BS143" s="18"/>
      <c r="BT143" s="19"/>
      <c r="BU143" s="18"/>
      <c r="BV143" s="19"/>
      <c r="BW143" s="21"/>
    </row>
    <row r="144" spans="1:75" ht="19.899999999999999" customHeight="1">
      <c r="A144" s="194">
        <v>143</v>
      </c>
      <c r="B144" s="195">
        <v>15</v>
      </c>
      <c r="C144" s="195" t="s">
        <v>3247</v>
      </c>
      <c r="D144" s="196" t="s">
        <v>4671</v>
      </c>
      <c r="E144" s="196" t="s">
        <v>4672</v>
      </c>
      <c r="F144" s="2" t="str">
        <f t="shared" si="19"/>
        <v>FCS0302</v>
      </c>
      <c r="G144" s="1">
        <f t="shared" si="27"/>
        <v>6</v>
      </c>
      <c r="H144" s="1">
        <f t="shared" si="28"/>
        <v>8</v>
      </c>
      <c r="I144" s="1">
        <v>15</v>
      </c>
      <c r="J144" s="60" t="str">
        <f t="shared" si="29"/>
        <v>ADV151-P</v>
      </c>
      <c r="K144" s="2" t="str">
        <f t="shared" si="23"/>
        <v>DI</v>
      </c>
      <c r="L144" s="2"/>
      <c r="M144" s="2" t="s">
        <v>2005</v>
      </c>
      <c r="N144" s="2" t="s">
        <v>489</v>
      </c>
      <c r="O144" s="2"/>
      <c r="P144" s="2"/>
      <c r="Q144" s="2"/>
      <c r="R144" s="2"/>
      <c r="S144" s="3" t="str">
        <f t="shared" si="24"/>
        <v>%Z068115</v>
      </c>
      <c r="T144" s="2" t="str">
        <f t="shared" si="25"/>
        <v>08HSE-6040</v>
      </c>
      <c r="U144" s="2"/>
      <c r="V144" s="2" t="str">
        <f t="shared" si="26"/>
        <v>磷酸盐配置系统就地急停</v>
      </c>
      <c r="W144" s="114" t="s">
        <v>2217</v>
      </c>
      <c r="X144" s="2" t="s">
        <v>2218</v>
      </c>
      <c r="Y144" s="114" t="s">
        <v>2219</v>
      </c>
      <c r="Z144" s="58" t="s">
        <v>165</v>
      </c>
      <c r="AA144" s="4"/>
      <c r="AB144" s="4"/>
      <c r="AC144" s="5"/>
      <c r="AD144" s="6"/>
      <c r="AE144" s="6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4"/>
      <c r="BL144" s="8"/>
      <c r="BM144" s="8"/>
      <c r="BN144" s="8"/>
      <c r="BO144" s="4"/>
      <c r="BP144" s="4"/>
      <c r="BQ144" s="4"/>
      <c r="BR144" s="4"/>
      <c r="BS144" s="18"/>
      <c r="BT144" s="19"/>
      <c r="BU144" s="18"/>
      <c r="BV144" s="19"/>
      <c r="BW144" s="21"/>
    </row>
    <row r="145" spans="1:75" ht="19.899999999999999" customHeight="1">
      <c r="A145" s="194">
        <v>144</v>
      </c>
      <c r="B145" s="195">
        <v>16</v>
      </c>
      <c r="C145" s="195" t="s">
        <v>3247</v>
      </c>
      <c r="D145" s="196" t="s">
        <v>4673</v>
      </c>
      <c r="E145" s="196" t="s">
        <v>4674</v>
      </c>
      <c r="F145" s="2" t="str">
        <f t="shared" si="19"/>
        <v>FCS0302</v>
      </c>
      <c r="G145" s="1">
        <f t="shared" si="27"/>
        <v>6</v>
      </c>
      <c r="H145" s="1">
        <f t="shared" si="28"/>
        <v>8</v>
      </c>
      <c r="I145" s="1">
        <v>16</v>
      </c>
      <c r="J145" s="60" t="str">
        <f t="shared" si="29"/>
        <v>ADV151-P</v>
      </c>
      <c r="K145" s="2" t="str">
        <f t="shared" si="23"/>
        <v>DI</v>
      </c>
      <c r="L145" s="2"/>
      <c r="M145" s="2" t="s">
        <v>2005</v>
      </c>
      <c r="N145" s="2" t="s">
        <v>489</v>
      </c>
      <c r="O145" s="2"/>
      <c r="P145" s="2"/>
      <c r="Q145" s="2"/>
      <c r="R145" s="2"/>
      <c r="S145" s="3" t="str">
        <f t="shared" si="24"/>
        <v>%Z068116</v>
      </c>
      <c r="T145" s="2" t="str">
        <f t="shared" si="25"/>
        <v>08XIF-MX604</v>
      </c>
      <c r="U145" s="2"/>
      <c r="V145" s="2" t="str">
        <f t="shared" si="26"/>
        <v>08MX604电机故障状态</v>
      </c>
      <c r="W145" s="114" t="s">
        <v>2217</v>
      </c>
      <c r="X145" s="2" t="s">
        <v>2218</v>
      </c>
      <c r="Y145" s="114" t="s">
        <v>2219</v>
      </c>
      <c r="Z145" s="58" t="s">
        <v>165</v>
      </c>
      <c r="AA145" s="4"/>
      <c r="AB145" s="4"/>
      <c r="AC145" s="5"/>
      <c r="AD145" s="6"/>
      <c r="AE145" s="6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4"/>
      <c r="BL145" s="8"/>
      <c r="BM145" s="8"/>
      <c r="BN145" s="8"/>
      <c r="BO145" s="4"/>
      <c r="BP145" s="4"/>
      <c r="BQ145" s="4"/>
      <c r="BR145" s="4"/>
      <c r="BS145" s="18"/>
      <c r="BT145" s="19"/>
      <c r="BU145" s="18"/>
      <c r="BV145" s="19"/>
      <c r="BW145" s="21"/>
    </row>
    <row r="146" spans="1:75" ht="19.899999999999999" customHeight="1">
      <c r="A146" s="194">
        <v>145</v>
      </c>
      <c r="B146" s="195">
        <v>17</v>
      </c>
      <c r="C146" s="195" t="s">
        <v>3247</v>
      </c>
      <c r="D146" s="196" t="s">
        <v>4675</v>
      </c>
      <c r="E146" s="196" t="s">
        <v>4676</v>
      </c>
      <c r="F146" s="2" t="str">
        <f t="shared" si="19"/>
        <v>FCS0302</v>
      </c>
      <c r="G146" s="1">
        <f t="shared" si="27"/>
        <v>6</v>
      </c>
      <c r="H146" s="1">
        <f t="shared" si="28"/>
        <v>8</v>
      </c>
      <c r="I146" s="1">
        <v>17</v>
      </c>
      <c r="J146" s="60" t="str">
        <f t="shared" si="29"/>
        <v>ADV151-P</v>
      </c>
      <c r="K146" s="2" t="str">
        <f t="shared" si="23"/>
        <v>DI</v>
      </c>
      <c r="L146" s="2"/>
      <c r="M146" s="2" t="s">
        <v>2005</v>
      </c>
      <c r="N146" s="2" t="s">
        <v>489</v>
      </c>
      <c r="O146" s="2"/>
      <c r="P146" s="2"/>
      <c r="Q146" s="2"/>
      <c r="R146" s="2"/>
      <c r="S146" s="3" t="str">
        <f t="shared" si="24"/>
        <v>%Z068117</v>
      </c>
      <c r="T146" s="2" t="str">
        <f t="shared" si="25"/>
        <v>08XI-MX605</v>
      </c>
      <c r="U146" s="2"/>
      <c r="V146" s="2" t="str">
        <f t="shared" si="26"/>
        <v>08MX605电机运行状态</v>
      </c>
      <c r="W146" s="114" t="s">
        <v>2217</v>
      </c>
      <c r="X146" s="2" t="s">
        <v>2218</v>
      </c>
      <c r="Y146" s="114" t="s">
        <v>2219</v>
      </c>
      <c r="Z146" s="58" t="s">
        <v>165</v>
      </c>
      <c r="AA146" s="4"/>
      <c r="AB146" s="4"/>
      <c r="AC146" s="5"/>
      <c r="AD146" s="6"/>
      <c r="AE146" s="6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4"/>
      <c r="BL146" s="8"/>
      <c r="BM146" s="8"/>
      <c r="BN146" s="8"/>
      <c r="BO146" s="4"/>
      <c r="BP146" s="4"/>
      <c r="BQ146" s="4"/>
      <c r="BR146" s="4"/>
      <c r="BS146" s="18"/>
      <c r="BT146" s="19"/>
      <c r="BU146" s="18"/>
      <c r="BV146" s="19"/>
    </row>
    <row r="147" spans="1:75" ht="19.899999999999999" customHeight="1">
      <c r="A147" s="194">
        <v>146</v>
      </c>
      <c r="B147" s="195">
        <v>18</v>
      </c>
      <c r="C147" s="195" t="s">
        <v>3247</v>
      </c>
      <c r="D147" s="196" t="s">
        <v>4677</v>
      </c>
      <c r="E147" s="196" t="s">
        <v>4678</v>
      </c>
      <c r="F147" s="2" t="str">
        <f t="shared" si="19"/>
        <v>FCS0302</v>
      </c>
      <c r="G147" s="1">
        <f t="shared" si="27"/>
        <v>6</v>
      </c>
      <c r="H147" s="1">
        <f t="shared" si="28"/>
        <v>8</v>
      </c>
      <c r="I147" s="1">
        <v>18</v>
      </c>
      <c r="J147" s="60" t="str">
        <f t="shared" si="29"/>
        <v>ADV151-P</v>
      </c>
      <c r="K147" s="2" t="str">
        <f t="shared" si="23"/>
        <v>DI</v>
      </c>
      <c r="L147" s="2"/>
      <c r="M147" s="2" t="s">
        <v>2005</v>
      </c>
      <c r="N147" s="2" t="s">
        <v>489</v>
      </c>
      <c r="O147" s="2"/>
      <c r="P147" s="2"/>
      <c r="Q147" s="2"/>
      <c r="R147" s="2"/>
      <c r="S147" s="3" t="str">
        <f t="shared" si="24"/>
        <v>%Z068118</v>
      </c>
      <c r="T147" s="2" t="str">
        <f t="shared" si="25"/>
        <v>08XIF-MX605</v>
      </c>
      <c r="U147" s="2"/>
      <c r="V147" s="2" t="str">
        <f t="shared" si="26"/>
        <v>8MX605电机故障状态</v>
      </c>
      <c r="W147" s="114" t="s">
        <v>2217</v>
      </c>
      <c r="X147" s="2" t="s">
        <v>2218</v>
      </c>
      <c r="Y147" s="114" t="s">
        <v>2219</v>
      </c>
      <c r="Z147" s="58" t="s">
        <v>165</v>
      </c>
      <c r="AA147" s="4"/>
      <c r="AB147" s="4"/>
      <c r="AC147" s="5"/>
      <c r="AD147" s="6"/>
      <c r="AE147" s="6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4"/>
      <c r="BL147" s="8"/>
      <c r="BM147" s="8"/>
      <c r="BN147" s="8"/>
      <c r="BO147" s="4"/>
      <c r="BP147" s="4"/>
      <c r="BQ147" s="4"/>
      <c r="BR147" s="4"/>
      <c r="BS147" s="18"/>
      <c r="BT147" s="19"/>
      <c r="BU147" s="18"/>
      <c r="BV147" s="19"/>
    </row>
    <row r="148" spans="1:75" ht="19.899999999999999" customHeight="1">
      <c r="A148" s="194">
        <v>147</v>
      </c>
      <c r="B148" s="195">
        <v>19</v>
      </c>
      <c r="C148" s="195" t="s">
        <v>3247</v>
      </c>
      <c r="D148" s="196" t="s">
        <v>4679</v>
      </c>
      <c r="E148" s="196" t="s">
        <v>4680</v>
      </c>
      <c r="F148" s="2" t="str">
        <f t="shared" si="19"/>
        <v>FCS0302</v>
      </c>
      <c r="G148" s="1">
        <f t="shared" si="27"/>
        <v>6</v>
      </c>
      <c r="H148" s="1">
        <f t="shared" si="28"/>
        <v>8</v>
      </c>
      <c r="I148" s="1">
        <v>19</v>
      </c>
      <c r="J148" s="60" t="str">
        <f t="shared" si="29"/>
        <v>ADV151-P</v>
      </c>
      <c r="K148" s="2" t="str">
        <f t="shared" si="23"/>
        <v>DI</v>
      </c>
      <c r="L148" s="2"/>
      <c r="M148" s="2" t="s">
        <v>2005</v>
      </c>
      <c r="N148" s="2" t="s">
        <v>489</v>
      </c>
      <c r="O148" s="2"/>
      <c r="P148" s="2"/>
      <c r="Q148" s="2"/>
      <c r="R148" s="2"/>
      <c r="S148" s="3" t="str">
        <f t="shared" si="24"/>
        <v>%Z068119</v>
      </c>
      <c r="T148" s="2" t="str">
        <f t="shared" si="25"/>
        <v>08HSE-6050</v>
      </c>
      <c r="U148" s="2"/>
      <c r="V148" s="2" t="str">
        <f t="shared" si="26"/>
        <v>亚硫酸钠配置系统就地急停</v>
      </c>
      <c r="W148" s="114" t="s">
        <v>2217</v>
      </c>
      <c r="X148" s="2" t="s">
        <v>2218</v>
      </c>
      <c r="Y148" s="114" t="s">
        <v>2219</v>
      </c>
      <c r="Z148" s="58" t="s">
        <v>165</v>
      </c>
      <c r="AA148" s="4"/>
      <c r="AB148" s="4"/>
      <c r="AC148" s="5"/>
      <c r="AD148" s="6"/>
      <c r="AE148" s="6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4"/>
      <c r="BL148" s="8"/>
      <c r="BM148" s="8"/>
      <c r="BN148" s="8"/>
      <c r="BO148" s="4"/>
      <c r="BP148" s="4"/>
      <c r="BQ148" s="4"/>
      <c r="BR148" s="4"/>
      <c r="BS148" s="18"/>
      <c r="BT148" s="19"/>
      <c r="BU148" s="18"/>
      <c r="BV148" s="19"/>
    </row>
    <row r="149" spans="1:75" ht="19.899999999999999" customHeight="1">
      <c r="A149" s="194">
        <v>148</v>
      </c>
      <c r="B149" s="195">
        <v>20</v>
      </c>
      <c r="C149" s="185"/>
      <c r="D149" s="122"/>
      <c r="E149" s="122" t="s">
        <v>2330</v>
      </c>
      <c r="F149" s="2" t="str">
        <f t="shared" si="19"/>
        <v>FCS0302</v>
      </c>
      <c r="G149" s="1">
        <f t="shared" si="27"/>
        <v>6</v>
      </c>
      <c r="H149" s="1">
        <f t="shared" si="28"/>
        <v>8</v>
      </c>
      <c r="I149" s="1">
        <v>20</v>
      </c>
      <c r="J149" s="60" t="str">
        <f t="shared" si="29"/>
        <v>ADV151-P</v>
      </c>
      <c r="K149" s="2" t="str">
        <f t="shared" si="23"/>
        <v>DI</v>
      </c>
      <c r="L149" s="2"/>
      <c r="M149" s="2" t="s">
        <v>2005</v>
      </c>
      <c r="N149" s="2" t="s">
        <v>489</v>
      </c>
      <c r="O149" s="2"/>
      <c r="P149" s="2"/>
      <c r="Q149" s="2"/>
      <c r="R149" s="2"/>
      <c r="S149" s="3" t="str">
        <f t="shared" si="24"/>
        <v>%Z068120</v>
      </c>
      <c r="T149" s="2" t="str">
        <f t="shared" si="25"/>
        <v/>
      </c>
      <c r="U149" s="2"/>
      <c r="V149" s="2" t="str">
        <f t="shared" si="26"/>
        <v>REDI SPARE</v>
      </c>
      <c r="W149" s="114" t="s">
        <v>2217</v>
      </c>
      <c r="X149" s="2" t="s">
        <v>2218</v>
      </c>
      <c r="Y149" s="114" t="s">
        <v>2219</v>
      </c>
      <c r="Z149" s="58" t="s">
        <v>165</v>
      </c>
      <c r="AA149" s="4"/>
      <c r="AB149" s="4"/>
      <c r="AC149" s="5"/>
      <c r="AD149" s="6"/>
      <c r="AE149" s="6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4"/>
      <c r="BL149" s="8"/>
      <c r="BM149" s="8"/>
      <c r="BN149" s="8"/>
      <c r="BO149" s="4"/>
      <c r="BP149" s="4"/>
      <c r="BQ149" s="4"/>
      <c r="BR149" s="4"/>
      <c r="BS149" s="18"/>
      <c r="BT149" s="19"/>
      <c r="BU149" s="18"/>
      <c r="BV149" s="19"/>
    </row>
    <row r="150" spans="1:75" ht="19.899999999999999" customHeight="1">
      <c r="A150" s="194">
        <v>149</v>
      </c>
      <c r="B150" s="195">
        <v>21</v>
      </c>
      <c r="C150" s="185"/>
      <c r="D150" s="122"/>
      <c r="E150" s="122" t="s">
        <v>2330</v>
      </c>
      <c r="F150" s="2" t="str">
        <f t="shared" si="19"/>
        <v>FCS0302</v>
      </c>
      <c r="G150" s="1">
        <f t="shared" si="27"/>
        <v>6</v>
      </c>
      <c r="H150" s="1">
        <f t="shared" si="28"/>
        <v>8</v>
      </c>
      <c r="I150" s="1">
        <v>21</v>
      </c>
      <c r="J150" s="60" t="str">
        <f t="shared" si="29"/>
        <v>ADV151-P</v>
      </c>
      <c r="K150" s="2" t="str">
        <f t="shared" si="23"/>
        <v>DI</v>
      </c>
      <c r="L150" s="2"/>
      <c r="M150" s="2" t="s">
        <v>2005</v>
      </c>
      <c r="N150" s="2" t="s">
        <v>489</v>
      </c>
      <c r="O150" s="2"/>
      <c r="P150" s="2"/>
      <c r="Q150" s="2"/>
      <c r="R150" s="2"/>
      <c r="S150" s="3" t="str">
        <f t="shared" si="24"/>
        <v>%Z068121</v>
      </c>
      <c r="T150" s="2" t="str">
        <f t="shared" si="25"/>
        <v/>
      </c>
      <c r="U150" s="2"/>
      <c r="V150" s="2" t="str">
        <f t="shared" si="26"/>
        <v>REDI SPARE</v>
      </c>
      <c r="W150" s="114" t="s">
        <v>2217</v>
      </c>
      <c r="X150" s="2" t="s">
        <v>2218</v>
      </c>
      <c r="Y150" s="114" t="s">
        <v>2219</v>
      </c>
      <c r="Z150" s="58" t="s">
        <v>165</v>
      </c>
      <c r="AA150" s="4"/>
      <c r="AB150" s="4"/>
      <c r="AC150" s="5"/>
      <c r="AD150" s="6"/>
      <c r="AE150" s="6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4"/>
      <c r="BL150" s="8"/>
      <c r="BM150" s="8"/>
      <c r="BN150" s="8"/>
      <c r="BO150" s="4"/>
      <c r="BP150" s="4"/>
      <c r="BQ150" s="4"/>
      <c r="BR150" s="4"/>
      <c r="BS150" s="18"/>
      <c r="BT150" s="19"/>
      <c r="BU150" s="18"/>
      <c r="BV150" s="19"/>
    </row>
    <row r="151" spans="1:75" ht="19.899999999999999" customHeight="1">
      <c r="A151" s="194">
        <v>150</v>
      </c>
      <c r="B151" s="195">
        <v>22</v>
      </c>
      <c r="C151" s="185"/>
      <c r="D151" s="122"/>
      <c r="E151" s="122" t="s">
        <v>2330</v>
      </c>
      <c r="F151" s="2" t="str">
        <f t="shared" si="19"/>
        <v>FCS0302</v>
      </c>
      <c r="G151" s="1">
        <f t="shared" si="27"/>
        <v>6</v>
      </c>
      <c r="H151" s="1">
        <f t="shared" si="28"/>
        <v>8</v>
      </c>
      <c r="I151" s="1">
        <v>22</v>
      </c>
      <c r="J151" s="60" t="str">
        <f t="shared" si="29"/>
        <v>ADV151-P</v>
      </c>
      <c r="K151" s="2" t="str">
        <f t="shared" si="23"/>
        <v>DI</v>
      </c>
      <c r="L151" s="2"/>
      <c r="M151" s="2" t="s">
        <v>2005</v>
      </c>
      <c r="N151" s="2" t="s">
        <v>489</v>
      </c>
      <c r="O151" s="2"/>
      <c r="P151" s="2"/>
      <c r="Q151" s="2"/>
      <c r="R151" s="2"/>
      <c r="S151" s="3" t="str">
        <f t="shared" si="24"/>
        <v>%Z068122</v>
      </c>
      <c r="T151" s="2" t="str">
        <f t="shared" si="25"/>
        <v/>
      </c>
      <c r="U151" s="2"/>
      <c r="V151" s="2" t="str">
        <f t="shared" si="26"/>
        <v>REDI SPARE</v>
      </c>
      <c r="W151" s="114" t="s">
        <v>2217</v>
      </c>
      <c r="X151" s="2" t="s">
        <v>2218</v>
      </c>
      <c r="Y151" s="114" t="s">
        <v>2219</v>
      </c>
      <c r="Z151" s="58" t="s">
        <v>165</v>
      </c>
      <c r="AA151" s="4"/>
      <c r="AB151" s="4"/>
      <c r="AC151" s="5"/>
      <c r="AD151" s="6"/>
      <c r="AE151" s="6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4"/>
      <c r="BL151" s="8"/>
      <c r="BM151" s="8"/>
      <c r="BN151" s="8"/>
      <c r="BO151" s="4"/>
      <c r="BP151" s="4"/>
      <c r="BQ151" s="4"/>
      <c r="BR151" s="4"/>
      <c r="BS151" s="18"/>
      <c r="BT151" s="19"/>
      <c r="BU151" s="18"/>
      <c r="BV151" s="19"/>
    </row>
    <row r="152" spans="1:75" ht="19.899999999999999" customHeight="1">
      <c r="A152" s="194">
        <v>151</v>
      </c>
      <c r="B152" s="195">
        <v>23</v>
      </c>
      <c r="C152" s="185"/>
      <c r="D152" s="122"/>
      <c r="E152" s="122" t="s">
        <v>2330</v>
      </c>
      <c r="F152" s="2" t="str">
        <f t="shared" si="19"/>
        <v>FCS0302</v>
      </c>
      <c r="G152" s="1">
        <f t="shared" si="27"/>
        <v>6</v>
      </c>
      <c r="H152" s="1">
        <f t="shared" si="28"/>
        <v>8</v>
      </c>
      <c r="I152" s="1">
        <v>23</v>
      </c>
      <c r="J152" s="60" t="str">
        <f t="shared" si="29"/>
        <v>ADV151-P</v>
      </c>
      <c r="K152" s="2" t="str">
        <f t="shared" si="23"/>
        <v>DI</v>
      </c>
      <c r="L152" s="2"/>
      <c r="M152" s="2" t="s">
        <v>2005</v>
      </c>
      <c r="N152" s="2" t="s">
        <v>489</v>
      </c>
      <c r="O152" s="2"/>
      <c r="P152" s="2"/>
      <c r="Q152" s="2"/>
      <c r="R152" s="2"/>
      <c r="S152" s="3" t="str">
        <f t="shared" si="24"/>
        <v>%Z068123</v>
      </c>
      <c r="T152" s="2" t="str">
        <f t="shared" si="25"/>
        <v/>
      </c>
      <c r="U152" s="2"/>
      <c r="V152" s="2" t="str">
        <f t="shared" si="26"/>
        <v>REDI SPARE</v>
      </c>
      <c r="W152" s="114" t="s">
        <v>2217</v>
      </c>
      <c r="X152" s="2" t="s">
        <v>2218</v>
      </c>
      <c r="Y152" s="114" t="s">
        <v>2219</v>
      </c>
      <c r="Z152" s="58" t="s">
        <v>165</v>
      </c>
      <c r="AA152" s="4"/>
      <c r="AB152" s="4"/>
      <c r="AC152" s="5"/>
      <c r="AD152" s="6"/>
      <c r="AE152" s="6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4"/>
      <c r="BL152" s="8"/>
      <c r="BM152" s="8"/>
      <c r="BN152" s="8"/>
      <c r="BO152" s="4"/>
      <c r="BP152" s="4"/>
      <c r="BQ152" s="4"/>
      <c r="BR152" s="4"/>
      <c r="BS152" s="18"/>
      <c r="BT152" s="19"/>
      <c r="BU152" s="18"/>
      <c r="BV152" s="19"/>
    </row>
    <row r="153" spans="1:75" ht="19.899999999999999" customHeight="1">
      <c r="A153" s="194">
        <v>152</v>
      </c>
      <c r="B153" s="195">
        <v>24</v>
      </c>
      <c r="C153" s="195"/>
      <c r="D153" s="196" t="s">
        <v>4681</v>
      </c>
      <c r="E153" s="196" t="s">
        <v>4682</v>
      </c>
      <c r="F153" s="2" t="str">
        <f t="shared" si="19"/>
        <v>FCS0302</v>
      </c>
      <c r="G153" s="1">
        <f t="shared" si="27"/>
        <v>6</v>
      </c>
      <c r="H153" s="1">
        <f t="shared" si="28"/>
        <v>8</v>
      </c>
      <c r="I153" s="1">
        <v>24</v>
      </c>
      <c r="J153" s="60" t="str">
        <f t="shared" si="29"/>
        <v>ADV151-P</v>
      </c>
      <c r="K153" s="2" t="str">
        <f t="shared" si="23"/>
        <v>DI</v>
      </c>
      <c r="L153" s="2"/>
      <c r="M153" s="2" t="s">
        <v>2005</v>
      </c>
      <c r="N153" s="2" t="s">
        <v>489</v>
      </c>
      <c r="O153" s="2"/>
      <c r="P153" s="2"/>
      <c r="Q153" s="2"/>
      <c r="R153" s="2"/>
      <c r="S153" s="3" t="str">
        <f t="shared" si="24"/>
        <v>%Z068124</v>
      </c>
      <c r="T153" s="2" t="str">
        <f t="shared" si="25"/>
        <v>08HSH-8074A</v>
      </c>
      <c r="U153" s="2"/>
      <c r="V153" s="2" t="str">
        <f t="shared" si="26"/>
        <v>PU805A远程控制开关</v>
      </c>
      <c r="W153" s="114" t="s">
        <v>2217</v>
      </c>
      <c r="X153" s="2" t="s">
        <v>2218</v>
      </c>
      <c r="Y153" s="114" t="s">
        <v>2219</v>
      </c>
      <c r="Z153" s="58" t="s">
        <v>165</v>
      </c>
      <c r="AA153" s="4"/>
      <c r="AB153" s="4"/>
      <c r="AC153" s="5"/>
      <c r="AD153" s="6"/>
      <c r="AE153" s="6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4"/>
      <c r="BL153" s="8"/>
      <c r="BM153" s="8"/>
      <c r="BN153" s="8"/>
      <c r="BO153" s="4"/>
      <c r="BP153" s="4"/>
      <c r="BQ153" s="4"/>
      <c r="BR153" s="4"/>
      <c r="BS153" s="110"/>
      <c r="BT153" s="19"/>
      <c r="BU153" s="18"/>
      <c r="BV153" s="19"/>
    </row>
    <row r="154" spans="1:75" ht="19.899999999999999" customHeight="1">
      <c r="A154" s="194">
        <v>153</v>
      </c>
      <c r="B154" s="195">
        <v>25</v>
      </c>
      <c r="C154" s="195"/>
      <c r="D154" s="196" t="s">
        <v>4683</v>
      </c>
      <c r="E154" s="196" t="s">
        <v>4682</v>
      </c>
      <c r="F154" s="2" t="str">
        <f t="shared" si="19"/>
        <v>FCS0302</v>
      </c>
      <c r="G154" s="1">
        <f t="shared" si="27"/>
        <v>6</v>
      </c>
      <c r="H154" s="1">
        <f t="shared" si="28"/>
        <v>8</v>
      </c>
      <c r="I154" s="1">
        <v>25</v>
      </c>
      <c r="J154" s="60" t="str">
        <f t="shared" si="29"/>
        <v>ADV151-P</v>
      </c>
      <c r="K154" s="2" t="str">
        <f t="shared" si="23"/>
        <v>DI</v>
      </c>
      <c r="L154" s="2"/>
      <c r="M154" s="2" t="s">
        <v>2005</v>
      </c>
      <c r="N154" s="2" t="s">
        <v>489</v>
      </c>
      <c r="O154" s="2"/>
      <c r="P154" s="2"/>
      <c r="Q154" s="2"/>
      <c r="R154" s="2"/>
      <c r="S154" s="3" t="str">
        <f t="shared" si="24"/>
        <v>%Z068125</v>
      </c>
      <c r="T154" s="2" t="str">
        <f t="shared" si="25"/>
        <v>08HSO-8074A</v>
      </c>
      <c r="U154" s="2"/>
      <c r="V154" s="2" t="str">
        <f t="shared" si="26"/>
        <v>PU805A远程控制开关</v>
      </c>
      <c r="W154" s="114" t="s">
        <v>2217</v>
      </c>
      <c r="X154" s="2" t="s">
        <v>2218</v>
      </c>
      <c r="Y154" s="114" t="s">
        <v>2219</v>
      </c>
      <c r="Z154" s="58" t="s">
        <v>165</v>
      </c>
      <c r="AA154" s="4"/>
      <c r="AB154" s="4"/>
      <c r="AC154" s="5"/>
      <c r="AD154" s="6"/>
      <c r="AE154" s="6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4"/>
      <c r="BL154" s="8"/>
      <c r="BM154" s="8"/>
      <c r="BN154" s="8"/>
      <c r="BO154" s="4"/>
      <c r="BP154" s="4"/>
      <c r="BQ154" s="4"/>
      <c r="BR154" s="4"/>
      <c r="BS154" s="18"/>
      <c r="BT154" s="19"/>
      <c r="BU154" s="18"/>
      <c r="BV154" s="19"/>
    </row>
    <row r="155" spans="1:75" ht="19.899999999999999" customHeight="1">
      <c r="A155" s="194">
        <v>154</v>
      </c>
      <c r="B155" s="195">
        <v>26</v>
      </c>
      <c r="C155" s="195"/>
      <c r="D155" s="196" t="s">
        <v>4684</v>
      </c>
      <c r="E155" s="196" t="s">
        <v>4682</v>
      </c>
      <c r="F155" s="2" t="str">
        <f t="shared" si="19"/>
        <v>FCS0302</v>
      </c>
      <c r="G155" s="1">
        <f t="shared" si="27"/>
        <v>6</v>
      </c>
      <c r="H155" s="1">
        <f t="shared" si="28"/>
        <v>8</v>
      </c>
      <c r="I155" s="1">
        <v>26</v>
      </c>
      <c r="J155" s="60" t="str">
        <f t="shared" si="29"/>
        <v>ADV151-P</v>
      </c>
      <c r="K155" s="2" t="str">
        <f t="shared" si="23"/>
        <v>DI</v>
      </c>
      <c r="L155" s="2"/>
      <c r="M155" s="2" t="s">
        <v>2005</v>
      </c>
      <c r="N155" s="2" t="s">
        <v>489</v>
      </c>
      <c r="O155" s="2"/>
      <c r="P155" s="2"/>
      <c r="Q155" s="2"/>
      <c r="R155" s="2"/>
      <c r="S155" s="3" t="str">
        <f t="shared" si="24"/>
        <v>%Z068126</v>
      </c>
      <c r="T155" s="2" t="str">
        <f t="shared" si="25"/>
        <v>08HSA-8074A</v>
      </c>
      <c r="U155" s="2"/>
      <c r="V155" s="2" t="str">
        <f t="shared" si="26"/>
        <v>PU805A远程控制开关</v>
      </c>
      <c r="W155" s="114" t="s">
        <v>2217</v>
      </c>
      <c r="X155" s="2" t="s">
        <v>2218</v>
      </c>
      <c r="Y155" s="114" t="s">
        <v>2219</v>
      </c>
      <c r="Z155" s="58" t="s">
        <v>165</v>
      </c>
      <c r="AA155" s="4"/>
      <c r="AB155" s="4"/>
      <c r="AC155" s="5"/>
      <c r="AD155" s="6"/>
      <c r="AE155" s="6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4"/>
      <c r="BL155" s="8"/>
      <c r="BM155" s="8"/>
      <c r="BN155" s="8"/>
      <c r="BO155" s="4"/>
      <c r="BP155" s="4"/>
      <c r="BQ155" s="4"/>
      <c r="BR155" s="4"/>
      <c r="BS155" s="18"/>
      <c r="BT155" s="19"/>
      <c r="BU155" s="18"/>
      <c r="BV155" s="19"/>
    </row>
    <row r="156" spans="1:75" ht="19.899999999999999" customHeight="1">
      <c r="A156" s="194">
        <v>155</v>
      </c>
      <c r="B156" s="195">
        <v>27</v>
      </c>
      <c r="C156" s="195"/>
      <c r="D156" s="196" t="s">
        <v>4685</v>
      </c>
      <c r="E156" s="196" t="s">
        <v>4686</v>
      </c>
      <c r="F156" s="2" t="str">
        <f t="shared" si="19"/>
        <v>FCS0302</v>
      </c>
      <c r="G156" s="1">
        <f t="shared" si="27"/>
        <v>6</v>
      </c>
      <c r="H156" s="1">
        <f t="shared" si="28"/>
        <v>8</v>
      </c>
      <c r="I156" s="1">
        <v>27</v>
      </c>
      <c r="J156" s="60" t="str">
        <f t="shared" si="29"/>
        <v>ADV151-P</v>
      </c>
      <c r="K156" s="2" t="str">
        <f t="shared" si="23"/>
        <v>DI</v>
      </c>
      <c r="L156" s="2"/>
      <c r="M156" s="2" t="s">
        <v>2005</v>
      </c>
      <c r="N156" s="2" t="s">
        <v>489</v>
      </c>
      <c r="O156" s="2"/>
      <c r="P156" s="2"/>
      <c r="Q156" s="2"/>
      <c r="R156" s="2"/>
      <c r="S156" s="3" t="str">
        <f t="shared" si="24"/>
        <v>%Z068127</v>
      </c>
      <c r="T156" s="2" t="str">
        <f t="shared" si="25"/>
        <v>08HSH-8074B</v>
      </c>
      <c r="U156" s="2"/>
      <c r="V156" s="2" t="str">
        <f t="shared" si="26"/>
        <v>PU805B远程控制开关</v>
      </c>
      <c r="W156" s="114" t="s">
        <v>2217</v>
      </c>
      <c r="X156" s="2" t="s">
        <v>2218</v>
      </c>
      <c r="Y156" s="114" t="s">
        <v>2219</v>
      </c>
      <c r="Z156" s="58" t="s">
        <v>165</v>
      </c>
      <c r="AA156" s="4"/>
      <c r="AB156" s="4"/>
      <c r="AC156" s="5"/>
      <c r="AD156" s="6"/>
      <c r="AE156" s="6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4"/>
      <c r="BL156" s="8"/>
      <c r="BM156" s="8"/>
      <c r="BN156" s="8"/>
      <c r="BO156" s="4"/>
      <c r="BP156" s="4"/>
      <c r="BQ156" s="4"/>
      <c r="BR156" s="4"/>
      <c r="BS156" s="18"/>
      <c r="BT156" s="19"/>
      <c r="BU156" s="18"/>
      <c r="BV156" s="19"/>
    </row>
    <row r="157" spans="1:75" ht="19.899999999999999" customHeight="1">
      <c r="A157" s="194">
        <v>156</v>
      </c>
      <c r="B157" s="195">
        <v>28</v>
      </c>
      <c r="C157" s="195"/>
      <c r="D157" s="196" t="s">
        <v>4687</v>
      </c>
      <c r="E157" s="196" t="s">
        <v>4686</v>
      </c>
      <c r="F157" s="2" t="str">
        <f t="shared" si="19"/>
        <v>FCS0302</v>
      </c>
      <c r="G157" s="1">
        <f t="shared" si="27"/>
        <v>6</v>
      </c>
      <c r="H157" s="1">
        <f t="shared" si="28"/>
        <v>8</v>
      </c>
      <c r="I157" s="1">
        <v>28</v>
      </c>
      <c r="J157" s="60" t="str">
        <f t="shared" si="29"/>
        <v>ADV151-P</v>
      </c>
      <c r="K157" s="2" t="str">
        <f t="shared" si="23"/>
        <v>DI</v>
      </c>
      <c r="L157" s="2"/>
      <c r="M157" s="2" t="s">
        <v>2005</v>
      </c>
      <c r="N157" s="2" t="s">
        <v>489</v>
      </c>
      <c r="O157" s="2"/>
      <c r="P157" s="2"/>
      <c r="Q157" s="2"/>
      <c r="R157" s="2"/>
      <c r="S157" s="3" t="str">
        <f t="shared" si="24"/>
        <v>%Z068128</v>
      </c>
      <c r="T157" s="2" t="str">
        <f t="shared" si="25"/>
        <v>08HSO-8074B</v>
      </c>
      <c r="U157" s="2"/>
      <c r="V157" s="2" t="str">
        <f t="shared" si="26"/>
        <v>PU805B远程控制开关</v>
      </c>
      <c r="W157" s="114" t="s">
        <v>2217</v>
      </c>
      <c r="X157" s="2" t="s">
        <v>2218</v>
      </c>
      <c r="Y157" s="114" t="s">
        <v>2219</v>
      </c>
      <c r="Z157" s="58" t="s">
        <v>165</v>
      </c>
      <c r="AA157" s="4"/>
      <c r="AB157" s="4"/>
      <c r="AC157" s="5"/>
      <c r="AD157" s="6"/>
      <c r="AE157" s="6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4"/>
      <c r="BL157" s="8"/>
      <c r="BM157" s="8"/>
      <c r="BN157" s="8"/>
      <c r="BO157" s="4"/>
      <c r="BP157" s="4"/>
      <c r="BQ157" s="4"/>
      <c r="BR157" s="4"/>
      <c r="BS157" s="18"/>
      <c r="BT157" s="19"/>
      <c r="BU157" s="18"/>
      <c r="BV157" s="19"/>
    </row>
    <row r="158" spans="1:75" ht="19.899999999999999" customHeight="1">
      <c r="A158" s="194">
        <v>157</v>
      </c>
      <c r="B158" s="195">
        <v>29</v>
      </c>
      <c r="C158" s="195"/>
      <c r="D158" s="196" t="s">
        <v>4688</v>
      </c>
      <c r="E158" s="196" t="s">
        <v>4686</v>
      </c>
      <c r="F158" s="2" t="str">
        <f t="shared" si="19"/>
        <v>FCS0302</v>
      </c>
      <c r="G158" s="1">
        <f t="shared" si="27"/>
        <v>6</v>
      </c>
      <c r="H158" s="1">
        <f t="shared" si="28"/>
        <v>8</v>
      </c>
      <c r="I158" s="1">
        <v>29</v>
      </c>
      <c r="J158" s="60" t="str">
        <f t="shared" si="29"/>
        <v>ADV151-P</v>
      </c>
      <c r="K158" s="2" t="str">
        <f t="shared" si="23"/>
        <v>DI</v>
      </c>
      <c r="L158" s="2"/>
      <c r="M158" s="2" t="s">
        <v>2005</v>
      </c>
      <c r="N158" s="2" t="s">
        <v>489</v>
      </c>
      <c r="O158" s="2"/>
      <c r="P158" s="2"/>
      <c r="Q158" s="2"/>
      <c r="R158" s="2"/>
      <c r="S158" s="3" t="str">
        <f t="shared" si="24"/>
        <v>%Z068129</v>
      </c>
      <c r="T158" s="2" t="str">
        <f t="shared" si="25"/>
        <v>08HSA-8074B</v>
      </c>
      <c r="U158" s="2"/>
      <c r="V158" s="2" t="str">
        <f t="shared" si="26"/>
        <v>PU805B远程控制开关</v>
      </c>
      <c r="W158" s="114" t="s">
        <v>2217</v>
      </c>
      <c r="X158" s="2" t="s">
        <v>2218</v>
      </c>
      <c r="Y158" s="114" t="s">
        <v>2219</v>
      </c>
      <c r="Z158" s="58" t="s">
        <v>165</v>
      </c>
      <c r="AA158" s="4"/>
      <c r="AB158" s="4"/>
      <c r="AC158" s="5"/>
      <c r="AD158" s="6"/>
      <c r="AE158" s="6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4"/>
      <c r="BL158" s="8"/>
      <c r="BM158" s="8"/>
      <c r="BN158" s="8"/>
      <c r="BO158" s="4"/>
      <c r="BP158" s="4"/>
      <c r="BQ158" s="4"/>
      <c r="BR158" s="4"/>
      <c r="BS158" s="18"/>
      <c r="BT158" s="19"/>
      <c r="BU158" s="18"/>
      <c r="BV158" s="19"/>
    </row>
    <row r="159" spans="1:75" ht="19.899999999999999" customHeight="1">
      <c r="A159" s="194">
        <v>158</v>
      </c>
      <c r="B159" s="204">
        <v>30</v>
      </c>
      <c r="C159" s="195"/>
      <c r="D159" s="115"/>
      <c r="E159" s="196" t="s">
        <v>2330</v>
      </c>
      <c r="F159" s="2" t="str">
        <f t="shared" si="19"/>
        <v>FCS0302</v>
      </c>
      <c r="G159" s="1">
        <f t="shared" si="27"/>
        <v>6</v>
      </c>
      <c r="H159" s="1">
        <f t="shared" si="28"/>
        <v>8</v>
      </c>
      <c r="I159" s="1">
        <v>30</v>
      </c>
      <c r="J159" s="60" t="str">
        <f t="shared" si="29"/>
        <v>ADV151-P</v>
      </c>
      <c r="K159" s="2" t="str">
        <f t="shared" si="23"/>
        <v>DI</v>
      </c>
      <c r="L159" s="2"/>
      <c r="M159" s="2" t="s">
        <v>2005</v>
      </c>
      <c r="N159" s="2" t="s">
        <v>489</v>
      </c>
      <c r="O159" s="2"/>
      <c r="P159" s="2"/>
      <c r="Q159" s="36"/>
      <c r="R159" s="36"/>
      <c r="S159" s="3" t="str">
        <f t="shared" si="24"/>
        <v>%Z068130</v>
      </c>
      <c r="T159" s="2" t="str">
        <f t="shared" si="25"/>
        <v/>
      </c>
      <c r="U159" s="36"/>
      <c r="V159" s="2" t="str">
        <f t="shared" si="26"/>
        <v>REDI SPARE</v>
      </c>
      <c r="W159" s="114" t="s">
        <v>2217</v>
      </c>
      <c r="X159" s="2" t="s">
        <v>2218</v>
      </c>
      <c r="Y159" s="114" t="s">
        <v>2219</v>
      </c>
      <c r="Z159" s="58" t="s">
        <v>165</v>
      </c>
      <c r="AA159" s="4"/>
      <c r="AB159" s="4"/>
      <c r="AC159" s="5"/>
      <c r="AD159" s="6"/>
      <c r="AE159" s="6"/>
      <c r="AF159" s="4"/>
      <c r="AG159" s="4"/>
      <c r="AH159" s="4"/>
      <c r="AI159" s="4"/>
      <c r="AJ159" s="7"/>
      <c r="AK159" s="4"/>
      <c r="AL159" s="4"/>
      <c r="AM159" s="4"/>
      <c r="AN159" s="4"/>
      <c r="AO159" s="4"/>
      <c r="AP159" s="4"/>
      <c r="AQ159" s="4"/>
      <c r="AR159" s="4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4"/>
      <c r="BL159" s="8"/>
      <c r="BM159" s="8"/>
      <c r="BN159" s="8"/>
      <c r="BO159" s="4"/>
      <c r="BP159" s="4"/>
      <c r="BQ159" s="4"/>
      <c r="BR159" s="4"/>
      <c r="BS159" s="18"/>
      <c r="BT159" s="19"/>
      <c r="BU159" s="18"/>
      <c r="BV159" s="19"/>
    </row>
    <row r="160" spans="1:75" ht="19.899999999999999" customHeight="1">
      <c r="A160" s="194">
        <v>159</v>
      </c>
      <c r="B160" s="204">
        <v>31</v>
      </c>
      <c r="C160" s="195"/>
      <c r="D160" s="196"/>
      <c r="E160" s="196" t="s">
        <v>2330</v>
      </c>
      <c r="F160" s="2" t="str">
        <f t="shared" si="19"/>
        <v>FCS0302</v>
      </c>
      <c r="G160" s="1">
        <f t="shared" si="27"/>
        <v>6</v>
      </c>
      <c r="H160" s="1">
        <f t="shared" si="28"/>
        <v>8</v>
      </c>
      <c r="I160" s="1">
        <v>31</v>
      </c>
      <c r="J160" s="60" t="str">
        <f t="shared" si="29"/>
        <v>ADV151-P</v>
      </c>
      <c r="K160" s="2" t="str">
        <f t="shared" si="23"/>
        <v>DI</v>
      </c>
      <c r="L160" s="2"/>
      <c r="M160" s="2" t="s">
        <v>2005</v>
      </c>
      <c r="N160" s="2" t="s">
        <v>489</v>
      </c>
      <c r="O160" s="2"/>
      <c r="P160" s="2"/>
      <c r="Q160" s="2"/>
      <c r="R160" s="2"/>
      <c r="S160" s="3" t="str">
        <f t="shared" si="24"/>
        <v>%Z068131</v>
      </c>
      <c r="T160" s="2" t="str">
        <f t="shared" si="25"/>
        <v/>
      </c>
      <c r="U160" s="2"/>
      <c r="V160" s="2" t="str">
        <f t="shared" si="26"/>
        <v>REDI SPARE</v>
      </c>
      <c r="W160" s="114" t="s">
        <v>2217</v>
      </c>
      <c r="X160" s="2" t="s">
        <v>2218</v>
      </c>
      <c r="Y160" s="114" t="s">
        <v>2219</v>
      </c>
      <c r="Z160" s="58" t="s">
        <v>165</v>
      </c>
      <c r="AA160" s="4"/>
      <c r="AB160" s="4"/>
      <c r="AC160" s="5"/>
      <c r="AD160" s="6"/>
      <c r="AE160" s="6"/>
      <c r="AF160" s="4"/>
      <c r="AG160" s="4"/>
      <c r="AH160" s="4"/>
      <c r="AI160" s="4"/>
      <c r="AJ160" s="8"/>
      <c r="AK160" s="4"/>
      <c r="AL160" s="4"/>
      <c r="AM160" s="4"/>
      <c r="AN160" s="4"/>
      <c r="AO160" s="4"/>
      <c r="AP160" s="4"/>
      <c r="AQ160" s="4"/>
      <c r="AR160" s="4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4"/>
      <c r="BL160" s="8"/>
      <c r="BM160" s="8"/>
      <c r="BN160" s="8"/>
      <c r="BO160" s="4"/>
      <c r="BP160" s="4"/>
      <c r="BQ160" s="4"/>
      <c r="BR160" s="4"/>
      <c r="BS160" s="18"/>
      <c r="BT160" s="19"/>
      <c r="BU160" s="18"/>
      <c r="BV160" s="19"/>
    </row>
    <row r="161" spans="1:75" ht="19.899999999999999" customHeight="1">
      <c r="A161" s="194">
        <v>160</v>
      </c>
      <c r="B161" s="204">
        <v>32</v>
      </c>
      <c r="C161" s="195"/>
      <c r="D161" s="196"/>
      <c r="E161" s="196" t="s">
        <v>2330</v>
      </c>
      <c r="F161" s="2" t="str">
        <f t="shared" si="19"/>
        <v>FCS0302</v>
      </c>
      <c r="G161" s="1">
        <f t="shared" si="27"/>
        <v>6</v>
      </c>
      <c r="H161" s="1">
        <f t="shared" si="28"/>
        <v>8</v>
      </c>
      <c r="I161" s="1">
        <v>32</v>
      </c>
      <c r="J161" s="60" t="str">
        <f t="shared" si="29"/>
        <v>ADV151-P</v>
      </c>
      <c r="K161" s="2" t="str">
        <f t="shared" si="23"/>
        <v>DI</v>
      </c>
      <c r="L161" s="2"/>
      <c r="M161" s="2" t="s">
        <v>2005</v>
      </c>
      <c r="N161" s="2" t="s">
        <v>489</v>
      </c>
      <c r="O161" s="2"/>
      <c r="P161" s="2"/>
      <c r="Q161" s="2"/>
      <c r="R161" s="2"/>
      <c r="S161" s="3" t="str">
        <f t="shared" si="24"/>
        <v>%Z068132</v>
      </c>
      <c r="T161" s="2" t="str">
        <f t="shared" si="25"/>
        <v/>
      </c>
      <c r="U161" s="2"/>
      <c r="V161" s="2" t="str">
        <f t="shared" si="26"/>
        <v>REDI SPARE</v>
      </c>
      <c r="W161" s="114" t="s">
        <v>2217</v>
      </c>
      <c r="X161" s="2" t="s">
        <v>2218</v>
      </c>
      <c r="Y161" s="114" t="s">
        <v>2219</v>
      </c>
      <c r="Z161" s="58" t="s">
        <v>165</v>
      </c>
      <c r="AA161" s="4"/>
      <c r="AB161" s="4"/>
      <c r="AC161" s="5"/>
      <c r="AD161" s="6"/>
      <c r="AE161" s="6"/>
      <c r="AF161" s="4"/>
      <c r="AG161" s="4"/>
      <c r="AH161" s="4"/>
      <c r="AI161" s="4"/>
      <c r="AJ161" s="8"/>
      <c r="AK161" s="4"/>
      <c r="AL161" s="4"/>
      <c r="AM161" s="4"/>
      <c r="AN161" s="4"/>
      <c r="AO161" s="4"/>
      <c r="AP161" s="4"/>
      <c r="AQ161" s="4"/>
      <c r="AR161" s="4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4"/>
      <c r="BL161" s="8"/>
      <c r="BM161" s="8"/>
      <c r="BN161" s="8"/>
      <c r="BO161" s="4"/>
      <c r="BP161" s="4"/>
      <c r="BQ161" s="4"/>
      <c r="BR161" s="4"/>
      <c r="BS161" s="18"/>
      <c r="BT161" s="19"/>
      <c r="BU161" s="18"/>
      <c r="BV161" s="19"/>
    </row>
    <row r="162" spans="1:75" ht="19.899999999999999" customHeight="1">
      <c r="A162" s="194">
        <v>161</v>
      </c>
      <c r="B162" s="195">
        <v>1</v>
      </c>
      <c r="C162" s="195"/>
      <c r="D162" s="196" t="s">
        <v>4689</v>
      </c>
      <c r="E162" s="196" t="s">
        <v>4690</v>
      </c>
      <c r="F162" s="2" t="str">
        <f t="shared" ref="F162:F225" si="30">F161</f>
        <v>FCS0302</v>
      </c>
      <c r="G162" s="1">
        <v>7</v>
      </c>
      <c r="H162" s="1">
        <v>7</v>
      </c>
      <c r="I162" s="1">
        <v>1</v>
      </c>
      <c r="J162" s="60" t="s">
        <v>2004</v>
      </c>
      <c r="K162" s="2" t="str">
        <f t="shared" si="23"/>
        <v>DI</v>
      </c>
      <c r="L162" s="2"/>
      <c r="M162" s="2" t="s">
        <v>2005</v>
      </c>
      <c r="N162" s="2" t="s">
        <v>489</v>
      </c>
      <c r="O162" s="2">
        <v>36</v>
      </c>
      <c r="P162" s="2"/>
      <c r="Q162" s="2" t="s">
        <v>4691</v>
      </c>
      <c r="R162" s="2" t="s">
        <v>2415</v>
      </c>
      <c r="S162" s="3" t="str">
        <f t="shared" si="24"/>
        <v>%Z077101</v>
      </c>
      <c r="T162" s="2" t="str">
        <f t="shared" si="25"/>
        <v>08HSO-7004</v>
      </c>
      <c r="U162" s="2" t="s">
        <v>4692</v>
      </c>
      <c r="V162" s="2" t="str">
        <f t="shared" si="26"/>
        <v>HV-7004调节阀开信号</v>
      </c>
      <c r="W162" s="114" t="s">
        <v>2009</v>
      </c>
      <c r="X162" s="34" t="s">
        <v>4693</v>
      </c>
      <c r="Y162" s="114"/>
      <c r="Z162" s="58" t="s">
        <v>165</v>
      </c>
      <c r="AA162" s="4"/>
      <c r="AB162" s="4"/>
      <c r="AC162" s="5"/>
      <c r="AD162" s="6"/>
      <c r="AE162" s="6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4"/>
      <c r="BL162" s="8"/>
      <c r="BM162" s="8"/>
      <c r="BN162" s="8"/>
      <c r="BO162" s="4"/>
      <c r="BP162" s="4"/>
      <c r="BQ162" s="4"/>
      <c r="BR162" s="4"/>
      <c r="BS162" s="112"/>
      <c r="BT162" s="19"/>
      <c r="BU162" s="18"/>
      <c r="BV162" s="19"/>
      <c r="BW162" s="21"/>
    </row>
    <row r="163" spans="1:75" ht="19.899999999999999" customHeight="1">
      <c r="A163" s="194">
        <v>162</v>
      </c>
      <c r="B163" s="195">
        <v>2</v>
      </c>
      <c r="C163" s="195"/>
      <c r="D163" s="196" t="s">
        <v>4694</v>
      </c>
      <c r="E163" s="196" t="s">
        <v>4695</v>
      </c>
      <c r="F163" s="2" t="str">
        <f t="shared" si="30"/>
        <v>FCS0302</v>
      </c>
      <c r="G163" s="1">
        <f t="shared" ref="G163:G193" si="31">G162</f>
        <v>7</v>
      </c>
      <c r="H163" s="1">
        <f t="shared" ref="H163:H193" si="32">H162</f>
        <v>7</v>
      </c>
      <c r="I163" s="1">
        <v>2</v>
      </c>
      <c r="J163" s="60" t="str">
        <f t="shared" ref="J163:J193" si="33">J162</f>
        <v>ADV151-P</v>
      </c>
      <c r="K163" s="2" t="str">
        <f t="shared" si="23"/>
        <v>DI</v>
      </c>
      <c r="L163" s="2"/>
      <c r="M163" s="2" t="s">
        <v>2005</v>
      </c>
      <c r="N163" s="2" t="s">
        <v>489</v>
      </c>
      <c r="O163" s="2">
        <v>36</v>
      </c>
      <c r="P163" s="2"/>
      <c r="Q163" s="2" t="s">
        <v>4691</v>
      </c>
      <c r="R163" s="2" t="s">
        <v>2415</v>
      </c>
      <c r="S163" s="3" t="str">
        <f t="shared" si="24"/>
        <v>%Z077102</v>
      </c>
      <c r="T163" s="2" t="str">
        <f t="shared" si="25"/>
        <v>08HSC-7004</v>
      </c>
      <c r="U163" s="2" t="s">
        <v>4696</v>
      </c>
      <c r="V163" s="2" t="str">
        <f t="shared" si="26"/>
        <v>HV-7004调节阀关信号</v>
      </c>
      <c r="W163" s="114" t="s">
        <v>2009</v>
      </c>
      <c r="X163" s="34" t="s">
        <v>4693</v>
      </c>
      <c r="Y163" s="114"/>
      <c r="Z163" s="58" t="s">
        <v>165</v>
      </c>
      <c r="AA163" s="4"/>
      <c r="AB163" s="4"/>
      <c r="AC163" s="5"/>
      <c r="AD163" s="6"/>
      <c r="AE163" s="6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4"/>
      <c r="BL163" s="8"/>
      <c r="BM163" s="8"/>
      <c r="BN163" s="8"/>
      <c r="BO163" s="4"/>
      <c r="BP163" s="4"/>
      <c r="BQ163" s="4"/>
      <c r="BR163" s="4"/>
      <c r="BS163" s="112"/>
      <c r="BT163" s="19"/>
      <c r="BU163" s="18"/>
      <c r="BV163" s="19"/>
      <c r="BW163" s="21"/>
    </row>
    <row r="164" spans="1:75" ht="19.899999999999999" customHeight="1">
      <c r="A164" s="194">
        <v>163</v>
      </c>
      <c r="B164" s="195">
        <v>3</v>
      </c>
      <c r="C164" s="195"/>
      <c r="D164" s="196" t="s">
        <v>4697</v>
      </c>
      <c r="E164" s="196" t="s">
        <v>4698</v>
      </c>
      <c r="F164" s="2" t="str">
        <f t="shared" si="30"/>
        <v>FCS0302</v>
      </c>
      <c r="G164" s="1">
        <f t="shared" si="31"/>
        <v>7</v>
      </c>
      <c r="H164" s="1">
        <f t="shared" si="32"/>
        <v>7</v>
      </c>
      <c r="I164" s="1">
        <v>3</v>
      </c>
      <c r="J164" s="60" t="str">
        <f t="shared" si="33"/>
        <v>ADV151-P</v>
      </c>
      <c r="K164" s="2" t="str">
        <f t="shared" si="23"/>
        <v>DI</v>
      </c>
      <c r="L164" s="2"/>
      <c r="M164" s="2" t="s">
        <v>2005</v>
      </c>
      <c r="N164" s="2" t="s">
        <v>489</v>
      </c>
      <c r="O164" s="2">
        <v>36</v>
      </c>
      <c r="P164" s="2"/>
      <c r="Q164" s="2" t="s">
        <v>4699</v>
      </c>
      <c r="R164" s="2" t="s">
        <v>2415</v>
      </c>
      <c r="S164" s="3" t="str">
        <f t="shared" si="24"/>
        <v>%Z077103</v>
      </c>
      <c r="T164" s="2" t="str">
        <f t="shared" si="25"/>
        <v>08HSO-7071</v>
      </c>
      <c r="U164" s="2" t="s">
        <v>4700</v>
      </c>
      <c r="V164" s="2" t="str">
        <f t="shared" si="26"/>
        <v>HV-7071调节阀开信号</v>
      </c>
      <c r="W164" s="114" t="s">
        <v>2009</v>
      </c>
      <c r="X164" s="34" t="s">
        <v>4693</v>
      </c>
      <c r="Y164" s="114"/>
      <c r="Z164" s="58" t="s">
        <v>165</v>
      </c>
      <c r="AA164" s="4"/>
      <c r="AB164" s="4"/>
      <c r="AC164" s="5"/>
      <c r="AD164" s="6"/>
      <c r="AE164" s="6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4"/>
      <c r="BL164" s="8"/>
      <c r="BM164" s="8"/>
      <c r="BN164" s="8"/>
      <c r="BO164" s="4"/>
      <c r="BP164" s="4"/>
      <c r="BQ164" s="4"/>
      <c r="BR164" s="4"/>
      <c r="BS164" s="112"/>
      <c r="BT164" s="19"/>
      <c r="BU164" s="18"/>
      <c r="BV164" s="19"/>
      <c r="BW164" s="21"/>
    </row>
    <row r="165" spans="1:75" ht="19.899999999999999" customHeight="1">
      <c r="A165" s="194">
        <v>164</v>
      </c>
      <c r="B165" s="195">
        <v>4</v>
      </c>
      <c r="C165" s="195"/>
      <c r="D165" s="196" t="s">
        <v>4701</v>
      </c>
      <c r="E165" s="196" t="s">
        <v>4698</v>
      </c>
      <c r="F165" s="2" t="str">
        <f t="shared" si="30"/>
        <v>FCS0302</v>
      </c>
      <c r="G165" s="1">
        <f t="shared" si="31"/>
        <v>7</v>
      </c>
      <c r="H165" s="1">
        <f t="shared" si="32"/>
        <v>7</v>
      </c>
      <c r="I165" s="1">
        <v>4</v>
      </c>
      <c r="J165" s="60" t="str">
        <f t="shared" si="33"/>
        <v>ADV151-P</v>
      </c>
      <c r="K165" s="2" t="str">
        <f t="shared" si="23"/>
        <v>DI</v>
      </c>
      <c r="L165" s="2"/>
      <c r="M165" s="2" t="s">
        <v>2005</v>
      </c>
      <c r="N165" s="2" t="s">
        <v>489</v>
      </c>
      <c r="O165" s="2">
        <v>36</v>
      </c>
      <c r="P165" s="2"/>
      <c r="Q165" s="2" t="s">
        <v>4699</v>
      </c>
      <c r="R165" s="2" t="s">
        <v>2415</v>
      </c>
      <c r="S165" s="3" t="str">
        <f t="shared" si="24"/>
        <v>%Z077104</v>
      </c>
      <c r="T165" s="2" t="str">
        <f t="shared" si="25"/>
        <v>08HSC-7071</v>
      </c>
      <c r="U165" s="2" t="s">
        <v>4702</v>
      </c>
      <c r="V165" s="2" t="str">
        <f t="shared" si="26"/>
        <v>HV-7071调节阀开信号</v>
      </c>
      <c r="W165" s="114" t="s">
        <v>2009</v>
      </c>
      <c r="X165" s="34" t="s">
        <v>4693</v>
      </c>
      <c r="Y165" s="114"/>
      <c r="Z165" s="58" t="s">
        <v>165</v>
      </c>
      <c r="AA165" s="4"/>
      <c r="AB165" s="4"/>
      <c r="AC165" s="5"/>
      <c r="AD165" s="6"/>
      <c r="AE165" s="6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4"/>
      <c r="BL165" s="8"/>
      <c r="BM165" s="8"/>
      <c r="BN165" s="8"/>
      <c r="BO165" s="4"/>
      <c r="BP165" s="4"/>
      <c r="BQ165" s="4"/>
      <c r="BR165" s="4"/>
      <c r="BS165" s="112"/>
      <c r="BT165" s="19"/>
      <c r="BU165" s="18"/>
      <c r="BV165" s="19"/>
      <c r="BW165" s="21"/>
    </row>
    <row r="166" spans="1:75" ht="19.899999999999999" customHeight="1">
      <c r="A166" s="194">
        <v>165</v>
      </c>
      <c r="B166" s="195">
        <v>5</v>
      </c>
      <c r="C166" s="195"/>
      <c r="D166" s="196" t="s">
        <v>4703</v>
      </c>
      <c r="E166" s="196" t="s">
        <v>4704</v>
      </c>
      <c r="F166" s="2" t="str">
        <f t="shared" si="30"/>
        <v>FCS0302</v>
      </c>
      <c r="G166" s="1">
        <f t="shared" si="31"/>
        <v>7</v>
      </c>
      <c r="H166" s="1">
        <f t="shared" si="32"/>
        <v>7</v>
      </c>
      <c r="I166" s="1">
        <v>5</v>
      </c>
      <c r="J166" s="60" t="str">
        <f t="shared" si="33"/>
        <v>ADV151-P</v>
      </c>
      <c r="K166" s="2" t="str">
        <f t="shared" si="23"/>
        <v>DI</v>
      </c>
      <c r="L166" s="2"/>
      <c r="M166" s="2" t="s">
        <v>2005</v>
      </c>
      <c r="N166" s="2" t="s">
        <v>489</v>
      </c>
      <c r="O166" s="2">
        <v>36</v>
      </c>
      <c r="P166" s="2"/>
      <c r="Q166" s="2" t="s">
        <v>4705</v>
      </c>
      <c r="R166" s="2" t="s">
        <v>2415</v>
      </c>
      <c r="S166" s="3" t="str">
        <f t="shared" si="24"/>
        <v>%Z077105</v>
      </c>
      <c r="T166" s="2" t="str">
        <f t="shared" si="25"/>
        <v>08HSO-7072</v>
      </c>
      <c r="U166" s="2" t="s">
        <v>4706</v>
      </c>
      <c r="V166" s="2" t="str">
        <f t="shared" si="26"/>
        <v>HV-7072调节阀开信号</v>
      </c>
      <c r="W166" s="114" t="s">
        <v>2009</v>
      </c>
      <c r="X166" s="34" t="s">
        <v>4693</v>
      </c>
      <c r="Y166" s="114"/>
      <c r="Z166" s="58" t="s">
        <v>165</v>
      </c>
      <c r="AA166" s="4"/>
      <c r="AB166" s="4"/>
      <c r="AC166" s="5"/>
      <c r="AD166" s="6"/>
      <c r="AE166" s="6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4"/>
      <c r="BL166" s="8"/>
      <c r="BM166" s="8"/>
      <c r="BN166" s="8"/>
      <c r="BO166" s="4"/>
      <c r="BP166" s="4"/>
      <c r="BQ166" s="4"/>
      <c r="BR166" s="4"/>
      <c r="BS166" s="112"/>
      <c r="BT166" s="19"/>
      <c r="BU166" s="18"/>
      <c r="BV166" s="19"/>
      <c r="BW166" s="21"/>
    </row>
    <row r="167" spans="1:75" ht="19.899999999999999" customHeight="1">
      <c r="A167" s="194">
        <v>166</v>
      </c>
      <c r="B167" s="195">
        <v>6</v>
      </c>
      <c r="C167" s="195"/>
      <c r="D167" s="196" t="s">
        <v>4707</v>
      </c>
      <c r="E167" s="196" t="s">
        <v>4704</v>
      </c>
      <c r="F167" s="2" t="str">
        <f t="shared" si="30"/>
        <v>FCS0302</v>
      </c>
      <c r="G167" s="1">
        <f t="shared" si="31"/>
        <v>7</v>
      </c>
      <c r="H167" s="1">
        <f t="shared" si="32"/>
        <v>7</v>
      </c>
      <c r="I167" s="1">
        <v>6</v>
      </c>
      <c r="J167" s="60" t="str">
        <f t="shared" si="33"/>
        <v>ADV151-P</v>
      </c>
      <c r="K167" s="2" t="str">
        <f t="shared" si="23"/>
        <v>DI</v>
      </c>
      <c r="L167" s="2"/>
      <c r="M167" s="2" t="s">
        <v>2005</v>
      </c>
      <c r="N167" s="2" t="s">
        <v>489</v>
      </c>
      <c r="O167" s="2">
        <v>36</v>
      </c>
      <c r="P167" s="2"/>
      <c r="Q167" s="2" t="s">
        <v>4705</v>
      </c>
      <c r="R167" s="2" t="s">
        <v>2415</v>
      </c>
      <c r="S167" s="3" t="str">
        <f t="shared" si="24"/>
        <v>%Z077106</v>
      </c>
      <c r="T167" s="2" t="str">
        <f t="shared" si="25"/>
        <v>08HSC-7072</v>
      </c>
      <c r="U167" s="2" t="s">
        <v>4708</v>
      </c>
      <c r="V167" s="2" t="str">
        <f t="shared" si="26"/>
        <v>HV-7072调节阀开信号</v>
      </c>
      <c r="W167" s="114" t="s">
        <v>2009</v>
      </c>
      <c r="X167" s="34" t="s">
        <v>4693</v>
      </c>
      <c r="Y167" s="114"/>
      <c r="Z167" s="58" t="s">
        <v>165</v>
      </c>
      <c r="AA167" s="4"/>
      <c r="AB167" s="4"/>
      <c r="AC167" s="5"/>
      <c r="AD167" s="6"/>
      <c r="AE167" s="6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4"/>
      <c r="BL167" s="8"/>
      <c r="BM167" s="8"/>
      <c r="BN167" s="8"/>
      <c r="BO167" s="4"/>
      <c r="BP167" s="4"/>
      <c r="BQ167" s="4"/>
      <c r="BR167" s="4"/>
      <c r="BS167" s="112"/>
      <c r="BT167" s="19"/>
      <c r="BU167" s="18"/>
      <c r="BV167" s="19"/>
      <c r="BW167" s="21"/>
    </row>
    <row r="168" spans="1:75" ht="19.899999999999999" customHeight="1">
      <c r="A168" s="194">
        <v>167</v>
      </c>
      <c r="B168" s="195">
        <v>7</v>
      </c>
      <c r="C168" s="195"/>
      <c r="D168" s="196" t="s">
        <v>4709</v>
      </c>
      <c r="E168" s="196" t="s">
        <v>4710</v>
      </c>
      <c r="F168" s="2" t="str">
        <f t="shared" si="30"/>
        <v>FCS0302</v>
      </c>
      <c r="G168" s="1">
        <f t="shared" si="31"/>
        <v>7</v>
      </c>
      <c r="H168" s="1">
        <f t="shared" si="32"/>
        <v>7</v>
      </c>
      <c r="I168" s="1">
        <v>7</v>
      </c>
      <c r="J168" s="60" t="str">
        <f t="shared" si="33"/>
        <v>ADV151-P</v>
      </c>
      <c r="K168" s="2" t="str">
        <f t="shared" si="23"/>
        <v>DI</v>
      </c>
      <c r="L168" s="2"/>
      <c r="M168" s="2" t="s">
        <v>2005</v>
      </c>
      <c r="N168" s="2" t="s">
        <v>489</v>
      </c>
      <c r="O168" s="2">
        <v>37</v>
      </c>
      <c r="P168" s="2"/>
      <c r="Q168" s="2" t="s">
        <v>4711</v>
      </c>
      <c r="R168" s="2" t="s">
        <v>2423</v>
      </c>
      <c r="S168" s="3" t="str">
        <f t="shared" si="24"/>
        <v>%Z077107</v>
      </c>
      <c r="T168" s="2" t="str">
        <f t="shared" si="25"/>
        <v>08XSO-7001</v>
      </c>
      <c r="U168" s="2" t="s">
        <v>4712</v>
      </c>
      <c r="V168" s="2" t="str">
        <f t="shared" si="26"/>
        <v>TK706A入口切断阀开</v>
      </c>
      <c r="W168" s="114" t="s">
        <v>2009</v>
      </c>
      <c r="X168" s="34" t="s">
        <v>4693</v>
      </c>
      <c r="Y168" s="114"/>
      <c r="Z168" s="58" t="s">
        <v>165</v>
      </c>
      <c r="AA168" s="4"/>
      <c r="AB168" s="4"/>
      <c r="AC168" s="5"/>
      <c r="AD168" s="6"/>
      <c r="AE168" s="6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4"/>
      <c r="BL168" s="8"/>
      <c r="BM168" s="8"/>
      <c r="BN168" s="8"/>
      <c r="BO168" s="4"/>
      <c r="BP168" s="4"/>
      <c r="BQ168" s="4"/>
      <c r="BR168" s="4"/>
      <c r="BS168" s="112"/>
      <c r="BT168" s="19"/>
      <c r="BU168" s="18"/>
      <c r="BV168" s="19"/>
      <c r="BW168" s="21"/>
    </row>
    <row r="169" spans="1:75" ht="19.899999999999999" customHeight="1">
      <c r="A169" s="194">
        <v>168</v>
      </c>
      <c r="B169" s="195">
        <v>8</v>
      </c>
      <c r="C169" s="195"/>
      <c r="D169" s="196" t="s">
        <v>4713</v>
      </c>
      <c r="E169" s="196" t="s">
        <v>4714</v>
      </c>
      <c r="F169" s="2" t="str">
        <f t="shared" si="30"/>
        <v>FCS0302</v>
      </c>
      <c r="G169" s="1">
        <f t="shared" si="31"/>
        <v>7</v>
      </c>
      <c r="H169" s="1">
        <f t="shared" si="32"/>
        <v>7</v>
      </c>
      <c r="I169" s="1">
        <v>8</v>
      </c>
      <c r="J169" s="60" t="str">
        <f t="shared" si="33"/>
        <v>ADV151-P</v>
      </c>
      <c r="K169" s="2" t="str">
        <f t="shared" si="23"/>
        <v>DI</v>
      </c>
      <c r="L169" s="2"/>
      <c r="M169" s="2" t="s">
        <v>2005</v>
      </c>
      <c r="N169" s="2" t="s">
        <v>489</v>
      </c>
      <c r="O169" s="2">
        <v>37</v>
      </c>
      <c r="P169" s="2"/>
      <c r="Q169" s="2" t="s">
        <v>4711</v>
      </c>
      <c r="R169" s="2" t="s">
        <v>2423</v>
      </c>
      <c r="S169" s="3" t="str">
        <f t="shared" si="24"/>
        <v>%Z077108</v>
      </c>
      <c r="T169" s="2" t="str">
        <f t="shared" si="25"/>
        <v>08XSC-7001</v>
      </c>
      <c r="U169" s="2" t="s">
        <v>4715</v>
      </c>
      <c r="V169" s="2" t="str">
        <f t="shared" si="26"/>
        <v>TK706A入口切断阀关</v>
      </c>
      <c r="W169" s="114" t="s">
        <v>2009</v>
      </c>
      <c r="X169" s="34" t="s">
        <v>4693</v>
      </c>
      <c r="Y169" s="114"/>
      <c r="Z169" s="58" t="s">
        <v>165</v>
      </c>
      <c r="AA169" s="4"/>
      <c r="AB169" s="4"/>
      <c r="AC169" s="5"/>
      <c r="AD169" s="6"/>
      <c r="AE169" s="6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4"/>
      <c r="BL169" s="8"/>
      <c r="BM169" s="8"/>
      <c r="BN169" s="8"/>
      <c r="BO169" s="4"/>
      <c r="BP169" s="4"/>
      <c r="BQ169" s="4"/>
      <c r="BR169" s="4"/>
      <c r="BS169" s="112"/>
      <c r="BT169" s="19"/>
      <c r="BU169" s="18"/>
      <c r="BV169" s="19"/>
      <c r="BW169" s="21"/>
    </row>
    <row r="170" spans="1:75" ht="19.899999999999999" customHeight="1">
      <c r="A170" s="194">
        <v>169</v>
      </c>
      <c r="B170" s="195">
        <v>9</v>
      </c>
      <c r="C170" s="195"/>
      <c r="D170" s="196" t="s">
        <v>4716</v>
      </c>
      <c r="E170" s="196" t="s">
        <v>4717</v>
      </c>
      <c r="F170" s="2" t="str">
        <f t="shared" si="30"/>
        <v>FCS0302</v>
      </c>
      <c r="G170" s="1">
        <f t="shared" si="31"/>
        <v>7</v>
      </c>
      <c r="H170" s="1">
        <f t="shared" si="32"/>
        <v>7</v>
      </c>
      <c r="I170" s="1">
        <v>9</v>
      </c>
      <c r="J170" s="60" t="str">
        <f t="shared" si="33"/>
        <v>ADV151-P</v>
      </c>
      <c r="K170" s="2" t="str">
        <f t="shared" si="23"/>
        <v>DI</v>
      </c>
      <c r="L170" s="2"/>
      <c r="M170" s="2" t="s">
        <v>2005</v>
      </c>
      <c r="N170" s="2" t="s">
        <v>489</v>
      </c>
      <c r="O170" s="2">
        <v>37</v>
      </c>
      <c r="P170" s="2"/>
      <c r="Q170" s="2" t="s">
        <v>4718</v>
      </c>
      <c r="R170" s="2" t="s">
        <v>2423</v>
      </c>
      <c r="S170" s="3" t="str">
        <f t="shared" si="24"/>
        <v>%Z077109</v>
      </c>
      <c r="T170" s="2" t="str">
        <f t="shared" si="25"/>
        <v>08XSO-7002</v>
      </c>
      <c r="U170" s="2" t="s">
        <v>4719</v>
      </c>
      <c r="V170" s="2" t="str">
        <f t="shared" si="26"/>
        <v>TK706A隔离阀开</v>
      </c>
      <c r="W170" s="114" t="s">
        <v>2009</v>
      </c>
      <c r="X170" s="34" t="s">
        <v>4693</v>
      </c>
      <c r="Y170" s="114"/>
      <c r="Z170" s="58" t="s">
        <v>165</v>
      </c>
      <c r="AA170" s="4"/>
      <c r="AB170" s="4"/>
      <c r="AC170" s="5"/>
      <c r="AD170" s="6"/>
      <c r="AE170" s="6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4"/>
      <c r="BL170" s="8"/>
      <c r="BM170" s="8"/>
      <c r="BN170" s="8"/>
      <c r="BO170" s="4"/>
      <c r="BP170" s="4"/>
      <c r="BQ170" s="4"/>
      <c r="BR170" s="4"/>
      <c r="BS170" s="112"/>
      <c r="BT170" s="19"/>
      <c r="BU170" s="18"/>
      <c r="BV170" s="19"/>
      <c r="BW170" s="21"/>
    </row>
    <row r="171" spans="1:75" ht="19.899999999999999" customHeight="1">
      <c r="A171" s="194">
        <v>170</v>
      </c>
      <c r="B171" s="195">
        <v>10</v>
      </c>
      <c r="C171" s="195"/>
      <c r="D171" s="196" t="s">
        <v>4720</v>
      </c>
      <c r="E171" s="196" t="s">
        <v>4721</v>
      </c>
      <c r="F171" s="2" t="str">
        <f t="shared" si="30"/>
        <v>FCS0302</v>
      </c>
      <c r="G171" s="1">
        <f t="shared" si="31"/>
        <v>7</v>
      </c>
      <c r="H171" s="1">
        <f t="shared" si="32"/>
        <v>7</v>
      </c>
      <c r="I171" s="1">
        <v>10</v>
      </c>
      <c r="J171" s="60" t="str">
        <f t="shared" si="33"/>
        <v>ADV151-P</v>
      </c>
      <c r="K171" s="2" t="str">
        <f t="shared" si="23"/>
        <v>DI</v>
      </c>
      <c r="L171" s="2"/>
      <c r="M171" s="2" t="s">
        <v>2005</v>
      </c>
      <c r="N171" s="2" t="s">
        <v>489</v>
      </c>
      <c r="O171" s="2">
        <v>37</v>
      </c>
      <c r="P171" s="2"/>
      <c r="Q171" s="2" t="s">
        <v>4718</v>
      </c>
      <c r="R171" s="2" t="s">
        <v>2423</v>
      </c>
      <c r="S171" s="3" t="str">
        <f t="shared" si="24"/>
        <v>%Z077110</v>
      </c>
      <c r="T171" s="2" t="str">
        <f t="shared" si="25"/>
        <v>08XSC-7002</v>
      </c>
      <c r="U171" s="2" t="s">
        <v>4722</v>
      </c>
      <c r="V171" s="2" t="str">
        <f t="shared" si="26"/>
        <v>TK706A隔离阀关</v>
      </c>
      <c r="W171" s="114" t="s">
        <v>2009</v>
      </c>
      <c r="X171" s="34" t="s">
        <v>4693</v>
      </c>
      <c r="Y171" s="114"/>
      <c r="Z171" s="58" t="s">
        <v>165</v>
      </c>
      <c r="AA171" s="4"/>
      <c r="AB171" s="4"/>
      <c r="AC171" s="5"/>
      <c r="AD171" s="6"/>
      <c r="AE171" s="6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4"/>
      <c r="BL171" s="8"/>
      <c r="BM171" s="8"/>
      <c r="BN171" s="8"/>
      <c r="BO171" s="4"/>
      <c r="BP171" s="4"/>
      <c r="BQ171" s="4"/>
      <c r="BR171" s="4"/>
      <c r="BS171" s="112"/>
      <c r="BT171" s="19"/>
      <c r="BU171" s="18"/>
      <c r="BV171" s="19"/>
      <c r="BW171" s="21"/>
    </row>
    <row r="172" spans="1:75" ht="19.899999999999999" customHeight="1">
      <c r="A172" s="194">
        <v>171</v>
      </c>
      <c r="B172" s="195">
        <v>11</v>
      </c>
      <c r="C172" s="195"/>
      <c r="D172" s="196" t="s">
        <v>4723</v>
      </c>
      <c r="E172" s="196" t="s">
        <v>4724</v>
      </c>
      <c r="F172" s="2" t="str">
        <f t="shared" si="30"/>
        <v>FCS0302</v>
      </c>
      <c r="G172" s="1">
        <f t="shared" si="31"/>
        <v>7</v>
      </c>
      <c r="H172" s="1">
        <f t="shared" si="32"/>
        <v>7</v>
      </c>
      <c r="I172" s="1">
        <v>11</v>
      </c>
      <c r="J172" s="60" t="str">
        <f t="shared" si="33"/>
        <v>ADV151-P</v>
      </c>
      <c r="K172" s="2" t="str">
        <f t="shared" si="23"/>
        <v>DI</v>
      </c>
      <c r="L172" s="2"/>
      <c r="M172" s="2" t="s">
        <v>2005</v>
      </c>
      <c r="N172" s="2" t="s">
        <v>489</v>
      </c>
      <c r="O172" s="2">
        <v>37</v>
      </c>
      <c r="P172" s="2"/>
      <c r="Q172" s="2" t="s">
        <v>4725</v>
      </c>
      <c r="R172" s="2" t="s">
        <v>2423</v>
      </c>
      <c r="S172" s="3" t="str">
        <f t="shared" si="24"/>
        <v>%Z077111</v>
      </c>
      <c r="T172" s="2" t="str">
        <f t="shared" si="25"/>
        <v>08XSO-7005</v>
      </c>
      <c r="U172" s="2" t="s">
        <v>4726</v>
      </c>
      <c r="V172" s="2" t="str">
        <f t="shared" si="26"/>
        <v>TK706B放空切断阀开</v>
      </c>
      <c r="W172" s="114" t="s">
        <v>2009</v>
      </c>
      <c r="X172" s="34" t="s">
        <v>4693</v>
      </c>
      <c r="Y172" s="114"/>
      <c r="Z172" s="58" t="s">
        <v>165</v>
      </c>
      <c r="AA172" s="4"/>
      <c r="AB172" s="4"/>
      <c r="AC172" s="5"/>
      <c r="AD172" s="6"/>
      <c r="AE172" s="6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4"/>
      <c r="BL172" s="8"/>
      <c r="BM172" s="8"/>
      <c r="BN172" s="8"/>
      <c r="BO172" s="4"/>
      <c r="BP172" s="4"/>
      <c r="BQ172" s="4"/>
      <c r="BR172" s="4"/>
      <c r="BS172" s="112"/>
      <c r="BT172" s="19"/>
      <c r="BU172" s="18"/>
      <c r="BV172" s="19"/>
      <c r="BW172" s="21"/>
    </row>
    <row r="173" spans="1:75" ht="19.899999999999999" customHeight="1">
      <c r="A173" s="194">
        <v>172</v>
      </c>
      <c r="B173" s="195">
        <v>12</v>
      </c>
      <c r="C173" s="195"/>
      <c r="D173" s="196" t="s">
        <v>4727</v>
      </c>
      <c r="E173" s="196" t="s">
        <v>4728</v>
      </c>
      <c r="F173" s="2" t="str">
        <f t="shared" si="30"/>
        <v>FCS0302</v>
      </c>
      <c r="G173" s="1">
        <f t="shared" si="31"/>
        <v>7</v>
      </c>
      <c r="H173" s="1">
        <f t="shared" si="32"/>
        <v>7</v>
      </c>
      <c r="I173" s="1">
        <v>12</v>
      </c>
      <c r="J173" s="60" t="str">
        <f t="shared" si="33"/>
        <v>ADV151-P</v>
      </c>
      <c r="K173" s="2" t="str">
        <f t="shared" si="23"/>
        <v>DI</v>
      </c>
      <c r="L173" s="2"/>
      <c r="M173" s="2" t="s">
        <v>2005</v>
      </c>
      <c r="N173" s="2" t="s">
        <v>489</v>
      </c>
      <c r="O173" s="2">
        <v>37</v>
      </c>
      <c r="P173" s="2"/>
      <c r="Q173" s="2" t="s">
        <v>4725</v>
      </c>
      <c r="R173" s="2" t="s">
        <v>2423</v>
      </c>
      <c r="S173" s="3" t="str">
        <f t="shared" si="24"/>
        <v>%Z077112</v>
      </c>
      <c r="T173" s="2" t="str">
        <f t="shared" si="25"/>
        <v>08XSC-7005</v>
      </c>
      <c r="U173" s="2" t="s">
        <v>4729</v>
      </c>
      <c r="V173" s="2" t="str">
        <f t="shared" si="26"/>
        <v>TK706B放空切断阀关</v>
      </c>
      <c r="W173" s="114" t="s">
        <v>2009</v>
      </c>
      <c r="X173" s="34" t="s">
        <v>4693</v>
      </c>
      <c r="Y173" s="114"/>
      <c r="Z173" s="58" t="s">
        <v>165</v>
      </c>
      <c r="AA173" s="4"/>
      <c r="AB173" s="4"/>
      <c r="AC173" s="5"/>
      <c r="AD173" s="6"/>
      <c r="AE173" s="6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4"/>
      <c r="BL173" s="8"/>
      <c r="BM173" s="8"/>
      <c r="BN173" s="8"/>
      <c r="BO173" s="4"/>
      <c r="BP173" s="4"/>
      <c r="BQ173" s="4"/>
      <c r="BR173" s="4"/>
      <c r="BS173" s="112"/>
      <c r="BT173" s="19"/>
      <c r="BU173" s="18"/>
      <c r="BV173" s="19"/>
      <c r="BW173" s="21"/>
    </row>
    <row r="174" spans="1:75" ht="19.899999999999999" customHeight="1">
      <c r="A174" s="194">
        <v>173</v>
      </c>
      <c r="B174" s="195">
        <v>13</v>
      </c>
      <c r="C174" s="195"/>
      <c r="D174" s="196" t="s">
        <v>4730</v>
      </c>
      <c r="E174" s="196" t="s">
        <v>4731</v>
      </c>
      <c r="F174" s="2" t="str">
        <f t="shared" si="30"/>
        <v>FCS0302</v>
      </c>
      <c r="G174" s="1">
        <f t="shared" si="31"/>
        <v>7</v>
      </c>
      <c r="H174" s="1">
        <f t="shared" si="32"/>
        <v>7</v>
      </c>
      <c r="I174" s="1">
        <v>13</v>
      </c>
      <c r="J174" s="60" t="str">
        <f t="shared" si="33"/>
        <v>ADV151-P</v>
      </c>
      <c r="K174" s="2" t="str">
        <f t="shared" si="23"/>
        <v>DI</v>
      </c>
      <c r="L174" s="2"/>
      <c r="M174" s="2" t="s">
        <v>2005</v>
      </c>
      <c r="N174" s="2" t="s">
        <v>489</v>
      </c>
      <c r="O174" s="2"/>
      <c r="P174" s="2"/>
      <c r="Q174" s="2"/>
      <c r="R174" s="2"/>
      <c r="S174" s="3" t="str">
        <f t="shared" si="24"/>
        <v>%Z077113</v>
      </c>
      <c r="T174" s="2" t="str">
        <f t="shared" si="25"/>
        <v>08HSO-9023</v>
      </c>
      <c r="U174" s="2" t="s">
        <v>4732</v>
      </c>
      <c r="V174" s="2" t="str">
        <f t="shared" si="26"/>
        <v>HV-9023调节阀开信号</v>
      </c>
      <c r="W174" s="114" t="s">
        <v>2009</v>
      </c>
      <c r="X174" s="34" t="s">
        <v>4693</v>
      </c>
      <c r="Y174" s="114"/>
      <c r="Z174" s="58" t="s">
        <v>165</v>
      </c>
      <c r="AA174" s="4"/>
      <c r="AB174" s="4"/>
      <c r="AC174" s="5"/>
      <c r="AD174" s="6"/>
      <c r="AE174" s="6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4"/>
      <c r="BL174" s="8"/>
      <c r="BM174" s="8"/>
      <c r="BN174" s="8"/>
      <c r="BO174" s="4"/>
      <c r="BP174" s="4"/>
      <c r="BQ174" s="4"/>
      <c r="BR174" s="4"/>
      <c r="BS174" s="112"/>
      <c r="BT174" s="19"/>
      <c r="BU174" s="18"/>
      <c r="BV174" s="19"/>
      <c r="BW174" s="21"/>
    </row>
    <row r="175" spans="1:75" ht="19.899999999999999" customHeight="1">
      <c r="A175" s="194">
        <v>174</v>
      </c>
      <c r="B175" s="195">
        <v>14</v>
      </c>
      <c r="C175" s="195"/>
      <c r="D175" s="196" t="s">
        <v>4733</v>
      </c>
      <c r="E175" s="196" t="s">
        <v>4734</v>
      </c>
      <c r="F175" s="2" t="str">
        <f t="shared" si="30"/>
        <v>FCS0302</v>
      </c>
      <c r="G175" s="1">
        <f t="shared" si="31"/>
        <v>7</v>
      </c>
      <c r="H175" s="1">
        <f t="shared" si="32"/>
        <v>7</v>
      </c>
      <c r="I175" s="1">
        <v>14</v>
      </c>
      <c r="J175" s="60" t="str">
        <f t="shared" si="33"/>
        <v>ADV151-P</v>
      </c>
      <c r="K175" s="2" t="str">
        <f t="shared" si="23"/>
        <v>DI</v>
      </c>
      <c r="L175" s="2"/>
      <c r="M175" s="2" t="s">
        <v>2005</v>
      </c>
      <c r="N175" s="2" t="s">
        <v>489</v>
      </c>
      <c r="O175" s="2"/>
      <c r="P175" s="2"/>
      <c r="Q175" s="2"/>
      <c r="R175" s="2"/>
      <c r="S175" s="3" t="str">
        <f t="shared" si="24"/>
        <v>%Z077114</v>
      </c>
      <c r="T175" s="2" t="str">
        <f t="shared" si="25"/>
        <v>08HSO-9025</v>
      </c>
      <c r="U175" s="2" t="s">
        <v>4735</v>
      </c>
      <c r="V175" s="2" t="str">
        <f t="shared" si="26"/>
        <v>HV-9025调节阀开信号</v>
      </c>
      <c r="W175" s="114" t="s">
        <v>2009</v>
      </c>
      <c r="X175" s="34" t="s">
        <v>4693</v>
      </c>
      <c r="Y175" s="114"/>
      <c r="Z175" s="58" t="s">
        <v>165</v>
      </c>
      <c r="AA175" s="4"/>
      <c r="AB175" s="4"/>
      <c r="AC175" s="5"/>
      <c r="AD175" s="6"/>
      <c r="AE175" s="6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4"/>
      <c r="BL175" s="8"/>
      <c r="BM175" s="8"/>
      <c r="BN175" s="8"/>
      <c r="BO175" s="4"/>
      <c r="BP175" s="4"/>
      <c r="BQ175" s="4"/>
      <c r="BR175" s="4"/>
      <c r="BS175" s="112"/>
      <c r="BT175" s="19"/>
      <c r="BU175" s="18"/>
      <c r="BV175" s="19"/>
      <c r="BW175" s="21"/>
    </row>
    <row r="176" spans="1:75" ht="19.899999999999999" customHeight="1">
      <c r="A176" s="194">
        <v>175</v>
      </c>
      <c r="B176" s="195">
        <v>15</v>
      </c>
      <c r="C176" s="195"/>
      <c r="D176" s="196" t="s">
        <v>4736</v>
      </c>
      <c r="E176" s="196" t="s">
        <v>4737</v>
      </c>
      <c r="F176" s="2" t="str">
        <f t="shared" si="30"/>
        <v>FCS0302</v>
      </c>
      <c r="G176" s="1">
        <f t="shared" si="31"/>
        <v>7</v>
      </c>
      <c r="H176" s="1">
        <f t="shared" si="32"/>
        <v>7</v>
      </c>
      <c r="I176" s="1">
        <v>15</v>
      </c>
      <c r="J176" s="60" t="str">
        <f t="shared" si="33"/>
        <v>ADV151-P</v>
      </c>
      <c r="K176" s="2" t="str">
        <f t="shared" si="23"/>
        <v>DI</v>
      </c>
      <c r="L176" s="2"/>
      <c r="M176" s="2" t="s">
        <v>2005</v>
      </c>
      <c r="N176" s="2" t="s">
        <v>489</v>
      </c>
      <c r="O176" s="2"/>
      <c r="P176" s="2"/>
      <c r="Q176" s="2"/>
      <c r="R176" s="2"/>
      <c r="S176" s="3" t="str">
        <f t="shared" si="24"/>
        <v>%Z077115</v>
      </c>
      <c r="T176" s="2" t="str">
        <f t="shared" si="25"/>
        <v>08HSO-9027</v>
      </c>
      <c r="U176" s="2" t="s">
        <v>4738</v>
      </c>
      <c r="V176" s="2" t="str">
        <f t="shared" si="26"/>
        <v>HV-9027调节阀开信号</v>
      </c>
      <c r="W176" s="114" t="s">
        <v>2009</v>
      </c>
      <c r="X176" s="34" t="s">
        <v>4693</v>
      </c>
      <c r="Y176" s="114"/>
      <c r="Z176" s="58" t="s">
        <v>165</v>
      </c>
      <c r="AA176" s="4"/>
      <c r="AB176" s="4"/>
      <c r="AC176" s="5"/>
      <c r="AD176" s="6"/>
      <c r="AE176" s="6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4"/>
      <c r="BL176" s="8"/>
      <c r="BM176" s="8"/>
      <c r="BN176" s="8"/>
      <c r="BO176" s="4"/>
      <c r="BP176" s="4"/>
      <c r="BQ176" s="4"/>
      <c r="BR176" s="4"/>
      <c r="BS176" s="112"/>
      <c r="BT176" s="19"/>
      <c r="BU176" s="18"/>
      <c r="BV176" s="19"/>
      <c r="BW176" s="21"/>
    </row>
    <row r="177" spans="1:75" ht="19.899999999999999" customHeight="1">
      <c r="A177" s="194">
        <v>176</v>
      </c>
      <c r="B177" s="195">
        <v>16</v>
      </c>
      <c r="C177" s="195"/>
      <c r="D177" s="196" t="s">
        <v>4739</v>
      </c>
      <c r="E177" s="196" t="s">
        <v>4740</v>
      </c>
      <c r="F177" s="2" t="str">
        <f t="shared" si="30"/>
        <v>FCS0302</v>
      </c>
      <c r="G177" s="1">
        <f t="shared" si="31"/>
        <v>7</v>
      </c>
      <c r="H177" s="1">
        <f t="shared" si="32"/>
        <v>7</v>
      </c>
      <c r="I177" s="1">
        <v>16</v>
      </c>
      <c r="J177" s="60" t="str">
        <f t="shared" si="33"/>
        <v>ADV151-P</v>
      </c>
      <c r="K177" s="2" t="str">
        <f t="shared" si="23"/>
        <v>DI</v>
      </c>
      <c r="L177" s="2"/>
      <c r="M177" s="2" t="s">
        <v>2005</v>
      </c>
      <c r="N177" s="2" t="s">
        <v>489</v>
      </c>
      <c r="O177" s="2"/>
      <c r="P177" s="2"/>
      <c r="Q177" s="2"/>
      <c r="R177" s="2"/>
      <c r="S177" s="3" t="str">
        <f t="shared" si="24"/>
        <v>%Z077116</v>
      </c>
      <c r="T177" s="2" t="str">
        <f t="shared" si="25"/>
        <v>08HSO-9080</v>
      </c>
      <c r="U177" s="2" t="s">
        <v>4741</v>
      </c>
      <c r="V177" s="2" t="str">
        <f t="shared" si="26"/>
        <v>HV-9080调节阀开信号</v>
      </c>
      <c r="W177" s="114" t="s">
        <v>2009</v>
      </c>
      <c r="X177" s="34" t="s">
        <v>4693</v>
      </c>
      <c r="Y177" s="114"/>
      <c r="Z177" s="58" t="s">
        <v>165</v>
      </c>
      <c r="AA177" s="4"/>
      <c r="AB177" s="4"/>
      <c r="AC177" s="5"/>
      <c r="AD177" s="6"/>
      <c r="AE177" s="6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4"/>
      <c r="BL177" s="8"/>
      <c r="BM177" s="8"/>
      <c r="BN177" s="8"/>
      <c r="BO177" s="4"/>
      <c r="BP177" s="4"/>
      <c r="BQ177" s="4"/>
      <c r="BR177" s="4"/>
      <c r="BS177" s="112"/>
      <c r="BT177" s="19"/>
      <c r="BU177" s="18"/>
      <c r="BV177" s="19"/>
      <c r="BW177" s="21"/>
    </row>
    <row r="178" spans="1:75" ht="19.899999999999999" customHeight="1">
      <c r="A178" s="194">
        <v>177</v>
      </c>
      <c r="B178" s="195">
        <v>17</v>
      </c>
      <c r="C178" s="195"/>
      <c r="D178" s="196" t="s">
        <v>4742</v>
      </c>
      <c r="E178" s="196" t="s">
        <v>4743</v>
      </c>
      <c r="F178" s="2" t="str">
        <f t="shared" si="30"/>
        <v>FCS0302</v>
      </c>
      <c r="G178" s="1">
        <f t="shared" si="31"/>
        <v>7</v>
      </c>
      <c r="H178" s="1">
        <f t="shared" si="32"/>
        <v>7</v>
      </c>
      <c r="I178" s="1">
        <v>17</v>
      </c>
      <c r="J178" s="60" t="str">
        <f t="shared" si="33"/>
        <v>ADV151-P</v>
      </c>
      <c r="K178" s="2" t="str">
        <f t="shared" si="23"/>
        <v>DI</v>
      </c>
      <c r="L178" s="2"/>
      <c r="M178" s="2" t="s">
        <v>2005</v>
      </c>
      <c r="N178" s="2" t="s">
        <v>489</v>
      </c>
      <c r="O178" s="2"/>
      <c r="P178" s="2"/>
      <c r="Q178" s="2"/>
      <c r="R178" s="2"/>
      <c r="S178" s="3" t="str">
        <f t="shared" si="24"/>
        <v>%Z077117</v>
      </c>
      <c r="T178" s="2" t="str">
        <f t="shared" si="25"/>
        <v>08HSO-9081</v>
      </c>
      <c r="U178" s="2" t="s">
        <v>4744</v>
      </c>
      <c r="V178" s="2" t="str">
        <f t="shared" si="26"/>
        <v>HV-9081调节阀开信号</v>
      </c>
      <c r="W178" s="114" t="s">
        <v>2009</v>
      </c>
      <c r="X178" s="34" t="s">
        <v>4693</v>
      </c>
      <c r="Y178" s="114"/>
      <c r="Z178" s="58" t="s">
        <v>165</v>
      </c>
      <c r="AA178" s="4"/>
      <c r="AB178" s="4"/>
      <c r="AC178" s="5"/>
      <c r="AD178" s="6"/>
      <c r="AE178" s="6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4"/>
      <c r="BL178" s="8"/>
      <c r="BM178" s="8"/>
      <c r="BN178" s="8"/>
      <c r="BO178" s="4"/>
      <c r="BP178" s="4"/>
      <c r="BQ178" s="4"/>
      <c r="BR178" s="4"/>
      <c r="BS178" s="18"/>
      <c r="BT178" s="19"/>
      <c r="BU178" s="18"/>
      <c r="BV178" s="19"/>
    </row>
    <row r="179" spans="1:75" ht="19.899999999999999" customHeight="1">
      <c r="A179" s="194">
        <v>178</v>
      </c>
      <c r="B179" s="195">
        <v>18</v>
      </c>
      <c r="C179" s="195"/>
      <c r="D179" s="196" t="s">
        <v>4745</v>
      </c>
      <c r="E179" s="196" t="s">
        <v>4746</v>
      </c>
      <c r="F179" s="2" t="str">
        <f t="shared" si="30"/>
        <v>FCS0302</v>
      </c>
      <c r="G179" s="1">
        <f t="shared" si="31"/>
        <v>7</v>
      </c>
      <c r="H179" s="1">
        <f t="shared" si="32"/>
        <v>7</v>
      </c>
      <c r="I179" s="1">
        <v>18</v>
      </c>
      <c r="J179" s="60" t="str">
        <f t="shared" si="33"/>
        <v>ADV151-P</v>
      </c>
      <c r="K179" s="2" t="str">
        <f t="shared" si="23"/>
        <v>DI</v>
      </c>
      <c r="L179" s="2"/>
      <c r="M179" s="2" t="s">
        <v>2005</v>
      </c>
      <c r="N179" s="2" t="s">
        <v>489</v>
      </c>
      <c r="O179" s="2"/>
      <c r="P179" s="2"/>
      <c r="Q179" s="2"/>
      <c r="R179" s="2"/>
      <c r="S179" s="3" t="str">
        <f t="shared" si="24"/>
        <v>%Z077118</v>
      </c>
      <c r="T179" s="2" t="str">
        <f t="shared" si="25"/>
        <v>08HSO-9082</v>
      </c>
      <c r="U179" s="2" t="s">
        <v>4747</v>
      </c>
      <c r="V179" s="2" t="str">
        <f t="shared" si="26"/>
        <v>HV-9082调节阀开信号</v>
      </c>
      <c r="W179" s="114" t="s">
        <v>2009</v>
      </c>
      <c r="X179" s="34" t="s">
        <v>4693</v>
      </c>
      <c r="Y179" s="114"/>
      <c r="Z179" s="58" t="s">
        <v>165</v>
      </c>
      <c r="AA179" s="4"/>
      <c r="AB179" s="4"/>
      <c r="AC179" s="5"/>
      <c r="AD179" s="6"/>
      <c r="AE179" s="6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4"/>
      <c r="BL179" s="8"/>
      <c r="BM179" s="8"/>
      <c r="BN179" s="8"/>
      <c r="BO179" s="4"/>
      <c r="BP179" s="4"/>
      <c r="BQ179" s="4"/>
      <c r="BR179" s="4"/>
      <c r="BS179" s="18"/>
      <c r="BT179" s="19"/>
      <c r="BU179" s="18"/>
      <c r="BV179" s="19"/>
    </row>
    <row r="180" spans="1:75" ht="19.899999999999999" customHeight="1">
      <c r="A180" s="194">
        <v>179</v>
      </c>
      <c r="B180" s="195">
        <v>19</v>
      </c>
      <c r="C180" s="195"/>
      <c r="D180" s="196" t="s">
        <v>4748</v>
      </c>
      <c r="E180" s="196" t="s">
        <v>4749</v>
      </c>
      <c r="F180" s="2" t="str">
        <f t="shared" si="30"/>
        <v>FCS0302</v>
      </c>
      <c r="G180" s="1">
        <f t="shared" si="31"/>
        <v>7</v>
      </c>
      <c r="H180" s="1">
        <f t="shared" si="32"/>
        <v>7</v>
      </c>
      <c r="I180" s="1">
        <v>19</v>
      </c>
      <c r="J180" s="60" t="str">
        <f t="shared" si="33"/>
        <v>ADV151-P</v>
      </c>
      <c r="K180" s="2" t="str">
        <f t="shared" si="23"/>
        <v>DI</v>
      </c>
      <c r="L180" s="2"/>
      <c r="M180" s="2" t="s">
        <v>2005</v>
      </c>
      <c r="N180" s="2" t="s">
        <v>489</v>
      </c>
      <c r="O180" s="2"/>
      <c r="P180" s="2"/>
      <c r="Q180" s="2"/>
      <c r="R180" s="2"/>
      <c r="S180" s="3" t="str">
        <f t="shared" si="24"/>
        <v>%Z077119</v>
      </c>
      <c r="T180" s="2" t="str">
        <f t="shared" si="25"/>
        <v>08XSO-1112</v>
      </c>
      <c r="U180" s="2" t="s">
        <v>4750</v>
      </c>
      <c r="V180" s="2" t="str">
        <f t="shared" si="26"/>
        <v>RC105加氢切断阀开信号</v>
      </c>
      <c r="W180" s="114" t="s">
        <v>2009</v>
      </c>
      <c r="X180" s="34" t="s">
        <v>4693</v>
      </c>
      <c r="Y180" s="114"/>
      <c r="Z180" s="58" t="s">
        <v>165</v>
      </c>
      <c r="AA180" s="4"/>
      <c r="AB180" s="4"/>
      <c r="AC180" s="5"/>
      <c r="AD180" s="6"/>
      <c r="AE180" s="6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4"/>
      <c r="BL180" s="8"/>
      <c r="BM180" s="8"/>
      <c r="BN180" s="8"/>
      <c r="BO180" s="4"/>
      <c r="BP180" s="4"/>
      <c r="BQ180" s="4"/>
      <c r="BR180" s="4"/>
      <c r="BS180" s="18"/>
      <c r="BT180" s="19"/>
      <c r="BU180" s="18"/>
      <c r="BV180" s="19"/>
    </row>
    <row r="181" spans="1:75" ht="19.899999999999999" customHeight="1">
      <c r="A181" s="194">
        <v>180</v>
      </c>
      <c r="B181" s="195">
        <v>20</v>
      </c>
      <c r="C181" s="195"/>
      <c r="D181" s="196" t="s">
        <v>4751</v>
      </c>
      <c r="E181" s="196" t="s">
        <v>4752</v>
      </c>
      <c r="F181" s="2" t="str">
        <f t="shared" si="30"/>
        <v>FCS0302</v>
      </c>
      <c r="G181" s="1">
        <f t="shared" si="31"/>
        <v>7</v>
      </c>
      <c r="H181" s="1">
        <f t="shared" si="32"/>
        <v>7</v>
      </c>
      <c r="I181" s="1">
        <v>20</v>
      </c>
      <c r="J181" s="60" t="str">
        <f t="shared" si="33"/>
        <v>ADV151-P</v>
      </c>
      <c r="K181" s="2" t="str">
        <f t="shared" si="23"/>
        <v>DI</v>
      </c>
      <c r="L181" s="2"/>
      <c r="M181" s="2" t="s">
        <v>2005</v>
      </c>
      <c r="N181" s="2" t="s">
        <v>489</v>
      </c>
      <c r="O181" s="2"/>
      <c r="P181" s="2"/>
      <c r="Q181" s="2"/>
      <c r="R181" s="2"/>
      <c r="S181" s="3" t="str">
        <f t="shared" si="24"/>
        <v>%Z077120</v>
      </c>
      <c r="T181" s="2" t="str">
        <f t="shared" si="25"/>
        <v>08XSO-1113</v>
      </c>
      <c r="U181" s="2" t="s">
        <v>4753</v>
      </c>
      <c r="V181" s="2" t="str">
        <f t="shared" si="26"/>
        <v>RC105加氢放空阀开信号</v>
      </c>
      <c r="W181" s="114" t="s">
        <v>2009</v>
      </c>
      <c r="X181" s="34" t="s">
        <v>4693</v>
      </c>
      <c r="Y181" s="114"/>
      <c r="Z181" s="58" t="s">
        <v>165</v>
      </c>
      <c r="AA181" s="4"/>
      <c r="AB181" s="4"/>
      <c r="AC181" s="5"/>
      <c r="AD181" s="6"/>
      <c r="AE181" s="6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4"/>
      <c r="BL181" s="8"/>
      <c r="BM181" s="8"/>
      <c r="BN181" s="8"/>
      <c r="BO181" s="4"/>
      <c r="BP181" s="4"/>
      <c r="BQ181" s="4"/>
      <c r="BR181" s="4"/>
      <c r="BS181" s="18"/>
      <c r="BT181" s="19"/>
      <c r="BU181" s="18"/>
      <c r="BV181" s="19"/>
    </row>
    <row r="182" spans="1:75" ht="19.899999999999999" customHeight="1">
      <c r="A182" s="194">
        <v>181</v>
      </c>
      <c r="B182" s="195">
        <v>21</v>
      </c>
      <c r="C182" s="195"/>
      <c r="D182" s="196" t="s">
        <v>4754</v>
      </c>
      <c r="E182" s="196" t="s">
        <v>4749</v>
      </c>
      <c r="F182" s="2" t="str">
        <f t="shared" si="30"/>
        <v>FCS0302</v>
      </c>
      <c r="G182" s="1">
        <f t="shared" si="31"/>
        <v>7</v>
      </c>
      <c r="H182" s="1">
        <f t="shared" si="32"/>
        <v>7</v>
      </c>
      <c r="I182" s="1">
        <v>21</v>
      </c>
      <c r="J182" s="60" t="str">
        <f t="shared" si="33"/>
        <v>ADV151-P</v>
      </c>
      <c r="K182" s="2" t="str">
        <f t="shared" si="23"/>
        <v>DI</v>
      </c>
      <c r="L182" s="2"/>
      <c r="M182" s="2" t="s">
        <v>2005</v>
      </c>
      <c r="N182" s="2" t="s">
        <v>489</v>
      </c>
      <c r="O182" s="2"/>
      <c r="P182" s="2"/>
      <c r="Q182" s="2"/>
      <c r="R182" s="2"/>
      <c r="S182" s="3" t="str">
        <f t="shared" si="24"/>
        <v>%Z077121</v>
      </c>
      <c r="T182" s="2" t="str">
        <f t="shared" si="25"/>
        <v>08XSO-1114</v>
      </c>
      <c r="U182" s="2" t="s">
        <v>4755</v>
      </c>
      <c r="V182" s="2" t="str">
        <f t="shared" si="26"/>
        <v>RC105加氢切断阀开信号</v>
      </c>
      <c r="W182" s="114" t="s">
        <v>2009</v>
      </c>
      <c r="X182" s="34" t="s">
        <v>4693</v>
      </c>
      <c r="Y182" s="114"/>
      <c r="Z182" s="58" t="s">
        <v>165</v>
      </c>
      <c r="AA182" s="4"/>
      <c r="AB182" s="4"/>
      <c r="AC182" s="5"/>
      <c r="AD182" s="6"/>
      <c r="AE182" s="6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4"/>
      <c r="BL182" s="8"/>
      <c r="BM182" s="8"/>
      <c r="BN182" s="8"/>
      <c r="BO182" s="4"/>
      <c r="BP182" s="4"/>
      <c r="BQ182" s="4"/>
      <c r="BR182" s="4"/>
      <c r="BS182" s="18"/>
      <c r="BT182" s="19"/>
      <c r="BU182" s="18"/>
      <c r="BV182" s="19"/>
    </row>
    <row r="183" spans="1:75" ht="19.899999999999999" customHeight="1">
      <c r="A183" s="194">
        <v>182</v>
      </c>
      <c r="B183" s="195">
        <v>22</v>
      </c>
      <c r="C183" s="195"/>
      <c r="D183" s="196" t="s">
        <v>4756</v>
      </c>
      <c r="E183" s="196" t="s">
        <v>4749</v>
      </c>
      <c r="F183" s="2" t="str">
        <f t="shared" si="30"/>
        <v>FCS0302</v>
      </c>
      <c r="G183" s="1">
        <f t="shared" si="31"/>
        <v>7</v>
      </c>
      <c r="H183" s="1">
        <f t="shared" si="32"/>
        <v>7</v>
      </c>
      <c r="I183" s="1">
        <v>22</v>
      </c>
      <c r="J183" s="60" t="str">
        <f t="shared" si="33"/>
        <v>ADV151-P</v>
      </c>
      <c r="K183" s="2" t="str">
        <f t="shared" si="23"/>
        <v>DI</v>
      </c>
      <c r="L183" s="2"/>
      <c r="M183" s="2" t="s">
        <v>2005</v>
      </c>
      <c r="N183" s="2" t="s">
        <v>489</v>
      </c>
      <c r="O183" s="2"/>
      <c r="P183" s="2"/>
      <c r="Q183" s="2"/>
      <c r="R183" s="2"/>
      <c r="S183" s="3" t="str">
        <f t="shared" si="24"/>
        <v>%Z077122</v>
      </c>
      <c r="T183" s="2" t="str">
        <f t="shared" si="25"/>
        <v>08XSO-1406</v>
      </c>
      <c r="U183" s="2" t="s">
        <v>4757</v>
      </c>
      <c r="V183" s="2" t="str">
        <f t="shared" si="26"/>
        <v>RC105加氢切断阀开信号</v>
      </c>
      <c r="W183" s="114" t="s">
        <v>2009</v>
      </c>
      <c r="X183" s="34" t="s">
        <v>4693</v>
      </c>
      <c r="Y183" s="114"/>
      <c r="Z183" s="58" t="s">
        <v>165</v>
      </c>
      <c r="AA183" s="4"/>
      <c r="AB183" s="4"/>
      <c r="AC183" s="5"/>
      <c r="AD183" s="6"/>
      <c r="AE183" s="6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4"/>
      <c r="BL183" s="8"/>
      <c r="BM183" s="8"/>
      <c r="BN183" s="8"/>
      <c r="BO183" s="4"/>
      <c r="BP183" s="4"/>
      <c r="BQ183" s="4"/>
      <c r="BR183" s="4"/>
      <c r="BS183" s="18"/>
      <c r="BT183" s="19"/>
      <c r="BU183" s="18"/>
      <c r="BV183" s="19"/>
    </row>
    <row r="184" spans="1:75" ht="19.899999999999999" customHeight="1">
      <c r="A184" s="194">
        <v>183</v>
      </c>
      <c r="B184" s="195">
        <v>23</v>
      </c>
      <c r="C184" s="195"/>
      <c r="D184" s="196" t="s">
        <v>4758</v>
      </c>
      <c r="E184" s="196" t="s">
        <v>4759</v>
      </c>
      <c r="F184" s="2" t="str">
        <f t="shared" si="30"/>
        <v>FCS0302</v>
      </c>
      <c r="G184" s="1">
        <f t="shared" si="31"/>
        <v>7</v>
      </c>
      <c r="H184" s="1">
        <f t="shared" si="32"/>
        <v>7</v>
      </c>
      <c r="I184" s="1">
        <v>23</v>
      </c>
      <c r="J184" s="60" t="str">
        <f t="shared" si="33"/>
        <v>ADV151-P</v>
      </c>
      <c r="K184" s="2" t="str">
        <f t="shared" si="23"/>
        <v>DI</v>
      </c>
      <c r="L184" s="2"/>
      <c r="M184" s="2" t="s">
        <v>2005</v>
      </c>
      <c r="N184" s="2" t="s">
        <v>489</v>
      </c>
      <c r="O184" s="2"/>
      <c r="P184" s="2"/>
      <c r="Q184" s="2"/>
      <c r="R184" s="2"/>
      <c r="S184" s="3" t="str">
        <f t="shared" si="24"/>
        <v>%Z077123</v>
      </c>
      <c r="T184" s="2" t="str">
        <f t="shared" si="25"/>
        <v>08HSO-7036</v>
      </c>
      <c r="U184" s="2" t="s">
        <v>4760</v>
      </c>
      <c r="V184" s="2" t="str">
        <f t="shared" si="26"/>
        <v>HV-7036调节阀开信号</v>
      </c>
      <c r="W184" s="114" t="s">
        <v>2009</v>
      </c>
      <c r="X184" s="34" t="s">
        <v>4693</v>
      </c>
      <c r="Y184" s="114"/>
      <c r="Z184" s="58" t="s">
        <v>165</v>
      </c>
      <c r="AA184" s="4"/>
      <c r="AB184" s="4"/>
      <c r="AC184" s="5"/>
      <c r="AD184" s="6" t="s">
        <v>161</v>
      </c>
      <c r="AE184" s="6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4"/>
      <c r="BL184" s="8"/>
      <c r="BM184" s="8"/>
      <c r="BN184" s="8"/>
      <c r="BO184" s="4"/>
      <c r="BP184" s="4"/>
      <c r="BQ184" s="4"/>
      <c r="BR184" s="4"/>
      <c r="BS184" s="18"/>
      <c r="BT184" s="19"/>
      <c r="BU184" s="18"/>
      <c r="BV184" s="19"/>
    </row>
    <row r="185" spans="1:75" ht="19.899999999999999" customHeight="1">
      <c r="A185" s="194">
        <v>184</v>
      </c>
      <c r="B185" s="195">
        <v>24</v>
      </c>
      <c r="C185" s="195"/>
      <c r="D185" s="196"/>
      <c r="E185" s="196" t="s">
        <v>2495</v>
      </c>
      <c r="F185" s="2" t="str">
        <f t="shared" si="30"/>
        <v>FCS0302</v>
      </c>
      <c r="G185" s="1">
        <f t="shared" si="31"/>
        <v>7</v>
      </c>
      <c r="H185" s="1">
        <f t="shared" si="32"/>
        <v>7</v>
      </c>
      <c r="I185" s="1">
        <v>24</v>
      </c>
      <c r="J185" s="60" t="str">
        <f t="shared" si="33"/>
        <v>ADV151-P</v>
      </c>
      <c r="K185" s="2" t="str">
        <f t="shared" si="23"/>
        <v>DI</v>
      </c>
      <c r="L185" s="2"/>
      <c r="M185" s="2" t="s">
        <v>2005</v>
      </c>
      <c r="N185" s="2" t="s">
        <v>489</v>
      </c>
      <c r="O185" s="2"/>
      <c r="P185" s="2"/>
      <c r="Q185" s="2"/>
      <c r="R185" s="2"/>
      <c r="S185" s="3" t="str">
        <f t="shared" si="24"/>
        <v>%Z077124</v>
      </c>
      <c r="T185" s="2" t="str">
        <f t="shared" si="25"/>
        <v/>
      </c>
      <c r="U185" s="2"/>
      <c r="V185" s="2" t="str">
        <f t="shared" si="26"/>
        <v>DI SPARE</v>
      </c>
      <c r="W185" s="114" t="s">
        <v>2009</v>
      </c>
      <c r="X185" s="34" t="s">
        <v>4693</v>
      </c>
      <c r="Y185" s="114"/>
      <c r="Z185" s="58" t="s">
        <v>165</v>
      </c>
      <c r="AA185" s="4"/>
      <c r="AB185" s="4"/>
      <c r="AC185" s="5"/>
      <c r="AD185" s="6" t="s">
        <v>161</v>
      </c>
      <c r="AE185" s="6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4"/>
      <c r="BL185" s="8"/>
      <c r="BM185" s="8"/>
      <c r="BN185" s="8"/>
      <c r="BO185" s="4"/>
      <c r="BP185" s="4"/>
      <c r="BQ185" s="4"/>
      <c r="BR185" s="4"/>
      <c r="BS185" s="18"/>
      <c r="BT185" s="19"/>
      <c r="BU185" s="18"/>
      <c r="BV185" s="19"/>
    </row>
    <row r="186" spans="1:75" ht="19.899999999999999" customHeight="1">
      <c r="A186" s="194">
        <v>185</v>
      </c>
      <c r="B186" s="195">
        <v>25</v>
      </c>
      <c r="C186" s="195"/>
      <c r="D186" s="196"/>
      <c r="E186" s="196" t="s">
        <v>2495</v>
      </c>
      <c r="F186" s="2" t="str">
        <f t="shared" si="30"/>
        <v>FCS0302</v>
      </c>
      <c r="G186" s="1">
        <f t="shared" si="31"/>
        <v>7</v>
      </c>
      <c r="H186" s="1">
        <f t="shared" si="32"/>
        <v>7</v>
      </c>
      <c r="I186" s="1">
        <v>25</v>
      </c>
      <c r="J186" s="60" t="str">
        <f t="shared" si="33"/>
        <v>ADV151-P</v>
      </c>
      <c r="K186" s="2" t="str">
        <f t="shared" si="23"/>
        <v>DI</v>
      </c>
      <c r="L186" s="2"/>
      <c r="M186" s="2" t="s">
        <v>2005</v>
      </c>
      <c r="N186" s="2" t="s">
        <v>489</v>
      </c>
      <c r="O186" s="2"/>
      <c r="P186" s="2"/>
      <c r="Q186" s="2"/>
      <c r="R186" s="2"/>
      <c r="S186" s="3" t="str">
        <f t="shared" si="24"/>
        <v>%Z077125</v>
      </c>
      <c r="T186" s="2" t="str">
        <f t="shared" si="25"/>
        <v/>
      </c>
      <c r="U186" s="2"/>
      <c r="V186" s="2" t="str">
        <f t="shared" si="26"/>
        <v>DI SPARE</v>
      </c>
      <c r="W186" s="114" t="s">
        <v>2009</v>
      </c>
      <c r="X186" s="34" t="s">
        <v>4693</v>
      </c>
      <c r="Y186" s="114"/>
      <c r="Z186" s="58" t="s">
        <v>165</v>
      </c>
      <c r="AA186" s="4"/>
      <c r="AB186" s="4"/>
      <c r="AC186" s="5"/>
      <c r="AD186" s="6" t="s">
        <v>161</v>
      </c>
      <c r="AE186" s="6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4"/>
      <c r="BL186" s="8"/>
      <c r="BM186" s="8"/>
      <c r="BN186" s="8"/>
      <c r="BO186" s="4"/>
      <c r="BP186" s="4"/>
      <c r="BQ186" s="4"/>
      <c r="BR186" s="4"/>
      <c r="BS186" s="18"/>
      <c r="BT186" s="19"/>
      <c r="BU186" s="18"/>
      <c r="BV186" s="19"/>
    </row>
    <row r="187" spans="1:75" ht="19.899999999999999" customHeight="1">
      <c r="A187" s="194">
        <v>186</v>
      </c>
      <c r="B187" s="195">
        <v>26</v>
      </c>
      <c r="C187" s="195"/>
      <c r="D187" s="196"/>
      <c r="E187" s="196" t="s">
        <v>2495</v>
      </c>
      <c r="F187" s="2" t="str">
        <f t="shared" si="30"/>
        <v>FCS0302</v>
      </c>
      <c r="G187" s="1">
        <f t="shared" si="31"/>
        <v>7</v>
      </c>
      <c r="H187" s="1">
        <f t="shared" si="32"/>
        <v>7</v>
      </c>
      <c r="I187" s="1">
        <v>26</v>
      </c>
      <c r="J187" s="60" t="str">
        <f t="shared" si="33"/>
        <v>ADV151-P</v>
      </c>
      <c r="K187" s="2" t="str">
        <f t="shared" si="23"/>
        <v>DI</v>
      </c>
      <c r="L187" s="2"/>
      <c r="M187" s="2" t="s">
        <v>2005</v>
      </c>
      <c r="N187" s="2" t="s">
        <v>489</v>
      </c>
      <c r="O187" s="2"/>
      <c r="P187" s="2"/>
      <c r="Q187" s="2"/>
      <c r="R187" s="2"/>
      <c r="S187" s="3" t="str">
        <f t="shared" si="24"/>
        <v>%Z077126</v>
      </c>
      <c r="T187" s="2" t="str">
        <f t="shared" si="25"/>
        <v/>
      </c>
      <c r="U187" s="2"/>
      <c r="V187" s="2" t="str">
        <f t="shared" si="26"/>
        <v>DI SPARE</v>
      </c>
      <c r="W187" s="114" t="s">
        <v>2009</v>
      </c>
      <c r="X187" s="34" t="s">
        <v>4693</v>
      </c>
      <c r="Y187" s="114"/>
      <c r="Z187" s="58" t="s">
        <v>165</v>
      </c>
      <c r="AA187" s="4"/>
      <c r="AB187" s="4"/>
      <c r="AC187" s="5"/>
      <c r="AD187" s="6" t="s">
        <v>161</v>
      </c>
      <c r="AE187" s="6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4"/>
      <c r="BL187" s="8"/>
      <c r="BM187" s="8"/>
      <c r="BN187" s="8"/>
      <c r="BO187" s="4"/>
      <c r="BP187" s="4"/>
      <c r="BQ187" s="4"/>
      <c r="BR187" s="4"/>
      <c r="BS187" s="18"/>
      <c r="BT187" s="19"/>
      <c r="BU187" s="18"/>
      <c r="BV187" s="19"/>
    </row>
    <row r="188" spans="1:75" ht="19.899999999999999" customHeight="1">
      <c r="A188" s="194">
        <v>187</v>
      </c>
      <c r="B188" s="195">
        <v>27</v>
      </c>
      <c r="C188" s="195"/>
      <c r="D188" s="196"/>
      <c r="E188" s="196" t="s">
        <v>2495</v>
      </c>
      <c r="F188" s="2" t="str">
        <f t="shared" si="30"/>
        <v>FCS0302</v>
      </c>
      <c r="G188" s="1">
        <f t="shared" si="31"/>
        <v>7</v>
      </c>
      <c r="H188" s="1">
        <f t="shared" si="32"/>
        <v>7</v>
      </c>
      <c r="I188" s="1">
        <v>27</v>
      </c>
      <c r="J188" s="60" t="str">
        <f t="shared" si="33"/>
        <v>ADV151-P</v>
      </c>
      <c r="K188" s="2" t="str">
        <f t="shared" si="23"/>
        <v>DI</v>
      </c>
      <c r="L188" s="2"/>
      <c r="M188" s="2" t="s">
        <v>2005</v>
      </c>
      <c r="N188" s="2" t="s">
        <v>489</v>
      </c>
      <c r="O188" s="2"/>
      <c r="P188" s="2"/>
      <c r="Q188" s="2"/>
      <c r="R188" s="2"/>
      <c r="S188" s="3" t="str">
        <f t="shared" si="24"/>
        <v>%Z077127</v>
      </c>
      <c r="T188" s="2" t="str">
        <f t="shared" si="25"/>
        <v/>
      </c>
      <c r="U188" s="2"/>
      <c r="V188" s="2" t="str">
        <f t="shared" si="26"/>
        <v>DI SPARE</v>
      </c>
      <c r="W188" s="114" t="s">
        <v>2009</v>
      </c>
      <c r="X188" s="34" t="s">
        <v>4693</v>
      </c>
      <c r="Y188" s="114"/>
      <c r="Z188" s="58" t="s">
        <v>165</v>
      </c>
      <c r="AA188" s="4"/>
      <c r="AB188" s="4"/>
      <c r="AC188" s="5"/>
      <c r="AD188" s="6" t="s">
        <v>161</v>
      </c>
      <c r="AE188" s="6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4"/>
      <c r="BL188" s="8"/>
      <c r="BM188" s="8"/>
      <c r="BN188" s="8"/>
      <c r="BO188" s="4"/>
      <c r="BP188" s="4"/>
      <c r="BQ188" s="4"/>
      <c r="BR188" s="4"/>
      <c r="BS188" s="18"/>
      <c r="BT188" s="19"/>
      <c r="BU188" s="18"/>
      <c r="BV188" s="19"/>
    </row>
    <row r="189" spans="1:75" ht="19.899999999999999" customHeight="1">
      <c r="A189" s="194">
        <v>188</v>
      </c>
      <c r="B189" s="195">
        <v>28</v>
      </c>
      <c r="C189" s="195"/>
      <c r="D189" s="196"/>
      <c r="E189" s="196" t="s">
        <v>2495</v>
      </c>
      <c r="F189" s="2" t="str">
        <f t="shared" si="30"/>
        <v>FCS0302</v>
      </c>
      <c r="G189" s="1">
        <f t="shared" si="31"/>
        <v>7</v>
      </c>
      <c r="H189" s="1">
        <f t="shared" si="32"/>
        <v>7</v>
      </c>
      <c r="I189" s="1">
        <v>28</v>
      </c>
      <c r="J189" s="60" t="str">
        <f t="shared" si="33"/>
        <v>ADV151-P</v>
      </c>
      <c r="K189" s="2" t="str">
        <f t="shared" si="23"/>
        <v>DI</v>
      </c>
      <c r="L189" s="2"/>
      <c r="M189" s="2" t="s">
        <v>2005</v>
      </c>
      <c r="N189" s="2" t="s">
        <v>489</v>
      </c>
      <c r="O189" s="2"/>
      <c r="P189" s="2"/>
      <c r="Q189" s="2"/>
      <c r="R189" s="2"/>
      <c r="S189" s="3" t="str">
        <f t="shared" si="24"/>
        <v>%Z077128</v>
      </c>
      <c r="T189" s="2" t="str">
        <f t="shared" si="25"/>
        <v/>
      </c>
      <c r="U189" s="2"/>
      <c r="V189" s="2" t="str">
        <f t="shared" si="26"/>
        <v>DI SPARE</v>
      </c>
      <c r="W189" s="114" t="s">
        <v>2009</v>
      </c>
      <c r="X189" s="34" t="s">
        <v>4693</v>
      </c>
      <c r="Y189" s="114"/>
      <c r="Z189" s="58" t="s">
        <v>165</v>
      </c>
      <c r="AA189" s="4"/>
      <c r="AB189" s="4"/>
      <c r="AC189" s="5"/>
      <c r="AD189" s="6" t="s">
        <v>161</v>
      </c>
      <c r="AE189" s="6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4"/>
      <c r="BL189" s="8"/>
      <c r="BM189" s="8"/>
      <c r="BN189" s="8"/>
      <c r="BO189" s="4"/>
      <c r="BP189" s="4"/>
      <c r="BQ189" s="4"/>
      <c r="BR189" s="4"/>
      <c r="BS189" s="18"/>
      <c r="BT189" s="19"/>
      <c r="BU189" s="18"/>
      <c r="BV189" s="19"/>
    </row>
    <row r="190" spans="1:75" ht="19.899999999999999" customHeight="1">
      <c r="A190" s="194">
        <v>189</v>
      </c>
      <c r="B190" s="195">
        <v>29</v>
      </c>
      <c r="C190" s="195"/>
      <c r="D190" s="196"/>
      <c r="E190" s="196" t="s">
        <v>2495</v>
      </c>
      <c r="F190" s="2" t="str">
        <f t="shared" si="30"/>
        <v>FCS0302</v>
      </c>
      <c r="G190" s="1">
        <f t="shared" si="31"/>
        <v>7</v>
      </c>
      <c r="H190" s="1">
        <f t="shared" si="32"/>
        <v>7</v>
      </c>
      <c r="I190" s="1">
        <v>29</v>
      </c>
      <c r="J190" s="60" t="str">
        <f t="shared" si="33"/>
        <v>ADV151-P</v>
      </c>
      <c r="K190" s="2" t="str">
        <f t="shared" si="23"/>
        <v>DI</v>
      </c>
      <c r="L190" s="2"/>
      <c r="M190" s="2" t="s">
        <v>2005</v>
      </c>
      <c r="N190" s="2" t="s">
        <v>489</v>
      </c>
      <c r="O190" s="2"/>
      <c r="P190" s="2"/>
      <c r="Q190" s="2"/>
      <c r="R190" s="2"/>
      <c r="S190" s="3" t="str">
        <f t="shared" si="24"/>
        <v>%Z077129</v>
      </c>
      <c r="T190" s="2" t="str">
        <f t="shared" si="25"/>
        <v/>
      </c>
      <c r="U190" s="2"/>
      <c r="V190" s="2" t="str">
        <f t="shared" si="26"/>
        <v>DI SPARE</v>
      </c>
      <c r="W190" s="114" t="s">
        <v>2009</v>
      </c>
      <c r="X190" s="34" t="s">
        <v>4693</v>
      </c>
      <c r="Y190" s="114"/>
      <c r="Z190" s="58" t="s">
        <v>165</v>
      </c>
      <c r="AA190" s="4"/>
      <c r="AB190" s="4"/>
      <c r="AC190" s="5"/>
      <c r="AD190" s="6" t="s">
        <v>161</v>
      </c>
      <c r="AE190" s="6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4"/>
      <c r="BL190" s="8"/>
      <c r="BM190" s="8"/>
      <c r="BN190" s="8"/>
      <c r="BO190" s="4"/>
      <c r="BP190" s="4"/>
      <c r="BQ190" s="4"/>
      <c r="BR190" s="4"/>
      <c r="BS190" s="18"/>
      <c r="BT190" s="19"/>
      <c r="BU190" s="18"/>
      <c r="BV190" s="19"/>
    </row>
    <row r="191" spans="1:75" ht="19.899999999999999" customHeight="1">
      <c r="A191" s="194">
        <v>190</v>
      </c>
      <c r="B191" s="204">
        <v>30</v>
      </c>
      <c r="C191" s="195"/>
      <c r="D191" s="115"/>
      <c r="E191" s="196" t="s">
        <v>2495</v>
      </c>
      <c r="F191" s="2" t="str">
        <f t="shared" si="30"/>
        <v>FCS0302</v>
      </c>
      <c r="G191" s="1">
        <f t="shared" si="31"/>
        <v>7</v>
      </c>
      <c r="H191" s="1">
        <f t="shared" si="32"/>
        <v>7</v>
      </c>
      <c r="I191" s="1">
        <v>30</v>
      </c>
      <c r="J191" s="60" t="str">
        <f t="shared" si="33"/>
        <v>ADV151-P</v>
      </c>
      <c r="K191" s="2" t="str">
        <f t="shared" si="23"/>
        <v>DI</v>
      </c>
      <c r="L191" s="2"/>
      <c r="M191" s="2" t="s">
        <v>2005</v>
      </c>
      <c r="N191" s="2" t="s">
        <v>489</v>
      </c>
      <c r="O191" s="2"/>
      <c r="P191" s="2"/>
      <c r="Q191" s="36"/>
      <c r="R191" s="36"/>
      <c r="S191" s="3" t="str">
        <f t="shared" si="24"/>
        <v>%Z077130</v>
      </c>
      <c r="T191" s="2" t="str">
        <f t="shared" si="25"/>
        <v/>
      </c>
      <c r="U191" s="36"/>
      <c r="V191" s="2" t="str">
        <f t="shared" si="26"/>
        <v>DI SPARE</v>
      </c>
      <c r="W191" s="114" t="s">
        <v>2009</v>
      </c>
      <c r="X191" s="34" t="s">
        <v>4693</v>
      </c>
      <c r="Y191" s="114"/>
      <c r="Z191" s="58" t="s">
        <v>165</v>
      </c>
      <c r="AA191" s="4"/>
      <c r="AB191" s="4"/>
      <c r="AC191" s="5"/>
      <c r="AD191" s="6" t="s">
        <v>161</v>
      </c>
      <c r="AE191" s="6"/>
      <c r="AF191" s="4"/>
      <c r="AG191" s="4"/>
      <c r="AH191" s="4"/>
      <c r="AI191" s="4"/>
      <c r="AJ191" s="7"/>
      <c r="AK191" s="4"/>
      <c r="AL191" s="4"/>
      <c r="AM191" s="4"/>
      <c r="AN191" s="4"/>
      <c r="AO191" s="4"/>
      <c r="AP191" s="4"/>
      <c r="AQ191" s="4"/>
      <c r="AR191" s="4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4"/>
      <c r="BL191" s="8"/>
      <c r="BM191" s="8"/>
      <c r="BN191" s="8"/>
      <c r="BO191" s="4"/>
      <c r="BP191" s="4"/>
      <c r="BQ191" s="4"/>
      <c r="BR191" s="4"/>
      <c r="BS191" s="18"/>
      <c r="BT191" s="19"/>
      <c r="BU191" s="18"/>
      <c r="BV191" s="19"/>
    </row>
    <row r="192" spans="1:75" ht="19.899999999999999" customHeight="1">
      <c r="A192" s="194">
        <v>191</v>
      </c>
      <c r="B192" s="204">
        <v>31</v>
      </c>
      <c r="C192" s="195"/>
      <c r="D192" s="196"/>
      <c r="E192" s="196" t="s">
        <v>2495</v>
      </c>
      <c r="F192" s="2" t="str">
        <f t="shared" si="30"/>
        <v>FCS0302</v>
      </c>
      <c r="G192" s="1">
        <f t="shared" si="31"/>
        <v>7</v>
      </c>
      <c r="H192" s="1">
        <f t="shared" si="32"/>
        <v>7</v>
      </c>
      <c r="I192" s="1">
        <v>31</v>
      </c>
      <c r="J192" s="60" t="str">
        <f t="shared" si="33"/>
        <v>ADV151-P</v>
      </c>
      <c r="K192" s="2" t="str">
        <f t="shared" si="23"/>
        <v>DI</v>
      </c>
      <c r="L192" s="2"/>
      <c r="M192" s="2" t="s">
        <v>2005</v>
      </c>
      <c r="N192" s="2" t="s">
        <v>489</v>
      </c>
      <c r="O192" s="2"/>
      <c r="P192" s="2"/>
      <c r="Q192" s="2"/>
      <c r="R192" s="2"/>
      <c r="S192" s="3" t="str">
        <f t="shared" si="24"/>
        <v>%Z077131</v>
      </c>
      <c r="T192" s="2" t="str">
        <f t="shared" si="25"/>
        <v/>
      </c>
      <c r="U192" s="36"/>
      <c r="V192" s="2" t="str">
        <f t="shared" si="26"/>
        <v>DI SPARE</v>
      </c>
      <c r="W192" s="114" t="s">
        <v>2009</v>
      </c>
      <c r="X192" s="34" t="s">
        <v>4693</v>
      </c>
      <c r="Y192" s="114"/>
      <c r="Z192" s="58" t="s">
        <v>165</v>
      </c>
      <c r="AA192" s="4"/>
      <c r="AB192" s="4"/>
      <c r="AC192" s="5"/>
      <c r="AD192" s="6" t="s">
        <v>161</v>
      </c>
      <c r="AE192" s="6"/>
      <c r="AF192" s="4"/>
      <c r="AG192" s="4"/>
      <c r="AH192" s="4"/>
      <c r="AI192" s="4"/>
      <c r="AJ192" s="8"/>
      <c r="AK192" s="4"/>
      <c r="AL192" s="4"/>
      <c r="AM192" s="4"/>
      <c r="AN192" s="4"/>
      <c r="AO192" s="4"/>
      <c r="AP192" s="4"/>
      <c r="AQ192" s="4"/>
      <c r="AR192" s="4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4"/>
      <c r="BL192" s="8"/>
      <c r="BM192" s="8"/>
      <c r="BN192" s="8"/>
      <c r="BO192" s="4"/>
      <c r="BP192" s="4"/>
      <c r="BQ192" s="4"/>
      <c r="BR192" s="4"/>
      <c r="BS192" s="18"/>
      <c r="BT192" s="19"/>
      <c r="BU192" s="18"/>
      <c r="BV192" s="19"/>
    </row>
    <row r="193" spans="1:75" ht="19.899999999999999" customHeight="1">
      <c r="A193" s="194">
        <v>192</v>
      </c>
      <c r="B193" s="204">
        <v>32</v>
      </c>
      <c r="C193" s="195"/>
      <c r="D193" s="196"/>
      <c r="E193" s="196" t="s">
        <v>2495</v>
      </c>
      <c r="F193" s="2" t="str">
        <f t="shared" si="30"/>
        <v>FCS0302</v>
      </c>
      <c r="G193" s="1">
        <f t="shared" si="31"/>
        <v>7</v>
      </c>
      <c r="H193" s="1">
        <f t="shared" si="32"/>
        <v>7</v>
      </c>
      <c r="I193" s="1">
        <v>32</v>
      </c>
      <c r="J193" s="60" t="str">
        <f t="shared" si="33"/>
        <v>ADV151-P</v>
      </c>
      <c r="K193" s="2" t="str">
        <f t="shared" si="23"/>
        <v>DI</v>
      </c>
      <c r="L193" s="2"/>
      <c r="M193" s="2" t="s">
        <v>2005</v>
      </c>
      <c r="N193" s="2" t="s">
        <v>489</v>
      </c>
      <c r="O193" s="2"/>
      <c r="P193" s="2"/>
      <c r="Q193" s="2"/>
      <c r="R193" s="2"/>
      <c r="S193" s="3" t="str">
        <f t="shared" si="24"/>
        <v>%Z077132</v>
      </c>
      <c r="T193" s="2" t="str">
        <f t="shared" si="25"/>
        <v/>
      </c>
      <c r="U193" s="36"/>
      <c r="V193" s="2" t="str">
        <f t="shared" si="26"/>
        <v>DI SPARE</v>
      </c>
      <c r="W193" s="114" t="s">
        <v>2009</v>
      </c>
      <c r="X193" s="34" t="s">
        <v>4693</v>
      </c>
      <c r="Y193" s="114"/>
      <c r="Z193" s="58" t="s">
        <v>165</v>
      </c>
      <c r="AA193" s="4"/>
      <c r="AB193" s="4"/>
      <c r="AC193" s="5"/>
      <c r="AD193" s="6" t="s">
        <v>161</v>
      </c>
      <c r="AE193" s="6"/>
      <c r="AF193" s="4"/>
      <c r="AG193" s="4"/>
      <c r="AH193" s="4"/>
      <c r="AI193" s="4"/>
      <c r="AJ193" s="8"/>
      <c r="AK193" s="4"/>
      <c r="AL193" s="4"/>
      <c r="AM193" s="4"/>
      <c r="AN193" s="4"/>
      <c r="AO193" s="4"/>
      <c r="AP193" s="4"/>
      <c r="AQ193" s="4"/>
      <c r="AR193" s="4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4"/>
      <c r="BL193" s="8"/>
      <c r="BM193" s="8"/>
      <c r="BN193" s="8"/>
      <c r="BO193" s="4"/>
      <c r="BP193" s="4"/>
      <c r="BQ193" s="4"/>
      <c r="BR193" s="4"/>
      <c r="BS193" s="18"/>
      <c r="BT193" s="19"/>
      <c r="BU193" s="18"/>
      <c r="BV193" s="19"/>
    </row>
    <row r="194" spans="1:75" ht="19.899999999999999" customHeight="1">
      <c r="A194" s="194">
        <v>161</v>
      </c>
      <c r="B194" s="195">
        <v>1</v>
      </c>
      <c r="C194" s="195"/>
      <c r="D194" s="196" t="s">
        <v>4761</v>
      </c>
      <c r="E194" s="196" t="s">
        <v>4762</v>
      </c>
      <c r="F194" s="2" t="str">
        <f t="shared" si="30"/>
        <v>FCS0302</v>
      </c>
      <c r="G194" s="1">
        <v>8</v>
      </c>
      <c r="H194" s="1">
        <v>7</v>
      </c>
      <c r="I194" s="1">
        <v>1</v>
      </c>
      <c r="J194" s="60" t="s">
        <v>2004</v>
      </c>
      <c r="K194" s="2" t="str">
        <f t="shared" ref="K194:K257" si="34">IF(MID(J194,4,3)="551","DO","DI")</f>
        <v>DI</v>
      </c>
      <c r="L194" s="2"/>
      <c r="M194" s="2" t="s">
        <v>2005</v>
      </c>
      <c r="N194" s="2" t="s">
        <v>489</v>
      </c>
      <c r="O194" s="2">
        <v>37</v>
      </c>
      <c r="P194" s="2"/>
      <c r="Q194" s="2" t="s">
        <v>4763</v>
      </c>
      <c r="R194" s="2" t="s">
        <v>2423</v>
      </c>
      <c r="S194" s="3" t="str">
        <f t="shared" ref="S194:S257" si="35">"%Z"&amp;TEXT(G194,"00")&amp;TEXT(H194,"0")&amp;"1"&amp;TEXT(I194,"00")</f>
        <v>%Z087101</v>
      </c>
      <c r="T194" s="2" t="str">
        <f t="shared" ref="T194:T257" si="36">IF(D194&lt;&gt;"",D194,"")</f>
        <v>08XSO-7007</v>
      </c>
      <c r="U194" s="2" t="s">
        <v>4764</v>
      </c>
      <c r="V194" s="2" t="str">
        <f t="shared" ref="V194:V257" si="37">IF(E194&lt;&gt;"",E194,"")</f>
        <v>阻火器出口管线切断阀开</v>
      </c>
      <c r="W194" s="114" t="s">
        <v>2009</v>
      </c>
      <c r="X194" s="34" t="s">
        <v>4693</v>
      </c>
      <c r="Y194" s="114"/>
      <c r="Z194" s="58" t="s">
        <v>165</v>
      </c>
      <c r="AA194" s="4"/>
      <c r="AB194" s="4"/>
      <c r="AC194" s="5"/>
      <c r="AD194" s="6"/>
      <c r="AE194" s="6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4"/>
      <c r="BL194" s="8"/>
      <c r="BM194" s="8"/>
      <c r="BN194" s="8"/>
      <c r="BO194" s="4"/>
      <c r="BP194" s="4"/>
      <c r="BQ194" s="4"/>
      <c r="BR194" s="4"/>
      <c r="BS194" s="112"/>
      <c r="BT194" s="19"/>
      <c r="BU194" s="18"/>
      <c r="BV194" s="19"/>
      <c r="BW194" s="21"/>
    </row>
    <row r="195" spans="1:75" ht="19.899999999999999" customHeight="1">
      <c r="A195" s="194">
        <v>162</v>
      </c>
      <c r="B195" s="195">
        <v>2</v>
      </c>
      <c r="C195" s="195"/>
      <c r="D195" s="196" t="s">
        <v>4765</v>
      </c>
      <c r="E195" s="196" t="s">
        <v>4766</v>
      </c>
      <c r="F195" s="2" t="str">
        <f t="shared" si="30"/>
        <v>FCS0302</v>
      </c>
      <c r="G195" s="1">
        <f t="shared" ref="G195:G225" si="38">G194</f>
        <v>8</v>
      </c>
      <c r="H195" s="1">
        <f t="shared" ref="H195:H225" si="39">H194</f>
        <v>7</v>
      </c>
      <c r="I195" s="1">
        <v>2</v>
      </c>
      <c r="J195" s="60" t="str">
        <f t="shared" ref="J195:J225" si="40">J194</f>
        <v>ADV151-P</v>
      </c>
      <c r="K195" s="2" t="str">
        <f t="shared" si="34"/>
        <v>DI</v>
      </c>
      <c r="L195" s="2"/>
      <c r="M195" s="2" t="s">
        <v>2005</v>
      </c>
      <c r="N195" s="2" t="s">
        <v>489</v>
      </c>
      <c r="O195" s="2">
        <v>37</v>
      </c>
      <c r="P195" s="2"/>
      <c r="Q195" s="2" t="s">
        <v>4763</v>
      </c>
      <c r="R195" s="2" t="s">
        <v>2423</v>
      </c>
      <c r="S195" s="3" t="str">
        <f t="shared" si="35"/>
        <v>%Z087102</v>
      </c>
      <c r="T195" s="2" t="str">
        <f t="shared" si="36"/>
        <v>08XSC-7007</v>
      </c>
      <c r="U195" s="2" t="s">
        <v>4767</v>
      </c>
      <c r="V195" s="2" t="str">
        <f t="shared" si="37"/>
        <v>阻火器出口管线切断阀关</v>
      </c>
      <c r="W195" s="114" t="s">
        <v>2009</v>
      </c>
      <c r="X195" s="34" t="s">
        <v>4693</v>
      </c>
      <c r="Y195" s="114"/>
      <c r="Z195" s="58" t="s">
        <v>165</v>
      </c>
      <c r="AA195" s="4"/>
      <c r="AB195" s="4"/>
      <c r="AC195" s="5"/>
      <c r="AD195" s="6"/>
      <c r="AE195" s="6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4"/>
      <c r="BL195" s="8"/>
      <c r="BM195" s="8"/>
      <c r="BN195" s="8"/>
      <c r="BO195" s="4"/>
      <c r="BP195" s="4"/>
      <c r="BQ195" s="4"/>
      <c r="BR195" s="4"/>
      <c r="BS195" s="112"/>
      <c r="BT195" s="19"/>
      <c r="BU195" s="18"/>
      <c r="BV195" s="19"/>
      <c r="BW195" s="21"/>
    </row>
    <row r="196" spans="1:75" ht="19.899999999999999" customHeight="1">
      <c r="A196" s="194">
        <v>163</v>
      </c>
      <c r="B196" s="195">
        <v>3</v>
      </c>
      <c r="C196" s="195"/>
      <c r="D196" s="196" t="s">
        <v>4768</v>
      </c>
      <c r="E196" s="196" t="s">
        <v>4769</v>
      </c>
      <c r="F196" s="2" t="str">
        <f t="shared" si="30"/>
        <v>FCS0302</v>
      </c>
      <c r="G196" s="1">
        <f t="shared" si="38"/>
        <v>8</v>
      </c>
      <c r="H196" s="1">
        <f t="shared" si="39"/>
        <v>7</v>
      </c>
      <c r="I196" s="1">
        <v>3</v>
      </c>
      <c r="J196" s="60" t="str">
        <f t="shared" si="40"/>
        <v>ADV151-P</v>
      </c>
      <c r="K196" s="2" t="str">
        <f t="shared" si="34"/>
        <v>DI</v>
      </c>
      <c r="L196" s="2"/>
      <c r="M196" s="2" t="s">
        <v>2005</v>
      </c>
      <c r="N196" s="2" t="s">
        <v>489</v>
      </c>
      <c r="O196" s="2">
        <v>37</v>
      </c>
      <c r="P196" s="2"/>
      <c r="Q196" s="2" t="s">
        <v>4770</v>
      </c>
      <c r="R196" s="2" t="s">
        <v>2423</v>
      </c>
      <c r="S196" s="3" t="str">
        <f t="shared" si="35"/>
        <v>%Z087103</v>
      </c>
      <c r="T196" s="2" t="str">
        <f t="shared" si="36"/>
        <v>08XSO-7008</v>
      </c>
      <c r="U196" s="2" t="s">
        <v>4771</v>
      </c>
      <c r="V196" s="2" t="str">
        <f t="shared" si="37"/>
        <v>N2至阻火器出口切断阀开</v>
      </c>
      <c r="W196" s="114" t="s">
        <v>2009</v>
      </c>
      <c r="X196" s="34" t="s">
        <v>4693</v>
      </c>
      <c r="Y196" s="114"/>
      <c r="Z196" s="58" t="s">
        <v>165</v>
      </c>
      <c r="AA196" s="4"/>
      <c r="AB196" s="4"/>
      <c r="AC196" s="5"/>
      <c r="AD196" s="6"/>
      <c r="AE196" s="6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4"/>
      <c r="BL196" s="8"/>
      <c r="BM196" s="8"/>
      <c r="BN196" s="8"/>
      <c r="BO196" s="4"/>
      <c r="BP196" s="4"/>
      <c r="BQ196" s="4"/>
      <c r="BR196" s="4"/>
      <c r="BS196" s="112"/>
      <c r="BT196" s="19"/>
      <c r="BU196" s="18"/>
      <c r="BV196" s="19"/>
      <c r="BW196" s="21"/>
    </row>
    <row r="197" spans="1:75" ht="19.899999999999999" customHeight="1">
      <c r="A197" s="194">
        <v>164</v>
      </c>
      <c r="B197" s="195">
        <v>4</v>
      </c>
      <c r="C197" s="195"/>
      <c r="D197" s="196" t="s">
        <v>4772</v>
      </c>
      <c r="E197" s="196" t="s">
        <v>4773</v>
      </c>
      <c r="F197" s="2" t="str">
        <f t="shared" si="30"/>
        <v>FCS0302</v>
      </c>
      <c r="G197" s="1">
        <f t="shared" si="38"/>
        <v>8</v>
      </c>
      <c r="H197" s="1">
        <f t="shared" si="39"/>
        <v>7</v>
      </c>
      <c r="I197" s="1">
        <v>4</v>
      </c>
      <c r="J197" s="60" t="str">
        <f t="shared" si="40"/>
        <v>ADV151-P</v>
      </c>
      <c r="K197" s="2" t="str">
        <f t="shared" si="34"/>
        <v>DI</v>
      </c>
      <c r="L197" s="2"/>
      <c r="M197" s="2" t="s">
        <v>2005</v>
      </c>
      <c r="N197" s="2" t="s">
        <v>489</v>
      </c>
      <c r="O197" s="2">
        <v>37</v>
      </c>
      <c r="P197" s="2"/>
      <c r="Q197" s="2" t="s">
        <v>4770</v>
      </c>
      <c r="R197" s="2" t="s">
        <v>2423</v>
      </c>
      <c r="S197" s="3" t="str">
        <f t="shared" si="35"/>
        <v>%Z087104</v>
      </c>
      <c r="T197" s="2" t="str">
        <f t="shared" si="36"/>
        <v>08XSC-7008</v>
      </c>
      <c r="U197" s="2" t="s">
        <v>4774</v>
      </c>
      <c r="V197" s="2" t="str">
        <f t="shared" si="37"/>
        <v>N2至阻火器出口切断阀关</v>
      </c>
      <c r="W197" s="114" t="s">
        <v>2009</v>
      </c>
      <c r="X197" s="34" t="s">
        <v>4693</v>
      </c>
      <c r="Y197" s="114"/>
      <c r="Z197" s="58" t="s">
        <v>165</v>
      </c>
      <c r="AA197" s="4"/>
      <c r="AB197" s="4"/>
      <c r="AC197" s="5"/>
      <c r="AD197" s="6"/>
      <c r="AE197" s="6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4"/>
      <c r="BL197" s="8"/>
      <c r="BM197" s="8"/>
      <c r="BN197" s="8"/>
      <c r="BO197" s="4"/>
      <c r="BP197" s="4"/>
      <c r="BQ197" s="4"/>
      <c r="BR197" s="4"/>
      <c r="BS197" s="112"/>
      <c r="BT197" s="19"/>
      <c r="BU197" s="18"/>
      <c r="BV197" s="19"/>
      <c r="BW197" s="21"/>
    </row>
    <row r="198" spans="1:75" ht="19.899999999999999" customHeight="1">
      <c r="A198" s="194">
        <v>165</v>
      </c>
      <c r="B198" s="195">
        <v>5</v>
      </c>
      <c r="C198" s="195"/>
      <c r="D198" s="196" t="s">
        <v>4775</v>
      </c>
      <c r="E198" s="196" t="s">
        <v>4776</v>
      </c>
      <c r="F198" s="2" t="str">
        <f t="shared" si="30"/>
        <v>FCS0302</v>
      </c>
      <c r="G198" s="1">
        <f t="shared" si="38"/>
        <v>8</v>
      </c>
      <c r="H198" s="1">
        <f t="shared" si="39"/>
        <v>7</v>
      </c>
      <c r="I198" s="1">
        <v>5</v>
      </c>
      <c r="J198" s="60" t="str">
        <f t="shared" si="40"/>
        <v>ADV151-P</v>
      </c>
      <c r="K198" s="2" t="str">
        <f t="shared" si="34"/>
        <v>DI</v>
      </c>
      <c r="L198" s="2"/>
      <c r="M198" s="2" t="s">
        <v>2005</v>
      </c>
      <c r="N198" s="2" t="s">
        <v>489</v>
      </c>
      <c r="O198" s="2">
        <v>37</v>
      </c>
      <c r="P198" s="2"/>
      <c r="Q198" s="2" t="s">
        <v>4777</v>
      </c>
      <c r="R198" s="2" t="s">
        <v>2423</v>
      </c>
      <c r="S198" s="3" t="str">
        <f t="shared" si="35"/>
        <v>%Z087105</v>
      </c>
      <c r="T198" s="2" t="str">
        <f t="shared" si="36"/>
        <v>08XSO-7022</v>
      </c>
      <c r="U198" s="2" t="s">
        <v>4778</v>
      </c>
      <c r="V198" s="2" t="str">
        <f t="shared" si="37"/>
        <v>TK706A外卖切断阀开</v>
      </c>
      <c r="W198" s="114" t="s">
        <v>2009</v>
      </c>
      <c r="X198" s="34" t="s">
        <v>4693</v>
      </c>
      <c r="Y198" s="114"/>
      <c r="Z198" s="58" t="s">
        <v>165</v>
      </c>
      <c r="AA198" s="4"/>
      <c r="AB198" s="4"/>
      <c r="AC198" s="5"/>
      <c r="AD198" s="6"/>
      <c r="AE198" s="6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4"/>
      <c r="BL198" s="8"/>
      <c r="BM198" s="8"/>
      <c r="BN198" s="8"/>
      <c r="BO198" s="4"/>
      <c r="BP198" s="4"/>
      <c r="BQ198" s="4"/>
      <c r="BR198" s="4"/>
      <c r="BS198" s="112"/>
      <c r="BT198" s="19"/>
      <c r="BU198" s="18"/>
      <c r="BV198" s="19"/>
      <c r="BW198" s="21"/>
    </row>
    <row r="199" spans="1:75" ht="19.899999999999999" customHeight="1">
      <c r="A199" s="194">
        <v>166</v>
      </c>
      <c r="B199" s="195">
        <v>6</v>
      </c>
      <c r="C199" s="195"/>
      <c r="D199" s="196" t="s">
        <v>4779</v>
      </c>
      <c r="E199" s="196" t="s">
        <v>4780</v>
      </c>
      <c r="F199" s="2" t="str">
        <f t="shared" si="30"/>
        <v>FCS0302</v>
      </c>
      <c r="G199" s="1">
        <f t="shared" si="38"/>
        <v>8</v>
      </c>
      <c r="H199" s="1">
        <f t="shared" si="39"/>
        <v>7</v>
      </c>
      <c r="I199" s="1">
        <v>6</v>
      </c>
      <c r="J199" s="60" t="str">
        <f t="shared" si="40"/>
        <v>ADV151-P</v>
      </c>
      <c r="K199" s="2" t="str">
        <f t="shared" si="34"/>
        <v>DI</v>
      </c>
      <c r="L199" s="2"/>
      <c r="M199" s="2" t="s">
        <v>2005</v>
      </c>
      <c r="N199" s="2" t="s">
        <v>489</v>
      </c>
      <c r="O199" s="2">
        <v>37</v>
      </c>
      <c r="P199" s="2"/>
      <c r="Q199" s="2" t="s">
        <v>4777</v>
      </c>
      <c r="R199" s="2" t="s">
        <v>2423</v>
      </c>
      <c r="S199" s="3" t="str">
        <f t="shared" si="35"/>
        <v>%Z087106</v>
      </c>
      <c r="T199" s="2" t="str">
        <f t="shared" si="36"/>
        <v>08XSC-7022</v>
      </c>
      <c r="U199" s="2" t="s">
        <v>4781</v>
      </c>
      <c r="V199" s="2" t="str">
        <f t="shared" si="37"/>
        <v>TK706A外卖切断阀关</v>
      </c>
      <c r="W199" s="114" t="s">
        <v>2009</v>
      </c>
      <c r="X199" s="34" t="s">
        <v>4693</v>
      </c>
      <c r="Y199" s="114"/>
      <c r="Z199" s="58" t="s">
        <v>165</v>
      </c>
      <c r="AA199" s="4"/>
      <c r="AB199" s="4"/>
      <c r="AC199" s="5"/>
      <c r="AD199" s="6"/>
      <c r="AE199" s="6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4"/>
      <c r="BL199" s="8"/>
      <c r="BM199" s="8"/>
      <c r="BN199" s="8"/>
      <c r="BO199" s="4"/>
      <c r="BP199" s="4"/>
      <c r="BQ199" s="4"/>
      <c r="BR199" s="4"/>
      <c r="BS199" s="112"/>
      <c r="BT199" s="19"/>
      <c r="BU199" s="18"/>
      <c r="BV199" s="19"/>
      <c r="BW199" s="21"/>
    </row>
    <row r="200" spans="1:75" ht="19.899999999999999" customHeight="1">
      <c r="A200" s="194">
        <v>167</v>
      </c>
      <c r="B200" s="195">
        <v>7</v>
      </c>
      <c r="C200" s="195"/>
      <c r="D200" s="196" t="s">
        <v>4782</v>
      </c>
      <c r="E200" s="196" t="s">
        <v>4783</v>
      </c>
      <c r="F200" s="2" t="str">
        <f t="shared" si="30"/>
        <v>FCS0302</v>
      </c>
      <c r="G200" s="1">
        <f t="shared" si="38"/>
        <v>8</v>
      </c>
      <c r="H200" s="1">
        <f t="shared" si="39"/>
        <v>7</v>
      </c>
      <c r="I200" s="1">
        <v>7</v>
      </c>
      <c r="J200" s="60" t="str">
        <f t="shared" si="40"/>
        <v>ADV151-P</v>
      </c>
      <c r="K200" s="2" t="str">
        <f t="shared" si="34"/>
        <v>DI</v>
      </c>
      <c r="L200" s="2"/>
      <c r="M200" s="2" t="s">
        <v>2005</v>
      </c>
      <c r="N200" s="2" t="s">
        <v>489</v>
      </c>
      <c r="O200" s="2">
        <v>37</v>
      </c>
      <c r="P200" s="2"/>
      <c r="Q200" s="2" t="s">
        <v>4784</v>
      </c>
      <c r="R200" s="2" t="s">
        <v>2423</v>
      </c>
      <c r="S200" s="3" t="str">
        <f t="shared" si="35"/>
        <v>%Z087107</v>
      </c>
      <c r="T200" s="2" t="str">
        <f t="shared" si="36"/>
        <v>08XSO-7023</v>
      </c>
      <c r="U200" s="2" t="s">
        <v>4785</v>
      </c>
      <c r="V200" s="2" t="str">
        <f t="shared" si="37"/>
        <v>TK706B外卖切断阀开</v>
      </c>
      <c r="W200" s="114" t="s">
        <v>2009</v>
      </c>
      <c r="X200" s="34" t="s">
        <v>4693</v>
      </c>
      <c r="Y200" s="114"/>
      <c r="Z200" s="58" t="s">
        <v>165</v>
      </c>
      <c r="AA200" s="4"/>
      <c r="AB200" s="4"/>
      <c r="AC200" s="5"/>
      <c r="AD200" s="6"/>
      <c r="AE200" s="6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4"/>
      <c r="BL200" s="8"/>
      <c r="BM200" s="8"/>
      <c r="BN200" s="8"/>
      <c r="BO200" s="4"/>
      <c r="BP200" s="4"/>
      <c r="BQ200" s="4"/>
      <c r="BR200" s="4"/>
      <c r="BS200" s="112"/>
      <c r="BT200" s="19"/>
      <c r="BU200" s="18"/>
      <c r="BV200" s="19"/>
      <c r="BW200" s="21"/>
    </row>
    <row r="201" spans="1:75" ht="19.899999999999999" customHeight="1">
      <c r="A201" s="194">
        <v>168</v>
      </c>
      <c r="B201" s="195">
        <v>8</v>
      </c>
      <c r="C201" s="195"/>
      <c r="D201" s="196" t="s">
        <v>4786</v>
      </c>
      <c r="E201" s="196" t="s">
        <v>4787</v>
      </c>
      <c r="F201" s="2" t="str">
        <f t="shared" si="30"/>
        <v>FCS0302</v>
      </c>
      <c r="G201" s="1">
        <f t="shared" si="38"/>
        <v>8</v>
      </c>
      <c r="H201" s="1">
        <f t="shared" si="39"/>
        <v>7</v>
      </c>
      <c r="I201" s="1">
        <v>8</v>
      </c>
      <c r="J201" s="60" t="str">
        <f t="shared" si="40"/>
        <v>ADV151-P</v>
      </c>
      <c r="K201" s="2" t="str">
        <f t="shared" si="34"/>
        <v>DI</v>
      </c>
      <c r="L201" s="2"/>
      <c r="M201" s="2" t="s">
        <v>2005</v>
      </c>
      <c r="N201" s="2" t="s">
        <v>489</v>
      </c>
      <c r="O201" s="2">
        <v>37</v>
      </c>
      <c r="P201" s="2"/>
      <c r="Q201" s="2" t="s">
        <v>4784</v>
      </c>
      <c r="R201" s="2" t="s">
        <v>2423</v>
      </c>
      <c r="S201" s="3" t="str">
        <f t="shared" si="35"/>
        <v>%Z087108</v>
      </c>
      <c r="T201" s="2" t="str">
        <f t="shared" si="36"/>
        <v>08XSC-7023</v>
      </c>
      <c r="U201" s="2" t="s">
        <v>4788</v>
      </c>
      <c r="V201" s="2" t="str">
        <f t="shared" si="37"/>
        <v>TK706B外卖切断阀关</v>
      </c>
      <c r="W201" s="114" t="s">
        <v>2009</v>
      </c>
      <c r="X201" s="34" t="s">
        <v>4693</v>
      </c>
      <c r="Y201" s="114"/>
      <c r="Z201" s="58" t="s">
        <v>165</v>
      </c>
      <c r="AA201" s="4"/>
      <c r="AB201" s="4"/>
      <c r="AC201" s="5"/>
      <c r="AD201" s="6"/>
      <c r="AE201" s="6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4"/>
      <c r="BL201" s="8"/>
      <c r="BM201" s="8"/>
      <c r="BN201" s="8"/>
      <c r="BO201" s="4"/>
      <c r="BP201" s="4"/>
      <c r="BQ201" s="4"/>
      <c r="BR201" s="4"/>
      <c r="BS201" s="112"/>
      <c r="BT201" s="19"/>
      <c r="BU201" s="18"/>
      <c r="BV201" s="19"/>
      <c r="BW201" s="21"/>
    </row>
    <row r="202" spans="1:75" ht="19.899999999999999" customHeight="1">
      <c r="A202" s="194">
        <v>169</v>
      </c>
      <c r="B202" s="195">
        <v>9</v>
      </c>
      <c r="C202" s="195"/>
      <c r="D202" s="196" t="s">
        <v>4789</v>
      </c>
      <c r="E202" s="196" t="s">
        <v>4790</v>
      </c>
      <c r="F202" s="2" t="str">
        <f t="shared" si="30"/>
        <v>FCS0302</v>
      </c>
      <c r="G202" s="1">
        <f t="shared" si="38"/>
        <v>8</v>
      </c>
      <c r="H202" s="1">
        <f t="shared" si="39"/>
        <v>7</v>
      </c>
      <c r="I202" s="1">
        <v>9</v>
      </c>
      <c r="J202" s="60" t="str">
        <f t="shared" si="40"/>
        <v>ADV151-P</v>
      </c>
      <c r="K202" s="2" t="str">
        <f t="shared" si="34"/>
        <v>DI</v>
      </c>
      <c r="L202" s="2"/>
      <c r="M202" s="2" t="s">
        <v>2005</v>
      </c>
      <c r="N202" s="2" t="s">
        <v>489</v>
      </c>
      <c r="O202" s="2">
        <v>37</v>
      </c>
      <c r="P202" s="2"/>
      <c r="Q202" s="2" t="s">
        <v>4791</v>
      </c>
      <c r="R202" s="2" t="s">
        <v>2423</v>
      </c>
      <c r="S202" s="3" t="str">
        <f t="shared" si="35"/>
        <v>%Z087109</v>
      </c>
      <c r="T202" s="2" t="str">
        <f t="shared" si="36"/>
        <v>08XSO-7025</v>
      </c>
      <c r="U202" s="2" t="s">
        <v>4792</v>
      </c>
      <c r="V202" s="2" t="str">
        <f t="shared" si="37"/>
        <v>TK706B回流切断阀开</v>
      </c>
      <c r="W202" s="114" t="s">
        <v>2009</v>
      </c>
      <c r="X202" s="34" t="s">
        <v>4693</v>
      </c>
      <c r="Y202" s="114"/>
      <c r="Z202" s="58" t="s">
        <v>165</v>
      </c>
      <c r="AA202" s="4"/>
      <c r="AB202" s="4"/>
      <c r="AC202" s="5"/>
      <c r="AD202" s="6"/>
      <c r="AE202" s="6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4"/>
      <c r="BL202" s="8"/>
      <c r="BM202" s="8"/>
      <c r="BN202" s="8"/>
      <c r="BO202" s="4"/>
      <c r="BP202" s="4"/>
      <c r="BQ202" s="4"/>
      <c r="BR202" s="4"/>
      <c r="BS202" s="112"/>
      <c r="BT202" s="19"/>
      <c r="BU202" s="18"/>
      <c r="BV202" s="19"/>
      <c r="BW202" s="21"/>
    </row>
    <row r="203" spans="1:75" ht="19.899999999999999" customHeight="1">
      <c r="A203" s="194">
        <v>170</v>
      </c>
      <c r="B203" s="195">
        <v>10</v>
      </c>
      <c r="C203" s="195"/>
      <c r="D203" s="196" t="s">
        <v>4793</v>
      </c>
      <c r="E203" s="196" t="s">
        <v>4794</v>
      </c>
      <c r="F203" s="2" t="str">
        <f t="shared" si="30"/>
        <v>FCS0302</v>
      </c>
      <c r="G203" s="1">
        <f t="shared" si="38"/>
        <v>8</v>
      </c>
      <c r="H203" s="1">
        <f t="shared" si="39"/>
        <v>7</v>
      </c>
      <c r="I203" s="1">
        <v>10</v>
      </c>
      <c r="J203" s="60" t="str">
        <f t="shared" si="40"/>
        <v>ADV151-P</v>
      </c>
      <c r="K203" s="2" t="str">
        <f t="shared" si="34"/>
        <v>DI</v>
      </c>
      <c r="L203" s="2"/>
      <c r="M203" s="2" t="s">
        <v>2005</v>
      </c>
      <c r="N203" s="2" t="s">
        <v>489</v>
      </c>
      <c r="O203" s="2">
        <v>37</v>
      </c>
      <c r="P203" s="2"/>
      <c r="Q203" s="2" t="s">
        <v>4791</v>
      </c>
      <c r="R203" s="2" t="s">
        <v>2423</v>
      </c>
      <c r="S203" s="3" t="str">
        <f t="shared" si="35"/>
        <v>%Z087110</v>
      </c>
      <c r="T203" s="2" t="str">
        <f t="shared" si="36"/>
        <v>08XSC-7025</v>
      </c>
      <c r="U203" s="2" t="s">
        <v>4795</v>
      </c>
      <c r="V203" s="2" t="str">
        <f t="shared" si="37"/>
        <v>TK706B回流切断阀关</v>
      </c>
      <c r="W203" s="114" t="s">
        <v>2009</v>
      </c>
      <c r="X203" s="34" t="s">
        <v>4693</v>
      </c>
      <c r="Y203" s="114"/>
      <c r="Z203" s="58" t="s">
        <v>165</v>
      </c>
      <c r="AA203" s="4"/>
      <c r="AB203" s="4"/>
      <c r="AC203" s="5"/>
      <c r="AD203" s="6"/>
      <c r="AE203" s="6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4"/>
      <c r="BL203" s="8"/>
      <c r="BM203" s="8"/>
      <c r="BN203" s="8"/>
      <c r="BO203" s="4"/>
      <c r="BP203" s="4"/>
      <c r="BQ203" s="4"/>
      <c r="BR203" s="4"/>
      <c r="BS203" s="112"/>
      <c r="BT203" s="19"/>
      <c r="BU203" s="18"/>
      <c r="BV203" s="19"/>
      <c r="BW203" s="21"/>
    </row>
    <row r="204" spans="1:75" ht="19.899999999999999" customHeight="1">
      <c r="A204" s="194">
        <v>171</v>
      </c>
      <c r="B204" s="195">
        <v>11</v>
      </c>
      <c r="C204" s="195"/>
      <c r="D204" s="196" t="s">
        <v>4796</v>
      </c>
      <c r="E204" s="196" t="s">
        <v>4797</v>
      </c>
      <c r="F204" s="2" t="str">
        <f t="shared" si="30"/>
        <v>FCS0302</v>
      </c>
      <c r="G204" s="1">
        <f t="shared" si="38"/>
        <v>8</v>
      </c>
      <c r="H204" s="1">
        <f t="shared" si="39"/>
        <v>7</v>
      </c>
      <c r="I204" s="1">
        <v>11</v>
      </c>
      <c r="J204" s="60" t="str">
        <f t="shared" si="40"/>
        <v>ADV151-P</v>
      </c>
      <c r="K204" s="2" t="str">
        <f t="shared" si="34"/>
        <v>DI</v>
      </c>
      <c r="L204" s="2"/>
      <c r="M204" s="2" t="s">
        <v>2005</v>
      </c>
      <c r="N204" s="2" t="s">
        <v>489</v>
      </c>
      <c r="O204" s="2">
        <v>37</v>
      </c>
      <c r="P204" s="2"/>
      <c r="Q204" s="2" t="s">
        <v>4798</v>
      </c>
      <c r="R204" s="2" t="s">
        <v>2423</v>
      </c>
      <c r="S204" s="3" t="str">
        <f t="shared" si="35"/>
        <v>%Z087111</v>
      </c>
      <c r="T204" s="2" t="str">
        <f t="shared" si="36"/>
        <v>08XSO-7029</v>
      </c>
      <c r="U204" s="2" t="s">
        <v>4799</v>
      </c>
      <c r="V204" s="2" t="str">
        <f t="shared" si="37"/>
        <v>TK706A放空切断阀开</v>
      </c>
      <c r="W204" s="114" t="s">
        <v>2009</v>
      </c>
      <c r="X204" s="34" t="s">
        <v>4693</v>
      </c>
      <c r="Y204" s="114"/>
      <c r="Z204" s="58" t="s">
        <v>165</v>
      </c>
      <c r="AA204" s="4"/>
      <c r="AB204" s="4"/>
      <c r="AC204" s="5"/>
      <c r="AD204" s="6"/>
      <c r="AE204" s="6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4"/>
      <c r="BL204" s="8"/>
      <c r="BM204" s="8"/>
      <c r="BN204" s="8"/>
      <c r="BO204" s="4"/>
      <c r="BP204" s="4"/>
      <c r="BQ204" s="4"/>
      <c r="BR204" s="4"/>
      <c r="BS204" s="112"/>
      <c r="BT204" s="19"/>
      <c r="BU204" s="18"/>
      <c r="BV204" s="19"/>
      <c r="BW204" s="21"/>
    </row>
    <row r="205" spans="1:75" ht="19.899999999999999" customHeight="1">
      <c r="A205" s="194">
        <v>172</v>
      </c>
      <c r="B205" s="195">
        <v>12</v>
      </c>
      <c r="C205" s="195"/>
      <c r="D205" s="196" t="s">
        <v>4800</v>
      </c>
      <c r="E205" s="196" t="s">
        <v>4801</v>
      </c>
      <c r="F205" s="2" t="str">
        <f t="shared" si="30"/>
        <v>FCS0302</v>
      </c>
      <c r="G205" s="1">
        <f t="shared" si="38"/>
        <v>8</v>
      </c>
      <c r="H205" s="1">
        <f t="shared" si="39"/>
        <v>7</v>
      </c>
      <c r="I205" s="1">
        <v>12</v>
      </c>
      <c r="J205" s="60" t="str">
        <f t="shared" si="40"/>
        <v>ADV151-P</v>
      </c>
      <c r="K205" s="2" t="str">
        <f t="shared" si="34"/>
        <v>DI</v>
      </c>
      <c r="L205" s="2"/>
      <c r="M205" s="2" t="s">
        <v>2005</v>
      </c>
      <c r="N205" s="2" t="s">
        <v>489</v>
      </c>
      <c r="O205" s="2">
        <v>37</v>
      </c>
      <c r="P205" s="2"/>
      <c r="Q205" s="2" t="s">
        <v>4798</v>
      </c>
      <c r="R205" s="2" t="s">
        <v>2423</v>
      </c>
      <c r="S205" s="3" t="str">
        <f t="shared" si="35"/>
        <v>%Z087112</v>
      </c>
      <c r="T205" s="2" t="str">
        <f t="shared" si="36"/>
        <v>08XSC-7029</v>
      </c>
      <c r="U205" s="2" t="s">
        <v>4802</v>
      </c>
      <c r="V205" s="2" t="str">
        <f t="shared" si="37"/>
        <v>TK706A放空切断阀关</v>
      </c>
      <c r="W205" s="114" t="s">
        <v>2009</v>
      </c>
      <c r="X205" s="34" t="s">
        <v>4693</v>
      </c>
      <c r="Y205" s="114"/>
      <c r="Z205" s="58" t="s">
        <v>165</v>
      </c>
      <c r="AA205" s="4"/>
      <c r="AB205" s="4"/>
      <c r="AC205" s="5"/>
      <c r="AD205" s="6"/>
      <c r="AE205" s="6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4"/>
      <c r="BL205" s="8"/>
      <c r="BM205" s="8"/>
      <c r="BN205" s="8"/>
      <c r="BO205" s="4"/>
      <c r="BP205" s="4"/>
      <c r="BQ205" s="4"/>
      <c r="BR205" s="4"/>
      <c r="BS205" s="112"/>
      <c r="BT205" s="19"/>
      <c r="BU205" s="18"/>
      <c r="BV205" s="19"/>
      <c r="BW205" s="21"/>
    </row>
    <row r="206" spans="1:75" ht="19.899999999999999" customHeight="1">
      <c r="A206" s="194">
        <v>173</v>
      </c>
      <c r="B206" s="195">
        <v>13</v>
      </c>
      <c r="C206" s="195"/>
      <c r="D206" s="196" t="s">
        <v>4803</v>
      </c>
      <c r="E206" s="196" t="s">
        <v>4804</v>
      </c>
      <c r="F206" s="2" t="str">
        <f t="shared" si="30"/>
        <v>FCS0302</v>
      </c>
      <c r="G206" s="1">
        <f t="shared" si="38"/>
        <v>8</v>
      </c>
      <c r="H206" s="1">
        <f t="shared" si="39"/>
        <v>7</v>
      </c>
      <c r="I206" s="1">
        <v>13</v>
      </c>
      <c r="J206" s="60" t="str">
        <f t="shared" si="40"/>
        <v>ADV151-P</v>
      </c>
      <c r="K206" s="2" t="str">
        <f t="shared" si="34"/>
        <v>DI</v>
      </c>
      <c r="L206" s="2"/>
      <c r="M206" s="2" t="s">
        <v>2005</v>
      </c>
      <c r="N206" s="2" t="s">
        <v>489</v>
      </c>
      <c r="O206" s="2">
        <v>37</v>
      </c>
      <c r="P206" s="2"/>
      <c r="Q206" s="2" t="s">
        <v>4805</v>
      </c>
      <c r="R206" s="2" t="s">
        <v>2423</v>
      </c>
      <c r="S206" s="3" t="str">
        <f t="shared" si="35"/>
        <v>%Z087113</v>
      </c>
      <c r="T206" s="2" t="str">
        <f t="shared" si="36"/>
        <v>08XSO-7032</v>
      </c>
      <c r="U206" s="2" t="s">
        <v>4806</v>
      </c>
      <c r="V206" s="2" t="str">
        <f t="shared" si="37"/>
        <v>TK706A出料切断阀开</v>
      </c>
      <c r="W206" s="114" t="s">
        <v>2009</v>
      </c>
      <c r="X206" s="34" t="s">
        <v>4693</v>
      </c>
      <c r="Y206" s="114"/>
      <c r="Z206" s="58" t="s">
        <v>165</v>
      </c>
      <c r="AA206" s="4"/>
      <c r="AB206" s="4"/>
      <c r="AC206" s="5"/>
      <c r="AD206" s="6"/>
      <c r="AE206" s="6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4"/>
      <c r="BL206" s="8"/>
      <c r="BM206" s="8"/>
      <c r="BN206" s="8"/>
      <c r="BO206" s="4"/>
      <c r="BP206" s="4"/>
      <c r="BQ206" s="4"/>
      <c r="BR206" s="4"/>
      <c r="BS206" s="112"/>
      <c r="BT206" s="19"/>
      <c r="BU206" s="18"/>
      <c r="BV206" s="19"/>
      <c r="BW206" s="21"/>
    </row>
    <row r="207" spans="1:75" ht="19.899999999999999" customHeight="1">
      <c r="A207" s="194">
        <v>174</v>
      </c>
      <c r="B207" s="195">
        <v>14</v>
      </c>
      <c r="C207" s="195"/>
      <c r="D207" s="196" t="s">
        <v>4807</v>
      </c>
      <c r="E207" s="196" t="s">
        <v>4808</v>
      </c>
      <c r="F207" s="2" t="str">
        <f t="shared" si="30"/>
        <v>FCS0302</v>
      </c>
      <c r="G207" s="1">
        <f t="shared" si="38"/>
        <v>8</v>
      </c>
      <c r="H207" s="1">
        <f t="shared" si="39"/>
        <v>7</v>
      </c>
      <c r="I207" s="1">
        <v>14</v>
      </c>
      <c r="J207" s="60" t="str">
        <f t="shared" si="40"/>
        <v>ADV151-P</v>
      </c>
      <c r="K207" s="2" t="str">
        <f t="shared" si="34"/>
        <v>DI</v>
      </c>
      <c r="L207" s="2"/>
      <c r="M207" s="2" t="s">
        <v>2005</v>
      </c>
      <c r="N207" s="2" t="s">
        <v>489</v>
      </c>
      <c r="O207" s="2">
        <v>37</v>
      </c>
      <c r="P207" s="2"/>
      <c r="Q207" s="2" t="s">
        <v>4805</v>
      </c>
      <c r="R207" s="2" t="s">
        <v>2423</v>
      </c>
      <c r="S207" s="3" t="str">
        <f t="shared" si="35"/>
        <v>%Z087114</v>
      </c>
      <c r="T207" s="2" t="str">
        <f t="shared" si="36"/>
        <v>08XSC-7032</v>
      </c>
      <c r="U207" s="2" t="s">
        <v>4809</v>
      </c>
      <c r="V207" s="2" t="str">
        <f t="shared" si="37"/>
        <v>TK706A出料切断阀关</v>
      </c>
      <c r="W207" s="114" t="s">
        <v>2009</v>
      </c>
      <c r="X207" s="34" t="s">
        <v>4693</v>
      </c>
      <c r="Y207" s="114"/>
      <c r="Z207" s="58" t="s">
        <v>165</v>
      </c>
      <c r="AA207" s="4"/>
      <c r="AB207" s="4"/>
      <c r="AC207" s="5"/>
      <c r="AD207" s="6"/>
      <c r="AE207" s="6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4"/>
      <c r="BL207" s="8"/>
      <c r="BM207" s="8"/>
      <c r="BN207" s="8"/>
      <c r="BO207" s="4"/>
      <c r="BP207" s="4"/>
      <c r="BQ207" s="4"/>
      <c r="BR207" s="4"/>
      <c r="BS207" s="112"/>
      <c r="BT207" s="19"/>
      <c r="BU207" s="18"/>
      <c r="BV207" s="19"/>
      <c r="BW207" s="21"/>
    </row>
    <row r="208" spans="1:75" ht="19.899999999999999" customHeight="1">
      <c r="A208" s="194">
        <v>175</v>
      </c>
      <c r="B208" s="195">
        <v>15</v>
      </c>
      <c r="C208" s="195"/>
      <c r="D208" s="196" t="s">
        <v>4810</v>
      </c>
      <c r="E208" s="196" t="s">
        <v>4811</v>
      </c>
      <c r="F208" s="2" t="str">
        <f t="shared" si="30"/>
        <v>FCS0302</v>
      </c>
      <c r="G208" s="1">
        <f t="shared" si="38"/>
        <v>8</v>
      </c>
      <c r="H208" s="1">
        <f t="shared" si="39"/>
        <v>7</v>
      </c>
      <c r="I208" s="1">
        <v>15</v>
      </c>
      <c r="J208" s="60" t="str">
        <f t="shared" si="40"/>
        <v>ADV151-P</v>
      </c>
      <c r="K208" s="2" t="str">
        <f t="shared" si="34"/>
        <v>DI</v>
      </c>
      <c r="L208" s="2"/>
      <c r="M208" s="2" t="s">
        <v>2005</v>
      </c>
      <c r="N208" s="2" t="s">
        <v>489</v>
      </c>
      <c r="O208" s="2">
        <v>38</v>
      </c>
      <c r="P208" s="2"/>
      <c r="Q208" s="2" t="s">
        <v>4812</v>
      </c>
      <c r="R208" s="2" t="s">
        <v>2423</v>
      </c>
      <c r="S208" s="3" t="str">
        <f t="shared" si="35"/>
        <v>%Z087115</v>
      </c>
      <c r="T208" s="2" t="str">
        <f t="shared" si="36"/>
        <v>08XSO-7033</v>
      </c>
      <c r="U208" s="2" t="s">
        <v>4813</v>
      </c>
      <c r="V208" s="2" t="str">
        <f t="shared" si="37"/>
        <v>TK706B出料切断阀开</v>
      </c>
      <c r="W208" s="114" t="s">
        <v>2009</v>
      </c>
      <c r="X208" s="34" t="s">
        <v>4693</v>
      </c>
      <c r="Y208" s="114"/>
      <c r="Z208" s="58" t="s">
        <v>165</v>
      </c>
      <c r="AA208" s="4"/>
      <c r="AB208" s="4"/>
      <c r="AC208" s="5"/>
      <c r="AD208" s="6"/>
      <c r="AE208" s="6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4"/>
      <c r="BL208" s="8"/>
      <c r="BM208" s="8"/>
      <c r="BN208" s="8"/>
      <c r="BO208" s="4"/>
      <c r="BP208" s="4"/>
      <c r="BQ208" s="4"/>
      <c r="BR208" s="4"/>
      <c r="BS208" s="112"/>
      <c r="BT208" s="19"/>
      <c r="BU208" s="18"/>
      <c r="BV208" s="19"/>
      <c r="BW208" s="21"/>
    </row>
    <row r="209" spans="1:75" ht="19.899999999999999" customHeight="1">
      <c r="A209" s="194">
        <v>176</v>
      </c>
      <c r="B209" s="195">
        <v>16</v>
      </c>
      <c r="C209" s="195"/>
      <c r="D209" s="196" t="s">
        <v>4814</v>
      </c>
      <c r="E209" s="196" t="s">
        <v>4815</v>
      </c>
      <c r="F209" s="2" t="str">
        <f t="shared" si="30"/>
        <v>FCS0302</v>
      </c>
      <c r="G209" s="1">
        <f t="shared" si="38"/>
        <v>8</v>
      </c>
      <c r="H209" s="1">
        <f t="shared" si="39"/>
        <v>7</v>
      </c>
      <c r="I209" s="1">
        <v>16</v>
      </c>
      <c r="J209" s="60" t="str">
        <f t="shared" si="40"/>
        <v>ADV151-P</v>
      </c>
      <c r="K209" s="2" t="str">
        <f t="shared" si="34"/>
        <v>DI</v>
      </c>
      <c r="L209" s="2"/>
      <c r="M209" s="2" t="s">
        <v>2005</v>
      </c>
      <c r="N209" s="2" t="s">
        <v>489</v>
      </c>
      <c r="O209" s="2">
        <v>38</v>
      </c>
      <c r="P209" s="2"/>
      <c r="Q209" s="2" t="s">
        <v>4812</v>
      </c>
      <c r="R209" s="2" t="s">
        <v>2423</v>
      </c>
      <c r="S209" s="3" t="str">
        <f t="shared" si="35"/>
        <v>%Z087116</v>
      </c>
      <c r="T209" s="2" t="str">
        <f t="shared" si="36"/>
        <v>08XSC-7033</v>
      </c>
      <c r="U209" s="2" t="s">
        <v>4816</v>
      </c>
      <c r="V209" s="2" t="str">
        <f t="shared" si="37"/>
        <v>TK706B出料切断阀关</v>
      </c>
      <c r="W209" s="114" t="s">
        <v>2009</v>
      </c>
      <c r="X209" s="34" t="s">
        <v>4693</v>
      </c>
      <c r="Y209" s="114"/>
      <c r="Z209" s="58" t="s">
        <v>165</v>
      </c>
      <c r="AA209" s="4"/>
      <c r="AB209" s="4"/>
      <c r="AC209" s="5"/>
      <c r="AD209" s="6"/>
      <c r="AE209" s="6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4"/>
      <c r="BL209" s="8"/>
      <c r="BM209" s="8"/>
      <c r="BN209" s="8"/>
      <c r="BO209" s="4"/>
      <c r="BP209" s="4"/>
      <c r="BQ209" s="4"/>
      <c r="BR209" s="4"/>
      <c r="BS209" s="112"/>
      <c r="BT209" s="19"/>
      <c r="BU209" s="18"/>
      <c r="BV209" s="19"/>
      <c r="BW209" s="21"/>
    </row>
    <row r="210" spans="1:75" ht="19.899999999999999" customHeight="1">
      <c r="A210" s="194">
        <v>177</v>
      </c>
      <c r="B210" s="195">
        <v>17</v>
      </c>
      <c r="C210" s="195"/>
      <c r="D210" s="196" t="s">
        <v>4817</v>
      </c>
      <c r="E210" s="196" t="s">
        <v>4818</v>
      </c>
      <c r="F210" s="2" t="str">
        <f t="shared" si="30"/>
        <v>FCS0302</v>
      </c>
      <c r="G210" s="1">
        <f t="shared" si="38"/>
        <v>8</v>
      </c>
      <c r="H210" s="1">
        <f t="shared" si="39"/>
        <v>7</v>
      </c>
      <c r="I210" s="1">
        <v>17</v>
      </c>
      <c r="J210" s="60" t="str">
        <f t="shared" si="40"/>
        <v>ADV151-P</v>
      </c>
      <c r="K210" s="2" t="str">
        <f t="shared" si="34"/>
        <v>DI</v>
      </c>
      <c r="L210" s="2"/>
      <c r="M210" s="2" t="s">
        <v>2005</v>
      </c>
      <c r="N210" s="2" t="s">
        <v>489</v>
      </c>
      <c r="O210" s="2">
        <v>38</v>
      </c>
      <c r="P210" s="2"/>
      <c r="Q210" s="2" t="s">
        <v>4819</v>
      </c>
      <c r="R210" s="2" t="s">
        <v>2423</v>
      </c>
      <c r="S210" s="3" t="str">
        <f t="shared" si="35"/>
        <v>%Z087117</v>
      </c>
      <c r="T210" s="2" t="str">
        <f t="shared" si="36"/>
        <v>08XSO-7036</v>
      </c>
      <c r="U210" s="2" t="s">
        <v>4820</v>
      </c>
      <c r="V210" s="2" t="str">
        <f t="shared" si="37"/>
        <v>TK706A回流切断阀开</v>
      </c>
      <c r="W210" s="114" t="s">
        <v>2009</v>
      </c>
      <c r="X210" s="34" t="s">
        <v>4693</v>
      </c>
      <c r="Y210" s="114"/>
      <c r="Z210" s="58" t="s">
        <v>165</v>
      </c>
      <c r="AA210" s="4"/>
      <c r="AB210" s="4"/>
      <c r="AC210" s="5"/>
      <c r="AD210" s="6"/>
      <c r="AE210" s="6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4"/>
      <c r="BL210" s="8"/>
      <c r="BM210" s="8"/>
      <c r="BN210" s="8"/>
      <c r="BO210" s="4"/>
      <c r="BP210" s="4"/>
      <c r="BQ210" s="4"/>
      <c r="BR210" s="4"/>
      <c r="BS210" s="18"/>
      <c r="BT210" s="19"/>
      <c r="BU210" s="18"/>
      <c r="BV210" s="19"/>
    </row>
    <row r="211" spans="1:75" ht="19.899999999999999" customHeight="1">
      <c r="A211" s="194">
        <v>178</v>
      </c>
      <c r="B211" s="195">
        <v>18</v>
      </c>
      <c r="C211" s="195"/>
      <c r="D211" s="196" t="s">
        <v>4821</v>
      </c>
      <c r="E211" s="196" t="s">
        <v>4822</v>
      </c>
      <c r="F211" s="2" t="str">
        <f t="shared" si="30"/>
        <v>FCS0302</v>
      </c>
      <c r="G211" s="1">
        <f t="shared" si="38"/>
        <v>8</v>
      </c>
      <c r="H211" s="1">
        <f t="shared" si="39"/>
        <v>7</v>
      </c>
      <c r="I211" s="1">
        <v>18</v>
      </c>
      <c r="J211" s="60" t="str">
        <f t="shared" si="40"/>
        <v>ADV151-P</v>
      </c>
      <c r="K211" s="2" t="str">
        <f t="shared" si="34"/>
        <v>DI</v>
      </c>
      <c r="L211" s="2"/>
      <c r="M211" s="2" t="s">
        <v>2005</v>
      </c>
      <c r="N211" s="2" t="s">
        <v>489</v>
      </c>
      <c r="O211" s="2">
        <v>38</v>
      </c>
      <c r="P211" s="2"/>
      <c r="Q211" s="2" t="s">
        <v>4819</v>
      </c>
      <c r="R211" s="2" t="s">
        <v>2423</v>
      </c>
      <c r="S211" s="3" t="str">
        <f t="shared" si="35"/>
        <v>%Z087118</v>
      </c>
      <c r="T211" s="2" t="str">
        <f t="shared" si="36"/>
        <v>08XSC-7036</v>
      </c>
      <c r="U211" s="2" t="s">
        <v>4823</v>
      </c>
      <c r="V211" s="2" t="str">
        <f t="shared" si="37"/>
        <v>TK706A回流切断阀关</v>
      </c>
      <c r="W211" s="114" t="s">
        <v>2009</v>
      </c>
      <c r="X211" s="34" t="s">
        <v>4693</v>
      </c>
      <c r="Y211" s="114"/>
      <c r="Z211" s="58" t="s">
        <v>165</v>
      </c>
      <c r="AA211" s="4"/>
      <c r="AB211" s="4"/>
      <c r="AC211" s="5"/>
      <c r="AD211" s="6"/>
      <c r="AE211" s="6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4"/>
      <c r="BL211" s="8"/>
      <c r="BM211" s="8"/>
      <c r="BN211" s="8"/>
      <c r="BO211" s="4"/>
      <c r="BP211" s="4"/>
      <c r="BQ211" s="4"/>
      <c r="BR211" s="4"/>
      <c r="BS211" s="18"/>
      <c r="BT211" s="19"/>
      <c r="BU211" s="18"/>
      <c r="BV211" s="19"/>
    </row>
    <row r="212" spans="1:75" ht="19.899999999999999" customHeight="1">
      <c r="A212" s="194">
        <v>179</v>
      </c>
      <c r="B212" s="195">
        <v>19</v>
      </c>
      <c r="C212" s="195"/>
      <c r="D212" s="196" t="s">
        <v>4824</v>
      </c>
      <c r="E212" s="196" t="s">
        <v>4769</v>
      </c>
      <c r="F212" s="2" t="str">
        <f t="shared" si="30"/>
        <v>FCS0302</v>
      </c>
      <c r="G212" s="1">
        <f t="shared" si="38"/>
        <v>8</v>
      </c>
      <c r="H212" s="1">
        <f t="shared" si="39"/>
        <v>7</v>
      </c>
      <c r="I212" s="1">
        <v>19</v>
      </c>
      <c r="J212" s="60" t="str">
        <f t="shared" si="40"/>
        <v>ADV151-P</v>
      </c>
      <c r="K212" s="2" t="str">
        <f t="shared" si="34"/>
        <v>DI</v>
      </c>
      <c r="L212" s="2"/>
      <c r="M212" s="2" t="s">
        <v>2005</v>
      </c>
      <c r="N212" s="2" t="s">
        <v>489</v>
      </c>
      <c r="O212" s="2">
        <v>38</v>
      </c>
      <c r="P212" s="2"/>
      <c r="Q212" s="2" t="s">
        <v>4825</v>
      </c>
      <c r="R212" s="2" t="s">
        <v>2423</v>
      </c>
      <c r="S212" s="3" t="str">
        <f t="shared" si="35"/>
        <v>%Z087119</v>
      </c>
      <c r="T212" s="2" t="str">
        <f t="shared" si="36"/>
        <v>08XSO-7038</v>
      </c>
      <c r="U212" s="2" t="s">
        <v>4826</v>
      </c>
      <c r="V212" s="2" t="str">
        <f t="shared" si="37"/>
        <v>N2至阻火器出口切断阀开</v>
      </c>
      <c r="W212" s="114" t="s">
        <v>2009</v>
      </c>
      <c r="X212" s="34" t="s">
        <v>4693</v>
      </c>
      <c r="Y212" s="114"/>
      <c r="Z212" s="58" t="s">
        <v>165</v>
      </c>
      <c r="AA212" s="4"/>
      <c r="AB212" s="4"/>
      <c r="AC212" s="5"/>
      <c r="AD212" s="6"/>
      <c r="AE212" s="6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4"/>
      <c r="BL212" s="8"/>
      <c r="BM212" s="8"/>
      <c r="BN212" s="8"/>
      <c r="BO212" s="4"/>
      <c r="BP212" s="4"/>
      <c r="BQ212" s="4"/>
      <c r="BR212" s="4"/>
      <c r="BS212" s="18"/>
      <c r="BT212" s="19"/>
      <c r="BU212" s="18"/>
      <c r="BV212" s="19"/>
    </row>
    <row r="213" spans="1:75" ht="19.899999999999999" customHeight="1">
      <c r="A213" s="194">
        <v>180</v>
      </c>
      <c r="B213" s="195">
        <v>20</v>
      </c>
      <c r="C213" s="195"/>
      <c r="D213" s="196" t="s">
        <v>4827</v>
      </c>
      <c r="E213" s="196" t="s">
        <v>4773</v>
      </c>
      <c r="F213" s="2" t="str">
        <f t="shared" si="30"/>
        <v>FCS0302</v>
      </c>
      <c r="G213" s="1">
        <f t="shared" si="38"/>
        <v>8</v>
      </c>
      <c r="H213" s="1">
        <f t="shared" si="39"/>
        <v>7</v>
      </c>
      <c r="I213" s="1">
        <v>20</v>
      </c>
      <c r="J213" s="60" t="str">
        <f t="shared" si="40"/>
        <v>ADV151-P</v>
      </c>
      <c r="K213" s="2" t="str">
        <f t="shared" si="34"/>
        <v>DI</v>
      </c>
      <c r="L213" s="2"/>
      <c r="M213" s="2" t="s">
        <v>2005</v>
      </c>
      <c r="N213" s="2" t="s">
        <v>489</v>
      </c>
      <c r="O213" s="2">
        <v>38</v>
      </c>
      <c r="P213" s="2"/>
      <c r="Q213" s="2" t="s">
        <v>4825</v>
      </c>
      <c r="R213" s="2" t="s">
        <v>2423</v>
      </c>
      <c r="S213" s="3" t="str">
        <f t="shared" si="35"/>
        <v>%Z087120</v>
      </c>
      <c r="T213" s="2" t="str">
        <f t="shared" si="36"/>
        <v>08XSC-7038</v>
      </c>
      <c r="U213" s="2" t="s">
        <v>4828</v>
      </c>
      <c r="V213" s="2" t="str">
        <f t="shared" si="37"/>
        <v>N2至阻火器出口切断阀关</v>
      </c>
      <c r="W213" s="114" t="s">
        <v>2009</v>
      </c>
      <c r="X213" s="34" t="s">
        <v>4693</v>
      </c>
      <c r="Y213" s="114"/>
      <c r="Z213" s="58" t="s">
        <v>165</v>
      </c>
      <c r="AA213" s="4"/>
      <c r="AB213" s="4"/>
      <c r="AC213" s="5"/>
      <c r="AD213" s="6"/>
      <c r="AE213" s="6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4"/>
      <c r="BL213" s="8"/>
      <c r="BM213" s="8"/>
      <c r="BN213" s="8"/>
      <c r="BO213" s="4"/>
      <c r="BP213" s="4"/>
      <c r="BQ213" s="4"/>
      <c r="BR213" s="4"/>
      <c r="BS213" s="18"/>
      <c r="BT213" s="19"/>
      <c r="BU213" s="18"/>
      <c r="BV213" s="19"/>
    </row>
    <row r="214" spans="1:75" ht="19.899999999999999" customHeight="1">
      <c r="A214" s="194">
        <v>181</v>
      </c>
      <c r="B214" s="195">
        <v>21</v>
      </c>
      <c r="C214" s="195"/>
      <c r="D214" s="196" t="s">
        <v>4829</v>
      </c>
      <c r="E214" s="196" t="s">
        <v>4830</v>
      </c>
      <c r="F214" s="2" t="str">
        <f t="shared" si="30"/>
        <v>FCS0302</v>
      </c>
      <c r="G214" s="1">
        <f t="shared" si="38"/>
        <v>8</v>
      </c>
      <c r="H214" s="1">
        <f t="shared" si="39"/>
        <v>7</v>
      </c>
      <c r="I214" s="1">
        <v>21</v>
      </c>
      <c r="J214" s="60" t="str">
        <f t="shared" si="40"/>
        <v>ADV151-P</v>
      </c>
      <c r="K214" s="2" t="str">
        <f t="shared" si="34"/>
        <v>DI</v>
      </c>
      <c r="L214" s="2"/>
      <c r="M214" s="2" t="s">
        <v>2005</v>
      </c>
      <c r="N214" s="2" t="s">
        <v>489</v>
      </c>
      <c r="O214" s="2">
        <v>38</v>
      </c>
      <c r="P214" s="2"/>
      <c r="Q214" s="2" t="s">
        <v>4831</v>
      </c>
      <c r="R214" s="2" t="s">
        <v>2423</v>
      </c>
      <c r="S214" s="3" t="str">
        <f t="shared" si="35"/>
        <v>%Z087121</v>
      </c>
      <c r="T214" s="2" t="str">
        <f t="shared" si="36"/>
        <v>08XSO-7051</v>
      </c>
      <c r="U214" s="2" t="s">
        <v>4832</v>
      </c>
      <c r="V214" s="2" t="str">
        <f t="shared" si="37"/>
        <v>TK703A进料切断阀开</v>
      </c>
      <c r="W214" s="114" t="s">
        <v>2009</v>
      </c>
      <c r="X214" s="2"/>
      <c r="Y214" s="114"/>
      <c r="Z214" s="58" t="s">
        <v>165</v>
      </c>
      <c r="AA214" s="4"/>
      <c r="AB214" s="4"/>
      <c r="AC214" s="5"/>
      <c r="AD214" s="6"/>
      <c r="AE214" s="6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4"/>
      <c r="BL214" s="8"/>
      <c r="BM214" s="8"/>
      <c r="BN214" s="8"/>
      <c r="BO214" s="4"/>
      <c r="BP214" s="4"/>
      <c r="BQ214" s="4"/>
      <c r="BR214" s="4"/>
      <c r="BS214" s="18"/>
      <c r="BT214" s="19"/>
      <c r="BU214" s="18"/>
      <c r="BV214" s="19"/>
    </row>
    <row r="215" spans="1:75" ht="19.899999999999999" customHeight="1">
      <c r="A215" s="194">
        <v>182</v>
      </c>
      <c r="B215" s="195">
        <v>22</v>
      </c>
      <c r="C215" s="195"/>
      <c r="D215" s="196" t="s">
        <v>4833</v>
      </c>
      <c r="E215" s="196" t="s">
        <v>4834</v>
      </c>
      <c r="F215" s="2" t="str">
        <f t="shared" si="30"/>
        <v>FCS0302</v>
      </c>
      <c r="G215" s="1">
        <f t="shared" si="38"/>
        <v>8</v>
      </c>
      <c r="H215" s="1">
        <f t="shared" si="39"/>
        <v>7</v>
      </c>
      <c r="I215" s="1">
        <v>22</v>
      </c>
      <c r="J215" s="60" t="str">
        <f t="shared" si="40"/>
        <v>ADV151-P</v>
      </c>
      <c r="K215" s="2" t="str">
        <f t="shared" si="34"/>
        <v>DI</v>
      </c>
      <c r="L215" s="2"/>
      <c r="M215" s="2" t="s">
        <v>2005</v>
      </c>
      <c r="N215" s="2" t="s">
        <v>489</v>
      </c>
      <c r="O215" s="2">
        <v>38</v>
      </c>
      <c r="P215" s="2"/>
      <c r="Q215" s="2" t="s">
        <v>4831</v>
      </c>
      <c r="R215" s="2" t="s">
        <v>2423</v>
      </c>
      <c r="S215" s="3" t="str">
        <f t="shared" si="35"/>
        <v>%Z087122</v>
      </c>
      <c r="T215" s="2" t="str">
        <f t="shared" si="36"/>
        <v>08XSC-7051</v>
      </c>
      <c r="U215" s="2" t="s">
        <v>4835</v>
      </c>
      <c r="V215" s="2" t="str">
        <f t="shared" si="37"/>
        <v>TK703A进料切断阀关</v>
      </c>
      <c r="W215" s="114" t="s">
        <v>2009</v>
      </c>
      <c r="X215" s="2"/>
      <c r="Y215" s="114"/>
      <c r="Z215" s="58" t="s">
        <v>165</v>
      </c>
      <c r="AA215" s="4"/>
      <c r="AB215" s="4"/>
      <c r="AC215" s="5"/>
      <c r="AD215" s="6"/>
      <c r="AE215" s="6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4"/>
      <c r="BL215" s="8"/>
      <c r="BM215" s="8"/>
      <c r="BN215" s="8"/>
      <c r="BO215" s="4"/>
      <c r="BP215" s="4"/>
      <c r="BQ215" s="4"/>
      <c r="BR215" s="4"/>
      <c r="BS215" s="18"/>
      <c r="BT215" s="19"/>
      <c r="BU215" s="18"/>
      <c r="BV215" s="19"/>
    </row>
    <row r="216" spans="1:75" ht="19.899999999999999" customHeight="1">
      <c r="A216" s="194">
        <v>183</v>
      </c>
      <c r="B216" s="195">
        <v>23</v>
      </c>
      <c r="C216" s="195"/>
      <c r="D216" s="196"/>
      <c r="E216" s="196" t="s">
        <v>2495</v>
      </c>
      <c r="F216" s="2" t="str">
        <f t="shared" si="30"/>
        <v>FCS0302</v>
      </c>
      <c r="G216" s="1">
        <f t="shared" si="38"/>
        <v>8</v>
      </c>
      <c r="H216" s="1">
        <f t="shared" si="39"/>
        <v>7</v>
      </c>
      <c r="I216" s="1">
        <v>23</v>
      </c>
      <c r="J216" s="60" t="str">
        <f t="shared" si="40"/>
        <v>ADV151-P</v>
      </c>
      <c r="K216" s="2" t="str">
        <f t="shared" si="34"/>
        <v>DI</v>
      </c>
      <c r="L216" s="2"/>
      <c r="M216" s="2" t="s">
        <v>2005</v>
      </c>
      <c r="N216" s="2" t="s">
        <v>489</v>
      </c>
      <c r="O216" s="2"/>
      <c r="P216" s="2"/>
      <c r="Q216" s="2"/>
      <c r="R216" s="2"/>
      <c r="S216" s="3" t="str">
        <f t="shared" si="35"/>
        <v>%Z087123</v>
      </c>
      <c r="T216" s="2" t="str">
        <f t="shared" si="36"/>
        <v/>
      </c>
      <c r="U216" s="2"/>
      <c r="V216" s="2" t="str">
        <f t="shared" si="37"/>
        <v>DI SPARE</v>
      </c>
      <c r="W216" s="114" t="s">
        <v>2009</v>
      </c>
      <c r="X216" s="2"/>
      <c r="Y216" s="114"/>
      <c r="Z216" s="58" t="s">
        <v>165</v>
      </c>
      <c r="AA216" s="4"/>
      <c r="AB216" s="4"/>
      <c r="AC216" s="5"/>
      <c r="AD216" s="6" t="s">
        <v>161</v>
      </c>
      <c r="AE216" s="6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4"/>
      <c r="BL216" s="8"/>
      <c r="BM216" s="8"/>
      <c r="BN216" s="8"/>
      <c r="BO216" s="4"/>
      <c r="BP216" s="4"/>
      <c r="BQ216" s="4"/>
      <c r="BR216" s="4"/>
      <c r="BS216" s="18"/>
      <c r="BT216" s="19"/>
      <c r="BU216" s="18"/>
      <c r="BV216" s="19"/>
    </row>
    <row r="217" spans="1:75" ht="19.899999999999999" customHeight="1">
      <c r="A217" s="194">
        <v>184</v>
      </c>
      <c r="B217" s="195">
        <v>24</v>
      </c>
      <c r="C217" s="195"/>
      <c r="D217" s="196"/>
      <c r="E217" s="196" t="s">
        <v>2495</v>
      </c>
      <c r="F217" s="2" t="str">
        <f t="shared" si="30"/>
        <v>FCS0302</v>
      </c>
      <c r="G217" s="1">
        <f t="shared" si="38"/>
        <v>8</v>
      </c>
      <c r="H217" s="1">
        <f t="shared" si="39"/>
        <v>7</v>
      </c>
      <c r="I217" s="1">
        <v>24</v>
      </c>
      <c r="J217" s="60" t="str">
        <f t="shared" si="40"/>
        <v>ADV151-P</v>
      </c>
      <c r="K217" s="2" t="str">
        <f t="shared" si="34"/>
        <v>DI</v>
      </c>
      <c r="L217" s="2"/>
      <c r="M217" s="2" t="s">
        <v>2005</v>
      </c>
      <c r="N217" s="2" t="s">
        <v>489</v>
      </c>
      <c r="O217" s="2"/>
      <c r="P217" s="2"/>
      <c r="Q217" s="2"/>
      <c r="R217" s="2"/>
      <c r="S217" s="3" t="str">
        <f t="shared" si="35"/>
        <v>%Z087124</v>
      </c>
      <c r="T217" s="2" t="str">
        <f t="shared" si="36"/>
        <v/>
      </c>
      <c r="U217" s="2"/>
      <c r="V217" s="2" t="str">
        <f t="shared" si="37"/>
        <v>DI SPARE</v>
      </c>
      <c r="W217" s="114" t="s">
        <v>2009</v>
      </c>
      <c r="X217" s="2"/>
      <c r="Y217" s="114"/>
      <c r="Z217" s="58" t="s">
        <v>165</v>
      </c>
      <c r="AA217" s="4"/>
      <c r="AB217" s="4"/>
      <c r="AC217" s="5"/>
      <c r="AD217" s="6" t="s">
        <v>161</v>
      </c>
      <c r="AE217" s="6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4"/>
      <c r="BL217" s="8"/>
      <c r="BM217" s="8"/>
      <c r="BN217" s="8"/>
      <c r="BO217" s="4"/>
      <c r="BP217" s="4"/>
      <c r="BQ217" s="4"/>
      <c r="BR217" s="4"/>
      <c r="BS217" s="18"/>
      <c r="BT217" s="19"/>
      <c r="BU217" s="18"/>
      <c r="BV217" s="19"/>
    </row>
    <row r="218" spans="1:75" ht="19.899999999999999" customHeight="1">
      <c r="A218" s="194">
        <v>185</v>
      </c>
      <c r="B218" s="195">
        <v>25</v>
      </c>
      <c r="C218" s="195"/>
      <c r="D218" s="196"/>
      <c r="E218" s="196" t="s">
        <v>2495</v>
      </c>
      <c r="F218" s="2" t="str">
        <f t="shared" si="30"/>
        <v>FCS0302</v>
      </c>
      <c r="G218" s="1">
        <f t="shared" si="38"/>
        <v>8</v>
      </c>
      <c r="H218" s="1">
        <f t="shared" si="39"/>
        <v>7</v>
      </c>
      <c r="I218" s="1">
        <v>25</v>
      </c>
      <c r="J218" s="60" t="str">
        <f t="shared" si="40"/>
        <v>ADV151-P</v>
      </c>
      <c r="K218" s="2" t="str">
        <f t="shared" si="34"/>
        <v>DI</v>
      </c>
      <c r="L218" s="2"/>
      <c r="M218" s="2" t="s">
        <v>2005</v>
      </c>
      <c r="N218" s="2" t="s">
        <v>489</v>
      </c>
      <c r="O218" s="2"/>
      <c r="P218" s="2"/>
      <c r="Q218" s="2"/>
      <c r="R218" s="2"/>
      <c r="S218" s="3" t="str">
        <f t="shared" si="35"/>
        <v>%Z087125</v>
      </c>
      <c r="T218" s="2" t="str">
        <f t="shared" si="36"/>
        <v/>
      </c>
      <c r="U218" s="2"/>
      <c r="V218" s="2" t="str">
        <f t="shared" si="37"/>
        <v>DI SPARE</v>
      </c>
      <c r="W218" s="114" t="s">
        <v>2009</v>
      </c>
      <c r="X218" s="2"/>
      <c r="Y218" s="114"/>
      <c r="Z218" s="58" t="s">
        <v>165</v>
      </c>
      <c r="AA218" s="4"/>
      <c r="AB218" s="4"/>
      <c r="AC218" s="5"/>
      <c r="AD218" s="6" t="s">
        <v>161</v>
      </c>
      <c r="AE218" s="6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4"/>
      <c r="BL218" s="8"/>
      <c r="BM218" s="8"/>
      <c r="BN218" s="8"/>
      <c r="BO218" s="4"/>
      <c r="BP218" s="4"/>
      <c r="BQ218" s="4"/>
      <c r="BR218" s="4"/>
      <c r="BS218" s="18"/>
      <c r="BT218" s="19"/>
      <c r="BU218" s="18"/>
      <c r="BV218" s="19"/>
    </row>
    <row r="219" spans="1:75" ht="19.899999999999999" customHeight="1">
      <c r="A219" s="194">
        <v>186</v>
      </c>
      <c r="B219" s="195">
        <v>26</v>
      </c>
      <c r="C219" s="195"/>
      <c r="D219" s="196"/>
      <c r="E219" s="196" t="s">
        <v>2495</v>
      </c>
      <c r="F219" s="2" t="str">
        <f t="shared" si="30"/>
        <v>FCS0302</v>
      </c>
      <c r="G219" s="1">
        <f t="shared" si="38"/>
        <v>8</v>
      </c>
      <c r="H219" s="1">
        <f t="shared" si="39"/>
        <v>7</v>
      </c>
      <c r="I219" s="1">
        <v>26</v>
      </c>
      <c r="J219" s="60" t="str">
        <f t="shared" si="40"/>
        <v>ADV151-P</v>
      </c>
      <c r="K219" s="2" t="str">
        <f t="shared" si="34"/>
        <v>DI</v>
      </c>
      <c r="L219" s="2"/>
      <c r="M219" s="2" t="s">
        <v>2005</v>
      </c>
      <c r="N219" s="2" t="s">
        <v>489</v>
      </c>
      <c r="O219" s="2"/>
      <c r="P219" s="2"/>
      <c r="Q219" s="2"/>
      <c r="R219" s="2"/>
      <c r="S219" s="3" t="str">
        <f t="shared" si="35"/>
        <v>%Z087126</v>
      </c>
      <c r="T219" s="2" t="str">
        <f t="shared" si="36"/>
        <v/>
      </c>
      <c r="U219" s="2"/>
      <c r="V219" s="2" t="str">
        <f t="shared" si="37"/>
        <v>DI SPARE</v>
      </c>
      <c r="W219" s="114" t="s">
        <v>2009</v>
      </c>
      <c r="X219" s="2"/>
      <c r="Y219" s="114"/>
      <c r="Z219" s="58" t="s">
        <v>165</v>
      </c>
      <c r="AA219" s="4"/>
      <c r="AB219" s="4"/>
      <c r="AC219" s="5"/>
      <c r="AD219" s="6" t="s">
        <v>161</v>
      </c>
      <c r="AE219" s="6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4"/>
      <c r="BL219" s="8"/>
      <c r="BM219" s="8"/>
      <c r="BN219" s="8"/>
      <c r="BO219" s="4"/>
      <c r="BP219" s="4"/>
      <c r="BQ219" s="4"/>
      <c r="BR219" s="4"/>
      <c r="BS219" s="18"/>
      <c r="BT219" s="19"/>
      <c r="BU219" s="18"/>
      <c r="BV219" s="19"/>
    </row>
    <row r="220" spans="1:75" ht="19.899999999999999" customHeight="1">
      <c r="A220" s="194">
        <v>187</v>
      </c>
      <c r="B220" s="195">
        <v>27</v>
      </c>
      <c r="C220" s="195"/>
      <c r="D220" s="196"/>
      <c r="E220" s="196" t="s">
        <v>2495</v>
      </c>
      <c r="F220" s="2" t="str">
        <f t="shared" si="30"/>
        <v>FCS0302</v>
      </c>
      <c r="G220" s="1">
        <f t="shared" si="38"/>
        <v>8</v>
      </c>
      <c r="H220" s="1">
        <f t="shared" si="39"/>
        <v>7</v>
      </c>
      <c r="I220" s="1">
        <v>27</v>
      </c>
      <c r="J220" s="60" t="str">
        <f t="shared" si="40"/>
        <v>ADV151-P</v>
      </c>
      <c r="K220" s="2" t="str">
        <f t="shared" si="34"/>
        <v>DI</v>
      </c>
      <c r="L220" s="2"/>
      <c r="M220" s="2" t="s">
        <v>2005</v>
      </c>
      <c r="N220" s="2" t="s">
        <v>489</v>
      </c>
      <c r="O220" s="2"/>
      <c r="P220" s="2"/>
      <c r="Q220" s="2"/>
      <c r="R220" s="2"/>
      <c r="S220" s="3" t="str">
        <f t="shared" si="35"/>
        <v>%Z087127</v>
      </c>
      <c r="T220" s="2" t="str">
        <f t="shared" si="36"/>
        <v/>
      </c>
      <c r="U220" s="2"/>
      <c r="V220" s="2" t="str">
        <f t="shared" si="37"/>
        <v>DI SPARE</v>
      </c>
      <c r="W220" s="114" t="s">
        <v>2009</v>
      </c>
      <c r="X220" s="2"/>
      <c r="Y220" s="114"/>
      <c r="Z220" s="58" t="s">
        <v>165</v>
      </c>
      <c r="AA220" s="4"/>
      <c r="AB220" s="4"/>
      <c r="AC220" s="5"/>
      <c r="AD220" s="6" t="s">
        <v>161</v>
      </c>
      <c r="AE220" s="6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4"/>
      <c r="BL220" s="8"/>
      <c r="BM220" s="8"/>
      <c r="BN220" s="8"/>
      <c r="BO220" s="4"/>
      <c r="BP220" s="4"/>
      <c r="BQ220" s="4"/>
      <c r="BR220" s="4"/>
      <c r="BS220" s="18"/>
      <c r="BT220" s="19"/>
      <c r="BU220" s="18"/>
      <c r="BV220" s="19"/>
    </row>
    <row r="221" spans="1:75" ht="19.899999999999999" customHeight="1">
      <c r="A221" s="194">
        <v>188</v>
      </c>
      <c r="B221" s="195">
        <v>28</v>
      </c>
      <c r="C221" s="195"/>
      <c r="D221" s="196"/>
      <c r="E221" s="196" t="s">
        <v>2495</v>
      </c>
      <c r="F221" s="2" t="str">
        <f t="shared" si="30"/>
        <v>FCS0302</v>
      </c>
      <c r="G221" s="1">
        <f t="shared" si="38"/>
        <v>8</v>
      </c>
      <c r="H221" s="1">
        <f t="shared" si="39"/>
        <v>7</v>
      </c>
      <c r="I221" s="1">
        <v>28</v>
      </c>
      <c r="J221" s="60" t="str">
        <f t="shared" si="40"/>
        <v>ADV151-P</v>
      </c>
      <c r="K221" s="2" t="str">
        <f t="shared" si="34"/>
        <v>DI</v>
      </c>
      <c r="L221" s="2"/>
      <c r="M221" s="2" t="s">
        <v>2005</v>
      </c>
      <c r="N221" s="2" t="s">
        <v>489</v>
      </c>
      <c r="O221" s="2"/>
      <c r="P221" s="2"/>
      <c r="Q221" s="2"/>
      <c r="R221" s="2"/>
      <c r="S221" s="3" t="str">
        <f t="shared" si="35"/>
        <v>%Z087128</v>
      </c>
      <c r="T221" s="2" t="str">
        <f t="shared" si="36"/>
        <v/>
      </c>
      <c r="U221" s="2"/>
      <c r="V221" s="2" t="str">
        <f t="shared" si="37"/>
        <v>DI SPARE</v>
      </c>
      <c r="W221" s="114" t="s">
        <v>2009</v>
      </c>
      <c r="X221" s="2"/>
      <c r="Y221" s="114"/>
      <c r="Z221" s="58" t="s">
        <v>165</v>
      </c>
      <c r="AA221" s="4"/>
      <c r="AB221" s="4"/>
      <c r="AC221" s="5"/>
      <c r="AD221" s="6" t="s">
        <v>161</v>
      </c>
      <c r="AE221" s="6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4"/>
      <c r="BL221" s="8"/>
      <c r="BM221" s="8"/>
      <c r="BN221" s="8"/>
      <c r="BO221" s="4"/>
      <c r="BP221" s="4"/>
      <c r="BQ221" s="4"/>
      <c r="BR221" s="4"/>
      <c r="BS221" s="18"/>
      <c r="BT221" s="19"/>
      <c r="BU221" s="18"/>
      <c r="BV221" s="19"/>
    </row>
    <row r="222" spans="1:75" ht="19.899999999999999" customHeight="1">
      <c r="A222" s="194">
        <v>189</v>
      </c>
      <c r="B222" s="195">
        <v>29</v>
      </c>
      <c r="C222" s="195"/>
      <c r="D222" s="196"/>
      <c r="E222" s="196" t="s">
        <v>2495</v>
      </c>
      <c r="F222" s="2" t="str">
        <f t="shared" si="30"/>
        <v>FCS0302</v>
      </c>
      <c r="G222" s="1">
        <f t="shared" si="38"/>
        <v>8</v>
      </c>
      <c r="H222" s="1">
        <f t="shared" si="39"/>
        <v>7</v>
      </c>
      <c r="I222" s="1">
        <v>29</v>
      </c>
      <c r="J222" s="60" t="str">
        <f t="shared" si="40"/>
        <v>ADV151-P</v>
      </c>
      <c r="K222" s="2" t="str">
        <f t="shared" si="34"/>
        <v>DI</v>
      </c>
      <c r="L222" s="2"/>
      <c r="M222" s="2" t="s">
        <v>2005</v>
      </c>
      <c r="N222" s="2" t="s">
        <v>489</v>
      </c>
      <c r="O222" s="2"/>
      <c r="P222" s="2"/>
      <c r="Q222" s="2"/>
      <c r="R222" s="2"/>
      <c r="S222" s="3" t="str">
        <f t="shared" si="35"/>
        <v>%Z087129</v>
      </c>
      <c r="T222" s="2" t="str">
        <f t="shared" si="36"/>
        <v/>
      </c>
      <c r="U222" s="2"/>
      <c r="V222" s="2" t="str">
        <f t="shared" si="37"/>
        <v>DI SPARE</v>
      </c>
      <c r="W222" s="114" t="s">
        <v>2009</v>
      </c>
      <c r="X222" s="2"/>
      <c r="Y222" s="114"/>
      <c r="Z222" s="58" t="s">
        <v>165</v>
      </c>
      <c r="AA222" s="4"/>
      <c r="AB222" s="4"/>
      <c r="AC222" s="5"/>
      <c r="AD222" s="6" t="s">
        <v>161</v>
      </c>
      <c r="AE222" s="6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4"/>
      <c r="BL222" s="8"/>
      <c r="BM222" s="8"/>
      <c r="BN222" s="8"/>
      <c r="BO222" s="4"/>
      <c r="BP222" s="4"/>
      <c r="BQ222" s="4"/>
      <c r="BR222" s="4"/>
      <c r="BS222" s="18"/>
      <c r="BT222" s="19"/>
      <c r="BU222" s="18"/>
      <c r="BV222" s="19"/>
    </row>
    <row r="223" spans="1:75" ht="19.899999999999999" customHeight="1">
      <c r="A223" s="194">
        <v>190</v>
      </c>
      <c r="B223" s="204">
        <v>30</v>
      </c>
      <c r="C223" s="195"/>
      <c r="D223" s="115"/>
      <c r="E223" s="196" t="s">
        <v>2495</v>
      </c>
      <c r="F223" s="2" t="str">
        <f t="shared" si="30"/>
        <v>FCS0302</v>
      </c>
      <c r="G223" s="1">
        <f t="shared" si="38"/>
        <v>8</v>
      </c>
      <c r="H223" s="1">
        <f t="shared" si="39"/>
        <v>7</v>
      </c>
      <c r="I223" s="1">
        <v>30</v>
      </c>
      <c r="J223" s="60" t="str">
        <f t="shared" si="40"/>
        <v>ADV151-P</v>
      </c>
      <c r="K223" s="2" t="str">
        <f t="shared" si="34"/>
        <v>DI</v>
      </c>
      <c r="L223" s="2"/>
      <c r="M223" s="2" t="s">
        <v>2005</v>
      </c>
      <c r="N223" s="2" t="s">
        <v>489</v>
      </c>
      <c r="O223" s="2"/>
      <c r="P223" s="2"/>
      <c r="Q223" s="36"/>
      <c r="R223" s="36"/>
      <c r="S223" s="3" t="str">
        <f t="shared" si="35"/>
        <v>%Z087130</v>
      </c>
      <c r="T223" s="2" t="str">
        <f t="shared" si="36"/>
        <v/>
      </c>
      <c r="U223" s="36"/>
      <c r="V223" s="2" t="str">
        <f t="shared" si="37"/>
        <v>DI SPARE</v>
      </c>
      <c r="W223" s="114" t="s">
        <v>2009</v>
      </c>
      <c r="X223" s="2"/>
      <c r="Y223" s="114"/>
      <c r="Z223" s="58" t="s">
        <v>165</v>
      </c>
      <c r="AA223" s="4"/>
      <c r="AB223" s="4"/>
      <c r="AC223" s="5"/>
      <c r="AD223" s="6" t="s">
        <v>161</v>
      </c>
      <c r="AE223" s="6"/>
      <c r="AF223" s="4"/>
      <c r="AG223" s="4"/>
      <c r="AH223" s="4"/>
      <c r="AI223" s="4"/>
      <c r="AJ223" s="7"/>
      <c r="AK223" s="4"/>
      <c r="AL223" s="4"/>
      <c r="AM223" s="4"/>
      <c r="AN223" s="4"/>
      <c r="AO223" s="4"/>
      <c r="AP223" s="4"/>
      <c r="AQ223" s="4"/>
      <c r="AR223" s="4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4"/>
      <c r="BL223" s="8"/>
      <c r="BM223" s="8"/>
      <c r="BN223" s="8"/>
      <c r="BO223" s="4"/>
      <c r="BP223" s="4"/>
      <c r="BQ223" s="4"/>
      <c r="BR223" s="4"/>
      <c r="BS223" s="18"/>
      <c r="BT223" s="19"/>
      <c r="BU223" s="18"/>
      <c r="BV223" s="19"/>
    </row>
    <row r="224" spans="1:75" ht="19.899999999999999" customHeight="1">
      <c r="A224" s="194">
        <v>191</v>
      </c>
      <c r="B224" s="204">
        <v>31</v>
      </c>
      <c r="C224" s="195"/>
      <c r="D224" s="196"/>
      <c r="E224" s="196" t="s">
        <v>2495</v>
      </c>
      <c r="F224" s="2" t="str">
        <f t="shared" si="30"/>
        <v>FCS0302</v>
      </c>
      <c r="G224" s="1">
        <f t="shared" si="38"/>
        <v>8</v>
      </c>
      <c r="H224" s="1">
        <f t="shared" si="39"/>
        <v>7</v>
      </c>
      <c r="I224" s="1">
        <v>31</v>
      </c>
      <c r="J224" s="60" t="str">
        <f t="shared" si="40"/>
        <v>ADV151-P</v>
      </c>
      <c r="K224" s="2" t="str">
        <f t="shared" si="34"/>
        <v>DI</v>
      </c>
      <c r="L224" s="2"/>
      <c r="M224" s="2" t="s">
        <v>2005</v>
      </c>
      <c r="N224" s="2" t="s">
        <v>489</v>
      </c>
      <c r="O224" s="2"/>
      <c r="P224" s="2"/>
      <c r="Q224" s="2"/>
      <c r="R224" s="2"/>
      <c r="S224" s="3" t="str">
        <f t="shared" si="35"/>
        <v>%Z087131</v>
      </c>
      <c r="T224" s="2" t="str">
        <f t="shared" si="36"/>
        <v/>
      </c>
      <c r="U224" s="36"/>
      <c r="V224" s="2" t="str">
        <f t="shared" si="37"/>
        <v>DI SPARE</v>
      </c>
      <c r="W224" s="114" t="s">
        <v>2009</v>
      </c>
      <c r="X224" s="2"/>
      <c r="Y224" s="114"/>
      <c r="Z224" s="58" t="s">
        <v>165</v>
      </c>
      <c r="AA224" s="4"/>
      <c r="AB224" s="4"/>
      <c r="AC224" s="5"/>
      <c r="AD224" s="6" t="s">
        <v>161</v>
      </c>
      <c r="AE224" s="6"/>
      <c r="AF224" s="4"/>
      <c r="AG224" s="4"/>
      <c r="AH224" s="4"/>
      <c r="AI224" s="4"/>
      <c r="AJ224" s="8"/>
      <c r="AK224" s="4"/>
      <c r="AL224" s="4"/>
      <c r="AM224" s="4"/>
      <c r="AN224" s="4"/>
      <c r="AO224" s="4"/>
      <c r="AP224" s="4"/>
      <c r="AQ224" s="4"/>
      <c r="AR224" s="4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4"/>
      <c r="BL224" s="8"/>
      <c r="BM224" s="8"/>
      <c r="BN224" s="8"/>
      <c r="BO224" s="4"/>
      <c r="BP224" s="4"/>
      <c r="BQ224" s="4"/>
      <c r="BR224" s="4"/>
      <c r="BS224" s="18"/>
      <c r="BT224" s="19"/>
      <c r="BU224" s="18"/>
      <c r="BV224" s="19"/>
    </row>
    <row r="225" spans="1:75" ht="19.899999999999999" customHeight="1">
      <c r="A225" s="194">
        <v>192</v>
      </c>
      <c r="B225" s="204">
        <v>32</v>
      </c>
      <c r="C225" s="195"/>
      <c r="D225" s="196"/>
      <c r="E225" s="196" t="s">
        <v>2495</v>
      </c>
      <c r="F225" s="2" t="str">
        <f t="shared" si="30"/>
        <v>FCS0302</v>
      </c>
      <c r="G225" s="1">
        <f t="shared" si="38"/>
        <v>8</v>
      </c>
      <c r="H225" s="1">
        <f t="shared" si="39"/>
        <v>7</v>
      </c>
      <c r="I225" s="1">
        <v>32</v>
      </c>
      <c r="J225" s="60" t="str">
        <f t="shared" si="40"/>
        <v>ADV151-P</v>
      </c>
      <c r="K225" s="2" t="str">
        <f t="shared" si="34"/>
        <v>DI</v>
      </c>
      <c r="L225" s="2"/>
      <c r="M225" s="2" t="s">
        <v>2005</v>
      </c>
      <c r="N225" s="2" t="s">
        <v>489</v>
      </c>
      <c r="O225" s="2"/>
      <c r="P225" s="2"/>
      <c r="Q225" s="2"/>
      <c r="R225" s="2"/>
      <c r="S225" s="3" t="str">
        <f t="shared" si="35"/>
        <v>%Z087132</v>
      </c>
      <c r="T225" s="2" t="str">
        <f t="shared" si="36"/>
        <v/>
      </c>
      <c r="U225" s="36"/>
      <c r="V225" s="2" t="str">
        <f t="shared" si="37"/>
        <v>DI SPARE</v>
      </c>
      <c r="W225" s="114" t="s">
        <v>2009</v>
      </c>
      <c r="X225" s="2"/>
      <c r="Y225" s="114"/>
      <c r="Z225" s="58" t="s">
        <v>165</v>
      </c>
      <c r="AA225" s="4"/>
      <c r="AB225" s="4"/>
      <c r="AC225" s="5"/>
      <c r="AD225" s="6" t="s">
        <v>161</v>
      </c>
      <c r="AE225" s="6"/>
      <c r="AF225" s="4"/>
      <c r="AG225" s="4"/>
      <c r="AH225" s="4"/>
      <c r="AI225" s="4"/>
      <c r="AJ225" s="8"/>
      <c r="AK225" s="4"/>
      <c r="AL225" s="4"/>
      <c r="AM225" s="4"/>
      <c r="AN225" s="4"/>
      <c r="AO225" s="4"/>
      <c r="AP225" s="4"/>
      <c r="AQ225" s="4"/>
      <c r="AR225" s="4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4"/>
      <c r="BL225" s="8"/>
      <c r="BM225" s="8"/>
      <c r="BN225" s="8"/>
      <c r="BO225" s="4"/>
      <c r="BP225" s="4"/>
      <c r="BQ225" s="4"/>
      <c r="BR225" s="4"/>
      <c r="BS225" s="18"/>
      <c r="BT225" s="19"/>
      <c r="BU225" s="18"/>
      <c r="BV225" s="19"/>
    </row>
    <row r="226" spans="1:75" ht="19.899999999999999" customHeight="1">
      <c r="A226" s="194">
        <v>161</v>
      </c>
      <c r="B226" s="195">
        <v>1</v>
      </c>
      <c r="C226" s="195"/>
      <c r="D226" s="196" t="s">
        <v>4836</v>
      </c>
      <c r="E226" s="196" t="s">
        <v>4837</v>
      </c>
      <c r="F226" s="2" t="str">
        <f t="shared" ref="F226:F289" si="41">F225</f>
        <v>FCS0302</v>
      </c>
      <c r="G226" s="1">
        <v>7</v>
      </c>
      <c r="H226" s="1">
        <v>8</v>
      </c>
      <c r="I226" s="1">
        <v>1</v>
      </c>
      <c r="J226" s="60" t="s">
        <v>2004</v>
      </c>
      <c r="K226" s="2" t="str">
        <f t="shared" si="34"/>
        <v>DI</v>
      </c>
      <c r="L226" s="2"/>
      <c r="M226" s="2" t="s">
        <v>2005</v>
      </c>
      <c r="N226" s="2" t="s">
        <v>489</v>
      </c>
      <c r="O226" s="2">
        <v>38</v>
      </c>
      <c r="P226" s="2"/>
      <c r="Q226" s="2" t="s">
        <v>4838</v>
      </c>
      <c r="R226" s="2" t="s">
        <v>2423</v>
      </c>
      <c r="S226" s="3" t="str">
        <f t="shared" si="35"/>
        <v>%Z078101</v>
      </c>
      <c r="T226" s="2" t="str">
        <f t="shared" si="36"/>
        <v>08XSO-7052</v>
      </c>
      <c r="U226" s="2" t="s">
        <v>4839</v>
      </c>
      <c r="V226" s="2" t="str">
        <f t="shared" si="37"/>
        <v>TK703A出料切断阀开</v>
      </c>
      <c r="W226" s="114" t="s">
        <v>2009</v>
      </c>
      <c r="X226" s="2"/>
      <c r="Y226" s="114"/>
      <c r="Z226" s="58" t="s">
        <v>165</v>
      </c>
      <c r="AA226" s="4"/>
      <c r="AB226" s="4"/>
      <c r="AC226" s="5"/>
      <c r="AD226" s="6"/>
      <c r="AE226" s="6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4"/>
      <c r="BL226" s="8"/>
      <c r="BM226" s="8"/>
      <c r="BN226" s="8"/>
      <c r="BO226" s="4"/>
      <c r="BP226" s="4"/>
      <c r="BQ226" s="4"/>
      <c r="BR226" s="4"/>
      <c r="BS226" s="112"/>
      <c r="BT226" s="19"/>
      <c r="BU226" s="18"/>
      <c r="BV226" s="19"/>
      <c r="BW226" s="21"/>
    </row>
    <row r="227" spans="1:75" ht="19.899999999999999" customHeight="1">
      <c r="A227" s="194">
        <v>162</v>
      </c>
      <c r="B227" s="195">
        <v>2</v>
      </c>
      <c r="C227" s="195"/>
      <c r="D227" s="196" t="s">
        <v>4840</v>
      </c>
      <c r="E227" s="196" t="s">
        <v>4841</v>
      </c>
      <c r="F227" s="2" t="str">
        <f t="shared" si="41"/>
        <v>FCS0302</v>
      </c>
      <c r="G227" s="1">
        <f t="shared" ref="G227:G257" si="42">G226</f>
        <v>7</v>
      </c>
      <c r="H227" s="1">
        <f t="shared" ref="H227:H257" si="43">H226</f>
        <v>8</v>
      </c>
      <c r="I227" s="1">
        <v>2</v>
      </c>
      <c r="J227" s="60" t="str">
        <f t="shared" ref="J227:J257" si="44">J226</f>
        <v>ADV151-P</v>
      </c>
      <c r="K227" s="2" t="str">
        <f t="shared" si="34"/>
        <v>DI</v>
      </c>
      <c r="L227" s="2"/>
      <c r="M227" s="2" t="s">
        <v>2005</v>
      </c>
      <c r="N227" s="2" t="s">
        <v>489</v>
      </c>
      <c r="O227" s="2">
        <v>38</v>
      </c>
      <c r="P227" s="2"/>
      <c r="Q227" s="2" t="s">
        <v>4838</v>
      </c>
      <c r="R227" s="2" t="s">
        <v>2423</v>
      </c>
      <c r="S227" s="3" t="str">
        <f t="shared" si="35"/>
        <v>%Z078102</v>
      </c>
      <c r="T227" s="2" t="str">
        <f t="shared" si="36"/>
        <v>08XSC-7052</v>
      </c>
      <c r="U227" s="2" t="s">
        <v>4842</v>
      </c>
      <c r="V227" s="2" t="str">
        <f t="shared" si="37"/>
        <v>TK703A出料切断阀关</v>
      </c>
      <c r="W227" s="114" t="s">
        <v>2009</v>
      </c>
      <c r="X227" s="2"/>
      <c r="Y227" s="114"/>
      <c r="Z227" s="58" t="s">
        <v>165</v>
      </c>
      <c r="AA227" s="4"/>
      <c r="AB227" s="4"/>
      <c r="AC227" s="5"/>
      <c r="AD227" s="6"/>
      <c r="AE227" s="6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4"/>
      <c r="BL227" s="8"/>
      <c r="BM227" s="8"/>
      <c r="BN227" s="8"/>
      <c r="BO227" s="4"/>
      <c r="BP227" s="4"/>
      <c r="BQ227" s="4"/>
      <c r="BR227" s="4"/>
      <c r="BS227" s="112"/>
      <c r="BT227" s="19"/>
      <c r="BU227" s="18"/>
      <c r="BV227" s="19"/>
      <c r="BW227" s="21"/>
    </row>
    <row r="228" spans="1:75" ht="19.899999999999999" customHeight="1">
      <c r="A228" s="194">
        <v>163</v>
      </c>
      <c r="B228" s="195">
        <v>3</v>
      </c>
      <c r="C228" s="195"/>
      <c r="D228" s="196" t="s">
        <v>4843</v>
      </c>
      <c r="E228" s="196" t="s">
        <v>4844</v>
      </c>
      <c r="F228" s="2" t="str">
        <f t="shared" si="41"/>
        <v>FCS0302</v>
      </c>
      <c r="G228" s="1">
        <f t="shared" si="42"/>
        <v>7</v>
      </c>
      <c r="H228" s="1">
        <f t="shared" si="43"/>
        <v>8</v>
      </c>
      <c r="I228" s="1">
        <v>3</v>
      </c>
      <c r="J228" s="60" t="str">
        <f t="shared" si="44"/>
        <v>ADV151-P</v>
      </c>
      <c r="K228" s="2" t="str">
        <f t="shared" si="34"/>
        <v>DI</v>
      </c>
      <c r="L228" s="2"/>
      <c r="M228" s="2" t="s">
        <v>2005</v>
      </c>
      <c r="N228" s="2" t="s">
        <v>489</v>
      </c>
      <c r="O228" s="2">
        <v>38</v>
      </c>
      <c r="P228" s="2"/>
      <c r="Q228" s="2" t="s">
        <v>4845</v>
      </c>
      <c r="R228" s="2" t="s">
        <v>2423</v>
      </c>
      <c r="S228" s="3" t="str">
        <f t="shared" si="35"/>
        <v>%Z078103</v>
      </c>
      <c r="T228" s="2" t="str">
        <f t="shared" si="36"/>
        <v>08XSO-7053</v>
      </c>
      <c r="U228" s="2" t="s">
        <v>4846</v>
      </c>
      <c r="V228" s="2" t="str">
        <f t="shared" si="37"/>
        <v>TK703B进料切断阀开</v>
      </c>
      <c r="W228" s="114" t="s">
        <v>2009</v>
      </c>
      <c r="X228" s="2"/>
      <c r="Y228" s="114"/>
      <c r="Z228" s="58" t="s">
        <v>165</v>
      </c>
      <c r="AA228" s="4"/>
      <c r="AB228" s="4"/>
      <c r="AC228" s="5"/>
      <c r="AD228" s="6"/>
      <c r="AE228" s="6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4"/>
      <c r="BL228" s="8"/>
      <c r="BM228" s="8"/>
      <c r="BN228" s="8"/>
      <c r="BO228" s="4"/>
      <c r="BP228" s="4"/>
      <c r="BQ228" s="4"/>
      <c r="BR228" s="4"/>
      <c r="BS228" s="112"/>
      <c r="BT228" s="19"/>
      <c r="BU228" s="18"/>
      <c r="BV228" s="19"/>
      <c r="BW228" s="21"/>
    </row>
    <row r="229" spans="1:75" ht="19.899999999999999" customHeight="1">
      <c r="A229" s="194">
        <v>164</v>
      </c>
      <c r="B229" s="195">
        <v>4</v>
      </c>
      <c r="C229" s="195"/>
      <c r="D229" s="196" t="s">
        <v>4847</v>
      </c>
      <c r="E229" s="196" t="s">
        <v>4848</v>
      </c>
      <c r="F229" s="2" t="str">
        <f t="shared" si="41"/>
        <v>FCS0302</v>
      </c>
      <c r="G229" s="1">
        <f t="shared" si="42"/>
        <v>7</v>
      </c>
      <c r="H229" s="1">
        <f t="shared" si="43"/>
        <v>8</v>
      </c>
      <c r="I229" s="1">
        <v>4</v>
      </c>
      <c r="J229" s="60" t="str">
        <f t="shared" si="44"/>
        <v>ADV151-P</v>
      </c>
      <c r="K229" s="2" t="str">
        <f t="shared" si="34"/>
        <v>DI</v>
      </c>
      <c r="L229" s="2"/>
      <c r="M229" s="2" t="s">
        <v>2005</v>
      </c>
      <c r="N229" s="2" t="s">
        <v>489</v>
      </c>
      <c r="O229" s="2">
        <v>38</v>
      </c>
      <c r="P229" s="2"/>
      <c r="Q229" s="2" t="s">
        <v>4845</v>
      </c>
      <c r="R229" s="2" t="s">
        <v>2423</v>
      </c>
      <c r="S229" s="3" t="str">
        <f t="shared" si="35"/>
        <v>%Z078104</v>
      </c>
      <c r="T229" s="2" t="str">
        <f t="shared" si="36"/>
        <v>08XSC-7053</v>
      </c>
      <c r="U229" s="2" t="s">
        <v>4849</v>
      </c>
      <c r="V229" s="2" t="str">
        <f t="shared" si="37"/>
        <v>TK703B进料切断阀关</v>
      </c>
      <c r="W229" s="114" t="s">
        <v>2009</v>
      </c>
      <c r="X229" s="2"/>
      <c r="Y229" s="114"/>
      <c r="Z229" s="58" t="s">
        <v>165</v>
      </c>
      <c r="AA229" s="4"/>
      <c r="AB229" s="4"/>
      <c r="AC229" s="5"/>
      <c r="AD229" s="6"/>
      <c r="AE229" s="6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4"/>
      <c r="BL229" s="8"/>
      <c r="BM229" s="8"/>
      <c r="BN229" s="8"/>
      <c r="BO229" s="4"/>
      <c r="BP229" s="4"/>
      <c r="BQ229" s="4"/>
      <c r="BR229" s="4"/>
      <c r="BS229" s="112"/>
      <c r="BT229" s="19"/>
      <c r="BU229" s="18"/>
      <c r="BV229" s="19"/>
      <c r="BW229" s="21"/>
    </row>
    <row r="230" spans="1:75" ht="19.899999999999999" customHeight="1">
      <c r="A230" s="194">
        <v>165</v>
      </c>
      <c r="B230" s="195">
        <v>5</v>
      </c>
      <c r="C230" s="195"/>
      <c r="D230" s="196" t="s">
        <v>4850</v>
      </c>
      <c r="E230" s="196" t="s">
        <v>4851</v>
      </c>
      <c r="F230" s="2" t="str">
        <f t="shared" si="41"/>
        <v>FCS0302</v>
      </c>
      <c r="G230" s="1">
        <f t="shared" si="42"/>
        <v>7</v>
      </c>
      <c r="H230" s="1">
        <f t="shared" si="43"/>
        <v>8</v>
      </c>
      <c r="I230" s="1">
        <v>5</v>
      </c>
      <c r="J230" s="60" t="str">
        <f t="shared" si="44"/>
        <v>ADV151-P</v>
      </c>
      <c r="K230" s="2" t="str">
        <f t="shared" si="34"/>
        <v>DI</v>
      </c>
      <c r="L230" s="2"/>
      <c r="M230" s="2" t="s">
        <v>2005</v>
      </c>
      <c r="N230" s="2" t="s">
        <v>489</v>
      </c>
      <c r="O230" s="2">
        <v>38</v>
      </c>
      <c r="P230" s="2"/>
      <c r="Q230" s="2" t="s">
        <v>4852</v>
      </c>
      <c r="R230" s="2" t="s">
        <v>2423</v>
      </c>
      <c r="S230" s="3" t="str">
        <f t="shared" si="35"/>
        <v>%Z078105</v>
      </c>
      <c r="T230" s="2" t="str">
        <f t="shared" si="36"/>
        <v>08XSO-7054</v>
      </c>
      <c r="U230" s="2" t="s">
        <v>4853</v>
      </c>
      <c r="V230" s="2" t="str">
        <f t="shared" si="37"/>
        <v>TK703B出料切断阀开</v>
      </c>
      <c r="W230" s="114" t="s">
        <v>2009</v>
      </c>
      <c r="X230" s="2"/>
      <c r="Y230" s="114"/>
      <c r="Z230" s="58" t="s">
        <v>165</v>
      </c>
      <c r="AA230" s="4"/>
      <c r="AB230" s="4"/>
      <c r="AC230" s="5"/>
      <c r="AD230" s="6"/>
      <c r="AE230" s="6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4"/>
      <c r="BL230" s="8"/>
      <c r="BM230" s="8"/>
      <c r="BN230" s="8"/>
      <c r="BO230" s="4"/>
      <c r="BP230" s="4"/>
      <c r="BQ230" s="4"/>
      <c r="BR230" s="4"/>
      <c r="BS230" s="112"/>
      <c r="BT230" s="19"/>
      <c r="BU230" s="18"/>
      <c r="BV230" s="19"/>
      <c r="BW230" s="21"/>
    </row>
    <row r="231" spans="1:75" ht="19.899999999999999" customHeight="1">
      <c r="A231" s="194">
        <v>166</v>
      </c>
      <c r="B231" s="195">
        <v>6</v>
      </c>
      <c r="C231" s="195"/>
      <c r="D231" s="196" t="s">
        <v>4854</v>
      </c>
      <c r="E231" s="196" t="s">
        <v>4855</v>
      </c>
      <c r="F231" s="2" t="str">
        <f t="shared" si="41"/>
        <v>FCS0302</v>
      </c>
      <c r="G231" s="1">
        <f t="shared" si="42"/>
        <v>7</v>
      </c>
      <c r="H231" s="1">
        <f t="shared" si="43"/>
        <v>8</v>
      </c>
      <c r="I231" s="1">
        <v>6</v>
      </c>
      <c r="J231" s="60" t="str">
        <f t="shared" si="44"/>
        <v>ADV151-P</v>
      </c>
      <c r="K231" s="2" t="str">
        <f t="shared" si="34"/>
        <v>DI</v>
      </c>
      <c r="L231" s="2"/>
      <c r="M231" s="2" t="s">
        <v>2005</v>
      </c>
      <c r="N231" s="2" t="s">
        <v>489</v>
      </c>
      <c r="O231" s="2">
        <v>38</v>
      </c>
      <c r="P231" s="2"/>
      <c r="Q231" s="2" t="s">
        <v>4852</v>
      </c>
      <c r="R231" s="2" t="s">
        <v>2423</v>
      </c>
      <c r="S231" s="3" t="str">
        <f t="shared" si="35"/>
        <v>%Z078106</v>
      </c>
      <c r="T231" s="2" t="str">
        <f t="shared" si="36"/>
        <v>08XSC-7054</v>
      </c>
      <c r="U231" s="2" t="s">
        <v>4856</v>
      </c>
      <c r="V231" s="2" t="str">
        <f t="shared" si="37"/>
        <v>TK703B出料切断阀关</v>
      </c>
      <c r="W231" s="114" t="s">
        <v>2009</v>
      </c>
      <c r="X231" s="2"/>
      <c r="Y231" s="114"/>
      <c r="Z231" s="58" t="s">
        <v>165</v>
      </c>
      <c r="AA231" s="4"/>
      <c r="AB231" s="4"/>
      <c r="AC231" s="5"/>
      <c r="AD231" s="6"/>
      <c r="AE231" s="6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4"/>
      <c r="BL231" s="8"/>
      <c r="BM231" s="8"/>
      <c r="BN231" s="8"/>
      <c r="BO231" s="4"/>
      <c r="BP231" s="4"/>
      <c r="BQ231" s="4"/>
      <c r="BR231" s="4"/>
      <c r="BS231" s="112"/>
      <c r="BT231" s="19"/>
      <c r="BU231" s="18"/>
      <c r="BV231" s="19"/>
      <c r="BW231" s="21"/>
    </row>
    <row r="232" spans="1:75" ht="19.899999999999999" customHeight="1">
      <c r="A232" s="194">
        <v>167</v>
      </c>
      <c r="B232" s="195">
        <v>7</v>
      </c>
      <c r="C232" s="195"/>
      <c r="D232" s="196" t="s">
        <v>4857</v>
      </c>
      <c r="E232" s="196" t="s">
        <v>4858</v>
      </c>
      <c r="F232" s="2" t="str">
        <f t="shared" si="41"/>
        <v>FCS0302</v>
      </c>
      <c r="G232" s="1">
        <f t="shared" si="42"/>
        <v>7</v>
      </c>
      <c r="H232" s="1">
        <f t="shared" si="43"/>
        <v>8</v>
      </c>
      <c r="I232" s="1">
        <v>7</v>
      </c>
      <c r="J232" s="60" t="str">
        <f t="shared" si="44"/>
        <v>ADV151-P</v>
      </c>
      <c r="K232" s="2" t="str">
        <f t="shared" si="34"/>
        <v>DI</v>
      </c>
      <c r="L232" s="2"/>
      <c r="M232" s="2" t="s">
        <v>2005</v>
      </c>
      <c r="N232" s="2" t="s">
        <v>489</v>
      </c>
      <c r="O232" s="2">
        <v>38</v>
      </c>
      <c r="P232" s="2"/>
      <c r="Q232" s="2" t="s">
        <v>4859</v>
      </c>
      <c r="R232" s="2" t="s">
        <v>2423</v>
      </c>
      <c r="S232" s="3" t="str">
        <f t="shared" si="35"/>
        <v>%Z078107</v>
      </c>
      <c r="T232" s="2" t="str">
        <f t="shared" si="36"/>
        <v>08XSO-7055</v>
      </c>
      <c r="U232" s="2" t="s">
        <v>4860</v>
      </c>
      <c r="V232" s="2" t="str">
        <f t="shared" si="37"/>
        <v>TK703A原装置进料切断阀开</v>
      </c>
      <c r="W232" s="114" t="s">
        <v>2009</v>
      </c>
      <c r="X232" s="2"/>
      <c r="Y232" s="114"/>
      <c r="Z232" s="58" t="s">
        <v>165</v>
      </c>
      <c r="AA232" s="4"/>
      <c r="AB232" s="4"/>
      <c r="AC232" s="5"/>
      <c r="AD232" s="6"/>
      <c r="AE232" s="6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4"/>
      <c r="BL232" s="8"/>
      <c r="BM232" s="8"/>
      <c r="BN232" s="8"/>
      <c r="BO232" s="4"/>
      <c r="BP232" s="4"/>
      <c r="BQ232" s="4"/>
      <c r="BR232" s="4"/>
      <c r="BS232" s="112"/>
      <c r="BT232" s="19"/>
      <c r="BU232" s="18"/>
      <c r="BV232" s="19"/>
      <c r="BW232" s="21"/>
    </row>
    <row r="233" spans="1:75" ht="19.899999999999999" customHeight="1">
      <c r="A233" s="194">
        <v>168</v>
      </c>
      <c r="B233" s="195">
        <v>8</v>
      </c>
      <c r="C233" s="195"/>
      <c r="D233" s="196" t="s">
        <v>4861</v>
      </c>
      <c r="E233" s="196" t="s">
        <v>4862</v>
      </c>
      <c r="F233" s="2" t="str">
        <f t="shared" si="41"/>
        <v>FCS0302</v>
      </c>
      <c r="G233" s="1">
        <f t="shared" si="42"/>
        <v>7</v>
      </c>
      <c r="H233" s="1">
        <f t="shared" si="43"/>
        <v>8</v>
      </c>
      <c r="I233" s="1">
        <v>8</v>
      </c>
      <c r="J233" s="60" t="str">
        <f t="shared" si="44"/>
        <v>ADV151-P</v>
      </c>
      <c r="K233" s="2" t="str">
        <f t="shared" si="34"/>
        <v>DI</v>
      </c>
      <c r="L233" s="2"/>
      <c r="M233" s="2" t="s">
        <v>2005</v>
      </c>
      <c r="N233" s="2" t="s">
        <v>489</v>
      </c>
      <c r="O233" s="2">
        <v>38</v>
      </c>
      <c r="P233" s="2"/>
      <c r="Q233" s="2" t="s">
        <v>4859</v>
      </c>
      <c r="R233" s="2" t="s">
        <v>2423</v>
      </c>
      <c r="S233" s="3" t="str">
        <f t="shared" si="35"/>
        <v>%Z078108</v>
      </c>
      <c r="T233" s="2" t="str">
        <f t="shared" si="36"/>
        <v>08XSC-7055</v>
      </c>
      <c r="U233" s="2" t="s">
        <v>4863</v>
      </c>
      <c r="V233" s="2" t="str">
        <f t="shared" si="37"/>
        <v>TK703A原装置进料切断阀关</v>
      </c>
      <c r="W233" s="114" t="s">
        <v>2009</v>
      </c>
      <c r="X233" s="2"/>
      <c r="Y233" s="114"/>
      <c r="Z233" s="58" t="s">
        <v>165</v>
      </c>
      <c r="AA233" s="4"/>
      <c r="AB233" s="4"/>
      <c r="AC233" s="5"/>
      <c r="AD233" s="6"/>
      <c r="AE233" s="6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4"/>
      <c r="BL233" s="8"/>
      <c r="BM233" s="8"/>
      <c r="BN233" s="8"/>
      <c r="BO233" s="4"/>
      <c r="BP233" s="4"/>
      <c r="BQ233" s="4"/>
      <c r="BR233" s="4"/>
      <c r="BS233" s="112"/>
      <c r="BT233" s="19"/>
      <c r="BU233" s="18"/>
      <c r="BV233" s="19"/>
      <c r="BW233" s="21"/>
    </row>
    <row r="234" spans="1:75" ht="19.899999999999999" customHeight="1">
      <c r="A234" s="194">
        <v>169</v>
      </c>
      <c r="B234" s="195">
        <v>9</v>
      </c>
      <c r="C234" s="195"/>
      <c r="D234" s="196" t="s">
        <v>4864</v>
      </c>
      <c r="E234" s="196" t="s">
        <v>4865</v>
      </c>
      <c r="F234" s="2" t="str">
        <f t="shared" si="41"/>
        <v>FCS0302</v>
      </c>
      <c r="G234" s="1">
        <f t="shared" si="42"/>
        <v>7</v>
      </c>
      <c r="H234" s="1">
        <f t="shared" si="43"/>
        <v>8</v>
      </c>
      <c r="I234" s="1">
        <v>9</v>
      </c>
      <c r="J234" s="60" t="str">
        <f t="shared" si="44"/>
        <v>ADV151-P</v>
      </c>
      <c r="K234" s="2" t="str">
        <f t="shared" si="34"/>
        <v>DI</v>
      </c>
      <c r="L234" s="2"/>
      <c r="M234" s="2" t="s">
        <v>2005</v>
      </c>
      <c r="N234" s="2" t="s">
        <v>489</v>
      </c>
      <c r="O234" s="2">
        <v>38</v>
      </c>
      <c r="P234" s="2"/>
      <c r="Q234" s="2" t="s">
        <v>4866</v>
      </c>
      <c r="R234" s="2" t="s">
        <v>2423</v>
      </c>
      <c r="S234" s="3" t="str">
        <f t="shared" si="35"/>
        <v>%Z078109</v>
      </c>
      <c r="T234" s="2" t="str">
        <f t="shared" si="36"/>
        <v>08XSO-7056</v>
      </c>
      <c r="U234" s="2" t="s">
        <v>4867</v>
      </c>
      <c r="V234" s="2" t="str">
        <f t="shared" si="37"/>
        <v>TK703B原装置进料切断阀开</v>
      </c>
      <c r="W234" s="114" t="s">
        <v>2009</v>
      </c>
      <c r="X234" s="2"/>
      <c r="Y234" s="114"/>
      <c r="Z234" s="58" t="s">
        <v>165</v>
      </c>
      <c r="AA234" s="4"/>
      <c r="AB234" s="4"/>
      <c r="AC234" s="5"/>
      <c r="AD234" s="6"/>
      <c r="AE234" s="6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4"/>
      <c r="BL234" s="8"/>
      <c r="BM234" s="8"/>
      <c r="BN234" s="8"/>
      <c r="BO234" s="4"/>
      <c r="BP234" s="4"/>
      <c r="BQ234" s="4"/>
      <c r="BR234" s="4"/>
      <c r="BS234" s="112"/>
      <c r="BT234" s="19"/>
      <c r="BU234" s="18"/>
      <c r="BV234" s="19"/>
      <c r="BW234" s="21"/>
    </row>
    <row r="235" spans="1:75" ht="19.899999999999999" customHeight="1">
      <c r="A235" s="194">
        <v>170</v>
      </c>
      <c r="B235" s="195">
        <v>10</v>
      </c>
      <c r="C235" s="195"/>
      <c r="D235" s="196" t="s">
        <v>4868</v>
      </c>
      <c r="E235" s="196" t="s">
        <v>4869</v>
      </c>
      <c r="F235" s="2" t="str">
        <f t="shared" si="41"/>
        <v>FCS0302</v>
      </c>
      <c r="G235" s="1">
        <f t="shared" si="42"/>
        <v>7</v>
      </c>
      <c r="H235" s="1">
        <f t="shared" si="43"/>
        <v>8</v>
      </c>
      <c r="I235" s="1">
        <v>10</v>
      </c>
      <c r="J235" s="60" t="str">
        <f t="shared" si="44"/>
        <v>ADV151-P</v>
      </c>
      <c r="K235" s="2" t="str">
        <f t="shared" si="34"/>
        <v>DI</v>
      </c>
      <c r="L235" s="2"/>
      <c r="M235" s="2" t="s">
        <v>2005</v>
      </c>
      <c r="N235" s="2" t="s">
        <v>489</v>
      </c>
      <c r="O235" s="2">
        <v>38</v>
      </c>
      <c r="P235" s="2"/>
      <c r="Q235" s="2" t="s">
        <v>4866</v>
      </c>
      <c r="R235" s="2" t="s">
        <v>2423</v>
      </c>
      <c r="S235" s="3" t="str">
        <f t="shared" si="35"/>
        <v>%Z078110</v>
      </c>
      <c r="T235" s="2" t="str">
        <f t="shared" si="36"/>
        <v>08XSC-7056</v>
      </c>
      <c r="U235" s="2" t="s">
        <v>4870</v>
      </c>
      <c r="V235" s="2" t="str">
        <f t="shared" si="37"/>
        <v>TK703B原装置进料切断阀关</v>
      </c>
      <c r="W235" s="114" t="s">
        <v>2009</v>
      </c>
      <c r="X235" s="2"/>
      <c r="Y235" s="114"/>
      <c r="Z235" s="58" t="s">
        <v>165</v>
      </c>
      <c r="AA235" s="4"/>
      <c r="AB235" s="4"/>
      <c r="AC235" s="5"/>
      <c r="AD235" s="6"/>
      <c r="AE235" s="6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4"/>
      <c r="BL235" s="8"/>
      <c r="BM235" s="8"/>
      <c r="BN235" s="8"/>
      <c r="BO235" s="4"/>
      <c r="BP235" s="4"/>
      <c r="BQ235" s="4"/>
      <c r="BR235" s="4"/>
      <c r="BS235" s="112"/>
      <c r="BT235" s="19"/>
      <c r="BU235" s="18"/>
      <c r="BV235" s="19"/>
      <c r="BW235" s="21"/>
    </row>
    <row r="236" spans="1:75" ht="19.899999999999999" customHeight="1">
      <c r="A236" s="194">
        <v>171</v>
      </c>
      <c r="B236" s="195">
        <v>11</v>
      </c>
      <c r="C236" s="195"/>
      <c r="D236" s="196" t="s">
        <v>4871</v>
      </c>
      <c r="E236" s="196" t="s">
        <v>4872</v>
      </c>
      <c r="F236" s="2" t="str">
        <f t="shared" si="41"/>
        <v>FCS0302</v>
      </c>
      <c r="G236" s="1">
        <f t="shared" si="42"/>
        <v>7</v>
      </c>
      <c r="H236" s="1">
        <f t="shared" si="43"/>
        <v>8</v>
      </c>
      <c r="I236" s="1">
        <v>11</v>
      </c>
      <c r="J236" s="60" t="str">
        <f t="shared" si="44"/>
        <v>ADV151-P</v>
      </c>
      <c r="K236" s="2" t="str">
        <f t="shared" si="34"/>
        <v>DI</v>
      </c>
      <c r="L236" s="2"/>
      <c r="M236" s="2" t="s">
        <v>2005</v>
      </c>
      <c r="N236" s="2" t="s">
        <v>489</v>
      </c>
      <c r="O236" s="2">
        <v>38</v>
      </c>
      <c r="P236" s="2"/>
      <c r="Q236" s="2" t="s">
        <v>4873</v>
      </c>
      <c r="R236" s="2" t="s">
        <v>2423</v>
      </c>
      <c r="S236" s="3" t="str">
        <f t="shared" si="35"/>
        <v>%Z078111</v>
      </c>
      <c r="T236" s="2" t="str">
        <f t="shared" si="36"/>
        <v>08XSO-7057</v>
      </c>
      <c r="U236" s="2" t="s">
        <v>4874</v>
      </c>
      <c r="V236" s="2" t="str">
        <f t="shared" si="37"/>
        <v>TK702进料切断阀开</v>
      </c>
      <c r="W236" s="114" t="s">
        <v>2009</v>
      </c>
      <c r="X236" s="2"/>
      <c r="Y236" s="114"/>
      <c r="Z236" s="58" t="s">
        <v>165</v>
      </c>
      <c r="AA236" s="4"/>
      <c r="AB236" s="4"/>
      <c r="AC236" s="5"/>
      <c r="AD236" s="6"/>
      <c r="AE236" s="6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4"/>
      <c r="BL236" s="8"/>
      <c r="BM236" s="8"/>
      <c r="BN236" s="8"/>
      <c r="BO236" s="4"/>
      <c r="BP236" s="4"/>
      <c r="BQ236" s="4"/>
      <c r="BR236" s="4"/>
      <c r="BS236" s="112"/>
      <c r="BT236" s="19"/>
      <c r="BU236" s="18"/>
      <c r="BV236" s="19"/>
      <c r="BW236" s="21"/>
    </row>
    <row r="237" spans="1:75" ht="19.899999999999999" customHeight="1">
      <c r="A237" s="194">
        <v>172</v>
      </c>
      <c r="B237" s="195">
        <v>12</v>
      </c>
      <c r="C237" s="195"/>
      <c r="D237" s="196" t="s">
        <v>4875</v>
      </c>
      <c r="E237" s="196" t="s">
        <v>4876</v>
      </c>
      <c r="F237" s="2" t="str">
        <f t="shared" si="41"/>
        <v>FCS0302</v>
      </c>
      <c r="G237" s="1">
        <f t="shared" si="42"/>
        <v>7</v>
      </c>
      <c r="H237" s="1">
        <f t="shared" si="43"/>
        <v>8</v>
      </c>
      <c r="I237" s="1">
        <v>12</v>
      </c>
      <c r="J237" s="60" t="str">
        <f t="shared" si="44"/>
        <v>ADV151-P</v>
      </c>
      <c r="K237" s="2" t="str">
        <f t="shared" si="34"/>
        <v>DI</v>
      </c>
      <c r="L237" s="2"/>
      <c r="M237" s="2" t="s">
        <v>2005</v>
      </c>
      <c r="N237" s="2" t="s">
        <v>489</v>
      </c>
      <c r="O237" s="2">
        <v>38</v>
      </c>
      <c r="P237" s="2"/>
      <c r="Q237" s="2" t="s">
        <v>4873</v>
      </c>
      <c r="R237" s="2" t="s">
        <v>2423</v>
      </c>
      <c r="S237" s="3" t="str">
        <f t="shared" si="35"/>
        <v>%Z078112</v>
      </c>
      <c r="T237" s="2" t="str">
        <f t="shared" si="36"/>
        <v>08XSC-7057</v>
      </c>
      <c r="U237" s="2" t="s">
        <v>4877</v>
      </c>
      <c r="V237" s="2" t="str">
        <f t="shared" si="37"/>
        <v>TK702进料切断阀关</v>
      </c>
      <c r="W237" s="114" t="s">
        <v>2009</v>
      </c>
      <c r="X237" s="2"/>
      <c r="Y237" s="114"/>
      <c r="Z237" s="58" t="s">
        <v>165</v>
      </c>
      <c r="AA237" s="4"/>
      <c r="AB237" s="4"/>
      <c r="AC237" s="5"/>
      <c r="AD237" s="6"/>
      <c r="AE237" s="6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4"/>
      <c r="BL237" s="8"/>
      <c r="BM237" s="8"/>
      <c r="BN237" s="8"/>
      <c r="BO237" s="4"/>
      <c r="BP237" s="4"/>
      <c r="BQ237" s="4"/>
      <c r="BR237" s="4"/>
      <c r="BS237" s="112"/>
      <c r="BT237" s="19"/>
      <c r="BU237" s="18"/>
      <c r="BV237" s="19"/>
      <c r="BW237" s="21"/>
    </row>
    <row r="238" spans="1:75" ht="19.899999999999999" customHeight="1">
      <c r="A238" s="194">
        <v>173</v>
      </c>
      <c r="B238" s="195">
        <v>13</v>
      </c>
      <c r="C238" s="195"/>
      <c r="D238" s="196" t="s">
        <v>4878</v>
      </c>
      <c r="E238" s="196" t="s">
        <v>4879</v>
      </c>
      <c r="F238" s="2" t="str">
        <f t="shared" si="41"/>
        <v>FCS0302</v>
      </c>
      <c r="G238" s="1">
        <f t="shared" si="42"/>
        <v>7</v>
      </c>
      <c r="H238" s="1">
        <f t="shared" si="43"/>
        <v>8</v>
      </c>
      <c r="I238" s="1">
        <v>13</v>
      </c>
      <c r="J238" s="60" t="str">
        <f t="shared" si="44"/>
        <v>ADV151-P</v>
      </c>
      <c r="K238" s="2" t="str">
        <f t="shared" si="34"/>
        <v>DI</v>
      </c>
      <c r="L238" s="2"/>
      <c r="M238" s="2" t="s">
        <v>2005</v>
      </c>
      <c r="N238" s="2" t="s">
        <v>489</v>
      </c>
      <c r="O238" s="2">
        <v>35</v>
      </c>
      <c r="P238" s="2"/>
      <c r="Q238" s="2" t="s">
        <v>4880</v>
      </c>
      <c r="R238" s="2" t="s">
        <v>2445</v>
      </c>
      <c r="S238" s="3" t="str">
        <f t="shared" si="35"/>
        <v>%Z078113</v>
      </c>
      <c r="T238" s="2" t="str">
        <f t="shared" si="36"/>
        <v>08XSO-7058</v>
      </c>
      <c r="U238" s="2" t="s">
        <v>4881</v>
      </c>
      <c r="V238" s="2" t="str">
        <f t="shared" si="37"/>
        <v>TK702出料切断阀开</v>
      </c>
      <c r="W238" s="114" t="s">
        <v>2009</v>
      </c>
      <c r="X238" s="2"/>
      <c r="Y238" s="114"/>
      <c r="Z238" s="58" t="s">
        <v>165</v>
      </c>
      <c r="AA238" s="4"/>
      <c r="AB238" s="4"/>
      <c r="AC238" s="5"/>
      <c r="AD238" s="6"/>
      <c r="AE238" s="6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4"/>
      <c r="BL238" s="8"/>
      <c r="BM238" s="8"/>
      <c r="BN238" s="8"/>
      <c r="BO238" s="4"/>
      <c r="BP238" s="4"/>
      <c r="BQ238" s="4"/>
      <c r="BR238" s="4"/>
      <c r="BS238" s="112"/>
      <c r="BT238" s="19"/>
      <c r="BU238" s="18"/>
      <c r="BV238" s="19"/>
      <c r="BW238" s="21"/>
    </row>
    <row r="239" spans="1:75" ht="19.899999999999999" customHeight="1">
      <c r="A239" s="194">
        <v>174</v>
      </c>
      <c r="B239" s="195">
        <v>14</v>
      </c>
      <c r="C239" s="195"/>
      <c r="D239" s="196" t="s">
        <v>4882</v>
      </c>
      <c r="E239" s="196" t="s">
        <v>4883</v>
      </c>
      <c r="F239" s="2" t="str">
        <f t="shared" si="41"/>
        <v>FCS0302</v>
      </c>
      <c r="G239" s="1">
        <f t="shared" si="42"/>
        <v>7</v>
      </c>
      <c r="H239" s="1">
        <f t="shared" si="43"/>
        <v>8</v>
      </c>
      <c r="I239" s="1">
        <v>14</v>
      </c>
      <c r="J239" s="60" t="str">
        <f t="shared" si="44"/>
        <v>ADV151-P</v>
      </c>
      <c r="K239" s="2" t="str">
        <f t="shared" si="34"/>
        <v>DI</v>
      </c>
      <c r="L239" s="2"/>
      <c r="M239" s="2" t="s">
        <v>2005</v>
      </c>
      <c r="N239" s="2" t="s">
        <v>489</v>
      </c>
      <c r="O239" s="2">
        <v>35</v>
      </c>
      <c r="P239" s="2"/>
      <c r="Q239" s="2" t="s">
        <v>4880</v>
      </c>
      <c r="R239" s="2" t="s">
        <v>2445</v>
      </c>
      <c r="S239" s="3" t="str">
        <f t="shared" si="35"/>
        <v>%Z078114</v>
      </c>
      <c r="T239" s="2" t="str">
        <f t="shared" si="36"/>
        <v>08XSC-7058</v>
      </c>
      <c r="U239" s="2" t="s">
        <v>4884</v>
      </c>
      <c r="V239" s="2" t="str">
        <f t="shared" si="37"/>
        <v>TK702出料切断阀关</v>
      </c>
      <c r="W239" s="114" t="s">
        <v>2009</v>
      </c>
      <c r="X239" s="2"/>
      <c r="Y239" s="114"/>
      <c r="Z239" s="58" t="s">
        <v>165</v>
      </c>
      <c r="AA239" s="4"/>
      <c r="AB239" s="4"/>
      <c r="AC239" s="5"/>
      <c r="AD239" s="6"/>
      <c r="AE239" s="6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4"/>
      <c r="BL239" s="8"/>
      <c r="BM239" s="8"/>
      <c r="BN239" s="8"/>
      <c r="BO239" s="4"/>
      <c r="BP239" s="4"/>
      <c r="BQ239" s="4"/>
      <c r="BR239" s="4"/>
      <c r="BS239" s="112"/>
      <c r="BT239" s="19"/>
      <c r="BU239" s="18"/>
      <c r="BV239" s="19"/>
      <c r="BW239" s="21"/>
    </row>
    <row r="240" spans="1:75" ht="19.899999999999999" customHeight="1">
      <c r="A240" s="194">
        <v>175</v>
      </c>
      <c r="B240" s="195">
        <v>15</v>
      </c>
      <c r="C240" s="195"/>
      <c r="D240" s="196" t="s">
        <v>4885</v>
      </c>
      <c r="E240" s="196" t="s">
        <v>4886</v>
      </c>
      <c r="F240" s="2" t="str">
        <f t="shared" si="41"/>
        <v>FCS0302</v>
      </c>
      <c r="G240" s="1">
        <f t="shared" si="42"/>
        <v>7</v>
      </c>
      <c r="H240" s="1">
        <f t="shared" si="43"/>
        <v>8</v>
      </c>
      <c r="I240" s="1">
        <v>15</v>
      </c>
      <c r="J240" s="60" t="str">
        <f t="shared" si="44"/>
        <v>ADV151-P</v>
      </c>
      <c r="K240" s="2" t="str">
        <f t="shared" si="34"/>
        <v>DI</v>
      </c>
      <c r="L240" s="2"/>
      <c r="M240" s="2" t="s">
        <v>2005</v>
      </c>
      <c r="N240" s="2" t="s">
        <v>489</v>
      </c>
      <c r="O240" s="2">
        <v>39</v>
      </c>
      <c r="P240" s="2"/>
      <c r="Q240" s="2" t="s">
        <v>4887</v>
      </c>
      <c r="R240" s="2" t="s">
        <v>2423</v>
      </c>
      <c r="S240" s="3" t="str">
        <f t="shared" si="35"/>
        <v>%Z078115</v>
      </c>
      <c r="T240" s="2" t="str">
        <f t="shared" si="36"/>
        <v>08XSO-7063</v>
      </c>
      <c r="U240" s="2" t="s">
        <v>4888</v>
      </c>
      <c r="V240" s="2" t="str">
        <f t="shared" si="37"/>
        <v>TK731进料切断阀开</v>
      </c>
      <c r="W240" s="114" t="s">
        <v>2009</v>
      </c>
      <c r="X240" s="2"/>
      <c r="Y240" s="114"/>
      <c r="Z240" s="58" t="s">
        <v>165</v>
      </c>
      <c r="AA240" s="4"/>
      <c r="AB240" s="4"/>
      <c r="AC240" s="5"/>
      <c r="AD240" s="6"/>
      <c r="AE240" s="6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4"/>
      <c r="BL240" s="8"/>
      <c r="BM240" s="8"/>
      <c r="BN240" s="8"/>
      <c r="BO240" s="4"/>
      <c r="BP240" s="4"/>
      <c r="BQ240" s="4"/>
      <c r="BR240" s="4"/>
      <c r="BS240" s="112"/>
      <c r="BT240" s="19"/>
      <c r="BU240" s="18"/>
      <c r="BV240" s="19"/>
      <c r="BW240" s="21"/>
    </row>
    <row r="241" spans="1:75" ht="19.899999999999999" customHeight="1">
      <c r="A241" s="194">
        <v>176</v>
      </c>
      <c r="B241" s="195">
        <v>16</v>
      </c>
      <c r="C241" s="195"/>
      <c r="D241" s="196" t="s">
        <v>4889</v>
      </c>
      <c r="E241" s="196" t="s">
        <v>4890</v>
      </c>
      <c r="F241" s="2" t="str">
        <f t="shared" si="41"/>
        <v>FCS0302</v>
      </c>
      <c r="G241" s="1">
        <f t="shared" si="42"/>
        <v>7</v>
      </c>
      <c r="H241" s="1">
        <f t="shared" si="43"/>
        <v>8</v>
      </c>
      <c r="I241" s="1">
        <v>16</v>
      </c>
      <c r="J241" s="60" t="str">
        <f t="shared" si="44"/>
        <v>ADV151-P</v>
      </c>
      <c r="K241" s="2" t="str">
        <f t="shared" si="34"/>
        <v>DI</v>
      </c>
      <c r="L241" s="2"/>
      <c r="M241" s="2" t="s">
        <v>2005</v>
      </c>
      <c r="N241" s="2" t="s">
        <v>489</v>
      </c>
      <c r="O241" s="2">
        <v>39</v>
      </c>
      <c r="P241" s="2"/>
      <c r="Q241" s="2" t="s">
        <v>4887</v>
      </c>
      <c r="R241" s="2" t="s">
        <v>2423</v>
      </c>
      <c r="S241" s="3" t="str">
        <f t="shared" si="35"/>
        <v>%Z078116</v>
      </c>
      <c r="T241" s="2" t="str">
        <f t="shared" si="36"/>
        <v>08XSC-7063</v>
      </c>
      <c r="U241" s="2" t="s">
        <v>4891</v>
      </c>
      <c r="V241" s="2" t="str">
        <f t="shared" si="37"/>
        <v>TK731进料切断阀关</v>
      </c>
      <c r="W241" s="114" t="s">
        <v>2009</v>
      </c>
      <c r="X241" s="2"/>
      <c r="Y241" s="114"/>
      <c r="Z241" s="58" t="s">
        <v>165</v>
      </c>
      <c r="AA241" s="4"/>
      <c r="AB241" s="4"/>
      <c r="AC241" s="5"/>
      <c r="AD241" s="6"/>
      <c r="AE241" s="6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4"/>
      <c r="BL241" s="8"/>
      <c r="BM241" s="8"/>
      <c r="BN241" s="8"/>
      <c r="BO241" s="4"/>
      <c r="BP241" s="4"/>
      <c r="BQ241" s="4"/>
      <c r="BR241" s="4"/>
      <c r="BS241" s="112"/>
      <c r="BT241" s="19"/>
      <c r="BU241" s="18"/>
      <c r="BV241" s="19"/>
      <c r="BW241" s="21"/>
    </row>
    <row r="242" spans="1:75" ht="19.899999999999999" customHeight="1">
      <c r="A242" s="194">
        <v>177</v>
      </c>
      <c r="B242" s="195">
        <v>17</v>
      </c>
      <c r="C242" s="195"/>
      <c r="D242" s="196" t="s">
        <v>4892</v>
      </c>
      <c r="E242" s="196" t="s">
        <v>4893</v>
      </c>
      <c r="F242" s="2" t="str">
        <f t="shared" si="41"/>
        <v>FCS0302</v>
      </c>
      <c r="G242" s="1">
        <f t="shared" si="42"/>
        <v>7</v>
      </c>
      <c r="H242" s="1">
        <f t="shared" si="43"/>
        <v>8</v>
      </c>
      <c r="I242" s="1">
        <v>17</v>
      </c>
      <c r="J242" s="60" t="str">
        <f t="shared" si="44"/>
        <v>ADV151-P</v>
      </c>
      <c r="K242" s="2" t="str">
        <f t="shared" si="34"/>
        <v>DI</v>
      </c>
      <c r="L242" s="2"/>
      <c r="M242" s="2" t="s">
        <v>2005</v>
      </c>
      <c r="N242" s="2" t="s">
        <v>489</v>
      </c>
      <c r="O242" s="2">
        <v>35</v>
      </c>
      <c r="P242" s="2"/>
      <c r="Q242" s="2" t="s">
        <v>4894</v>
      </c>
      <c r="R242" s="2" t="s">
        <v>2445</v>
      </c>
      <c r="S242" s="3" t="str">
        <f t="shared" si="35"/>
        <v>%Z078117</v>
      </c>
      <c r="T242" s="2" t="str">
        <f t="shared" si="36"/>
        <v>08XSO-7064</v>
      </c>
      <c r="U242" s="2" t="s">
        <v>4895</v>
      </c>
      <c r="V242" s="2" t="str">
        <f t="shared" si="37"/>
        <v>TK731出料切断阀开</v>
      </c>
      <c r="W242" s="114" t="s">
        <v>2009</v>
      </c>
      <c r="X242" s="2"/>
      <c r="Y242" s="114"/>
      <c r="Z242" s="58" t="s">
        <v>165</v>
      </c>
      <c r="AA242" s="4"/>
      <c r="AB242" s="4"/>
      <c r="AC242" s="5"/>
      <c r="AD242" s="6"/>
      <c r="AE242" s="6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4"/>
      <c r="BL242" s="8"/>
      <c r="BM242" s="8"/>
      <c r="BN242" s="8"/>
      <c r="BO242" s="4"/>
      <c r="BP242" s="4"/>
      <c r="BQ242" s="4"/>
      <c r="BR242" s="4"/>
      <c r="BS242" s="18"/>
      <c r="BT242" s="19"/>
      <c r="BU242" s="18"/>
      <c r="BV242" s="19"/>
    </row>
    <row r="243" spans="1:75" ht="19.899999999999999" customHeight="1">
      <c r="A243" s="194">
        <v>178</v>
      </c>
      <c r="B243" s="195">
        <v>18</v>
      </c>
      <c r="C243" s="195"/>
      <c r="D243" s="196" t="s">
        <v>4896</v>
      </c>
      <c r="E243" s="196" t="s">
        <v>4897</v>
      </c>
      <c r="F243" s="2" t="str">
        <f t="shared" si="41"/>
        <v>FCS0302</v>
      </c>
      <c r="G243" s="1">
        <f t="shared" si="42"/>
        <v>7</v>
      </c>
      <c r="H243" s="1">
        <f t="shared" si="43"/>
        <v>8</v>
      </c>
      <c r="I243" s="1">
        <v>18</v>
      </c>
      <c r="J243" s="60" t="str">
        <f t="shared" si="44"/>
        <v>ADV151-P</v>
      </c>
      <c r="K243" s="2" t="str">
        <f t="shared" si="34"/>
        <v>DI</v>
      </c>
      <c r="L243" s="2"/>
      <c r="M243" s="2" t="s">
        <v>2005</v>
      </c>
      <c r="N243" s="2" t="s">
        <v>489</v>
      </c>
      <c r="O243" s="2">
        <v>35</v>
      </c>
      <c r="P243" s="2"/>
      <c r="Q243" s="2" t="s">
        <v>4894</v>
      </c>
      <c r="R243" s="2" t="s">
        <v>2445</v>
      </c>
      <c r="S243" s="3" t="str">
        <f t="shared" si="35"/>
        <v>%Z078118</v>
      </c>
      <c r="T243" s="2" t="str">
        <f t="shared" si="36"/>
        <v>08XSC-7064</v>
      </c>
      <c r="U243" s="2" t="s">
        <v>4898</v>
      </c>
      <c r="V243" s="2" t="str">
        <f t="shared" si="37"/>
        <v>TK731出料切断阀关</v>
      </c>
      <c r="W243" s="114" t="s">
        <v>2009</v>
      </c>
      <c r="X243" s="2"/>
      <c r="Y243" s="114"/>
      <c r="Z243" s="58" t="s">
        <v>165</v>
      </c>
      <c r="AA243" s="4"/>
      <c r="AB243" s="4"/>
      <c r="AC243" s="5"/>
      <c r="AD243" s="6"/>
      <c r="AE243" s="6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4"/>
      <c r="BL243" s="8"/>
      <c r="BM243" s="8"/>
      <c r="BN243" s="8"/>
      <c r="BO243" s="4"/>
      <c r="BP243" s="4"/>
      <c r="BQ243" s="4"/>
      <c r="BR243" s="4"/>
      <c r="BS243" s="18"/>
      <c r="BT243" s="19"/>
      <c r="BU243" s="18"/>
      <c r="BV243" s="19"/>
    </row>
    <row r="244" spans="1:75" ht="19.899999999999999" customHeight="1">
      <c r="A244" s="194">
        <v>179</v>
      </c>
      <c r="B244" s="195">
        <v>19</v>
      </c>
      <c r="C244" s="195"/>
      <c r="D244" s="196" t="s">
        <v>4899</v>
      </c>
      <c r="E244" s="196" t="s">
        <v>4900</v>
      </c>
      <c r="F244" s="2" t="str">
        <f t="shared" si="41"/>
        <v>FCS0302</v>
      </c>
      <c r="G244" s="1">
        <f t="shared" si="42"/>
        <v>7</v>
      </c>
      <c r="H244" s="1">
        <f t="shared" si="43"/>
        <v>8</v>
      </c>
      <c r="I244" s="1">
        <v>19</v>
      </c>
      <c r="J244" s="60" t="str">
        <f t="shared" si="44"/>
        <v>ADV151-P</v>
      </c>
      <c r="K244" s="2" t="str">
        <f t="shared" si="34"/>
        <v>DI</v>
      </c>
      <c r="L244" s="2"/>
      <c r="M244" s="2" t="s">
        <v>2005</v>
      </c>
      <c r="N244" s="2" t="s">
        <v>489</v>
      </c>
      <c r="O244" s="2">
        <v>35</v>
      </c>
      <c r="P244" s="2"/>
      <c r="Q244" s="2" t="s">
        <v>4901</v>
      </c>
      <c r="R244" s="2" t="s">
        <v>2445</v>
      </c>
      <c r="S244" s="3" t="str">
        <f t="shared" si="35"/>
        <v>%Z078119</v>
      </c>
      <c r="T244" s="2" t="str">
        <f t="shared" si="36"/>
        <v>08XSO-7079</v>
      </c>
      <c r="U244" s="2" t="s">
        <v>4902</v>
      </c>
      <c r="V244" s="2" t="str">
        <f t="shared" si="37"/>
        <v>至VCM鹤管L702AB切断阀开</v>
      </c>
      <c r="W244" s="114" t="s">
        <v>2009</v>
      </c>
      <c r="X244" s="2"/>
      <c r="Y244" s="114"/>
      <c r="Z244" s="58" t="s">
        <v>165</v>
      </c>
      <c r="AA244" s="4"/>
      <c r="AB244" s="4"/>
      <c r="AC244" s="5"/>
      <c r="AD244" s="6"/>
      <c r="AE244" s="6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4"/>
      <c r="BL244" s="8"/>
      <c r="BM244" s="8"/>
      <c r="BN244" s="8"/>
      <c r="BO244" s="4"/>
      <c r="BP244" s="4"/>
      <c r="BQ244" s="4"/>
      <c r="BR244" s="4"/>
      <c r="BS244" s="18"/>
      <c r="BT244" s="19"/>
      <c r="BU244" s="18"/>
      <c r="BV244" s="19"/>
    </row>
    <row r="245" spans="1:75" ht="19.899999999999999" customHeight="1">
      <c r="A245" s="194">
        <v>180</v>
      </c>
      <c r="B245" s="195">
        <v>20</v>
      </c>
      <c r="C245" s="195"/>
      <c r="D245" s="196" t="s">
        <v>4903</v>
      </c>
      <c r="E245" s="196" t="s">
        <v>4904</v>
      </c>
      <c r="F245" s="2" t="str">
        <f t="shared" si="41"/>
        <v>FCS0302</v>
      </c>
      <c r="G245" s="1">
        <f t="shared" si="42"/>
        <v>7</v>
      </c>
      <c r="H245" s="1">
        <f t="shared" si="43"/>
        <v>8</v>
      </c>
      <c r="I245" s="1">
        <v>20</v>
      </c>
      <c r="J245" s="60" t="str">
        <f t="shared" si="44"/>
        <v>ADV151-P</v>
      </c>
      <c r="K245" s="2" t="str">
        <f t="shared" si="34"/>
        <v>DI</v>
      </c>
      <c r="L245" s="2"/>
      <c r="M245" s="2" t="s">
        <v>2005</v>
      </c>
      <c r="N245" s="2" t="s">
        <v>489</v>
      </c>
      <c r="O245" s="2">
        <v>35</v>
      </c>
      <c r="P245" s="2"/>
      <c r="Q245" s="2" t="s">
        <v>4901</v>
      </c>
      <c r="R245" s="2" t="s">
        <v>2445</v>
      </c>
      <c r="S245" s="3" t="str">
        <f t="shared" si="35"/>
        <v>%Z078120</v>
      </c>
      <c r="T245" s="2" t="str">
        <f t="shared" si="36"/>
        <v>08XSC-7079</v>
      </c>
      <c r="U245" s="2" t="s">
        <v>4905</v>
      </c>
      <c r="V245" s="2" t="str">
        <f t="shared" si="37"/>
        <v>至VCM鹤管L702AB切断阀关</v>
      </c>
      <c r="W245" s="114" t="s">
        <v>2009</v>
      </c>
      <c r="X245" s="2"/>
      <c r="Y245" s="114"/>
      <c r="Z245" s="58" t="s">
        <v>165</v>
      </c>
      <c r="AA245" s="4"/>
      <c r="AB245" s="4"/>
      <c r="AC245" s="5"/>
      <c r="AD245" s="6"/>
      <c r="AE245" s="6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4"/>
      <c r="BL245" s="8"/>
      <c r="BM245" s="8"/>
      <c r="BN245" s="8"/>
      <c r="BO245" s="4"/>
      <c r="BP245" s="4"/>
      <c r="BQ245" s="4"/>
      <c r="BR245" s="4"/>
      <c r="BS245" s="18"/>
      <c r="BT245" s="19"/>
      <c r="BU245" s="18"/>
      <c r="BV245" s="19"/>
    </row>
    <row r="246" spans="1:75" ht="19.899999999999999" customHeight="1">
      <c r="A246" s="194">
        <v>181</v>
      </c>
      <c r="B246" s="195">
        <v>21</v>
      </c>
      <c r="C246" s="195"/>
      <c r="D246" s="196" t="s">
        <v>4906</v>
      </c>
      <c r="E246" s="196" t="s">
        <v>4907</v>
      </c>
      <c r="F246" s="2" t="str">
        <f t="shared" si="41"/>
        <v>FCS0302</v>
      </c>
      <c r="G246" s="1">
        <f t="shared" si="42"/>
        <v>7</v>
      </c>
      <c r="H246" s="1">
        <f t="shared" si="43"/>
        <v>8</v>
      </c>
      <c r="I246" s="1">
        <v>21</v>
      </c>
      <c r="J246" s="60" t="str">
        <f t="shared" si="44"/>
        <v>ADV151-P</v>
      </c>
      <c r="K246" s="2" t="str">
        <f t="shared" si="34"/>
        <v>DI</v>
      </c>
      <c r="L246" s="2"/>
      <c r="M246" s="2" t="s">
        <v>2005</v>
      </c>
      <c r="N246" s="2" t="s">
        <v>489</v>
      </c>
      <c r="O246" s="2">
        <v>35</v>
      </c>
      <c r="P246" s="2"/>
      <c r="Q246" s="2" t="s">
        <v>4908</v>
      </c>
      <c r="R246" s="2" t="s">
        <v>2445</v>
      </c>
      <c r="S246" s="3" t="str">
        <f t="shared" si="35"/>
        <v>%Z078121</v>
      </c>
      <c r="T246" s="2" t="str">
        <f t="shared" si="36"/>
        <v>08XSO-7080</v>
      </c>
      <c r="U246" s="2" t="s">
        <v>4909</v>
      </c>
      <c r="V246" s="2" t="str">
        <f t="shared" si="37"/>
        <v>鹤管L702AB返回线切断阀开</v>
      </c>
      <c r="W246" s="114" t="s">
        <v>2009</v>
      </c>
      <c r="X246" s="2"/>
      <c r="Y246" s="114"/>
      <c r="Z246" s="58" t="s">
        <v>165</v>
      </c>
      <c r="AA246" s="4"/>
      <c r="AB246" s="4"/>
      <c r="AC246" s="5"/>
      <c r="AD246" s="6"/>
      <c r="AE246" s="6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4"/>
      <c r="BL246" s="8"/>
      <c r="BM246" s="8"/>
      <c r="BN246" s="8"/>
      <c r="BO246" s="4"/>
      <c r="BP246" s="4"/>
      <c r="BQ246" s="4"/>
      <c r="BR246" s="4"/>
      <c r="BS246" s="18"/>
      <c r="BT246" s="19"/>
      <c r="BU246" s="18"/>
      <c r="BV246" s="19"/>
    </row>
    <row r="247" spans="1:75" ht="19.899999999999999" customHeight="1">
      <c r="A247" s="194">
        <v>182</v>
      </c>
      <c r="B247" s="195">
        <v>22</v>
      </c>
      <c r="C247" s="195"/>
      <c r="D247" s="196" t="s">
        <v>4910</v>
      </c>
      <c r="E247" s="196" t="s">
        <v>4911</v>
      </c>
      <c r="F247" s="2" t="str">
        <f t="shared" si="41"/>
        <v>FCS0302</v>
      </c>
      <c r="G247" s="1">
        <f t="shared" si="42"/>
        <v>7</v>
      </c>
      <c r="H247" s="1">
        <f t="shared" si="43"/>
        <v>8</v>
      </c>
      <c r="I247" s="1">
        <v>22</v>
      </c>
      <c r="J247" s="60" t="str">
        <f t="shared" si="44"/>
        <v>ADV151-P</v>
      </c>
      <c r="K247" s="2" t="str">
        <f t="shared" si="34"/>
        <v>DI</v>
      </c>
      <c r="L247" s="2"/>
      <c r="M247" s="2" t="s">
        <v>2005</v>
      </c>
      <c r="N247" s="2" t="s">
        <v>489</v>
      </c>
      <c r="O247" s="2">
        <v>35</v>
      </c>
      <c r="P247" s="2"/>
      <c r="Q247" s="2" t="s">
        <v>4908</v>
      </c>
      <c r="R247" s="2" t="s">
        <v>2445</v>
      </c>
      <c r="S247" s="3" t="str">
        <f t="shared" si="35"/>
        <v>%Z078122</v>
      </c>
      <c r="T247" s="2" t="str">
        <f t="shared" si="36"/>
        <v>08XSC-7080</v>
      </c>
      <c r="U247" s="2" t="s">
        <v>4912</v>
      </c>
      <c r="V247" s="2" t="str">
        <f t="shared" si="37"/>
        <v>鹤管L702AB返回线切断阀关</v>
      </c>
      <c r="W247" s="114" t="s">
        <v>2009</v>
      </c>
      <c r="X247" s="2"/>
      <c r="Y247" s="114"/>
      <c r="Z247" s="58" t="s">
        <v>165</v>
      </c>
      <c r="AA247" s="4"/>
      <c r="AB247" s="4"/>
      <c r="AC247" s="5"/>
      <c r="AD247" s="6"/>
      <c r="AE247" s="6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4"/>
      <c r="BL247" s="8"/>
      <c r="BM247" s="8"/>
      <c r="BN247" s="8"/>
      <c r="BO247" s="4"/>
      <c r="BP247" s="4"/>
      <c r="BQ247" s="4"/>
      <c r="BR247" s="4"/>
      <c r="BS247" s="18"/>
      <c r="BT247" s="19"/>
      <c r="BU247" s="18"/>
      <c r="BV247" s="19"/>
    </row>
    <row r="248" spans="1:75" ht="19.899999999999999" customHeight="1">
      <c r="A248" s="194">
        <v>183</v>
      </c>
      <c r="B248" s="195">
        <v>23</v>
      </c>
      <c r="C248" s="195"/>
      <c r="D248" s="196" t="s">
        <v>4913</v>
      </c>
      <c r="E248" s="196" t="s">
        <v>4914</v>
      </c>
      <c r="F248" s="2" t="str">
        <f t="shared" si="41"/>
        <v>FCS0302</v>
      </c>
      <c r="G248" s="1">
        <f t="shared" si="42"/>
        <v>7</v>
      </c>
      <c r="H248" s="1">
        <f t="shared" si="43"/>
        <v>8</v>
      </c>
      <c r="I248" s="1">
        <v>23</v>
      </c>
      <c r="J248" s="60" t="str">
        <f t="shared" si="44"/>
        <v>ADV151-P</v>
      </c>
      <c r="K248" s="2" t="str">
        <f t="shared" si="34"/>
        <v>DI</v>
      </c>
      <c r="L248" s="2"/>
      <c r="M248" s="2" t="s">
        <v>2005</v>
      </c>
      <c r="N248" s="2" t="s">
        <v>489</v>
      </c>
      <c r="O248" s="2">
        <v>39</v>
      </c>
      <c r="P248" s="2"/>
      <c r="Q248" s="2" t="s">
        <v>4915</v>
      </c>
      <c r="R248" s="2" t="s">
        <v>2423</v>
      </c>
      <c r="S248" s="3" t="str">
        <f t="shared" si="35"/>
        <v>%Z078123</v>
      </c>
      <c r="T248" s="2" t="str">
        <f t="shared" si="36"/>
        <v>08XSO-7301</v>
      </c>
      <c r="U248" s="2" t="s">
        <v>4916</v>
      </c>
      <c r="V248" s="2" t="str">
        <f t="shared" si="37"/>
        <v>VCM产品至TK706B切断阀开</v>
      </c>
      <c r="W248" s="114" t="s">
        <v>2009</v>
      </c>
      <c r="X248" s="2"/>
      <c r="Y248" s="114"/>
      <c r="Z248" s="58" t="s">
        <v>165</v>
      </c>
      <c r="AA248" s="4"/>
      <c r="AB248" s="4"/>
      <c r="AC248" s="5"/>
      <c r="AD248" s="6" t="s">
        <v>161</v>
      </c>
      <c r="AE248" s="6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4"/>
      <c r="BL248" s="8"/>
      <c r="BM248" s="8"/>
      <c r="BN248" s="8"/>
      <c r="BO248" s="4"/>
      <c r="BP248" s="4"/>
      <c r="BQ248" s="4"/>
      <c r="BR248" s="4"/>
      <c r="BS248" s="18"/>
      <c r="BT248" s="19"/>
      <c r="BU248" s="18"/>
      <c r="BV248" s="19"/>
    </row>
    <row r="249" spans="1:75" ht="19.899999999999999" customHeight="1">
      <c r="A249" s="194">
        <v>184</v>
      </c>
      <c r="B249" s="195">
        <v>24</v>
      </c>
      <c r="C249" s="195"/>
      <c r="D249" s="196" t="s">
        <v>4917</v>
      </c>
      <c r="E249" s="196" t="s">
        <v>4918</v>
      </c>
      <c r="F249" s="2" t="str">
        <f t="shared" si="41"/>
        <v>FCS0302</v>
      </c>
      <c r="G249" s="1">
        <f t="shared" si="42"/>
        <v>7</v>
      </c>
      <c r="H249" s="1">
        <f t="shared" si="43"/>
        <v>8</v>
      </c>
      <c r="I249" s="1">
        <v>24</v>
      </c>
      <c r="J249" s="60" t="str">
        <f t="shared" si="44"/>
        <v>ADV151-P</v>
      </c>
      <c r="K249" s="2" t="str">
        <f t="shared" si="34"/>
        <v>DI</v>
      </c>
      <c r="L249" s="2"/>
      <c r="M249" s="2" t="s">
        <v>2005</v>
      </c>
      <c r="N249" s="2" t="s">
        <v>489</v>
      </c>
      <c r="O249" s="2">
        <v>39</v>
      </c>
      <c r="P249" s="2"/>
      <c r="Q249" s="2" t="s">
        <v>4915</v>
      </c>
      <c r="R249" s="2" t="s">
        <v>2423</v>
      </c>
      <c r="S249" s="3" t="str">
        <f t="shared" si="35"/>
        <v>%Z078124</v>
      </c>
      <c r="T249" s="2" t="str">
        <f t="shared" si="36"/>
        <v>08XSC-7301</v>
      </c>
      <c r="U249" s="2" t="s">
        <v>4919</v>
      </c>
      <c r="V249" s="2" t="str">
        <f t="shared" si="37"/>
        <v>VCM产品至TK706B切断阀关</v>
      </c>
      <c r="W249" s="114" t="s">
        <v>2009</v>
      </c>
      <c r="X249" s="2"/>
      <c r="Y249" s="114"/>
      <c r="Z249" s="58" t="s">
        <v>165</v>
      </c>
      <c r="AA249" s="4"/>
      <c r="AB249" s="4"/>
      <c r="AC249" s="5"/>
      <c r="AD249" s="6" t="s">
        <v>161</v>
      </c>
      <c r="AE249" s="6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4"/>
      <c r="BL249" s="8"/>
      <c r="BM249" s="8"/>
      <c r="BN249" s="8"/>
      <c r="BO249" s="4"/>
      <c r="BP249" s="4"/>
      <c r="BQ249" s="4"/>
      <c r="BR249" s="4"/>
      <c r="BS249" s="18"/>
      <c r="BT249" s="19"/>
      <c r="BU249" s="18"/>
      <c r="BV249" s="19"/>
    </row>
    <row r="250" spans="1:75" ht="19.899999999999999" customHeight="1">
      <c r="A250" s="194">
        <v>185</v>
      </c>
      <c r="B250" s="195">
        <v>25</v>
      </c>
      <c r="C250" s="195"/>
      <c r="D250" s="196" t="s">
        <v>4920</v>
      </c>
      <c r="E250" s="196" t="s">
        <v>4921</v>
      </c>
      <c r="F250" s="2" t="str">
        <f t="shared" si="41"/>
        <v>FCS0302</v>
      </c>
      <c r="G250" s="1">
        <f t="shared" si="42"/>
        <v>7</v>
      </c>
      <c r="H250" s="1">
        <f t="shared" si="43"/>
        <v>8</v>
      </c>
      <c r="I250" s="1">
        <v>25</v>
      </c>
      <c r="J250" s="60" t="str">
        <f t="shared" si="44"/>
        <v>ADV151-P</v>
      </c>
      <c r="K250" s="2" t="str">
        <f t="shared" si="34"/>
        <v>DI</v>
      </c>
      <c r="L250" s="2"/>
      <c r="M250" s="2" t="s">
        <v>2005</v>
      </c>
      <c r="N250" s="2" t="s">
        <v>489</v>
      </c>
      <c r="O250" s="2"/>
      <c r="P250" s="2"/>
      <c r="Q250" s="2"/>
      <c r="R250" s="2"/>
      <c r="S250" s="3" t="str">
        <f t="shared" si="35"/>
        <v>%Z078125</v>
      </c>
      <c r="T250" s="2" t="str">
        <f t="shared" si="36"/>
        <v>04XSO-3001</v>
      </c>
      <c r="U250" s="2"/>
      <c r="V250" s="2" t="str">
        <f t="shared" si="37"/>
        <v>循环水排污切断阀开信号</v>
      </c>
      <c r="W250" s="114" t="s">
        <v>2009</v>
      </c>
      <c r="X250" s="2"/>
      <c r="Y250" s="114"/>
      <c r="Z250" s="58" t="s">
        <v>165</v>
      </c>
      <c r="AA250" s="4"/>
      <c r="AB250" s="4"/>
      <c r="AC250" s="5"/>
      <c r="AD250" s="6" t="s">
        <v>161</v>
      </c>
      <c r="AE250" s="6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4"/>
      <c r="BL250" s="8"/>
      <c r="BM250" s="8"/>
      <c r="BN250" s="8"/>
      <c r="BO250" s="4"/>
      <c r="BP250" s="4"/>
      <c r="BQ250" s="4"/>
      <c r="BR250" s="4"/>
      <c r="BS250" s="18"/>
      <c r="BT250" s="19"/>
      <c r="BU250" s="18"/>
      <c r="BV250" s="19"/>
    </row>
    <row r="251" spans="1:75" ht="19.899999999999999" customHeight="1">
      <c r="A251" s="194">
        <v>186</v>
      </c>
      <c r="B251" s="195">
        <v>26</v>
      </c>
      <c r="C251" s="195"/>
      <c r="D251" s="196" t="s">
        <v>4922</v>
      </c>
      <c r="E251" s="196" t="s">
        <v>4923</v>
      </c>
      <c r="F251" s="2" t="str">
        <f t="shared" si="41"/>
        <v>FCS0302</v>
      </c>
      <c r="G251" s="1">
        <f t="shared" si="42"/>
        <v>7</v>
      </c>
      <c r="H251" s="1">
        <f t="shared" si="43"/>
        <v>8</v>
      </c>
      <c r="I251" s="1">
        <v>26</v>
      </c>
      <c r="J251" s="60" t="str">
        <f t="shared" si="44"/>
        <v>ADV151-P</v>
      </c>
      <c r="K251" s="2" t="str">
        <f t="shared" si="34"/>
        <v>DI</v>
      </c>
      <c r="L251" s="2"/>
      <c r="M251" s="2" t="s">
        <v>2005</v>
      </c>
      <c r="N251" s="2" t="s">
        <v>489</v>
      </c>
      <c r="O251" s="2"/>
      <c r="P251" s="2"/>
      <c r="Q251" s="2"/>
      <c r="R251" s="2"/>
      <c r="S251" s="3" t="str">
        <f t="shared" si="35"/>
        <v>%Z078126</v>
      </c>
      <c r="T251" s="2" t="str">
        <f t="shared" si="36"/>
        <v>04XSC-3001</v>
      </c>
      <c r="U251" s="2"/>
      <c r="V251" s="2" t="str">
        <f t="shared" si="37"/>
        <v>循环水排污切断阀关信号</v>
      </c>
      <c r="W251" s="114" t="s">
        <v>2009</v>
      </c>
      <c r="X251" s="2"/>
      <c r="Y251" s="114"/>
      <c r="Z251" s="58" t="s">
        <v>165</v>
      </c>
      <c r="AA251" s="4"/>
      <c r="AB251" s="4"/>
      <c r="AC251" s="5"/>
      <c r="AD251" s="6" t="s">
        <v>161</v>
      </c>
      <c r="AE251" s="6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4"/>
      <c r="BL251" s="8"/>
      <c r="BM251" s="8"/>
      <c r="BN251" s="8"/>
      <c r="BO251" s="4"/>
      <c r="BP251" s="4"/>
      <c r="BQ251" s="4"/>
      <c r="BR251" s="4"/>
      <c r="BS251" s="18"/>
      <c r="BT251" s="19"/>
      <c r="BU251" s="18"/>
      <c r="BV251" s="19"/>
    </row>
    <row r="252" spans="1:75" ht="19.899999999999999" customHeight="1">
      <c r="A252" s="194">
        <v>187</v>
      </c>
      <c r="B252" s="195">
        <v>27</v>
      </c>
      <c r="C252" s="195"/>
      <c r="D252" s="196" t="s">
        <v>4924</v>
      </c>
      <c r="E252" s="196" t="s">
        <v>4925</v>
      </c>
      <c r="F252" s="2" t="str">
        <f t="shared" si="41"/>
        <v>FCS0302</v>
      </c>
      <c r="G252" s="1">
        <f t="shared" si="42"/>
        <v>7</v>
      </c>
      <c r="H252" s="1">
        <f t="shared" si="43"/>
        <v>8</v>
      </c>
      <c r="I252" s="1">
        <v>27</v>
      </c>
      <c r="J252" s="60" t="str">
        <f t="shared" si="44"/>
        <v>ADV151-P</v>
      </c>
      <c r="K252" s="2" t="str">
        <f t="shared" si="34"/>
        <v>DI</v>
      </c>
      <c r="L252" s="2"/>
      <c r="M252" s="2" t="s">
        <v>2005</v>
      </c>
      <c r="N252" s="2" t="s">
        <v>489</v>
      </c>
      <c r="O252" s="2"/>
      <c r="P252" s="2"/>
      <c r="Q252" s="2"/>
      <c r="R252" s="2"/>
      <c r="S252" s="3" t="str">
        <f t="shared" si="35"/>
        <v>%Z078127</v>
      </c>
      <c r="T252" s="2" t="str">
        <f t="shared" si="36"/>
        <v>04XSO-3002</v>
      </c>
      <c r="U252" s="2"/>
      <c r="V252" s="2" t="str">
        <f t="shared" si="37"/>
        <v>吸水池补充水切断阀开信号</v>
      </c>
      <c r="W252" s="114" t="s">
        <v>2009</v>
      </c>
      <c r="X252" s="2"/>
      <c r="Y252" s="114"/>
      <c r="Z252" s="58" t="s">
        <v>165</v>
      </c>
      <c r="AA252" s="4"/>
      <c r="AB252" s="4"/>
      <c r="AC252" s="5"/>
      <c r="AD252" s="6" t="s">
        <v>161</v>
      </c>
      <c r="AE252" s="6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4"/>
      <c r="BL252" s="8"/>
      <c r="BM252" s="8"/>
      <c r="BN252" s="8"/>
      <c r="BO252" s="4"/>
      <c r="BP252" s="4"/>
      <c r="BQ252" s="4"/>
      <c r="BR252" s="4"/>
      <c r="BS252" s="18"/>
      <c r="BT252" s="19"/>
      <c r="BU252" s="18"/>
      <c r="BV252" s="19"/>
    </row>
    <row r="253" spans="1:75" ht="19.899999999999999" customHeight="1">
      <c r="A253" s="194">
        <v>188</v>
      </c>
      <c r="B253" s="195">
        <v>28</v>
      </c>
      <c r="C253" s="195"/>
      <c r="D253" s="196" t="s">
        <v>4926</v>
      </c>
      <c r="E253" s="196" t="s">
        <v>4927</v>
      </c>
      <c r="F253" s="2" t="str">
        <f t="shared" si="41"/>
        <v>FCS0302</v>
      </c>
      <c r="G253" s="1">
        <f t="shared" si="42"/>
        <v>7</v>
      </c>
      <c r="H253" s="1">
        <f t="shared" si="43"/>
        <v>8</v>
      </c>
      <c r="I253" s="1">
        <v>28</v>
      </c>
      <c r="J253" s="60" t="str">
        <f t="shared" si="44"/>
        <v>ADV151-P</v>
      </c>
      <c r="K253" s="2" t="str">
        <f t="shared" si="34"/>
        <v>DI</v>
      </c>
      <c r="L253" s="2"/>
      <c r="M253" s="2" t="s">
        <v>2005</v>
      </c>
      <c r="N253" s="2" t="s">
        <v>489</v>
      </c>
      <c r="O253" s="2"/>
      <c r="P253" s="2"/>
      <c r="Q253" s="2"/>
      <c r="R253" s="2"/>
      <c r="S253" s="3" t="str">
        <f t="shared" si="35"/>
        <v>%Z078128</v>
      </c>
      <c r="T253" s="2" t="str">
        <f t="shared" si="36"/>
        <v>04XSC-3002</v>
      </c>
      <c r="U253" s="2"/>
      <c r="V253" s="2" t="str">
        <f t="shared" si="37"/>
        <v>吸水池补充水切断阀关信号</v>
      </c>
      <c r="W253" s="114" t="s">
        <v>2009</v>
      </c>
      <c r="X253" s="2"/>
      <c r="Y253" s="114"/>
      <c r="Z253" s="58" t="s">
        <v>165</v>
      </c>
      <c r="AA253" s="4"/>
      <c r="AB253" s="4"/>
      <c r="AC253" s="5"/>
      <c r="AD253" s="6" t="s">
        <v>161</v>
      </c>
      <c r="AE253" s="6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4"/>
      <c r="BL253" s="8"/>
      <c r="BM253" s="8"/>
      <c r="BN253" s="8"/>
      <c r="BO253" s="4"/>
      <c r="BP253" s="4"/>
      <c r="BQ253" s="4"/>
      <c r="BR253" s="4"/>
      <c r="BS253" s="18"/>
      <c r="BT253" s="19"/>
      <c r="BU253" s="18"/>
      <c r="BV253" s="19"/>
    </row>
    <row r="254" spans="1:75" ht="19.899999999999999" customHeight="1">
      <c r="A254" s="194">
        <v>189</v>
      </c>
      <c r="B254" s="195">
        <v>29</v>
      </c>
      <c r="C254" s="195"/>
      <c r="D254" s="196"/>
      <c r="E254" s="196" t="s">
        <v>2495</v>
      </c>
      <c r="F254" s="2" t="str">
        <f t="shared" si="41"/>
        <v>FCS0302</v>
      </c>
      <c r="G254" s="1">
        <f t="shared" si="42"/>
        <v>7</v>
      </c>
      <c r="H254" s="1">
        <f t="shared" si="43"/>
        <v>8</v>
      </c>
      <c r="I254" s="1">
        <v>29</v>
      </c>
      <c r="J254" s="60" t="str">
        <f t="shared" si="44"/>
        <v>ADV151-P</v>
      </c>
      <c r="K254" s="2" t="str">
        <f t="shared" si="34"/>
        <v>DI</v>
      </c>
      <c r="L254" s="2"/>
      <c r="M254" s="2" t="s">
        <v>2005</v>
      </c>
      <c r="N254" s="2" t="s">
        <v>489</v>
      </c>
      <c r="O254" s="2"/>
      <c r="P254" s="2"/>
      <c r="Q254" s="2"/>
      <c r="R254" s="2"/>
      <c r="S254" s="3" t="str">
        <f t="shared" si="35"/>
        <v>%Z078129</v>
      </c>
      <c r="T254" s="2" t="str">
        <f t="shared" si="36"/>
        <v/>
      </c>
      <c r="U254" s="2"/>
      <c r="V254" s="2" t="str">
        <f t="shared" si="37"/>
        <v>DI SPARE</v>
      </c>
      <c r="W254" s="114" t="s">
        <v>2009</v>
      </c>
      <c r="X254" s="2"/>
      <c r="Y254" s="114"/>
      <c r="Z254" s="58" t="s">
        <v>165</v>
      </c>
      <c r="AA254" s="4"/>
      <c r="AB254" s="4"/>
      <c r="AC254" s="5"/>
      <c r="AD254" s="6" t="s">
        <v>161</v>
      </c>
      <c r="AE254" s="6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4"/>
      <c r="BL254" s="8"/>
      <c r="BM254" s="8"/>
      <c r="BN254" s="8"/>
      <c r="BO254" s="4"/>
      <c r="BP254" s="4"/>
      <c r="BQ254" s="4"/>
      <c r="BR254" s="4"/>
      <c r="BS254" s="18"/>
      <c r="BT254" s="19"/>
      <c r="BU254" s="18"/>
      <c r="BV254" s="19"/>
    </row>
    <row r="255" spans="1:75" ht="19.899999999999999" customHeight="1">
      <c r="A255" s="194">
        <v>190</v>
      </c>
      <c r="B255" s="204">
        <v>30</v>
      </c>
      <c r="C255" s="195"/>
      <c r="D255" s="115"/>
      <c r="E255" s="196" t="s">
        <v>2495</v>
      </c>
      <c r="F255" s="2" t="str">
        <f t="shared" si="41"/>
        <v>FCS0302</v>
      </c>
      <c r="G255" s="1">
        <f t="shared" si="42"/>
        <v>7</v>
      </c>
      <c r="H255" s="1">
        <f t="shared" si="43"/>
        <v>8</v>
      </c>
      <c r="I255" s="1">
        <v>30</v>
      </c>
      <c r="J255" s="60" t="str">
        <f t="shared" si="44"/>
        <v>ADV151-P</v>
      </c>
      <c r="K255" s="2" t="str">
        <f t="shared" si="34"/>
        <v>DI</v>
      </c>
      <c r="L255" s="2"/>
      <c r="M255" s="2" t="s">
        <v>2005</v>
      </c>
      <c r="N255" s="2" t="s">
        <v>489</v>
      </c>
      <c r="O255" s="2"/>
      <c r="P255" s="2"/>
      <c r="Q255" s="36"/>
      <c r="R255" s="36"/>
      <c r="S255" s="3" t="str">
        <f t="shared" si="35"/>
        <v>%Z078130</v>
      </c>
      <c r="T255" s="2" t="str">
        <f t="shared" si="36"/>
        <v/>
      </c>
      <c r="U255" s="36"/>
      <c r="V255" s="2" t="str">
        <f t="shared" si="37"/>
        <v>DI SPARE</v>
      </c>
      <c r="W255" s="114" t="s">
        <v>2009</v>
      </c>
      <c r="X255" s="2"/>
      <c r="Y255" s="114"/>
      <c r="Z255" s="58" t="s">
        <v>165</v>
      </c>
      <c r="AA255" s="4"/>
      <c r="AB255" s="4"/>
      <c r="AC255" s="5"/>
      <c r="AD255" s="6" t="s">
        <v>161</v>
      </c>
      <c r="AE255" s="6"/>
      <c r="AF255" s="4"/>
      <c r="AG255" s="4"/>
      <c r="AH255" s="4"/>
      <c r="AI255" s="4"/>
      <c r="AJ255" s="7"/>
      <c r="AK255" s="4"/>
      <c r="AL255" s="4"/>
      <c r="AM255" s="4"/>
      <c r="AN255" s="4"/>
      <c r="AO255" s="4"/>
      <c r="AP255" s="4"/>
      <c r="AQ255" s="4"/>
      <c r="AR255" s="4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4"/>
      <c r="BL255" s="8"/>
      <c r="BM255" s="8"/>
      <c r="BN255" s="8"/>
      <c r="BO255" s="4"/>
      <c r="BP255" s="4"/>
      <c r="BQ255" s="4"/>
      <c r="BR255" s="4"/>
      <c r="BS255" s="18"/>
      <c r="BT255" s="19"/>
      <c r="BU255" s="18"/>
      <c r="BV255" s="19"/>
    </row>
    <row r="256" spans="1:75" ht="19.899999999999999" customHeight="1">
      <c r="A256" s="194">
        <v>191</v>
      </c>
      <c r="B256" s="204">
        <v>31</v>
      </c>
      <c r="C256" s="195"/>
      <c r="D256" s="196"/>
      <c r="E256" s="196" t="s">
        <v>2495</v>
      </c>
      <c r="F256" s="2" t="str">
        <f t="shared" si="41"/>
        <v>FCS0302</v>
      </c>
      <c r="G256" s="1">
        <f t="shared" si="42"/>
        <v>7</v>
      </c>
      <c r="H256" s="1">
        <f t="shared" si="43"/>
        <v>8</v>
      </c>
      <c r="I256" s="1">
        <v>31</v>
      </c>
      <c r="J256" s="60" t="str">
        <f t="shared" si="44"/>
        <v>ADV151-P</v>
      </c>
      <c r="K256" s="2" t="str">
        <f t="shared" si="34"/>
        <v>DI</v>
      </c>
      <c r="L256" s="2"/>
      <c r="M256" s="2" t="s">
        <v>2005</v>
      </c>
      <c r="N256" s="2" t="s">
        <v>489</v>
      </c>
      <c r="O256" s="2"/>
      <c r="P256" s="2"/>
      <c r="Q256" s="2"/>
      <c r="R256" s="2"/>
      <c r="S256" s="3" t="str">
        <f t="shared" si="35"/>
        <v>%Z078131</v>
      </c>
      <c r="T256" s="2" t="str">
        <f t="shared" si="36"/>
        <v/>
      </c>
      <c r="U256" s="36"/>
      <c r="V256" s="2" t="str">
        <f t="shared" si="37"/>
        <v>DI SPARE</v>
      </c>
      <c r="W256" s="114" t="s">
        <v>2009</v>
      </c>
      <c r="X256" s="2"/>
      <c r="Y256" s="114"/>
      <c r="Z256" s="58" t="s">
        <v>165</v>
      </c>
      <c r="AA256" s="4"/>
      <c r="AB256" s="4"/>
      <c r="AC256" s="5"/>
      <c r="AD256" s="6" t="s">
        <v>161</v>
      </c>
      <c r="AE256" s="6"/>
      <c r="AF256" s="4"/>
      <c r="AG256" s="4"/>
      <c r="AH256" s="4"/>
      <c r="AI256" s="4"/>
      <c r="AJ256" s="8"/>
      <c r="AK256" s="4"/>
      <c r="AL256" s="4"/>
      <c r="AM256" s="4"/>
      <c r="AN256" s="4"/>
      <c r="AO256" s="4"/>
      <c r="AP256" s="4"/>
      <c r="AQ256" s="4"/>
      <c r="AR256" s="4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4"/>
      <c r="BL256" s="8"/>
      <c r="BM256" s="8"/>
      <c r="BN256" s="8"/>
      <c r="BO256" s="4"/>
      <c r="BP256" s="4"/>
      <c r="BQ256" s="4"/>
      <c r="BR256" s="4"/>
      <c r="BS256" s="18"/>
      <c r="BT256" s="19"/>
      <c r="BU256" s="18"/>
      <c r="BV256" s="19"/>
    </row>
    <row r="257" spans="1:75" ht="19.899999999999999" customHeight="1">
      <c r="A257" s="194">
        <v>192</v>
      </c>
      <c r="B257" s="204">
        <v>32</v>
      </c>
      <c r="C257" s="195"/>
      <c r="D257" s="196"/>
      <c r="E257" s="196" t="s">
        <v>2495</v>
      </c>
      <c r="F257" s="2" t="str">
        <f t="shared" si="41"/>
        <v>FCS0302</v>
      </c>
      <c r="G257" s="1">
        <f t="shared" si="42"/>
        <v>7</v>
      </c>
      <c r="H257" s="1">
        <f t="shared" si="43"/>
        <v>8</v>
      </c>
      <c r="I257" s="1">
        <v>32</v>
      </c>
      <c r="J257" s="60" t="str">
        <f t="shared" si="44"/>
        <v>ADV151-P</v>
      </c>
      <c r="K257" s="2" t="str">
        <f t="shared" si="34"/>
        <v>DI</v>
      </c>
      <c r="L257" s="2"/>
      <c r="M257" s="2" t="s">
        <v>2005</v>
      </c>
      <c r="N257" s="2" t="s">
        <v>489</v>
      </c>
      <c r="O257" s="2"/>
      <c r="P257" s="2"/>
      <c r="Q257" s="2"/>
      <c r="R257" s="2"/>
      <c r="S257" s="3" t="str">
        <f t="shared" si="35"/>
        <v>%Z078132</v>
      </c>
      <c r="T257" s="2" t="str">
        <f t="shared" si="36"/>
        <v/>
      </c>
      <c r="U257" s="36"/>
      <c r="V257" s="2" t="str">
        <f t="shared" si="37"/>
        <v>DI SPARE</v>
      </c>
      <c r="W257" s="114" t="s">
        <v>2009</v>
      </c>
      <c r="X257" s="2"/>
      <c r="Y257" s="114"/>
      <c r="Z257" s="58" t="s">
        <v>165</v>
      </c>
      <c r="AA257" s="4"/>
      <c r="AB257" s="4"/>
      <c r="AC257" s="5"/>
      <c r="AD257" s="6" t="s">
        <v>161</v>
      </c>
      <c r="AE257" s="6"/>
      <c r="AF257" s="4"/>
      <c r="AG257" s="4"/>
      <c r="AH257" s="4"/>
      <c r="AI257" s="4"/>
      <c r="AJ257" s="8"/>
      <c r="AK257" s="4"/>
      <c r="AL257" s="4"/>
      <c r="AM257" s="4"/>
      <c r="AN257" s="4"/>
      <c r="AO257" s="4"/>
      <c r="AP257" s="4"/>
      <c r="AQ257" s="4"/>
      <c r="AR257" s="4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4"/>
      <c r="BL257" s="8"/>
      <c r="BM257" s="8"/>
      <c r="BN257" s="8"/>
      <c r="BO257" s="4"/>
      <c r="BP257" s="4"/>
      <c r="BQ257" s="4"/>
      <c r="BR257" s="4"/>
      <c r="BS257" s="18"/>
      <c r="BT257" s="19"/>
      <c r="BU257" s="18"/>
      <c r="BV257" s="19"/>
    </row>
    <row r="258" spans="1:75" ht="19.899999999999999" customHeight="1">
      <c r="A258" s="194">
        <v>161</v>
      </c>
      <c r="B258" s="195">
        <v>1</v>
      </c>
      <c r="C258" s="195"/>
      <c r="D258" s="196" t="s">
        <v>4928</v>
      </c>
      <c r="E258" s="196" t="s">
        <v>4929</v>
      </c>
      <c r="F258" s="2" t="str">
        <f t="shared" si="41"/>
        <v>FCS0302</v>
      </c>
      <c r="G258" s="1">
        <v>8</v>
      </c>
      <c r="H258" s="1">
        <v>8</v>
      </c>
      <c r="I258" s="1">
        <v>1</v>
      </c>
      <c r="J258" s="60" t="s">
        <v>2004</v>
      </c>
      <c r="K258" s="2" t="str">
        <f t="shared" ref="K258:K321" si="45">IF(MID(J258,4,3)="551","DO","DI")</f>
        <v>DI</v>
      </c>
      <c r="L258" s="2"/>
      <c r="M258" s="2" t="s">
        <v>2005</v>
      </c>
      <c r="N258" s="2" t="s">
        <v>489</v>
      </c>
      <c r="O258" s="2">
        <v>39</v>
      </c>
      <c r="P258" s="2"/>
      <c r="Q258" s="2" t="s">
        <v>4930</v>
      </c>
      <c r="R258" s="2" t="s">
        <v>2423</v>
      </c>
      <c r="S258" s="3" t="str">
        <f t="shared" ref="S258:S321" si="46">"%Z"&amp;TEXT(G258,"00")&amp;TEXT(H258,"0")&amp;"1"&amp;TEXT(I258,"00")</f>
        <v>%Z088101</v>
      </c>
      <c r="T258" s="2" t="str">
        <f t="shared" ref="T258:T321" si="47">IF(D258&lt;&gt;"",D258,"")</f>
        <v>08XSO-7302</v>
      </c>
      <c r="U258" s="2" t="s">
        <v>4931</v>
      </c>
      <c r="V258" s="2" t="str">
        <f t="shared" ref="V258:V321" si="48">IF(E258&lt;&gt;"",E258,"")</f>
        <v>TK706B隔离阀开</v>
      </c>
      <c r="W258" s="114" t="s">
        <v>2009</v>
      </c>
      <c r="X258" s="2"/>
      <c r="Y258" s="114"/>
      <c r="Z258" s="58" t="s">
        <v>165</v>
      </c>
      <c r="AA258" s="4"/>
      <c r="AB258" s="4"/>
      <c r="AC258" s="5"/>
      <c r="AD258" s="6"/>
      <c r="AE258" s="6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4"/>
      <c r="BL258" s="8"/>
      <c r="BM258" s="8"/>
      <c r="BN258" s="8"/>
      <c r="BO258" s="4"/>
      <c r="BP258" s="4"/>
      <c r="BQ258" s="4"/>
      <c r="BR258" s="4"/>
      <c r="BS258" s="112"/>
      <c r="BT258" s="19"/>
      <c r="BU258" s="18"/>
      <c r="BV258" s="19"/>
      <c r="BW258" s="21"/>
    </row>
    <row r="259" spans="1:75" ht="19.899999999999999" customHeight="1">
      <c r="A259" s="194">
        <v>162</v>
      </c>
      <c r="B259" s="195">
        <v>2</v>
      </c>
      <c r="C259" s="195"/>
      <c r="D259" s="196" t="s">
        <v>4932</v>
      </c>
      <c r="E259" s="196" t="s">
        <v>4933</v>
      </c>
      <c r="F259" s="2" t="str">
        <f t="shared" si="41"/>
        <v>FCS0302</v>
      </c>
      <c r="G259" s="1">
        <f t="shared" ref="G259:G289" si="49">G258</f>
        <v>8</v>
      </c>
      <c r="H259" s="1">
        <f t="shared" ref="H259:H289" si="50">H258</f>
        <v>8</v>
      </c>
      <c r="I259" s="1">
        <v>2</v>
      </c>
      <c r="J259" s="60" t="str">
        <f t="shared" ref="J259:J289" si="51">J258</f>
        <v>ADV151-P</v>
      </c>
      <c r="K259" s="2" t="str">
        <f t="shared" si="45"/>
        <v>DI</v>
      </c>
      <c r="L259" s="2"/>
      <c r="M259" s="2" t="s">
        <v>2005</v>
      </c>
      <c r="N259" s="2" t="s">
        <v>489</v>
      </c>
      <c r="O259" s="2">
        <v>39</v>
      </c>
      <c r="P259" s="2"/>
      <c r="Q259" s="2" t="s">
        <v>4930</v>
      </c>
      <c r="R259" s="2" t="s">
        <v>2423</v>
      </c>
      <c r="S259" s="3" t="str">
        <f t="shared" si="46"/>
        <v>%Z088102</v>
      </c>
      <c r="T259" s="2" t="str">
        <f t="shared" si="47"/>
        <v>08XSC-7302</v>
      </c>
      <c r="U259" s="2" t="s">
        <v>4934</v>
      </c>
      <c r="V259" s="2" t="str">
        <f t="shared" si="48"/>
        <v>TK706B隔离阀关</v>
      </c>
      <c r="W259" s="114" t="s">
        <v>2009</v>
      </c>
      <c r="X259" s="2"/>
      <c r="Y259" s="114"/>
      <c r="Z259" s="58" t="s">
        <v>165</v>
      </c>
      <c r="AA259" s="4"/>
      <c r="AB259" s="4"/>
      <c r="AC259" s="5"/>
      <c r="AD259" s="6"/>
      <c r="AE259" s="6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4"/>
      <c r="BL259" s="8"/>
      <c r="BM259" s="8"/>
      <c r="BN259" s="8"/>
      <c r="BO259" s="4"/>
      <c r="BP259" s="4"/>
      <c r="BQ259" s="4"/>
      <c r="BR259" s="4"/>
      <c r="BS259" s="112"/>
      <c r="BT259" s="19"/>
      <c r="BU259" s="18"/>
      <c r="BV259" s="19"/>
      <c r="BW259" s="21"/>
    </row>
    <row r="260" spans="1:75" ht="19.899999999999999" customHeight="1">
      <c r="A260" s="194">
        <v>163</v>
      </c>
      <c r="B260" s="195">
        <v>3</v>
      </c>
      <c r="C260" s="195"/>
      <c r="D260" s="196" t="s">
        <v>4935</v>
      </c>
      <c r="E260" s="196" t="s">
        <v>4936</v>
      </c>
      <c r="F260" s="2" t="str">
        <f t="shared" si="41"/>
        <v>FCS0302</v>
      </c>
      <c r="G260" s="1">
        <f t="shared" si="49"/>
        <v>8</v>
      </c>
      <c r="H260" s="1">
        <f t="shared" si="50"/>
        <v>8</v>
      </c>
      <c r="I260" s="1">
        <v>3</v>
      </c>
      <c r="J260" s="60" t="str">
        <f t="shared" si="51"/>
        <v>ADV151-P</v>
      </c>
      <c r="K260" s="2" t="str">
        <f t="shared" si="45"/>
        <v>DI</v>
      </c>
      <c r="L260" s="2"/>
      <c r="M260" s="2" t="s">
        <v>2005</v>
      </c>
      <c r="N260" s="2" t="s">
        <v>489</v>
      </c>
      <c r="O260" s="2">
        <v>36</v>
      </c>
      <c r="P260" s="2"/>
      <c r="Q260" s="2" t="s">
        <v>4937</v>
      </c>
      <c r="R260" s="2" t="s">
        <v>2415</v>
      </c>
      <c r="S260" s="3" t="str">
        <f t="shared" si="46"/>
        <v>%Z088103</v>
      </c>
      <c r="T260" s="2" t="str">
        <f t="shared" si="47"/>
        <v>08XSO-8001</v>
      </c>
      <c r="U260" s="2" t="s">
        <v>4938</v>
      </c>
      <c r="V260" s="2" t="str">
        <f t="shared" si="48"/>
        <v>MX804至TK802切断阀开</v>
      </c>
      <c r="W260" s="114" t="s">
        <v>2009</v>
      </c>
      <c r="X260" s="2"/>
      <c r="Y260" s="114"/>
      <c r="Z260" s="58" t="s">
        <v>165</v>
      </c>
      <c r="AA260" s="4"/>
      <c r="AB260" s="4"/>
      <c r="AC260" s="5"/>
      <c r="AD260" s="6"/>
      <c r="AE260" s="6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4"/>
      <c r="BL260" s="8"/>
      <c r="BM260" s="8"/>
      <c r="BN260" s="8"/>
      <c r="BO260" s="4"/>
      <c r="BP260" s="4"/>
      <c r="BQ260" s="4"/>
      <c r="BR260" s="4"/>
      <c r="BS260" s="112"/>
      <c r="BT260" s="19"/>
      <c r="BU260" s="18"/>
      <c r="BV260" s="19"/>
      <c r="BW260" s="21"/>
    </row>
    <row r="261" spans="1:75" ht="19.899999999999999" customHeight="1">
      <c r="A261" s="194">
        <v>164</v>
      </c>
      <c r="B261" s="195">
        <v>4</v>
      </c>
      <c r="C261" s="195"/>
      <c r="D261" s="196" t="s">
        <v>4939</v>
      </c>
      <c r="E261" s="196" t="s">
        <v>4940</v>
      </c>
      <c r="F261" s="2" t="str">
        <f t="shared" si="41"/>
        <v>FCS0302</v>
      </c>
      <c r="G261" s="1">
        <f t="shared" si="49"/>
        <v>8</v>
      </c>
      <c r="H261" s="1">
        <f t="shared" si="50"/>
        <v>8</v>
      </c>
      <c r="I261" s="1">
        <v>4</v>
      </c>
      <c r="J261" s="60" t="str">
        <f t="shared" si="51"/>
        <v>ADV151-P</v>
      </c>
      <c r="K261" s="2" t="str">
        <f t="shared" si="45"/>
        <v>DI</v>
      </c>
      <c r="L261" s="2"/>
      <c r="M261" s="2" t="s">
        <v>2005</v>
      </c>
      <c r="N261" s="2" t="s">
        <v>489</v>
      </c>
      <c r="O261" s="2">
        <v>36</v>
      </c>
      <c r="P261" s="2"/>
      <c r="Q261" s="2" t="s">
        <v>4937</v>
      </c>
      <c r="R261" s="2" t="s">
        <v>2415</v>
      </c>
      <c r="S261" s="3" t="str">
        <f t="shared" si="46"/>
        <v>%Z088104</v>
      </c>
      <c r="T261" s="2" t="str">
        <f t="shared" si="47"/>
        <v>08XSC-8001</v>
      </c>
      <c r="U261" s="2" t="s">
        <v>4941</v>
      </c>
      <c r="V261" s="2" t="str">
        <f t="shared" si="48"/>
        <v>MX804至TK802切断阀关</v>
      </c>
      <c r="W261" s="114" t="s">
        <v>2009</v>
      </c>
      <c r="X261" s="2"/>
      <c r="Y261" s="114"/>
      <c r="Z261" s="58" t="s">
        <v>165</v>
      </c>
      <c r="AA261" s="4"/>
      <c r="AB261" s="4"/>
      <c r="AC261" s="5"/>
      <c r="AD261" s="6"/>
      <c r="AE261" s="6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4"/>
      <c r="BL261" s="8"/>
      <c r="BM261" s="8"/>
      <c r="BN261" s="8"/>
      <c r="BO261" s="4"/>
      <c r="BP261" s="4"/>
      <c r="BQ261" s="4"/>
      <c r="BR261" s="4"/>
      <c r="BS261" s="112"/>
      <c r="BT261" s="19"/>
      <c r="BU261" s="18"/>
      <c r="BV261" s="19"/>
      <c r="BW261" s="21"/>
    </row>
    <row r="262" spans="1:75" ht="19.899999999999999" customHeight="1">
      <c r="A262" s="194">
        <v>165</v>
      </c>
      <c r="B262" s="195">
        <v>5</v>
      </c>
      <c r="C262" s="195"/>
      <c r="D262" s="196" t="s">
        <v>4942</v>
      </c>
      <c r="E262" s="196" t="s">
        <v>4943</v>
      </c>
      <c r="F262" s="2" t="str">
        <f t="shared" si="41"/>
        <v>FCS0302</v>
      </c>
      <c r="G262" s="1">
        <f t="shared" si="49"/>
        <v>8</v>
      </c>
      <c r="H262" s="1">
        <f t="shared" si="50"/>
        <v>8</v>
      </c>
      <c r="I262" s="1">
        <v>5</v>
      </c>
      <c r="J262" s="60" t="str">
        <f t="shared" si="51"/>
        <v>ADV151-P</v>
      </c>
      <c r="K262" s="2" t="str">
        <f t="shared" si="45"/>
        <v>DI</v>
      </c>
      <c r="L262" s="2"/>
      <c r="M262" s="2" t="s">
        <v>2005</v>
      </c>
      <c r="N262" s="2" t="s">
        <v>489</v>
      </c>
      <c r="O262" s="2">
        <v>36</v>
      </c>
      <c r="P262" s="2"/>
      <c r="Q262" s="2" t="s">
        <v>4944</v>
      </c>
      <c r="R262" s="2" t="s">
        <v>2415</v>
      </c>
      <c r="S262" s="3" t="str">
        <f t="shared" si="46"/>
        <v>%Z088105</v>
      </c>
      <c r="T262" s="2" t="str">
        <f t="shared" si="47"/>
        <v>08XSO-8002</v>
      </c>
      <c r="U262" s="2" t="s">
        <v>4945</v>
      </c>
      <c r="V262" s="2" t="str">
        <f t="shared" si="48"/>
        <v>MX804至界区切断阀开</v>
      </c>
      <c r="W262" s="114" t="s">
        <v>2009</v>
      </c>
      <c r="X262" s="2"/>
      <c r="Y262" s="114"/>
      <c r="Z262" s="58" t="s">
        <v>165</v>
      </c>
      <c r="AA262" s="4"/>
      <c r="AB262" s="4"/>
      <c r="AC262" s="5"/>
      <c r="AD262" s="6"/>
      <c r="AE262" s="6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4"/>
      <c r="BL262" s="8"/>
      <c r="BM262" s="8"/>
      <c r="BN262" s="8"/>
      <c r="BO262" s="4"/>
      <c r="BP262" s="4"/>
      <c r="BQ262" s="4"/>
      <c r="BR262" s="4"/>
      <c r="BS262" s="112"/>
      <c r="BT262" s="19"/>
      <c r="BU262" s="18"/>
      <c r="BV262" s="19"/>
      <c r="BW262" s="21"/>
    </row>
    <row r="263" spans="1:75" ht="19.899999999999999" customHeight="1">
      <c r="A263" s="194">
        <v>166</v>
      </c>
      <c r="B263" s="195">
        <v>6</v>
      </c>
      <c r="C263" s="195"/>
      <c r="D263" s="196" t="s">
        <v>4946</v>
      </c>
      <c r="E263" s="196" t="s">
        <v>4947</v>
      </c>
      <c r="F263" s="2" t="str">
        <f t="shared" si="41"/>
        <v>FCS0302</v>
      </c>
      <c r="G263" s="1">
        <f t="shared" si="49"/>
        <v>8</v>
      </c>
      <c r="H263" s="1">
        <f t="shared" si="50"/>
        <v>8</v>
      </c>
      <c r="I263" s="1">
        <v>6</v>
      </c>
      <c r="J263" s="60" t="str">
        <f t="shared" si="51"/>
        <v>ADV151-P</v>
      </c>
      <c r="K263" s="2" t="str">
        <f t="shared" si="45"/>
        <v>DI</v>
      </c>
      <c r="L263" s="2"/>
      <c r="M263" s="2" t="s">
        <v>2005</v>
      </c>
      <c r="N263" s="2" t="s">
        <v>489</v>
      </c>
      <c r="O263" s="2">
        <v>36</v>
      </c>
      <c r="P263" s="2"/>
      <c r="Q263" s="2" t="s">
        <v>4944</v>
      </c>
      <c r="R263" s="2" t="s">
        <v>2415</v>
      </c>
      <c r="S263" s="3" t="str">
        <f t="shared" si="46"/>
        <v>%Z088106</v>
      </c>
      <c r="T263" s="2" t="str">
        <f t="shared" si="47"/>
        <v>08XSC-8002</v>
      </c>
      <c r="U263" s="2" t="s">
        <v>4948</v>
      </c>
      <c r="V263" s="2" t="str">
        <f t="shared" si="48"/>
        <v>MX804至界区切断阀关</v>
      </c>
      <c r="W263" s="114" t="s">
        <v>2009</v>
      </c>
      <c r="X263" s="2"/>
      <c r="Y263" s="114"/>
      <c r="Z263" s="58" t="s">
        <v>165</v>
      </c>
      <c r="AA263" s="4"/>
      <c r="AB263" s="4"/>
      <c r="AC263" s="5"/>
      <c r="AD263" s="6"/>
      <c r="AE263" s="6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4"/>
      <c r="BL263" s="8"/>
      <c r="BM263" s="8"/>
      <c r="BN263" s="8"/>
      <c r="BO263" s="4"/>
      <c r="BP263" s="4"/>
      <c r="BQ263" s="4"/>
      <c r="BR263" s="4"/>
      <c r="BS263" s="112"/>
      <c r="BT263" s="19"/>
      <c r="BU263" s="18"/>
      <c r="BV263" s="19"/>
      <c r="BW263" s="21"/>
    </row>
    <row r="264" spans="1:75" ht="19.899999999999999" customHeight="1">
      <c r="A264" s="194">
        <v>167</v>
      </c>
      <c r="B264" s="195">
        <v>7</v>
      </c>
      <c r="C264" s="195"/>
      <c r="D264" s="196" t="s">
        <v>4949</v>
      </c>
      <c r="E264" s="196" t="s">
        <v>4950</v>
      </c>
      <c r="F264" s="2" t="str">
        <f t="shared" si="41"/>
        <v>FCS0302</v>
      </c>
      <c r="G264" s="1">
        <f t="shared" si="49"/>
        <v>8</v>
      </c>
      <c r="H264" s="1">
        <f t="shared" si="50"/>
        <v>8</v>
      </c>
      <c r="I264" s="1">
        <v>7</v>
      </c>
      <c r="J264" s="60" t="str">
        <f t="shared" si="51"/>
        <v>ADV151-P</v>
      </c>
      <c r="K264" s="2" t="str">
        <f t="shared" si="45"/>
        <v>DI</v>
      </c>
      <c r="L264" s="2"/>
      <c r="M264" s="2" t="s">
        <v>2005</v>
      </c>
      <c r="N264" s="2" t="s">
        <v>489</v>
      </c>
      <c r="O264" s="2">
        <v>39</v>
      </c>
      <c r="P264" s="2"/>
      <c r="Q264" s="2" t="s">
        <v>4951</v>
      </c>
      <c r="R264" s="2" t="s">
        <v>2423</v>
      </c>
      <c r="S264" s="3" t="str">
        <f t="shared" si="46"/>
        <v>%Z088107</v>
      </c>
      <c r="T264" s="2" t="str">
        <f t="shared" si="47"/>
        <v>08XSO-8022</v>
      </c>
      <c r="U264" s="2" t="s">
        <v>4952</v>
      </c>
      <c r="V264" s="2" t="str">
        <f t="shared" si="48"/>
        <v>VE801去TK802切断阀开</v>
      </c>
      <c r="W264" s="114" t="s">
        <v>2009</v>
      </c>
      <c r="X264" s="2"/>
      <c r="Y264" s="114"/>
      <c r="Z264" s="58" t="s">
        <v>165</v>
      </c>
      <c r="AA264" s="4"/>
      <c r="AB264" s="4"/>
      <c r="AC264" s="5"/>
      <c r="AD264" s="6"/>
      <c r="AE264" s="6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4"/>
      <c r="BL264" s="8"/>
      <c r="BM264" s="8"/>
      <c r="BN264" s="8"/>
      <c r="BO264" s="4"/>
      <c r="BP264" s="4"/>
      <c r="BQ264" s="4"/>
      <c r="BR264" s="4"/>
      <c r="BS264" s="112"/>
      <c r="BT264" s="19"/>
      <c r="BU264" s="18"/>
      <c r="BV264" s="19"/>
      <c r="BW264" s="21"/>
    </row>
    <row r="265" spans="1:75" ht="19.899999999999999" customHeight="1">
      <c r="A265" s="194">
        <v>168</v>
      </c>
      <c r="B265" s="195">
        <v>8</v>
      </c>
      <c r="C265" s="195"/>
      <c r="D265" s="196" t="s">
        <v>4953</v>
      </c>
      <c r="E265" s="196" t="s">
        <v>4954</v>
      </c>
      <c r="F265" s="2" t="str">
        <f t="shared" si="41"/>
        <v>FCS0302</v>
      </c>
      <c r="G265" s="1">
        <f t="shared" si="49"/>
        <v>8</v>
      </c>
      <c r="H265" s="1">
        <f t="shared" si="50"/>
        <v>8</v>
      </c>
      <c r="I265" s="1">
        <v>8</v>
      </c>
      <c r="J265" s="60" t="str">
        <f t="shared" si="51"/>
        <v>ADV151-P</v>
      </c>
      <c r="K265" s="2" t="str">
        <f t="shared" si="45"/>
        <v>DI</v>
      </c>
      <c r="L265" s="2"/>
      <c r="M265" s="2" t="s">
        <v>2005</v>
      </c>
      <c r="N265" s="2" t="s">
        <v>489</v>
      </c>
      <c r="O265" s="2">
        <v>39</v>
      </c>
      <c r="P265" s="2"/>
      <c r="Q265" s="2" t="s">
        <v>4951</v>
      </c>
      <c r="R265" s="2" t="s">
        <v>2423</v>
      </c>
      <c r="S265" s="3" t="str">
        <f t="shared" si="46"/>
        <v>%Z088108</v>
      </c>
      <c r="T265" s="2" t="str">
        <f t="shared" si="47"/>
        <v>08XSC-8022</v>
      </c>
      <c r="U265" s="2" t="s">
        <v>4955</v>
      </c>
      <c r="V265" s="2" t="str">
        <f t="shared" si="48"/>
        <v>VE801去TK802切断阀关</v>
      </c>
      <c r="W265" s="114" t="s">
        <v>2009</v>
      </c>
      <c r="X265" s="2"/>
      <c r="Y265" s="114"/>
      <c r="Z265" s="58" t="s">
        <v>165</v>
      </c>
      <c r="AA265" s="4"/>
      <c r="AB265" s="4"/>
      <c r="AC265" s="5"/>
      <c r="AD265" s="6"/>
      <c r="AE265" s="6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4"/>
      <c r="BL265" s="8"/>
      <c r="BM265" s="8"/>
      <c r="BN265" s="8"/>
      <c r="BO265" s="4"/>
      <c r="BP265" s="4"/>
      <c r="BQ265" s="4"/>
      <c r="BR265" s="4"/>
      <c r="BS265" s="112"/>
      <c r="BT265" s="19"/>
      <c r="BU265" s="18"/>
      <c r="BV265" s="19"/>
      <c r="BW265" s="21"/>
    </row>
    <row r="266" spans="1:75" ht="19.899999999999999" customHeight="1">
      <c r="A266" s="194">
        <v>169</v>
      </c>
      <c r="B266" s="195">
        <v>9</v>
      </c>
      <c r="C266" s="195"/>
      <c r="D266" s="196" t="s">
        <v>4956</v>
      </c>
      <c r="E266" s="196" t="s">
        <v>4950</v>
      </c>
      <c r="F266" s="2" t="str">
        <f t="shared" si="41"/>
        <v>FCS0302</v>
      </c>
      <c r="G266" s="1">
        <f t="shared" si="49"/>
        <v>8</v>
      </c>
      <c r="H266" s="1">
        <f t="shared" si="50"/>
        <v>8</v>
      </c>
      <c r="I266" s="1">
        <v>9</v>
      </c>
      <c r="J266" s="60" t="str">
        <f t="shared" si="51"/>
        <v>ADV151-P</v>
      </c>
      <c r="K266" s="2" t="str">
        <f t="shared" si="45"/>
        <v>DI</v>
      </c>
      <c r="L266" s="2"/>
      <c r="M266" s="2" t="s">
        <v>2005</v>
      </c>
      <c r="N266" s="2" t="s">
        <v>489</v>
      </c>
      <c r="O266" s="2">
        <v>39</v>
      </c>
      <c r="P266" s="2"/>
      <c r="Q266" s="2" t="s">
        <v>4957</v>
      </c>
      <c r="R266" s="2" t="s">
        <v>2423</v>
      </c>
      <c r="S266" s="3" t="str">
        <f t="shared" si="46"/>
        <v>%Z088109</v>
      </c>
      <c r="T266" s="2" t="str">
        <f t="shared" si="47"/>
        <v>08XSO-8023</v>
      </c>
      <c r="U266" s="2" t="s">
        <v>4958</v>
      </c>
      <c r="V266" s="2" t="str">
        <f t="shared" si="48"/>
        <v>VE801去TK802切断阀开</v>
      </c>
      <c r="W266" s="114" t="s">
        <v>2009</v>
      </c>
      <c r="X266" s="2"/>
      <c r="Y266" s="114"/>
      <c r="Z266" s="58" t="s">
        <v>165</v>
      </c>
      <c r="AA266" s="4"/>
      <c r="AB266" s="4"/>
      <c r="AC266" s="5"/>
      <c r="AD266" s="6"/>
      <c r="AE266" s="6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4"/>
      <c r="BL266" s="8"/>
      <c r="BM266" s="8"/>
      <c r="BN266" s="8"/>
      <c r="BO266" s="4"/>
      <c r="BP266" s="4"/>
      <c r="BQ266" s="4"/>
      <c r="BR266" s="4"/>
      <c r="BS266" s="112"/>
      <c r="BT266" s="19"/>
      <c r="BU266" s="18"/>
      <c r="BV266" s="19"/>
      <c r="BW266" s="21"/>
    </row>
    <row r="267" spans="1:75" ht="19.899999999999999" customHeight="1">
      <c r="A267" s="194">
        <v>170</v>
      </c>
      <c r="B267" s="195">
        <v>10</v>
      </c>
      <c r="C267" s="195"/>
      <c r="D267" s="196" t="s">
        <v>4959</v>
      </c>
      <c r="E267" s="196" t="s">
        <v>4954</v>
      </c>
      <c r="F267" s="2" t="str">
        <f t="shared" si="41"/>
        <v>FCS0302</v>
      </c>
      <c r="G267" s="1">
        <f t="shared" si="49"/>
        <v>8</v>
      </c>
      <c r="H267" s="1">
        <f t="shared" si="50"/>
        <v>8</v>
      </c>
      <c r="I267" s="1">
        <v>10</v>
      </c>
      <c r="J267" s="60" t="str">
        <f t="shared" si="51"/>
        <v>ADV151-P</v>
      </c>
      <c r="K267" s="2" t="str">
        <f t="shared" si="45"/>
        <v>DI</v>
      </c>
      <c r="L267" s="2"/>
      <c r="M267" s="2" t="s">
        <v>2005</v>
      </c>
      <c r="N267" s="2" t="s">
        <v>489</v>
      </c>
      <c r="O267" s="2">
        <v>39</v>
      </c>
      <c r="P267" s="2"/>
      <c r="Q267" s="2" t="s">
        <v>4957</v>
      </c>
      <c r="R267" s="2" t="s">
        <v>2423</v>
      </c>
      <c r="S267" s="3" t="str">
        <f t="shared" si="46"/>
        <v>%Z088110</v>
      </c>
      <c r="T267" s="2" t="str">
        <f t="shared" si="47"/>
        <v>08XSC-8023</v>
      </c>
      <c r="U267" s="2" t="s">
        <v>4960</v>
      </c>
      <c r="V267" s="2" t="str">
        <f t="shared" si="48"/>
        <v>VE801去TK802切断阀关</v>
      </c>
      <c r="W267" s="114" t="s">
        <v>2009</v>
      </c>
      <c r="X267" s="2"/>
      <c r="Y267" s="114"/>
      <c r="Z267" s="58" t="s">
        <v>165</v>
      </c>
      <c r="AA267" s="4"/>
      <c r="AB267" s="4"/>
      <c r="AC267" s="5"/>
      <c r="AD267" s="6"/>
      <c r="AE267" s="6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4"/>
      <c r="BL267" s="8"/>
      <c r="BM267" s="8"/>
      <c r="BN267" s="8"/>
      <c r="BO267" s="4"/>
      <c r="BP267" s="4"/>
      <c r="BQ267" s="4"/>
      <c r="BR267" s="4"/>
      <c r="BS267" s="112"/>
      <c r="BT267" s="19"/>
      <c r="BU267" s="18"/>
      <c r="BV267" s="19"/>
      <c r="BW267" s="21"/>
    </row>
    <row r="268" spans="1:75" ht="19.899999999999999" customHeight="1">
      <c r="A268" s="194">
        <v>171</v>
      </c>
      <c r="B268" s="195">
        <v>11</v>
      </c>
      <c r="C268" s="195"/>
      <c r="D268" s="196" t="s">
        <v>4961</v>
      </c>
      <c r="E268" s="196" t="s">
        <v>4962</v>
      </c>
      <c r="F268" s="2" t="str">
        <f t="shared" si="41"/>
        <v>FCS0302</v>
      </c>
      <c r="G268" s="1">
        <f t="shared" si="49"/>
        <v>8</v>
      </c>
      <c r="H268" s="1">
        <f t="shared" si="50"/>
        <v>8</v>
      </c>
      <c r="I268" s="1">
        <v>11</v>
      </c>
      <c r="J268" s="60" t="str">
        <f t="shared" si="51"/>
        <v>ADV151-P</v>
      </c>
      <c r="K268" s="2" t="str">
        <f t="shared" si="45"/>
        <v>DI</v>
      </c>
      <c r="L268" s="2"/>
      <c r="M268" s="2" t="s">
        <v>2005</v>
      </c>
      <c r="N268" s="2" t="s">
        <v>489</v>
      </c>
      <c r="O268" s="2">
        <v>39</v>
      </c>
      <c r="P268" s="2"/>
      <c r="Q268" s="2" t="s">
        <v>4963</v>
      </c>
      <c r="R268" s="2" t="s">
        <v>2423</v>
      </c>
      <c r="S268" s="3" t="str">
        <f t="shared" si="46"/>
        <v>%Z088111</v>
      </c>
      <c r="T268" s="2" t="str">
        <f t="shared" si="47"/>
        <v>08XSO-9006</v>
      </c>
      <c r="U268" s="2" t="s">
        <v>4964</v>
      </c>
      <c r="V268" s="2" t="str">
        <f t="shared" si="48"/>
        <v>湿排气阻火器出口切断阀开</v>
      </c>
      <c r="W268" s="114" t="s">
        <v>2009</v>
      </c>
      <c r="X268" s="2"/>
      <c r="Y268" s="114"/>
      <c r="Z268" s="58" t="s">
        <v>165</v>
      </c>
      <c r="AA268" s="4"/>
      <c r="AB268" s="4"/>
      <c r="AC268" s="5"/>
      <c r="AD268" s="6"/>
      <c r="AE268" s="6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4"/>
      <c r="BL268" s="8"/>
      <c r="BM268" s="8"/>
      <c r="BN268" s="8"/>
      <c r="BO268" s="4"/>
      <c r="BP268" s="4"/>
      <c r="BQ268" s="4"/>
      <c r="BR268" s="4"/>
      <c r="BS268" s="112"/>
      <c r="BT268" s="19"/>
      <c r="BU268" s="18"/>
      <c r="BV268" s="19"/>
      <c r="BW268" s="21"/>
    </row>
    <row r="269" spans="1:75" ht="19.899999999999999" customHeight="1">
      <c r="A269" s="194">
        <v>172</v>
      </c>
      <c r="B269" s="195">
        <v>12</v>
      </c>
      <c r="C269" s="195"/>
      <c r="D269" s="196" t="s">
        <v>4965</v>
      </c>
      <c r="E269" s="196" t="s">
        <v>4966</v>
      </c>
      <c r="F269" s="2" t="str">
        <f t="shared" si="41"/>
        <v>FCS0302</v>
      </c>
      <c r="G269" s="1">
        <f t="shared" si="49"/>
        <v>8</v>
      </c>
      <c r="H269" s="1">
        <f t="shared" si="50"/>
        <v>8</v>
      </c>
      <c r="I269" s="1">
        <v>12</v>
      </c>
      <c r="J269" s="60" t="str">
        <f t="shared" si="51"/>
        <v>ADV151-P</v>
      </c>
      <c r="K269" s="2" t="str">
        <f t="shared" si="45"/>
        <v>DI</v>
      </c>
      <c r="L269" s="2"/>
      <c r="M269" s="2" t="s">
        <v>2005</v>
      </c>
      <c r="N269" s="2" t="s">
        <v>489</v>
      </c>
      <c r="O269" s="2">
        <v>39</v>
      </c>
      <c r="P269" s="2"/>
      <c r="Q269" s="2" t="s">
        <v>4963</v>
      </c>
      <c r="R269" s="2" t="s">
        <v>2423</v>
      </c>
      <c r="S269" s="3" t="str">
        <f t="shared" si="46"/>
        <v>%Z088112</v>
      </c>
      <c r="T269" s="2" t="str">
        <f t="shared" si="47"/>
        <v>08XSC-9006</v>
      </c>
      <c r="U269" s="2" t="s">
        <v>4967</v>
      </c>
      <c r="V269" s="2" t="str">
        <f t="shared" si="48"/>
        <v>湿排气阻火器出口切断阀关</v>
      </c>
      <c r="W269" s="114" t="s">
        <v>2009</v>
      </c>
      <c r="X269" s="2"/>
      <c r="Y269" s="114"/>
      <c r="Z269" s="58" t="s">
        <v>165</v>
      </c>
      <c r="AA269" s="4"/>
      <c r="AB269" s="4"/>
      <c r="AC269" s="5"/>
      <c r="AD269" s="6"/>
      <c r="AE269" s="6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4"/>
      <c r="BL269" s="8"/>
      <c r="BM269" s="8"/>
      <c r="BN269" s="8"/>
      <c r="BO269" s="4"/>
      <c r="BP269" s="4"/>
      <c r="BQ269" s="4"/>
      <c r="BR269" s="4"/>
      <c r="BS269" s="112"/>
      <c r="BT269" s="19"/>
      <c r="BU269" s="18"/>
      <c r="BV269" s="19"/>
      <c r="BW269" s="21"/>
    </row>
    <row r="270" spans="1:75" ht="19.899999999999999" customHeight="1">
      <c r="A270" s="194">
        <v>173</v>
      </c>
      <c r="B270" s="195">
        <v>13</v>
      </c>
      <c r="C270" s="195"/>
      <c r="D270" s="196" t="s">
        <v>4968</v>
      </c>
      <c r="E270" s="196" t="s">
        <v>4969</v>
      </c>
      <c r="F270" s="2" t="str">
        <f t="shared" si="41"/>
        <v>FCS0302</v>
      </c>
      <c r="G270" s="1">
        <f t="shared" si="49"/>
        <v>8</v>
      </c>
      <c r="H270" s="1">
        <f t="shared" si="50"/>
        <v>8</v>
      </c>
      <c r="I270" s="1">
        <v>13</v>
      </c>
      <c r="J270" s="60" t="str">
        <f t="shared" si="51"/>
        <v>ADV151-P</v>
      </c>
      <c r="K270" s="2" t="str">
        <f t="shared" si="45"/>
        <v>DI</v>
      </c>
      <c r="L270" s="2"/>
      <c r="M270" s="2" t="s">
        <v>2005</v>
      </c>
      <c r="N270" s="2" t="s">
        <v>489</v>
      </c>
      <c r="O270" s="2">
        <v>39</v>
      </c>
      <c r="P270" s="2"/>
      <c r="Q270" s="2" t="s">
        <v>4970</v>
      </c>
      <c r="R270" s="2" t="s">
        <v>2423</v>
      </c>
      <c r="S270" s="3" t="str">
        <f t="shared" si="46"/>
        <v>%Z088113</v>
      </c>
      <c r="T270" s="2" t="str">
        <f t="shared" si="47"/>
        <v>08XSO-9012</v>
      </c>
      <c r="U270" s="2" t="s">
        <v>4971</v>
      </c>
      <c r="V270" s="2" t="str">
        <f t="shared" si="48"/>
        <v>干排气阻火器出口切断阀开</v>
      </c>
      <c r="W270" s="114" t="s">
        <v>2009</v>
      </c>
      <c r="X270" s="2"/>
      <c r="Y270" s="114"/>
      <c r="Z270" s="58" t="s">
        <v>165</v>
      </c>
      <c r="AA270" s="4"/>
      <c r="AB270" s="4"/>
      <c r="AC270" s="5"/>
      <c r="AD270" s="6"/>
      <c r="AE270" s="6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4"/>
      <c r="BL270" s="8"/>
      <c r="BM270" s="8"/>
      <c r="BN270" s="8"/>
      <c r="BO270" s="4"/>
      <c r="BP270" s="4"/>
      <c r="BQ270" s="4"/>
      <c r="BR270" s="4"/>
      <c r="BS270" s="112"/>
      <c r="BT270" s="19"/>
      <c r="BU270" s="18"/>
      <c r="BV270" s="19"/>
      <c r="BW270" s="21"/>
    </row>
    <row r="271" spans="1:75" ht="19.899999999999999" customHeight="1">
      <c r="A271" s="194">
        <v>174</v>
      </c>
      <c r="B271" s="195">
        <v>14</v>
      </c>
      <c r="C271" s="195"/>
      <c r="D271" s="196" t="s">
        <v>4972</v>
      </c>
      <c r="E271" s="196" t="s">
        <v>4973</v>
      </c>
      <c r="F271" s="2" t="str">
        <f t="shared" si="41"/>
        <v>FCS0302</v>
      </c>
      <c r="G271" s="1">
        <f t="shared" si="49"/>
        <v>8</v>
      </c>
      <c r="H271" s="1">
        <f t="shared" si="50"/>
        <v>8</v>
      </c>
      <c r="I271" s="1">
        <v>14</v>
      </c>
      <c r="J271" s="60" t="str">
        <f t="shared" si="51"/>
        <v>ADV151-P</v>
      </c>
      <c r="K271" s="2" t="str">
        <f t="shared" si="45"/>
        <v>DI</v>
      </c>
      <c r="L271" s="2"/>
      <c r="M271" s="2" t="s">
        <v>2005</v>
      </c>
      <c r="N271" s="2" t="s">
        <v>489</v>
      </c>
      <c r="O271" s="2">
        <v>39</v>
      </c>
      <c r="P271" s="2"/>
      <c r="Q271" s="2" t="s">
        <v>4970</v>
      </c>
      <c r="R271" s="2" t="s">
        <v>2423</v>
      </c>
      <c r="S271" s="3" t="str">
        <f t="shared" si="46"/>
        <v>%Z088114</v>
      </c>
      <c r="T271" s="2" t="str">
        <f t="shared" si="47"/>
        <v>08XSC-9012</v>
      </c>
      <c r="U271" s="2" t="s">
        <v>4974</v>
      </c>
      <c r="V271" s="2" t="str">
        <f t="shared" si="48"/>
        <v>干排气阻火器出口切断阀关</v>
      </c>
      <c r="W271" s="114" t="s">
        <v>2009</v>
      </c>
      <c r="X271" s="2"/>
      <c r="Y271" s="114"/>
      <c r="Z271" s="58" t="s">
        <v>165</v>
      </c>
      <c r="AA271" s="4"/>
      <c r="AB271" s="4"/>
      <c r="AC271" s="5"/>
      <c r="AD271" s="6"/>
      <c r="AE271" s="6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4"/>
      <c r="BL271" s="8"/>
      <c r="BM271" s="8"/>
      <c r="BN271" s="8"/>
      <c r="BO271" s="4"/>
      <c r="BP271" s="4"/>
      <c r="BQ271" s="4"/>
      <c r="BR271" s="4"/>
      <c r="BS271" s="112"/>
      <c r="BT271" s="19"/>
      <c r="BU271" s="18"/>
      <c r="BV271" s="19"/>
      <c r="BW271" s="21"/>
    </row>
    <row r="272" spans="1:75" ht="19.899999999999999" customHeight="1">
      <c r="A272" s="194">
        <v>175</v>
      </c>
      <c r="B272" s="195">
        <v>15</v>
      </c>
      <c r="C272" s="195"/>
      <c r="D272" s="196" t="s">
        <v>4975</v>
      </c>
      <c r="E272" s="196" t="s">
        <v>4976</v>
      </c>
      <c r="F272" s="2" t="str">
        <f t="shared" si="41"/>
        <v>FCS0302</v>
      </c>
      <c r="G272" s="1">
        <f t="shared" si="49"/>
        <v>8</v>
      </c>
      <c r="H272" s="1">
        <f t="shared" si="50"/>
        <v>8</v>
      </c>
      <c r="I272" s="1">
        <v>15</v>
      </c>
      <c r="J272" s="60" t="str">
        <f t="shared" si="51"/>
        <v>ADV151-P</v>
      </c>
      <c r="K272" s="2" t="str">
        <f t="shared" si="45"/>
        <v>DI</v>
      </c>
      <c r="L272" s="2"/>
      <c r="M272" s="2" t="s">
        <v>2005</v>
      </c>
      <c r="N272" s="2" t="s">
        <v>489</v>
      </c>
      <c r="O272" s="2">
        <v>39</v>
      </c>
      <c r="P272" s="2"/>
      <c r="Q272" s="2" t="s">
        <v>4977</v>
      </c>
      <c r="R272" s="2" t="s">
        <v>2423</v>
      </c>
      <c r="S272" s="3" t="str">
        <f t="shared" si="46"/>
        <v>%Z088115</v>
      </c>
      <c r="T272" s="2" t="str">
        <f t="shared" si="47"/>
        <v>08XSO-9013</v>
      </c>
      <c r="U272" s="2" t="s">
        <v>4978</v>
      </c>
      <c r="V272" s="2" t="str">
        <f t="shared" si="48"/>
        <v>EJ905入口切断阀开</v>
      </c>
      <c r="W272" s="114" t="s">
        <v>2009</v>
      </c>
      <c r="X272" s="2"/>
      <c r="Y272" s="114"/>
      <c r="Z272" s="58" t="s">
        <v>165</v>
      </c>
      <c r="AA272" s="4"/>
      <c r="AB272" s="4"/>
      <c r="AC272" s="5"/>
      <c r="AD272" s="6"/>
      <c r="AE272" s="6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4"/>
      <c r="BL272" s="8"/>
      <c r="BM272" s="8"/>
      <c r="BN272" s="8"/>
      <c r="BO272" s="4"/>
      <c r="BP272" s="4"/>
      <c r="BQ272" s="4"/>
      <c r="BR272" s="4"/>
      <c r="BS272" s="112"/>
      <c r="BT272" s="19"/>
      <c r="BU272" s="18"/>
      <c r="BV272" s="19"/>
      <c r="BW272" s="21"/>
    </row>
    <row r="273" spans="1:76" ht="19.899999999999999" customHeight="1">
      <c r="A273" s="194">
        <v>176</v>
      </c>
      <c r="B273" s="195">
        <v>16</v>
      </c>
      <c r="C273" s="195"/>
      <c r="D273" s="196" t="s">
        <v>4979</v>
      </c>
      <c r="E273" s="196" t="s">
        <v>4980</v>
      </c>
      <c r="F273" s="2" t="str">
        <f t="shared" si="41"/>
        <v>FCS0302</v>
      </c>
      <c r="G273" s="1">
        <f t="shared" si="49"/>
        <v>8</v>
      </c>
      <c r="H273" s="1">
        <f t="shared" si="50"/>
        <v>8</v>
      </c>
      <c r="I273" s="1">
        <v>16</v>
      </c>
      <c r="J273" s="60" t="str">
        <f t="shared" si="51"/>
        <v>ADV151-P</v>
      </c>
      <c r="K273" s="2" t="str">
        <f t="shared" si="45"/>
        <v>DI</v>
      </c>
      <c r="L273" s="2"/>
      <c r="M273" s="2" t="s">
        <v>2005</v>
      </c>
      <c r="N273" s="2" t="s">
        <v>489</v>
      </c>
      <c r="O273" s="2">
        <v>39</v>
      </c>
      <c r="P273" s="2"/>
      <c r="Q273" s="2" t="s">
        <v>4977</v>
      </c>
      <c r="R273" s="2" t="s">
        <v>2423</v>
      </c>
      <c r="S273" s="3" t="str">
        <f t="shared" si="46"/>
        <v>%Z088116</v>
      </c>
      <c r="T273" s="2" t="str">
        <f t="shared" si="47"/>
        <v>08XSC-9013</v>
      </c>
      <c r="U273" s="2" t="s">
        <v>4981</v>
      </c>
      <c r="V273" s="2" t="str">
        <f t="shared" si="48"/>
        <v>EJ905入口切断阀关</v>
      </c>
      <c r="W273" s="114" t="s">
        <v>2009</v>
      </c>
      <c r="X273" s="2"/>
      <c r="Y273" s="114"/>
      <c r="Z273" s="58" t="s">
        <v>165</v>
      </c>
      <c r="AA273" s="4"/>
      <c r="AB273" s="4"/>
      <c r="AC273" s="5"/>
      <c r="AD273" s="6"/>
      <c r="AE273" s="6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4"/>
      <c r="BL273" s="8"/>
      <c r="BM273" s="8"/>
      <c r="BN273" s="8"/>
      <c r="BO273" s="4"/>
      <c r="BP273" s="4"/>
      <c r="BQ273" s="4"/>
      <c r="BR273" s="4"/>
      <c r="BS273" s="112"/>
      <c r="BT273" s="19"/>
      <c r="BU273" s="18"/>
      <c r="BV273" s="19"/>
      <c r="BW273" s="21"/>
    </row>
    <row r="274" spans="1:76" ht="19.899999999999999" customHeight="1">
      <c r="A274" s="194">
        <v>177</v>
      </c>
      <c r="B274" s="195">
        <v>17</v>
      </c>
      <c r="C274" s="195"/>
      <c r="D274" s="196" t="s">
        <v>4982</v>
      </c>
      <c r="E274" s="196" t="s">
        <v>4962</v>
      </c>
      <c r="F274" s="2" t="str">
        <f t="shared" si="41"/>
        <v>FCS0302</v>
      </c>
      <c r="G274" s="1">
        <f t="shared" si="49"/>
        <v>8</v>
      </c>
      <c r="H274" s="1">
        <f t="shared" si="50"/>
        <v>8</v>
      </c>
      <c r="I274" s="1">
        <v>17</v>
      </c>
      <c r="J274" s="60" t="str">
        <f t="shared" si="51"/>
        <v>ADV151-P</v>
      </c>
      <c r="K274" s="2" t="str">
        <f t="shared" si="45"/>
        <v>DI</v>
      </c>
      <c r="L274" s="2"/>
      <c r="M274" s="2" t="s">
        <v>2005</v>
      </c>
      <c r="N274" s="2" t="s">
        <v>489</v>
      </c>
      <c r="O274" s="2">
        <v>39</v>
      </c>
      <c r="P274" s="2"/>
      <c r="Q274" s="2" t="s">
        <v>4983</v>
      </c>
      <c r="R274" s="2" t="s">
        <v>2423</v>
      </c>
      <c r="S274" s="3" t="str">
        <f t="shared" si="46"/>
        <v>%Z088117</v>
      </c>
      <c r="T274" s="2" t="str">
        <f t="shared" si="47"/>
        <v>08XSO-9015</v>
      </c>
      <c r="U274" s="2" t="s">
        <v>4984</v>
      </c>
      <c r="V274" s="2" t="str">
        <f t="shared" si="48"/>
        <v>湿排气阻火器出口切断阀开</v>
      </c>
      <c r="W274" s="114" t="s">
        <v>2009</v>
      </c>
      <c r="X274" s="2"/>
      <c r="Y274" s="114"/>
      <c r="Z274" s="58" t="s">
        <v>165</v>
      </c>
      <c r="AA274" s="4"/>
      <c r="AB274" s="4"/>
      <c r="AC274" s="5"/>
      <c r="AD274" s="6"/>
      <c r="AE274" s="6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4"/>
      <c r="BL274" s="8"/>
      <c r="BM274" s="8"/>
      <c r="BN274" s="8"/>
      <c r="BO274" s="4"/>
      <c r="BP274" s="4"/>
      <c r="BQ274" s="4"/>
      <c r="BR274" s="4"/>
      <c r="BS274" s="18"/>
      <c r="BT274" s="19"/>
      <c r="BU274" s="18"/>
      <c r="BV274" s="19"/>
    </row>
    <row r="275" spans="1:76" ht="19.899999999999999" customHeight="1">
      <c r="A275" s="194">
        <v>178</v>
      </c>
      <c r="B275" s="195">
        <v>18</v>
      </c>
      <c r="C275" s="195"/>
      <c r="D275" s="196" t="s">
        <v>4985</v>
      </c>
      <c r="E275" s="196" t="s">
        <v>4966</v>
      </c>
      <c r="F275" s="2" t="str">
        <f t="shared" si="41"/>
        <v>FCS0302</v>
      </c>
      <c r="G275" s="1">
        <f t="shared" si="49"/>
        <v>8</v>
      </c>
      <c r="H275" s="1">
        <f t="shared" si="50"/>
        <v>8</v>
      </c>
      <c r="I275" s="1">
        <v>18</v>
      </c>
      <c r="J275" s="60" t="str">
        <f t="shared" si="51"/>
        <v>ADV151-P</v>
      </c>
      <c r="K275" s="2" t="str">
        <f t="shared" si="45"/>
        <v>DI</v>
      </c>
      <c r="L275" s="2"/>
      <c r="M275" s="2" t="s">
        <v>2005</v>
      </c>
      <c r="N275" s="2" t="s">
        <v>489</v>
      </c>
      <c r="O275" s="2">
        <v>39</v>
      </c>
      <c r="P275" s="2"/>
      <c r="Q275" s="2" t="s">
        <v>4983</v>
      </c>
      <c r="R275" s="2" t="s">
        <v>2423</v>
      </c>
      <c r="S275" s="3" t="str">
        <f t="shared" si="46"/>
        <v>%Z088118</v>
      </c>
      <c r="T275" s="2" t="str">
        <f t="shared" si="47"/>
        <v>08XSC-9015</v>
      </c>
      <c r="U275" s="2" t="s">
        <v>4986</v>
      </c>
      <c r="V275" s="2" t="str">
        <f t="shared" si="48"/>
        <v>湿排气阻火器出口切断阀关</v>
      </c>
      <c r="W275" s="114" t="s">
        <v>2009</v>
      </c>
      <c r="X275" s="2"/>
      <c r="Y275" s="114"/>
      <c r="Z275" s="58" t="s">
        <v>165</v>
      </c>
      <c r="AA275" s="4"/>
      <c r="AB275" s="4"/>
      <c r="AC275" s="5"/>
      <c r="AD275" s="6"/>
      <c r="AE275" s="6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4"/>
      <c r="BL275" s="8"/>
      <c r="BM275" s="8"/>
      <c r="BN275" s="8"/>
      <c r="BO275" s="4"/>
      <c r="BP275" s="4"/>
      <c r="BQ275" s="4"/>
      <c r="BR275" s="4"/>
      <c r="BS275" s="18"/>
      <c r="BT275" s="19"/>
      <c r="BU275" s="18"/>
      <c r="BV275" s="19"/>
    </row>
    <row r="276" spans="1:76" ht="19.899999999999999" customHeight="1">
      <c r="A276" s="194">
        <v>179</v>
      </c>
      <c r="B276" s="195">
        <v>19</v>
      </c>
      <c r="C276" s="195"/>
      <c r="D276" s="196" t="s">
        <v>4987</v>
      </c>
      <c r="E276" s="196" t="s">
        <v>4988</v>
      </c>
      <c r="F276" s="2" t="str">
        <f t="shared" si="41"/>
        <v>FCS0302</v>
      </c>
      <c r="G276" s="1">
        <f t="shared" si="49"/>
        <v>8</v>
      </c>
      <c r="H276" s="1">
        <f t="shared" si="50"/>
        <v>8</v>
      </c>
      <c r="I276" s="1">
        <v>19</v>
      </c>
      <c r="J276" s="60" t="str">
        <f t="shared" si="51"/>
        <v>ADV151-P</v>
      </c>
      <c r="K276" s="2" t="str">
        <f t="shared" si="45"/>
        <v>DI</v>
      </c>
      <c r="L276" s="2"/>
      <c r="M276" s="2" t="s">
        <v>2005</v>
      </c>
      <c r="N276" s="2" t="s">
        <v>489</v>
      </c>
      <c r="O276" s="2">
        <v>39</v>
      </c>
      <c r="P276" s="2"/>
      <c r="Q276" s="2" t="s">
        <v>4989</v>
      </c>
      <c r="R276" s="2" t="s">
        <v>2423</v>
      </c>
      <c r="S276" s="3" t="str">
        <f t="shared" si="46"/>
        <v>%Z088119</v>
      </c>
      <c r="T276" s="2" t="str">
        <f t="shared" si="47"/>
        <v>08XSO-9016</v>
      </c>
      <c r="U276" s="2" t="s">
        <v>4990</v>
      </c>
      <c r="V276" s="2" t="str">
        <f t="shared" si="48"/>
        <v>低压排气喷射器出切断阀开</v>
      </c>
      <c r="W276" s="114" t="s">
        <v>2009</v>
      </c>
      <c r="X276" s="2"/>
      <c r="Y276" s="114"/>
      <c r="Z276" s="58" t="s">
        <v>165</v>
      </c>
      <c r="AA276" s="4"/>
      <c r="AB276" s="4"/>
      <c r="AC276" s="5"/>
      <c r="AD276" s="6"/>
      <c r="AE276" s="6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4"/>
      <c r="BL276" s="8"/>
      <c r="BM276" s="8"/>
      <c r="BN276" s="8"/>
      <c r="BO276" s="4"/>
      <c r="BP276" s="4"/>
      <c r="BQ276" s="4"/>
      <c r="BR276" s="4"/>
      <c r="BS276" s="18"/>
      <c r="BT276" s="19"/>
      <c r="BU276" s="18"/>
      <c r="BV276" s="19"/>
    </row>
    <row r="277" spans="1:76" ht="19.899999999999999" customHeight="1">
      <c r="A277" s="194">
        <v>180</v>
      </c>
      <c r="B277" s="195">
        <v>20</v>
      </c>
      <c r="C277" s="195"/>
      <c r="D277" s="196" t="s">
        <v>4991</v>
      </c>
      <c r="E277" s="196" t="s">
        <v>4992</v>
      </c>
      <c r="F277" s="2" t="str">
        <f t="shared" si="41"/>
        <v>FCS0302</v>
      </c>
      <c r="G277" s="1">
        <f t="shared" si="49"/>
        <v>8</v>
      </c>
      <c r="H277" s="1">
        <f t="shared" si="50"/>
        <v>8</v>
      </c>
      <c r="I277" s="1">
        <v>20</v>
      </c>
      <c r="J277" s="60" t="str">
        <f t="shared" si="51"/>
        <v>ADV151-P</v>
      </c>
      <c r="K277" s="2" t="str">
        <f t="shared" si="45"/>
        <v>DI</v>
      </c>
      <c r="L277" s="2"/>
      <c r="M277" s="2" t="s">
        <v>2005</v>
      </c>
      <c r="N277" s="2" t="s">
        <v>489</v>
      </c>
      <c r="O277" s="2">
        <v>39</v>
      </c>
      <c r="P277" s="2"/>
      <c r="Q277" s="2" t="s">
        <v>4989</v>
      </c>
      <c r="R277" s="2" t="s">
        <v>2423</v>
      </c>
      <c r="S277" s="3" t="str">
        <f t="shared" si="46"/>
        <v>%Z088120</v>
      </c>
      <c r="T277" s="2" t="str">
        <f t="shared" si="47"/>
        <v>08XSC-9016</v>
      </c>
      <c r="U277" s="2" t="s">
        <v>4993</v>
      </c>
      <c r="V277" s="2" t="str">
        <f t="shared" si="48"/>
        <v>低压排气喷射器出切断阀关</v>
      </c>
      <c r="W277" s="114" t="s">
        <v>2009</v>
      </c>
      <c r="X277" s="2"/>
      <c r="Y277" s="114"/>
      <c r="Z277" s="58" t="s">
        <v>165</v>
      </c>
      <c r="AA277" s="4"/>
      <c r="AB277" s="4"/>
      <c r="AC277" s="5"/>
      <c r="AD277" s="6"/>
      <c r="AE277" s="6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4"/>
      <c r="BL277" s="8"/>
      <c r="BM277" s="8"/>
      <c r="BN277" s="8"/>
      <c r="BO277" s="4"/>
      <c r="BP277" s="4"/>
      <c r="BQ277" s="4"/>
      <c r="BR277" s="4"/>
      <c r="BS277" s="18"/>
      <c r="BT277" s="19"/>
      <c r="BU277" s="18"/>
      <c r="BV277" s="19"/>
    </row>
    <row r="278" spans="1:76" ht="19.899999999999999" customHeight="1">
      <c r="A278" s="194">
        <v>181</v>
      </c>
      <c r="B278" s="185">
        <v>21</v>
      </c>
      <c r="C278" s="185"/>
      <c r="D278" s="122" t="s">
        <v>4994</v>
      </c>
      <c r="E278" s="122" t="s">
        <v>4988</v>
      </c>
      <c r="F278" s="2" t="str">
        <f t="shared" si="41"/>
        <v>FCS0302</v>
      </c>
      <c r="G278" s="1">
        <f t="shared" si="49"/>
        <v>8</v>
      </c>
      <c r="H278" s="1">
        <f t="shared" si="50"/>
        <v>8</v>
      </c>
      <c r="I278" s="1">
        <v>21</v>
      </c>
      <c r="J278" s="60" t="str">
        <f t="shared" si="51"/>
        <v>ADV151-P</v>
      </c>
      <c r="K278" s="2" t="str">
        <f t="shared" si="45"/>
        <v>DI</v>
      </c>
      <c r="L278" s="2"/>
      <c r="M278" s="2" t="s">
        <v>2005</v>
      </c>
      <c r="N278" s="2" t="s">
        <v>489</v>
      </c>
      <c r="O278" s="2">
        <v>40</v>
      </c>
      <c r="P278" s="2"/>
      <c r="Q278" s="2" t="s">
        <v>4995</v>
      </c>
      <c r="R278" s="2" t="s">
        <v>2423</v>
      </c>
      <c r="S278" s="3" t="str">
        <f t="shared" si="46"/>
        <v>%Z088121</v>
      </c>
      <c r="T278" s="2" t="str">
        <f t="shared" si="47"/>
        <v>08XSO-9021</v>
      </c>
      <c r="U278" s="2" t="s">
        <v>4996</v>
      </c>
      <c r="V278" s="2" t="str">
        <f t="shared" si="48"/>
        <v>低压排气喷射器出切断阀开</v>
      </c>
      <c r="W278" s="114" t="s">
        <v>2009</v>
      </c>
      <c r="X278" s="2"/>
      <c r="Y278" s="114"/>
      <c r="Z278" s="197" t="s">
        <v>165</v>
      </c>
      <c r="AA278" s="196"/>
      <c r="AB278" s="196"/>
      <c r="AC278" s="198"/>
      <c r="AD278" s="199"/>
      <c r="AE278" s="199"/>
      <c r="AF278" s="196"/>
      <c r="AG278" s="196"/>
      <c r="AH278" s="196"/>
      <c r="AI278" s="196"/>
      <c r="AJ278" s="196"/>
      <c r="AK278" s="196"/>
      <c r="AL278" s="196"/>
      <c r="AM278" s="196"/>
      <c r="AN278" s="196"/>
      <c r="AO278" s="196"/>
      <c r="AP278" s="196"/>
      <c r="AQ278" s="196"/>
      <c r="AR278" s="196"/>
      <c r="AS278" s="195"/>
      <c r="AT278" s="195"/>
      <c r="AU278" s="195"/>
      <c r="AV278" s="195"/>
      <c r="AW278" s="195"/>
      <c r="AX278" s="195"/>
      <c r="AY278" s="195"/>
      <c r="AZ278" s="195"/>
      <c r="BA278" s="195"/>
      <c r="BB278" s="195"/>
      <c r="BC278" s="195"/>
      <c r="BD278" s="195"/>
      <c r="BE278" s="195"/>
      <c r="BF278" s="195"/>
      <c r="BG278" s="195"/>
      <c r="BH278" s="195"/>
      <c r="BI278" s="195"/>
      <c r="BJ278" s="195"/>
      <c r="BK278" s="196"/>
      <c r="BL278" s="195"/>
      <c r="BM278" s="195"/>
      <c r="BN278" s="195"/>
      <c r="BO278" s="196"/>
      <c r="BP278" s="196"/>
      <c r="BQ278" s="196"/>
      <c r="BR278" s="196"/>
      <c r="BS278" s="200"/>
      <c r="BT278" s="201"/>
      <c r="BU278" s="200"/>
      <c r="BV278" s="201"/>
      <c r="BX278" s="194" t="s">
        <v>4997</v>
      </c>
    </row>
    <row r="279" spans="1:76" ht="19.899999999999999" customHeight="1">
      <c r="A279" s="194">
        <v>182</v>
      </c>
      <c r="B279" s="185">
        <v>22</v>
      </c>
      <c r="C279" s="185"/>
      <c r="D279" s="122" t="s">
        <v>4998</v>
      </c>
      <c r="E279" s="122" t="s">
        <v>4992</v>
      </c>
      <c r="F279" s="2" t="str">
        <f t="shared" si="41"/>
        <v>FCS0302</v>
      </c>
      <c r="G279" s="1">
        <f t="shared" si="49"/>
        <v>8</v>
      </c>
      <c r="H279" s="1">
        <f t="shared" si="50"/>
        <v>8</v>
      </c>
      <c r="I279" s="1">
        <v>22</v>
      </c>
      <c r="J279" s="60" t="str">
        <f t="shared" si="51"/>
        <v>ADV151-P</v>
      </c>
      <c r="K279" s="2" t="str">
        <f t="shared" si="45"/>
        <v>DI</v>
      </c>
      <c r="L279" s="2"/>
      <c r="M279" s="2" t="s">
        <v>2005</v>
      </c>
      <c r="N279" s="2" t="s">
        <v>489</v>
      </c>
      <c r="O279" s="2">
        <v>40</v>
      </c>
      <c r="P279" s="2"/>
      <c r="Q279" s="2" t="s">
        <v>4995</v>
      </c>
      <c r="R279" s="2" t="s">
        <v>2423</v>
      </c>
      <c r="S279" s="3" t="str">
        <f t="shared" si="46"/>
        <v>%Z088122</v>
      </c>
      <c r="T279" s="2" t="str">
        <f t="shared" si="47"/>
        <v>08XSC-9021</v>
      </c>
      <c r="U279" s="2" t="s">
        <v>4999</v>
      </c>
      <c r="V279" s="2" t="str">
        <f t="shared" si="48"/>
        <v>低压排气喷射器出切断阀关</v>
      </c>
      <c r="W279" s="114" t="s">
        <v>2009</v>
      </c>
      <c r="X279" s="2"/>
      <c r="Y279" s="114"/>
      <c r="Z279" s="197" t="s">
        <v>165</v>
      </c>
      <c r="AA279" s="196"/>
      <c r="AB279" s="196"/>
      <c r="AC279" s="198"/>
      <c r="AD279" s="199"/>
      <c r="AE279" s="199"/>
      <c r="AF279" s="196"/>
      <c r="AG279" s="196"/>
      <c r="AH279" s="196"/>
      <c r="AI279" s="196"/>
      <c r="AJ279" s="196"/>
      <c r="AK279" s="196"/>
      <c r="AL279" s="196"/>
      <c r="AM279" s="196"/>
      <c r="AN279" s="196"/>
      <c r="AO279" s="196"/>
      <c r="AP279" s="196"/>
      <c r="AQ279" s="196"/>
      <c r="AR279" s="196"/>
      <c r="AS279" s="195"/>
      <c r="AT279" s="195"/>
      <c r="AU279" s="195"/>
      <c r="AV279" s="195"/>
      <c r="AW279" s="195"/>
      <c r="AX279" s="195"/>
      <c r="AY279" s="195"/>
      <c r="AZ279" s="195"/>
      <c r="BA279" s="195"/>
      <c r="BB279" s="195"/>
      <c r="BC279" s="195"/>
      <c r="BD279" s="195"/>
      <c r="BE279" s="195"/>
      <c r="BF279" s="195"/>
      <c r="BG279" s="195"/>
      <c r="BH279" s="195"/>
      <c r="BI279" s="195"/>
      <c r="BJ279" s="195"/>
      <c r="BK279" s="196"/>
      <c r="BL279" s="195"/>
      <c r="BM279" s="195"/>
      <c r="BN279" s="195"/>
      <c r="BO279" s="196"/>
      <c r="BP279" s="196"/>
      <c r="BQ279" s="196"/>
      <c r="BR279" s="196"/>
      <c r="BS279" s="200"/>
      <c r="BT279" s="201"/>
      <c r="BU279" s="200"/>
      <c r="BV279" s="201"/>
      <c r="BX279" s="194" t="s">
        <v>4997</v>
      </c>
    </row>
    <row r="280" spans="1:76" ht="19.899999999999999" customHeight="1">
      <c r="A280" s="194">
        <v>183</v>
      </c>
      <c r="B280" s="195">
        <v>23</v>
      </c>
      <c r="C280" s="195"/>
      <c r="D280" s="196" t="s">
        <v>5000</v>
      </c>
      <c r="E280" s="196" t="s">
        <v>4969</v>
      </c>
      <c r="F280" s="2" t="str">
        <f t="shared" si="41"/>
        <v>FCS0302</v>
      </c>
      <c r="G280" s="1">
        <f t="shared" si="49"/>
        <v>8</v>
      </c>
      <c r="H280" s="1">
        <f t="shared" si="50"/>
        <v>8</v>
      </c>
      <c r="I280" s="1">
        <v>23</v>
      </c>
      <c r="J280" s="60" t="str">
        <f t="shared" si="51"/>
        <v>ADV151-P</v>
      </c>
      <c r="K280" s="2" t="str">
        <f t="shared" si="45"/>
        <v>DI</v>
      </c>
      <c r="L280" s="2"/>
      <c r="M280" s="2" t="s">
        <v>2005</v>
      </c>
      <c r="N280" s="2" t="s">
        <v>489</v>
      </c>
      <c r="O280" s="2"/>
      <c r="P280" s="2"/>
      <c r="Q280" s="2"/>
      <c r="R280" s="2"/>
      <c r="S280" s="3" t="str">
        <f t="shared" si="46"/>
        <v>%Z088123</v>
      </c>
      <c r="T280" s="2" t="str">
        <f t="shared" si="47"/>
        <v>08XSO-9024</v>
      </c>
      <c r="U280" s="2" t="s">
        <v>5001</v>
      </c>
      <c r="V280" s="2" t="str">
        <f t="shared" si="48"/>
        <v>干排气阻火器出口切断阀开</v>
      </c>
      <c r="W280" s="114" t="s">
        <v>2009</v>
      </c>
      <c r="X280" s="2"/>
      <c r="Y280" s="114"/>
      <c r="Z280" s="58" t="s">
        <v>165</v>
      </c>
      <c r="AA280" s="4"/>
      <c r="AB280" s="4"/>
      <c r="AC280" s="5"/>
      <c r="AD280" s="6" t="s">
        <v>161</v>
      </c>
      <c r="AE280" s="6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4"/>
      <c r="BL280" s="8"/>
      <c r="BM280" s="8"/>
      <c r="BN280" s="8"/>
      <c r="BO280" s="4"/>
      <c r="BP280" s="4"/>
      <c r="BQ280" s="4"/>
      <c r="BR280" s="4"/>
      <c r="BS280" s="18"/>
      <c r="BT280" s="19"/>
      <c r="BU280" s="18"/>
      <c r="BV280" s="19"/>
    </row>
    <row r="281" spans="1:76" ht="19.899999999999999" customHeight="1">
      <c r="A281" s="194">
        <v>184</v>
      </c>
      <c r="B281" s="195">
        <v>24</v>
      </c>
      <c r="C281" s="195"/>
      <c r="D281" s="196" t="s">
        <v>5002</v>
      </c>
      <c r="E281" s="196" t="s">
        <v>4962</v>
      </c>
      <c r="F281" s="2" t="str">
        <f t="shared" si="41"/>
        <v>FCS0302</v>
      </c>
      <c r="G281" s="1">
        <f t="shared" si="49"/>
        <v>8</v>
      </c>
      <c r="H281" s="1">
        <f t="shared" si="50"/>
        <v>8</v>
      </c>
      <c r="I281" s="1">
        <v>24</v>
      </c>
      <c r="J281" s="60" t="str">
        <f t="shared" si="51"/>
        <v>ADV151-P</v>
      </c>
      <c r="K281" s="2" t="str">
        <f t="shared" si="45"/>
        <v>DI</v>
      </c>
      <c r="L281" s="2"/>
      <c r="M281" s="2" t="s">
        <v>2005</v>
      </c>
      <c r="N281" s="2" t="s">
        <v>489</v>
      </c>
      <c r="O281" s="2"/>
      <c r="P281" s="2"/>
      <c r="Q281" s="2"/>
      <c r="R281" s="2"/>
      <c r="S281" s="3" t="str">
        <f t="shared" si="46"/>
        <v>%Z088124</v>
      </c>
      <c r="T281" s="2" t="str">
        <f t="shared" si="47"/>
        <v>08XSO-9005</v>
      </c>
      <c r="U281" s="2" t="s">
        <v>4964</v>
      </c>
      <c r="V281" s="2" t="str">
        <f t="shared" si="48"/>
        <v>湿排气阻火器出口切断阀开</v>
      </c>
      <c r="W281" s="114" t="s">
        <v>2009</v>
      </c>
      <c r="X281" s="2"/>
      <c r="Y281" s="114"/>
      <c r="Z281" s="58" t="s">
        <v>165</v>
      </c>
      <c r="AA281" s="4"/>
      <c r="AB281" s="4"/>
      <c r="AC281" s="5"/>
      <c r="AD281" s="6" t="s">
        <v>161</v>
      </c>
      <c r="AE281" s="6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4"/>
      <c r="BL281" s="8"/>
      <c r="BM281" s="8"/>
      <c r="BN281" s="8"/>
      <c r="BO281" s="4"/>
      <c r="BP281" s="4"/>
      <c r="BQ281" s="4"/>
      <c r="BR281" s="4"/>
      <c r="BS281" s="18"/>
      <c r="BT281" s="19"/>
      <c r="BU281" s="18"/>
      <c r="BV281" s="19"/>
    </row>
    <row r="282" spans="1:76" ht="19.899999999999999" customHeight="1">
      <c r="A282" s="194">
        <v>185</v>
      </c>
      <c r="B282" s="195">
        <v>25</v>
      </c>
      <c r="C282" s="195"/>
      <c r="D282" s="196" t="s">
        <v>5003</v>
      </c>
      <c r="E282" s="196" t="s">
        <v>4969</v>
      </c>
      <c r="F282" s="2" t="str">
        <f t="shared" si="41"/>
        <v>FCS0302</v>
      </c>
      <c r="G282" s="1">
        <f t="shared" si="49"/>
        <v>8</v>
      </c>
      <c r="H282" s="1">
        <f t="shared" si="50"/>
        <v>8</v>
      </c>
      <c r="I282" s="1">
        <v>25</v>
      </c>
      <c r="J282" s="60" t="str">
        <f t="shared" si="51"/>
        <v>ADV151-P</v>
      </c>
      <c r="K282" s="2" t="str">
        <f t="shared" si="45"/>
        <v>DI</v>
      </c>
      <c r="L282" s="2"/>
      <c r="M282" s="2" t="s">
        <v>2005</v>
      </c>
      <c r="N282" s="2" t="s">
        <v>489</v>
      </c>
      <c r="O282" s="2"/>
      <c r="P282" s="2"/>
      <c r="Q282" s="2"/>
      <c r="R282" s="2"/>
      <c r="S282" s="3" t="str">
        <f t="shared" si="46"/>
        <v>%Z088125</v>
      </c>
      <c r="T282" s="2" t="str">
        <f t="shared" si="47"/>
        <v>08XSO-9033</v>
      </c>
      <c r="U282" s="2" t="s">
        <v>5004</v>
      </c>
      <c r="V282" s="2" t="str">
        <f t="shared" si="48"/>
        <v>干排气阻火器出口切断阀开</v>
      </c>
      <c r="W282" s="114" t="s">
        <v>2009</v>
      </c>
      <c r="X282" s="2"/>
      <c r="Y282" s="114"/>
      <c r="Z282" s="58" t="s">
        <v>165</v>
      </c>
      <c r="AA282" s="4"/>
      <c r="AB282" s="4"/>
      <c r="AC282" s="5"/>
      <c r="AD282" s="6" t="s">
        <v>161</v>
      </c>
      <c r="AE282" s="6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4"/>
      <c r="BL282" s="8"/>
      <c r="BM282" s="8"/>
      <c r="BN282" s="8"/>
      <c r="BO282" s="4"/>
      <c r="BP282" s="4"/>
      <c r="BQ282" s="4"/>
      <c r="BR282" s="4"/>
      <c r="BS282" s="18"/>
      <c r="BT282" s="19"/>
      <c r="BU282" s="18"/>
      <c r="BV282" s="19"/>
    </row>
    <row r="283" spans="1:76" ht="19.899999999999999" customHeight="1">
      <c r="A283" s="194">
        <v>186</v>
      </c>
      <c r="B283" s="195">
        <v>26</v>
      </c>
      <c r="C283" s="195"/>
      <c r="D283" s="196" t="s">
        <v>5005</v>
      </c>
      <c r="E283" s="196" t="s">
        <v>4973</v>
      </c>
      <c r="F283" s="2" t="str">
        <f t="shared" si="41"/>
        <v>FCS0302</v>
      </c>
      <c r="G283" s="1">
        <f t="shared" si="49"/>
        <v>8</v>
      </c>
      <c r="H283" s="1">
        <f t="shared" si="50"/>
        <v>8</v>
      </c>
      <c r="I283" s="1">
        <v>26</v>
      </c>
      <c r="J283" s="60" t="str">
        <f t="shared" si="51"/>
        <v>ADV151-P</v>
      </c>
      <c r="K283" s="2" t="str">
        <f t="shared" si="45"/>
        <v>DI</v>
      </c>
      <c r="L283" s="2"/>
      <c r="M283" s="2" t="s">
        <v>2005</v>
      </c>
      <c r="N283" s="2" t="s">
        <v>489</v>
      </c>
      <c r="O283" s="2"/>
      <c r="P283" s="2"/>
      <c r="Q283" s="2"/>
      <c r="R283" s="2"/>
      <c r="S283" s="3" t="str">
        <f t="shared" si="46"/>
        <v>%Z088126</v>
      </c>
      <c r="T283" s="2" t="str">
        <f t="shared" si="47"/>
        <v>08XSC-9033</v>
      </c>
      <c r="U283" s="2" t="s">
        <v>5006</v>
      </c>
      <c r="V283" s="2" t="str">
        <f t="shared" si="48"/>
        <v>干排气阻火器出口切断阀关</v>
      </c>
      <c r="W283" s="114" t="s">
        <v>2009</v>
      </c>
      <c r="X283" s="2"/>
      <c r="Y283" s="114"/>
      <c r="Z283" s="58" t="s">
        <v>165</v>
      </c>
      <c r="AA283" s="4"/>
      <c r="AB283" s="4"/>
      <c r="AC283" s="5"/>
      <c r="AD283" s="6" t="s">
        <v>161</v>
      </c>
      <c r="AE283" s="6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4"/>
      <c r="BL283" s="8"/>
      <c r="BM283" s="8"/>
      <c r="BN283" s="8"/>
      <c r="BO283" s="4"/>
      <c r="BP283" s="4"/>
      <c r="BQ283" s="4"/>
      <c r="BR283" s="4"/>
      <c r="BS283" s="18"/>
      <c r="BT283" s="19"/>
      <c r="BU283" s="18"/>
      <c r="BV283" s="19"/>
    </row>
    <row r="284" spans="1:76" ht="19.899999999999999" customHeight="1">
      <c r="A284" s="194">
        <v>187</v>
      </c>
      <c r="B284" s="195">
        <v>27</v>
      </c>
      <c r="C284" s="195"/>
      <c r="D284" s="196" t="s">
        <v>5007</v>
      </c>
      <c r="E284" s="196" t="s">
        <v>4988</v>
      </c>
      <c r="F284" s="2" t="str">
        <f t="shared" si="41"/>
        <v>FCS0302</v>
      </c>
      <c r="G284" s="1">
        <f t="shared" si="49"/>
        <v>8</v>
      </c>
      <c r="H284" s="1">
        <f t="shared" si="50"/>
        <v>8</v>
      </c>
      <c r="I284" s="1">
        <v>27</v>
      </c>
      <c r="J284" s="60" t="str">
        <f t="shared" si="51"/>
        <v>ADV151-P</v>
      </c>
      <c r="K284" s="2" t="str">
        <f t="shared" si="45"/>
        <v>DI</v>
      </c>
      <c r="L284" s="2"/>
      <c r="M284" s="2" t="s">
        <v>2005</v>
      </c>
      <c r="N284" s="2" t="s">
        <v>489</v>
      </c>
      <c r="O284" s="2"/>
      <c r="P284" s="2"/>
      <c r="Q284" s="2"/>
      <c r="R284" s="2"/>
      <c r="S284" s="3" t="str">
        <f t="shared" si="46"/>
        <v>%Z088127</v>
      </c>
      <c r="T284" s="2" t="str">
        <f t="shared" si="47"/>
        <v>08XSO-9036</v>
      </c>
      <c r="U284" s="2" t="s">
        <v>5008</v>
      </c>
      <c r="V284" s="2" t="str">
        <f t="shared" si="48"/>
        <v>低压排气喷射器出切断阀开</v>
      </c>
      <c r="W284" s="114" t="s">
        <v>2009</v>
      </c>
      <c r="X284" s="2"/>
      <c r="Y284" s="114"/>
      <c r="Z284" s="58" t="s">
        <v>165</v>
      </c>
      <c r="AA284" s="4"/>
      <c r="AB284" s="4"/>
      <c r="AC284" s="5"/>
      <c r="AD284" s="6" t="s">
        <v>161</v>
      </c>
      <c r="AE284" s="6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4"/>
      <c r="BL284" s="8"/>
      <c r="BM284" s="8"/>
      <c r="BN284" s="8"/>
      <c r="BO284" s="4"/>
      <c r="BP284" s="4"/>
      <c r="BQ284" s="4"/>
      <c r="BR284" s="4"/>
      <c r="BS284" s="18"/>
      <c r="BT284" s="19"/>
      <c r="BU284" s="18"/>
      <c r="BV284" s="19"/>
    </row>
    <row r="285" spans="1:76" ht="19.899999999999999" customHeight="1">
      <c r="A285" s="194">
        <v>188</v>
      </c>
      <c r="B285" s="195">
        <v>28</v>
      </c>
      <c r="C285" s="195"/>
      <c r="D285" s="196" t="s">
        <v>5009</v>
      </c>
      <c r="E285" s="196" t="s">
        <v>4992</v>
      </c>
      <c r="F285" s="2" t="str">
        <f t="shared" si="41"/>
        <v>FCS0302</v>
      </c>
      <c r="G285" s="1">
        <f t="shared" si="49"/>
        <v>8</v>
      </c>
      <c r="H285" s="1">
        <f t="shared" si="50"/>
        <v>8</v>
      </c>
      <c r="I285" s="1">
        <v>28</v>
      </c>
      <c r="J285" s="60" t="str">
        <f t="shared" si="51"/>
        <v>ADV151-P</v>
      </c>
      <c r="K285" s="2" t="str">
        <f t="shared" si="45"/>
        <v>DI</v>
      </c>
      <c r="L285" s="2"/>
      <c r="M285" s="2" t="s">
        <v>2005</v>
      </c>
      <c r="N285" s="2" t="s">
        <v>489</v>
      </c>
      <c r="O285" s="2"/>
      <c r="P285" s="2"/>
      <c r="Q285" s="2"/>
      <c r="R285" s="2"/>
      <c r="S285" s="3" t="str">
        <f t="shared" si="46"/>
        <v>%Z088128</v>
      </c>
      <c r="T285" s="2" t="str">
        <f t="shared" si="47"/>
        <v>08XSC-9036</v>
      </c>
      <c r="U285" s="2" t="s">
        <v>5010</v>
      </c>
      <c r="V285" s="2" t="str">
        <f t="shared" si="48"/>
        <v>低压排气喷射器出切断阀关</v>
      </c>
      <c r="W285" s="114" t="s">
        <v>2009</v>
      </c>
      <c r="X285" s="2"/>
      <c r="Y285" s="114"/>
      <c r="Z285" s="58" t="s">
        <v>165</v>
      </c>
      <c r="AA285" s="4"/>
      <c r="AB285" s="4"/>
      <c r="AC285" s="5"/>
      <c r="AD285" s="6" t="s">
        <v>161</v>
      </c>
      <c r="AE285" s="6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4"/>
      <c r="BL285" s="8"/>
      <c r="BM285" s="8"/>
      <c r="BN285" s="8"/>
      <c r="BO285" s="4"/>
      <c r="BP285" s="4"/>
      <c r="BQ285" s="4"/>
      <c r="BR285" s="4"/>
      <c r="BS285" s="18"/>
      <c r="BT285" s="19"/>
      <c r="BU285" s="18"/>
      <c r="BV285" s="19"/>
    </row>
    <row r="286" spans="1:76" ht="19.899999999999999" customHeight="1">
      <c r="A286" s="194">
        <v>189</v>
      </c>
      <c r="B286" s="195">
        <v>29</v>
      </c>
      <c r="C286" s="195"/>
      <c r="D286" s="196" t="s">
        <v>5011</v>
      </c>
      <c r="E286" s="196" t="s">
        <v>4988</v>
      </c>
      <c r="F286" s="2" t="str">
        <f t="shared" si="41"/>
        <v>FCS0302</v>
      </c>
      <c r="G286" s="1">
        <f t="shared" si="49"/>
        <v>8</v>
      </c>
      <c r="H286" s="1">
        <f t="shared" si="50"/>
        <v>8</v>
      </c>
      <c r="I286" s="1">
        <v>29</v>
      </c>
      <c r="J286" s="60" t="str">
        <f t="shared" si="51"/>
        <v>ADV151-P</v>
      </c>
      <c r="K286" s="2" t="str">
        <f t="shared" si="45"/>
        <v>DI</v>
      </c>
      <c r="L286" s="2"/>
      <c r="M286" s="2" t="s">
        <v>2005</v>
      </c>
      <c r="N286" s="2" t="s">
        <v>489</v>
      </c>
      <c r="O286" s="2"/>
      <c r="P286" s="2"/>
      <c r="Q286" s="2"/>
      <c r="R286" s="2"/>
      <c r="S286" s="3" t="str">
        <f t="shared" si="46"/>
        <v>%Z088129</v>
      </c>
      <c r="T286" s="2" t="str">
        <f t="shared" si="47"/>
        <v>08XSO-9037</v>
      </c>
      <c r="U286" s="2" t="s">
        <v>5012</v>
      </c>
      <c r="V286" s="2" t="str">
        <f t="shared" si="48"/>
        <v>低压排气喷射器出切断阀开</v>
      </c>
      <c r="W286" s="114" t="s">
        <v>2009</v>
      </c>
      <c r="X286" s="2"/>
      <c r="Y286" s="114"/>
      <c r="Z286" s="58" t="s">
        <v>165</v>
      </c>
      <c r="AA286" s="4"/>
      <c r="AB286" s="4"/>
      <c r="AC286" s="5"/>
      <c r="AD286" s="6" t="s">
        <v>161</v>
      </c>
      <c r="AE286" s="6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4"/>
      <c r="BL286" s="8"/>
      <c r="BM286" s="8"/>
      <c r="BN286" s="8"/>
      <c r="BO286" s="4"/>
      <c r="BP286" s="4"/>
      <c r="BQ286" s="4"/>
      <c r="BR286" s="4"/>
      <c r="BS286" s="18"/>
      <c r="BT286" s="19"/>
      <c r="BU286" s="18"/>
      <c r="BV286" s="19"/>
    </row>
    <row r="287" spans="1:76" ht="19.899999999999999" customHeight="1">
      <c r="A287" s="194">
        <v>190</v>
      </c>
      <c r="B287" s="204">
        <v>30</v>
      </c>
      <c r="C287" s="195"/>
      <c r="D287" s="196" t="s">
        <v>5013</v>
      </c>
      <c r="E287" s="196" t="s">
        <v>4992</v>
      </c>
      <c r="F287" s="2" t="str">
        <f t="shared" si="41"/>
        <v>FCS0302</v>
      </c>
      <c r="G287" s="1">
        <f t="shared" si="49"/>
        <v>8</v>
      </c>
      <c r="H287" s="1">
        <f t="shared" si="50"/>
        <v>8</v>
      </c>
      <c r="I287" s="1">
        <v>30</v>
      </c>
      <c r="J287" s="60" t="str">
        <f t="shared" si="51"/>
        <v>ADV151-P</v>
      </c>
      <c r="K287" s="2" t="str">
        <f t="shared" si="45"/>
        <v>DI</v>
      </c>
      <c r="L287" s="2"/>
      <c r="M287" s="2" t="s">
        <v>2005</v>
      </c>
      <c r="N287" s="2" t="s">
        <v>489</v>
      </c>
      <c r="O287" s="2"/>
      <c r="P287" s="2"/>
      <c r="Q287" s="36"/>
      <c r="R287" s="36"/>
      <c r="S287" s="3" t="str">
        <f t="shared" si="46"/>
        <v>%Z088130</v>
      </c>
      <c r="T287" s="2" t="str">
        <f t="shared" si="47"/>
        <v>08XSC-9037</v>
      </c>
      <c r="U287" s="36" t="s">
        <v>5014</v>
      </c>
      <c r="V287" s="2" t="str">
        <f t="shared" si="48"/>
        <v>低压排气喷射器出切断阀关</v>
      </c>
      <c r="W287" s="114" t="s">
        <v>2009</v>
      </c>
      <c r="X287" s="2"/>
      <c r="Y287" s="114"/>
      <c r="Z287" s="58" t="s">
        <v>165</v>
      </c>
      <c r="AA287" s="4"/>
      <c r="AB287" s="4"/>
      <c r="AC287" s="5"/>
      <c r="AD287" s="6" t="s">
        <v>161</v>
      </c>
      <c r="AE287" s="6"/>
      <c r="AF287" s="4"/>
      <c r="AG287" s="4"/>
      <c r="AH287" s="4"/>
      <c r="AI287" s="4"/>
      <c r="AJ287" s="7"/>
      <c r="AK287" s="4"/>
      <c r="AL287" s="4"/>
      <c r="AM287" s="4"/>
      <c r="AN287" s="4"/>
      <c r="AO287" s="4"/>
      <c r="AP287" s="4"/>
      <c r="AQ287" s="4"/>
      <c r="AR287" s="4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4"/>
      <c r="BL287" s="8"/>
      <c r="BM287" s="8"/>
      <c r="BN287" s="8"/>
      <c r="BO287" s="4"/>
      <c r="BP287" s="4"/>
      <c r="BQ287" s="4"/>
      <c r="BR287" s="4"/>
      <c r="BS287" s="18"/>
      <c r="BT287" s="19"/>
      <c r="BU287" s="18"/>
      <c r="BV287" s="19"/>
    </row>
    <row r="288" spans="1:76" ht="19.899999999999999" customHeight="1">
      <c r="A288" s="194">
        <v>191</v>
      </c>
      <c r="B288" s="204">
        <v>31</v>
      </c>
      <c r="C288" s="195"/>
      <c r="D288" s="196" t="s">
        <v>5015</v>
      </c>
      <c r="E288" s="196" t="s">
        <v>4988</v>
      </c>
      <c r="F288" s="2" t="str">
        <f t="shared" si="41"/>
        <v>FCS0302</v>
      </c>
      <c r="G288" s="1">
        <f t="shared" si="49"/>
        <v>8</v>
      </c>
      <c r="H288" s="1">
        <f t="shared" si="50"/>
        <v>8</v>
      </c>
      <c r="I288" s="1">
        <v>31</v>
      </c>
      <c r="J288" s="60" t="str">
        <f t="shared" si="51"/>
        <v>ADV151-P</v>
      </c>
      <c r="K288" s="2" t="str">
        <f t="shared" si="45"/>
        <v>DI</v>
      </c>
      <c r="L288" s="2"/>
      <c r="M288" s="2" t="s">
        <v>2005</v>
      </c>
      <c r="N288" s="2" t="s">
        <v>489</v>
      </c>
      <c r="O288" s="2"/>
      <c r="P288" s="2"/>
      <c r="Q288" s="2"/>
      <c r="R288" s="2"/>
      <c r="S288" s="3" t="str">
        <f t="shared" si="46"/>
        <v>%Z088131</v>
      </c>
      <c r="T288" s="2" t="str">
        <f t="shared" si="47"/>
        <v>08XSO-9027</v>
      </c>
      <c r="U288" s="36" t="s">
        <v>5016</v>
      </c>
      <c r="V288" s="2" t="str">
        <f t="shared" si="48"/>
        <v>低压排气喷射器出切断阀开</v>
      </c>
      <c r="W288" s="114" t="s">
        <v>2009</v>
      </c>
      <c r="X288" s="2"/>
      <c r="Y288" s="114"/>
      <c r="Z288" s="58" t="s">
        <v>165</v>
      </c>
      <c r="AA288" s="4"/>
      <c r="AB288" s="4"/>
      <c r="AC288" s="5"/>
      <c r="AD288" s="6" t="s">
        <v>161</v>
      </c>
      <c r="AE288" s="6"/>
      <c r="AF288" s="4"/>
      <c r="AG288" s="4"/>
      <c r="AH288" s="4"/>
      <c r="AI288" s="4"/>
      <c r="AJ288" s="8"/>
      <c r="AK288" s="4"/>
      <c r="AL288" s="4"/>
      <c r="AM288" s="4"/>
      <c r="AN288" s="4"/>
      <c r="AO288" s="4"/>
      <c r="AP288" s="4"/>
      <c r="AQ288" s="4"/>
      <c r="AR288" s="4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4"/>
      <c r="BL288" s="8"/>
      <c r="BM288" s="8"/>
      <c r="BN288" s="8"/>
      <c r="BO288" s="4"/>
      <c r="BP288" s="4"/>
      <c r="BQ288" s="4"/>
      <c r="BR288" s="4"/>
      <c r="BS288" s="18"/>
      <c r="BT288" s="19"/>
      <c r="BU288" s="18"/>
      <c r="BV288" s="19"/>
    </row>
    <row r="289" spans="1:75" ht="19.899999999999999" customHeight="1">
      <c r="A289" s="194">
        <v>192</v>
      </c>
      <c r="B289" s="204">
        <v>32</v>
      </c>
      <c r="C289" s="195"/>
      <c r="D289" s="196"/>
      <c r="E289" s="196" t="s">
        <v>2495</v>
      </c>
      <c r="F289" s="2" t="str">
        <f t="shared" si="41"/>
        <v>FCS0302</v>
      </c>
      <c r="G289" s="1">
        <f t="shared" si="49"/>
        <v>8</v>
      </c>
      <c r="H289" s="1">
        <f t="shared" si="50"/>
        <v>8</v>
      </c>
      <c r="I289" s="1">
        <v>32</v>
      </c>
      <c r="J289" s="60" t="str">
        <f t="shared" si="51"/>
        <v>ADV151-P</v>
      </c>
      <c r="K289" s="2" t="str">
        <f t="shared" si="45"/>
        <v>DI</v>
      </c>
      <c r="L289" s="2"/>
      <c r="M289" s="2" t="s">
        <v>2005</v>
      </c>
      <c r="N289" s="2" t="s">
        <v>489</v>
      </c>
      <c r="O289" s="2"/>
      <c r="P289" s="2"/>
      <c r="Q289" s="2"/>
      <c r="R289" s="2"/>
      <c r="S289" s="3" t="str">
        <f t="shared" si="46"/>
        <v>%Z088132</v>
      </c>
      <c r="T289" s="2" t="str">
        <f t="shared" si="47"/>
        <v/>
      </c>
      <c r="U289" s="36"/>
      <c r="V289" s="2" t="str">
        <f t="shared" si="48"/>
        <v>DI SPARE</v>
      </c>
      <c r="W289" s="114" t="s">
        <v>2009</v>
      </c>
      <c r="X289" s="2"/>
      <c r="Y289" s="114"/>
      <c r="Z289" s="58" t="s">
        <v>165</v>
      </c>
      <c r="AA289" s="4"/>
      <c r="AB289" s="4"/>
      <c r="AC289" s="5"/>
      <c r="AD289" s="6" t="s">
        <v>161</v>
      </c>
      <c r="AE289" s="6"/>
      <c r="AF289" s="4"/>
      <c r="AG289" s="4"/>
      <c r="AH289" s="4"/>
      <c r="AI289" s="4"/>
      <c r="AJ289" s="8"/>
      <c r="AK289" s="4"/>
      <c r="AL289" s="4"/>
      <c r="AM289" s="4"/>
      <c r="AN289" s="4"/>
      <c r="AO289" s="4"/>
      <c r="AP289" s="4"/>
      <c r="AQ289" s="4"/>
      <c r="AR289" s="4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4"/>
      <c r="BL289" s="8"/>
      <c r="BM289" s="8"/>
      <c r="BN289" s="8"/>
      <c r="BO289" s="4"/>
      <c r="BP289" s="4"/>
      <c r="BQ289" s="4"/>
      <c r="BR289" s="4"/>
      <c r="BS289" s="18"/>
      <c r="BT289" s="19"/>
      <c r="BU289" s="18"/>
      <c r="BV289" s="19"/>
    </row>
    <row r="290" spans="1:75" ht="19.899999999999999" customHeight="1">
      <c r="A290" s="194">
        <v>353</v>
      </c>
      <c r="B290" s="195">
        <v>1</v>
      </c>
      <c r="C290" s="195"/>
      <c r="D290" s="196" t="s">
        <v>5017</v>
      </c>
      <c r="E290" s="196" t="s">
        <v>5018</v>
      </c>
      <c r="F290" s="2" t="str">
        <f>F162</f>
        <v>FCS0302</v>
      </c>
      <c r="G290" s="1">
        <v>2</v>
      </c>
      <c r="H290" s="1">
        <v>8</v>
      </c>
      <c r="I290" s="1">
        <v>1</v>
      </c>
      <c r="J290" s="60" t="s">
        <v>2552</v>
      </c>
      <c r="K290" s="57" t="str">
        <f t="shared" si="45"/>
        <v>DO</v>
      </c>
      <c r="L290" s="2"/>
      <c r="M290" s="2" t="s">
        <v>2005</v>
      </c>
      <c r="N290" s="2" t="s">
        <v>489</v>
      </c>
      <c r="O290" s="2">
        <v>42</v>
      </c>
      <c r="P290" s="2"/>
      <c r="Q290" s="2" t="s">
        <v>4432</v>
      </c>
      <c r="R290" s="2" t="s">
        <v>2215</v>
      </c>
      <c r="S290" s="3" t="str">
        <f t="shared" si="46"/>
        <v>%Z028101</v>
      </c>
      <c r="T290" s="2" t="str">
        <f t="shared" si="47"/>
        <v>08HS-PU602A</v>
      </c>
      <c r="U290" s="2" t="s">
        <v>5019</v>
      </c>
      <c r="V290" s="2" t="str">
        <f t="shared" si="48"/>
        <v>中压蒸汽凝液泵PU602A停</v>
      </c>
      <c r="W290" s="114" t="s">
        <v>2554</v>
      </c>
      <c r="X290" s="2" t="s">
        <v>2555</v>
      </c>
      <c r="Y290" s="114" t="s">
        <v>2219</v>
      </c>
      <c r="Z290" s="58" t="s">
        <v>165</v>
      </c>
      <c r="AA290" s="4"/>
      <c r="AB290" s="4"/>
      <c r="AC290" s="5"/>
      <c r="AD290" s="6"/>
      <c r="AE290" s="6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4"/>
      <c r="BL290" s="8"/>
      <c r="BM290" s="8"/>
      <c r="BN290" s="8"/>
      <c r="BO290" s="4"/>
      <c r="BP290" s="4"/>
      <c r="BQ290" s="4"/>
      <c r="BR290" s="4"/>
      <c r="BS290" s="18"/>
      <c r="BT290" s="19"/>
      <c r="BU290" s="18"/>
      <c r="BV290" s="19"/>
      <c r="BW290" s="21"/>
    </row>
    <row r="291" spans="1:75" ht="19.899999999999999" customHeight="1">
      <c r="A291" s="194">
        <v>354</v>
      </c>
      <c r="B291" s="195">
        <v>2</v>
      </c>
      <c r="C291" s="195"/>
      <c r="D291" s="196" t="s">
        <v>5020</v>
      </c>
      <c r="E291" s="196" t="s">
        <v>5021</v>
      </c>
      <c r="F291" s="2" t="str">
        <f t="shared" ref="F291:F321" si="52">F290</f>
        <v>FCS0302</v>
      </c>
      <c r="G291" s="1">
        <f t="shared" ref="G291:G321" si="53">G290</f>
        <v>2</v>
      </c>
      <c r="H291" s="1">
        <f t="shared" ref="H291:H321" si="54">H290</f>
        <v>8</v>
      </c>
      <c r="I291" s="1">
        <v>2</v>
      </c>
      <c r="J291" s="60" t="str">
        <f t="shared" ref="J291:J321" si="55">J290</f>
        <v>ADV551-P</v>
      </c>
      <c r="K291" s="57" t="str">
        <f t="shared" si="45"/>
        <v>DO</v>
      </c>
      <c r="L291" s="2"/>
      <c r="M291" s="2" t="s">
        <v>2005</v>
      </c>
      <c r="N291" s="2" t="s">
        <v>489</v>
      </c>
      <c r="O291" s="2">
        <v>42</v>
      </c>
      <c r="P291" s="2"/>
      <c r="Q291" s="2" t="s">
        <v>4436</v>
      </c>
      <c r="R291" s="2" t="s">
        <v>2215</v>
      </c>
      <c r="S291" s="3" t="str">
        <f t="shared" si="46"/>
        <v>%Z028102</v>
      </c>
      <c r="T291" s="2" t="str">
        <f t="shared" si="47"/>
        <v>08HS-PU602S</v>
      </c>
      <c r="U291" s="2" t="s">
        <v>5022</v>
      </c>
      <c r="V291" s="2" t="str">
        <f t="shared" si="48"/>
        <v>中压蒸汽凝液泵PU602S停</v>
      </c>
      <c r="W291" s="114" t="s">
        <v>2554</v>
      </c>
      <c r="X291" s="2" t="s">
        <v>2555</v>
      </c>
      <c r="Y291" s="114" t="s">
        <v>2219</v>
      </c>
      <c r="Z291" s="58" t="s">
        <v>165</v>
      </c>
      <c r="AA291" s="4"/>
      <c r="AB291" s="4"/>
      <c r="AC291" s="5"/>
      <c r="AD291" s="6"/>
      <c r="AE291" s="6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4"/>
      <c r="BL291" s="8"/>
      <c r="BM291" s="8"/>
      <c r="BN291" s="8"/>
      <c r="BO291" s="4"/>
      <c r="BP291" s="4"/>
      <c r="BQ291" s="4"/>
      <c r="BR291" s="4"/>
      <c r="BS291" s="18"/>
      <c r="BT291" s="19"/>
      <c r="BU291" s="18"/>
      <c r="BV291" s="19"/>
      <c r="BW291" s="21"/>
    </row>
    <row r="292" spans="1:75" ht="19.899999999999999" customHeight="1">
      <c r="A292" s="194">
        <v>355</v>
      </c>
      <c r="B292" s="195">
        <v>3</v>
      </c>
      <c r="C292" s="195"/>
      <c r="D292" s="196" t="s">
        <v>5023</v>
      </c>
      <c r="E292" s="196" t="s">
        <v>5024</v>
      </c>
      <c r="F292" s="2" t="str">
        <f t="shared" si="52"/>
        <v>FCS0302</v>
      </c>
      <c r="G292" s="1">
        <f t="shared" si="53"/>
        <v>2</v>
      </c>
      <c r="H292" s="1">
        <f t="shared" si="54"/>
        <v>8</v>
      </c>
      <c r="I292" s="1">
        <v>3</v>
      </c>
      <c r="J292" s="60" t="str">
        <f t="shared" si="55"/>
        <v>ADV551-P</v>
      </c>
      <c r="K292" s="57" t="str">
        <f t="shared" si="45"/>
        <v>DO</v>
      </c>
      <c r="L292" s="2"/>
      <c r="M292" s="2" t="s">
        <v>2005</v>
      </c>
      <c r="N292" s="2" t="s">
        <v>489</v>
      </c>
      <c r="O292" s="2">
        <v>42</v>
      </c>
      <c r="P292" s="2"/>
      <c r="Q292" s="2" t="s">
        <v>4440</v>
      </c>
      <c r="R292" s="2" t="s">
        <v>2215</v>
      </c>
      <c r="S292" s="3" t="str">
        <f t="shared" si="46"/>
        <v>%Z028103</v>
      </c>
      <c r="T292" s="2" t="str">
        <f t="shared" si="47"/>
        <v>08HS-PU603A</v>
      </c>
      <c r="U292" s="2" t="s">
        <v>5025</v>
      </c>
      <c r="V292" s="2" t="str">
        <f t="shared" si="48"/>
        <v>低压蒸汽凝液泵PU603A停</v>
      </c>
      <c r="W292" s="114" t="s">
        <v>2554</v>
      </c>
      <c r="X292" s="2" t="s">
        <v>2555</v>
      </c>
      <c r="Y292" s="114" t="s">
        <v>2219</v>
      </c>
      <c r="Z292" s="58" t="s">
        <v>165</v>
      </c>
      <c r="AA292" s="4"/>
      <c r="AB292" s="4"/>
      <c r="AC292" s="5"/>
      <c r="AD292" s="6"/>
      <c r="AE292" s="6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4"/>
      <c r="BL292" s="8"/>
      <c r="BM292" s="8"/>
      <c r="BN292" s="8"/>
      <c r="BO292" s="4"/>
      <c r="BP292" s="4"/>
      <c r="BQ292" s="4"/>
      <c r="BR292" s="4"/>
      <c r="BS292" s="18"/>
      <c r="BT292" s="19"/>
      <c r="BU292" s="18"/>
      <c r="BV292" s="19"/>
      <c r="BW292" s="21"/>
    </row>
    <row r="293" spans="1:75" ht="19.899999999999999" customHeight="1">
      <c r="A293" s="194">
        <v>356</v>
      </c>
      <c r="B293" s="195">
        <v>4</v>
      </c>
      <c r="C293" s="195"/>
      <c r="D293" s="196" t="s">
        <v>5026</v>
      </c>
      <c r="E293" s="196" t="s">
        <v>5027</v>
      </c>
      <c r="F293" s="2" t="str">
        <f t="shared" si="52"/>
        <v>FCS0302</v>
      </c>
      <c r="G293" s="1">
        <f t="shared" si="53"/>
        <v>2</v>
      </c>
      <c r="H293" s="1">
        <f t="shared" si="54"/>
        <v>8</v>
      </c>
      <c r="I293" s="1">
        <v>4</v>
      </c>
      <c r="J293" s="60" t="str">
        <f t="shared" si="55"/>
        <v>ADV551-P</v>
      </c>
      <c r="K293" s="57" t="str">
        <f t="shared" si="45"/>
        <v>DO</v>
      </c>
      <c r="L293" s="2"/>
      <c r="M293" s="2" t="s">
        <v>2005</v>
      </c>
      <c r="N293" s="2" t="s">
        <v>489</v>
      </c>
      <c r="O293" s="2">
        <v>42</v>
      </c>
      <c r="P293" s="2"/>
      <c r="Q293" s="2" t="s">
        <v>4444</v>
      </c>
      <c r="R293" s="2" t="s">
        <v>2215</v>
      </c>
      <c r="S293" s="3" t="str">
        <f t="shared" si="46"/>
        <v>%Z028104</v>
      </c>
      <c r="T293" s="2" t="str">
        <f t="shared" si="47"/>
        <v>08HS-PU603S</v>
      </c>
      <c r="U293" s="2" t="s">
        <v>5028</v>
      </c>
      <c r="V293" s="2" t="str">
        <f t="shared" si="48"/>
        <v>低压蒸汽凝液泵PU603S停</v>
      </c>
      <c r="W293" s="114" t="s">
        <v>2554</v>
      </c>
      <c r="X293" s="2" t="s">
        <v>2555</v>
      </c>
      <c r="Y293" s="114" t="s">
        <v>2219</v>
      </c>
      <c r="Z293" s="58" t="s">
        <v>165</v>
      </c>
      <c r="AA293" s="4"/>
      <c r="AB293" s="4"/>
      <c r="AC293" s="5"/>
      <c r="AD293" s="6"/>
      <c r="AE293" s="6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4"/>
      <c r="BL293" s="8"/>
      <c r="BM293" s="8"/>
      <c r="BN293" s="8"/>
      <c r="BO293" s="4"/>
      <c r="BP293" s="4"/>
      <c r="BQ293" s="4"/>
      <c r="BR293" s="4"/>
      <c r="BS293" s="18"/>
      <c r="BT293" s="19"/>
      <c r="BU293" s="18"/>
      <c r="BV293" s="19"/>
      <c r="BW293" s="21"/>
    </row>
    <row r="294" spans="1:75" ht="19.899999999999999" customHeight="1">
      <c r="A294" s="194">
        <v>357</v>
      </c>
      <c r="B294" s="195">
        <v>5</v>
      </c>
      <c r="C294" s="195"/>
      <c r="D294" s="196" t="s">
        <v>5029</v>
      </c>
      <c r="E294" s="196" t="s">
        <v>5030</v>
      </c>
      <c r="F294" s="2" t="str">
        <f t="shared" si="52"/>
        <v>FCS0302</v>
      </c>
      <c r="G294" s="1">
        <f t="shared" si="53"/>
        <v>2</v>
      </c>
      <c r="H294" s="1">
        <f t="shared" si="54"/>
        <v>8</v>
      </c>
      <c r="I294" s="1">
        <v>5</v>
      </c>
      <c r="J294" s="60" t="str">
        <f t="shared" si="55"/>
        <v>ADV551-P</v>
      </c>
      <c r="K294" s="57" t="str">
        <f t="shared" si="45"/>
        <v>DO</v>
      </c>
      <c r="L294" s="2"/>
      <c r="M294" s="2" t="s">
        <v>2005</v>
      </c>
      <c r="N294" s="2" t="s">
        <v>489</v>
      </c>
      <c r="O294" s="2">
        <v>42</v>
      </c>
      <c r="P294" s="2"/>
      <c r="Q294" s="2" t="s">
        <v>4448</v>
      </c>
      <c r="R294" s="2" t="s">
        <v>2215</v>
      </c>
      <c r="S294" s="3" t="str">
        <f t="shared" si="46"/>
        <v>%Z028105</v>
      </c>
      <c r="T294" s="2" t="str">
        <f t="shared" si="47"/>
        <v>08HS-PU203A</v>
      </c>
      <c r="U294" s="2"/>
      <c r="V294" s="2" t="str">
        <f t="shared" si="48"/>
        <v>碱洗循环泵08PU203A停</v>
      </c>
      <c r="W294" s="114" t="s">
        <v>2554</v>
      </c>
      <c r="X294" s="2" t="s">
        <v>2555</v>
      </c>
      <c r="Y294" s="114" t="s">
        <v>2219</v>
      </c>
      <c r="Z294" s="58" t="s">
        <v>165</v>
      </c>
      <c r="AA294" s="4"/>
      <c r="AB294" s="4"/>
      <c r="AC294" s="5"/>
      <c r="AD294" s="6"/>
      <c r="AE294" s="6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4"/>
      <c r="BL294" s="8"/>
      <c r="BM294" s="8"/>
      <c r="BN294" s="8"/>
      <c r="BO294" s="4"/>
      <c r="BP294" s="4"/>
      <c r="BQ294" s="4"/>
      <c r="BR294" s="4"/>
      <c r="BS294" s="18"/>
      <c r="BT294" s="19"/>
      <c r="BU294" s="18"/>
      <c r="BV294" s="19"/>
      <c r="BW294" s="21"/>
    </row>
    <row r="295" spans="1:75" ht="19.899999999999999" customHeight="1">
      <c r="A295" s="194">
        <v>358</v>
      </c>
      <c r="B295" s="195">
        <v>6</v>
      </c>
      <c r="C295" s="195"/>
      <c r="D295" s="196" t="s">
        <v>5031</v>
      </c>
      <c r="E295" s="196" t="s">
        <v>5032</v>
      </c>
      <c r="F295" s="2" t="str">
        <f t="shared" si="52"/>
        <v>FCS0302</v>
      </c>
      <c r="G295" s="1">
        <f t="shared" si="53"/>
        <v>2</v>
      </c>
      <c r="H295" s="1">
        <f t="shared" si="54"/>
        <v>8</v>
      </c>
      <c r="I295" s="1">
        <v>6</v>
      </c>
      <c r="J295" s="60" t="str">
        <f t="shared" si="55"/>
        <v>ADV551-P</v>
      </c>
      <c r="K295" s="57" t="str">
        <f t="shared" si="45"/>
        <v>DO</v>
      </c>
      <c r="L295" s="2"/>
      <c r="M295" s="2" t="s">
        <v>2005</v>
      </c>
      <c r="N295" s="2" t="s">
        <v>489</v>
      </c>
      <c r="O295" s="2">
        <v>42</v>
      </c>
      <c r="P295" s="2"/>
      <c r="Q295" s="2" t="s">
        <v>4452</v>
      </c>
      <c r="R295" s="2" t="s">
        <v>2215</v>
      </c>
      <c r="S295" s="3" t="str">
        <f t="shared" si="46"/>
        <v>%Z028106</v>
      </c>
      <c r="T295" s="2" t="str">
        <f t="shared" si="47"/>
        <v>08HS-PU203S</v>
      </c>
      <c r="U295" s="2"/>
      <c r="V295" s="2" t="str">
        <f t="shared" si="48"/>
        <v>碱洗循环泵08PU203S停</v>
      </c>
      <c r="W295" s="114" t="s">
        <v>2554</v>
      </c>
      <c r="X295" s="2" t="s">
        <v>2555</v>
      </c>
      <c r="Y295" s="114" t="s">
        <v>2219</v>
      </c>
      <c r="Z295" s="58" t="s">
        <v>165</v>
      </c>
      <c r="AA295" s="4"/>
      <c r="AB295" s="4"/>
      <c r="AC295" s="5"/>
      <c r="AD295" s="6"/>
      <c r="AE295" s="6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4"/>
      <c r="BL295" s="8"/>
      <c r="BM295" s="8"/>
      <c r="BN295" s="8"/>
      <c r="BO295" s="4"/>
      <c r="BP295" s="4"/>
      <c r="BQ295" s="4"/>
      <c r="BR295" s="4"/>
      <c r="BS295" s="18"/>
      <c r="BT295" s="19"/>
      <c r="BU295" s="18"/>
      <c r="BV295" s="19"/>
      <c r="BW295" s="21"/>
    </row>
    <row r="296" spans="1:75" ht="19.899999999999999" customHeight="1">
      <c r="A296" s="194">
        <v>359</v>
      </c>
      <c r="B296" s="195">
        <v>7</v>
      </c>
      <c r="C296" s="195"/>
      <c r="D296" s="196" t="s">
        <v>5033</v>
      </c>
      <c r="E296" s="196" t="s">
        <v>5034</v>
      </c>
      <c r="F296" s="2" t="str">
        <f t="shared" si="52"/>
        <v>FCS0302</v>
      </c>
      <c r="G296" s="1">
        <f t="shared" si="53"/>
        <v>2</v>
      </c>
      <c r="H296" s="1">
        <f t="shared" si="54"/>
        <v>8</v>
      </c>
      <c r="I296" s="1">
        <v>7</v>
      </c>
      <c r="J296" s="60" t="str">
        <f t="shared" si="55"/>
        <v>ADV551-P</v>
      </c>
      <c r="K296" s="57" t="str">
        <f t="shared" si="45"/>
        <v>DO</v>
      </c>
      <c r="L296" s="2"/>
      <c r="M296" s="2" t="s">
        <v>2005</v>
      </c>
      <c r="N296" s="2" t="s">
        <v>489</v>
      </c>
      <c r="O296" s="2">
        <v>42</v>
      </c>
      <c r="P296" s="2"/>
      <c r="Q296" s="2" t="s">
        <v>4456</v>
      </c>
      <c r="R296" s="2" t="s">
        <v>2215</v>
      </c>
      <c r="S296" s="3" t="str">
        <f t="shared" si="46"/>
        <v>%Z028107</v>
      </c>
      <c r="T296" s="2" t="str">
        <f t="shared" si="47"/>
        <v>08HS-PU205A</v>
      </c>
      <c r="U296" s="2"/>
      <c r="V296" s="2" t="str">
        <f t="shared" si="48"/>
        <v>碱洗EDC输送泵08PU205A停</v>
      </c>
      <c r="W296" s="114" t="s">
        <v>2554</v>
      </c>
      <c r="X296" s="2" t="s">
        <v>2555</v>
      </c>
      <c r="Y296" s="114" t="s">
        <v>2219</v>
      </c>
      <c r="Z296" s="58" t="s">
        <v>165</v>
      </c>
      <c r="AA296" s="4"/>
      <c r="AB296" s="4"/>
      <c r="AC296" s="5"/>
      <c r="AD296" s="6"/>
      <c r="AE296" s="6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4"/>
      <c r="BL296" s="8"/>
      <c r="BM296" s="8"/>
      <c r="BN296" s="8"/>
      <c r="BO296" s="4"/>
      <c r="BP296" s="4"/>
      <c r="BQ296" s="4"/>
      <c r="BR296" s="4"/>
      <c r="BS296" s="18"/>
      <c r="BT296" s="19"/>
      <c r="BU296" s="18"/>
      <c r="BV296" s="19"/>
      <c r="BW296" s="21"/>
    </row>
    <row r="297" spans="1:75" ht="19.899999999999999" customHeight="1">
      <c r="A297" s="194">
        <v>360</v>
      </c>
      <c r="B297" s="195">
        <v>8</v>
      </c>
      <c r="C297" s="195"/>
      <c r="D297" s="196" t="s">
        <v>5035</v>
      </c>
      <c r="E297" s="196" t="s">
        <v>5036</v>
      </c>
      <c r="F297" s="2" t="str">
        <f t="shared" si="52"/>
        <v>FCS0302</v>
      </c>
      <c r="G297" s="1">
        <f t="shared" si="53"/>
        <v>2</v>
      </c>
      <c r="H297" s="1">
        <f t="shared" si="54"/>
        <v>8</v>
      </c>
      <c r="I297" s="1">
        <v>8</v>
      </c>
      <c r="J297" s="60" t="str">
        <f t="shared" si="55"/>
        <v>ADV551-P</v>
      </c>
      <c r="K297" s="57" t="str">
        <f t="shared" si="45"/>
        <v>DO</v>
      </c>
      <c r="L297" s="2"/>
      <c r="M297" s="2" t="s">
        <v>2005</v>
      </c>
      <c r="N297" s="2" t="s">
        <v>489</v>
      </c>
      <c r="O297" s="2">
        <v>42</v>
      </c>
      <c r="P297" s="2"/>
      <c r="Q297" s="2" t="s">
        <v>4460</v>
      </c>
      <c r="R297" s="2" t="s">
        <v>2215</v>
      </c>
      <c r="S297" s="3" t="str">
        <f t="shared" si="46"/>
        <v>%Z028108</v>
      </c>
      <c r="T297" s="2" t="str">
        <f t="shared" si="47"/>
        <v>08HS-PU205S</v>
      </c>
      <c r="U297" s="2"/>
      <c r="V297" s="2" t="str">
        <f t="shared" si="48"/>
        <v>碱洗EDC输送泵08PU205S停</v>
      </c>
      <c r="W297" s="114" t="s">
        <v>2554</v>
      </c>
      <c r="X297" s="2" t="s">
        <v>2555</v>
      </c>
      <c r="Y297" s="114" t="s">
        <v>2219</v>
      </c>
      <c r="Z297" s="58" t="s">
        <v>165</v>
      </c>
      <c r="AA297" s="4"/>
      <c r="AB297" s="4"/>
      <c r="AC297" s="5"/>
      <c r="AD297" s="6"/>
      <c r="AE297" s="6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4"/>
      <c r="BL297" s="8"/>
      <c r="BM297" s="8"/>
      <c r="BN297" s="8"/>
      <c r="BO297" s="4"/>
      <c r="BP297" s="4"/>
      <c r="BQ297" s="4"/>
      <c r="BR297" s="4"/>
      <c r="BS297" s="18"/>
      <c r="BT297" s="19"/>
      <c r="BU297" s="18"/>
      <c r="BV297" s="19"/>
      <c r="BW297" s="21"/>
    </row>
    <row r="298" spans="1:75" ht="19.899999999999999" customHeight="1">
      <c r="A298" s="194">
        <v>361</v>
      </c>
      <c r="B298" s="195">
        <v>9</v>
      </c>
      <c r="C298" s="195"/>
      <c r="D298" s="196" t="s">
        <v>5037</v>
      </c>
      <c r="E298" s="196" t="s">
        <v>5038</v>
      </c>
      <c r="F298" s="2" t="str">
        <f t="shared" si="52"/>
        <v>FCS0302</v>
      </c>
      <c r="G298" s="1">
        <f t="shared" si="53"/>
        <v>2</v>
      </c>
      <c r="H298" s="1">
        <f t="shared" si="54"/>
        <v>8</v>
      </c>
      <c r="I298" s="1">
        <v>9</v>
      </c>
      <c r="J298" s="60" t="str">
        <f t="shared" si="55"/>
        <v>ADV551-P</v>
      </c>
      <c r="K298" s="57" t="str">
        <f t="shared" si="45"/>
        <v>DO</v>
      </c>
      <c r="L298" s="2"/>
      <c r="M298" s="2" t="s">
        <v>2005</v>
      </c>
      <c r="N298" s="2" t="s">
        <v>489</v>
      </c>
      <c r="O298" s="2">
        <v>42</v>
      </c>
      <c r="P298" s="2"/>
      <c r="Q298" s="2" t="s">
        <v>4464</v>
      </c>
      <c r="R298" s="2" t="s">
        <v>2215</v>
      </c>
      <c r="S298" s="3" t="str">
        <f t="shared" si="46"/>
        <v>%Z028109</v>
      </c>
      <c r="T298" s="2" t="str">
        <f t="shared" si="47"/>
        <v>08HS-PU702A</v>
      </c>
      <c r="U298" s="2" t="s">
        <v>5039</v>
      </c>
      <c r="V298" s="2" t="str">
        <f t="shared" si="48"/>
        <v>干粗EDC输送泵PU702A停</v>
      </c>
      <c r="W298" s="114" t="s">
        <v>2554</v>
      </c>
      <c r="X298" s="2" t="s">
        <v>2555</v>
      </c>
      <c r="Y298" s="114" t="s">
        <v>2219</v>
      </c>
      <c r="Z298" s="58" t="s">
        <v>165</v>
      </c>
      <c r="AA298" s="4"/>
      <c r="AB298" s="4"/>
      <c r="AC298" s="5"/>
      <c r="AD298" s="6"/>
      <c r="AE298" s="6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4"/>
      <c r="BL298" s="8"/>
      <c r="BM298" s="8"/>
      <c r="BN298" s="8"/>
      <c r="BO298" s="4"/>
      <c r="BP298" s="4"/>
      <c r="BQ298" s="4"/>
      <c r="BR298" s="4"/>
      <c r="BS298" s="18"/>
      <c r="BT298" s="19"/>
      <c r="BU298" s="18"/>
      <c r="BV298" s="19"/>
      <c r="BW298" s="21"/>
    </row>
    <row r="299" spans="1:75" ht="19.899999999999999" customHeight="1">
      <c r="A299" s="194">
        <v>362</v>
      </c>
      <c r="B299" s="195">
        <v>10</v>
      </c>
      <c r="C299" s="195"/>
      <c r="D299" s="196" t="s">
        <v>5040</v>
      </c>
      <c r="E299" s="196" t="s">
        <v>5041</v>
      </c>
      <c r="F299" s="2" t="str">
        <f t="shared" si="52"/>
        <v>FCS0302</v>
      </c>
      <c r="G299" s="1">
        <f t="shared" si="53"/>
        <v>2</v>
      </c>
      <c r="H299" s="1">
        <f t="shared" si="54"/>
        <v>8</v>
      </c>
      <c r="I299" s="1">
        <v>10</v>
      </c>
      <c r="J299" s="60" t="str">
        <f t="shared" si="55"/>
        <v>ADV551-P</v>
      </c>
      <c r="K299" s="57" t="str">
        <f t="shared" si="45"/>
        <v>DO</v>
      </c>
      <c r="L299" s="2"/>
      <c r="M299" s="2" t="s">
        <v>2005</v>
      </c>
      <c r="N299" s="2" t="s">
        <v>489</v>
      </c>
      <c r="O299" s="2">
        <v>42</v>
      </c>
      <c r="P299" s="2"/>
      <c r="Q299" s="2" t="s">
        <v>4468</v>
      </c>
      <c r="R299" s="2" t="s">
        <v>2215</v>
      </c>
      <c r="S299" s="3" t="str">
        <f t="shared" si="46"/>
        <v>%Z028110</v>
      </c>
      <c r="T299" s="2" t="str">
        <f t="shared" si="47"/>
        <v>08HS-PU702S</v>
      </c>
      <c r="U299" s="2" t="s">
        <v>5042</v>
      </c>
      <c r="V299" s="2" t="str">
        <f t="shared" si="48"/>
        <v>干粗EDC输送泵PU702S停</v>
      </c>
      <c r="W299" s="114" t="s">
        <v>2554</v>
      </c>
      <c r="X299" s="2" t="s">
        <v>2555</v>
      </c>
      <c r="Y299" s="114" t="s">
        <v>2219</v>
      </c>
      <c r="Z299" s="58" t="s">
        <v>165</v>
      </c>
      <c r="AA299" s="4"/>
      <c r="AB299" s="4"/>
      <c r="AC299" s="5"/>
      <c r="AD299" s="6"/>
      <c r="AE299" s="6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4"/>
      <c r="BL299" s="8"/>
      <c r="BM299" s="8"/>
      <c r="BN299" s="8"/>
      <c r="BO299" s="4"/>
      <c r="BP299" s="4"/>
      <c r="BQ299" s="4"/>
      <c r="BR299" s="4"/>
      <c r="BS299" s="18"/>
      <c r="BT299" s="19"/>
      <c r="BU299" s="18"/>
      <c r="BV299" s="19"/>
      <c r="BW299" s="21"/>
    </row>
    <row r="300" spans="1:75" ht="19.899999999999999" customHeight="1">
      <c r="A300" s="194">
        <v>363</v>
      </c>
      <c r="B300" s="195">
        <v>11</v>
      </c>
      <c r="C300" s="195"/>
      <c r="D300" s="196" t="s">
        <v>5043</v>
      </c>
      <c r="E300" s="196" t="s">
        <v>5044</v>
      </c>
      <c r="F300" s="2" t="str">
        <f t="shared" si="52"/>
        <v>FCS0302</v>
      </c>
      <c r="G300" s="1">
        <f t="shared" si="53"/>
        <v>2</v>
      </c>
      <c r="H300" s="1">
        <f t="shared" si="54"/>
        <v>8</v>
      </c>
      <c r="I300" s="1">
        <v>11</v>
      </c>
      <c r="J300" s="60" t="str">
        <f t="shared" si="55"/>
        <v>ADV551-P</v>
      </c>
      <c r="K300" s="57" t="str">
        <f t="shared" si="45"/>
        <v>DO</v>
      </c>
      <c r="L300" s="2"/>
      <c r="M300" s="2" t="s">
        <v>2005</v>
      </c>
      <c r="N300" s="2" t="s">
        <v>489</v>
      </c>
      <c r="O300" s="2">
        <v>42</v>
      </c>
      <c r="P300" s="2"/>
      <c r="Q300" s="2" t="s">
        <v>4472</v>
      </c>
      <c r="R300" s="2" t="s">
        <v>2215</v>
      </c>
      <c r="S300" s="3" t="str">
        <f t="shared" si="46"/>
        <v>%Z028111</v>
      </c>
      <c r="T300" s="2" t="str">
        <f t="shared" si="47"/>
        <v>08HS-PU703A</v>
      </c>
      <c r="U300" s="2" t="s">
        <v>5045</v>
      </c>
      <c r="V300" s="2" t="str">
        <f t="shared" si="48"/>
        <v>裂解炉进料泵PU703A停命令</v>
      </c>
      <c r="W300" s="114" t="s">
        <v>2554</v>
      </c>
      <c r="X300" s="2" t="s">
        <v>2555</v>
      </c>
      <c r="Y300" s="114" t="s">
        <v>2219</v>
      </c>
      <c r="Z300" s="58" t="s">
        <v>165</v>
      </c>
      <c r="AA300" s="4"/>
      <c r="AB300" s="4"/>
      <c r="AC300" s="5"/>
      <c r="AD300" s="6"/>
      <c r="AE300" s="6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4"/>
      <c r="BL300" s="8"/>
      <c r="BM300" s="8"/>
      <c r="BN300" s="8"/>
      <c r="BO300" s="4"/>
      <c r="BP300" s="4"/>
      <c r="BQ300" s="4"/>
      <c r="BR300" s="4"/>
      <c r="BS300" s="18"/>
      <c r="BT300" s="19"/>
      <c r="BU300" s="18"/>
      <c r="BV300" s="19"/>
      <c r="BW300" s="21"/>
    </row>
    <row r="301" spans="1:75" ht="19.899999999999999" customHeight="1">
      <c r="A301" s="194">
        <v>364</v>
      </c>
      <c r="B301" s="195">
        <v>12</v>
      </c>
      <c r="C301" s="195"/>
      <c r="D301" s="196" t="s">
        <v>5046</v>
      </c>
      <c r="E301" s="196" t="s">
        <v>5047</v>
      </c>
      <c r="F301" s="2" t="str">
        <f t="shared" si="52"/>
        <v>FCS0302</v>
      </c>
      <c r="G301" s="1">
        <f t="shared" si="53"/>
        <v>2</v>
      </c>
      <c r="H301" s="1">
        <f t="shared" si="54"/>
        <v>8</v>
      </c>
      <c r="I301" s="1">
        <v>12</v>
      </c>
      <c r="J301" s="60" t="str">
        <f t="shared" si="55"/>
        <v>ADV551-P</v>
      </c>
      <c r="K301" s="57" t="str">
        <f t="shared" si="45"/>
        <v>DO</v>
      </c>
      <c r="L301" s="2"/>
      <c r="M301" s="2" t="s">
        <v>2005</v>
      </c>
      <c r="N301" s="2" t="s">
        <v>489</v>
      </c>
      <c r="O301" s="2">
        <v>42</v>
      </c>
      <c r="P301" s="2"/>
      <c r="Q301" s="2" t="s">
        <v>4476</v>
      </c>
      <c r="R301" s="2" t="s">
        <v>2215</v>
      </c>
      <c r="S301" s="3" t="str">
        <f t="shared" si="46"/>
        <v>%Z028112</v>
      </c>
      <c r="T301" s="2" t="str">
        <f t="shared" si="47"/>
        <v>08HS-PU703S</v>
      </c>
      <c r="U301" s="2" t="s">
        <v>5048</v>
      </c>
      <c r="V301" s="2" t="str">
        <f t="shared" si="48"/>
        <v>裂解炉进料泵PU703S停命令</v>
      </c>
      <c r="W301" s="114" t="s">
        <v>2554</v>
      </c>
      <c r="X301" s="2" t="s">
        <v>2555</v>
      </c>
      <c r="Y301" s="114" t="s">
        <v>2219</v>
      </c>
      <c r="Z301" s="58" t="s">
        <v>165</v>
      </c>
      <c r="AA301" s="4"/>
      <c r="AB301" s="4"/>
      <c r="AC301" s="5"/>
      <c r="AD301" s="6"/>
      <c r="AE301" s="6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4"/>
      <c r="BL301" s="8"/>
      <c r="BM301" s="8"/>
      <c r="BN301" s="8"/>
      <c r="BO301" s="4"/>
      <c r="BP301" s="4"/>
      <c r="BQ301" s="4"/>
      <c r="BR301" s="4"/>
      <c r="BS301" s="18"/>
      <c r="BT301" s="19"/>
      <c r="BU301" s="18"/>
      <c r="BV301" s="19"/>
      <c r="BW301" s="21"/>
    </row>
    <row r="302" spans="1:75" ht="19.899999999999999" customHeight="1">
      <c r="A302" s="194">
        <v>365</v>
      </c>
      <c r="B302" s="195">
        <v>13</v>
      </c>
      <c r="C302" s="195"/>
      <c r="D302" s="196" t="s">
        <v>5049</v>
      </c>
      <c r="E302" s="196" t="s">
        <v>5050</v>
      </c>
      <c r="F302" s="2" t="str">
        <f t="shared" si="52"/>
        <v>FCS0302</v>
      </c>
      <c r="G302" s="1">
        <f t="shared" si="53"/>
        <v>2</v>
      </c>
      <c r="H302" s="1">
        <f t="shared" si="54"/>
        <v>8</v>
      </c>
      <c r="I302" s="1">
        <v>13</v>
      </c>
      <c r="J302" s="60" t="str">
        <f t="shared" si="55"/>
        <v>ADV551-P</v>
      </c>
      <c r="K302" s="57" t="str">
        <f t="shared" si="45"/>
        <v>DO</v>
      </c>
      <c r="L302" s="2"/>
      <c r="M302" s="2" t="s">
        <v>2005</v>
      </c>
      <c r="N302" s="2" t="s">
        <v>489</v>
      </c>
      <c r="O302" s="2">
        <v>42</v>
      </c>
      <c r="P302" s="2"/>
      <c r="Q302" s="2" t="s">
        <v>4480</v>
      </c>
      <c r="R302" s="2" t="s">
        <v>2215</v>
      </c>
      <c r="S302" s="3" t="str">
        <f t="shared" si="46"/>
        <v>%Z028113</v>
      </c>
      <c r="T302" s="2" t="str">
        <f t="shared" si="47"/>
        <v>08HS-PU705</v>
      </c>
      <c r="U302" s="2" t="s">
        <v>5051</v>
      </c>
      <c r="V302" s="2" t="str">
        <f t="shared" si="48"/>
        <v>不合格VCM泵PU705停命令</v>
      </c>
      <c r="W302" s="114" t="s">
        <v>2554</v>
      </c>
      <c r="X302" s="2" t="s">
        <v>2555</v>
      </c>
      <c r="Y302" s="114" t="s">
        <v>2219</v>
      </c>
      <c r="Z302" s="58" t="s">
        <v>165</v>
      </c>
      <c r="AA302" s="4"/>
      <c r="AB302" s="4"/>
      <c r="AC302" s="5"/>
      <c r="AD302" s="6"/>
      <c r="AE302" s="6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4"/>
      <c r="BL302" s="8"/>
      <c r="BM302" s="8"/>
      <c r="BN302" s="8"/>
      <c r="BO302" s="4"/>
      <c r="BP302" s="4"/>
      <c r="BQ302" s="4"/>
      <c r="BR302" s="4"/>
      <c r="BS302" s="18"/>
      <c r="BT302" s="19"/>
      <c r="BU302" s="18"/>
      <c r="BV302" s="19"/>
      <c r="BW302" s="21"/>
    </row>
    <row r="303" spans="1:75" ht="19.899999999999999" customHeight="1">
      <c r="A303" s="194">
        <v>366</v>
      </c>
      <c r="B303" s="195">
        <v>14</v>
      </c>
      <c r="C303" s="195"/>
      <c r="D303" s="196" t="s">
        <v>5052</v>
      </c>
      <c r="E303" s="196" t="s">
        <v>5053</v>
      </c>
      <c r="F303" s="2" t="str">
        <f t="shared" si="52"/>
        <v>FCS0302</v>
      </c>
      <c r="G303" s="1">
        <f t="shared" si="53"/>
        <v>2</v>
      </c>
      <c r="H303" s="1">
        <f t="shared" si="54"/>
        <v>8</v>
      </c>
      <c r="I303" s="1">
        <v>14</v>
      </c>
      <c r="J303" s="60" t="str">
        <f t="shared" si="55"/>
        <v>ADV551-P</v>
      </c>
      <c r="K303" s="57" t="str">
        <f t="shared" si="45"/>
        <v>DO</v>
      </c>
      <c r="L303" s="2"/>
      <c r="M303" s="2" t="s">
        <v>2005</v>
      </c>
      <c r="N303" s="2" t="s">
        <v>489</v>
      </c>
      <c r="O303" s="2">
        <v>42</v>
      </c>
      <c r="P303" s="2"/>
      <c r="Q303" s="2" t="s">
        <v>4484</v>
      </c>
      <c r="R303" s="2" t="s">
        <v>2215</v>
      </c>
      <c r="S303" s="3" t="str">
        <f t="shared" si="46"/>
        <v>%Z028114</v>
      </c>
      <c r="T303" s="2" t="str">
        <f t="shared" si="47"/>
        <v>08HS-PU706A</v>
      </c>
      <c r="U303" s="2" t="s">
        <v>5054</v>
      </c>
      <c r="V303" s="2" t="str">
        <f t="shared" si="48"/>
        <v>VCM输送泵PU706A停命令</v>
      </c>
      <c r="W303" s="114" t="s">
        <v>2554</v>
      </c>
      <c r="X303" s="2" t="s">
        <v>2555</v>
      </c>
      <c r="Y303" s="114" t="s">
        <v>2219</v>
      </c>
      <c r="Z303" s="58" t="s">
        <v>165</v>
      </c>
      <c r="AA303" s="4"/>
      <c r="AB303" s="4"/>
      <c r="AC303" s="5"/>
      <c r="AD303" s="6"/>
      <c r="AE303" s="6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4"/>
      <c r="BL303" s="8"/>
      <c r="BM303" s="8"/>
      <c r="BN303" s="8"/>
      <c r="BO303" s="4"/>
      <c r="BP303" s="4"/>
      <c r="BQ303" s="4"/>
      <c r="BR303" s="4"/>
      <c r="BS303" s="18"/>
      <c r="BT303" s="19"/>
      <c r="BU303" s="18"/>
      <c r="BV303" s="19"/>
      <c r="BW303" s="21"/>
    </row>
    <row r="304" spans="1:75" ht="19.899999999999999" customHeight="1">
      <c r="A304" s="194">
        <v>367</v>
      </c>
      <c r="B304" s="195">
        <v>15</v>
      </c>
      <c r="C304" s="195"/>
      <c r="D304" s="196" t="s">
        <v>5055</v>
      </c>
      <c r="E304" s="196" t="s">
        <v>5056</v>
      </c>
      <c r="F304" s="2" t="str">
        <f t="shared" si="52"/>
        <v>FCS0302</v>
      </c>
      <c r="G304" s="1">
        <f t="shared" si="53"/>
        <v>2</v>
      </c>
      <c r="H304" s="1">
        <f t="shared" si="54"/>
        <v>8</v>
      </c>
      <c r="I304" s="1">
        <v>15</v>
      </c>
      <c r="J304" s="60" t="str">
        <f t="shared" si="55"/>
        <v>ADV551-P</v>
      </c>
      <c r="K304" s="57" t="str">
        <f t="shared" si="45"/>
        <v>DO</v>
      </c>
      <c r="L304" s="2"/>
      <c r="M304" s="2" t="s">
        <v>2005</v>
      </c>
      <c r="N304" s="2" t="s">
        <v>489</v>
      </c>
      <c r="O304" s="2">
        <v>42</v>
      </c>
      <c r="P304" s="2"/>
      <c r="Q304" s="2" t="s">
        <v>4488</v>
      </c>
      <c r="R304" s="2" t="s">
        <v>2215</v>
      </c>
      <c r="S304" s="3" t="str">
        <f t="shared" si="46"/>
        <v>%Z028115</v>
      </c>
      <c r="T304" s="2" t="str">
        <f t="shared" si="47"/>
        <v>08HS-PU706S</v>
      </c>
      <c r="U304" s="2" t="s">
        <v>5057</v>
      </c>
      <c r="V304" s="2" t="str">
        <f t="shared" si="48"/>
        <v>VCM输送泵PU706S停命令</v>
      </c>
      <c r="W304" s="114" t="s">
        <v>2554</v>
      </c>
      <c r="X304" s="2" t="s">
        <v>2555</v>
      </c>
      <c r="Y304" s="114" t="s">
        <v>2219</v>
      </c>
      <c r="Z304" s="58" t="s">
        <v>165</v>
      </c>
      <c r="AA304" s="4"/>
      <c r="AB304" s="4"/>
      <c r="AC304" s="5"/>
      <c r="AD304" s="6"/>
      <c r="AE304" s="6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4"/>
      <c r="BL304" s="8"/>
      <c r="BM304" s="8"/>
      <c r="BN304" s="8"/>
      <c r="BO304" s="4"/>
      <c r="BP304" s="4"/>
      <c r="BQ304" s="4"/>
      <c r="BR304" s="4"/>
      <c r="BS304" s="18"/>
      <c r="BT304" s="19"/>
      <c r="BU304" s="18"/>
      <c r="BV304" s="19"/>
      <c r="BW304" s="21"/>
    </row>
    <row r="305" spans="1:75" ht="19.899999999999999" customHeight="1">
      <c r="A305" s="194">
        <v>368</v>
      </c>
      <c r="B305" s="195">
        <v>16</v>
      </c>
      <c r="C305" s="195"/>
      <c r="D305" s="196" t="s">
        <v>5058</v>
      </c>
      <c r="E305" s="196" t="s">
        <v>5059</v>
      </c>
      <c r="F305" s="2" t="str">
        <f t="shared" si="52"/>
        <v>FCS0302</v>
      </c>
      <c r="G305" s="1">
        <f t="shared" si="53"/>
        <v>2</v>
      </c>
      <c r="H305" s="1">
        <f t="shared" si="54"/>
        <v>8</v>
      </c>
      <c r="I305" s="1">
        <v>16</v>
      </c>
      <c r="J305" s="60" t="str">
        <f t="shared" si="55"/>
        <v>ADV551-P</v>
      </c>
      <c r="K305" s="57" t="str">
        <f t="shared" si="45"/>
        <v>DO</v>
      </c>
      <c r="L305" s="2"/>
      <c r="M305" s="2" t="s">
        <v>2005</v>
      </c>
      <c r="N305" s="2" t="s">
        <v>489</v>
      </c>
      <c r="O305" s="2">
        <v>42</v>
      </c>
      <c r="P305" s="2"/>
      <c r="Q305" s="2" t="s">
        <v>4492</v>
      </c>
      <c r="R305" s="2" t="s">
        <v>2215</v>
      </c>
      <c r="S305" s="3" t="str">
        <f t="shared" si="46"/>
        <v>%Z028116</v>
      </c>
      <c r="T305" s="2" t="str">
        <f t="shared" si="47"/>
        <v>08HS-PU710A</v>
      </c>
      <c r="U305" s="2" t="s">
        <v>5060</v>
      </c>
      <c r="V305" s="2" t="str">
        <f t="shared" si="48"/>
        <v>EDC排气分离罐泵PU710A停</v>
      </c>
      <c r="W305" s="114" t="s">
        <v>2554</v>
      </c>
      <c r="X305" s="2" t="s">
        <v>2555</v>
      </c>
      <c r="Y305" s="114" t="s">
        <v>2219</v>
      </c>
      <c r="Z305" s="58" t="s">
        <v>165</v>
      </c>
      <c r="AA305" s="4"/>
      <c r="AB305" s="4"/>
      <c r="AC305" s="5"/>
      <c r="AD305" s="6"/>
      <c r="AE305" s="6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4"/>
      <c r="BL305" s="8"/>
      <c r="BM305" s="8"/>
      <c r="BN305" s="8"/>
      <c r="BO305" s="4"/>
      <c r="BP305" s="4"/>
      <c r="BQ305" s="4"/>
      <c r="BR305" s="4"/>
      <c r="BS305" s="18"/>
      <c r="BT305" s="19"/>
      <c r="BU305" s="18"/>
      <c r="BV305" s="19"/>
      <c r="BW305" s="21"/>
    </row>
    <row r="306" spans="1:75" ht="19.899999999999999" customHeight="1">
      <c r="A306" s="194">
        <v>369</v>
      </c>
      <c r="B306" s="195">
        <v>17</v>
      </c>
      <c r="C306" s="195"/>
      <c r="D306" s="196" t="s">
        <v>5061</v>
      </c>
      <c r="E306" s="196" t="s">
        <v>5062</v>
      </c>
      <c r="F306" s="2" t="str">
        <f t="shared" si="52"/>
        <v>FCS0302</v>
      </c>
      <c r="G306" s="1">
        <f t="shared" si="53"/>
        <v>2</v>
      </c>
      <c r="H306" s="1">
        <f t="shared" si="54"/>
        <v>8</v>
      </c>
      <c r="I306" s="1">
        <v>17</v>
      </c>
      <c r="J306" s="60" t="str">
        <f t="shared" si="55"/>
        <v>ADV551-P</v>
      </c>
      <c r="K306" s="57" t="str">
        <f t="shared" si="45"/>
        <v>DO</v>
      </c>
      <c r="L306" s="2"/>
      <c r="M306" s="2" t="s">
        <v>2005</v>
      </c>
      <c r="N306" s="2" t="s">
        <v>489</v>
      </c>
      <c r="O306" s="2">
        <v>42</v>
      </c>
      <c r="P306" s="2"/>
      <c r="Q306" s="2" t="s">
        <v>4496</v>
      </c>
      <c r="R306" s="2" t="s">
        <v>2215</v>
      </c>
      <c r="S306" s="3" t="str">
        <f t="shared" si="46"/>
        <v>%Z028117</v>
      </c>
      <c r="T306" s="2" t="str">
        <f t="shared" si="47"/>
        <v>08HS-PU710S</v>
      </c>
      <c r="U306" s="2" t="s">
        <v>5063</v>
      </c>
      <c r="V306" s="2" t="str">
        <f t="shared" si="48"/>
        <v>EDC排气分离罐泵PU710S停</v>
      </c>
      <c r="W306" s="114" t="s">
        <v>2554</v>
      </c>
      <c r="X306" s="2" t="s">
        <v>2555</v>
      </c>
      <c r="Y306" s="114" t="s">
        <v>2219</v>
      </c>
      <c r="Z306" s="58" t="s">
        <v>165</v>
      </c>
      <c r="AA306" s="4"/>
      <c r="AB306" s="4"/>
      <c r="AC306" s="5"/>
      <c r="AD306" s="6"/>
      <c r="AE306" s="6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4"/>
      <c r="BL306" s="8"/>
      <c r="BM306" s="8"/>
      <c r="BN306" s="8"/>
      <c r="BO306" s="4"/>
      <c r="BP306" s="4"/>
      <c r="BQ306" s="4"/>
      <c r="BR306" s="4"/>
      <c r="BS306" s="18"/>
      <c r="BT306" s="19"/>
      <c r="BU306" s="18"/>
      <c r="BV306" s="19"/>
    </row>
    <row r="307" spans="1:75" ht="19.899999999999999" customHeight="1">
      <c r="A307" s="194">
        <v>370</v>
      </c>
      <c r="B307" s="195">
        <v>18</v>
      </c>
      <c r="C307" s="195"/>
      <c r="D307" s="196" t="s">
        <v>5064</v>
      </c>
      <c r="E307" s="196" t="s">
        <v>5065</v>
      </c>
      <c r="F307" s="2" t="str">
        <f t="shared" si="52"/>
        <v>FCS0302</v>
      </c>
      <c r="G307" s="1">
        <f t="shared" si="53"/>
        <v>2</v>
      </c>
      <c r="H307" s="1">
        <f t="shared" si="54"/>
        <v>8</v>
      </c>
      <c r="I307" s="1">
        <v>18</v>
      </c>
      <c r="J307" s="60" t="str">
        <f t="shared" si="55"/>
        <v>ADV551-P</v>
      </c>
      <c r="K307" s="57" t="str">
        <f t="shared" si="45"/>
        <v>DO</v>
      </c>
      <c r="L307" s="2"/>
      <c r="M307" s="2" t="s">
        <v>2005</v>
      </c>
      <c r="N307" s="2" t="s">
        <v>489</v>
      </c>
      <c r="O307" s="2">
        <v>42</v>
      </c>
      <c r="P307" s="2"/>
      <c r="Q307" s="2" t="s">
        <v>4500</v>
      </c>
      <c r="R307" s="2" t="s">
        <v>2215</v>
      </c>
      <c r="S307" s="3" t="str">
        <f t="shared" si="46"/>
        <v>%Z028118</v>
      </c>
      <c r="T307" s="2" t="str">
        <f t="shared" si="47"/>
        <v>08HS-PU718A</v>
      </c>
      <c r="U307" s="2" t="s">
        <v>5066</v>
      </c>
      <c r="V307" s="2" t="str">
        <f t="shared" si="48"/>
        <v>中和槽溢流泵PU718A停命令</v>
      </c>
      <c r="W307" s="114" t="s">
        <v>2554</v>
      </c>
      <c r="X307" s="2" t="s">
        <v>2555</v>
      </c>
      <c r="Y307" s="114" t="s">
        <v>2219</v>
      </c>
      <c r="Z307" s="58" t="s">
        <v>165</v>
      </c>
      <c r="AA307" s="4"/>
      <c r="AB307" s="4"/>
      <c r="AC307" s="5"/>
      <c r="AD307" s="6"/>
      <c r="AE307" s="6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4"/>
      <c r="BL307" s="8"/>
      <c r="BM307" s="8"/>
      <c r="BN307" s="8"/>
      <c r="BO307" s="4"/>
      <c r="BP307" s="4"/>
      <c r="BQ307" s="4"/>
      <c r="BR307" s="4"/>
      <c r="BS307" s="18"/>
      <c r="BT307" s="19"/>
      <c r="BU307" s="18"/>
      <c r="BV307" s="19"/>
    </row>
    <row r="308" spans="1:75" ht="19.899999999999999" customHeight="1">
      <c r="A308" s="194">
        <v>371</v>
      </c>
      <c r="B308" s="195">
        <v>19</v>
      </c>
      <c r="C308" s="195"/>
      <c r="D308" s="196" t="s">
        <v>5067</v>
      </c>
      <c r="E308" s="196" t="s">
        <v>5068</v>
      </c>
      <c r="F308" s="2" t="str">
        <f t="shared" si="52"/>
        <v>FCS0302</v>
      </c>
      <c r="G308" s="1">
        <f t="shared" si="53"/>
        <v>2</v>
      </c>
      <c r="H308" s="1">
        <f t="shared" si="54"/>
        <v>8</v>
      </c>
      <c r="I308" s="1">
        <v>19</v>
      </c>
      <c r="J308" s="60" t="str">
        <f t="shared" si="55"/>
        <v>ADV551-P</v>
      </c>
      <c r="K308" s="57" t="str">
        <f t="shared" si="45"/>
        <v>DO</v>
      </c>
      <c r="L308" s="2"/>
      <c r="M308" s="2" t="s">
        <v>2005</v>
      </c>
      <c r="N308" s="2" t="s">
        <v>489</v>
      </c>
      <c r="O308" s="2">
        <v>43</v>
      </c>
      <c r="P308" s="2"/>
      <c r="Q308" s="2" t="s">
        <v>4504</v>
      </c>
      <c r="R308" s="2" t="s">
        <v>2215</v>
      </c>
      <c r="S308" s="3" t="str">
        <f t="shared" si="46"/>
        <v>%Z028119</v>
      </c>
      <c r="T308" s="2" t="str">
        <f t="shared" si="47"/>
        <v>08HS-PU718S</v>
      </c>
      <c r="U308" s="2" t="s">
        <v>5069</v>
      </c>
      <c r="V308" s="2" t="str">
        <f t="shared" si="48"/>
        <v>中和槽溢流泵PU718S停命令</v>
      </c>
      <c r="W308" s="114" t="s">
        <v>2554</v>
      </c>
      <c r="X308" s="2" t="s">
        <v>2555</v>
      </c>
      <c r="Y308" s="114" t="s">
        <v>2219</v>
      </c>
      <c r="Z308" s="58" t="s">
        <v>165</v>
      </c>
      <c r="AA308" s="4"/>
      <c r="AB308" s="4"/>
      <c r="AC308" s="5"/>
      <c r="AD308" s="6"/>
      <c r="AE308" s="6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4"/>
      <c r="BL308" s="8"/>
      <c r="BM308" s="8"/>
      <c r="BN308" s="8"/>
      <c r="BO308" s="4"/>
      <c r="BP308" s="4"/>
      <c r="BQ308" s="4"/>
      <c r="BR308" s="4"/>
      <c r="BS308" s="18"/>
      <c r="BT308" s="19"/>
      <c r="BU308" s="18"/>
      <c r="BV308" s="19"/>
    </row>
    <row r="309" spans="1:75" ht="19.899999999999999" customHeight="1">
      <c r="A309" s="194">
        <v>372</v>
      </c>
      <c r="B309" s="195">
        <v>20</v>
      </c>
      <c r="C309" s="195"/>
      <c r="D309" s="196" t="s">
        <v>5070</v>
      </c>
      <c r="E309" s="196" t="s">
        <v>5071</v>
      </c>
      <c r="F309" s="2" t="str">
        <f t="shared" si="52"/>
        <v>FCS0302</v>
      </c>
      <c r="G309" s="1">
        <f t="shared" si="53"/>
        <v>2</v>
      </c>
      <c r="H309" s="1">
        <f t="shared" si="54"/>
        <v>8</v>
      </c>
      <c r="I309" s="1">
        <v>20</v>
      </c>
      <c r="J309" s="60" t="str">
        <f t="shared" si="55"/>
        <v>ADV551-P</v>
      </c>
      <c r="K309" s="57" t="str">
        <f t="shared" si="45"/>
        <v>DO</v>
      </c>
      <c r="L309" s="2"/>
      <c r="M309" s="2" t="s">
        <v>2005</v>
      </c>
      <c r="N309" s="2" t="s">
        <v>489</v>
      </c>
      <c r="O309" s="2">
        <v>43</v>
      </c>
      <c r="P309" s="2"/>
      <c r="Q309" s="2" t="s">
        <v>4508</v>
      </c>
      <c r="R309" s="2" t="s">
        <v>2215</v>
      </c>
      <c r="S309" s="3" t="str">
        <f t="shared" si="46"/>
        <v>%Z028120</v>
      </c>
      <c r="T309" s="2" t="str">
        <f t="shared" si="47"/>
        <v>08HS-PU719</v>
      </c>
      <c r="U309" s="2" t="s">
        <v>5072</v>
      </c>
      <c r="V309" s="2" t="str">
        <f t="shared" si="48"/>
        <v>泄放凝液泵PU719停命令</v>
      </c>
      <c r="W309" s="114" t="s">
        <v>2554</v>
      </c>
      <c r="X309" s="2" t="s">
        <v>2555</v>
      </c>
      <c r="Y309" s="114" t="s">
        <v>2219</v>
      </c>
      <c r="Z309" s="58" t="s">
        <v>165</v>
      </c>
      <c r="AA309" s="4"/>
      <c r="AB309" s="4"/>
      <c r="AC309" s="5"/>
      <c r="AD309" s="6"/>
      <c r="AE309" s="6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4"/>
      <c r="BL309" s="8"/>
      <c r="BM309" s="8"/>
      <c r="BN309" s="8"/>
      <c r="BO309" s="4"/>
      <c r="BP309" s="4"/>
      <c r="BQ309" s="4"/>
      <c r="BR309" s="4"/>
      <c r="BS309" s="18"/>
      <c r="BT309" s="19"/>
      <c r="BU309" s="18"/>
      <c r="BV309" s="19"/>
    </row>
    <row r="310" spans="1:75" ht="19.899999999999999" customHeight="1">
      <c r="A310" s="194">
        <v>373</v>
      </c>
      <c r="B310" s="195">
        <v>21</v>
      </c>
      <c r="C310" s="195"/>
      <c r="D310" s="196" t="s">
        <v>5073</v>
      </c>
      <c r="E310" s="196" t="s">
        <v>5074</v>
      </c>
      <c r="F310" s="2" t="str">
        <f t="shared" si="52"/>
        <v>FCS0302</v>
      </c>
      <c r="G310" s="1">
        <f t="shared" si="53"/>
        <v>2</v>
      </c>
      <c r="H310" s="1">
        <f t="shared" si="54"/>
        <v>8</v>
      </c>
      <c r="I310" s="1">
        <v>21</v>
      </c>
      <c r="J310" s="60" t="str">
        <f t="shared" si="55"/>
        <v>ADV551-P</v>
      </c>
      <c r="K310" s="57" t="str">
        <f t="shared" si="45"/>
        <v>DO</v>
      </c>
      <c r="L310" s="2"/>
      <c r="M310" s="2" t="s">
        <v>2005</v>
      </c>
      <c r="N310" s="2" t="s">
        <v>489</v>
      </c>
      <c r="O310" s="2">
        <v>42</v>
      </c>
      <c r="P310" s="2"/>
      <c r="Q310" s="2" t="s">
        <v>4528</v>
      </c>
      <c r="R310" s="2" t="s">
        <v>2215</v>
      </c>
      <c r="S310" s="3" t="str">
        <f t="shared" si="46"/>
        <v>%Z028121</v>
      </c>
      <c r="T310" s="2" t="str">
        <f t="shared" si="47"/>
        <v>08HS-CM808A</v>
      </c>
      <c r="U310" s="2" t="s">
        <v>5075</v>
      </c>
      <c r="V310" s="2" t="str">
        <f t="shared" si="48"/>
        <v>污染区风机M808A停命令</v>
      </c>
      <c r="W310" s="114" t="s">
        <v>2554</v>
      </c>
      <c r="X310" s="2" t="s">
        <v>2555</v>
      </c>
      <c r="Y310" s="114" t="s">
        <v>2219</v>
      </c>
      <c r="Z310" s="58" t="s">
        <v>165</v>
      </c>
      <c r="AA310" s="4"/>
      <c r="AB310" s="4"/>
      <c r="AC310" s="5"/>
      <c r="AD310" s="6"/>
      <c r="AE310" s="6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4"/>
      <c r="BL310" s="8"/>
      <c r="BM310" s="8"/>
      <c r="BN310" s="8"/>
      <c r="BO310" s="4"/>
      <c r="BP310" s="4"/>
      <c r="BQ310" s="4"/>
      <c r="BR310" s="4"/>
      <c r="BS310" s="18"/>
      <c r="BT310" s="19"/>
      <c r="BU310" s="18"/>
      <c r="BV310" s="19"/>
    </row>
    <row r="311" spans="1:75" ht="19.899999999999999" customHeight="1">
      <c r="A311" s="194">
        <v>374</v>
      </c>
      <c r="B311" s="195">
        <v>22</v>
      </c>
      <c r="C311" s="195"/>
      <c r="D311" s="196" t="s">
        <v>5076</v>
      </c>
      <c r="E311" s="196" t="s">
        <v>5077</v>
      </c>
      <c r="F311" s="2" t="str">
        <f t="shared" si="52"/>
        <v>FCS0302</v>
      </c>
      <c r="G311" s="1">
        <f t="shared" si="53"/>
        <v>2</v>
      </c>
      <c r="H311" s="1">
        <f t="shared" si="54"/>
        <v>8</v>
      </c>
      <c r="I311" s="1">
        <v>22</v>
      </c>
      <c r="J311" s="60" t="str">
        <f t="shared" si="55"/>
        <v>ADV551-P</v>
      </c>
      <c r="K311" s="57" t="str">
        <f t="shared" si="45"/>
        <v>DO</v>
      </c>
      <c r="L311" s="2"/>
      <c r="M311" s="2" t="s">
        <v>2005</v>
      </c>
      <c r="N311" s="2" t="s">
        <v>489</v>
      </c>
      <c r="O311" s="2">
        <v>42</v>
      </c>
      <c r="P311" s="2"/>
      <c r="Q311" s="2" t="s">
        <v>4532</v>
      </c>
      <c r="R311" s="2" t="s">
        <v>2215</v>
      </c>
      <c r="S311" s="3" t="str">
        <f t="shared" si="46"/>
        <v>%Z028122</v>
      </c>
      <c r="T311" s="2" t="str">
        <f t="shared" si="47"/>
        <v>08HS-CM808S</v>
      </c>
      <c r="U311" s="2" t="s">
        <v>5078</v>
      </c>
      <c r="V311" s="2" t="str">
        <f t="shared" si="48"/>
        <v>污染区风机M808S停命令</v>
      </c>
      <c r="W311" s="114" t="s">
        <v>2554</v>
      </c>
      <c r="X311" s="2" t="s">
        <v>2555</v>
      </c>
      <c r="Y311" s="114" t="s">
        <v>2219</v>
      </c>
      <c r="Z311" s="58" t="s">
        <v>165</v>
      </c>
      <c r="AA311" s="4"/>
      <c r="AB311" s="4"/>
      <c r="AC311" s="5"/>
      <c r="AD311" s="6"/>
      <c r="AE311" s="6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4"/>
      <c r="BL311" s="8"/>
      <c r="BM311" s="8"/>
      <c r="BN311" s="8"/>
      <c r="BO311" s="4"/>
      <c r="BP311" s="4"/>
      <c r="BQ311" s="4"/>
      <c r="BR311" s="4"/>
      <c r="BS311" s="18"/>
      <c r="BT311" s="19"/>
      <c r="BU311" s="18"/>
      <c r="BV311" s="19"/>
    </row>
    <row r="312" spans="1:75" ht="19.899999999999999" customHeight="1">
      <c r="A312" s="194">
        <v>375</v>
      </c>
      <c r="B312" s="195">
        <v>23</v>
      </c>
      <c r="C312" s="195"/>
      <c r="D312" s="196" t="s">
        <v>5079</v>
      </c>
      <c r="E312" s="196" t="s">
        <v>5080</v>
      </c>
      <c r="F312" s="2" t="str">
        <f t="shared" si="52"/>
        <v>FCS0302</v>
      </c>
      <c r="G312" s="1">
        <f t="shared" si="53"/>
        <v>2</v>
      </c>
      <c r="H312" s="1">
        <f t="shared" si="54"/>
        <v>8</v>
      </c>
      <c r="I312" s="1">
        <v>23</v>
      </c>
      <c r="J312" s="60" t="str">
        <f t="shared" si="55"/>
        <v>ADV551-P</v>
      </c>
      <c r="K312" s="57" t="str">
        <f t="shared" si="45"/>
        <v>DO</v>
      </c>
      <c r="L312" s="2"/>
      <c r="M312" s="2" t="s">
        <v>2005</v>
      </c>
      <c r="N312" s="2" t="s">
        <v>489</v>
      </c>
      <c r="O312" s="2">
        <v>43</v>
      </c>
      <c r="P312" s="2"/>
      <c r="Q312" s="2" t="s">
        <v>4536</v>
      </c>
      <c r="R312" s="2" t="s">
        <v>2215</v>
      </c>
      <c r="S312" s="3" t="str">
        <f t="shared" si="46"/>
        <v>%Z028123</v>
      </c>
      <c r="T312" s="2" t="str">
        <f t="shared" si="47"/>
        <v>08HS-PU801A</v>
      </c>
      <c r="U312" s="2" t="s">
        <v>5081</v>
      </c>
      <c r="V312" s="2" t="str">
        <f t="shared" si="48"/>
        <v>汽提塔进料泵PU801A停命令</v>
      </c>
      <c r="W312" s="114" t="s">
        <v>2554</v>
      </c>
      <c r="X312" s="2" t="s">
        <v>2555</v>
      </c>
      <c r="Y312" s="114" t="s">
        <v>2219</v>
      </c>
      <c r="Z312" s="58" t="s">
        <v>165</v>
      </c>
      <c r="AA312" s="4"/>
      <c r="AB312" s="4"/>
      <c r="AC312" s="5"/>
      <c r="AD312" s="6"/>
      <c r="AE312" s="6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4"/>
      <c r="BL312" s="8"/>
      <c r="BM312" s="8"/>
      <c r="BN312" s="8"/>
      <c r="BO312" s="4"/>
      <c r="BP312" s="4"/>
      <c r="BQ312" s="4"/>
      <c r="BR312" s="4"/>
      <c r="BS312" s="18"/>
      <c r="BT312" s="19"/>
      <c r="BU312" s="18"/>
      <c r="BV312" s="19"/>
    </row>
    <row r="313" spans="1:75" ht="19.899999999999999" customHeight="1">
      <c r="A313" s="194">
        <v>376</v>
      </c>
      <c r="B313" s="195">
        <v>24</v>
      </c>
      <c r="C313" s="195"/>
      <c r="D313" s="196" t="s">
        <v>5082</v>
      </c>
      <c r="E313" s="196" t="s">
        <v>5083</v>
      </c>
      <c r="F313" s="2" t="str">
        <f t="shared" si="52"/>
        <v>FCS0302</v>
      </c>
      <c r="G313" s="1">
        <f t="shared" si="53"/>
        <v>2</v>
      </c>
      <c r="H313" s="1">
        <f t="shared" si="54"/>
        <v>8</v>
      </c>
      <c r="I313" s="1">
        <v>24</v>
      </c>
      <c r="J313" s="60" t="str">
        <f t="shared" si="55"/>
        <v>ADV551-P</v>
      </c>
      <c r="K313" s="57" t="str">
        <f t="shared" si="45"/>
        <v>DO</v>
      </c>
      <c r="L313" s="2"/>
      <c r="M313" s="2" t="s">
        <v>2005</v>
      </c>
      <c r="N313" s="2" t="s">
        <v>489</v>
      </c>
      <c r="O313" s="2">
        <v>43</v>
      </c>
      <c r="P313" s="2"/>
      <c r="Q313" s="2" t="s">
        <v>4540</v>
      </c>
      <c r="R313" s="2" t="s">
        <v>2215</v>
      </c>
      <c r="S313" s="3" t="str">
        <f t="shared" si="46"/>
        <v>%Z028124</v>
      </c>
      <c r="T313" s="2" t="str">
        <f t="shared" si="47"/>
        <v>08HS-PU801S</v>
      </c>
      <c r="U313" s="2" t="s">
        <v>5084</v>
      </c>
      <c r="V313" s="2" t="str">
        <f t="shared" si="48"/>
        <v>汽提塔进料泵PU801S停命令</v>
      </c>
      <c r="W313" s="114" t="s">
        <v>2554</v>
      </c>
      <c r="X313" s="2" t="s">
        <v>2555</v>
      </c>
      <c r="Y313" s="114" t="s">
        <v>2219</v>
      </c>
      <c r="Z313" s="58" t="s">
        <v>165</v>
      </c>
      <c r="AA313" s="4"/>
      <c r="AB313" s="4"/>
      <c r="AC313" s="5"/>
      <c r="AD313" s="6"/>
      <c r="AE313" s="6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4"/>
      <c r="BL313" s="8"/>
      <c r="BM313" s="8"/>
      <c r="BN313" s="8"/>
      <c r="BO313" s="4"/>
      <c r="BP313" s="4"/>
      <c r="BQ313" s="4"/>
      <c r="BR313" s="4"/>
      <c r="BS313" s="18"/>
      <c r="BT313" s="19"/>
      <c r="BU313" s="18"/>
      <c r="BV313" s="19"/>
    </row>
    <row r="314" spans="1:75" ht="19.899999999999999" customHeight="1">
      <c r="A314" s="194">
        <v>377</v>
      </c>
      <c r="B314" s="195">
        <v>25</v>
      </c>
      <c r="C314" s="195"/>
      <c r="D314" s="196" t="s">
        <v>5085</v>
      </c>
      <c r="E314" s="196" t="s">
        <v>5086</v>
      </c>
      <c r="F314" s="2" t="str">
        <f t="shared" si="52"/>
        <v>FCS0302</v>
      </c>
      <c r="G314" s="1">
        <f t="shared" si="53"/>
        <v>2</v>
      </c>
      <c r="H314" s="1">
        <f t="shared" si="54"/>
        <v>8</v>
      </c>
      <c r="I314" s="1">
        <v>25</v>
      </c>
      <c r="J314" s="60" t="str">
        <f t="shared" si="55"/>
        <v>ADV551-P</v>
      </c>
      <c r="K314" s="57" t="str">
        <f t="shared" si="45"/>
        <v>DO</v>
      </c>
      <c r="L314" s="2"/>
      <c r="M314" s="2" t="s">
        <v>2005</v>
      </c>
      <c r="N314" s="2" t="s">
        <v>489</v>
      </c>
      <c r="O314" s="2">
        <v>43</v>
      </c>
      <c r="P314" s="2"/>
      <c r="Q314" s="2" t="s">
        <v>4544</v>
      </c>
      <c r="R314" s="2" t="s">
        <v>2215</v>
      </c>
      <c r="S314" s="3" t="str">
        <f t="shared" si="46"/>
        <v>%Z028125</v>
      </c>
      <c r="T314" s="2" t="str">
        <f t="shared" si="47"/>
        <v>08HS-PU802A</v>
      </c>
      <c r="U314" s="2" t="s">
        <v>5087</v>
      </c>
      <c r="V314" s="2" t="str">
        <f t="shared" si="48"/>
        <v>汽提塔底料泵PU802A停命令</v>
      </c>
      <c r="W314" s="114" t="s">
        <v>2554</v>
      </c>
      <c r="X314" s="2" t="s">
        <v>2555</v>
      </c>
      <c r="Y314" s="114" t="s">
        <v>2219</v>
      </c>
      <c r="Z314" s="58" t="s">
        <v>165</v>
      </c>
      <c r="AA314" s="4"/>
      <c r="AB314" s="4"/>
      <c r="AC314" s="5"/>
      <c r="AD314" s="6"/>
      <c r="AE314" s="6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4"/>
      <c r="BL314" s="8"/>
      <c r="BM314" s="8"/>
      <c r="BN314" s="8"/>
      <c r="BO314" s="4"/>
      <c r="BP314" s="4"/>
      <c r="BQ314" s="4"/>
      <c r="BR314" s="4"/>
      <c r="BS314" s="18"/>
      <c r="BT314" s="19"/>
      <c r="BU314" s="18"/>
      <c r="BV314" s="19"/>
    </row>
    <row r="315" spans="1:75" ht="19.899999999999999" customHeight="1">
      <c r="A315" s="194">
        <v>378</v>
      </c>
      <c r="B315" s="195">
        <v>26</v>
      </c>
      <c r="C315" s="195"/>
      <c r="D315" s="196" t="s">
        <v>5088</v>
      </c>
      <c r="E315" s="196" t="s">
        <v>5089</v>
      </c>
      <c r="F315" s="2" t="str">
        <f t="shared" si="52"/>
        <v>FCS0302</v>
      </c>
      <c r="G315" s="1">
        <f t="shared" si="53"/>
        <v>2</v>
      </c>
      <c r="H315" s="1">
        <f t="shared" si="54"/>
        <v>8</v>
      </c>
      <c r="I315" s="1">
        <v>26</v>
      </c>
      <c r="J315" s="60" t="str">
        <f t="shared" si="55"/>
        <v>ADV551-P</v>
      </c>
      <c r="K315" s="57" t="str">
        <f t="shared" si="45"/>
        <v>DO</v>
      </c>
      <c r="L315" s="2"/>
      <c r="M315" s="2" t="s">
        <v>2005</v>
      </c>
      <c r="N315" s="2" t="s">
        <v>489</v>
      </c>
      <c r="O315" s="2">
        <v>43</v>
      </c>
      <c r="P315" s="2"/>
      <c r="Q315" s="2" t="s">
        <v>4548</v>
      </c>
      <c r="R315" s="2" t="s">
        <v>2215</v>
      </c>
      <c r="S315" s="3" t="str">
        <f t="shared" si="46"/>
        <v>%Z028126</v>
      </c>
      <c r="T315" s="2" t="str">
        <f t="shared" si="47"/>
        <v>08HS-PU802S</v>
      </c>
      <c r="U315" s="2" t="s">
        <v>5090</v>
      </c>
      <c r="V315" s="2" t="str">
        <f t="shared" si="48"/>
        <v>汽提塔底料泵PU802S停命令</v>
      </c>
      <c r="W315" s="114" t="s">
        <v>2554</v>
      </c>
      <c r="X315" s="2" t="s">
        <v>2555</v>
      </c>
      <c r="Y315" s="114" t="s">
        <v>2219</v>
      </c>
      <c r="Z315" s="58" t="s">
        <v>165</v>
      </c>
      <c r="AA315" s="4"/>
      <c r="AB315" s="4"/>
      <c r="AC315" s="5"/>
      <c r="AD315" s="6"/>
      <c r="AE315" s="6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4"/>
      <c r="BL315" s="8"/>
      <c r="BM315" s="8"/>
      <c r="BN315" s="8"/>
      <c r="BO315" s="4"/>
      <c r="BP315" s="4"/>
      <c r="BQ315" s="4"/>
      <c r="BR315" s="4"/>
      <c r="BS315" s="18"/>
      <c r="BT315" s="19"/>
      <c r="BU315" s="18"/>
      <c r="BV315" s="19"/>
    </row>
    <row r="316" spans="1:75" ht="19.899999999999999" customHeight="1">
      <c r="A316" s="194">
        <v>379</v>
      </c>
      <c r="B316" s="195">
        <v>27</v>
      </c>
      <c r="C316" s="195"/>
      <c r="D316" s="196" t="s">
        <v>5091</v>
      </c>
      <c r="E316" s="196" t="s">
        <v>5092</v>
      </c>
      <c r="F316" s="2" t="str">
        <f t="shared" si="52"/>
        <v>FCS0302</v>
      </c>
      <c r="G316" s="1">
        <f t="shared" si="53"/>
        <v>2</v>
      </c>
      <c r="H316" s="1">
        <f t="shared" si="54"/>
        <v>8</v>
      </c>
      <c r="I316" s="1">
        <v>27</v>
      </c>
      <c r="J316" s="60" t="str">
        <f t="shared" si="55"/>
        <v>ADV551-P</v>
      </c>
      <c r="K316" s="57" t="str">
        <f t="shared" si="45"/>
        <v>DO</v>
      </c>
      <c r="L316" s="2"/>
      <c r="M316" s="2" t="s">
        <v>2005</v>
      </c>
      <c r="N316" s="2" t="s">
        <v>489</v>
      </c>
      <c r="O316" s="2">
        <v>43</v>
      </c>
      <c r="P316" s="2"/>
      <c r="Q316" s="2" t="s">
        <v>4552</v>
      </c>
      <c r="R316" s="2" t="s">
        <v>2215</v>
      </c>
      <c r="S316" s="3" t="str">
        <f t="shared" si="46"/>
        <v>%Z028127</v>
      </c>
      <c r="T316" s="2" t="str">
        <f t="shared" si="47"/>
        <v>08HS-PU803A</v>
      </c>
      <c r="U316" s="2" t="s">
        <v>5093</v>
      </c>
      <c r="V316" s="2" t="str">
        <f t="shared" si="48"/>
        <v>汽提塔顶料泵PU803A停命令</v>
      </c>
      <c r="W316" s="114" t="s">
        <v>2554</v>
      </c>
      <c r="X316" s="2" t="s">
        <v>2555</v>
      </c>
      <c r="Y316" s="114" t="s">
        <v>2219</v>
      </c>
      <c r="Z316" s="58" t="s">
        <v>165</v>
      </c>
      <c r="AA316" s="4"/>
      <c r="AB316" s="4"/>
      <c r="AC316" s="5"/>
      <c r="AD316" s="6"/>
      <c r="AE316" s="6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4"/>
      <c r="BL316" s="8"/>
      <c r="BM316" s="8"/>
      <c r="BN316" s="8"/>
      <c r="BO316" s="4"/>
      <c r="BP316" s="4"/>
      <c r="BQ316" s="4"/>
      <c r="BR316" s="4"/>
      <c r="BS316" s="18"/>
      <c r="BT316" s="19"/>
      <c r="BU316" s="18"/>
      <c r="BV316" s="19"/>
    </row>
    <row r="317" spans="1:75" ht="19.899999999999999" customHeight="1">
      <c r="A317" s="194">
        <v>380</v>
      </c>
      <c r="B317" s="195">
        <v>28</v>
      </c>
      <c r="C317" s="195"/>
      <c r="D317" s="196" t="s">
        <v>5094</v>
      </c>
      <c r="E317" s="196" t="s">
        <v>5095</v>
      </c>
      <c r="F317" s="2" t="str">
        <f t="shared" si="52"/>
        <v>FCS0302</v>
      </c>
      <c r="G317" s="1">
        <f t="shared" si="53"/>
        <v>2</v>
      </c>
      <c r="H317" s="1">
        <f t="shared" si="54"/>
        <v>8</v>
      </c>
      <c r="I317" s="1">
        <v>28</v>
      </c>
      <c r="J317" s="60" t="str">
        <f t="shared" si="55"/>
        <v>ADV551-P</v>
      </c>
      <c r="K317" s="57" t="str">
        <f t="shared" si="45"/>
        <v>DO</v>
      </c>
      <c r="L317" s="2"/>
      <c r="M317" s="2" t="s">
        <v>2005</v>
      </c>
      <c r="N317" s="2" t="s">
        <v>489</v>
      </c>
      <c r="O317" s="2">
        <v>43</v>
      </c>
      <c r="P317" s="2"/>
      <c r="Q317" s="2" t="s">
        <v>4556</v>
      </c>
      <c r="R317" s="2" t="s">
        <v>2215</v>
      </c>
      <c r="S317" s="3" t="str">
        <f t="shared" si="46"/>
        <v>%Z028128</v>
      </c>
      <c r="T317" s="2" t="str">
        <f t="shared" si="47"/>
        <v>08HS-PU803S</v>
      </c>
      <c r="U317" s="2" t="s">
        <v>5096</v>
      </c>
      <c r="V317" s="2" t="str">
        <f t="shared" si="48"/>
        <v>汽提塔顶料泵PU803S停命令</v>
      </c>
      <c r="W317" s="114" t="s">
        <v>2554</v>
      </c>
      <c r="X317" s="2" t="s">
        <v>2555</v>
      </c>
      <c r="Y317" s="114" t="s">
        <v>2219</v>
      </c>
      <c r="Z317" s="58" t="s">
        <v>165</v>
      </c>
      <c r="AA317" s="4"/>
      <c r="AB317" s="4"/>
      <c r="AC317" s="5"/>
      <c r="AD317" s="6"/>
      <c r="AE317" s="6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4"/>
      <c r="BL317" s="8"/>
      <c r="BM317" s="8"/>
      <c r="BN317" s="8"/>
      <c r="BO317" s="4"/>
      <c r="BP317" s="4"/>
      <c r="BQ317" s="4"/>
      <c r="BR317" s="4"/>
      <c r="BS317" s="18"/>
      <c r="BT317" s="19"/>
      <c r="BU317" s="18"/>
      <c r="BV317" s="19"/>
    </row>
    <row r="318" spans="1:75" ht="19.899999999999999" customHeight="1">
      <c r="A318" s="194">
        <v>381</v>
      </c>
      <c r="B318" s="195">
        <v>29</v>
      </c>
      <c r="C318" s="195"/>
      <c r="D318" s="196" t="s">
        <v>5097</v>
      </c>
      <c r="E318" s="196" t="s">
        <v>5098</v>
      </c>
      <c r="F318" s="2" t="str">
        <f t="shared" si="52"/>
        <v>FCS0302</v>
      </c>
      <c r="G318" s="1">
        <f t="shared" si="53"/>
        <v>2</v>
      </c>
      <c r="H318" s="1">
        <f t="shared" si="54"/>
        <v>8</v>
      </c>
      <c r="I318" s="1">
        <v>29</v>
      </c>
      <c r="J318" s="60" t="str">
        <f t="shared" si="55"/>
        <v>ADV551-P</v>
      </c>
      <c r="K318" s="57" t="str">
        <f t="shared" si="45"/>
        <v>DO</v>
      </c>
      <c r="L318" s="2"/>
      <c r="M318" s="2" t="s">
        <v>2005</v>
      </c>
      <c r="N318" s="2" t="s">
        <v>489</v>
      </c>
      <c r="O318" s="2">
        <v>43</v>
      </c>
      <c r="P318" s="2"/>
      <c r="Q318" s="2" t="s">
        <v>4560</v>
      </c>
      <c r="R318" s="2" t="s">
        <v>2215</v>
      </c>
      <c r="S318" s="3" t="str">
        <f t="shared" si="46"/>
        <v>%Z028129</v>
      </c>
      <c r="T318" s="2" t="str">
        <f t="shared" si="47"/>
        <v>08HS-PU804A</v>
      </c>
      <c r="U318" s="2" t="s">
        <v>5099</v>
      </c>
      <c r="V318" s="2" t="str">
        <f t="shared" si="48"/>
        <v>污水泵PU804A停命令</v>
      </c>
      <c r="W318" s="114" t="s">
        <v>2554</v>
      </c>
      <c r="X318" s="2" t="s">
        <v>2555</v>
      </c>
      <c r="Y318" s="114" t="s">
        <v>2219</v>
      </c>
      <c r="Z318" s="58" t="s">
        <v>165</v>
      </c>
      <c r="AA318" s="4"/>
      <c r="AB318" s="4"/>
      <c r="AC318" s="5"/>
      <c r="AD318" s="6"/>
      <c r="AE318" s="6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4"/>
      <c r="BL318" s="8"/>
      <c r="BM318" s="8"/>
      <c r="BN318" s="8"/>
      <c r="BO318" s="4"/>
      <c r="BP318" s="4"/>
      <c r="BQ318" s="4"/>
      <c r="BR318" s="4"/>
      <c r="BS318" s="18"/>
      <c r="BT318" s="19"/>
      <c r="BU318" s="18"/>
      <c r="BV318" s="19"/>
    </row>
    <row r="319" spans="1:75" ht="19.899999999999999" customHeight="1">
      <c r="A319" s="194">
        <v>382</v>
      </c>
      <c r="B319" s="204">
        <v>30</v>
      </c>
      <c r="C319" s="195"/>
      <c r="D319" s="115" t="s">
        <v>5100</v>
      </c>
      <c r="E319" s="196" t="s">
        <v>5101</v>
      </c>
      <c r="F319" s="2" t="str">
        <f t="shared" si="52"/>
        <v>FCS0302</v>
      </c>
      <c r="G319" s="1">
        <f t="shared" si="53"/>
        <v>2</v>
      </c>
      <c r="H319" s="1">
        <f t="shared" si="54"/>
        <v>8</v>
      </c>
      <c r="I319" s="1">
        <v>30</v>
      </c>
      <c r="J319" s="60" t="str">
        <f t="shared" si="55"/>
        <v>ADV551-P</v>
      </c>
      <c r="K319" s="57" t="str">
        <f t="shared" si="45"/>
        <v>DO</v>
      </c>
      <c r="L319" s="2"/>
      <c r="M319" s="2" t="s">
        <v>2005</v>
      </c>
      <c r="N319" s="2" t="s">
        <v>489</v>
      </c>
      <c r="O319" s="2">
        <v>43</v>
      </c>
      <c r="P319" s="2"/>
      <c r="Q319" s="2" t="s">
        <v>4564</v>
      </c>
      <c r="R319" s="2" t="s">
        <v>2215</v>
      </c>
      <c r="S319" s="3" t="str">
        <f t="shared" si="46"/>
        <v>%Z028130</v>
      </c>
      <c r="T319" s="2" t="str">
        <f t="shared" si="47"/>
        <v>08HS-PU804S</v>
      </c>
      <c r="U319" s="36" t="s">
        <v>5102</v>
      </c>
      <c r="V319" s="2" t="str">
        <f t="shared" si="48"/>
        <v>污水泵PU804S停命令</v>
      </c>
      <c r="W319" s="114" t="s">
        <v>2554</v>
      </c>
      <c r="X319" s="2" t="s">
        <v>2555</v>
      </c>
      <c r="Y319" s="114" t="s">
        <v>2219</v>
      </c>
      <c r="Z319" s="58" t="s">
        <v>165</v>
      </c>
      <c r="AA319" s="4"/>
      <c r="AB319" s="4"/>
      <c r="AC319" s="5"/>
      <c r="AD319" s="6"/>
      <c r="AE319" s="6"/>
      <c r="AF319" s="4"/>
      <c r="AG319" s="4"/>
      <c r="AH319" s="4"/>
      <c r="AI319" s="4"/>
      <c r="AJ319" s="7"/>
      <c r="AK319" s="4"/>
      <c r="AL319" s="4"/>
      <c r="AM319" s="4"/>
      <c r="AN319" s="4"/>
      <c r="AO319" s="4"/>
      <c r="AP319" s="4"/>
      <c r="AQ319" s="4"/>
      <c r="AR319" s="4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4"/>
      <c r="BL319" s="8"/>
      <c r="BM319" s="8"/>
      <c r="BN319" s="8"/>
      <c r="BO319" s="4"/>
      <c r="BP319" s="4"/>
      <c r="BQ319" s="4"/>
      <c r="BR319" s="4"/>
      <c r="BS319" s="18"/>
      <c r="BT319" s="19"/>
      <c r="BU319" s="18"/>
      <c r="BV319" s="19"/>
    </row>
    <row r="320" spans="1:75" ht="19.899999999999999" customHeight="1">
      <c r="A320" s="194">
        <v>383</v>
      </c>
      <c r="B320" s="204">
        <v>31</v>
      </c>
      <c r="C320" s="195"/>
      <c r="D320" s="115"/>
      <c r="E320" s="196" t="s">
        <v>2635</v>
      </c>
      <c r="F320" s="2" t="str">
        <f t="shared" si="52"/>
        <v>FCS0302</v>
      </c>
      <c r="G320" s="1">
        <f t="shared" si="53"/>
        <v>2</v>
      </c>
      <c r="H320" s="1">
        <f t="shared" si="54"/>
        <v>8</v>
      </c>
      <c r="I320" s="1">
        <v>31</v>
      </c>
      <c r="J320" s="60" t="str">
        <f t="shared" si="55"/>
        <v>ADV551-P</v>
      </c>
      <c r="K320" s="57" t="str">
        <f t="shared" si="45"/>
        <v>DO</v>
      </c>
      <c r="L320" s="2"/>
      <c r="M320" s="2" t="s">
        <v>2005</v>
      </c>
      <c r="N320" s="2" t="s">
        <v>489</v>
      </c>
      <c r="O320" s="2"/>
      <c r="P320" s="2"/>
      <c r="Q320" s="2"/>
      <c r="R320" s="2"/>
      <c r="S320" s="3" t="str">
        <f t="shared" si="46"/>
        <v>%Z028131</v>
      </c>
      <c r="T320" s="2" t="str">
        <f t="shared" si="47"/>
        <v/>
      </c>
      <c r="U320" s="36"/>
      <c r="V320" s="2" t="str">
        <f t="shared" si="48"/>
        <v>REDO SPARE</v>
      </c>
      <c r="W320" s="114" t="s">
        <v>2554</v>
      </c>
      <c r="X320" s="2" t="s">
        <v>2555</v>
      </c>
      <c r="Y320" s="114"/>
      <c r="Z320" s="58" t="s">
        <v>165</v>
      </c>
      <c r="AA320" s="4"/>
      <c r="AB320" s="4"/>
      <c r="AC320" s="5"/>
      <c r="AD320" s="6"/>
      <c r="AE320" s="6"/>
      <c r="AF320" s="4"/>
      <c r="AG320" s="4"/>
      <c r="AH320" s="4"/>
      <c r="AI320" s="4"/>
      <c r="AJ320" s="8"/>
      <c r="AK320" s="4"/>
      <c r="AL320" s="4"/>
      <c r="AM320" s="4"/>
      <c r="AN320" s="4"/>
      <c r="AO320" s="4"/>
      <c r="AP320" s="4"/>
      <c r="AQ320" s="4"/>
      <c r="AR320" s="4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4"/>
      <c r="BL320" s="8"/>
      <c r="BM320" s="8"/>
      <c r="BN320" s="8"/>
      <c r="BO320" s="4"/>
      <c r="BP320" s="4"/>
      <c r="BQ320" s="4"/>
      <c r="BR320" s="4"/>
      <c r="BS320" s="18"/>
      <c r="BT320" s="19"/>
      <c r="BU320" s="18"/>
      <c r="BV320" s="19"/>
    </row>
    <row r="321" spans="1:75" ht="19.899999999999999" customHeight="1">
      <c r="A321" s="194">
        <v>384</v>
      </c>
      <c r="B321" s="204">
        <v>32</v>
      </c>
      <c r="C321" s="195"/>
      <c r="D321" s="115"/>
      <c r="E321" s="196" t="s">
        <v>2635</v>
      </c>
      <c r="F321" s="2" t="str">
        <f t="shared" si="52"/>
        <v>FCS0302</v>
      </c>
      <c r="G321" s="1">
        <f t="shared" si="53"/>
        <v>2</v>
      </c>
      <c r="H321" s="1">
        <f t="shared" si="54"/>
        <v>8</v>
      </c>
      <c r="I321" s="1">
        <v>32</v>
      </c>
      <c r="J321" s="60" t="str">
        <f t="shared" si="55"/>
        <v>ADV551-P</v>
      </c>
      <c r="K321" s="57" t="str">
        <f t="shared" si="45"/>
        <v>DO</v>
      </c>
      <c r="L321" s="2"/>
      <c r="M321" s="2" t="s">
        <v>2005</v>
      </c>
      <c r="N321" s="2" t="s">
        <v>489</v>
      </c>
      <c r="O321" s="2"/>
      <c r="P321" s="2"/>
      <c r="Q321" s="2"/>
      <c r="R321" s="2"/>
      <c r="S321" s="3" t="str">
        <f t="shared" si="46"/>
        <v>%Z028132</v>
      </c>
      <c r="T321" s="2" t="str">
        <f t="shared" si="47"/>
        <v/>
      </c>
      <c r="U321" s="36"/>
      <c r="V321" s="2" t="str">
        <f t="shared" si="48"/>
        <v>REDO SPARE</v>
      </c>
      <c r="W321" s="114" t="s">
        <v>2554</v>
      </c>
      <c r="X321" s="2" t="s">
        <v>2555</v>
      </c>
      <c r="Y321" s="114"/>
      <c r="Z321" s="58" t="s">
        <v>165</v>
      </c>
      <c r="AA321" s="4"/>
      <c r="AB321" s="4"/>
      <c r="AC321" s="5"/>
      <c r="AD321" s="6"/>
      <c r="AE321" s="6"/>
      <c r="AF321" s="4"/>
      <c r="AG321" s="4"/>
      <c r="AH321" s="4"/>
      <c r="AI321" s="4"/>
      <c r="AJ321" s="8"/>
      <c r="AK321" s="4"/>
      <c r="AL321" s="4"/>
      <c r="AM321" s="4"/>
      <c r="AN321" s="4"/>
      <c r="AO321" s="4"/>
      <c r="AP321" s="4"/>
      <c r="AQ321" s="4"/>
      <c r="AR321" s="4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4"/>
      <c r="BL321" s="8"/>
      <c r="BM321" s="8"/>
      <c r="BN321" s="8"/>
      <c r="BO321" s="4"/>
      <c r="BP321" s="4"/>
      <c r="BQ321" s="4"/>
      <c r="BR321" s="4"/>
      <c r="BS321" s="18"/>
      <c r="BT321" s="19"/>
      <c r="BU321" s="18"/>
      <c r="BV321" s="19"/>
    </row>
    <row r="322" spans="1:75" ht="19.899999999999999" customHeight="1">
      <c r="A322" s="194">
        <v>385</v>
      </c>
      <c r="B322" s="195">
        <v>1</v>
      </c>
      <c r="C322" s="195"/>
      <c r="D322" s="196" t="s">
        <v>5103</v>
      </c>
      <c r="E322" s="196" t="s">
        <v>5104</v>
      </c>
      <c r="F322" s="2" t="str">
        <f t="shared" ref="F322:F353" si="56">F321</f>
        <v>FCS0302</v>
      </c>
      <c r="G322" s="1">
        <v>3</v>
      </c>
      <c r="H322" s="1">
        <v>8</v>
      </c>
      <c r="I322" s="1">
        <v>1</v>
      </c>
      <c r="J322" s="60" t="s">
        <v>2552</v>
      </c>
      <c r="K322" s="57" t="str">
        <f t="shared" ref="K322:K385" si="57">IF(MID(J322,4,3)="551","DO","DI")</f>
        <v>DO</v>
      </c>
      <c r="L322" s="2"/>
      <c r="M322" s="2" t="s">
        <v>2005</v>
      </c>
      <c r="N322" s="2" t="s">
        <v>489</v>
      </c>
      <c r="O322" s="2">
        <v>43</v>
      </c>
      <c r="P322" s="2"/>
      <c r="Q322" s="2" t="s">
        <v>4568</v>
      </c>
      <c r="R322" s="2" t="s">
        <v>2215</v>
      </c>
      <c r="S322" s="3" t="str">
        <f t="shared" ref="S322:S385" si="58">"%Z"&amp;TEXT(G322,"00")&amp;TEXT(H322,"0")&amp;"1"&amp;TEXT(I322,"00")</f>
        <v>%Z038101</v>
      </c>
      <c r="T322" s="2" t="str">
        <f t="shared" ref="T322:T385" si="59">IF(D322&lt;&gt;"",D322,"")</f>
        <v>08HSC-PU805A</v>
      </c>
      <c r="U322" s="2" t="s">
        <v>5105</v>
      </c>
      <c r="V322" s="2" t="str">
        <f t="shared" ref="V322:V385" si="60">IF(E322&lt;&gt;"",E322,"")</f>
        <v>污水罐泵PU805A停命令</v>
      </c>
      <c r="W322" s="114" t="s">
        <v>2554</v>
      </c>
      <c r="X322" s="2" t="s">
        <v>2555</v>
      </c>
      <c r="Y322" s="114" t="s">
        <v>2219</v>
      </c>
      <c r="Z322" s="58" t="s">
        <v>165</v>
      </c>
      <c r="AA322" s="4"/>
      <c r="AB322" s="4"/>
      <c r="AC322" s="5"/>
      <c r="AD322" s="6"/>
      <c r="AE322" s="6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4"/>
      <c r="BL322" s="8"/>
      <c r="BM322" s="8"/>
      <c r="BN322" s="8"/>
      <c r="BO322" s="4"/>
      <c r="BP322" s="4"/>
      <c r="BQ322" s="4"/>
      <c r="BR322" s="4"/>
      <c r="BS322" s="112"/>
      <c r="BT322" s="19"/>
      <c r="BU322" s="18"/>
      <c r="BV322" s="19"/>
      <c r="BW322" s="21"/>
    </row>
    <row r="323" spans="1:75" ht="19.899999999999999" customHeight="1">
      <c r="A323" s="194">
        <v>386</v>
      </c>
      <c r="B323" s="195">
        <v>2</v>
      </c>
      <c r="C323" s="195"/>
      <c r="D323" s="196" t="s">
        <v>5106</v>
      </c>
      <c r="E323" s="196" t="s">
        <v>5107</v>
      </c>
      <c r="F323" s="2" t="str">
        <f t="shared" si="56"/>
        <v>FCS0302</v>
      </c>
      <c r="G323" s="1">
        <f t="shared" ref="G323:G353" si="61">G322</f>
        <v>3</v>
      </c>
      <c r="H323" s="1">
        <f t="shared" ref="H323:H353" si="62">H322</f>
        <v>8</v>
      </c>
      <c r="I323" s="1">
        <v>2</v>
      </c>
      <c r="J323" s="60" t="str">
        <f t="shared" ref="J323:J353" si="63">J322</f>
        <v>ADV551-P</v>
      </c>
      <c r="K323" s="57" t="str">
        <f t="shared" si="57"/>
        <v>DO</v>
      </c>
      <c r="L323" s="2"/>
      <c r="M323" s="2" t="s">
        <v>2005</v>
      </c>
      <c r="N323" s="2" t="s">
        <v>489</v>
      </c>
      <c r="O323" s="2">
        <v>43</v>
      </c>
      <c r="P323" s="2"/>
      <c r="Q323" s="2" t="s">
        <v>4572</v>
      </c>
      <c r="R323" s="2" t="s">
        <v>2215</v>
      </c>
      <c r="S323" s="3" t="str">
        <f t="shared" si="58"/>
        <v>%Z038102</v>
      </c>
      <c r="T323" s="2" t="str">
        <f t="shared" si="59"/>
        <v>08HSC-PU805S</v>
      </c>
      <c r="U323" s="2" t="s">
        <v>5108</v>
      </c>
      <c r="V323" s="2" t="str">
        <f t="shared" si="60"/>
        <v>污水罐泵PU805S停命令</v>
      </c>
      <c r="W323" s="114" t="s">
        <v>2554</v>
      </c>
      <c r="X323" s="2" t="s">
        <v>2555</v>
      </c>
      <c r="Y323" s="114" t="s">
        <v>2219</v>
      </c>
      <c r="Z323" s="58" t="s">
        <v>165</v>
      </c>
      <c r="AA323" s="4"/>
      <c r="AB323" s="4"/>
      <c r="AC323" s="5"/>
      <c r="AD323" s="6"/>
      <c r="AE323" s="6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4"/>
      <c r="BL323" s="8"/>
      <c r="BM323" s="8"/>
      <c r="BN323" s="8"/>
      <c r="BO323" s="4"/>
      <c r="BP323" s="4"/>
      <c r="BQ323" s="4"/>
      <c r="BR323" s="4"/>
      <c r="BS323" s="112"/>
      <c r="BT323" s="19"/>
      <c r="BU323" s="18"/>
      <c r="BV323" s="19"/>
      <c r="BW323" s="21"/>
    </row>
    <row r="324" spans="1:75" ht="19.899999999999999" customHeight="1">
      <c r="A324" s="194">
        <v>387</v>
      </c>
      <c r="B324" s="195">
        <v>3</v>
      </c>
      <c r="C324" s="195"/>
      <c r="D324" s="196" t="s">
        <v>5109</v>
      </c>
      <c r="E324" s="196" t="s">
        <v>5110</v>
      </c>
      <c r="F324" s="2" t="str">
        <f t="shared" si="56"/>
        <v>FCS0302</v>
      </c>
      <c r="G324" s="1">
        <f t="shared" si="61"/>
        <v>3</v>
      </c>
      <c r="H324" s="1">
        <f t="shared" si="62"/>
        <v>8</v>
      </c>
      <c r="I324" s="1">
        <v>3</v>
      </c>
      <c r="J324" s="60" t="str">
        <f t="shared" si="63"/>
        <v>ADV551-P</v>
      </c>
      <c r="K324" s="57" t="str">
        <f t="shared" si="57"/>
        <v>DO</v>
      </c>
      <c r="L324" s="2"/>
      <c r="M324" s="2" t="s">
        <v>2005</v>
      </c>
      <c r="N324" s="2" t="s">
        <v>489</v>
      </c>
      <c r="O324" s="2">
        <v>43</v>
      </c>
      <c r="P324" s="2"/>
      <c r="Q324" s="2" t="s">
        <v>4576</v>
      </c>
      <c r="R324" s="2" t="s">
        <v>2215</v>
      </c>
      <c r="S324" s="3" t="str">
        <f t="shared" si="58"/>
        <v>%Z038103</v>
      </c>
      <c r="T324" s="2" t="str">
        <f t="shared" si="59"/>
        <v>08HSC-PU806A</v>
      </c>
      <c r="U324" s="2" t="s">
        <v>5111</v>
      </c>
      <c r="V324" s="2" t="str">
        <f t="shared" si="60"/>
        <v>工艺废水罐泵PU806A停命令</v>
      </c>
      <c r="W324" s="114" t="s">
        <v>2554</v>
      </c>
      <c r="X324" s="2" t="s">
        <v>2555</v>
      </c>
      <c r="Y324" s="114" t="s">
        <v>2219</v>
      </c>
      <c r="Z324" s="58" t="s">
        <v>165</v>
      </c>
      <c r="AA324" s="4"/>
      <c r="AB324" s="4"/>
      <c r="AC324" s="5"/>
      <c r="AD324" s="6"/>
      <c r="AE324" s="6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4"/>
      <c r="BL324" s="8"/>
      <c r="BM324" s="8"/>
      <c r="BN324" s="8"/>
      <c r="BO324" s="4"/>
      <c r="BP324" s="4"/>
      <c r="BQ324" s="4"/>
      <c r="BR324" s="4"/>
      <c r="BS324" s="112"/>
      <c r="BT324" s="19"/>
      <c r="BU324" s="18"/>
      <c r="BV324" s="19"/>
      <c r="BW324" s="21"/>
    </row>
    <row r="325" spans="1:75" ht="19.899999999999999" customHeight="1">
      <c r="A325" s="194">
        <v>388</v>
      </c>
      <c r="B325" s="195">
        <v>4</v>
      </c>
      <c r="C325" s="195"/>
      <c r="D325" s="196" t="s">
        <v>5112</v>
      </c>
      <c r="E325" s="196" t="s">
        <v>5113</v>
      </c>
      <c r="F325" s="2" t="str">
        <f t="shared" si="56"/>
        <v>FCS0302</v>
      </c>
      <c r="G325" s="1">
        <f t="shared" si="61"/>
        <v>3</v>
      </c>
      <c r="H325" s="1">
        <f t="shared" si="62"/>
        <v>8</v>
      </c>
      <c r="I325" s="1">
        <v>4</v>
      </c>
      <c r="J325" s="60" t="str">
        <f t="shared" si="63"/>
        <v>ADV551-P</v>
      </c>
      <c r="K325" s="57" t="str">
        <f t="shared" si="57"/>
        <v>DO</v>
      </c>
      <c r="L325" s="2"/>
      <c r="M325" s="2" t="s">
        <v>2005</v>
      </c>
      <c r="N325" s="2" t="s">
        <v>489</v>
      </c>
      <c r="O325" s="2">
        <v>43</v>
      </c>
      <c r="P325" s="2"/>
      <c r="Q325" s="2" t="s">
        <v>4580</v>
      </c>
      <c r="R325" s="2" t="s">
        <v>2215</v>
      </c>
      <c r="S325" s="3" t="str">
        <f t="shared" si="58"/>
        <v>%Z038104</v>
      </c>
      <c r="T325" s="2" t="str">
        <f t="shared" si="59"/>
        <v>08HSC-PU806S</v>
      </c>
      <c r="U325" s="2" t="s">
        <v>5114</v>
      </c>
      <c r="V325" s="2" t="str">
        <f t="shared" si="60"/>
        <v>工艺废水罐泵PU806S停命令</v>
      </c>
      <c r="W325" s="114" t="s">
        <v>2554</v>
      </c>
      <c r="X325" s="2" t="s">
        <v>2555</v>
      </c>
      <c r="Y325" s="114" t="s">
        <v>2219</v>
      </c>
      <c r="Z325" s="58" t="s">
        <v>165</v>
      </c>
      <c r="AA325" s="4"/>
      <c r="AB325" s="4"/>
      <c r="AC325" s="5"/>
      <c r="AD325" s="6"/>
      <c r="AE325" s="6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4"/>
      <c r="BL325" s="8"/>
      <c r="BM325" s="8"/>
      <c r="BN325" s="8"/>
      <c r="BO325" s="4"/>
      <c r="BP325" s="4"/>
      <c r="BQ325" s="4"/>
      <c r="BR325" s="4"/>
      <c r="BS325" s="112"/>
      <c r="BT325" s="19"/>
      <c r="BU325" s="18"/>
      <c r="BV325" s="19"/>
      <c r="BW325" s="21"/>
    </row>
    <row r="326" spans="1:75" ht="19.899999999999999" customHeight="1">
      <c r="A326" s="194">
        <v>389</v>
      </c>
      <c r="B326" s="195">
        <v>5</v>
      </c>
      <c r="C326" s="195"/>
      <c r="D326" s="196" t="s">
        <v>5115</v>
      </c>
      <c r="E326" s="196" t="s">
        <v>5116</v>
      </c>
      <c r="F326" s="2" t="str">
        <f t="shared" si="56"/>
        <v>FCS0302</v>
      </c>
      <c r="G326" s="1">
        <f t="shared" si="61"/>
        <v>3</v>
      </c>
      <c r="H326" s="1">
        <f t="shared" si="62"/>
        <v>8</v>
      </c>
      <c r="I326" s="1">
        <v>5</v>
      </c>
      <c r="J326" s="60" t="str">
        <f t="shared" si="63"/>
        <v>ADV551-P</v>
      </c>
      <c r="K326" s="57" t="str">
        <f t="shared" si="57"/>
        <v>DO</v>
      </c>
      <c r="L326" s="2"/>
      <c r="M326" s="2" t="s">
        <v>2005</v>
      </c>
      <c r="N326" s="2" t="s">
        <v>489</v>
      </c>
      <c r="O326" s="2">
        <v>43</v>
      </c>
      <c r="P326" s="2"/>
      <c r="Q326" s="2" t="s">
        <v>4584</v>
      </c>
      <c r="R326" s="2" t="s">
        <v>2215</v>
      </c>
      <c r="S326" s="3" t="str">
        <f t="shared" si="58"/>
        <v>%Z038105</v>
      </c>
      <c r="T326" s="2" t="str">
        <f t="shared" si="59"/>
        <v>08HS-PU807</v>
      </c>
      <c r="U326" s="2" t="s">
        <v>5117</v>
      </c>
      <c r="V326" s="2" t="str">
        <f t="shared" si="60"/>
        <v>污染区雨水泵PU807停命令</v>
      </c>
      <c r="W326" s="114" t="s">
        <v>2554</v>
      </c>
      <c r="X326" s="2" t="s">
        <v>2555</v>
      </c>
      <c r="Y326" s="114" t="s">
        <v>2219</v>
      </c>
      <c r="Z326" s="58" t="s">
        <v>165</v>
      </c>
      <c r="AA326" s="4"/>
      <c r="AB326" s="4"/>
      <c r="AC326" s="5"/>
      <c r="AD326" s="6"/>
      <c r="AE326" s="6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4"/>
      <c r="BL326" s="8"/>
      <c r="BM326" s="8"/>
      <c r="BN326" s="8"/>
      <c r="BO326" s="4"/>
      <c r="BP326" s="4"/>
      <c r="BQ326" s="4"/>
      <c r="BR326" s="4"/>
      <c r="BS326" s="112"/>
      <c r="BT326" s="19"/>
      <c r="BU326" s="18"/>
      <c r="BV326" s="19"/>
      <c r="BW326" s="21"/>
    </row>
    <row r="327" spans="1:75" ht="19.899999999999999" customHeight="1">
      <c r="A327" s="194">
        <v>390</v>
      </c>
      <c r="B327" s="195">
        <v>6</v>
      </c>
      <c r="C327" s="195"/>
      <c r="D327" s="196" t="s">
        <v>5118</v>
      </c>
      <c r="E327" s="196" t="s">
        <v>5119</v>
      </c>
      <c r="F327" s="2" t="str">
        <f t="shared" si="56"/>
        <v>FCS0302</v>
      </c>
      <c r="G327" s="1">
        <f t="shared" si="61"/>
        <v>3</v>
      </c>
      <c r="H327" s="1">
        <f t="shared" si="62"/>
        <v>8</v>
      </c>
      <c r="I327" s="1">
        <v>6</v>
      </c>
      <c r="J327" s="60" t="str">
        <f t="shared" si="63"/>
        <v>ADV551-P</v>
      </c>
      <c r="K327" s="57" t="str">
        <f t="shared" si="57"/>
        <v>DO</v>
      </c>
      <c r="L327" s="2"/>
      <c r="M327" s="2" t="s">
        <v>2005</v>
      </c>
      <c r="N327" s="2" t="s">
        <v>489</v>
      </c>
      <c r="O327" s="2">
        <v>43</v>
      </c>
      <c r="P327" s="2"/>
      <c r="Q327" s="2" t="s">
        <v>4588</v>
      </c>
      <c r="R327" s="2" t="s">
        <v>2215</v>
      </c>
      <c r="S327" s="3" t="str">
        <f t="shared" si="58"/>
        <v>%Z038106</v>
      </c>
      <c r="T327" s="2" t="str">
        <f t="shared" si="59"/>
        <v>08HS-PU903</v>
      </c>
      <c r="U327" s="2" t="s">
        <v>5120</v>
      </c>
      <c r="V327" s="2" t="str">
        <f t="shared" si="60"/>
        <v>排污泵PU903停命令</v>
      </c>
      <c r="W327" s="114" t="s">
        <v>2554</v>
      </c>
      <c r="X327" s="2" t="s">
        <v>2555</v>
      </c>
      <c r="Y327" s="114" t="s">
        <v>2219</v>
      </c>
      <c r="Z327" s="58" t="s">
        <v>165</v>
      </c>
      <c r="AA327" s="4"/>
      <c r="AB327" s="4"/>
      <c r="AC327" s="5"/>
      <c r="AD327" s="6"/>
      <c r="AE327" s="6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4"/>
      <c r="BL327" s="8"/>
      <c r="BM327" s="8"/>
      <c r="BN327" s="8"/>
      <c r="BO327" s="4"/>
      <c r="BP327" s="4"/>
      <c r="BQ327" s="4"/>
      <c r="BR327" s="4"/>
      <c r="BS327" s="112"/>
      <c r="BT327" s="19"/>
      <c r="BU327" s="18"/>
      <c r="BV327" s="19"/>
      <c r="BW327" s="21"/>
    </row>
    <row r="328" spans="1:75" ht="19.899999999999999" customHeight="1">
      <c r="A328" s="194">
        <v>391</v>
      </c>
      <c r="B328" s="195">
        <v>7</v>
      </c>
      <c r="C328" s="195"/>
      <c r="D328" s="196" t="s">
        <v>5121</v>
      </c>
      <c r="E328" s="196" t="s">
        <v>5122</v>
      </c>
      <c r="F328" s="2" t="str">
        <f t="shared" si="56"/>
        <v>FCS0302</v>
      </c>
      <c r="G328" s="1">
        <f t="shared" si="61"/>
        <v>3</v>
      </c>
      <c r="H328" s="1">
        <f t="shared" si="62"/>
        <v>8</v>
      </c>
      <c r="I328" s="1">
        <v>7</v>
      </c>
      <c r="J328" s="60" t="str">
        <f t="shared" si="63"/>
        <v>ADV551-P</v>
      </c>
      <c r="K328" s="57" t="str">
        <f t="shared" si="57"/>
        <v>DO</v>
      </c>
      <c r="L328" s="2"/>
      <c r="M328" s="2" t="s">
        <v>2005</v>
      </c>
      <c r="N328" s="2" t="s">
        <v>489</v>
      </c>
      <c r="O328" s="2">
        <v>43</v>
      </c>
      <c r="P328" s="2"/>
      <c r="Q328" s="2" t="s">
        <v>4592</v>
      </c>
      <c r="R328" s="2" t="s">
        <v>2215</v>
      </c>
      <c r="S328" s="3" t="str">
        <f t="shared" si="58"/>
        <v>%Z038107</v>
      </c>
      <c r="T328" s="2" t="str">
        <f t="shared" si="59"/>
        <v>08HS-PU906A</v>
      </c>
      <c r="U328" s="2" t="s">
        <v>5123</v>
      </c>
      <c r="V328" s="2" t="str">
        <f t="shared" si="60"/>
        <v>废液进料泵PU906A停命令</v>
      </c>
      <c r="W328" s="114" t="s">
        <v>2554</v>
      </c>
      <c r="X328" s="2" t="s">
        <v>2555</v>
      </c>
      <c r="Y328" s="114" t="s">
        <v>2219</v>
      </c>
      <c r="Z328" s="58" t="s">
        <v>165</v>
      </c>
      <c r="AA328" s="4"/>
      <c r="AB328" s="4"/>
      <c r="AC328" s="5"/>
      <c r="AD328" s="6"/>
      <c r="AE328" s="6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4"/>
      <c r="BL328" s="8"/>
      <c r="BM328" s="8"/>
      <c r="BN328" s="8"/>
      <c r="BO328" s="4"/>
      <c r="BP328" s="4"/>
      <c r="BQ328" s="4"/>
      <c r="BR328" s="4"/>
      <c r="BS328" s="18"/>
      <c r="BT328" s="19"/>
      <c r="BU328" s="18"/>
      <c r="BV328" s="19"/>
      <c r="BW328" s="21"/>
    </row>
    <row r="329" spans="1:75" ht="19.899999999999999" customHeight="1">
      <c r="A329" s="194">
        <v>392</v>
      </c>
      <c r="B329" s="195">
        <v>8</v>
      </c>
      <c r="C329" s="195"/>
      <c r="D329" s="196" t="s">
        <v>5124</v>
      </c>
      <c r="E329" s="196" t="s">
        <v>5125</v>
      </c>
      <c r="F329" s="2" t="str">
        <f t="shared" si="56"/>
        <v>FCS0302</v>
      </c>
      <c r="G329" s="1">
        <f t="shared" si="61"/>
        <v>3</v>
      </c>
      <c r="H329" s="1">
        <f t="shared" si="62"/>
        <v>8</v>
      </c>
      <c r="I329" s="1">
        <v>8</v>
      </c>
      <c r="J329" s="60" t="str">
        <f t="shared" si="63"/>
        <v>ADV551-P</v>
      </c>
      <c r="K329" s="57" t="str">
        <f t="shared" si="57"/>
        <v>DO</v>
      </c>
      <c r="L329" s="2"/>
      <c r="M329" s="2" t="s">
        <v>2005</v>
      </c>
      <c r="N329" s="2" t="s">
        <v>489</v>
      </c>
      <c r="O329" s="2">
        <v>43</v>
      </c>
      <c r="P329" s="2"/>
      <c r="Q329" s="2" t="s">
        <v>4596</v>
      </c>
      <c r="R329" s="2" t="s">
        <v>2215</v>
      </c>
      <c r="S329" s="3" t="str">
        <f t="shared" si="58"/>
        <v>%Z038108</v>
      </c>
      <c r="T329" s="2" t="str">
        <f t="shared" si="59"/>
        <v>08HS-PU906S</v>
      </c>
      <c r="U329" s="2" t="s">
        <v>5126</v>
      </c>
      <c r="V329" s="2" t="str">
        <f t="shared" si="60"/>
        <v>废液进料泵PU906S停命令</v>
      </c>
      <c r="W329" s="114" t="s">
        <v>2554</v>
      </c>
      <c r="X329" s="2" t="s">
        <v>2555</v>
      </c>
      <c r="Y329" s="114" t="s">
        <v>2219</v>
      </c>
      <c r="Z329" s="58" t="s">
        <v>165</v>
      </c>
      <c r="AA329" s="4"/>
      <c r="AB329" s="4"/>
      <c r="AC329" s="5"/>
      <c r="AD329" s="6"/>
      <c r="AE329" s="6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4"/>
      <c r="BL329" s="8"/>
      <c r="BM329" s="8"/>
      <c r="BN329" s="8"/>
      <c r="BO329" s="4"/>
      <c r="BP329" s="4"/>
      <c r="BQ329" s="4"/>
      <c r="BR329" s="4"/>
      <c r="BS329" s="18"/>
      <c r="BT329" s="19"/>
      <c r="BU329" s="18"/>
      <c r="BV329" s="19"/>
      <c r="BW329" s="21"/>
    </row>
    <row r="330" spans="1:75" ht="19.899999999999999" customHeight="1">
      <c r="A330" s="194">
        <v>393</v>
      </c>
      <c r="B330" s="195">
        <v>9</v>
      </c>
      <c r="C330" s="195"/>
      <c r="D330" s="196" t="s">
        <v>5127</v>
      </c>
      <c r="E330" s="196" t="s">
        <v>5128</v>
      </c>
      <c r="F330" s="2" t="str">
        <f t="shared" si="56"/>
        <v>FCS0302</v>
      </c>
      <c r="G330" s="1">
        <f t="shared" si="61"/>
        <v>3</v>
      </c>
      <c r="H330" s="1">
        <f t="shared" si="62"/>
        <v>8</v>
      </c>
      <c r="I330" s="1">
        <v>9</v>
      </c>
      <c r="J330" s="60" t="str">
        <f t="shared" si="63"/>
        <v>ADV551-P</v>
      </c>
      <c r="K330" s="57" t="str">
        <f t="shared" si="57"/>
        <v>DO</v>
      </c>
      <c r="L330" s="2"/>
      <c r="M330" s="2" t="s">
        <v>2005</v>
      </c>
      <c r="N330" s="2" t="s">
        <v>489</v>
      </c>
      <c r="O330" s="2">
        <v>43</v>
      </c>
      <c r="P330" s="2"/>
      <c r="Q330" s="2" t="s">
        <v>4600</v>
      </c>
      <c r="R330" s="2" t="s">
        <v>2215</v>
      </c>
      <c r="S330" s="3" t="str">
        <f t="shared" si="58"/>
        <v>%Z038109</v>
      </c>
      <c r="T330" s="2" t="str">
        <f t="shared" si="59"/>
        <v>08HS-PU912A</v>
      </c>
      <c r="U330" s="2" t="s">
        <v>5129</v>
      </c>
      <c r="V330" s="2" t="str">
        <f t="shared" si="60"/>
        <v>排气分离罐泵PU912A停命令</v>
      </c>
      <c r="W330" s="114" t="s">
        <v>2554</v>
      </c>
      <c r="X330" s="2" t="s">
        <v>2555</v>
      </c>
      <c r="Y330" s="114" t="s">
        <v>2219</v>
      </c>
      <c r="Z330" s="58" t="s">
        <v>165</v>
      </c>
      <c r="AA330" s="4"/>
      <c r="AB330" s="4"/>
      <c r="AC330" s="5"/>
      <c r="AD330" s="6"/>
      <c r="AE330" s="6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4"/>
      <c r="BL330" s="8"/>
      <c r="BM330" s="8"/>
      <c r="BN330" s="8"/>
      <c r="BO330" s="4"/>
      <c r="BP330" s="4"/>
      <c r="BQ330" s="4"/>
      <c r="BR330" s="4"/>
      <c r="BS330" s="112"/>
      <c r="BT330" s="19"/>
      <c r="BU330" s="18"/>
      <c r="BV330" s="19"/>
      <c r="BW330" s="21"/>
    </row>
    <row r="331" spans="1:75" ht="19.899999999999999" customHeight="1">
      <c r="A331" s="194">
        <v>394</v>
      </c>
      <c r="B331" s="195">
        <v>10</v>
      </c>
      <c r="C331" s="195"/>
      <c r="D331" s="196" t="s">
        <v>5130</v>
      </c>
      <c r="E331" s="196" t="s">
        <v>5131</v>
      </c>
      <c r="F331" s="2" t="str">
        <f t="shared" si="56"/>
        <v>FCS0302</v>
      </c>
      <c r="G331" s="1">
        <f t="shared" si="61"/>
        <v>3</v>
      </c>
      <c r="H331" s="1">
        <f t="shared" si="62"/>
        <v>8</v>
      </c>
      <c r="I331" s="1">
        <v>10</v>
      </c>
      <c r="J331" s="60" t="str">
        <f t="shared" si="63"/>
        <v>ADV551-P</v>
      </c>
      <c r="K331" s="57" t="str">
        <f t="shared" si="57"/>
        <v>DO</v>
      </c>
      <c r="L331" s="2"/>
      <c r="M331" s="2" t="s">
        <v>2005</v>
      </c>
      <c r="N331" s="2" t="s">
        <v>489</v>
      </c>
      <c r="O331" s="2">
        <v>43</v>
      </c>
      <c r="P331" s="2"/>
      <c r="Q331" s="2" t="s">
        <v>4604</v>
      </c>
      <c r="R331" s="2" t="s">
        <v>2215</v>
      </c>
      <c r="S331" s="3" t="str">
        <f t="shared" si="58"/>
        <v>%Z038110</v>
      </c>
      <c r="T331" s="2" t="str">
        <f t="shared" si="59"/>
        <v>08HS-PU912S</v>
      </c>
      <c r="U331" s="2" t="s">
        <v>5132</v>
      </c>
      <c r="V331" s="2" t="str">
        <f t="shared" si="60"/>
        <v>排气分离罐泵PU912S停命令</v>
      </c>
      <c r="W331" s="114" t="s">
        <v>2554</v>
      </c>
      <c r="X331" s="2" t="s">
        <v>2555</v>
      </c>
      <c r="Y331" s="114" t="s">
        <v>2219</v>
      </c>
      <c r="Z331" s="58" t="s">
        <v>165</v>
      </c>
      <c r="AA331" s="4"/>
      <c r="AB331" s="4"/>
      <c r="AC331" s="5"/>
      <c r="AD331" s="6"/>
      <c r="AE331" s="6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4"/>
      <c r="BL331" s="8"/>
      <c r="BM331" s="8"/>
      <c r="BN331" s="8"/>
      <c r="BO331" s="4"/>
      <c r="BP331" s="4"/>
      <c r="BQ331" s="4"/>
      <c r="BR331" s="4"/>
      <c r="BS331" s="18"/>
      <c r="BT331" s="19"/>
      <c r="BU331" s="18"/>
      <c r="BV331" s="19"/>
      <c r="BW331" s="21"/>
    </row>
    <row r="332" spans="1:75" ht="19.899999999999999" customHeight="1">
      <c r="A332" s="194">
        <v>395</v>
      </c>
      <c r="B332" s="195">
        <v>11</v>
      </c>
      <c r="C332" s="195"/>
      <c r="D332" s="196" t="s">
        <v>5133</v>
      </c>
      <c r="E332" s="196" t="s">
        <v>5134</v>
      </c>
      <c r="F332" s="2" t="str">
        <f t="shared" si="56"/>
        <v>FCS0302</v>
      </c>
      <c r="G332" s="1">
        <f t="shared" si="61"/>
        <v>3</v>
      </c>
      <c r="H332" s="1">
        <f t="shared" si="62"/>
        <v>8</v>
      </c>
      <c r="I332" s="1">
        <v>11</v>
      </c>
      <c r="J332" s="60" t="str">
        <f t="shared" si="63"/>
        <v>ADV551-P</v>
      </c>
      <c r="K332" s="57" t="str">
        <f t="shared" si="57"/>
        <v>DO</v>
      </c>
      <c r="L332" s="2"/>
      <c r="M332" s="2" t="s">
        <v>2005</v>
      </c>
      <c r="N332" s="2" t="s">
        <v>489</v>
      </c>
      <c r="O332" s="2">
        <v>44</v>
      </c>
      <c r="P332" s="2"/>
      <c r="Q332" s="2" t="s">
        <v>4608</v>
      </c>
      <c r="R332" s="2" t="s">
        <v>2215</v>
      </c>
      <c r="S332" s="3" t="str">
        <f t="shared" si="58"/>
        <v>%Z038111</v>
      </c>
      <c r="T332" s="2" t="str">
        <f t="shared" si="59"/>
        <v>08HS-PU913A</v>
      </c>
      <c r="U332" s="2" t="s">
        <v>5135</v>
      </c>
      <c r="V332" s="2" t="str">
        <f t="shared" si="60"/>
        <v>排气洗涤塔循环泵PU913A停</v>
      </c>
      <c r="W332" s="114" t="s">
        <v>2554</v>
      </c>
      <c r="X332" s="2" t="s">
        <v>2555</v>
      </c>
      <c r="Y332" s="114" t="s">
        <v>2219</v>
      </c>
      <c r="Z332" s="58" t="s">
        <v>165</v>
      </c>
      <c r="AA332" s="4"/>
      <c r="AB332" s="4"/>
      <c r="AC332" s="5"/>
      <c r="AD332" s="6"/>
      <c r="AE332" s="6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4"/>
      <c r="BL332" s="8"/>
      <c r="BM332" s="8"/>
      <c r="BN332" s="8"/>
      <c r="BO332" s="4"/>
      <c r="BP332" s="4"/>
      <c r="BQ332" s="4"/>
      <c r="BR332" s="4"/>
      <c r="BS332" s="18"/>
      <c r="BT332" s="19"/>
      <c r="BU332" s="18"/>
      <c r="BV332" s="19"/>
      <c r="BW332" s="21"/>
    </row>
    <row r="333" spans="1:75" ht="19.899999999999999" customHeight="1">
      <c r="A333" s="194">
        <v>396</v>
      </c>
      <c r="B333" s="195">
        <v>12</v>
      </c>
      <c r="C333" s="195"/>
      <c r="D333" s="196" t="s">
        <v>5136</v>
      </c>
      <c r="E333" s="196" t="s">
        <v>5137</v>
      </c>
      <c r="F333" s="2" t="str">
        <f t="shared" si="56"/>
        <v>FCS0302</v>
      </c>
      <c r="G333" s="1">
        <f t="shared" si="61"/>
        <v>3</v>
      </c>
      <c r="H333" s="1">
        <f t="shared" si="62"/>
        <v>8</v>
      </c>
      <c r="I333" s="1">
        <v>12</v>
      </c>
      <c r="J333" s="60" t="str">
        <f t="shared" si="63"/>
        <v>ADV551-P</v>
      </c>
      <c r="K333" s="57" t="str">
        <f t="shared" si="57"/>
        <v>DO</v>
      </c>
      <c r="L333" s="2"/>
      <c r="M333" s="2" t="s">
        <v>2005</v>
      </c>
      <c r="N333" s="2" t="s">
        <v>489</v>
      </c>
      <c r="O333" s="2">
        <v>44</v>
      </c>
      <c r="P333" s="2"/>
      <c r="Q333" s="2" t="s">
        <v>4612</v>
      </c>
      <c r="R333" s="2" t="s">
        <v>2215</v>
      </c>
      <c r="S333" s="3" t="str">
        <f t="shared" si="58"/>
        <v>%Z038112</v>
      </c>
      <c r="T333" s="2" t="str">
        <f t="shared" si="59"/>
        <v>08HS-PU913S</v>
      </c>
      <c r="U333" s="2" t="s">
        <v>5138</v>
      </c>
      <c r="V333" s="2" t="str">
        <f t="shared" si="60"/>
        <v>排气洗涤塔循环泵PU913S停</v>
      </c>
      <c r="W333" s="114" t="s">
        <v>2554</v>
      </c>
      <c r="X333" s="2" t="s">
        <v>2555</v>
      </c>
      <c r="Y333" s="114" t="s">
        <v>2219</v>
      </c>
      <c r="Z333" s="58" t="s">
        <v>165</v>
      </c>
      <c r="AA333" s="4"/>
      <c r="AB333" s="4"/>
      <c r="AC333" s="5"/>
      <c r="AD333" s="6"/>
      <c r="AE333" s="6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4"/>
      <c r="BL333" s="8"/>
      <c r="BM333" s="8"/>
      <c r="BN333" s="8"/>
      <c r="BO333" s="4"/>
      <c r="BP333" s="4"/>
      <c r="BQ333" s="4"/>
      <c r="BR333" s="4"/>
      <c r="BS333" s="18"/>
      <c r="BT333" s="19"/>
      <c r="BU333" s="18"/>
      <c r="BV333" s="19"/>
      <c r="BW333" s="21"/>
    </row>
    <row r="334" spans="1:75" ht="19.899999999999999" customHeight="1">
      <c r="A334" s="194">
        <v>397</v>
      </c>
      <c r="B334" s="195">
        <v>13</v>
      </c>
      <c r="C334" s="195"/>
      <c r="D334" s="196" t="s">
        <v>5139</v>
      </c>
      <c r="E334" s="196" t="s">
        <v>5140</v>
      </c>
      <c r="F334" s="2" t="str">
        <f t="shared" si="56"/>
        <v>FCS0302</v>
      </c>
      <c r="G334" s="1">
        <f t="shared" si="61"/>
        <v>3</v>
      </c>
      <c r="H334" s="1">
        <f t="shared" si="62"/>
        <v>8</v>
      </c>
      <c r="I334" s="1">
        <v>13</v>
      </c>
      <c r="J334" s="60" t="str">
        <f t="shared" si="63"/>
        <v>ADV551-P</v>
      </c>
      <c r="K334" s="57" t="str">
        <f t="shared" si="57"/>
        <v>DO</v>
      </c>
      <c r="L334" s="2"/>
      <c r="M334" s="2" t="s">
        <v>2005</v>
      </c>
      <c r="N334" s="2" t="s">
        <v>489</v>
      </c>
      <c r="O334" s="2">
        <v>35</v>
      </c>
      <c r="P334" s="2"/>
      <c r="Q334" s="2" t="s">
        <v>4626</v>
      </c>
      <c r="R334" s="2" t="s">
        <v>4627</v>
      </c>
      <c r="S334" s="3" t="str">
        <f t="shared" si="58"/>
        <v>%Z038113</v>
      </c>
      <c r="T334" s="2" t="str">
        <f t="shared" si="59"/>
        <v>00HSO-P0401A</v>
      </c>
      <c r="U334" s="2" t="s">
        <v>5141</v>
      </c>
      <c r="V334" s="2" t="str">
        <f t="shared" si="60"/>
        <v>提升水泵00P0401A启动</v>
      </c>
      <c r="W334" s="114" t="s">
        <v>2554</v>
      </c>
      <c r="X334" s="2" t="s">
        <v>2555</v>
      </c>
      <c r="Y334" s="114" t="s">
        <v>2219</v>
      </c>
      <c r="Z334" s="58" t="s">
        <v>165</v>
      </c>
      <c r="AA334" s="4"/>
      <c r="AB334" s="4"/>
      <c r="AC334" s="5"/>
      <c r="AD334" s="6"/>
      <c r="AE334" s="6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4"/>
      <c r="BL334" s="8"/>
      <c r="BM334" s="8"/>
      <c r="BN334" s="8"/>
      <c r="BO334" s="4"/>
      <c r="BP334" s="4"/>
      <c r="BQ334" s="4"/>
      <c r="BR334" s="4"/>
      <c r="BS334" s="18"/>
      <c r="BT334" s="19"/>
      <c r="BU334" s="18"/>
      <c r="BV334" s="19"/>
      <c r="BW334" s="21"/>
    </row>
    <row r="335" spans="1:75" ht="19.899999999999999" customHeight="1">
      <c r="A335" s="194">
        <v>398</v>
      </c>
      <c r="B335" s="195">
        <v>14</v>
      </c>
      <c r="C335" s="195"/>
      <c r="D335" s="196" t="s">
        <v>5142</v>
      </c>
      <c r="E335" s="196" t="s">
        <v>5143</v>
      </c>
      <c r="F335" s="2" t="str">
        <f t="shared" si="56"/>
        <v>FCS0302</v>
      </c>
      <c r="G335" s="1">
        <f t="shared" si="61"/>
        <v>3</v>
      </c>
      <c r="H335" s="1">
        <f t="shared" si="62"/>
        <v>8</v>
      </c>
      <c r="I335" s="1">
        <v>14</v>
      </c>
      <c r="J335" s="60" t="str">
        <f t="shared" si="63"/>
        <v>ADV551-P</v>
      </c>
      <c r="K335" s="57" t="str">
        <f t="shared" si="57"/>
        <v>DO</v>
      </c>
      <c r="L335" s="2"/>
      <c r="M335" s="2" t="s">
        <v>2005</v>
      </c>
      <c r="N335" s="2" t="s">
        <v>489</v>
      </c>
      <c r="O335" s="2">
        <v>35</v>
      </c>
      <c r="P335" s="2"/>
      <c r="Q335" s="2" t="s">
        <v>4626</v>
      </c>
      <c r="R335" s="2" t="s">
        <v>4627</v>
      </c>
      <c r="S335" s="3" t="str">
        <f t="shared" si="58"/>
        <v>%Z038114</v>
      </c>
      <c r="T335" s="2" t="str">
        <f t="shared" si="59"/>
        <v>00HSC-P0401A</v>
      </c>
      <c r="U335" s="2" t="s">
        <v>5144</v>
      </c>
      <c r="V335" s="2" t="str">
        <f t="shared" si="60"/>
        <v>提升水泵00P0401A停止</v>
      </c>
      <c r="W335" s="114" t="s">
        <v>2554</v>
      </c>
      <c r="X335" s="2" t="s">
        <v>2555</v>
      </c>
      <c r="Y335" s="114" t="s">
        <v>2219</v>
      </c>
      <c r="Z335" s="58" t="s">
        <v>165</v>
      </c>
      <c r="AA335" s="4"/>
      <c r="AB335" s="4"/>
      <c r="AC335" s="5"/>
      <c r="AD335" s="6"/>
      <c r="AE335" s="6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4"/>
      <c r="BL335" s="8"/>
      <c r="BM335" s="8"/>
      <c r="BN335" s="8"/>
      <c r="BO335" s="4"/>
      <c r="BP335" s="4"/>
      <c r="BQ335" s="4"/>
      <c r="BR335" s="4"/>
      <c r="BS335" s="18"/>
      <c r="BT335" s="19"/>
      <c r="BU335" s="18"/>
      <c r="BV335" s="19"/>
      <c r="BW335" s="21"/>
    </row>
    <row r="336" spans="1:75" ht="19.899999999999999" customHeight="1">
      <c r="A336" s="194">
        <v>399</v>
      </c>
      <c r="B336" s="195">
        <v>15</v>
      </c>
      <c r="C336" s="195"/>
      <c r="D336" s="196" t="s">
        <v>5145</v>
      </c>
      <c r="E336" s="196" t="s">
        <v>5146</v>
      </c>
      <c r="F336" s="2" t="str">
        <f t="shared" si="56"/>
        <v>FCS0302</v>
      </c>
      <c r="G336" s="1">
        <f t="shared" si="61"/>
        <v>3</v>
      </c>
      <c r="H336" s="1">
        <f t="shared" si="62"/>
        <v>8</v>
      </c>
      <c r="I336" s="1">
        <v>15</v>
      </c>
      <c r="J336" s="60" t="str">
        <f t="shared" si="63"/>
        <v>ADV551-P</v>
      </c>
      <c r="K336" s="57" t="str">
        <f t="shared" si="57"/>
        <v>DO</v>
      </c>
      <c r="L336" s="2"/>
      <c r="M336" s="2" t="s">
        <v>2005</v>
      </c>
      <c r="N336" s="2" t="s">
        <v>489</v>
      </c>
      <c r="O336" s="2">
        <v>35</v>
      </c>
      <c r="P336" s="2"/>
      <c r="Q336" s="2" t="s">
        <v>4631</v>
      </c>
      <c r="R336" s="2" t="s">
        <v>4627</v>
      </c>
      <c r="S336" s="3" t="str">
        <f t="shared" si="58"/>
        <v>%Z038115</v>
      </c>
      <c r="T336" s="2" t="str">
        <f t="shared" si="59"/>
        <v>00HSO-P0401B</v>
      </c>
      <c r="U336" s="2" t="s">
        <v>5147</v>
      </c>
      <c r="V336" s="2" t="str">
        <f t="shared" si="60"/>
        <v>提升水泵00P0401B启动</v>
      </c>
      <c r="W336" s="114" t="s">
        <v>2554</v>
      </c>
      <c r="X336" s="2" t="s">
        <v>2555</v>
      </c>
      <c r="Y336" s="114" t="s">
        <v>2219</v>
      </c>
      <c r="Z336" s="58" t="s">
        <v>165</v>
      </c>
      <c r="AA336" s="4"/>
      <c r="AB336" s="4"/>
      <c r="AC336" s="5"/>
      <c r="AD336" s="6"/>
      <c r="AE336" s="6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4"/>
      <c r="BL336" s="8"/>
      <c r="BM336" s="8"/>
      <c r="BN336" s="8"/>
      <c r="BO336" s="4"/>
      <c r="BP336" s="4"/>
      <c r="BQ336" s="4"/>
      <c r="BR336" s="4"/>
      <c r="BS336" s="18"/>
      <c r="BT336" s="19"/>
      <c r="BU336" s="18"/>
      <c r="BV336" s="19"/>
      <c r="BW336" s="21"/>
    </row>
    <row r="337" spans="1:75" ht="19.899999999999999" customHeight="1">
      <c r="A337" s="194">
        <v>400</v>
      </c>
      <c r="B337" s="195">
        <v>16</v>
      </c>
      <c r="C337" s="195"/>
      <c r="D337" s="196" t="s">
        <v>5148</v>
      </c>
      <c r="E337" s="196" t="s">
        <v>5149</v>
      </c>
      <c r="F337" s="2" t="str">
        <f t="shared" si="56"/>
        <v>FCS0302</v>
      </c>
      <c r="G337" s="1">
        <f t="shared" si="61"/>
        <v>3</v>
      </c>
      <c r="H337" s="1">
        <f t="shared" si="62"/>
        <v>8</v>
      </c>
      <c r="I337" s="1">
        <v>16</v>
      </c>
      <c r="J337" s="60" t="str">
        <f t="shared" si="63"/>
        <v>ADV551-P</v>
      </c>
      <c r="K337" s="57" t="str">
        <f t="shared" si="57"/>
        <v>DO</v>
      </c>
      <c r="L337" s="2"/>
      <c r="M337" s="2" t="s">
        <v>2005</v>
      </c>
      <c r="N337" s="2" t="s">
        <v>489</v>
      </c>
      <c r="O337" s="2">
        <v>35</v>
      </c>
      <c r="P337" s="2"/>
      <c r="Q337" s="2" t="s">
        <v>4631</v>
      </c>
      <c r="R337" s="2" t="s">
        <v>4627</v>
      </c>
      <c r="S337" s="3" t="str">
        <f t="shared" si="58"/>
        <v>%Z038116</v>
      </c>
      <c r="T337" s="2" t="str">
        <f t="shared" si="59"/>
        <v>00HSC-P0401B</v>
      </c>
      <c r="U337" s="2" t="s">
        <v>5150</v>
      </c>
      <c r="V337" s="2" t="str">
        <f t="shared" si="60"/>
        <v>提升水泵00P0401B停止</v>
      </c>
      <c r="W337" s="114" t="s">
        <v>2554</v>
      </c>
      <c r="X337" s="2" t="s">
        <v>2555</v>
      </c>
      <c r="Y337" s="114" t="s">
        <v>2219</v>
      </c>
      <c r="Z337" s="58" t="s">
        <v>165</v>
      </c>
      <c r="AA337" s="4"/>
      <c r="AB337" s="4"/>
      <c r="AC337" s="5"/>
      <c r="AD337" s="6"/>
      <c r="AE337" s="6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4"/>
      <c r="BL337" s="8"/>
      <c r="BM337" s="8"/>
      <c r="BN337" s="8"/>
      <c r="BO337" s="4"/>
      <c r="BP337" s="4"/>
      <c r="BQ337" s="4"/>
      <c r="BR337" s="4"/>
      <c r="BS337" s="18"/>
      <c r="BT337" s="19"/>
      <c r="BU337" s="18"/>
      <c r="BV337" s="19"/>
      <c r="BW337" s="21"/>
    </row>
    <row r="338" spans="1:75" ht="19.899999999999999" customHeight="1">
      <c r="A338" s="194">
        <v>401</v>
      </c>
      <c r="B338" s="195">
        <v>17</v>
      </c>
      <c r="C338" s="195"/>
      <c r="D338" s="196" t="s">
        <v>5151</v>
      </c>
      <c r="E338" s="196" t="s">
        <v>5152</v>
      </c>
      <c r="F338" s="2" t="str">
        <f t="shared" si="56"/>
        <v>FCS0302</v>
      </c>
      <c r="G338" s="1">
        <f t="shared" si="61"/>
        <v>3</v>
      </c>
      <c r="H338" s="1">
        <f t="shared" si="62"/>
        <v>8</v>
      </c>
      <c r="I338" s="1">
        <v>17</v>
      </c>
      <c r="J338" s="60" t="str">
        <f t="shared" si="63"/>
        <v>ADV551-P</v>
      </c>
      <c r="K338" s="57" t="str">
        <f t="shared" si="57"/>
        <v>DO</v>
      </c>
      <c r="L338" s="2"/>
      <c r="M338" s="2" t="s">
        <v>2005</v>
      </c>
      <c r="N338" s="2" t="s">
        <v>489</v>
      </c>
      <c r="O338" s="2">
        <v>35</v>
      </c>
      <c r="P338" s="2"/>
      <c r="Q338" s="2" t="s">
        <v>4635</v>
      </c>
      <c r="R338" s="2" t="s">
        <v>4627</v>
      </c>
      <c r="S338" s="3" t="str">
        <f t="shared" si="58"/>
        <v>%Z038117</v>
      </c>
      <c r="T338" s="2" t="str">
        <f t="shared" si="59"/>
        <v>00HSO-P0402A</v>
      </c>
      <c r="U338" s="2" t="s">
        <v>5153</v>
      </c>
      <c r="V338" s="2" t="str">
        <f t="shared" si="60"/>
        <v>提升水泵00P0402A启动</v>
      </c>
      <c r="W338" s="114" t="s">
        <v>2554</v>
      </c>
      <c r="X338" s="2" t="s">
        <v>2555</v>
      </c>
      <c r="Y338" s="114" t="s">
        <v>2219</v>
      </c>
      <c r="Z338" s="58" t="s">
        <v>165</v>
      </c>
      <c r="AA338" s="4"/>
      <c r="AB338" s="4"/>
      <c r="AC338" s="5"/>
      <c r="AD338" s="6"/>
      <c r="AE338" s="6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4"/>
      <c r="BL338" s="8"/>
      <c r="BM338" s="8"/>
      <c r="BN338" s="8"/>
      <c r="BO338" s="4"/>
      <c r="BP338" s="4"/>
      <c r="BQ338" s="4"/>
      <c r="BR338" s="4"/>
      <c r="BS338" s="18"/>
      <c r="BT338" s="19"/>
      <c r="BU338" s="18"/>
      <c r="BV338" s="19"/>
    </row>
    <row r="339" spans="1:75" ht="19.899999999999999" customHeight="1">
      <c r="A339" s="194">
        <v>402</v>
      </c>
      <c r="B339" s="195">
        <v>18</v>
      </c>
      <c r="C339" s="195"/>
      <c r="D339" s="196" t="s">
        <v>5154</v>
      </c>
      <c r="E339" s="196" t="s">
        <v>5155</v>
      </c>
      <c r="F339" s="2" t="str">
        <f t="shared" si="56"/>
        <v>FCS0302</v>
      </c>
      <c r="G339" s="1">
        <f t="shared" si="61"/>
        <v>3</v>
      </c>
      <c r="H339" s="1">
        <f t="shared" si="62"/>
        <v>8</v>
      </c>
      <c r="I339" s="1">
        <v>18</v>
      </c>
      <c r="J339" s="60" t="str">
        <f t="shared" si="63"/>
        <v>ADV551-P</v>
      </c>
      <c r="K339" s="57" t="str">
        <f t="shared" si="57"/>
        <v>DO</v>
      </c>
      <c r="L339" s="2"/>
      <c r="M339" s="2" t="s">
        <v>2005</v>
      </c>
      <c r="N339" s="2" t="s">
        <v>489</v>
      </c>
      <c r="O339" s="2">
        <v>35</v>
      </c>
      <c r="P339" s="2"/>
      <c r="Q339" s="2" t="s">
        <v>4635</v>
      </c>
      <c r="R339" s="2" t="s">
        <v>4627</v>
      </c>
      <c r="S339" s="3" t="str">
        <f t="shared" si="58"/>
        <v>%Z038118</v>
      </c>
      <c r="T339" s="2" t="str">
        <f t="shared" si="59"/>
        <v>00HSC-P0402A</v>
      </c>
      <c r="U339" s="2" t="s">
        <v>5156</v>
      </c>
      <c r="V339" s="2" t="str">
        <f t="shared" si="60"/>
        <v>提升水泵00P0402A停止</v>
      </c>
      <c r="W339" s="114" t="s">
        <v>2554</v>
      </c>
      <c r="X339" s="2" t="s">
        <v>2555</v>
      </c>
      <c r="Y339" s="114" t="s">
        <v>2219</v>
      </c>
      <c r="Z339" s="58" t="s">
        <v>165</v>
      </c>
      <c r="AA339" s="4"/>
      <c r="AB339" s="4"/>
      <c r="AC339" s="5"/>
      <c r="AD339" s="6"/>
      <c r="AE339" s="6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4"/>
      <c r="BL339" s="8"/>
      <c r="BM339" s="8"/>
      <c r="BN339" s="8"/>
      <c r="BO339" s="4"/>
      <c r="BP339" s="4"/>
      <c r="BQ339" s="4"/>
      <c r="BR339" s="4"/>
      <c r="BS339" s="18"/>
      <c r="BT339" s="19"/>
      <c r="BU339" s="18"/>
      <c r="BV339" s="19"/>
    </row>
    <row r="340" spans="1:75" ht="19.899999999999999" customHeight="1">
      <c r="A340" s="194">
        <v>403</v>
      </c>
      <c r="B340" s="195">
        <v>19</v>
      </c>
      <c r="C340" s="195"/>
      <c r="D340" s="196" t="s">
        <v>5157</v>
      </c>
      <c r="E340" s="196" t="s">
        <v>5158</v>
      </c>
      <c r="F340" s="2" t="str">
        <f t="shared" si="56"/>
        <v>FCS0302</v>
      </c>
      <c r="G340" s="1">
        <f t="shared" si="61"/>
        <v>3</v>
      </c>
      <c r="H340" s="1">
        <f t="shared" si="62"/>
        <v>8</v>
      </c>
      <c r="I340" s="1">
        <v>19</v>
      </c>
      <c r="J340" s="60" t="str">
        <f t="shared" si="63"/>
        <v>ADV551-P</v>
      </c>
      <c r="K340" s="57" t="str">
        <f t="shared" si="57"/>
        <v>DO</v>
      </c>
      <c r="L340" s="2"/>
      <c r="M340" s="2" t="s">
        <v>2005</v>
      </c>
      <c r="N340" s="2" t="s">
        <v>489</v>
      </c>
      <c r="O340" s="2">
        <v>35</v>
      </c>
      <c r="P340" s="2"/>
      <c r="Q340" s="2" t="s">
        <v>4639</v>
      </c>
      <c r="R340" s="2" t="s">
        <v>4627</v>
      </c>
      <c r="S340" s="3" t="str">
        <f t="shared" si="58"/>
        <v>%Z038119</v>
      </c>
      <c r="T340" s="2" t="str">
        <f t="shared" si="59"/>
        <v>00HSO-P0402B</v>
      </c>
      <c r="U340" s="2" t="s">
        <v>5159</v>
      </c>
      <c r="V340" s="2" t="str">
        <f t="shared" si="60"/>
        <v>提升水泵00P0402B启动</v>
      </c>
      <c r="W340" s="114" t="s">
        <v>2554</v>
      </c>
      <c r="X340" s="2" t="s">
        <v>2555</v>
      </c>
      <c r="Y340" s="114" t="s">
        <v>2219</v>
      </c>
      <c r="Z340" s="58" t="s">
        <v>165</v>
      </c>
      <c r="AA340" s="4"/>
      <c r="AB340" s="4"/>
      <c r="AC340" s="5"/>
      <c r="AD340" s="6"/>
      <c r="AE340" s="6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4"/>
      <c r="BL340" s="8"/>
      <c r="BM340" s="8"/>
      <c r="BN340" s="8"/>
      <c r="BO340" s="4"/>
      <c r="BP340" s="4"/>
      <c r="BQ340" s="4"/>
      <c r="BR340" s="4"/>
      <c r="BS340" s="18"/>
      <c r="BT340" s="19"/>
      <c r="BU340" s="18"/>
      <c r="BV340" s="19"/>
    </row>
    <row r="341" spans="1:75" ht="19.899999999999999" customHeight="1">
      <c r="A341" s="194">
        <v>404</v>
      </c>
      <c r="B341" s="195">
        <v>20</v>
      </c>
      <c r="C341" s="195"/>
      <c r="D341" s="196" t="s">
        <v>5160</v>
      </c>
      <c r="E341" s="196" t="s">
        <v>5161</v>
      </c>
      <c r="F341" s="2" t="str">
        <f t="shared" si="56"/>
        <v>FCS0302</v>
      </c>
      <c r="G341" s="1">
        <f t="shared" si="61"/>
        <v>3</v>
      </c>
      <c r="H341" s="1">
        <f t="shared" si="62"/>
        <v>8</v>
      </c>
      <c r="I341" s="1">
        <v>20</v>
      </c>
      <c r="J341" s="60" t="str">
        <f t="shared" si="63"/>
        <v>ADV551-P</v>
      </c>
      <c r="K341" s="57" t="str">
        <f t="shared" si="57"/>
        <v>DO</v>
      </c>
      <c r="L341" s="2"/>
      <c r="M341" s="2" t="s">
        <v>2005</v>
      </c>
      <c r="N341" s="2" t="s">
        <v>489</v>
      </c>
      <c r="O341" s="2">
        <v>35</v>
      </c>
      <c r="P341" s="2"/>
      <c r="Q341" s="2" t="s">
        <v>4639</v>
      </c>
      <c r="R341" s="2" t="s">
        <v>4627</v>
      </c>
      <c r="S341" s="3" t="str">
        <f t="shared" si="58"/>
        <v>%Z038120</v>
      </c>
      <c r="T341" s="2" t="str">
        <f t="shared" si="59"/>
        <v>00HSC-P0402B</v>
      </c>
      <c r="U341" s="2" t="s">
        <v>5162</v>
      </c>
      <c r="V341" s="2" t="str">
        <f t="shared" si="60"/>
        <v>提升水泵00P0402B停止</v>
      </c>
      <c r="W341" s="114" t="s">
        <v>2554</v>
      </c>
      <c r="X341" s="2" t="s">
        <v>2555</v>
      </c>
      <c r="Y341" s="114" t="s">
        <v>2219</v>
      </c>
      <c r="Z341" s="58" t="s">
        <v>165</v>
      </c>
      <c r="AA341" s="4"/>
      <c r="AB341" s="4"/>
      <c r="AC341" s="5"/>
      <c r="AD341" s="6"/>
      <c r="AE341" s="6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4"/>
      <c r="BL341" s="8"/>
      <c r="BM341" s="8"/>
      <c r="BN341" s="8"/>
      <c r="BO341" s="4"/>
      <c r="BP341" s="4"/>
      <c r="BQ341" s="4"/>
      <c r="BR341" s="4"/>
      <c r="BS341" s="18"/>
      <c r="BT341" s="19"/>
      <c r="BU341" s="18"/>
      <c r="BV341" s="19"/>
    </row>
    <row r="342" spans="1:75" ht="19.899999999999999" customHeight="1">
      <c r="A342" s="194">
        <v>405</v>
      </c>
      <c r="B342" s="195">
        <v>21</v>
      </c>
      <c r="C342" s="195"/>
      <c r="D342" s="196" t="s">
        <v>5163</v>
      </c>
      <c r="E342" s="196" t="s">
        <v>5164</v>
      </c>
      <c r="F342" s="2" t="str">
        <f t="shared" si="56"/>
        <v>FCS0302</v>
      </c>
      <c r="G342" s="1">
        <f t="shared" si="61"/>
        <v>3</v>
      </c>
      <c r="H342" s="1">
        <f t="shared" si="62"/>
        <v>8</v>
      </c>
      <c r="I342" s="1">
        <v>21</v>
      </c>
      <c r="J342" s="60" t="str">
        <f t="shared" si="63"/>
        <v>ADV551-P</v>
      </c>
      <c r="K342" s="57" t="str">
        <f t="shared" si="57"/>
        <v>DO</v>
      </c>
      <c r="L342" s="2"/>
      <c r="M342" s="2" t="s">
        <v>2005</v>
      </c>
      <c r="N342" s="2" t="s">
        <v>489</v>
      </c>
      <c r="O342" s="2">
        <v>41</v>
      </c>
      <c r="P342" s="2"/>
      <c r="Q342" s="2" t="s">
        <v>4643</v>
      </c>
      <c r="R342" s="2" t="s">
        <v>2215</v>
      </c>
      <c r="S342" s="3" t="str">
        <f t="shared" si="58"/>
        <v>%Z038121</v>
      </c>
      <c r="T342" s="2" t="str">
        <f t="shared" si="59"/>
        <v>04HSC-C0301A</v>
      </c>
      <c r="U342" s="2" t="s">
        <v>5165</v>
      </c>
      <c r="V342" s="2" t="str">
        <f t="shared" si="60"/>
        <v>风机04C0301A停止命令</v>
      </c>
      <c r="W342" s="114" t="s">
        <v>2554</v>
      </c>
      <c r="X342" s="2" t="s">
        <v>2555</v>
      </c>
      <c r="Y342" s="114" t="s">
        <v>2219</v>
      </c>
      <c r="Z342" s="58" t="s">
        <v>165</v>
      </c>
      <c r="AA342" s="4"/>
      <c r="AB342" s="4"/>
      <c r="AC342" s="5"/>
      <c r="AD342" s="6"/>
      <c r="AE342" s="6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4"/>
      <c r="BL342" s="8"/>
      <c r="BM342" s="8"/>
      <c r="BN342" s="8"/>
      <c r="BO342" s="4"/>
      <c r="BP342" s="4"/>
      <c r="BQ342" s="4"/>
      <c r="BR342" s="4"/>
      <c r="BS342" s="112"/>
      <c r="BT342" s="19"/>
      <c r="BU342" s="18"/>
      <c r="BV342" s="19"/>
    </row>
    <row r="343" spans="1:75" ht="19.899999999999999" customHeight="1">
      <c r="A343" s="194">
        <v>406</v>
      </c>
      <c r="B343" s="195">
        <v>22</v>
      </c>
      <c r="C343" s="195"/>
      <c r="D343" s="196" t="s">
        <v>5166</v>
      </c>
      <c r="E343" s="196" t="s">
        <v>5167</v>
      </c>
      <c r="F343" s="2" t="str">
        <f t="shared" si="56"/>
        <v>FCS0302</v>
      </c>
      <c r="G343" s="1">
        <f t="shared" si="61"/>
        <v>3</v>
      </c>
      <c r="H343" s="1">
        <f t="shared" si="62"/>
        <v>8</v>
      </c>
      <c r="I343" s="1">
        <v>22</v>
      </c>
      <c r="J343" s="60" t="str">
        <f t="shared" si="63"/>
        <v>ADV551-P</v>
      </c>
      <c r="K343" s="57" t="str">
        <f t="shared" si="57"/>
        <v>DO</v>
      </c>
      <c r="L343" s="2"/>
      <c r="M343" s="2" t="s">
        <v>2005</v>
      </c>
      <c r="N343" s="2" t="s">
        <v>489</v>
      </c>
      <c r="O343" s="2">
        <v>41</v>
      </c>
      <c r="P343" s="2"/>
      <c r="Q343" s="2" t="s">
        <v>4650</v>
      </c>
      <c r="R343" s="2" t="s">
        <v>2215</v>
      </c>
      <c r="S343" s="3" t="str">
        <f t="shared" si="58"/>
        <v>%Z038122</v>
      </c>
      <c r="T343" s="2" t="str">
        <f t="shared" si="59"/>
        <v>04HSC-P0301A</v>
      </c>
      <c r="U343" s="2" t="s">
        <v>5168</v>
      </c>
      <c r="V343" s="2" t="str">
        <f t="shared" si="60"/>
        <v>循环水泵04P0301A停止命令</v>
      </c>
      <c r="W343" s="114" t="s">
        <v>2554</v>
      </c>
      <c r="X343" s="2" t="s">
        <v>2555</v>
      </c>
      <c r="Y343" s="114" t="s">
        <v>2219</v>
      </c>
      <c r="Z343" s="58" t="s">
        <v>165</v>
      </c>
      <c r="AA343" s="4"/>
      <c r="AB343" s="4"/>
      <c r="AC343" s="5"/>
      <c r="AD343" s="6"/>
      <c r="AE343" s="6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4"/>
      <c r="BL343" s="8"/>
      <c r="BM343" s="8"/>
      <c r="BN343" s="8"/>
      <c r="BO343" s="4"/>
      <c r="BP343" s="4"/>
      <c r="BQ343" s="4"/>
      <c r="BR343" s="4"/>
      <c r="BS343" s="18"/>
      <c r="BT343" s="19"/>
      <c r="BU343" s="18"/>
      <c r="BV343" s="19"/>
    </row>
    <row r="344" spans="1:75" ht="19.899999999999999" customHeight="1">
      <c r="A344" s="194">
        <v>407</v>
      </c>
      <c r="B344" s="195">
        <v>23</v>
      </c>
      <c r="C344" s="195"/>
      <c r="D344" s="196" t="s">
        <v>5169</v>
      </c>
      <c r="E344" s="196" t="s">
        <v>5170</v>
      </c>
      <c r="F344" s="2" t="str">
        <f t="shared" si="56"/>
        <v>FCS0302</v>
      </c>
      <c r="G344" s="1">
        <f t="shared" si="61"/>
        <v>3</v>
      </c>
      <c r="H344" s="1">
        <f t="shared" si="62"/>
        <v>8</v>
      </c>
      <c r="I344" s="1">
        <v>23</v>
      </c>
      <c r="J344" s="60" t="str">
        <f t="shared" si="63"/>
        <v>ADV551-P</v>
      </c>
      <c r="K344" s="57" t="str">
        <f t="shared" si="57"/>
        <v>DO</v>
      </c>
      <c r="L344" s="2"/>
      <c r="M344" s="2" t="s">
        <v>2005</v>
      </c>
      <c r="N344" s="2" t="s">
        <v>489</v>
      </c>
      <c r="O344" s="2">
        <v>41</v>
      </c>
      <c r="P344" s="2"/>
      <c r="Q344" s="2" t="s">
        <v>4657</v>
      </c>
      <c r="R344" s="2" t="s">
        <v>2215</v>
      </c>
      <c r="S344" s="3" t="str">
        <f t="shared" si="58"/>
        <v>%Z038123</v>
      </c>
      <c r="T344" s="2" t="str">
        <f t="shared" si="59"/>
        <v>04HSC-P0301B</v>
      </c>
      <c r="U344" s="2" t="s">
        <v>5171</v>
      </c>
      <c r="V344" s="2" t="str">
        <f t="shared" si="60"/>
        <v>循环水泵04P0301B停止命令</v>
      </c>
      <c r="W344" s="114" t="s">
        <v>2554</v>
      </c>
      <c r="X344" s="2" t="s">
        <v>2555</v>
      </c>
      <c r="Y344" s="114" t="s">
        <v>2219</v>
      </c>
      <c r="Z344" s="58" t="s">
        <v>165</v>
      </c>
      <c r="AA344" s="4"/>
      <c r="AB344" s="4"/>
      <c r="AC344" s="5"/>
      <c r="AD344" s="6"/>
      <c r="AE344" s="6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4"/>
      <c r="BL344" s="8"/>
      <c r="BM344" s="8"/>
      <c r="BN344" s="8"/>
      <c r="BO344" s="4"/>
      <c r="BP344" s="4"/>
      <c r="BQ344" s="4"/>
      <c r="BR344" s="4"/>
      <c r="BS344" s="18"/>
      <c r="BT344" s="19"/>
      <c r="BU344" s="18"/>
      <c r="BV344" s="19"/>
    </row>
    <row r="345" spans="1:75" ht="19.899999999999999" customHeight="1">
      <c r="A345" s="194">
        <v>408</v>
      </c>
      <c r="B345" s="195">
        <v>24</v>
      </c>
      <c r="C345" s="195"/>
      <c r="D345" s="196" t="s">
        <v>5172</v>
      </c>
      <c r="E345" s="196" t="s">
        <v>5173</v>
      </c>
      <c r="F345" s="2" t="str">
        <f t="shared" si="56"/>
        <v>FCS0302</v>
      </c>
      <c r="G345" s="1">
        <f t="shared" si="61"/>
        <v>3</v>
      </c>
      <c r="H345" s="1">
        <f t="shared" si="62"/>
        <v>8</v>
      </c>
      <c r="I345" s="1">
        <v>24</v>
      </c>
      <c r="J345" s="60" t="str">
        <f t="shared" si="63"/>
        <v>ADV551-P</v>
      </c>
      <c r="K345" s="57" t="str">
        <f t="shared" si="57"/>
        <v>DO</v>
      </c>
      <c r="L345" s="2"/>
      <c r="M345" s="2" t="s">
        <v>2005</v>
      </c>
      <c r="N345" s="2" t="s">
        <v>489</v>
      </c>
      <c r="O345" s="2">
        <v>41</v>
      </c>
      <c r="P345" s="2"/>
      <c r="Q345" s="2" t="s">
        <v>4664</v>
      </c>
      <c r="R345" s="2" t="s">
        <v>2215</v>
      </c>
      <c r="S345" s="3" t="str">
        <f t="shared" si="58"/>
        <v>%Z038124</v>
      </c>
      <c r="T345" s="2" t="str">
        <f t="shared" si="59"/>
        <v>04HSC-P0301C</v>
      </c>
      <c r="U345" s="2" t="s">
        <v>5174</v>
      </c>
      <c r="V345" s="2" t="str">
        <f t="shared" si="60"/>
        <v>循环水泵04P0301C停止命令</v>
      </c>
      <c r="W345" s="114" t="s">
        <v>2554</v>
      </c>
      <c r="X345" s="2" t="s">
        <v>2555</v>
      </c>
      <c r="Y345" s="114" t="s">
        <v>2219</v>
      </c>
      <c r="Z345" s="58" t="s">
        <v>165</v>
      </c>
      <c r="AA345" s="4"/>
      <c r="AB345" s="4"/>
      <c r="AC345" s="5"/>
      <c r="AD345" s="6"/>
      <c r="AE345" s="6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4"/>
      <c r="BL345" s="8"/>
      <c r="BM345" s="8"/>
      <c r="BN345" s="8"/>
      <c r="BO345" s="4"/>
      <c r="BP345" s="4"/>
      <c r="BQ345" s="4"/>
      <c r="BR345" s="4"/>
      <c r="BS345" s="18"/>
      <c r="BT345" s="19"/>
      <c r="BU345" s="18"/>
      <c r="BV345" s="19"/>
    </row>
    <row r="346" spans="1:75" ht="19.899999999999999" customHeight="1">
      <c r="A346" s="194">
        <v>409</v>
      </c>
      <c r="B346" s="195">
        <v>25</v>
      </c>
      <c r="C346" s="195"/>
      <c r="D346" s="196" t="s">
        <v>5175</v>
      </c>
      <c r="E346" s="196" t="s">
        <v>5176</v>
      </c>
      <c r="F346" s="2" t="str">
        <f t="shared" si="56"/>
        <v>FCS0302</v>
      </c>
      <c r="G346" s="1">
        <f t="shared" si="61"/>
        <v>3</v>
      </c>
      <c r="H346" s="1">
        <f t="shared" si="62"/>
        <v>8</v>
      </c>
      <c r="I346" s="1">
        <v>25</v>
      </c>
      <c r="J346" s="60" t="str">
        <f t="shared" si="63"/>
        <v>ADV551-P</v>
      </c>
      <c r="K346" s="57" t="str">
        <f t="shared" si="57"/>
        <v>DO</v>
      </c>
      <c r="L346" s="2"/>
      <c r="M346" s="2" t="s">
        <v>2005</v>
      </c>
      <c r="N346" s="2" t="s">
        <v>489</v>
      </c>
      <c r="O346" s="2"/>
      <c r="P346" s="2"/>
      <c r="Q346" s="2"/>
      <c r="R346" s="2"/>
      <c r="S346" s="3" t="str">
        <f t="shared" si="58"/>
        <v>%Z038125</v>
      </c>
      <c r="T346" s="2" t="str">
        <f t="shared" si="59"/>
        <v>08HSO-PU805A</v>
      </c>
      <c r="U346" s="2"/>
      <c r="V346" s="2" t="str">
        <f t="shared" si="60"/>
        <v>污水罐泵PU805A开命令</v>
      </c>
      <c r="W346" s="114" t="s">
        <v>2554</v>
      </c>
      <c r="X346" s="2" t="s">
        <v>2555</v>
      </c>
      <c r="Y346" s="114" t="s">
        <v>2219</v>
      </c>
      <c r="Z346" s="58" t="s">
        <v>165</v>
      </c>
      <c r="AA346" s="4"/>
      <c r="AB346" s="4"/>
      <c r="AC346" s="5"/>
      <c r="AD346" s="6"/>
      <c r="AE346" s="6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4"/>
      <c r="BL346" s="8"/>
      <c r="BM346" s="8"/>
      <c r="BN346" s="8"/>
      <c r="BO346" s="4"/>
      <c r="BP346" s="4"/>
      <c r="BQ346" s="4"/>
      <c r="BR346" s="4"/>
      <c r="BS346" s="18"/>
      <c r="BT346" s="19"/>
      <c r="BU346" s="18"/>
      <c r="BV346" s="19"/>
    </row>
    <row r="347" spans="1:75" ht="19.899999999999999" customHeight="1">
      <c r="A347" s="194">
        <v>410</v>
      </c>
      <c r="B347" s="195">
        <v>26</v>
      </c>
      <c r="C347" s="195"/>
      <c r="D347" s="196" t="s">
        <v>5177</v>
      </c>
      <c r="E347" s="196" t="s">
        <v>5178</v>
      </c>
      <c r="F347" s="2" t="str">
        <f t="shared" si="56"/>
        <v>FCS0302</v>
      </c>
      <c r="G347" s="1">
        <f t="shared" si="61"/>
        <v>3</v>
      </c>
      <c r="H347" s="1">
        <f t="shared" si="62"/>
        <v>8</v>
      </c>
      <c r="I347" s="1">
        <v>26</v>
      </c>
      <c r="J347" s="60" t="str">
        <f t="shared" si="63"/>
        <v>ADV551-P</v>
      </c>
      <c r="K347" s="57" t="str">
        <f t="shared" si="57"/>
        <v>DO</v>
      </c>
      <c r="L347" s="2"/>
      <c r="M347" s="2" t="s">
        <v>2005</v>
      </c>
      <c r="N347" s="2" t="s">
        <v>489</v>
      </c>
      <c r="O347" s="2"/>
      <c r="P347" s="2"/>
      <c r="Q347" s="2"/>
      <c r="R347" s="2"/>
      <c r="S347" s="3" t="str">
        <f t="shared" si="58"/>
        <v>%Z038126</v>
      </c>
      <c r="T347" s="2" t="str">
        <f t="shared" si="59"/>
        <v>08HSO-PU805S</v>
      </c>
      <c r="U347" s="2"/>
      <c r="V347" s="2" t="str">
        <f t="shared" si="60"/>
        <v>污水罐泵PU805S开命令</v>
      </c>
      <c r="W347" s="114" t="s">
        <v>2554</v>
      </c>
      <c r="X347" s="2" t="s">
        <v>2555</v>
      </c>
      <c r="Y347" s="114" t="s">
        <v>2219</v>
      </c>
      <c r="Z347" s="58" t="s">
        <v>165</v>
      </c>
      <c r="AA347" s="4"/>
      <c r="AB347" s="4"/>
      <c r="AC347" s="5"/>
      <c r="AD347" s="6"/>
      <c r="AE347" s="6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4"/>
      <c r="BL347" s="8"/>
      <c r="BM347" s="8"/>
      <c r="BN347" s="8"/>
      <c r="BO347" s="4"/>
      <c r="BP347" s="4"/>
      <c r="BQ347" s="4"/>
      <c r="BR347" s="4"/>
      <c r="BS347" s="18"/>
      <c r="BT347" s="19"/>
      <c r="BU347" s="18"/>
      <c r="BV347" s="19"/>
    </row>
    <row r="348" spans="1:75" ht="19.899999999999999" customHeight="1">
      <c r="A348" s="194">
        <v>411</v>
      </c>
      <c r="B348" s="195">
        <v>27</v>
      </c>
      <c r="C348" s="195"/>
      <c r="D348" s="196" t="s">
        <v>5179</v>
      </c>
      <c r="E348" s="196" t="s">
        <v>5180</v>
      </c>
      <c r="F348" s="2" t="str">
        <f t="shared" si="56"/>
        <v>FCS0302</v>
      </c>
      <c r="G348" s="1">
        <f t="shared" si="61"/>
        <v>3</v>
      </c>
      <c r="H348" s="1">
        <f t="shared" si="62"/>
        <v>8</v>
      </c>
      <c r="I348" s="1">
        <v>27</v>
      </c>
      <c r="J348" s="60" t="str">
        <f t="shared" si="63"/>
        <v>ADV551-P</v>
      </c>
      <c r="K348" s="57" t="str">
        <f t="shared" si="57"/>
        <v>DO</v>
      </c>
      <c r="L348" s="2"/>
      <c r="M348" s="2" t="s">
        <v>2005</v>
      </c>
      <c r="N348" s="2" t="s">
        <v>489</v>
      </c>
      <c r="O348" s="2"/>
      <c r="P348" s="2"/>
      <c r="Q348" s="2"/>
      <c r="R348" s="2"/>
      <c r="S348" s="3" t="str">
        <f t="shared" si="58"/>
        <v>%Z038127</v>
      </c>
      <c r="T348" s="2" t="str">
        <f t="shared" si="59"/>
        <v>08HSO-PU806A</v>
      </c>
      <c r="U348" s="2"/>
      <c r="V348" s="2" t="str">
        <f t="shared" si="60"/>
        <v>工艺废水罐泵PU806A开命令</v>
      </c>
      <c r="W348" s="114" t="s">
        <v>2554</v>
      </c>
      <c r="X348" s="2" t="s">
        <v>2555</v>
      </c>
      <c r="Y348" s="114" t="s">
        <v>2219</v>
      </c>
      <c r="Z348" s="58" t="s">
        <v>165</v>
      </c>
      <c r="AA348" s="4"/>
      <c r="AB348" s="4"/>
      <c r="AC348" s="5"/>
      <c r="AD348" s="6"/>
      <c r="AE348" s="6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4"/>
      <c r="BL348" s="8"/>
      <c r="BM348" s="8"/>
      <c r="BN348" s="8"/>
      <c r="BO348" s="4"/>
      <c r="BP348" s="4"/>
      <c r="BQ348" s="4"/>
      <c r="BR348" s="4"/>
      <c r="BS348" s="18"/>
      <c r="BT348" s="19"/>
      <c r="BU348" s="18"/>
      <c r="BV348" s="19"/>
    </row>
    <row r="349" spans="1:75" ht="19.899999999999999" customHeight="1">
      <c r="A349" s="194">
        <v>412</v>
      </c>
      <c r="B349" s="195">
        <v>28</v>
      </c>
      <c r="C349" s="195"/>
      <c r="D349" s="196" t="s">
        <v>5181</v>
      </c>
      <c r="E349" s="196" t="s">
        <v>5182</v>
      </c>
      <c r="F349" s="2" t="str">
        <f t="shared" si="56"/>
        <v>FCS0302</v>
      </c>
      <c r="G349" s="1">
        <f t="shared" si="61"/>
        <v>3</v>
      </c>
      <c r="H349" s="1">
        <f t="shared" si="62"/>
        <v>8</v>
      </c>
      <c r="I349" s="1">
        <v>28</v>
      </c>
      <c r="J349" s="60" t="str">
        <f t="shared" si="63"/>
        <v>ADV551-P</v>
      </c>
      <c r="K349" s="57" t="str">
        <f t="shared" si="57"/>
        <v>DO</v>
      </c>
      <c r="L349" s="2"/>
      <c r="M349" s="2" t="s">
        <v>2005</v>
      </c>
      <c r="N349" s="2" t="s">
        <v>489</v>
      </c>
      <c r="O349" s="2"/>
      <c r="P349" s="2"/>
      <c r="Q349" s="2"/>
      <c r="R349" s="2"/>
      <c r="S349" s="3" t="str">
        <f t="shared" si="58"/>
        <v>%Z038128</v>
      </c>
      <c r="T349" s="2" t="str">
        <f t="shared" si="59"/>
        <v>08HSO-PU806S</v>
      </c>
      <c r="U349" s="2"/>
      <c r="V349" s="2" t="str">
        <f t="shared" si="60"/>
        <v>工艺废水罐泵PU806S开命令</v>
      </c>
      <c r="W349" s="114" t="s">
        <v>2554</v>
      </c>
      <c r="X349" s="2" t="s">
        <v>2555</v>
      </c>
      <c r="Y349" s="114" t="s">
        <v>2219</v>
      </c>
      <c r="Z349" s="58" t="s">
        <v>165</v>
      </c>
      <c r="AA349" s="4"/>
      <c r="AB349" s="4"/>
      <c r="AC349" s="5"/>
      <c r="AD349" s="6"/>
      <c r="AE349" s="6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4"/>
      <c r="BL349" s="8"/>
      <c r="BM349" s="8"/>
      <c r="BN349" s="8"/>
      <c r="BO349" s="4"/>
      <c r="BP349" s="4"/>
      <c r="BQ349" s="4"/>
      <c r="BR349" s="4"/>
      <c r="BS349" s="18"/>
      <c r="BT349" s="19"/>
      <c r="BU349" s="18"/>
      <c r="BV349" s="19"/>
    </row>
    <row r="350" spans="1:75" ht="19.899999999999999" customHeight="1">
      <c r="A350" s="194">
        <v>413</v>
      </c>
      <c r="B350" s="195">
        <v>29</v>
      </c>
      <c r="C350" s="195"/>
      <c r="D350" s="196"/>
      <c r="E350" s="196" t="s">
        <v>2635</v>
      </c>
      <c r="F350" s="2" t="str">
        <f t="shared" si="56"/>
        <v>FCS0302</v>
      </c>
      <c r="G350" s="1">
        <f t="shared" si="61"/>
        <v>3</v>
      </c>
      <c r="H350" s="1">
        <f t="shared" si="62"/>
        <v>8</v>
      </c>
      <c r="I350" s="1">
        <v>29</v>
      </c>
      <c r="J350" s="60" t="str">
        <f t="shared" si="63"/>
        <v>ADV551-P</v>
      </c>
      <c r="K350" s="57" t="str">
        <f t="shared" si="57"/>
        <v>DO</v>
      </c>
      <c r="L350" s="2"/>
      <c r="M350" s="2" t="s">
        <v>2005</v>
      </c>
      <c r="N350" s="2" t="s">
        <v>489</v>
      </c>
      <c r="O350" s="2"/>
      <c r="P350" s="2"/>
      <c r="Q350" s="2"/>
      <c r="R350" s="2"/>
      <c r="S350" s="3" t="str">
        <f t="shared" si="58"/>
        <v>%Z038129</v>
      </c>
      <c r="T350" s="2" t="str">
        <f t="shared" si="59"/>
        <v/>
      </c>
      <c r="U350" s="2"/>
      <c r="V350" s="2" t="str">
        <f t="shared" si="60"/>
        <v>REDO SPARE</v>
      </c>
      <c r="W350" s="114" t="s">
        <v>2554</v>
      </c>
      <c r="X350" s="2" t="s">
        <v>2555</v>
      </c>
      <c r="Y350" s="114" t="s">
        <v>2219</v>
      </c>
      <c r="Z350" s="58" t="s">
        <v>165</v>
      </c>
      <c r="AA350" s="4"/>
      <c r="AB350" s="4"/>
      <c r="AC350" s="5"/>
      <c r="AD350" s="6"/>
      <c r="AE350" s="6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4"/>
      <c r="BL350" s="8"/>
      <c r="BM350" s="8"/>
      <c r="BN350" s="8"/>
      <c r="BO350" s="4"/>
      <c r="BP350" s="4"/>
      <c r="BQ350" s="4"/>
      <c r="BR350" s="4"/>
      <c r="BS350" s="18"/>
      <c r="BT350" s="19"/>
      <c r="BU350" s="18"/>
      <c r="BV350" s="19"/>
    </row>
    <row r="351" spans="1:75" ht="19.899999999999999" customHeight="1">
      <c r="A351" s="194">
        <v>414</v>
      </c>
      <c r="B351" s="204">
        <v>30</v>
      </c>
      <c r="C351" s="195"/>
      <c r="D351" s="115"/>
      <c r="E351" s="196" t="s">
        <v>2635</v>
      </c>
      <c r="F351" s="2" t="str">
        <f t="shared" si="56"/>
        <v>FCS0302</v>
      </c>
      <c r="G351" s="1">
        <f t="shared" si="61"/>
        <v>3</v>
      </c>
      <c r="H351" s="1">
        <f t="shared" si="62"/>
        <v>8</v>
      </c>
      <c r="I351" s="1">
        <v>30</v>
      </c>
      <c r="J351" s="60" t="str">
        <f t="shared" si="63"/>
        <v>ADV551-P</v>
      </c>
      <c r="K351" s="57" t="str">
        <f t="shared" si="57"/>
        <v>DO</v>
      </c>
      <c r="L351" s="2"/>
      <c r="M351" s="2" t="s">
        <v>2005</v>
      </c>
      <c r="N351" s="2" t="s">
        <v>489</v>
      </c>
      <c r="O351" s="2"/>
      <c r="P351" s="2"/>
      <c r="Q351" s="2"/>
      <c r="R351" s="2"/>
      <c r="S351" s="3" t="str">
        <f t="shared" si="58"/>
        <v>%Z038130</v>
      </c>
      <c r="T351" s="2" t="str">
        <f t="shared" si="59"/>
        <v/>
      </c>
      <c r="U351" s="36"/>
      <c r="V351" s="2" t="str">
        <f t="shared" si="60"/>
        <v>REDO SPARE</v>
      </c>
      <c r="W351" s="114" t="s">
        <v>2554</v>
      </c>
      <c r="X351" s="2" t="s">
        <v>2555</v>
      </c>
      <c r="Y351" s="114" t="s">
        <v>2219</v>
      </c>
      <c r="Z351" s="58" t="s">
        <v>165</v>
      </c>
      <c r="AA351" s="4"/>
      <c r="AB351" s="4"/>
      <c r="AC351" s="5"/>
      <c r="AD351" s="6"/>
      <c r="AE351" s="6"/>
      <c r="AF351" s="4"/>
      <c r="AG351" s="4"/>
      <c r="AH351" s="4"/>
      <c r="AI351" s="4"/>
      <c r="AJ351" s="7"/>
      <c r="AK351" s="4"/>
      <c r="AL351" s="4"/>
      <c r="AM351" s="4"/>
      <c r="AN351" s="4"/>
      <c r="AO351" s="4"/>
      <c r="AP351" s="4"/>
      <c r="AQ351" s="4"/>
      <c r="AR351" s="4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4"/>
      <c r="BL351" s="8"/>
      <c r="BM351" s="8"/>
      <c r="BN351" s="8"/>
      <c r="BO351" s="4"/>
      <c r="BP351" s="4"/>
      <c r="BQ351" s="4"/>
      <c r="BR351" s="4"/>
      <c r="BS351" s="18"/>
      <c r="BT351" s="19"/>
      <c r="BU351" s="18"/>
      <c r="BV351" s="19"/>
    </row>
    <row r="352" spans="1:75" ht="19.899999999999999" customHeight="1">
      <c r="A352" s="194">
        <v>415</v>
      </c>
      <c r="B352" s="204">
        <v>31</v>
      </c>
      <c r="C352" s="195"/>
      <c r="D352" s="115"/>
      <c r="E352" s="196" t="s">
        <v>2635</v>
      </c>
      <c r="F352" s="2" t="str">
        <f t="shared" si="56"/>
        <v>FCS0302</v>
      </c>
      <c r="G352" s="1">
        <f t="shared" si="61"/>
        <v>3</v>
      </c>
      <c r="H352" s="1">
        <f t="shared" si="62"/>
        <v>8</v>
      </c>
      <c r="I352" s="1">
        <v>31</v>
      </c>
      <c r="J352" s="60" t="str">
        <f t="shared" si="63"/>
        <v>ADV551-P</v>
      </c>
      <c r="K352" s="57" t="str">
        <f t="shared" si="57"/>
        <v>DO</v>
      </c>
      <c r="L352" s="2"/>
      <c r="M352" s="2" t="s">
        <v>2005</v>
      </c>
      <c r="N352" s="2" t="s">
        <v>489</v>
      </c>
      <c r="O352" s="2"/>
      <c r="P352" s="2"/>
      <c r="Q352" s="2"/>
      <c r="R352" s="2"/>
      <c r="S352" s="3" t="str">
        <f t="shared" si="58"/>
        <v>%Z038131</v>
      </c>
      <c r="T352" s="2" t="str">
        <f t="shared" si="59"/>
        <v/>
      </c>
      <c r="U352" s="36"/>
      <c r="V352" s="2" t="str">
        <f t="shared" si="60"/>
        <v>REDO SPARE</v>
      </c>
      <c r="W352" s="114" t="s">
        <v>2554</v>
      </c>
      <c r="X352" s="2" t="s">
        <v>2555</v>
      </c>
      <c r="Y352" s="114"/>
      <c r="Z352" s="58" t="s">
        <v>165</v>
      </c>
      <c r="AA352" s="4"/>
      <c r="AB352" s="4"/>
      <c r="AC352" s="5"/>
      <c r="AD352" s="6"/>
      <c r="AE352" s="6"/>
      <c r="AF352" s="4"/>
      <c r="AG352" s="4"/>
      <c r="AH352" s="4"/>
      <c r="AI352" s="4"/>
      <c r="AJ352" s="8"/>
      <c r="AK352" s="4"/>
      <c r="AL352" s="4"/>
      <c r="AM352" s="4"/>
      <c r="AN352" s="4"/>
      <c r="AO352" s="4"/>
      <c r="AP352" s="4"/>
      <c r="AQ352" s="4"/>
      <c r="AR352" s="4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4"/>
      <c r="BL352" s="8"/>
      <c r="BM352" s="8"/>
      <c r="BN352" s="8"/>
      <c r="BO352" s="4"/>
      <c r="BP352" s="4"/>
      <c r="BQ352" s="4"/>
      <c r="BR352" s="4"/>
      <c r="BS352" s="18"/>
      <c r="BT352" s="19"/>
      <c r="BU352" s="18"/>
      <c r="BV352" s="19"/>
    </row>
    <row r="353" spans="1:75" ht="19.899999999999999" customHeight="1">
      <c r="A353" s="194">
        <v>416</v>
      </c>
      <c r="B353" s="204">
        <v>32</v>
      </c>
      <c r="C353" s="195"/>
      <c r="D353" s="115"/>
      <c r="E353" s="196" t="s">
        <v>2635</v>
      </c>
      <c r="F353" s="2" t="str">
        <f t="shared" si="56"/>
        <v>FCS0302</v>
      </c>
      <c r="G353" s="1">
        <f t="shared" si="61"/>
        <v>3</v>
      </c>
      <c r="H353" s="1">
        <f t="shared" si="62"/>
        <v>8</v>
      </c>
      <c r="I353" s="1">
        <v>32</v>
      </c>
      <c r="J353" s="60" t="str">
        <f t="shared" si="63"/>
        <v>ADV551-P</v>
      </c>
      <c r="K353" s="57" t="str">
        <f t="shared" si="57"/>
        <v>DO</v>
      </c>
      <c r="L353" s="2"/>
      <c r="M353" s="2" t="s">
        <v>2005</v>
      </c>
      <c r="N353" s="2" t="s">
        <v>489</v>
      </c>
      <c r="O353" s="2"/>
      <c r="P353" s="2"/>
      <c r="Q353" s="2"/>
      <c r="R353" s="2"/>
      <c r="S353" s="3" t="str">
        <f t="shared" si="58"/>
        <v>%Z038132</v>
      </c>
      <c r="T353" s="2" t="str">
        <f t="shared" si="59"/>
        <v/>
      </c>
      <c r="U353" s="36"/>
      <c r="V353" s="2" t="str">
        <f t="shared" si="60"/>
        <v>REDO SPARE</v>
      </c>
      <c r="W353" s="114" t="s">
        <v>2554</v>
      </c>
      <c r="X353" s="2" t="s">
        <v>2555</v>
      </c>
      <c r="Y353" s="114"/>
      <c r="Z353" s="58" t="s">
        <v>165</v>
      </c>
      <c r="AA353" s="4"/>
      <c r="AB353" s="4"/>
      <c r="AC353" s="5"/>
      <c r="AD353" s="6"/>
      <c r="AE353" s="6"/>
      <c r="AF353" s="4"/>
      <c r="AG353" s="4"/>
      <c r="AH353" s="4"/>
      <c r="AI353" s="4"/>
      <c r="AJ353" s="8"/>
      <c r="AK353" s="4"/>
      <c r="AL353" s="4"/>
      <c r="AM353" s="4"/>
      <c r="AN353" s="4"/>
      <c r="AO353" s="4"/>
      <c r="AP353" s="4"/>
      <c r="AQ353" s="4"/>
      <c r="AR353" s="4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4"/>
      <c r="BL353" s="8"/>
      <c r="BM353" s="8"/>
      <c r="BN353" s="8"/>
      <c r="BO353" s="4"/>
      <c r="BP353" s="4"/>
      <c r="BQ353" s="4"/>
      <c r="BR353" s="4"/>
      <c r="BS353" s="18"/>
      <c r="BT353" s="19"/>
      <c r="BU353" s="18"/>
      <c r="BV353" s="19"/>
    </row>
    <row r="354" spans="1:75" ht="19.899999999999999" customHeight="1">
      <c r="A354" s="194">
        <v>417</v>
      </c>
      <c r="B354" s="195">
        <v>1</v>
      </c>
      <c r="C354" s="195"/>
      <c r="D354" s="196" t="s">
        <v>5183</v>
      </c>
      <c r="E354" s="196" t="s">
        <v>5184</v>
      </c>
      <c r="F354" s="2" t="str">
        <f t="shared" ref="F354:F385" si="64">F353</f>
        <v>FCS0302</v>
      </c>
      <c r="G354" s="1">
        <v>4</v>
      </c>
      <c r="H354" s="1">
        <v>8</v>
      </c>
      <c r="I354" s="1">
        <v>1</v>
      </c>
      <c r="J354" s="60" t="s">
        <v>2552</v>
      </c>
      <c r="K354" s="57" t="str">
        <f t="shared" si="57"/>
        <v>DO</v>
      </c>
      <c r="L354" s="2" t="s">
        <v>2717</v>
      </c>
      <c r="M354" s="2" t="s">
        <v>2005</v>
      </c>
      <c r="N354" s="2" t="s">
        <v>489</v>
      </c>
      <c r="O354" s="2"/>
      <c r="P354" s="2"/>
      <c r="Q354" s="2"/>
      <c r="R354" s="2"/>
      <c r="S354" s="3" t="str">
        <f t="shared" si="58"/>
        <v>%Z048101</v>
      </c>
      <c r="T354" s="2" t="str">
        <f t="shared" si="59"/>
        <v>08FSOV-8051</v>
      </c>
      <c r="U354" s="2" t="s">
        <v>5185</v>
      </c>
      <c r="V354" s="2" t="str">
        <f t="shared" si="60"/>
        <v>LS去CL801调节阀电磁阀</v>
      </c>
      <c r="W354" s="114" t="s">
        <v>2554</v>
      </c>
      <c r="X354" s="2" t="s">
        <v>2719</v>
      </c>
      <c r="Y354" s="114"/>
      <c r="Z354" s="58" t="s">
        <v>165</v>
      </c>
      <c r="AA354" s="4"/>
      <c r="AB354" s="4"/>
      <c r="AC354" s="5"/>
      <c r="AD354" s="6"/>
      <c r="AE354" s="6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4"/>
      <c r="BL354" s="8"/>
      <c r="BM354" s="8"/>
      <c r="BN354" s="8"/>
      <c r="BO354" s="4"/>
      <c r="BP354" s="4"/>
      <c r="BQ354" s="4"/>
      <c r="BR354" s="4"/>
      <c r="BS354" s="18"/>
      <c r="BT354" s="19"/>
      <c r="BU354" s="18"/>
      <c r="BV354" s="19"/>
      <c r="BW354" s="21"/>
    </row>
    <row r="355" spans="1:75" ht="19.899999999999999" customHeight="1">
      <c r="A355" s="194">
        <v>418</v>
      </c>
      <c r="B355" s="195">
        <v>2</v>
      </c>
      <c r="C355" s="195"/>
      <c r="D355" s="196" t="s">
        <v>5186</v>
      </c>
      <c r="E355" s="196" t="s">
        <v>5187</v>
      </c>
      <c r="F355" s="2" t="str">
        <f t="shared" si="64"/>
        <v>FCS0302</v>
      </c>
      <c r="G355" s="1">
        <f t="shared" ref="G355:G385" si="65">G354</f>
        <v>4</v>
      </c>
      <c r="H355" s="1">
        <f t="shared" ref="H355:H385" si="66">H354</f>
        <v>8</v>
      </c>
      <c r="I355" s="1">
        <v>2</v>
      </c>
      <c r="J355" s="60" t="str">
        <f t="shared" ref="J355:J385" si="67">J354</f>
        <v>ADV551-P</v>
      </c>
      <c r="K355" s="57" t="str">
        <f t="shared" si="57"/>
        <v>DO</v>
      </c>
      <c r="L355" s="2" t="s">
        <v>2717</v>
      </c>
      <c r="M355" s="2" t="s">
        <v>2005</v>
      </c>
      <c r="N355" s="2" t="s">
        <v>489</v>
      </c>
      <c r="O355" s="2">
        <v>36</v>
      </c>
      <c r="P355" s="2"/>
      <c r="Q355" s="2" t="s">
        <v>4691</v>
      </c>
      <c r="R355" s="2" t="s">
        <v>2415</v>
      </c>
      <c r="S355" s="3" t="str">
        <f t="shared" si="58"/>
        <v>%Z048102</v>
      </c>
      <c r="T355" s="2" t="str">
        <f t="shared" si="59"/>
        <v>08HSOV-7004</v>
      </c>
      <c r="U355" s="2" t="s">
        <v>5188</v>
      </c>
      <c r="V355" s="2" t="str">
        <f t="shared" si="60"/>
        <v>界区至碱罐调节阀电磁阀</v>
      </c>
      <c r="W355" s="114" t="s">
        <v>2554</v>
      </c>
      <c r="X355" s="2" t="s">
        <v>2719</v>
      </c>
      <c r="Y355" s="114"/>
      <c r="Z355" s="58" t="s">
        <v>165</v>
      </c>
      <c r="AA355" s="4"/>
      <c r="AB355" s="4"/>
      <c r="AC355" s="5"/>
      <c r="AD355" s="6"/>
      <c r="AE355" s="6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4"/>
      <c r="BL355" s="8"/>
      <c r="BM355" s="8"/>
      <c r="BN355" s="8"/>
      <c r="BO355" s="4"/>
      <c r="BP355" s="4"/>
      <c r="BQ355" s="4"/>
      <c r="BR355" s="4"/>
      <c r="BS355" s="18"/>
      <c r="BT355" s="19"/>
      <c r="BU355" s="18"/>
      <c r="BV355" s="19"/>
      <c r="BW355" s="21"/>
    </row>
    <row r="356" spans="1:75" ht="19.899999999999999" customHeight="1">
      <c r="A356" s="194">
        <v>419</v>
      </c>
      <c r="B356" s="195">
        <v>3</v>
      </c>
      <c r="C356" s="195"/>
      <c r="D356" s="196" t="s">
        <v>5189</v>
      </c>
      <c r="E356" s="196" t="s">
        <v>5190</v>
      </c>
      <c r="F356" s="2" t="str">
        <f t="shared" si="64"/>
        <v>FCS0302</v>
      </c>
      <c r="G356" s="1">
        <f t="shared" si="65"/>
        <v>4</v>
      </c>
      <c r="H356" s="1">
        <f t="shared" si="66"/>
        <v>8</v>
      </c>
      <c r="I356" s="1">
        <v>3</v>
      </c>
      <c r="J356" s="60" t="str">
        <f t="shared" si="67"/>
        <v>ADV551-P</v>
      </c>
      <c r="K356" s="57" t="str">
        <f t="shared" si="57"/>
        <v>DO</v>
      </c>
      <c r="L356" s="2" t="s">
        <v>2717</v>
      </c>
      <c r="M356" s="2" t="s">
        <v>2005</v>
      </c>
      <c r="N356" s="2" t="s">
        <v>489</v>
      </c>
      <c r="O356" s="2">
        <v>36</v>
      </c>
      <c r="P356" s="2"/>
      <c r="Q356" s="2" t="s">
        <v>4699</v>
      </c>
      <c r="R356" s="2" t="s">
        <v>2415</v>
      </c>
      <c r="S356" s="3" t="str">
        <f t="shared" si="58"/>
        <v>%Z048103</v>
      </c>
      <c r="T356" s="2" t="str">
        <f t="shared" si="59"/>
        <v>08HSOV-7071</v>
      </c>
      <c r="U356" s="2" t="s">
        <v>5191</v>
      </c>
      <c r="V356" s="2" t="str">
        <f t="shared" si="60"/>
        <v>TK706A注水切断阀电磁阀</v>
      </c>
      <c r="W356" s="114" t="s">
        <v>2554</v>
      </c>
      <c r="X356" s="2" t="s">
        <v>2719</v>
      </c>
      <c r="Y356" s="114"/>
      <c r="Z356" s="58" t="s">
        <v>165</v>
      </c>
      <c r="AA356" s="4"/>
      <c r="AB356" s="4"/>
      <c r="AC356" s="5"/>
      <c r="AD356" s="6"/>
      <c r="AE356" s="6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4"/>
      <c r="BL356" s="8"/>
      <c r="BM356" s="8"/>
      <c r="BN356" s="8"/>
      <c r="BO356" s="4"/>
      <c r="BP356" s="4"/>
      <c r="BQ356" s="4"/>
      <c r="BR356" s="4"/>
      <c r="BS356" s="18"/>
      <c r="BT356" s="19"/>
      <c r="BU356" s="18"/>
      <c r="BV356" s="19"/>
      <c r="BW356" s="21"/>
    </row>
    <row r="357" spans="1:75" ht="19.899999999999999" customHeight="1">
      <c r="A357" s="194">
        <v>420</v>
      </c>
      <c r="B357" s="195">
        <v>4</v>
      </c>
      <c r="C357" s="195"/>
      <c r="D357" s="196" t="s">
        <v>5192</v>
      </c>
      <c r="E357" s="196" t="s">
        <v>5193</v>
      </c>
      <c r="F357" s="2" t="str">
        <f t="shared" si="64"/>
        <v>FCS0302</v>
      </c>
      <c r="G357" s="1">
        <f t="shared" si="65"/>
        <v>4</v>
      </c>
      <c r="H357" s="1">
        <f t="shared" si="66"/>
        <v>8</v>
      </c>
      <c r="I357" s="1">
        <v>4</v>
      </c>
      <c r="J357" s="60" t="str">
        <f t="shared" si="67"/>
        <v>ADV551-P</v>
      </c>
      <c r="K357" s="57" t="str">
        <f t="shared" si="57"/>
        <v>DO</v>
      </c>
      <c r="L357" s="2" t="s">
        <v>2717</v>
      </c>
      <c r="M357" s="2" t="s">
        <v>2005</v>
      </c>
      <c r="N357" s="2" t="s">
        <v>489</v>
      </c>
      <c r="O357" s="2">
        <v>36</v>
      </c>
      <c r="P357" s="2"/>
      <c r="Q357" s="2" t="s">
        <v>4705</v>
      </c>
      <c r="R357" s="2" t="s">
        <v>2415</v>
      </c>
      <c r="S357" s="3" t="str">
        <f t="shared" si="58"/>
        <v>%Z048104</v>
      </c>
      <c r="T357" s="2" t="str">
        <f t="shared" si="59"/>
        <v>08HSOV-7072</v>
      </c>
      <c r="U357" s="2" t="s">
        <v>5194</v>
      </c>
      <c r="V357" s="2" t="str">
        <f t="shared" si="60"/>
        <v>TK706B注水切断阀电磁阀</v>
      </c>
      <c r="W357" s="114" t="s">
        <v>2554</v>
      </c>
      <c r="X357" s="2" t="s">
        <v>2719</v>
      </c>
      <c r="Y357" s="114"/>
      <c r="Z357" s="58" t="s">
        <v>165</v>
      </c>
      <c r="AA357" s="4"/>
      <c r="AB357" s="4"/>
      <c r="AC357" s="5"/>
      <c r="AD357" s="6"/>
      <c r="AE357" s="6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4"/>
      <c r="BL357" s="8"/>
      <c r="BM357" s="8"/>
      <c r="BN357" s="8"/>
      <c r="BO357" s="4"/>
      <c r="BP357" s="4"/>
      <c r="BQ357" s="4"/>
      <c r="BR357" s="4"/>
      <c r="BS357" s="18"/>
      <c r="BT357" s="19"/>
      <c r="BU357" s="18"/>
      <c r="BV357" s="19"/>
      <c r="BW357" s="21"/>
    </row>
    <row r="358" spans="1:75" ht="19.899999999999999" customHeight="1">
      <c r="A358" s="194">
        <v>421</v>
      </c>
      <c r="B358" s="195">
        <v>5</v>
      </c>
      <c r="C358" s="195"/>
      <c r="D358" s="196" t="s">
        <v>5195</v>
      </c>
      <c r="E358" s="196" t="s">
        <v>5196</v>
      </c>
      <c r="F358" s="2" t="str">
        <f t="shared" si="64"/>
        <v>FCS0302</v>
      </c>
      <c r="G358" s="1">
        <f t="shared" si="65"/>
        <v>4</v>
      </c>
      <c r="H358" s="1">
        <f t="shared" si="66"/>
        <v>8</v>
      </c>
      <c r="I358" s="1">
        <v>5</v>
      </c>
      <c r="J358" s="60" t="str">
        <f t="shared" si="67"/>
        <v>ADV551-P</v>
      </c>
      <c r="K358" s="57" t="str">
        <f t="shared" si="57"/>
        <v>DO</v>
      </c>
      <c r="L358" s="2" t="s">
        <v>2717</v>
      </c>
      <c r="M358" s="2" t="s">
        <v>2005</v>
      </c>
      <c r="N358" s="2" t="s">
        <v>489</v>
      </c>
      <c r="O358" s="2"/>
      <c r="P358" s="2"/>
      <c r="Q358" s="2"/>
      <c r="R358" s="2"/>
      <c r="S358" s="3" t="str">
        <f t="shared" si="58"/>
        <v>%Z048105</v>
      </c>
      <c r="T358" s="2" t="str">
        <f t="shared" si="59"/>
        <v>08XSOV-7052A</v>
      </c>
      <c r="U358" s="2" t="s">
        <v>5197</v>
      </c>
      <c r="V358" s="2" t="str">
        <f t="shared" si="60"/>
        <v>TK703A出料切断阀电磁阀</v>
      </c>
      <c r="W358" s="114" t="s">
        <v>2554</v>
      </c>
      <c r="X358" s="2" t="s">
        <v>2719</v>
      </c>
      <c r="Y358" s="114"/>
      <c r="Z358" s="58" t="s">
        <v>165</v>
      </c>
      <c r="AA358" s="4"/>
      <c r="AB358" s="4"/>
      <c r="AC358" s="5"/>
      <c r="AD358" s="6"/>
      <c r="AE358" s="6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4"/>
      <c r="BL358" s="8"/>
      <c r="BM358" s="8"/>
      <c r="BN358" s="8"/>
      <c r="BO358" s="4"/>
      <c r="BP358" s="4"/>
      <c r="BQ358" s="4"/>
      <c r="BR358" s="4"/>
      <c r="BS358" s="112"/>
      <c r="BT358" s="19"/>
      <c r="BU358" s="18"/>
      <c r="BV358" s="19"/>
      <c r="BW358" s="21"/>
    </row>
    <row r="359" spans="1:75" ht="19.899999999999999" customHeight="1">
      <c r="A359" s="194">
        <v>422</v>
      </c>
      <c r="B359" s="195">
        <v>6</v>
      </c>
      <c r="C359" s="195"/>
      <c r="D359" s="196" t="s">
        <v>5198</v>
      </c>
      <c r="E359" s="196" t="s">
        <v>5196</v>
      </c>
      <c r="F359" s="2" t="str">
        <f t="shared" si="64"/>
        <v>FCS0302</v>
      </c>
      <c r="G359" s="1">
        <f t="shared" si="65"/>
        <v>4</v>
      </c>
      <c r="H359" s="1">
        <f t="shared" si="66"/>
        <v>8</v>
      </c>
      <c r="I359" s="1">
        <v>6</v>
      </c>
      <c r="J359" s="60" t="str">
        <f t="shared" si="67"/>
        <v>ADV551-P</v>
      </c>
      <c r="K359" s="57" t="str">
        <f t="shared" si="57"/>
        <v>DO</v>
      </c>
      <c r="L359" s="2" t="s">
        <v>2717</v>
      </c>
      <c r="M359" s="2" t="s">
        <v>2005</v>
      </c>
      <c r="N359" s="2" t="s">
        <v>489</v>
      </c>
      <c r="O359" s="2"/>
      <c r="P359" s="2"/>
      <c r="Q359" s="2"/>
      <c r="R359" s="2"/>
      <c r="S359" s="3" t="str">
        <f t="shared" si="58"/>
        <v>%Z048106</v>
      </c>
      <c r="T359" s="2" t="str">
        <f t="shared" si="59"/>
        <v>08XSOV-7052B</v>
      </c>
      <c r="U359" s="2" t="s">
        <v>5199</v>
      </c>
      <c r="V359" s="2" t="str">
        <f t="shared" si="60"/>
        <v>TK703A出料切断阀电磁阀</v>
      </c>
      <c r="W359" s="114" t="s">
        <v>2554</v>
      </c>
      <c r="X359" s="2" t="s">
        <v>2719</v>
      </c>
      <c r="Y359" s="114"/>
      <c r="Z359" s="58" t="s">
        <v>165</v>
      </c>
      <c r="AA359" s="4"/>
      <c r="AB359" s="4"/>
      <c r="AC359" s="5"/>
      <c r="AD359" s="6"/>
      <c r="AE359" s="6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4"/>
      <c r="BL359" s="8"/>
      <c r="BM359" s="8"/>
      <c r="BN359" s="8"/>
      <c r="BO359" s="4"/>
      <c r="BP359" s="4"/>
      <c r="BQ359" s="4"/>
      <c r="BR359" s="4"/>
      <c r="BS359" s="112"/>
      <c r="BT359" s="19"/>
      <c r="BU359" s="18"/>
      <c r="BV359" s="19"/>
      <c r="BW359" s="21"/>
    </row>
    <row r="360" spans="1:75" ht="19.899999999999999" customHeight="1">
      <c r="A360" s="194">
        <v>423</v>
      </c>
      <c r="B360" s="195">
        <v>7</v>
      </c>
      <c r="C360" s="195"/>
      <c r="D360" s="196" t="s">
        <v>5200</v>
      </c>
      <c r="E360" s="196" t="s">
        <v>5201</v>
      </c>
      <c r="F360" s="2" t="str">
        <f t="shared" si="64"/>
        <v>FCS0302</v>
      </c>
      <c r="G360" s="1">
        <f t="shared" si="65"/>
        <v>4</v>
      </c>
      <c r="H360" s="1">
        <f t="shared" si="66"/>
        <v>8</v>
      </c>
      <c r="I360" s="1">
        <v>7</v>
      </c>
      <c r="J360" s="60" t="str">
        <f t="shared" si="67"/>
        <v>ADV551-P</v>
      </c>
      <c r="K360" s="57" t="str">
        <f t="shared" si="57"/>
        <v>DO</v>
      </c>
      <c r="L360" s="2" t="s">
        <v>2717</v>
      </c>
      <c r="M360" s="2" t="s">
        <v>2005</v>
      </c>
      <c r="N360" s="2" t="s">
        <v>489</v>
      </c>
      <c r="O360" s="2"/>
      <c r="P360" s="2"/>
      <c r="Q360" s="2"/>
      <c r="R360" s="2"/>
      <c r="S360" s="3" t="str">
        <f t="shared" si="58"/>
        <v>%Z048107</v>
      </c>
      <c r="T360" s="2" t="str">
        <f t="shared" si="59"/>
        <v>08XSOV-7054A</v>
      </c>
      <c r="U360" s="2" t="s">
        <v>5202</v>
      </c>
      <c r="V360" s="2" t="str">
        <f t="shared" si="60"/>
        <v>TK703B出料切断阀电磁阀</v>
      </c>
      <c r="W360" s="114" t="s">
        <v>2554</v>
      </c>
      <c r="X360" s="2" t="s">
        <v>2719</v>
      </c>
      <c r="Y360" s="114"/>
      <c r="Z360" s="58" t="s">
        <v>165</v>
      </c>
      <c r="AA360" s="4"/>
      <c r="AB360" s="4"/>
      <c r="AC360" s="5"/>
      <c r="AD360" s="6"/>
      <c r="AE360" s="6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4"/>
      <c r="BL360" s="8"/>
      <c r="BM360" s="8"/>
      <c r="BN360" s="8"/>
      <c r="BO360" s="4"/>
      <c r="BP360" s="4"/>
      <c r="BQ360" s="4"/>
      <c r="BR360" s="4"/>
      <c r="BS360" s="112"/>
      <c r="BT360" s="19"/>
      <c r="BU360" s="18"/>
      <c r="BV360" s="19"/>
      <c r="BW360" s="21"/>
    </row>
    <row r="361" spans="1:75" ht="19.899999999999999" customHeight="1">
      <c r="A361" s="194">
        <v>424</v>
      </c>
      <c r="B361" s="195">
        <v>8</v>
      </c>
      <c r="C361" s="195"/>
      <c r="D361" s="196" t="s">
        <v>5203</v>
      </c>
      <c r="E361" s="196" t="s">
        <v>5201</v>
      </c>
      <c r="F361" s="2" t="str">
        <f t="shared" si="64"/>
        <v>FCS0302</v>
      </c>
      <c r="G361" s="1">
        <f t="shared" si="65"/>
        <v>4</v>
      </c>
      <c r="H361" s="1">
        <f t="shared" si="66"/>
        <v>8</v>
      </c>
      <c r="I361" s="1">
        <v>8</v>
      </c>
      <c r="J361" s="60" t="str">
        <f t="shared" si="67"/>
        <v>ADV551-P</v>
      </c>
      <c r="K361" s="57" t="str">
        <f t="shared" si="57"/>
        <v>DO</v>
      </c>
      <c r="L361" s="2" t="s">
        <v>2717</v>
      </c>
      <c r="M361" s="2" t="s">
        <v>2005</v>
      </c>
      <c r="N361" s="2" t="s">
        <v>489</v>
      </c>
      <c r="O361" s="2"/>
      <c r="P361" s="2"/>
      <c r="Q361" s="2"/>
      <c r="R361" s="2"/>
      <c r="S361" s="3" t="str">
        <f t="shared" si="58"/>
        <v>%Z048108</v>
      </c>
      <c r="T361" s="2" t="str">
        <f t="shared" si="59"/>
        <v>08XSOV-7054B</v>
      </c>
      <c r="U361" s="2" t="s">
        <v>5204</v>
      </c>
      <c r="V361" s="2" t="str">
        <f t="shared" si="60"/>
        <v>TK703B出料切断阀电磁阀</v>
      </c>
      <c r="W361" s="114" t="s">
        <v>2554</v>
      </c>
      <c r="X361" s="2" t="s">
        <v>2719</v>
      </c>
      <c r="Y361" s="114"/>
      <c r="Z361" s="58" t="s">
        <v>165</v>
      </c>
      <c r="AA361" s="4"/>
      <c r="AB361" s="4"/>
      <c r="AC361" s="5"/>
      <c r="AD361" s="6"/>
      <c r="AE361" s="6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4"/>
      <c r="BL361" s="8"/>
      <c r="BM361" s="8"/>
      <c r="BN361" s="8"/>
      <c r="BO361" s="4"/>
      <c r="BP361" s="4"/>
      <c r="BQ361" s="4"/>
      <c r="BR361" s="4"/>
      <c r="BS361" s="112"/>
      <c r="BT361" s="19"/>
      <c r="BU361" s="18"/>
      <c r="BV361" s="19"/>
      <c r="BW361" s="21"/>
    </row>
    <row r="362" spans="1:75" ht="19.899999999999999" customHeight="1">
      <c r="A362" s="194">
        <v>425</v>
      </c>
      <c r="B362" s="195">
        <v>9</v>
      </c>
      <c r="C362" s="195"/>
      <c r="D362" s="196" t="s">
        <v>5205</v>
      </c>
      <c r="E362" s="196" t="s">
        <v>5206</v>
      </c>
      <c r="F362" s="2" t="str">
        <f t="shared" si="64"/>
        <v>FCS0302</v>
      </c>
      <c r="G362" s="1">
        <f t="shared" si="65"/>
        <v>4</v>
      </c>
      <c r="H362" s="1">
        <f t="shared" si="66"/>
        <v>8</v>
      </c>
      <c r="I362" s="1">
        <v>9</v>
      </c>
      <c r="J362" s="60" t="str">
        <f t="shared" si="67"/>
        <v>ADV551-P</v>
      </c>
      <c r="K362" s="57" t="str">
        <f t="shared" si="57"/>
        <v>DO</v>
      </c>
      <c r="L362" s="2" t="s">
        <v>2717</v>
      </c>
      <c r="M362" s="2" t="s">
        <v>2005</v>
      </c>
      <c r="N362" s="2" t="s">
        <v>489</v>
      </c>
      <c r="O362" s="2">
        <v>35</v>
      </c>
      <c r="P362" s="2"/>
      <c r="Q362" s="2" t="s">
        <v>4880</v>
      </c>
      <c r="R362" s="2" t="s">
        <v>2445</v>
      </c>
      <c r="S362" s="3" t="str">
        <f t="shared" si="58"/>
        <v>%Z048109</v>
      </c>
      <c r="T362" s="2" t="str">
        <f t="shared" si="59"/>
        <v>08XSOV-7058A</v>
      </c>
      <c r="U362" s="2" t="s">
        <v>5207</v>
      </c>
      <c r="V362" s="2" t="str">
        <f t="shared" si="60"/>
        <v>TK702出料切断阀电磁阀</v>
      </c>
      <c r="W362" s="114" t="s">
        <v>2554</v>
      </c>
      <c r="X362" s="2" t="s">
        <v>2719</v>
      </c>
      <c r="Y362" s="114"/>
      <c r="Z362" s="58" t="s">
        <v>165</v>
      </c>
      <c r="AA362" s="4"/>
      <c r="AB362" s="4"/>
      <c r="AC362" s="5"/>
      <c r="AD362" s="6"/>
      <c r="AE362" s="6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4"/>
      <c r="BL362" s="8"/>
      <c r="BM362" s="8"/>
      <c r="BN362" s="8"/>
      <c r="BO362" s="4"/>
      <c r="BP362" s="4"/>
      <c r="BQ362" s="4"/>
      <c r="BR362" s="4"/>
      <c r="BS362" s="112"/>
      <c r="BT362" s="19"/>
      <c r="BU362" s="18"/>
      <c r="BV362" s="19"/>
      <c r="BW362" s="21"/>
    </row>
    <row r="363" spans="1:75" ht="19.899999999999999" customHeight="1">
      <c r="A363" s="194">
        <v>426</v>
      </c>
      <c r="B363" s="195">
        <v>10</v>
      </c>
      <c r="C363" s="195"/>
      <c r="D363" s="196" t="s">
        <v>5208</v>
      </c>
      <c r="E363" s="196" t="s">
        <v>5206</v>
      </c>
      <c r="F363" s="2" t="str">
        <f t="shared" si="64"/>
        <v>FCS0302</v>
      </c>
      <c r="G363" s="1">
        <f t="shared" si="65"/>
        <v>4</v>
      </c>
      <c r="H363" s="1">
        <f t="shared" si="66"/>
        <v>8</v>
      </c>
      <c r="I363" s="1">
        <v>10</v>
      </c>
      <c r="J363" s="60" t="str">
        <f t="shared" si="67"/>
        <v>ADV551-P</v>
      </c>
      <c r="K363" s="57" t="str">
        <f t="shared" si="57"/>
        <v>DO</v>
      </c>
      <c r="L363" s="2" t="s">
        <v>2717</v>
      </c>
      <c r="M363" s="2" t="s">
        <v>2005</v>
      </c>
      <c r="N363" s="2" t="s">
        <v>489</v>
      </c>
      <c r="O363" s="2">
        <v>35</v>
      </c>
      <c r="P363" s="2"/>
      <c r="Q363" s="2" t="s">
        <v>4880</v>
      </c>
      <c r="R363" s="2" t="s">
        <v>2445</v>
      </c>
      <c r="S363" s="3" t="str">
        <f t="shared" si="58"/>
        <v>%Z048110</v>
      </c>
      <c r="T363" s="2" t="str">
        <f t="shared" si="59"/>
        <v>08XSOV-7058B</v>
      </c>
      <c r="U363" s="2" t="s">
        <v>5209</v>
      </c>
      <c r="V363" s="2" t="str">
        <f t="shared" si="60"/>
        <v>TK702出料切断阀电磁阀</v>
      </c>
      <c r="W363" s="114" t="s">
        <v>2554</v>
      </c>
      <c r="X363" s="2" t="s">
        <v>2719</v>
      </c>
      <c r="Y363" s="114"/>
      <c r="Z363" s="58" t="s">
        <v>165</v>
      </c>
      <c r="AA363" s="4"/>
      <c r="AB363" s="4"/>
      <c r="AC363" s="5"/>
      <c r="AD363" s="6"/>
      <c r="AE363" s="6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4"/>
      <c r="BL363" s="8"/>
      <c r="BM363" s="8"/>
      <c r="BN363" s="8"/>
      <c r="BO363" s="4"/>
      <c r="BP363" s="4"/>
      <c r="BQ363" s="4"/>
      <c r="BR363" s="4"/>
      <c r="BS363" s="112"/>
      <c r="BT363" s="19"/>
      <c r="BU363" s="18"/>
      <c r="BV363" s="19"/>
      <c r="BW363" s="21"/>
    </row>
    <row r="364" spans="1:75" ht="19.899999999999999" customHeight="1">
      <c r="A364" s="194">
        <v>427</v>
      </c>
      <c r="B364" s="195">
        <v>11</v>
      </c>
      <c r="C364" s="195"/>
      <c r="D364" s="196" t="s">
        <v>5210</v>
      </c>
      <c r="E364" s="196" t="s">
        <v>5211</v>
      </c>
      <c r="F364" s="2" t="str">
        <f t="shared" si="64"/>
        <v>FCS0302</v>
      </c>
      <c r="G364" s="1">
        <f t="shared" si="65"/>
        <v>4</v>
      </c>
      <c r="H364" s="1">
        <f t="shared" si="66"/>
        <v>8</v>
      </c>
      <c r="I364" s="1">
        <v>11</v>
      </c>
      <c r="J364" s="60" t="str">
        <f t="shared" si="67"/>
        <v>ADV551-P</v>
      </c>
      <c r="K364" s="57" t="str">
        <f t="shared" si="57"/>
        <v>DO</v>
      </c>
      <c r="L364" s="2" t="s">
        <v>2717</v>
      </c>
      <c r="M364" s="2" t="s">
        <v>2005</v>
      </c>
      <c r="N364" s="2" t="s">
        <v>489</v>
      </c>
      <c r="O364" s="2">
        <v>35</v>
      </c>
      <c r="P364" s="2"/>
      <c r="Q364" s="2" t="s">
        <v>4894</v>
      </c>
      <c r="R364" s="2" t="s">
        <v>2445</v>
      </c>
      <c r="S364" s="3" t="str">
        <f t="shared" si="58"/>
        <v>%Z048111</v>
      </c>
      <c r="T364" s="2" t="str">
        <f t="shared" si="59"/>
        <v>08XSOV-7064A</v>
      </c>
      <c r="U364" s="2" t="s">
        <v>5212</v>
      </c>
      <c r="V364" s="2" t="str">
        <f t="shared" si="60"/>
        <v>TK731出料切断阀电磁阀</v>
      </c>
      <c r="W364" s="114" t="s">
        <v>2554</v>
      </c>
      <c r="X364" s="2" t="s">
        <v>2719</v>
      </c>
      <c r="Y364" s="114"/>
      <c r="Z364" s="58" t="s">
        <v>165</v>
      </c>
      <c r="AA364" s="4"/>
      <c r="AB364" s="4"/>
      <c r="AC364" s="5"/>
      <c r="AD364" s="6"/>
      <c r="AE364" s="6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4"/>
      <c r="BL364" s="8"/>
      <c r="BM364" s="8"/>
      <c r="BN364" s="8"/>
      <c r="BO364" s="4"/>
      <c r="BP364" s="4"/>
      <c r="BQ364" s="4"/>
      <c r="BR364" s="4"/>
      <c r="BS364" s="112"/>
      <c r="BT364" s="19"/>
      <c r="BU364" s="18"/>
      <c r="BV364" s="19"/>
      <c r="BW364" s="21"/>
    </row>
    <row r="365" spans="1:75" ht="19.899999999999999" customHeight="1">
      <c r="A365" s="194">
        <v>428</v>
      </c>
      <c r="B365" s="195">
        <v>12</v>
      </c>
      <c r="C365" s="195"/>
      <c r="D365" s="196" t="s">
        <v>5213</v>
      </c>
      <c r="E365" s="196" t="s">
        <v>5211</v>
      </c>
      <c r="F365" s="2" t="str">
        <f t="shared" si="64"/>
        <v>FCS0302</v>
      </c>
      <c r="G365" s="1">
        <f t="shared" si="65"/>
        <v>4</v>
      </c>
      <c r="H365" s="1">
        <f t="shared" si="66"/>
        <v>8</v>
      </c>
      <c r="I365" s="1">
        <v>12</v>
      </c>
      <c r="J365" s="60" t="str">
        <f t="shared" si="67"/>
        <v>ADV551-P</v>
      </c>
      <c r="K365" s="57" t="str">
        <f t="shared" si="57"/>
        <v>DO</v>
      </c>
      <c r="L365" s="2" t="s">
        <v>2717</v>
      </c>
      <c r="M365" s="2" t="s">
        <v>2005</v>
      </c>
      <c r="N365" s="2" t="s">
        <v>489</v>
      </c>
      <c r="O365" s="2">
        <v>35</v>
      </c>
      <c r="P365" s="2"/>
      <c r="Q365" s="2" t="s">
        <v>4894</v>
      </c>
      <c r="R365" s="2" t="s">
        <v>2445</v>
      </c>
      <c r="S365" s="3" t="str">
        <f t="shared" si="58"/>
        <v>%Z048112</v>
      </c>
      <c r="T365" s="2" t="str">
        <f t="shared" si="59"/>
        <v>08XSOV-7064B</v>
      </c>
      <c r="U365" s="2" t="s">
        <v>5214</v>
      </c>
      <c r="V365" s="2" t="str">
        <f t="shared" si="60"/>
        <v>TK731出料切断阀电磁阀</v>
      </c>
      <c r="W365" s="114" t="s">
        <v>2554</v>
      </c>
      <c r="X365" s="2" t="s">
        <v>2719</v>
      </c>
      <c r="Y365" s="114"/>
      <c r="Z365" s="58" t="s">
        <v>165</v>
      </c>
      <c r="AA365" s="4"/>
      <c r="AB365" s="4"/>
      <c r="AC365" s="5"/>
      <c r="AD365" s="6"/>
      <c r="AE365" s="6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4"/>
      <c r="BL365" s="8"/>
      <c r="BM365" s="8"/>
      <c r="BN365" s="8"/>
      <c r="BO365" s="4"/>
      <c r="BP365" s="4"/>
      <c r="BQ365" s="4"/>
      <c r="BR365" s="4"/>
      <c r="BS365" s="112"/>
      <c r="BT365" s="19"/>
      <c r="BU365" s="18"/>
      <c r="BV365" s="19"/>
      <c r="BW365" s="21"/>
    </row>
    <row r="366" spans="1:75" ht="19.899999999999999" customHeight="1">
      <c r="A366" s="194">
        <v>429</v>
      </c>
      <c r="B366" s="195">
        <v>13</v>
      </c>
      <c r="C366" s="195"/>
      <c r="D366" s="196" t="s">
        <v>5215</v>
      </c>
      <c r="E366" s="196" t="s">
        <v>5216</v>
      </c>
      <c r="F366" s="2" t="str">
        <f t="shared" si="64"/>
        <v>FCS0302</v>
      </c>
      <c r="G366" s="1">
        <f t="shared" si="65"/>
        <v>4</v>
      </c>
      <c r="H366" s="1">
        <f t="shared" si="66"/>
        <v>8</v>
      </c>
      <c r="I366" s="1">
        <v>13</v>
      </c>
      <c r="J366" s="60" t="str">
        <f t="shared" si="67"/>
        <v>ADV551-P</v>
      </c>
      <c r="K366" s="57" t="str">
        <f t="shared" si="57"/>
        <v>DO</v>
      </c>
      <c r="L366" s="2" t="s">
        <v>2717</v>
      </c>
      <c r="M366" s="2" t="s">
        <v>2005</v>
      </c>
      <c r="N366" s="2" t="s">
        <v>489</v>
      </c>
      <c r="O366" s="2">
        <v>35</v>
      </c>
      <c r="P366" s="2"/>
      <c r="Q366" s="2" t="s">
        <v>4901</v>
      </c>
      <c r="R366" s="2" t="s">
        <v>2445</v>
      </c>
      <c r="S366" s="3" t="str">
        <f t="shared" si="58"/>
        <v>%Z048113</v>
      </c>
      <c r="T366" s="2" t="str">
        <f t="shared" si="59"/>
        <v>08XSOV-7079A</v>
      </c>
      <c r="U366" s="2" t="s">
        <v>5217</v>
      </c>
      <c r="V366" s="2" t="str">
        <f t="shared" si="60"/>
        <v>至08L702AB切断阀电磁阀</v>
      </c>
      <c r="W366" s="114" t="s">
        <v>2554</v>
      </c>
      <c r="X366" s="2" t="s">
        <v>2719</v>
      </c>
      <c r="Y366" s="114"/>
      <c r="Z366" s="58" t="s">
        <v>165</v>
      </c>
      <c r="AA366" s="4"/>
      <c r="AB366" s="4"/>
      <c r="AC366" s="5"/>
      <c r="AD366" s="6"/>
      <c r="AE366" s="6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4"/>
      <c r="BL366" s="8"/>
      <c r="BM366" s="8"/>
      <c r="BN366" s="8"/>
      <c r="BO366" s="4"/>
      <c r="BP366" s="4"/>
      <c r="BQ366" s="4"/>
      <c r="BR366" s="4"/>
      <c r="BS366" s="18"/>
      <c r="BT366" s="19"/>
      <c r="BU366" s="18"/>
      <c r="BV366" s="19"/>
      <c r="BW366" s="21"/>
    </row>
    <row r="367" spans="1:75" ht="19.899999999999999" customHeight="1">
      <c r="A367" s="194">
        <v>430</v>
      </c>
      <c r="B367" s="195">
        <v>14</v>
      </c>
      <c r="C367" s="195"/>
      <c r="D367" s="196" t="s">
        <v>5218</v>
      </c>
      <c r="E367" s="196" t="s">
        <v>5216</v>
      </c>
      <c r="F367" s="2" t="str">
        <f t="shared" si="64"/>
        <v>FCS0302</v>
      </c>
      <c r="G367" s="1">
        <f t="shared" si="65"/>
        <v>4</v>
      </c>
      <c r="H367" s="1">
        <f t="shared" si="66"/>
        <v>8</v>
      </c>
      <c r="I367" s="1">
        <v>14</v>
      </c>
      <c r="J367" s="60" t="str">
        <f t="shared" si="67"/>
        <v>ADV551-P</v>
      </c>
      <c r="K367" s="57" t="str">
        <f t="shared" si="57"/>
        <v>DO</v>
      </c>
      <c r="L367" s="2" t="s">
        <v>2717</v>
      </c>
      <c r="M367" s="2" t="s">
        <v>2005</v>
      </c>
      <c r="N367" s="2" t="s">
        <v>489</v>
      </c>
      <c r="O367" s="2">
        <v>35</v>
      </c>
      <c r="P367" s="2"/>
      <c r="Q367" s="2" t="s">
        <v>4901</v>
      </c>
      <c r="R367" s="2" t="s">
        <v>2445</v>
      </c>
      <c r="S367" s="3" t="str">
        <f t="shared" si="58"/>
        <v>%Z048114</v>
      </c>
      <c r="T367" s="2" t="str">
        <f t="shared" si="59"/>
        <v>08XSOV-7079B</v>
      </c>
      <c r="U367" s="2" t="s">
        <v>5219</v>
      </c>
      <c r="V367" s="2" t="str">
        <f t="shared" si="60"/>
        <v>至08L702AB切断阀电磁阀</v>
      </c>
      <c r="W367" s="114" t="s">
        <v>2554</v>
      </c>
      <c r="X367" s="2" t="s">
        <v>2719</v>
      </c>
      <c r="Y367" s="114"/>
      <c r="Z367" s="58" t="s">
        <v>165</v>
      </c>
      <c r="AA367" s="4"/>
      <c r="AB367" s="4"/>
      <c r="AC367" s="5"/>
      <c r="AD367" s="6"/>
      <c r="AE367" s="6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4"/>
      <c r="BL367" s="8"/>
      <c r="BM367" s="8"/>
      <c r="BN367" s="8"/>
      <c r="BO367" s="4"/>
      <c r="BP367" s="4"/>
      <c r="BQ367" s="4"/>
      <c r="BR367" s="4"/>
      <c r="BS367" s="18"/>
      <c r="BT367" s="19"/>
      <c r="BU367" s="18"/>
      <c r="BV367" s="19"/>
      <c r="BW367" s="21"/>
    </row>
    <row r="368" spans="1:75" ht="19.899999999999999" customHeight="1">
      <c r="A368" s="194">
        <v>431</v>
      </c>
      <c r="B368" s="195">
        <v>15</v>
      </c>
      <c r="C368" s="195"/>
      <c r="D368" s="196" t="s">
        <v>5220</v>
      </c>
      <c r="E368" s="196" t="s">
        <v>5221</v>
      </c>
      <c r="F368" s="2" t="str">
        <f t="shared" si="64"/>
        <v>FCS0302</v>
      </c>
      <c r="G368" s="1">
        <f t="shared" si="65"/>
        <v>4</v>
      </c>
      <c r="H368" s="1">
        <f t="shared" si="66"/>
        <v>8</v>
      </c>
      <c r="I368" s="1">
        <v>15</v>
      </c>
      <c r="J368" s="60" t="str">
        <f t="shared" si="67"/>
        <v>ADV551-P</v>
      </c>
      <c r="K368" s="57" t="str">
        <f t="shared" si="57"/>
        <v>DO</v>
      </c>
      <c r="L368" s="2" t="s">
        <v>2717</v>
      </c>
      <c r="M368" s="2" t="s">
        <v>2005</v>
      </c>
      <c r="N368" s="2" t="s">
        <v>489</v>
      </c>
      <c r="O368" s="2">
        <v>35</v>
      </c>
      <c r="P368" s="2"/>
      <c r="Q368" s="2" t="s">
        <v>4908</v>
      </c>
      <c r="R368" s="2" t="s">
        <v>2445</v>
      </c>
      <c r="S368" s="3" t="str">
        <f t="shared" si="58"/>
        <v>%Z048115</v>
      </c>
      <c r="T368" s="2" t="str">
        <f t="shared" si="59"/>
        <v>08XSOV-7080A</v>
      </c>
      <c r="U368" s="2" t="s">
        <v>5222</v>
      </c>
      <c r="V368" s="2" t="str">
        <f t="shared" si="60"/>
        <v>L702AB返回线切断阀电磁阀</v>
      </c>
      <c r="W368" s="114" t="s">
        <v>2554</v>
      </c>
      <c r="X368" s="2" t="s">
        <v>2719</v>
      </c>
      <c r="Y368" s="114"/>
      <c r="Z368" s="58" t="s">
        <v>165</v>
      </c>
      <c r="AA368" s="4"/>
      <c r="AB368" s="4"/>
      <c r="AC368" s="5"/>
      <c r="AD368" s="6"/>
      <c r="AE368" s="6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4"/>
      <c r="BL368" s="8"/>
      <c r="BM368" s="8"/>
      <c r="BN368" s="8"/>
      <c r="BO368" s="4"/>
      <c r="BP368" s="4"/>
      <c r="BQ368" s="4"/>
      <c r="BR368" s="4"/>
      <c r="BS368" s="18"/>
      <c r="BT368" s="19"/>
      <c r="BU368" s="18"/>
      <c r="BV368" s="19"/>
      <c r="BW368" s="21"/>
    </row>
    <row r="369" spans="1:75" ht="19.899999999999999" customHeight="1">
      <c r="A369" s="194">
        <v>432</v>
      </c>
      <c r="B369" s="195">
        <v>16</v>
      </c>
      <c r="C369" s="195"/>
      <c r="D369" s="196" t="s">
        <v>5223</v>
      </c>
      <c r="E369" s="196" t="s">
        <v>5221</v>
      </c>
      <c r="F369" s="2" t="str">
        <f t="shared" si="64"/>
        <v>FCS0302</v>
      </c>
      <c r="G369" s="1">
        <f t="shared" si="65"/>
        <v>4</v>
      </c>
      <c r="H369" s="1">
        <f t="shared" si="66"/>
        <v>8</v>
      </c>
      <c r="I369" s="1">
        <v>16</v>
      </c>
      <c r="J369" s="60" t="str">
        <f t="shared" si="67"/>
        <v>ADV551-P</v>
      </c>
      <c r="K369" s="57" t="str">
        <f t="shared" si="57"/>
        <v>DO</v>
      </c>
      <c r="L369" s="2" t="s">
        <v>2717</v>
      </c>
      <c r="M369" s="2" t="s">
        <v>2005</v>
      </c>
      <c r="N369" s="2" t="s">
        <v>489</v>
      </c>
      <c r="O369" s="2">
        <v>35</v>
      </c>
      <c r="P369" s="2"/>
      <c r="Q369" s="2" t="s">
        <v>4908</v>
      </c>
      <c r="R369" s="2" t="s">
        <v>2445</v>
      </c>
      <c r="S369" s="3" t="str">
        <f t="shared" si="58"/>
        <v>%Z048116</v>
      </c>
      <c r="T369" s="2" t="str">
        <f t="shared" si="59"/>
        <v>08XSOV-7080B</v>
      </c>
      <c r="U369" s="2" t="s">
        <v>5224</v>
      </c>
      <c r="V369" s="2" t="str">
        <f t="shared" si="60"/>
        <v>L702AB返回线切断阀电磁阀</v>
      </c>
      <c r="W369" s="114" t="s">
        <v>2554</v>
      </c>
      <c r="X369" s="2" t="s">
        <v>2719</v>
      </c>
      <c r="Y369" s="114"/>
      <c r="Z369" s="58" t="s">
        <v>165</v>
      </c>
      <c r="AA369" s="4"/>
      <c r="AB369" s="4"/>
      <c r="AC369" s="5"/>
      <c r="AD369" s="6"/>
      <c r="AE369" s="6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4"/>
      <c r="BL369" s="8"/>
      <c r="BM369" s="8"/>
      <c r="BN369" s="8"/>
      <c r="BO369" s="4"/>
      <c r="BP369" s="4"/>
      <c r="BQ369" s="4"/>
      <c r="BR369" s="4"/>
      <c r="BS369" s="18"/>
      <c r="BT369" s="19"/>
      <c r="BU369" s="18"/>
      <c r="BV369" s="19"/>
      <c r="BW369" s="21"/>
    </row>
    <row r="370" spans="1:75" ht="19.899999999999999" customHeight="1">
      <c r="A370" s="194">
        <v>433</v>
      </c>
      <c r="B370" s="195">
        <v>17</v>
      </c>
      <c r="C370" s="195"/>
      <c r="D370" s="196" t="s">
        <v>5225</v>
      </c>
      <c r="E370" s="196" t="s">
        <v>5226</v>
      </c>
      <c r="F370" s="2" t="str">
        <f t="shared" si="64"/>
        <v>FCS0302</v>
      </c>
      <c r="G370" s="1">
        <f t="shared" si="65"/>
        <v>4</v>
      </c>
      <c r="H370" s="1">
        <f t="shared" si="66"/>
        <v>8</v>
      </c>
      <c r="I370" s="1">
        <v>17</v>
      </c>
      <c r="J370" s="60" t="str">
        <f t="shared" si="67"/>
        <v>ADV551-P</v>
      </c>
      <c r="K370" s="57" t="str">
        <f t="shared" si="57"/>
        <v>DO</v>
      </c>
      <c r="L370" s="2" t="s">
        <v>2717</v>
      </c>
      <c r="M370" s="2" t="s">
        <v>2005</v>
      </c>
      <c r="N370" s="2" t="s">
        <v>489</v>
      </c>
      <c r="O370" s="2">
        <v>36</v>
      </c>
      <c r="P370" s="2"/>
      <c r="Q370" s="2" t="s">
        <v>4937</v>
      </c>
      <c r="R370" s="2" t="s">
        <v>2415</v>
      </c>
      <c r="S370" s="3" t="str">
        <f t="shared" si="58"/>
        <v>%Z048117</v>
      </c>
      <c r="T370" s="2" t="str">
        <f t="shared" si="59"/>
        <v>08XSOV-8001</v>
      </c>
      <c r="U370" s="2" t="s">
        <v>5227</v>
      </c>
      <c r="V370" s="2" t="str">
        <f t="shared" si="60"/>
        <v>MX804至TK802切断阀电磁阀</v>
      </c>
      <c r="W370" s="114" t="s">
        <v>2554</v>
      </c>
      <c r="X370" s="2" t="s">
        <v>2719</v>
      </c>
      <c r="Y370" s="114"/>
      <c r="Z370" s="58" t="s">
        <v>165</v>
      </c>
      <c r="AA370" s="4"/>
      <c r="AB370" s="4"/>
      <c r="AC370" s="5"/>
      <c r="AD370" s="6"/>
      <c r="AE370" s="6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4"/>
      <c r="BL370" s="8"/>
      <c r="BM370" s="8"/>
      <c r="BN370" s="8"/>
      <c r="BO370" s="4"/>
      <c r="BP370" s="4"/>
      <c r="BQ370" s="4"/>
      <c r="BR370" s="4"/>
      <c r="BS370" s="18"/>
      <c r="BT370" s="19"/>
      <c r="BU370" s="18"/>
      <c r="BV370" s="19"/>
    </row>
    <row r="371" spans="1:75" ht="19.899999999999999" customHeight="1">
      <c r="A371" s="194">
        <v>434</v>
      </c>
      <c r="B371" s="195">
        <v>18</v>
      </c>
      <c r="C371" s="195"/>
      <c r="D371" s="196" t="s">
        <v>5228</v>
      </c>
      <c r="E371" s="196" t="s">
        <v>5229</v>
      </c>
      <c r="F371" s="2" t="str">
        <f t="shared" si="64"/>
        <v>FCS0302</v>
      </c>
      <c r="G371" s="1">
        <f t="shared" si="65"/>
        <v>4</v>
      </c>
      <c r="H371" s="1">
        <f t="shared" si="66"/>
        <v>8</v>
      </c>
      <c r="I371" s="1">
        <v>18</v>
      </c>
      <c r="J371" s="60" t="str">
        <f t="shared" si="67"/>
        <v>ADV551-P</v>
      </c>
      <c r="K371" s="57" t="str">
        <f t="shared" si="57"/>
        <v>DO</v>
      </c>
      <c r="L371" s="2" t="s">
        <v>2717</v>
      </c>
      <c r="M371" s="2" t="s">
        <v>2005</v>
      </c>
      <c r="N371" s="2" t="s">
        <v>489</v>
      </c>
      <c r="O371" s="2">
        <v>36</v>
      </c>
      <c r="P371" s="2"/>
      <c r="Q371" s="2" t="s">
        <v>4944</v>
      </c>
      <c r="R371" s="2" t="s">
        <v>2415</v>
      </c>
      <c r="S371" s="3" t="str">
        <f t="shared" si="58"/>
        <v>%Z048118</v>
      </c>
      <c r="T371" s="2" t="str">
        <f t="shared" si="59"/>
        <v>08XSOV-8002</v>
      </c>
      <c r="U371" s="2" t="s">
        <v>5230</v>
      </c>
      <c r="V371" s="2" t="str">
        <f t="shared" si="60"/>
        <v>MX804至界区切断阀电磁阀</v>
      </c>
      <c r="W371" s="114" t="s">
        <v>2554</v>
      </c>
      <c r="X371" s="2" t="s">
        <v>2719</v>
      </c>
      <c r="Y371" s="114"/>
      <c r="Z371" s="58" t="s">
        <v>165</v>
      </c>
      <c r="AA371" s="4"/>
      <c r="AB371" s="4"/>
      <c r="AC371" s="5"/>
      <c r="AD371" s="6"/>
      <c r="AE371" s="6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4"/>
      <c r="BL371" s="8"/>
      <c r="BM371" s="8"/>
      <c r="BN371" s="8"/>
      <c r="BO371" s="4"/>
      <c r="BP371" s="4"/>
      <c r="BQ371" s="4"/>
      <c r="BR371" s="4"/>
      <c r="BS371" s="18"/>
      <c r="BT371" s="19"/>
      <c r="BU371" s="18"/>
      <c r="BV371" s="19"/>
    </row>
    <row r="372" spans="1:75" ht="19.899999999999999" customHeight="1">
      <c r="A372" s="194">
        <v>435</v>
      </c>
      <c r="B372" s="195">
        <v>19</v>
      </c>
      <c r="C372" s="195"/>
      <c r="D372" s="196" t="s">
        <v>5231</v>
      </c>
      <c r="E372" s="196" t="s">
        <v>5232</v>
      </c>
      <c r="F372" s="2" t="str">
        <f t="shared" si="64"/>
        <v>FCS0302</v>
      </c>
      <c r="G372" s="1">
        <f t="shared" si="65"/>
        <v>4</v>
      </c>
      <c r="H372" s="1">
        <f t="shared" si="66"/>
        <v>8</v>
      </c>
      <c r="I372" s="1">
        <v>19</v>
      </c>
      <c r="J372" s="60" t="str">
        <f t="shared" si="67"/>
        <v>ADV551-P</v>
      </c>
      <c r="K372" s="57" t="str">
        <f t="shared" si="57"/>
        <v>DO</v>
      </c>
      <c r="L372" s="2" t="s">
        <v>2717</v>
      </c>
      <c r="M372" s="2" t="s">
        <v>2005</v>
      </c>
      <c r="N372" s="2" t="s">
        <v>489</v>
      </c>
      <c r="O372" s="2">
        <v>36</v>
      </c>
      <c r="P372" s="2"/>
      <c r="Q372" s="2" t="s">
        <v>5233</v>
      </c>
      <c r="R372" s="2" t="s">
        <v>2415</v>
      </c>
      <c r="S372" s="3" t="str">
        <f t="shared" si="58"/>
        <v>%Z048119</v>
      </c>
      <c r="T372" s="2" t="str">
        <f t="shared" si="59"/>
        <v>04XSOV-3001</v>
      </c>
      <c r="U372" s="2" t="s">
        <v>5234</v>
      </c>
      <c r="V372" s="2" t="str">
        <f t="shared" si="60"/>
        <v>循环水排污切断阀电磁阀</v>
      </c>
      <c r="W372" s="114" t="s">
        <v>2554</v>
      </c>
      <c r="X372" s="2" t="s">
        <v>2719</v>
      </c>
      <c r="Y372" s="114"/>
      <c r="Z372" s="58" t="s">
        <v>165</v>
      </c>
      <c r="AA372" s="4"/>
      <c r="AB372" s="4"/>
      <c r="AC372" s="5"/>
      <c r="AD372" s="6"/>
      <c r="AE372" s="6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4"/>
      <c r="BL372" s="8"/>
      <c r="BM372" s="8"/>
      <c r="BN372" s="8"/>
      <c r="BO372" s="4"/>
      <c r="BP372" s="4"/>
      <c r="BQ372" s="4"/>
      <c r="BR372" s="4"/>
      <c r="BS372" s="18"/>
      <c r="BT372" s="19"/>
      <c r="BU372" s="18"/>
      <c r="BV372" s="19"/>
    </row>
    <row r="373" spans="1:75" ht="19.899999999999999" customHeight="1">
      <c r="A373" s="194">
        <v>436</v>
      </c>
      <c r="B373" s="195">
        <v>20</v>
      </c>
      <c r="C373" s="195"/>
      <c r="D373" s="196" t="s">
        <v>5235</v>
      </c>
      <c r="E373" s="196" t="s">
        <v>5236</v>
      </c>
      <c r="F373" s="2" t="str">
        <f t="shared" si="64"/>
        <v>FCS0302</v>
      </c>
      <c r="G373" s="1">
        <f t="shared" si="65"/>
        <v>4</v>
      </c>
      <c r="H373" s="1">
        <f t="shared" si="66"/>
        <v>8</v>
      </c>
      <c r="I373" s="1">
        <v>20</v>
      </c>
      <c r="J373" s="60" t="str">
        <f t="shared" si="67"/>
        <v>ADV551-P</v>
      </c>
      <c r="K373" s="57" t="str">
        <f t="shared" si="57"/>
        <v>DO</v>
      </c>
      <c r="L373" s="2" t="s">
        <v>2717</v>
      </c>
      <c r="M373" s="2" t="s">
        <v>2005</v>
      </c>
      <c r="N373" s="2" t="s">
        <v>489</v>
      </c>
      <c r="O373" s="2">
        <v>36</v>
      </c>
      <c r="P373" s="2"/>
      <c r="Q373" s="2" t="s">
        <v>5237</v>
      </c>
      <c r="R373" s="2" t="s">
        <v>2415</v>
      </c>
      <c r="S373" s="3" t="str">
        <f t="shared" si="58"/>
        <v>%Z048120</v>
      </c>
      <c r="T373" s="2" t="str">
        <f t="shared" si="59"/>
        <v>04XSOV-3002</v>
      </c>
      <c r="U373" s="2" t="s">
        <v>5238</v>
      </c>
      <c r="V373" s="2" t="str">
        <f t="shared" si="60"/>
        <v>吸水池补充水切断阀电磁阀</v>
      </c>
      <c r="W373" s="114" t="s">
        <v>2554</v>
      </c>
      <c r="X373" s="2" t="s">
        <v>2719</v>
      </c>
      <c r="Y373" s="114"/>
      <c r="Z373" s="58" t="s">
        <v>165</v>
      </c>
      <c r="AA373" s="4"/>
      <c r="AB373" s="4"/>
      <c r="AC373" s="5"/>
      <c r="AD373" s="6"/>
      <c r="AE373" s="6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4"/>
      <c r="BL373" s="8"/>
      <c r="BM373" s="8"/>
      <c r="BN373" s="8"/>
      <c r="BO373" s="4"/>
      <c r="BP373" s="4"/>
      <c r="BQ373" s="4"/>
      <c r="BR373" s="4"/>
      <c r="BS373" s="18"/>
      <c r="BT373" s="19"/>
      <c r="BU373" s="18"/>
      <c r="BV373" s="19"/>
    </row>
    <row r="374" spans="1:75" ht="19.899999999999999" customHeight="1">
      <c r="A374" s="194">
        <v>437</v>
      </c>
      <c r="B374" s="195">
        <v>21</v>
      </c>
      <c r="C374" s="185" t="s">
        <v>3247</v>
      </c>
      <c r="D374" s="122" t="s">
        <v>5239</v>
      </c>
      <c r="E374" s="122" t="s">
        <v>5240</v>
      </c>
      <c r="F374" s="2" t="str">
        <f t="shared" si="64"/>
        <v>FCS0302</v>
      </c>
      <c r="G374" s="1">
        <f t="shared" si="65"/>
        <v>4</v>
      </c>
      <c r="H374" s="1">
        <f t="shared" si="66"/>
        <v>8</v>
      </c>
      <c r="I374" s="1">
        <v>21</v>
      </c>
      <c r="J374" s="60" t="str">
        <f t="shared" si="67"/>
        <v>ADV551-P</v>
      </c>
      <c r="K374" s="57" t="str">
        <f t="shared" si="57"/>
        <v>DO</v>
      </c>
      <c r="L374" s="2" t="s">
        <v>2717</v>
      </c>
      <c r="M374" s="2" t="s">
        <v>2005</v>
      </c>
      <c r="N374" s="2" t="s">
        <v>489</v>
      </c>
      <c r="O374" s="2"/>
      <c r="P374" s="2"/>
      <c r="Q374" s="2"/>
      <c r="R374" s="2"/>
      <c r="S374" s="3" t="str">
        <f t="shared" si="58"/>
        <v>%Z048121</v>
      </c>
      <c r="T374" s="2" t="str">
        <f t="shared" si="59"/>
        <v>08LAH-6113</v>
      </c>
      <c r="U374" s="2"/>
      <c r="V374" s="2" t="str">
        <f t="shared" si="60"/>
        <v>磷酸盐配制罐08VE604液位高</v>
      </c>
      <c r="W374" s="114" t="s">
        <v>2554</v>
      </c>
      <c r="X374" s="2" t="s">
        <v>2719</v>
      </c>
      <c r="Y374" s="114"/>
      <c r="Z374" s="58" t="s">
        <v>165</v>
      </c>
      <c r="AA374" s="4"/>
      <c r="AB374" s="4"/>
      <c r="AC374" s="5"/>
      <c r="AD374" s="6"/>
      <c r="AE374" s="6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4"/>
      <c r="BL374" s="8"/>
      <c r="BM374" s="8"/>
      <c r="BN374" s="8"/>
      <c r="BO374" s="4"/>
      <c r="BP374" s="4"/>
      <c r="BQ374" s="4"/>
      <c r="BR374" s="4"/>
      <c r="BS374" s="18"/>
      <c r="BT374" s="19"/>
      <c r="BU374" s="18"/>
      <c r="BV374" s="19"/>
    </row>
    <row r="375" spans="1:75" ht="19.899999999999999" customHeight="1">
      <c r="A375" s="194">
        <v>438</v>
      </c>
      <c r="B375" s="195">
        <v>22</v>
      </c>
      <c r="C375" s="185" t="s">
        <v>3247</v>
      </c>
      <c r="D375" s="122" t="s">
        <v>5241</v>
      </c>
      <c r="E375" s="122" t="s">
        <v>5242</v>
      </c>
      <c r="F375" s="2" t="str">
        <f t="shared" si="64"/>
        <v>FCS0302</v>
      </c>
      <c r="G375" s="1">
        <f t="shared" si="65"/>
        <v>4</v>
      </c>
      <c r="H375" s="1">
        <f t="shared" si="66"/>
        <v>8</v>
      </c>
      <c r="I375" s="1">
        <v>22</v>
      </c>
      <c r="J375" s="60" t="str">
        <f t="shared" si="67"/>
        <v>ADV551-P</v>
      </c>
      <c r="K375" s="57" t="str">
        <f t="shared" si="57"/>
        <v>DO</v>
      </c>
      <c r="L375" s="2" t="s">
        <v>2717</v>
      </c>
      <c r="M375" s="2" t="s">
        <v>2005</v>
      </c>
      <c r="N375" s="2" t="s">
        <v>489</v>
      </c>
      <c r="O375" s="2"/>
      <c r="P375" s="2"/>
      <c r="Q375" s="2"/>
      <c r="R375" s="2"/>
      <c r="S375" s="3" t="str">
        <f t="shared" si="58"/>
        <v>%Z048122</v>
      </c>
      <c r="T375" s="2" t="str">
        <f t="shared" si="59"/>
        <v>08LAL-6113</v>
      </c>
      <c r="U375" s="2"/>
      <c r="V375" s="2" t="str">
        <f t="shared" si="60"/>
        <v>磷酸盐配制罐08VE604液位低</v>
      </c>
      <c r="W375" s="114" t="s">
        <v>2554</v>
      </c>
      <c r="X375" s="2" t="s">
        <v>2719</v>
      </c>
      <c r="Y375" s="114"/>
      <c r="Z375" s="58" t="s">
        <v>165</v>
      </c>
      <c r="AA375" s="4"/>
      <c r="AB375" s="4"/>
      <c r="AC375" s="5"/>
      <c r="AD375" s="6"/>
      <c r="AE375" s="6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4"/>
      <c r="BL375" s="8"/>
      <c r="BM375" s="8"/>
      <c r="BN375" s="8"/>
      <c r="BO375" s="4"/>
      <c r="BP375" s="4"/>
      <c r="BQ375" s="4"/>
      <c r="BR375" s="4"/>
      <c r="BS375" s="18"/>
      <c r="BT375" s="19"/>
      <c r="BU375" s="18"/>
      <c r="BV375" s="19"/>
    </row>
    <row r="376" spans="1:75" ht="19.899999999999999" customHeight="1">
      <c r="A376" s="194">
        <v>439</v>
      </c>
      <c r="B376" s="195">
        <v>23</v>
      </c>
      <c r="C376" s="185" t="s">
        <v>3247</v>
      </c>
      <c r="D376" s="122" t="s">
        <v>5243</v>
      </c>
      <c r="E376" s="122" t="s">
        <v>5244</v>
      </c>
      <c r="F376" s="2" t="str">
        <f t="shared" si="64"/>
        <v>FCS0302</v>
      </c>
      <c r="G376" s="1">
        <f t="shared" si="65"/>
        <v>4</v>
      </c>
      <c r="H376" s="1">
        <f t="shared" si="66"/>
        <v>8</v>
      </c>
      <c r="I376" s="1">
        <v>23</v>
      </c>
      <c r="J376" s="60" t="str">
        <f t="shared" si="67"/>
        <v>ADV551-P</v>
      </c>
      <c r="K376" s="57" t="str">
        <f t="shared" si="57"/>
        <v>DO</v>
      </c>
      <c r="L376" s="2" t="s">
        <v>2717</v>
      </c>
      <c r="M376" s="2" t="s">
        <v>2005</v>
      </c>
      <c r="N376" s="2" t="s">
        <v>489</v>
      </c>
      <c r="O376" s="2"/>
      <c r="P376" s="2"/>
      <c r="Q376" s="2"/>
      <c r="R376" s="2"/>
      <c r="S376" s="3" t="str">
        <f t="shared" si="58"/>
        <v>%Z048123</v>
      </c>
      <c r="T376" s="2" t="str">
        <f t="shared" si="59"/>
        <v>08LAH-6115</v>
      </c>
      <c r="U376" s="2"/>
      <c r="V376" s="2" t="str">
        <f t="shared" si="60"/>
        <v>亚硫酸钠配制罐08VE605液位高</v>
      </c>
      <c r="W376" s="114" t="s">
        <v>2554</v>
      </c>
      <c r="X376" s="2" t="s">
        <v>2719</v>
      </c>
      <c r="Y376" s="114"/>
      <c r="Z376" s="58" t="s">
        <v>165</v>
      </c>
      <c r="AA376" s="4"/>
      <c r="AB376" s="4"/>
      <c r="AC376" s="5"/>
      <c r="AD376" s="6"/>
      <c r="AE376" s="6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4"/>
      <c r="BL376" s="8"/>
      <c r="BM376" s="8"/>
      <c r="BN376" s="8"/>
      <c r="BO376" s="4"/>
      <c r="BP376" s="4"/>
      <c r="BQ376" s="4"/>
      <c r="BR376" s="4"/>
      <c r="BS376" s="18"/>
      <c r="BT376" s="19"/>
      <c r="BU376" s="18"/>
      <c r="BV376" s="19"/>
    </row>
    <row r="377" spans="1:75" ht="19.899999999999999" customHeight="1">
      <c r="A377" s="194">
        <v>440</v>
      </c>
      <c r="B377" s="195">
        <v>24</v>
      </c>
      <c r="C377" s="185" t="s">
        <v>3247</v>
      </c>
      <c r="D377" s="122" t="s">
        <v>5245</v>
      </c>
      <c r="E377" s="122" t="s">
        <v>5246</v>
      </c>
      <c r="F377" s="2" t="str">
        <f t="shared" si="64"/>
        <v>FCS0302</v>
      </c>
      <c r="G377" s="1">
        <f t="shared" si="65"/>
        <v>4</v>
      </c>
      <c r="H377" s="1">
        <f t="shared" si="66"/>
        <v>8</v>
      </c>
      <c r="I377" s="1">
        <v>24</v>
      </c>
      <c r="J377" s="60" t="str">
        <f t="shared" si="67"/>
        <v>ADV551-P</v>
      </c>
      <c r="K377" s="57" t="str">
        <f t="shared" si="57"/>
        <v>DO</v>
      </c>
      <c r="L377" s="2" t="s">
        <v>2717</v>
      </c>
      <c r="M377" s="2" t="s">
        <v>2005</v>
      </c>
      <c r="N377" s="2" t="s">
        <v>489</v>
      </c>
      <c r="O377" s="2"/>
      <c r="P377" s="2"/>
      <c r="Q377" s="2"/>
      <c r="R377" s="2"/>
      <c r="S377" s="3" t="str">
        <f t="shared" si="58"/>
        <v>%Z048124</v>
      </c>
      <c r="T377" s="2" t="str">
        <f t="shared" si="59"/>
        <v>08LAL-6115</v>
      </c>
      <c r="U377" s="2"/>
      <c r="V377" s="2" t="str">
        <f t="shared" si="60"/>
        <v>亚硫酸钠配制罐08VE605液位低</v>
      </c>
      <c r="W377" s="114" t="s">
        <v>2554</v>
      </c>
      <c r="X377" s="2" t="s">
        <v>2719</v>
      </c>
      <c r="Y377" s="114"/>
      <c r="Z377" s="58" t="s">
        <v>165</v>
      </c>
      <c r="AA377" s="4"/>
      <c r="AB377" s="4"/>
      <c r="AC377" s="5"/>
      <c r="AD377" s="6"/>
      <c r="AE377" s="6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4"/>
      <c r="BL377" s="8"/>
      <c r="BM377" s="8"/>
      <c r="BN377" s="8"/>
      <c r="BO377" s="4"/>
      <c r="BP377" s="4"/>
      <c r="BQ377" s="4"/>
      <c r="BR377" s="4"/>
      <c r="BS377" s="18"/>
      <c r="BT377" s="19"/>
      <c r="BU377" s="18"/>
      <c r="BV377" s="19"/>
    </row>
    <row r="378" spans="1:75" ht="19.899999999999999" customHeight="1">
      <c r="A378" s="194">
        <v>441</v>
      </c>
      <c r="B378" s="195">
        <v>25</v>
      </c>
      <c r="C378" s="195"/>
      <c r="D378" s="196"/>
      <c r="E378" s="196" t="s">
        <v>2752</v>
      </c>
      <c r="F378" s="2" t="str">
        <f t="shared" si="64"/>
        <v>FCS0302</v>
      </c>
      <c r="G378" s="1">
        <f t="shared" si="65"/>
        <v>4</v>
      </c>
      <c r="H378" s="1">
        <f t="shared" si="66"/>
        <v>8</v>
      </c>
      <c r="I378" s="1">
        <v>25</v>
      </c>
      <c r="J378" s="60" t="str">
        <f t="shared" si="67"/>
        <v>ADV551-P</v>
      </c>
      <c r="K378" s="57" t="str">
        <f t="shared" si="57"/>
        <v>DO</v>
      </c>
      <c r="L378" s="2" t="s">
        <v>2717</v>
      </c>
      <c r="M378" s="2" t="s">
        <v>2005</v>
      </c>
      <c r="N378" s="2" t="s">
        <v>489</v>
      </c>
      <c r="O378" s="2"/>
      <c r="P378" s="2"/>
      <c r="Q378" s="2"/>
      <c r="R378" s="2"/>
      <c r="S378" s="3" t="str">
        <f t="shared" si="58"/>
        <v>%Z048125</v>
      </c>
      <c r="T378" s="2" t="str">
        <f t="shared" si="59"/>
        <v/>
      </c>
      <c r="U378" s="2"/>
      <c r="V378" s="2" t="str">
        <f t="shared" si="60"/>
        <v>WETDO SPARE</v>
      </c>
      <c r="W378" s="114" t="s">
        <v>2554</v>
      </c>
      <c r="X378" s="2" t="s">
        <v>2719</v>
      </c>
      <c r="Y378" s="114"/>
      <c r="Z378" s="58" t="s">
        <v>165</v>
      </c>
      <c r="AA378" s="4"/>
      <c r="AB378" s="4"/>
      <c r="AC378" s="5"/>
      <c r="AD378" s="6"/>
      <c r="AE378" s="6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4"/>
      <c r="BL378" s="8"/>
      <c r="BM378" s="8"/>
      <c r="BN378" s="8"/>
      <c r="BO378" s="4"/>
      <c r="BP378" s="4"/>
      <c r="BQ378" s="4"/>
      <c r="BR378" s="4"/>
      <c r="BS378" s="18"/>
      <c r="BT378" s="19"/>
      <c r="BU378" s="18"/>
      <c r="BV378" s="19"/>
    </row>
    <row r="379" spans="1:75" ht="19.899999999999999" customHeight="1">
      <c r="A379" s="194">
        <v>442</v>
      </c>
      <c r="B379" s="195">
        <v>26</v>
      </c>
      <c r="C379" s="195"/>
      <c r="D379" s="196"/>
      <c r="E379" s="196" t="s">
        <v>2752</v>
      </c>
      <c r="F379" s="2" t="str">
        <f t="shared" si="64"/>
        <v>FCS0302</v>
      </c>
      <c r="G379" s="1">
        <f t="shared" si="65"/>
        <v>4</v>
      </c>
      <c r="H379" s="1">
        <f t="shared" si="66"/>
        <v>8</v>
      </c>
      <c r="I379" s="1">
        <v>26</v>
      </c>
      <c r="J379" s="60" t="str">
        <f t="shared" si="67"/>
        <v>ADV551-P</v>
      </c>
      <c r="K379" s="57" t="str">
        <f t="shared" si="57"/>
        <v>DO</v>
      </c>
      <c r="L379" s="2" t="s">
        <v>2717</v>
      </c>
      <c r="M379" s="2" t="s">
        <v>2005</v>
      </c>
      <c r="N379" s="2" t="s">
        <v>489</v>
      </c>
      <c r="O379" s="2"/>
      <c r="P379" s="2"/>
      <c r="Q379" s="2"/>
      <c r="R379" s="2"/>
      <c r="S379" s="3" t="str">
        <f t="shared" si="58"/>
        <v>%Z048126</v>
      </c>
      <c r="T379" s="2" t="str">
        <f t="shared" si="59"/>
        <v/>
      </c>
      <c r="U379" s="2"/>
      <c r="V379" s="2" t="str">
        <f t="shared" si="60"/>
        <v>WETDO SPARE</v>
      </c>
      <c r="W379" s="114" t="s">
        <v>2554</v>
      </c>
      <c r="X379" s="2" t="s">
        <v>2719</v>
      </c>
      <c r="Y379" s="114"/>
      <c r="Z379" s="58" t="s">
        <v>165</v>
      </c>
      <c r="AA379" s="4"/>
      <c r="AB379" s="4"/>
      <c r="AC379" s="5"/>
      <c r="AD379" s="6"/>
      <c r="AE379" s="6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4"/>
      <c r="BL379" s="8"/>
      <c r="BM379" s="8"/>
      <c r="BN379" s="8"/>
      <c r="BO379" s="4"/>
      <c r="BP379" s="4"/>
      <c r="BQ379" s="4"/>
      <c r="BR379" s="4"/>
      <c r="BS379" s="18"/>
      <c r="BT379" s="19"/>
      <c r="BU379" s="18"/>
      <c r="BV379" s="19"/>
    </row>
    <row r="380" spans="1:75" ht="19.899999999999999" customHeight="1">
      <c r="A380" s="194">
        <v>443</v>
      </c>
      <c r="B380" s="195">
        <v>27</v>
      </c>
      <c r="C380" s="195"/>
      <c r="D380" s="196"/>
      <c r="E380" s="196" t="s">
        <v>2752</v>
      </c>
      <c r="F380" s="2" t="str">
        <f t="shared" si="64"/>
        <v>FCS0302</v>
      </c>
      <c r="G380" s="1">
        <f t="shared" si="65"/>
        <v>4</v>
      </c>
      <c r="H380" s="1">
        <f t="shared" si="66"/>
        <v>8</v>
      </c>
      <c r="I380" s="1">
        <v>27</v>
      </c>
      <c r="J380" s="60" t="str">
        <f t="shared" si="67"/>
        <v>ADV551-P</v>
      </c>
      <c r="K380" s="57" t="str">
        <f t="shared" si="57"/>
        <v>DO</v>
      </c>
      <c r="L380" s="2" t="s">
        <v>2717</v>
      </c>
      <c r="M380" s="2" t="s">
        <v>2005</v>
      </c>
      <c r="N380" s="2" t="s">
        <v>489</v>
      </c>
      <c r="O380" s="2"/>
      <c r="P380" s="2"/>
      <c r="Q380" s="2"/>
      <c r="R380" s="2"/>
      <c r="S380" s="3" t="str">
        <f t="shared" si="58"/>
        <v>%Z048127</v>
      </c>
      <c r="T380" s="2" t="str">
        <f t="shared" si="59"/>
        <v/>
      </c>
      <c r="U380" s="2"/>
      <c r="V380" s="2" t="str">
        <f t="shared" si="60"/>
        <v>WETDO SPARE</v>
      </c>
      <c r="W380" s="114" t="s">
        <v>2554</v>
      </c>
      <c r="X380" s="2" t="s">
        <v>2719</v>
      </c>
      <c r="Y380" s="114"/>
      <c r="Z380" s="58" t="s">
        <v>165</v>
      </c>
      <c r="AA380" s="4"/>
      <c r="AB380" s="4"/>
      <c r="AC380" s="5"/>
      <c r="AD380" s="6"/>
      <c r="AE380" s="6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4"/>
      <c r="BL380" s="8"/>
      <c r="BM380" s="8"/>
      <c r="BN380" s="8"/>
      <c r="BO380" s="4"/>
      <c r="BP380" s="4"/>
      <c r="BQ380" s="4"/>
      <c r="BR380" s="4"/>
      <c r="BS380" s="18"/>
      <c r="BT380" s="19"/>
      <c r="BU380" s="18"/>
      <c r="BV380" s="19"/>
    </row>
    <row r="381" spans="1:75" ht="19.899999999999999" customHeight="1">
      <c r="A381" s="194">
        <v>444</v>
      </c>
      <c r="B381" s="195">
        <v>28</v>
      </c>
      <c r="C381" s="195"/>
      <c r="D381" s="196"/>
      <c r="E381" s="196" t="s">
        <v>2752</v>
      </c>
      <c r="F381" s="2" t="str">
        <f t="shared" si="64"/>
        <v>FCS0302</v>
      </c>
      <c r="G381" s="1">
        <f t="shared" si="65"/>
        <v>4</v>
      </c>
      <c r="H381" s="1">
        <f t="shared" si="66"/>
        <v>8</v>
      </c>
      <c r="I381" s="1">
        <v>28</v>
      </c>
      <c r="J381" s="60" t="str">
        <f t="shared" si="67"/>
        <v>ADV551-P</v>
      </c>
      <c r="K381" s="57" t="str">
        <f t="shared" si="57"/>
        <v>DO</v>
      </c>
      <c r="L381" s="2" t="s">
        <v>2717</v>
      </c>
      <c r="M381" s="2" t="s">
        <v>2005</v>
      </c>
      <c r="N381" s="2" t="s">
        <v>489</v>
      </c>
      <c r="O381" s="2"/>
      <c r="P381" s="2"/>
      <c r="Q381" s="2"/>
      <c r="R381" s="2"/>
      <c r="S381" s="3" t="str">
        <f t="shared" si="58"/>
        <v>%Z048128</v>
      </c>
      <c r="T381" s="2" t="str">
        <f t="shared" si="59"/>
        <v/>
      </c>
      <c r="U381" s="2"/>
      <c r="V381" s="2" t="str">
        <f t="shared" si="60"/>
        <v>WETDO SPARE</v>
      </c>
      <c r="W381" s="114" t="s">
        <v>2554</v>
      </c>
      <c r="X381" s="2" t="s">
        <v>2719</v>
      </c>
      <c r="Y381" s="114"/>
      <c r="Z381" s="58" t="s">
        <v>165</v>
      </c>
      <c r="AA381" s="4"/>
      <c r="AB381" s="4"/>
      <c r="AC381" s="5"/>
      <c r="AD381" s="6"/>
      <c r="AE381" s="6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4"/>
      <c r="BL381" s="8"/>
      <c r="BM381" s="8"/>
      <c r="BN381" s="8"/>
      <c r="BO381" s="4"/>
      <c r="BP381" s="4"/>
      <c r="BQ381" s="4"/>
      <c r="BR381" s="4"/>
      <c r="BS381" s="18"/>
      <c r="BT381" s="19"/>
      <c r="BU381" s="18"/>
      <c r="BV381" s="19"/>
    </row>
    <row r="382" spans="1:75" ht="19.899999999999999" customHeight="1">
      <c r="A382" s="194">
        <v>445</v>
      </c>
      <c r="B382" s="195">
        <v>29</v>
      </c>
      <c r="C382" s="195"/>
      <c r="D382" s="196"/>
      <c r="E382" s="196" t="s">
        <v>2752</v>
      </c>
      <c r="F382" s="2" t="str">
        <f t="shared" si="64"/>
        <v>FCS0302</v>
      </c>
      <c r="G382" s="1">
        <f t="shared" si="65"/>
        <v>4</v>
      </c>
      <c r="H382" s="1">
        <f t="shared" si="66"/>
        <v>8</v>
      </c>
      <c r="I382" s="1">
        <v>29</v>
      </c>
      <c r="J382" s="60" t="str">
        <f t="shared" si="67"/>
        <v>ADV551-P</v>
      </c>
      <c r="K382" s="57" t="str">
        <f t="shared" si="57"/>
        <v>DO</v>
      </c>
      <c r="L382" s="2" t="s">
        <v>2717</v>
      </c>
      <c r="M382" s="2" t="s">
        <v>2005</v>
      </c>
      <c r="N382" s="2" t="s">
        <v>489</v>
      </c>
      <c r="O382" s="2"/>
      <c r="P382" s="2"/>
      <c r="Q382" s="2"/>
      <c r="R382" s="2"/>
      <c r="S382" s="3" t="str">
        <f t="shared" si="58"/>
        <v>%Z048129</v>
      </c>
      <c r="T382" s="2" t="str">
        <f t="shared" si="59"/>
        <v/>
      </c>
      <c r="U382" s="2"/>
      <c r="V382" s="2" t="str">
        <f t="shared" si="60"/>
        <v>WETDO SPARE</v>
      </c>
      <c r="W382" s="114" t="s">
        <v>2554</v>
      </c>
      <c r="X382" s="2" t="s">
        <v>2719</v>
      </c>
      <c r="Y382" s="114"/>
      <c r="Z382" s="58" t="s">
        <v>165</v>
      </c>
      <c r="AA382" s="4"/>
      <c r="AB382" s="4"/>
      <c r="AC382" s="5"/>
      <c r="AD382" s="6"/>
      <c r="AE382" s="6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4"/>
      <c r="BL382" s="8"/>
      <c r="BM382" s="8"/>
      <c r="BN382" s="8"/>
      <c r="BO382" s="4"/>
      <c r="BP382" s="4"/>
      <c r="BQ382" s="4"/>
      <c r="BR382" s="4"/>
      <c r="BS382" s="18"/>
      <c r="BT382" s="19"/>
      <c r="BU382" s="18"/>
      <c r="BV382" s="19"/>
    </row>
    <row r="383" spans="1:75" ht="19.899999999999999" customHeight="1">
      <c r="A383" s="194">
        <v>446</v>
      </c>
      <c r="B383" s="204">
        <v>30</v>
      </c>
      <c r="C383" s="204"/>
      <c r="D383" s="115"/>
      <c r="E383" s="196" t="s">
        <v>2752</v>
      </c>
      <c r="F383" s="2" t="str">
        <f t="shared" si="64"/>
        <v>FCS0302</v>
      </c>
      <c r="G383" s="1">
        <f t="shared" si="65"/>
        <v>4</v>
      </c>
      <c r="H383" s="1">
        <f t="shared" si="66"/>
        <v>8</v>
      </c>
      <c r="I383" s="1">
        <v>30</v>
      </c>
      <c r="J383" s="60" t="str">
        <f t="shared" si="67"/>
        <v>ADV551-P</v>
      </c>
      <c r="K383" s="57" t="str">
        <f t="shared" si="57"/>
        <v>DO</v>
      </c>
      <c r="L383" s="2" t="s">
        <v>2717</v>
      </c>
      <c r="M383" s="2" t="s">
        <v>2005</v>
      </c>
      <c r="N383" s="2" t="s">
        <v>489</v>
      </c>
      <c r="O383" s="2"/>
      <c r="P383" s="2"/>
      <c r="Q383" s="36"/>
      <c r="R383" s="36"/>
      <c r="S383" s="3" t="str">
        <f t="shared" si="58"/>
        <v>%Z048130</v>
      </c>
      <c r="T383" s="2" t="str">
        <f t="shared" si="59"/>
        <v/>
      </c>
      <c r="U383" s="36"/>
      <c r="V383" s="2" t="str">
        <f t="shared" si="60"/>
        <v>WETDO SPARE</v>
      </c>
      <c r="W383" s="114" t="s">
        <v>2554</v>
      </c>
      <c r="X383" s="2" t="s">
        <v>2719</v>
      </c>
      <c r="Y383" s="114"/>
      <c r="Z383" s="58" t="s">
        <v>165</v>
      </c>
      <c r="AA383" s="4"/>
      <c r="AB383" s="4"/>
      <c r="AC383" s="5"/>
      <c r="AD383" s="6"/>
      <c r="AE383" s="6"/>
      <c r="AF383" s="4"/>
      <c r="AG383" s="4"/>
      <c r="AH383" s="4"/>
      <c r="AI383" s="4"/>
      <c r="AJ383" s="7"/>
      <c r="AK383" s="4"/>
      <c r="AL383" s="4"/>
      <c r="AM383" s="4"/>
      <c r="AN383" s="4"/>
      <c r="AO383" s="4"/>
      <c r="AP383" s="4"/>
      <c r="AQ383" s="4"/>
      <c r="AR383" s="4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4"/>
      <c r="BL383" s="8"/>
      <c r="BM383" s="8"/>
      <c r="BN383" s="8"/>
      <c r="BO383" s="4"/>
      <c r="BP383" s="4"/>
      <c r="BQ383" s="4"/>
      <c r="BR383" s="4"/>
      <c r="BS383" s="18"/>
      <c r="BT383" s="19"/>
      <c r="BU383" s="18"/>
      <c r="BV383" s="19"/>
    </row>
    <row r="384" spans="1:75" ht="19.899999999999999" customHeight="1">
      <c r="A384" s="194">
        <v>447</v>
      </c>
      <c r="B384" s="204">
        <v>31</v>
      </c>
      <c r="C384" s="204"/>
      <c r="D384" s="115"/>
      <c r="E384" s="196" t="s">
        <v>2752</v>
      </c>
      <c r="F384" s="2" t="str">
        <f t="shared" si="64"/>
        <v>FCS0302</v>
      </c>
      <c r="G384" s="1">
        <f t="shared" si="65"/>
        <v>4</v>
      </c>
      <c r="H384" s="1">
        <f t="shared" si="66"/>
        <v>8</v>
      </c>
      <c r="I384" s="1">
        <v>31</v>
      </c>
      <c r="J384" s="60" t="str">
        <f t="shared" si="67"/>
        <v>ADV551-P</v>
      </c>
      <c r="K384" s="57" t="str">
        <f t="shared" si="57"/>
        <v>DO</v>
      </c>
      <c r="L384" s="2" t="s">
        <v>2717</v>
      </c>
      <c r="M384" s="2" t="s">
        <v>2005</v>
      </c>
      <c r="N384" s="2" t="s">
        <v>489</v>
      </c>
      <c r="O384" s="2"/>
      <c r="P384" s="2"/>
      <c r="Q384" s="2"/>
      <c r="R384" s="2"/>
      <c r="S384" s="3" t="str">
        <f t="shared" si="58"/>
        <v>%Z048131</v>
      </c>
      <c r="T384" s="2" t="str">
        <f t="shared" si="59"/>
        <v/>
      </c>
      <c r="U384" s="36"/>
      <c r="V384" s="2" t="str">
        <f t="shared" si="60"/>
        <v>WETDO SPARE</v>
      </c>
      <c r="W384" s="114" t="s">
        <v>2554</v>
      </c>
      <c r="X384" s="2" t="s">
        <v>2719</v>
      </c>
      <c r="Y384" s="114"/>
      <c r="Z384" s="58" t="s">
        <v>165</v>
      </c>
      <c r="AA384" s="4"/>
      <c r="AB384" s="4"/>
      <c r="AC384" s="5"/>
      <c r="AD384" s="6"/>
      <c r="AE384" s="6"/>
      <c r="AF384" s="4"/>
      <c r="AG384" s="4"/>
      <c r="AH384" s="4"/>
      <c r="AI384" s="4"/>
      <c r="AJ384" s="8"/>
      <c r="AK384" s="4"/>
      <c r="AL384" s="4"/>
      <c r="AM384" s="4"/>
      <c r="AN384" s="4"/>
      <c r="AO384" s="4"/>
      <c r="AP384" s="4"/>
      <c r="AQ384" s="4"/>
      <c r="AR384" s="4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4"/>
      <c r="BL384" s="8"/>
      <c r="BM384" s="8"/>
      <c r="BN384" s="8"/>
      <c r="BO384" s="4"/>
      <c r="BP384" s="4"/>
      <c r="BQ384" s="4"/>
      <c r="BR384" s="4"/>
      <c r="BS384" s="18"/>
      <c r="BT384" s="19"/>
      <c r="BU384" s="18"/>
      <c r="BV384" s="19"/>
    </row>
    <row r="385" spans="1:76" s="232" customFormat="1" ht="19.899999999999999" customHeight="1">
      <c r="A385" s="194">
        <v>448</v>
      </c>
      <c r="B385" s="204">
        <v>32</v>
      </c>
      <c r="C385" s="204"/>
      <c r="D385" s="115"/>
      <c r="E385" s="196" t="s">
        <v>2752</v>
      </c>
      <c r="F385" s="2" t="str">
        <f t="shared" si="64"/>
        <v>FCS0302</v>
      </c>
      <c r="G385" s="1">
        <f t="shared" si="65"/>
        <v>4</v>
      </c>
      <c r="H385" s="1">
        <f t="shared" si="66"/>
        <v>8</v>
      </c>
      <c r="I385" s="1">
        <v>32</v>
      </c>
      <c r="J385" s="60" t="str">
        <f t="shared" si="67"/>
        <v>ADV551-P</v>
      </c>
      <c r="K385" s="57" t="str">
        <f t="shared" si="57"/>
        <v>DO</v>
      </c>
      <c r="L385" s="2" t="s">
        <v>2717</v>
      </c>
      <c r="M385" s="2" t="s">
        <v>2005</v>
      </c>
      <c r="N385" s="2" t="s">
        <v>489</v>
      </c>
      <c r="O385" s="2"/>
      <c r="P385" s="2"/>
      <c r="Q385" s="2"/>
      <c r="R385" s="2"/>
      <c r="S385" s="3" t="str">
        <f t="shared" si="58"/>
        <v>%Z048132</v>
      </c>
      <c r="T385" s="2" t="str">
        <f t="shared" si="59"/>
        <v/>
      </c>
      <c r="U385" s="36"/>
      <c r="V385" s="2" t="str">
        <f t="shared" si="60"/>
        <v>WETDO SPARE</v>
      </c>
      <c r="W385" s="114" t="s">
        <v>2554</v>
      </c>
      <c r="X385" s="2" t="s">
        <v>2719</v>
      </c>
      <c r="Y385" s="114"/>
      <c r="Z385" s="58" t="s">
        <v>165</v>
      </c>
      <c r="AA385" s="4"/>
      <c r="AB385" s="4"/>
      <c r="AC385" s="5"/>
      <c r="AD385" s="6"/>
      <c r="AE385" s="6"/>
      <c r="AF385" s="4"/>
      <c r="AG385" s="4"/>
      <c r="AH385" s="4"/>
      <c r="AI385" s="4"/>
      <c r="AJ385" s="8"/>
      <c r="AK385" s="4"/>
      <c r="AL385" s="4"/>
      <c r="AM385" s="4"/>
      <c r="AN385" s="4"/>
      <c r="AO385" s="4"/>
      <c r="AP385" s="4"/>
      <c r="AQ385" s="4"/>
      <c r="AR385" s="4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4"/>
      <c r="BL385" s="8"/>
      <c r="BM385" s="8"/>
      <c r="BN385" s="8"/>
      <c r="BO385" s="4"/>
      <c r="BP385" s="4"/>
      <c r="BQ385" s="4"/>
      <c r="BR385" s="4"/>
      <c r="BS385" s="18"/>
      <c r="BT385" s="19"/>
      <c r="BU385" s="18"/>
      <c r="BV385" s="19"/>
      <c r="BX385" s="194"/>
    </row>
  </sheetData>
  <autoFilter ref="A1:BX385"/>
  <phoneticPr fontId="86" type="noConversion"/>
  <conditionalFormatting sqref="E1">
    <cfRule type="duplicateValues" dxfId="152" priority="213" stopIfTrue="1"/>
    <cfRule type="duplicateValues" dxfId="151" priority="214" stopIfTrue="1"/>
  </conditionalFormatting>
  <conditionalFormatting sqref="D116">
    <cfRule type="duplicateValues" dxfId="150" priority="183"/>
    <cfRule type="duplicateValues" dxfId="149" priority="184"/>
  </conditionalFormatting>
  <conditionalFormatting sqref="D92:D93">
    <cfRule type="duplicateValues" dxfId="148" priority="185"/>
    <cfRule type="duplicateValues" dxfId="147" priority="186"/>
  </conditionalFormatting>
  <conditionalFormatting sqref="D117:D119">
    <cfRule type="duplicateValues" dxfId="146" priority="177"/>
    <cfRule type="duplicateValues" dxfId="145" priority="178"/>
  </conditionalFormatting>
  <conditionalFormatting sqref="D128:D129">
    <cfRule type="duplicateValues" dxfId="144" priority="179"/>
    <cfRule type="duplicateValues" dxfId="143" priority="180"/>
  </conditionalFormatting>
  <conditionalFormatting sqref="D130:D159">
    <cfRule type="duplicateValues" dxfId="142" priority="199"/>
    <cfRule type="duplicateValues" dxfId="141" priority="200"/>
  </conditionalFormatting>
  <conditionalFormatting sqref="D160:D161">
    <cfRule type="duplicateValues" dxfId="140" priority="181"/>
    <cfRule type="duplicateValues" dxfId="139" priority="182"/>
  </conditionalFormatting>
  <conditionalFormatting sqref="D290:D321">
    <cfRule type="duplicateValues" dxfId="138" priority="193"/>
    <cfRule type="duplicateValues" dxfId="137" priority="194"/>
  </conditionalFormatting>
  <conditionalFormatting sqref="D322:D353">
    <cfRule type="duplicateValues" dxfId="136" priority="190"/>
    <cfRule type="duplicateValues" dxfId="135" priority="191"/>
  </conditionalFormatting>
  <conditionalFormatting sqref="D354:D385">
    <cfRule type="duplicateValues" dxfId="134" priority="187"/>
    <cfRule type="duplicateValues" dxfId="133" priority="188"/>
  </conditionalFormatting>
  <conditionalFormatting sqref="V2:W33 Y290:Y374 Y130:Y161 Y206:Y225">
    <cfRule type="expression" dxfId="132" priority="210">
      <formula>LENB($V2)&gt;24</formula>
    </cfRule>
  </conditionalFormatting>
  <conditionalFormatting sqref="V130:V161">
    <cfRule type="expression" dxfId="131" priority="201">
      <formula>LENB($V130)&gt;24</formula>
    </cfRule>
  </conditionalFormatting>
  <conditionalFormatting sqref="V290:V321">
    <cfRule type="expression" dxfId="130" priority="195">
      <formula>LENB($V290)&gt;24</formula>
    </cfRule>
  </conditionalFormatting>
  <conditionalFormatting sqref="V322:V353">
    <cfRule type="expression" dxfId="129" priority="192">
      <formula>LENB($V322)&gt;24</formula>
    </cfRule>
  </conditionalFormatting>
  <conditionalFormatting sqref="V354:V385">
    <cfRule type="expression" dxfId="128" priority="189">
      <formula>LENB($V354)&gt;24</formula>
    </cfRule>
  </conditionalFormatting>
  <conditionalFormatting sqref="X2:Y33">
    <cfRule type="expression" dxfId="127" priority="173">
      <formula>LENB($V2)&gt;24</formula>
    </cfRule>
  </conditionalFormatting>
  <conditionalFormatting sqref="Y130:Y161">
    <cfRule type="expression" dxfId="126" priority="170">
      <formula>LENB($V130)&gt;24</formula>
    </cfRule>
  </conditionalFormatting>
  <conditionalFormatting sqref="X290:Y321">
    <cfRule type="expression" dxfId="125" priority="174">
      <formula>LENB($V290)&gt;24</formula>
    </cfRule>
  </conditionalFormatting>
  <conditionalFormatting sqref="X322:Y353">
    <cfRule type="expression" dxfId="124" priority="176">
      <formula>LENB($V322)&gt;24</formula>
    </cfRule>
  </conditionalFormatting>
  <conditionalFormatting sqref="X354:Y385">
    <cfRule type="expression" dxfId="123" priority="175">
      <formula>LENB($V354)&gt;24</formula>
    </cfRule>
  </conditionalFormatting>
  <conditionalFormatting sqref="D386:D1048576 D1:D65">
    <cfRule type="duplicateValues" dxfId="122" priority="208"/>
    <cfRule type="duplicateValues" dxfId="121" priority="209"/>
  </conditionalFormatting>
  <conditionalFormatting sqref="D386:D62229 D1">
    <cfRule type="duplicateValues" dxfId="120" priority="211" stopIfTrue="1"/>
    <cfRule type="duplicateValues" dxfId="119" priority="212" stopIfTrue="1"/>
  </conditionalFormatting>
  <conditionalFormatting sqref="D66:D91 D94:D97">
    <cfRule type="duplicateValues" dxfId="118" priority="205"/>
    <cfRule type="duplicateValues" dxfId="117" priority="206"/>
  </conditionalFormatting>
  <conditionalFormatting sqref="D98:D115 D120:D127">
    <cfRule type="duplicateValues" dxfId="116" priority="202"/>
    <cfRule type="duplicateValues" dxfId="115" priority="203"/>
  </conditionalFormatting>
  <conditionalFormatting sqref="W290">
    <cfRule type="expression" dxfId="114" priority="163">
      <formula>LENB($V290)&gt;24</formula>
    </cfRule>
  </conditionalFormatting>
  <conditionalFormatting sqref="W291:W321">
    <cfRule type="expression" dxfId="113" priority="162">
      <formula>LENB($V291)&gt;24</formula>
    </cfRule>
  </conditionalFormatting>
  <conditionalFormatting sqref="W322">
    <cfRule type="expression" dxfId="112" priority="161">
      <formula>LENB($V322)&gt;24</formula>
    </cfRule>
  </conditionalFormatting>
  <conditionalFormatting sqref="W323:W353">
    <cfRule type="expression" dxfId="111" priority="160">
      <formula>LENB($V323)&gt;24</formula>
    </cfRule>
  </conditionalFormatting>
  <conditionalFormatting sqref="W354">
    <cfRule type="expression" dxfId="110" priority="159">
      <formula>LENB($V354)&gt;24</formula>
    </cfRule>
  </conditionalFormatting>
  <conditionalFormatting sqref="W355:W385">
    <cfRule type="expression" dxfId="109" priority="158">
      <formula>LENB($V355)&gt;24</formula>
    </cfRule>
  </conditionalFormatting>
  <conditionalFormatting sqref="X130:X161">
    <cfRule type="expression" dxfId="108" priority="157">
      <formula>LENB($V130)&gt;24</formula>
    </cfRule>
  </conditionalFormatting>
  <conditionalFormatting sqref="W130:W161">
    <cfRule type="expression" dxfId="107" priority="156">
      <formula>LENB($V130)&gt;24</formula>
    </cfRule>
  </conditionalFormatting>
  <conditionalFormatting sqref="V34:W65">
    <cfRule type="expression" dxfId="106" priority="125">
      <formula>LENB($V34)&gt;24</formula>
    </cfRule>
  </conditionalFormatting>
  <conditionalFormatting sqref="X34:Y65">
    <cfRule type="expression" dxfId="105" priority="124">
      <formula>LENB($V34)&gt;24</formula>
    </cfRule>
  </conditionalFormatting>
  <conditionalFormatting sqref="V66:W97">
    <cfRule type="expression" dxfId="104" priority="123">
      <formula>LENB($V66)&gt;24</formula>
    </cfRule>
  </conditionalFormatting>
  <conditionalFormatting sqref="X66:Y97">
    <cfRule type="expression" dxfId="103" priority="122">
      <formula>LENB($V66)&gt;24</formula>
    </cfRule>
  </conditionalFormatting>
  <conditionalFormatting sqref="V98:W129">
    <cfRule type="expression" dxfId="102" priority="121">
      <formula>LENB($V98)&gt;24</formula>
    </cfRule>
  </conditionalFormatting>
  <conditionalFormatting sqref="X98:Y129">
    <cfRule type="expression" dxfId="101" priority="120">
      <formula>LENB($V98)&gt;24</formula>
    </cfRule>
  </conditionalFormatting>
  <conditionalFormatting sqref="D180">
    <cfRule type="duplicateValues" dxfId="100" priority="116"/>
    <cfRule type="duplicateValues" dxfId="99" priority="117"/>
  </conditionalFormatting>
  <conditionalFormatting sqref="D181:D183">
    <cfRule type="duplicateValues" dxfId="98" priority="112"/>
    <cfRule type="duplicateValues" dxfId="97" priority="113"/>
  </conditionalFormatting>
  <conditionalFormatting sqref="D192:D193">
    <cfRule type="duplicateValues" dxfId="96" priority="114"/>
    <cfRule type="duplicateValues" dxfId="95" priority="115"/>
  </conditionalFormatting>
  <conditionalFormatting sqref="D162:D179 D184:D191">
    <cfRule type="duplicateValues" dxfId="94" priority="118"/>
    <cfRule type="duplicateValues" dxfId="93" priority="119"/>
  </conditionalFormatting>
  <conditionalFormatting sqref="V162:W193">
    <cfRule type="expression" dxfId="92" priority="111">
      <formula>LENB($V162)&gt;24</formula>
    </cfRule>
  </conditionalFormatting>
  <conditionalFormatting sqref="X162:Y193">
    <cfRule type="expression" dxfId="91" priority="110">
      <formula>LENB($V162)&gt;24</formula>
    </cfRule>
  </conditionalFormatting>
  <conditionalFormatting sqref="D212">
    <cfRule type="duplicateValues" dxfId="90" priority="106"/>
    <cfRule type="duplicateValues" dxfId="89" priority="107"/>
  </conditionalFormatting>
  <conditionalFormatting sqref="D213:D215">
    <cfRule type="duplicateValues" dxfId="88" priority="102"/>
    <cfRule type="duplicateValues" dxfId="87" priority="103"/>
  </conditionalFormatting>
  <conditionalFormatting sqref="D224:D225">
    <cfRule type="duplicateValues" dxfId="86" priority="104"/>
    <cfRule type="duplicateValues" dxfId="85" priority="105"/>
  </conditionalFormatting>
  <conditionalFormatting sqref="D194:D211 D216:D223">
    <cfRule type="duplicateValues" dxfId="84" priority="108"/>
    <cfRule type="duplicateValues" dxfId="83" priority="109"/>
  </conditionalFormatting>
  <conditionalFormatting sqref="V194:W225">
    <cfRule type="expression" dxfId="82" priority="101">
      <formula>LENB($V194)&gt;24</formula>
    </cfRule>
  </conditionalFormatting>
  <conditionalFormatting sqref="X194:Y205">
    <cfRule type="expression" dxfId="81" priority="100">
      <formula>LENB($V194)&gt;24</formula>
    </cfRule>
  </conditionalFormatting>
  <conditionalFormatting sqref="D244">
    <cfRule type="duplicateValues" dxfId="80" priority="96"/>
    <cfRule type="duplicateValues" dxfId="79" priority="97"/>
  </conditionalFormatting>
  <conditionalFormatting sqref="D245:D247">
    <cfRule type="duplicateValues" dxfId="78" priority="92"/>
    <cfRule type="duplicateValues" dxfId="77" priority="93"/>
  </conditionalFormatting>
  <conditionalFormatting sqref="D256:D257">
    <cfRule type="duplicateValues" dxfId="76" priority="94"/>
    <cfRule type="duplicateValues" dxfId="75" priority="95"/>
  </conditionalFormatting>
  <conditionalFormatting sqref="D226:D243 D248:D249 D254:D255">
    <cfRule type="duplicateValues" dxfId="74" priority="98"/>
    <cfRule type="duplicateValues" dxfId="73" priority="99"/>
  </conditionalFormatting>
  <conditionalFormatting sqref="V226:W257">
    <cfRule type="expression" dxfId="72" priority="91">
      <formula>LENB($V226)&gt;24</formula>
    </cfRule>
  </conditionalFormatting>
  <conditionalFormatting sqref="X226:Y257">
    <cfRule type="expression" dxfId="71" priority="90">
      <formula>LENB($V226)&gt;24</formula>
    </cfRule>
  </conditionalFormatting>
  <conditionalFormatting sqref="D276">
    <cfRule type="duplicateValues" dxfId="70" priority="86"/>
    <cfRule type="duplicateValues" dxfId="69" priority="87"/>
  </conditionalFormatting>
  <conditionalFormatting sqref="D277:D279">
    <cfRule type="duplicateValues" dxfId="68" priority="82"/>
    <cfRule type="duplicateValues" dxfId="67" priority="83"/>
  </conditionalFormatting>
  <conditionalFormatting sqref="D289">
    <cfRule type="duplicateValues" dxfId="66" priority="84"/>
    <cfRule type="duplicateValues" dxfId="65" priority="85"/>
  </conditionalFormatting>
  <conditionalFormatting sqref="D258:D275 D280:D281">
    <cfRule type="duplicateValues" dxfId="64" priority="88"/>
    <cfRule type="duplicateValues" dxfId="63" priority="89"/>
  </conditionalFormatting>
  <conditionalFormatting sqref="V258:W277 V280:W289">
    <cfRule type="expression" dxfId="62" priority="81">
      <formula>LENB($V258)&gt;24</formula>
    </cfRule>
  </conditionalFormatting>
  <conditionalFormatting sqref="X258:Y277 X280:Y289">
    <cfRule type="expression" dxfId="61" priority="80">
      <formula>LENB($V258)&gt;24</formula>
    </cfRule>
  </conditionalFormatting>
  <conditionalFormatting sqref="D282:D288">
    <cfRule type="duplicateValues" dxfId="60" priority="68"/>
    <cfRule type="duplicateValues" dxfId="59" priority="69"/>
  </conditionalFormatting>
  <conditionalFormatting sqref="D250:D253">
    <cfRule type="duplicateValues" dxfId="58" priority="66"/>
    <cfRule type="duplicateValues" dxfId="57" priority="67"/>
  </conditionalFormatting>
  <conditionalFormatting sqref="X194:X225">
    <cfRule type="expression" dxfId="56" priority="65">
      <formula>LENB($V194)&gt;24</formula>
    </cfRule>
  </conditionalFormatting>
  <conditionalFormatting sqref="V278:W279">
    <cfRule type="expression" dxfId="55" priority="2">
      <formula>LENB($V278)&gt;24</formula>
    </cfRule>
  </conditionalFormatting>
  <conditionalFormatting sqref="X278:Y279">
    <cfRule type="expression" dxfId="54" priority="1">
      <formula>LENB($V278)&gt;24</formula>
    </cfRule>
  </conditionalFormatting>
  <pageMargins left="0.7" right="0.7" top="0.75" bottom="0.75" header="0.3" footer="0.3"/>
  <pageSetup paperSize="8" scale="66" orientation="landscape" r:id="rId1"/>
  <rowBreaks count="11" manualBreakCount="11">
    <brk id="33" max="74" man="1"/>
    <brk id="65" max="74" man="1"/>
    <brk id="97" max="74" man="1"/>
    <brk id="129" max="74" man="1"/>
    <brk id="161" max="74" man="1"/>
    <brk id="193" max="74" man="1"/>
    <brk id="225" max="74" man="1"/>
    <brk id="257" max="74" man="1"/>
    <brk id="289" max="74" man="1"/>
    <brk id="321" max="74" man="1"/>
    <brk id="353" max="74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C22" sqref="C22"/>
    </sheetView>
  </sheetViews>
  <sheetFormatPr defaultColWidth="9" defaultRowHeight="13.5"/>
  <cols>
    <col min="1" max="1" width="116.125" style="176" bestFit="1" customWidth="1"/>
    <col min="2" max="2" width="22.75" style="176" bestFit="1" customWidth="1"/>
  </cols>
  <sheetData>
    <row r="1" spans="1:3">
      <c r="A1" s="178" t="s">
        <v>5247</v>
      </c>
    </row>
    <row r="3" spans="1:3">
      <c r="A3" s="225"/>
      <c r="B3" s="178"/>
    </row>
    <row r="4" spans="1:3">
      <c r="A4" s="225" t="s">
        <v>5248</v>
      </c>
      <c r="B4" s="178"/>
      <c r="C4" s="178"/>
    </row>
    <row r="5" spans="1:3">
      <c r="A5" s="225" t="s">
        <v>2720</v>
      </c>
      <c r="B5" s="178" t="s">
        <v>2721</v>
      </c>
      <c r="C5" s="178"/>
    </row>
    <row r="6" spans="1:3">
      <c r="A6" s="225" t="s">
        <v>2723</v>
      </c>
      <c r="B6" s="178" t="s">
        <v>2721</v>
      </c>
      <c r="C6" s="178"/>
    </row>
    <row r="7" spans="1:3">
      <c r="A7" s="225" t="s">
        <v>5249</v>
      </c>
      <c r="B7" s="178"/>
      <c r="C7" s="178"/>
    </row>
    <row r="8" spans="1:3">
      <c r="A8" s="225"/>
    </row>
    <row r="9" spans="1:3">
      <c r="A9" s="225"/>
    </row>
    <row r="16" spans="1:3">
      <c r="A16" s="175" t="s">
        <v>5250</v>
      </c>
      <c r="B16" s="293" t="s">
        <v>5251</v>
      </c>
    </row>
    <row r="17" spans="1:2">
      <c r="B17" s="294"/>
    </row>
    <row r="18" spans="1:2">
      <c r="A18" s="175" t="s">
        <v>5252</v>
      </c>
      <c r="B18" s="294"/>
    </row>
    <row r="19" spans="1:2">
      <c r="A19" s="175" t="s">
        <v>5253</v>
      </c>
      <c r="B19" s="294"/>
    </row>
    <row r="20" spans="1:2">
      <c r="A20" s="175" t="s">
        <v>5254</v>
      </c>
      <c r="B20" s="294"/>
    </row>
    <row r="21" spans="1:2">
      <c r="A21" s="175" t="s">
        <v>5255</v>
      </c>
    </row>
    <row r="34" spans="1:2">
      <c r="A34" s="225"/>
      <c r="B34" s="178"/>
    </row>
    <row r="35" spans="1:2">
      <c r="A35" s="225"/>
      <c r="B35" s="178"/>
    </row>
    <row r="36" spans="1:2">
      <c r="A36" s="225"/>
      <c r="B36" s="178"/>
    </row>
    <row r="37" spans="1:2">
      <c r="A37" s="225"/>
      <c r="B37" s="178"/>
    </row>
    <row r="38" spans="1:2">
      <c r="A38" s="225"/>
    </row>
  </sheetData>
  <mergeCells count="1">
    <mergeCell ref="B16:B20"/>
  </mergeCells>
  <phoneticPr fontId="86" type="noConversion"/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4"/>
  <sheetViews>
    <sheetView topLeftCell="A222" zoomScaleNormal="100" workbookViewId="0">
      <selection activeCell="B250" sqref="B250"/>
    </sheetView>
  </sheetViews>
  <sheetFormatPr defaultColWidth="9" defaultRowHeight="13.5"/>
  <cols>
    <col min="1" max="1" width="9" style="191" customWidth="1"/>
    <col min="2" max="2" width="13.625" style="190" customWidth="1"/>
    <col min="3" max="3" width="42.625" style="176" customWidth="1"/>
    <col min="4" max="4" width="25.75" style="176" customWidth="1"/>
    <col min="5" max="5" width="25.375" style="176" customWidth="1"/>
    <col min="6" max="6" width="11" style="176" bestFit="1" customWidth="1"/>
    <col min="16" max="16" width="15.625" style="176" bestFit="1" customWidth="1"/>
    <col min="17" max="17" width="28.875" style="176" bestFit="1" customWidth="1"/>
  </cols>
  <sheetData>
    <row r="1" spans="1:4" s="126" customFormat="1">
      <c r="A1" s="127" t="s">
        <v>5256</v>
      </c>
      <c r="B1" s="128" t="s">
        <v>5257</v>
      </c>
      <c r="C1" s="125" t="s">
        <v>5258</v>
      </c>
      <c r="D1" s="125" t="s">
        <v>5259</v>
      </c>
    </row>
    <row r="2" spans="1:4">
      <c r="A2" s="191">
        <v>1</v>
      </c>
      <c r="B2" s="129">
        <v>44113</v>
      </c>
      <c r="C2" s="175" t="s">
        <v>5260</v>
      </c>
    </row>
    <row r="5" spans="1:4">
      <c r="C5" s="175" t="s">
        <v>5261</v>
      </c>
    </row>
    <row r="23" spans="1:3">
      <c r="A23" s="191">
        <v>2</v>
      </c>
      <c r="B23" s="129">
        <v>44113</v>
      </c>
      <c r="C23" s="175" t="s">
        <v>5262</v>
      </c>
    </row>
    <row r="24" spans="1:3">
      <c r="C24" s="175" t="s">
        <v>5263</v>
      </c>
    </row>
    <row r="26" spans="1:3">
      <c r="B26" s="186" t="s">
        <v>5264</v>
      </c>
      <c r="C26" s="180" t="s">
        <v>2703</v>
      </c>
    </row>
    <row r="27" spans="1:3">
      <c r="B27" s="186" t="s">
        <v>5264</v>
      </c>
      <c r="C27" s="181" t="s">
        <v>2705</v>
      </c>
    </row>
    <row r="28" spans="1:3">
      <c r="B28" s="186" t="s">
        <v>5264</v>
      </c>
      <c r="C28" s="181" t="s">
        <v>2707</v>
      </c>
    </row>
    <row r="29" spans="1:3">
      <c r="B29" s="186" t="s">
        <v>5264</v>
      </c>
      <c r="C29" s="181" t="s">
        <v>2709</v>
      </c>
    </row>
    <row r="30" spans="1:3">
      <c r="B30" s="186" t="s">
        <v>5264</v>
      </c>
      <c r="C30" s="181" t="s">
        <v>2711</v>
      </c>
    </row>
    <row r="31" spans="1:3">
      <c r="B31" s="186" t="s">
        <v>5264</v>
      </c>
      <c r="C31" s="181" t="s">
        <v>2713</v>
      </c>
    </row>
    <row r="32" spans="1:3">
      <c r="B32" s="186" t="s">
        <v>5265</v>
      </c>
      <c r="C32" s="180" t="s">
        <v>2392</v>
      </c>
    </row>
    <row r="33" spans="2:3">
      <c r="B33" s="186" t="s">
        <v>5265</v>
      </c>
      <c r="C33" s="181" t="s">
        <v>2394</v>
      </c>
    </row>
    <row r="34" spans="2:3">
      <c r="B34" s="186" t="s">
        <v>5265</v>
      </c>
      <c r="C34" s="181" t="s">
        <v>2396</v>
      </c>
    </row>
    <row r="35" spans="2:3">
      <c r="B35" s="186" t="s">
        <v>5265</v>
      </c>
      <c r="C35" s="181" t="s">
        <v>2398</v>
      </c>
    </row>
    <row r="36" spans="2:3">
      <c r="B36" s="186" t="s">
        <v>5265</v>
      </c>
      <c r="C36" s="181" t="s">
        <v>2400</v>
      </c>
    </row>
    <row r="37" spans="2:3">
      <c r="B37" s="186" t="s">
        <v>5265</v>
      </c>
      <c r="C37" s="181" t="s">
        <v>2402</v>
      </c>
    </row>
    <row r="38" spans="2:3">
      <c r="B38" s="186" t="s">
        <v>5265</v>
      </c>
      <c r="C38" s="181" t="s">
        <v>2404</v>
      </c>
    </row>
    <row r="39" spans="2:3">
      <c r="B39" s="186" t="s">
        <v>5265</v>
      </c>
      <c r="C39" s="181" t="s">
        <v>2406</v>
      </c>
    </row>
    <row r="40" spans="2:3">
      <c r="B40" s="186" t="s">
        <v>5265</v>
      </c>
      <c r="C40" s="181" t="s">
        <v>2408</v>
      </c>
    </row>
    <row r="41" spans="2:3">
      <c r="B41" s="186" t="s">
        <v>5265</v>
      </c>
      <c r="C41" s="181" t="s">
        <v>2410</v>
      </c>
    </row>
    <row r="42" spans="2:3">
      <c r="B42" s="186" t="s">
        <v>5265</v>
      </c>
      <c r="C42" s="181" t="s">
        <v>2326</v>
      </c>
    </row>
    <row r="43" spans="2:3">
      <c r="B43" s="186" t="s">
        <v>5265</v>
      </c>
      <c r="C43" s="180" t="s">
        <v>2328</v>
      </c>
    </row>
    <row r="69" spans="1:5">
      <c r="A69" s="191">
        <v>3</v>
      </c>
      <c r="B69" s="129">
        <v>44113</v>
      </c>
      <c r="C69" s="175" t="s">
        <v>5266</v>
      </c>
      <c r="D69" s="175" t="s">
        <v>5267</v>
      </c>
    </row>
    <row r="71" spans="1:5">
      <c r="B71" s="186" t="s">
        <v>5268</v>
      </c>
      <c r="C71" s="180" t="s">
        <v>5269</v>
      </c>
      <c r="D71" s="175" t="s">
        <v>5270</v>
      </c>
    </row>
    <row r="72" spans="1:5">
      <c r="B72" s="186" t="s">
        <v>5271</v>
      </c>
      <c r="C72" s="180" t="s">
        <v>5272</v>
      </c>
      <c r="D72" s="175" t="s">
        <v>5273</v>
      </c>
    </row>
    <row r="73" spans="1:5">
      <c r="B73" s="186" t="s">
        <v>5271</v>
      </c>
      <c r="C73" s="180" t="s">
        <v>3682</v>
      </c>
      <c r="D73" s="175" t="s">
        <v>5270</v>
      </c>
    </row>
    <row r="74" spans="1:5">
      <c r="B74" s="186" t="s">
        <v>5271</v>
      </c>
      <c r="C74" s="180" t="s">
        <v>3684</v>
      </c>
      <c r="D74" s="175" t="s">
        <v>5274</v>
      </c>
    </row>
    <row r="75" spans="1:5">
      <c r="B75" s="186" t="s">
        <v>5271</v>
      </c>
      <c r="C75" s="180" t="s">
        <v>3686</v>
      </c>
      <c r="D75" s="175" t="s">
        <v>5275</v>
      </c>
    </row>
    <row r="76" spans="1:5">
      <c r="B76" s="186" t="s">
        <v>5271</v>
      </c>
      <c r="C76" s="180" t="s">
        <v>3688</v>
      </c>
      <c r="D76" s="175" t="s">
        <v>5276</v>
      </c>
    </row>
    <row r="77" spans="1:5">
      <c r="B77" s="186" t="s">
        <v>5271</v>
      </c>
      <c r="C77" s="180" t="s">
        <v>968</v>
      </c>
      <c r="D77" s="175"/>
      <c r="E77" s="175" t="s">
        <v>5277</v>
      </c>
    </row>
    <row r="78" spans="1:5">
      <c r="B78" s="186" t="s">
        <v>5271</v>
      </c>
      <c r="C78" s="181" t="s">
        <v>970</v>
      </c>
      <c r="D78" s="175"/>
      <c r="E78" s="175" t="s">
        <v>5278</v>
      </c>
    </row>
    <row r="79" spans="1:5">
      <c r="B79" s="186" t="s">
        <v>5271</v>
      </c>
      <c r="C79" s="180" t="s">
        <v>972</v>
      </c>
      <c r="D79" s="175"/>
      <c r="E79" s="175" t="s">
        <v>5279</v>
      </c>
    </row>
    <row r="80" spans="1:5">
      <c r="B80" s="186" t="s">
        <v>5271</v>
      </c>
      <c r="C80" s="181" t="s">
        <v>974</v>
      </c>
      <c r="D80" s="175"/>
      <c r="E80" s="175" t="s">
        <v>5280</v>
      </c>
    </row>
    <row r="81" spans="2:4">
      <c r="B81" s="186" t="s">
        <v>5271</v>
      </c>
      <c r="C81" s="181" t="s">
        <v>3395</v>
      </c>
      <c r="D81" s="175" t="s">
        <v>5281</v>
      </c>
    </row>
    <row r="82" spans="2:4">
      <c r="B82" s="186" t="s">
        <v>5271</v>
      </c>
      <c r="C82" s="181" t="s">
        <v>3397</v>
      </c>
      <c r="D82" s="175" t="s">
        <v>5282</v>
      </c>
    </row>
    <row r="83" spans="2:4" ht="12.75" customHeight="1">
      <c r="B83" s="186" t="s">
        <v>5271</v>
      </c>
      <c r="C83" s="181" t="s">
        <v>3399</v>
      </c>
      <c r="D83" s="175" t="s">
        <v>5283</v>
      </c>
    </row>
    <row r="84" spans="2:4">
      <c r="B84" s="186" t="s">
        <v>5271</v>
      </c>
      <c r="C84" s="181" t="s">
        <v>3401</v>
      </c>
      <c r="D84" s="175" t="s">
        <v>5284</v>
      </c>
    </row>
    <row r="85" spans="2:4">
      <c r="B85" s="186" t="s">
        <v>5271</v>
      </c>
      <c r="C85" s="181" t="s">
        <v>3403</v>
      </c>
      <c r="D85" s="175" t="s">
        <v>5285</v>
      </c>
    </row>
    <row r="86" spans="2:4">
      <c r="B86" s="186" t="s">
        <v>5271</v>
      </c>
      <c r="C86" s="180" t="s">
        <v>3451</v>
      </c>
      <c r="D86" s="175" t="s">
        <v>5286</v>
      </c>
    </row>
    <row r="87" spans="2:4">
      <c r="B87" s="186" t="s">
        <v>5271</v>
      </c>
      <c r="C87" s="181" t="s">
        <v>3453</v>
      </c>
      <c r="D87" s="175" t="s">
        <v>5287</v>
      </c>
    </row>
    <row r="88" spans="2:4">
      <c r="B88" s="186" t="s">
        <v>5271</v>
      </c>
      <c r="C88" s="181" t="s">
        <v>3455</v>
      </c>
      <c r="D88" s="175" t="s">
        <v>5288</v>
      </c>
    </row>
    <row r="89" spans="2:4">
      <c r="B89" s="186" t="s">
        <v>5271</v>
      </c>
      <c r="C89" s="181" t="s">
        <v>3457</v>
      </c>
      <c r="D89" s="175" t="s">
        <v>5289</v>
      </c>
    </row>
    <row r="90" spans="2:4">
      <c r="B90" s="186" t="s">
        <v>5271</v>
      </c>
      <c r="C90" s="181" t="s">
        <v>3459</v>
      </c>
      <c r="D90" s="175" t="s">
        <v>5290</v>
      </c>
    </row>
    <row r="91" spans="2:4">
      <c r="B91" s="186" t="s">
        <v>5271</v>
      </c>
      <c r="C91" s="181" t="s">
        <v>3499</v>
      </c>
      <c r="D91" s="175" t="s">
        <v>5291</v>
      </c>
    </row>
    <row r="92" spans="2:4">
      <c r="B92" s="186" t="s">
        <v>5271</v>
      </c>
      <c r="C92" s="181" t="s">
        <v>3501</v>
      </c>
      <c r="D92" s="175" t="s">
        <v>5292</v>
      </c>
    </row>
    <row r="93" spans="2:4">
      <c r="B93" s="186" t="s">
        <v>5271</v>
      </c>
      <c r="C93" s="181" t="s">
        <v>3503</v>
      </c>
      <c r="D93" s="175" t="s">
        <v>5293</v>
      </c>
    </row>
    <row r="94" spans="2:4">
      <c r="B94" s="186" t="s">
        <v>5271</v>
      </c>
      <c r="C94" s="181" t="s">
        <v>3505</v>
      </c>
      <c r="D94" s="175" t="s">
        <v>5294</v>
      </c>
    </row>
    <row r="95" spans="2:4">
      <c r="B95" s="186" t="s">
        <v>5271</v>
      </c>
      <c r="C95" s="181" t="s">
        <v>3874</v>
      </c>
      <c r="D95" s="175" t="s">
        <v>5295</v>
      </c>
    </row>
    <row r="96" spans="2:4">
      <c r="B96" s="186" t="s">
        <v>5271</v>
      </c>
      <c r="C96" s="181" t="s">
        <v>3876</v>
      </c>
      <c r="D96" s="175" t="s">
        <v>5296</v>
      </c>
    </row>
    <row r="97" spans="1:5">
      <c r="B97" s="186" t="s">
        <v>5271</v>
      </c>
      <c r="C97" s="180" t="s">
        <v>427</v>
      </c>
      <c r="E97" s="123" t="s">
        <v>5297</v>
      </c>
    </row>
    <row r="98" spans="1:5">
      <c r="B98" s="190" t="s">
        <v>5271</v>
      </c>
      <c r="C98" s="180" t="s">
        <v>1329</v>
      </c>
      <c r="E98" s="123" t="s">
        <v>5298</v>
      </c>
    </row>
    <row r="99" spans="1:5">
      <c r="B99" s="190" t="s">
        <v>5271</v>
      </c>
      <c r="C99" s="180" t="s">
        <v>1332</v>
      </c>
      <c r="E99" s="123" t="s">
        <v>5299</v>
      </c>
    </row>
    <row r="100" spans="1:5">
      <c r="B100" s="186" t="s">
        <v>5271</v>
      </c>
      <c r="C100" s="180" t="s">
        <v>1335</v>
      </c>
      <c r="E100" s="123" t="s">
        <v>5300</v>
      </c>
    </row>
    <row r="101" spans="1:5" s="178" customFormat="1">
      <c r="A101" s="191"/>
      <c r="B101" s="186" t="s">
        <v>5271</v>
      </c>
      <c r="C101" s="180" t="s">
        <v>1338</v>
      </c>
      <c r="E101" s="123" t="s">
        <v>5301</v>
      </c>
    </row>
    <row r="102" spans="1:5">
      <c r="B102" s="190" t="s">
        <v>5271</v>
      </c>
      <c r="C102" s="181" t="s">
        <v>564</v>
      </c>
      <c r="E102" s="123" t="s">
        <v>5302</v>
      </c>
    </row>
    <row r="103" spans="1:5">
      <c r="B103" s="190" t="s">
        <v>5271</v>
      </c>
      <c r="C103" s="181" t="s">
        <v>569</v>
      </c>
      <c r="E103" s="123" t="s">
        <v>5303</v>
      </c>
    </row>
    <row r="104" spans="1:5">
      <c r="B104" s="190" t="s">
        <v>5271</v>
      </c>
      <c r="C104" s="181" t="s">
        <v>573</v>
      </c>
      <c r="E104" s="123" t="s">
        <v>5304</v>
      </c>
    </row>
    <row r="105" spans="1:5">
      <c r="B105" s="190" t="s">
        <v>5271</v>
      </c>
      <c r="C105" s="181" t="s">
        <v>577</v>
      </c>
      <c r="E105" s="123" t="s">
        <v>5305</v>
      </c>
    </row>
    <row r="106" spans="1:5">
      <c r="B106" s="190" t="s">
        <v>5271</v>
      </c>
      <c r="C106" s="181" t="s">
        <v>581</v>
      </c>
      <c r="E106" s="123" t="s">
        <v>5306</v>
      </c>
    </row>
    <row r="107" spans="1:5">
      <c r="B107" s="190" t="s">
        <v>5271</v>
      </c>
      <c r="C107" s="181" t="s">
        <v>584</v>
      </c>
      <c r="E107" s="123" t="s">
        <v>5307</v>
      </c>
    </row>
    <row r="108" spans="1:5">
      <c r="B108" s="190" t="s">
        <v>5271</v>
      </c>
      <c r="C108" s="181" t="s">
        <v>588</v>
      </c>
      <c r="E108" s="123" t="s">
        <v>5308</v>
      </c>
    </row>
    <row r="109" spans="1:5">
      <c r="B109" s="190" t="s">
        <v>5271</v>
      </c>
      <c r="C109" s="181" t="s">
        <v>591</v>
      </c>
      <c r="E109" s="123" t="s">
        <v>5309</v>
      </c>
    </row>
    <row r="110" spans="1:5">
      <c r="B110" s="190" t="s">
        <v>5271</v>
      </c>
      <c r="C110" s="181" t="s">
        <v>594</v>
      </c>
      <c r="E110" s="123" t="s">
        <v>5310</v>
      </c>
    </row>
    <row r="111" spans="1:5">
      <c r="B111" s="190" t="s">
        <v>5271</v>
      </c>
      <c r="C111" s="181" t="s">
        <v>597</v>
      </c>
      <c r="E111" s="123" t="s">
        <v>5311</v>
      </c>
    </row>
    <row r="112" spans="1:5">
      <c r="B112" s="190" t="s">
        <v>5271</v>
      </c>
      <c r="C112" s="181" t="s">
        <v>600</v>
      </c>
      <c r="E112" s="123" t="s">
        <v>5312</v>
      </c>
    </row>
    <row r="113" spans="2:5">
      <c r="B113" s="190" t="s">
        <v>5271</v>
      </c>
      <c r="C113" s="181" t="s">
        <v>603</v>
      </c>
      <c r="E113" s="123" t="s">
        <v>5313</v>
      </c>
    </row>
    <row r="114" spans="2:5">
      <c r="B114" s="190" t="s">
        <v>5271</v>
      </c>
      <c r="C114" s="181" t="s">
        <v>606</v>
      </c>
      <c r="E114" s="123" t="s">
        <v>5314</v>
      </c>
    </row>
    <row r="115" spans="2:5">
      <c r="B115" s="190" t="s">
        <v>5271</v>
      </c>
      <c r="C115" s="181" t="s">
        <v>3223</v>
      </c>
      <c r="D115" s="175" t="s">
        <v>5315</v>
      </c>
    </row>
    <row r="116" spans="2:5">
      <c r="B116" s="190" t="s">
        <v>5271</v>
      </c>
      <c r="C116" s="181" t="s">
        <v>3227</v>
      </c>
      <c r="D116" s="175" t="s">
        <v>5316</v>
      </c>
    </row>
    <row r="117" spans="2:5">
      <c r="B117" s="190" t="s">
        <v>5271</v>
      </c>
      <c r="C117" s="181" t="s">
        <v>3231</v>
      </c>
      <c r="D117" s="175" t="s">
        <v>5317</v>
      </c>
    </row>
    <row r="118" spans="2:5">
      <c r="B118" s="190" t="s">
        <v>5271</v>
      </c>
      <c r="C118" s="181" t="s">
        <v>3235</v>
      </c>
      <c r="D118" s="175" t="s">
        <v>5318</v>
      </c>
    </row>
    <row r="119" spans="2:5">
      <c r="B119" s="190" t="s">
        <v>5271</v>
      </c>
      <c r="C119" s="180" t="s">
        <v>3239</v>
      </c>
      <c r="D119" s="175" t="s">
        <v>5319</v>
      </c>
    </row>
    <row r="120" spans="2:5">
      <c r="B120" s="186" t="s">
        <v>5271</v>
      </c>
      <c r="C120" s="181" t="s">
        <v>3243</v>
      </c>
      <c r="D120" s="175" t="s">
        <v>5320</v>
      </c>
    </row>
    <row r="121" spans="2:5">
      <c r="B121" s="186" t="s">
        <v>5271</v>
      </c>
      <c r="C121" s="180" t="s">
        <v>3140</v>
      </c>
      <c r="D121" s="175" t="s">
        <v>5321</v>
      </c>
    </row>
    <row r="122" spans="2:5">
      <c r="B122" s="186" t="s">
        <v>5271</v>
      </c>
      <c r="C122" s="181" t="s">
        <v>3215</v>
      </c>
      <c r="D122" s="175" t="s">
        <v>5322</v>
      </c>
    </row>
    <row r="123" spans="2:5">
      <c r="B123" s="186" t="s">
        <v>5271</v>
      </c>
      <c r="C123" s="181" t="s">
        <v>3219</v>
      </c>
      <c r="D123" s="175" t="s">
        <v>5323</v>
      </c>
    </row>
    <row r="124" spans="2:5">
      <c r="B124" s="182" t="s">
        <v>5271</v>
      </c>
      <c r="C124" s="183" t="s">
        <v>3248</v>
      </c>
      <c r="D124" s="183" t="s">
        <v>5324</v>
      </c>
    </row>
    <row r="125" spans="2:5">
      <c r="B125" s="182" t="s">
        <v>5271</v>
      </c>
      <c r="C125" s="183" t="s">
        <v>3252</v>
      </c>
      <c r="D125" s="183" t="s">
        <v>5325</v>
      </c>
    </row>
    <row r="126" spans="2:5">
      <c r="B126" s="186" t="s">
        <v>5271</v>
      </c>
      <c r="C126" s="180" t="s">
        <v>1675</v>
      </c>
      <c r="E126" s="123" t="s">
        <v>5326</v>
      </c>
    </row>
    <row r="127" spans="2:5">
      <c r="B127" s="186" t="s">
        <v>5271</v>
      </c>
      <c r="C127" s="180" t="s">
        <v>4019</v>
      </c>
      <c r="D127" t="s">
        <v>5327</v>
      </c>
    </row>
    <row r="128" spans="2:5">
      <c r="B128" s="186" t="s">
        <v>5271</v>
      </c>
      <c r="C128" s="180" t="s">
        <v>1921</v>
      </c>
      <c r="E128" s="123" t="s">
        <v>5328</v>
      </c>
    </row>
    <row r="129" spans="2:4">
      <c r="B129" s="186" t="s">
        <v>5268</v>
      </c>
      <c r="C129" s="180" t="s">
        <v>5329</v>
      </c>
      <c r="D129" t="s">
        <v>5330</v>
      </c>
    </row>
    <row r="130" spans="2:4">
      <c r="B130" s="186" t="s">
        <v>5268</v>
      </c>
      <c r="C130" s="181" t="s">
        <v>5331</v>
      </c>
      <c r="D130" t="s">
        <v>5332</v>
      </c>
    </row>
    <row r="131" spans="2:4">
      <c r="B131" s="186" t="s">
        <v>5268</v>
      </c>
      <c r="C131" s="181" t="s">
        <v>5333</v>
      </c>
      <c r="D131" t="s">
        <v>5334</v>
      </c>
    </row>
    <row r="132" spans="2:4">
      <c r="B132" s="186" t="s">
        <v>5268</v>
      </c>
      <c r="C132" s="181" t="s">
        <v>5335</v>
      </c>
      <c r="D132" t="s">
        <v>5336</v>
      </c>
    </row>
    <row r="133" spans="2:4">
      <c r="B133" s="186" t="s">
        <v>5271</v>
      </c>
      <c r="C133" s="181" t="s">
        <v>5029</v>
      </c>
      <c r="D133" t="s">
        <v>5330</v>
      </c>
    </row>
    <row r="134" spans="2:4">
      <c r="B134" s="186" t="s">
        <v>5271</v>
      </c>
      <c r="C134" s="181" t="s">
        <v>5031</v>
      </c>
      <c r="D134" t="s">
        <v>5332</v>
      </c>
    </row>
    <row r="135" spans="2:4">
      <c r="B135" s="186" t="s">
        <v>5271</v>
      </c>
      <c r="C135" s="181" t="s">
        <v>5033</v>
      </c>
      <c r="D135" t="s">
        <v>5334</v>
      </c>
    </row>
    <row r="136" spans="2:4">
      <c r="B136" s="186" t="s">
        <v>5271</v>
      </c>
      <c r="C136" s="181" t="s">
        <v>5035</v>
      </c>
      <c r="D136" s="175" t="s">
        <v>5336</v>
      </c>
    </row>
    <row r="137" spans="2:4">
      <c r="B137" s="186" t="s">
        <v>5271</v>
      </c>
      <c r="C137" s="180" t="s">
        <v>4510</v>
      </c>
      <c r="D137" s="175" t="s">
        <v>5337</v>
      </c>
    </row>
    <row r="138" spans="2:4">
      <c r="B138" s="186" t="s">
        <v>5271</v>
      </c>
      <c r="C138" s="180" t="s">
        <v>4512</v>
      </c>
      <c r="D138" s="175" t="s">
        <v>5338</v>
      </c>
    </row>
    <row r="139" spans="2:4">
      <c r="B139" s="186" t="s">
        <v>5271</v>
      </c>
      <c r="C139" s="180" t="s">
        <v>4514</v>
      </c>
      <c r="D139" s="175" t="s">
        <v>5339</v>
      </c>
    </row>
    <row r="140" spans="2:4">
      <c r="B140" s="186" t="s">
        <v>5271</v>
      </c>
      <c r="C140" s="180" t="s">
        <v>4516</v>
      </c>
      <c r="D140" s="175" t="s">
        <v>5340</v>
      </c>
    </row>
    <row r="141" spans="2:4">
      <c r="B141" s="186" t="s">
        <v>5271</v>
      </c>
      <c r="C141" s="181" t="s">
        <v>4518</v>
      </c>
      <c r="D141" s="175" t="s">
        <v>5341</v>
      </c>
    </row>
    <row r="142" spans="2:4">
      <c r="B142" s="186" t="s">
        <v>5271</v>
      </c>
      <c r="C142" s="181" t="s">
        <v>4520</v>
      </c>
      <c r="D142" s="175" t="s">
        <v>5342</v>
      </c>
    </row>
    <row r="143" spans="2:4">
      <c r="B143" s="186" t="s">
        <v>5271</v>
      </c>
      <c r="C143" s="181" t="s">
        <v>4522</v>
      </c>
      <c r="D143" s="175" t="s">
        <v>5343</v>
      </c>
    </row>
    <row r="144" spans="2:4">
      <c r="B144" s="186" t="s">
        <v>5271</v>
      </c>
      <c r="C144" s="181" t="s">
        <v>4524</v>
      </c>
      <c r="D144" s="175" t="s">
        <v>5344</v>
      </c>
    </row>
    <row r="145" spans="2:5">
      <c r="B145" s="186" t="s">
        <v>5271</v>
      </c>
      <c r="C145" s="181" t="s">
        <v>2631</v>
      </c>
      <c r="E145" s="123" t="s">
        <v>5345</v>
      </c>
    </row>
    <row r="146" spans="2:5">
      <c r="B146" s="186" t="s">
        <v>5271</v>
      </c>
      <c r="C146" s="181" t="s">
        <v>2633</v>
      </c>
      <c r="E146" s="123" t="s">
        <v>5346</v>
      </c>
    </row>
    <row r="147" spans="2:5">
      <c r="B147" s="186" t="s">
        <v>5271</v>
      </c>
      <c r="C147" s="181" t="s">
        <v>2320</v>
      </c>
      <c r="E147" s="123" t="s">
        <v>5347</v>
      </c>
    </row>
    <row r="148" spans="2:5">
      <c r="B148" s="186" t="s">
        <v>5271</v>
      </c>
      <c r="C148" s="181" t="s">
        <v>2322</v>
      </c>
      <c r="E148" s="123" t="s">
        <v>5348</v>
      </c>
    </row>
    <row r="149" spans="2:5">
      <c r="B149" s="186" t="s">
        <v>5271</v>
      </c>
      <c r="C149" s="181" t="s">
        <v>2324</v>
      </c>
      <c r="E149" s="123" t="s">
        <v>5349</v>
      </c>
    </row>
    <row r="150" spans="2:5">
      <c r="B150" s="186" t="s">
        <v>5350</v>
      </c>
      <c r="C150" s="180" t="s">
        <v>5351</v>
      </c>
      <c r="D150" s="175" t="s">
        <v>5352</v>
      </c>
    </row>
    <row r="151" spans="2:5">
      <c r="B151" s="186" t="s">
        <v>5350</v>
      </c>
      <c r="C151" s="180" t="s">
        <v>5353</v>
      </c>
      <c r="D151" s="175" t="s">
        <v>5354</v>
      </c>
    </row>
    <row r="152" spans="2:5">
      <c r="B152" s="186" t="s">
        <v>5350</v>
      </c>
      <c r="C152" s="180" t="s">
        <v>5355</v>
      </c>
      <c r="D152" s="175" t="s">
        <v>5356</v>
      </c>
    </row>
    <row r="153" spans="2:5">
      <c r="B153" s="186" t="s">
        <v>5350</v>
      </c>
      <c r="C153" s="180" t="s">
        <v>5357</v>
      </c>
      <c r="D153" s="175" t="s">
        <v>5358</v>
      </c>
    </row>
    <row r="154" spans="2:5">
      <c r="B154" s="186" t="s">
        <v>5271</v>
      </c>
      <c r="C154" s="181" t="s">
        <v>5175</v>
      </c>
      <c r="D154" s="175" t="s">
        <v>5359</v>
      </c>
    </row>
    <row r="155" spans="2:5">
      <c r="B155" s="186" t="s">
        <v>5271</v>
      </c>
      <c r="C155" s="181" t="s">
        <v>5177</v>
      </c>
      <c r="D155" s="175" t="s">
        <v>5360</v>
      </c>
    </row>
    <row r="156" spans="2:5">
      <c r="B156" s="186" t="s">
        <v>5271</v>
      </c>
      <c r="C156" s="181" t="s">
        <v>5179</v>
      </c>
      <c r="D156" s="175" t="s">
        <v>5361</v>
      </c>
    </row>
    <row r="157" spans="2:5">
      <c r="B157" s="186" t="s">
        <v>5271</v>
      </c>
      <c r="C157" s="181" t="s">
        <v>5181</v>
      </c>
      <c r="D157" s="175" t="s">
        <v>5362</v>
      </c>
    </row>
    <row r="158" spans="2:5">
      <c r="B158" s="186" t="s">
        <v>5271</v>
      </c>
      <c r="C158" s="181" t="s">
        <v>4669</v>
      </c>
      <c r="D158" s="175" t="s">
        <v>5363</v>
      </c>
    </row>
    <row r="159" spans="2:5">
      <c r="B159" s="186" t="s">
        <v>5271</v>
      </c>
      <c r="C159" s="181" t="s">
        <v>4671</v>
      </c>
      <c r="D159" s="175" t="s">
        <v>5364</v>
      </c>
    </row>
    <row r="160" spans="2:5">
      <c r="B160" s="186" t="s">
        <v>5271</v>
      </c>
      <c r="C160" s="181" t="s">
        <v>4673</v>
      </c>
      <c r="D160" s="175" t="s">
        <v>5365</v>
      </c>
    </row>
    <row r="161" spans="1:4">
      <c r="B161" s="186" t="s">
        <v>5271</v>
      </c>
      <c r="C161" s="181" t="s">
        <v>4675</v>
      </c>
      <c r="D161" s="175" t="s">
        <v>5366</v>
      </c>
    </row>
    <row r="162" spans="1:4">
      <c r="B162" s="186" t="s">
        <v>5271</v>
      </c>
      <c r="C162" s="181" t="s">
        <v>4677</v>
      </c>
      <c r="D162" s="175" t="s">
        <v>5367</v>
      </c>
    </row>
    <row r="163" spans="1:4">
      <c r="B163" s="186" t="s">
        <v>5271</v>
      </c>
      <c r="C163" s="181" t="s">
        <v>4679</v>
      </c>
      <c r="D163" s="175" t="s">
        <v>5368</v>
      </c>
    </row>
    <row r="164" spans="1:4">
      <c r="B164" s="186" t="s">
        <v>5271</v>
      </c>
      <c r="C164" s="181" t="s">
        <v>5239</v>
      </c>
      <c r="D164" s="175" t="s">
        <v>5369</v>
      </c>
    </row>
    <row r="165" spans="1:4">
      <c r="B165" s="186" t="s">
        <v>5271</v>
      </c>
      <c r="C165" s="181" t="s">
        <v>5241</v>
      </c>
      <c r="D165" s="175" t="s">
        <v>5370</v>
      </c>
    </row>
    <row r="166" spans="1:4">
      <c r="B166" s="186" t="s">
        <v>5271</v>
      </c>
      <c r="C166" s="181" t="s">
        <v>5243</v>
      </c>
      <c r="D166" s="175" t="s">
        <v>5371</v>
      </c>
    </row>
    <row r="167" spans="1:4">
      <c r="B167" s="186" t="s">
        <v>5271</v>
      </c>
      <c r="C167" s="181" t="s">
        <v>5245</v>
      </c>
      <c r="D167" s="175" t="s">
        <v>5372</v>
      </c>
    </row>
    <row r="168" spans="1:4">
      <c r="B168" s="186" t="s">
        <v>5271</v>
      </c>
      <c r="C168" s="180" t="s">
        <v>3547</v>
      </c>
      <c r="D168" s="175" t="s">
        <v>5373</v>
      </c>
    </row>
    <row r="169" spans="1:4">
      <c r="B169" s="186" t="s">
        <v>5271</v>
      </c>
      <c r="C169" s="180" t="s">
        <v>3549</v>
      </c>
      <c r="D169" s="175" t="s">
        <v>5374</v>
      </c>
    </row>
    <row r="172" spans="1:4">
      <c r="A172" s="191">
        <v>4</v>
      </c>
      <c r="B172" s="129">
        <v>44118</v>
      </c>
      <c r="C172" s="175" t="s">
        <v>5266</v>
      </c>
      <c r="D172" s="175" t="s">
        <v>5259</v>
      </c>
    </row>
    <row r="199" spans="1:15">
      <c r="B199" s="186" t="s">
        <v>5375</v>
      </c>
      <c r="C199" s="187" t="s">
        <v>4060</v>
      </c>
      <c r="D199" s="187" t="s">
        <v>4061</v>
      </c>
      <c r="E199" s="187" t="s">
        <v>4062</v>
      </c>
      <c r="F199" s="187" t="s">
        <v>313</v>
      </c>
      <c r="G199" s="187" t="s">
        <v>314</v>
      </c>
      <c r="H199" s="239" t="s">
        <v>1773</v>
      </c>
      <c r="I199" s="239" t="s">
        <v>1774</v>
      </c>
      <c r="J199" s="188" t="s">
        <v>75</v>
      </c>
      <c r="K199" s="188">
        <v>3</v>
      </c>
      <c r="L199" s="188">
        <v>3</v>
      </c>
      <c r="M199" s="188">
        <v>12</v>
      </c>
      <c r="N199" s="189" t="s">
        <v>59</v>
      </c>
      <c r="O199" s="188" t="s">
        <v>5376</v>
      </c>
    </row>
    <row r="200" spans="1:15">
      <c r="C200" s="191"/>
      <c r="D200" s="192"/>
      <c r="E200" s="192"/>
      <c r="F200" s="191"/>
      <c r="G200" s="191"/>
      <c r="H200" s="191"/>
      <c r="I200" s="191"/>
      <c r="J200" s="191"/>
      <c r="K200" s="191"/>
      <c r="L200" s="191"/>
      <c r="M200" s="191"/>
      <c r="N200" s="191"/>
      <c r="O200" s="191"/>
    </row>
    <row r="201" spans="1:15">
      <c r="B201" s="186" t="s">
        <v>5377</v>
      </c>
      <c r="C201" t="s">
        <v>5378</v>
      </c>
      <c r="D201" s="178" t="s">
        <v>5379</v>
      </c>
      <c r="E201" s="178"/>
    </row>
    <row r="202" spans="1:15">
      <c r="C202" s="187" t="str">
        <f>LEFT(J202,1)&amp;RIGHT(J202,2)&amp;"N"&amp;K202&amp;"S"&amp;L202&amp;M202</f>
        <v>F01N3S17</v>
      </c>
      <c r="D202" s="122" t="s">
        <v>308</v>
      </c>
      <c r="E202" s="187" t="s">
        <v>217</v>
      </c>
      <c r="F202" s="187"/>
      <c r="G202" s="187"/>
      <c r="H202" s="239"/>
      <c r="I202" s="239"/>
      <c r="J202" s="188" t="s">
        <v>22</v>
      </c>
      <c r="K202" s="188">
        <v>3</v>
      </c>
      <c r="L202" s="188">
        <v>1</v>
      </c>
      <c r="M202" s="188">
        <v>7</v>
      </c>
      <c r="N202" s="189" t="s">
        <v>34</v>
      </c>
      <c r="O202" s="188" t="str">
        <f>IF(MID(N202,4,3)="543","AO","AI")</f>
        <v>AI</v>
      </c>
    </row>
    <row r="205" spans="1:15">
      <c r="A205" s="191">
        <v>5</v>
      </c>
      <c r="B205" s="129">
        <v>44119</v>
      </c>
      <c r="C205" s="175" t="s">
        <v>5380</v>
      </c>
    </row>
    <row r="207" spans="1:15">
      <c r="B207" s="186" t="s">
        <v>5381</v>
      </c>
      <c r="C207" s="196" t="s">
        <v>3295</v>
      </c>
      <c r="D207" s="196" t="s">
        <v>3296</v>
      </c>
      <c r="E207" s="34" t="s">
        <v>3297</v>
      </c>
      <c r="F207" s="196" t="s">
        <v>513</v>
      </c>
      <c r="G207" s="196"/>
      <c r="H207" s="237" t="s">
        <v>1773</v>
      </c>
      <c r="I207" s="237" t="s">
        <v>5382</v>
      </c>
      <c r="J207" s="2" t="s">
        <v>75</v>
      </c>
      <c r="K207" s="1">
        <v>3</v>
      </c>
      <c r="L207" s="1">
        <v>6</v>
      </c>
      <c r="M207" s="1">
        <v>8</v>
      </c>
      <c r="N207" s="57" t="s">
        <v>34</v>
      </c>
      <c r="O207" s="2" t="s">
        <v>227</v>
      </c>
    </row>
    <row r="208" spans="1:15">
      <c r="C208" s="196" t="s">
        <v>3298</v>
      </c>
      <c r="D208" s="196" t="s">
        <v>3299</v>
      </c>
      <c r="E208" s="34" t="s">
        <v>3300</v>
      </c>
      <c r="F208" s="196" t="s">
        <v>513</v>
      </c>
      <c r="G208" s="196"/>
      <c r="H208" s="237" t="s">
        <v>1773</v>
      </c>
      <c r="I208" s="237" t="s">
        <v>5382</v>
      </c>
      <c r="J208" s="2" t="s">
        <v>75</v>
      </c>
      <c r="K208" s="1">
        <v>3</v>
      </c>
      <c r="L208" s="1">
        <v>6</v>
      </c>
      <c r="M208" s="1">
        <v>9</v>
      </c>
      <c r="N208" s="57" t="s">
        <v>34</v>
      </c>
      <c r="O208" s="2" t="s">
        <v>227</v>
      </c>
    </row>
    <row r="209" spans="2:15">
      <c r="C209" s="196" t="s">
        <v>3301</v>
      </c>
      <c r="D209" s="196" t="s">
        <v>3302</v>
      </c>
      <c r="E209" s="34" t="s">
        <v>3303</v>
      </c>
      <c r="F209" s="196" t="s">
        <v>513</v>
      </c>
      <c r="G209" s="196"/>
      <c r="H209" s="237" t="s">
        <v>1773</v>
      </c>
      <c r="I209" s="237" t="s">
        <v>5382</v>
      </c>
      <c r="J209" s="2" t="s">
        <v>75</v>
      </c>
      <c r="K209" s="1">
        <v>3</v>
      </c>
      <c r="L209" s="1">
        <v>6</v>
      </c>
      <c r="M209" s="1">
        <v>10</v>
      </c>
      <c r="N209" s="57" t="s">
        <v>34</v>
      </c>
      <c r="O209" s="2" t="s">
        <v>227</v>
      </c>
    </row>
    <row r="210" spans="2:15">
      <c r="C210" s="196" t="s">
        <v>3304</v>
      </c>
      <c r="D210" s="196" t="s">
        <v>3305</v>
      </c>
      <c r="E210" s="34" t="s">
        <v>3306</v>
      </c>
      <c r="F210" s="196" t="s">
        <v>513</v>
      </c>
      <c r="G210" s="196"/>
      <c r="H210" s="237" t="s">
        <v>1773</v>
      </c>
      <c r="I210" s="237" t="s">
        <v>5382</v>
      </c>
      <c r="J210" s="2" t="s">
        <v>75</v>
      </c>
      <c r="K210" s="1">
        <v>3</v>
      </c>
      <c r="L210" s="1">
        <v>6</v>
      </c>
      <c r="M210" s="1">
        <v>11</v>
      </c>
      <c r="N210" s="57" t="s">
        <v>34</v>
      </c>
      <c r="O210" s="2" t="s">
        <v>227</v>
      </c>
    </row>
    <row r="212" spans="2:15">
      <c r="B212" s="186" t="s">
        <v>5383</v>
      </c>
      <c r="C212" s="122" t="s">
        <v>3295</v>
      </c>
      <c r="D212" s="122" t="s">
        <v>3296</v>
      </c>
      <c r="E212" s="122" t="s">
        <v>3297</v>
      </c>
      <c r="F212" s="122" t="s">
        <v>513</v>
      </c>
      <c r="G212" s="122"/>
      <c r="H212" s="238" t="s">
        <v>1773</v>
      </c>
      <c r="I212" s="238" t="s">
        <v>5382</v>
      </c>
      <c r="J212" s="2" t="s">
        <v>75</v>
      </c>
      <c r="K212" s="1">
        <v>4</v>
      </c>
      <c r="L212" s="1">
        <v>5</v>
      </c>
      <c r="M212" s="1">
        <v>9</v>
      </c>
      <c r="N212" s="57" t="s">
        <v>34</v>
      </c>
      <c r="O212" s="2" t="s">
        <v>227</v>
      </c>
    </row>
    <row r="213" spans="2:15">
      <c r="C213" s="122" t="s">
        <v>3298</v>
      </c>
      <c r="D213" s="122" t="s">
        <v>3299</v>
      </c>
      <c r="E213" s="122" t="s">
        <v>3300</v>
      </c>
      <c r="F213" s="122" t="s">
        <v>513</v>
      </c>
      <c r="G213" s="122"/>
      <c r="H213" s="238" t="s">
        <v>1773</v>
      </c>
      <c r="I213" s="238" t="s">
        <v>5382</v>
      </c>
      <c r="J213" s="2" t="s">
        <v>75</v>
      </c>
      <c r="K213" s="1">
        <v>4</v>
      </c>
      <c r="L213" s="1">
        <v>5</v>
      </c>
      <c r="M213" s="1">
        <v>10</v>
      </c>
      <c r="N213" s="57" t="s">
        <v>34</v>
      </c>
      <c r="O213" s="2" t="s">
        <v>227</v>
      </c>
    </row>
    <row r="214" spans="2:15">
      <c r="C214" s="122" t="s">
        <v>3301</v>
      </c>
      <c r="D214" s="122" t="s">
        <v>3302</v>
      </c>
      <c r="E214" s="122" t="s">
        <v>3303</v>
      </c>
      <c r="F214" s="122" t="s">
        <v>513</v>
      </c>
      <c r="G214" s="122"/>
      <c r="H214" s="238" t="s">
        <v>1773</v>
      </c>
      <c r="I214" s="238" t="s">
        <v>5382</v>
      </c>
      <c r="J214" s="2" t="s">
        <v>75</v>
      </c>
      <c r="K214" s="1">
        <v>4</v>
      </c>
      <c r="L214" s="1">
        <v>5</v>
      </c>
      <c r="M214" s="1">
        <v>11</v>
      </c>
      <c r="N214" s="57" t="s">
        <v>34</v>
      </c>
      <c r="O214" s="2" t="s">
        <v>227</v>
      </c>
    </row>
    <row r="215" spans="2:15">
      <c r="C215" s="122" t="s">
        <v>3304</v>
      </c>
      <c r="D215" s="122" t="s">
        <v>3305</v>
      </c>
      <c r="E215" s="122" t="s">
        <v>3306</v>
      </c>
      <c r="F215" s="122" t="s">
        <v>513</v>
      </c>
      <c r="G215" s="122"/>
      <c r="H215" s="238" t="s">
        <v>1773</v>
      </c>
      <c r="I215" s="238" t="s">
        <v>5382</v>
      </c>
      <c r="J215" s="2" t="s">
        <v>75</v>
      </c>
      <c r="K215" s="1">
        <v>4</v>
      </c>
      <c r="L215" s="1">
        <v>5</v>
      </c>
      <c r="M215" s="1">
        <v>12</v>
      </c>
      <c r="N215" s="57" t="s">
        <v>34</v>
      </c>
      <c r="O215" s="2" t="s">
        <v>227</v>
      </c>
    </row>
    <row r="218" spans="2:15">
      <c r="B218" s="186" t="s">
        <v>5381</v>
      </c>
      <c r="C218" s="196" t="s">
        <v>3215</v>
      </c>
      <c r="D218" s="196" t="s">
        <v>3215</v>
      </c>
      <c r="E218" s="196"/>
      <c r="F218" s="196" t="s">
        <v>513</v>
      </c>
      <c r="G218" s="196"/>
      <c r="H218" s="237" t="s">
        <v>1773</v>
      </c>
      <c r="I218" s="237" t="s">
        <v>5382</v>
      </c>
      <c r="J218" s="2" t="s">
        <v>75</v>
      </c>
      <c r="K218" s="1">
        <v>3</v>
      </c>
      <c r="L218" s="1">
        <v>6</v>
      </c>
      <c r="M218" s="1">
        <v>12</v>
      </c>
      <c r="N218" s="57" t="s">
        <v>34</v>
      </c>
      <c r="O218" s="2" t="s">
        <v>227</v>
      </c>
    </row>
    <row r="219" spans="2:15">
      <c r="C219" s="196" t="s">
        <v>3219</v>
      </c>
      <c r="D219" s="196" t="s">
        <v>3219</v>
      </c>
      <c r="E219" s="196"/>
      <c r="F219" s="196" t="s">
        <v>513</v>
      </c>
      <c r="G219" s="196"/>
      <c r="H219" s="237" t="s">
        <v>1773</v>
      </c>
      <c r="I219" s="237" t="s">
        <v>5382</v>
      </c>
      <c r="J219" s="2" t="s">
        <v>75</v>
      </c>
      <c r="K219" s="1">
        <v>3</v>
      </c>
      <c r="L219" s="1">
        <v>6</v>
      </c>
      <c r="M219" s="1">
        <v>13</v>
      </c>
      <c r="N219" s="57" t="s">
        <v>34</v>
      </c>
      <c r="O219" s="2" t="s">
        <v>227</v>
      </c>
    </row>
    <row r="221" spans="2:15">
      <c r="B221" s="186" t="s">
        <v>5383</v>
      </c>
      <c r="C221" s="122" t="s">
        <v>3215</v>
      </c>
      <c r="D221" s="122" t="s">
        <v>3216</v>
      </c>
      <c r="E221" s="122"/>
      <c r="F221" s="122" t="s">
        <v>513</v>
      </c>
      <c r="G221" s="122"/>
      <c r="H221" s="122" t="s">
        <v>1773</v>
      </c>
      <c r="I221" s="122" t="s">
        <v>5382</v>
      </c>
      <c r="J221" s="2" t="s">
        <v>75</v>
      </c>
      <c r="K221" s="1">
        <v>3</v>
      </c>
      <c r="L221" s="1">
        <v>6</v>
      </c>
      <c r="M221" s="1">
        <v>8</v>
      </c>
      <c r="N221" s="57" t="s">
        <v>34</v>
      </c>
      <c r="O221" s="2" t="s">
        <v>227</v>
      </c>
    </row>
    <row r="222" spans="2:15">
      <c r="C222" s="122" t="s">
        <v>3219</v>
      </c>
      <c r="D222" s="122" t="s">
        <v>3220</v>
      </c>
      <c r="E222" s="122"/>
      <c r="F222" s="122" t="s">
        <v>513</v>
      </c>
      <c r="G222" s="122"/>
      <c r="H222" s="122" t="s">
        <v>1773</v>
      </c>
      <c r="I222" s="122" t="s">
        <v>5382</v>
      </c>
      <c r="J222" s="2" t="s">
        <v>75</v>
      </c>
      <c r="K222" s="1">
        <v>3</v>
      </c>
      <c r="L222" s="1">
        <v>6</v>
      </c>
      <c r="M222" s="1">
        <v>9</v>
      </c>
      <c r="N222" s="57" t="s">
        <v>34</v>
      </c>
      <c r="O222" s="2" t="s">
        <v>227</v>
      </c>
    </row>
    <row r="226" spans="1:18">
      <c r="A226" s="191">
        <v>6</v>
      </c>
      <c r="B226" s="129">
        <v>44123</v>
      </c>
      <c r="C226" s="175" t="s">
        <v>5384</v>
      </c>
    </row>
    <row r="228" spans="1:18">
      <c r="C228" s="122" t="s">
        <v>523</v>
      </c>
      <c r="D228" s="122" t="s">
        <v>524</v>
      </c>
      <c r="E228" s="122" t="s">
        <v>525</v>
      </c>
      <c r="F228" s="122" t="s">
        <v>526</v>
      </c>
      <c r="G228" s="122" t="s">
        <v>527</v>
      </c>
      <c r="H228" s="238" t="s">
        <v>1773</v>
      </c>
      <c r="I228" s="238" t="s">
        <v>5385</v>
      </c>
      <c r="J228" s="2" t="s">
        <v>22</v>
      </c>
      <c r="K228" s="1">
        <v>2</v>
      </c>
      <c r="L228" s="1">
        <v>5</v>
      </c>
      <c r="M228" s="1">
        <v>8</v>
      </c>
      <c r="N228" s="57" t="s">
        <v>34</v>
      </c>
      <c r="O228" s="2" t="s">
        <v>227</v>
      </c>
      <c r="P228" s="178" t="s">
        <v>168</v>
      </c>
      <c r="Q228" s="178" t="s">
        <v>490</v>
      </c>
      <c r="R228" s="178" t="s">
        <v>170</v>
      </c>
    </row>
    <row r="229" spans="1:18">
      <c r="C229" s="122" t="s">
        <v>528</v>
      </c>
      <c r="D229" s="122" t="s">
        <v>529</v>
      </c>
      <c r="E229" s="122" t="s">
        <v>525</v>
      </c>
      <c r="F229" s="122" t="s">
        <v>530</v>
      </c>
      <c r="G229" s="122" t="s">
        <v>527</v>
      </c>
      <c r="H229" s="238" t="s">
        <v>1773</v>
      </c>
      <c r="I229" s="238" t="s">
        <v>5386</v>
      </c>
      <c r="J229" s="2" t="s">
        <v>22</v>
      </c>
      <c r="K229" s="1">
        <v>2</v>
      </c>
      <c r="L229" s="1">
        <v>5</v>
      </c>
      <c r="M229" s="1">
        <v>9</v>
      </c>
      <c r="N229" s="57" t="s">
        <v>34</v>
      </c>
      <c r="O229" s="2" t="s">
        <v>227</v>
      </c>
      <c r="P229" s="178" t="s">
        <v>168</v>
      </c>
      <c r="Q229" s="178" t="s">
        <v>490</v>
      </c>
      <c r="R229" s="178" t="s">
        <v>170</v>
      </c>
    </row>
    <row r="230" spans="1:18">
      <c r="C230" s="122" t="s">
        <v>531</v>
      </c>
      <c r="D230" s="122" t="s">
        <v>532</v>
      </c>
      <c r="E230" s="122" t="s">
        <v>525</v>
      </c>
      <c r="F230" s="122" t="s">
        <v>530</v>
      </c>
      <c r="G230" s="122" t="s">
        <v>527</v>
      </c>
      <c r="H230" s="238" t="s">
        <v>1773</v>
      </c>
      <c r="I230" s="238" t="s">
        <v>5386</v>
      </c>
      <c r="J230" s="2" t="s">
        <v>22</v>
      </c>
      <c r="K230" s="1">
        <v>2</v>
      </c>
      <c r="L230" s="1">
        <v>5</v>
      </c>
      <c r="M230" s="1">
        <v>10</v>
      </c>
      <c r="N230" s="57" t="s">
        <v>34</v>
      </c>
      <c r="O230" s="2" t="s">
        <v>227</v>
      </c>
      <c r="P230" s="178" t="s">
        <v>168</v>
      </c>
      <c r="Q230" s="178" t="s">
        <v>490</v>
      </c>
      <c r="R230" s="178" t="s">
        <v>170</v>
      </c>
    </row>
    <row r="231" spans="1:18">
      <c r="C231" s="122" t="s">
        <v>533</v>
      </c>
      <c r="D231" s="122" t="s">
        <v>534</v>
      </c>
      <c r="E231" s="122" t="s">
        <v>525</v>
      </c>
      <c r="F231" s="122" t="s">
        <v>535</v>
      </c>
      <c r="G231" s="122" t="s">
        <v>527</v>
      </c>
      <c r="H231" s="238" t="s">
        <v>1773</v>
      </c>
      <c r="I231" s="238" t="s">
        <v>5387</v>
      </c>
      <c r="J231" s="2" t="s">
        <v>22</v>
      </c>
      <c r="K231" s="1">
        <v>2</v>
      </c>
      <c r="L231" s="1">
        <v>5</v>
      </c>
      <c r="M231" s="1">
        <v>11</v>
      </c>
      <c r="N231" s="57" t="s">
        <v>34</v>
      </c>
      <c r="O231" s="2" t="s">
        <v>227</v>
      </c>
      <c r="P231" s="178" t="s">
        <v>168</v>
      </c>
      <c r="Q231" s="178" t="s">
        <v>490</v>
      </c>
      <c r="R231" s="178" t="s">
        <v>170</v>
      </c>
    </row>
    <row r="232" spans="1:18">
      <c r="C232" s="122" t="s">
        <v>536</v>
      </c>
      <c r="D232" s="122" t="s">
        <v>537</v>
      </c>
      <c r="E232" s="122" t="s">
        <v>525</v>
      </c>
      <c r="F232" s="122" t="s">
        <v>538</v>
      </c>
      <c r="G232" s="122" t="s">
        <v>527</v>
      </c>
      <c r="H232" s="238" t="s">
        <v>1773</v>
      </c>
      <c r="I232" s="238" t="s">
        <v>5388</v>
      </c>
      <c r="J232" s="2" t="s">
        <v>22</v>
      </c>
      <c r="K232" s="1">
        <v>2</v>
      </c>
      <c r="L232" s="1">
        <v>5</v>
      </c>
      <c r="M232" s="1">
        <v>12</v>
      </c>
      <c r="N232" s="57" t="s">
        <v>34</v>
      </c>
      <c r="O232" s="2" t="s">
        <v>227</v>
      </c>
      <c r="P232" s="178" t="s">
        <v>168</v>
      </c>
      <c r="Q232" s="178" t="s">
        <v>490</v>
      </c>
      <c r="R232" s="178" t="s">
        <v>170</v>
      </c>
    </row>
    <row r="233" spans="1:18">
      <c r="C233" s="122" t="s">
        <v>539</v>
      </c>
      <c r="D233" s="122" t="s">
        <v>540</v>
      </c>
      <c r="E233" s="122" t="s">
        <v>541</v>
      </c>
      <c r="F233" s="122" t="s">
        <v>542</v>
      </c>
      <c r="G233" s="122" t="s">
        <v>487</v>
      </c>
      <c r="H233" s="238" t="s">
        <v>1773</v>
      </c>
      <c r="I233" s="238" t="s">
        <v>5389</v>
      </c>
      <c r="J233" s="2" t="s">
        <v>22</v>
      </c>
      <c r="K233" s="1">
        <v>2</v>
      </c>
      <c r="L233" s="1">
        <v>5</v>
      </c>
      <c r="M233" s="1">
        <v>13</v>
      </c>
      <c r="N233" s="57" t="s">
        <v>34</v>
      </c>
      <c r="O233" s="2" t="s">
        <v>227</v>
      </c>
      <c r="P233" s="178" t="s">
        <v>168</v>
      </c>
      <c r="Q233" s="178" t="s">
        <v>490</v>
      </c>
      <c r="R233" s="178" t="s">
        <v>170</v>
      </c>
    </row>
    <row r="234" spans="1:18">
      <c r="C234" s="122" t="s">
        <v>543</v>
      </c>
      <c r="D234" s="122" t="s">
        <v>544</v>
      </c>
      <c r="E234" s="122" t="s">
        <v>545</v>
      </c>
      <c r="F234" s="122" t="s">
        <v>513</v>
      </c>
      <c r="G234" s="122" t="s">
        <v>487</v>
      </c>
      <c r="H234" s="238" t="s">
        <v>1773</v>
      </c>
      <c r="I234" s="238" t="s">
        <v>5382</v>
      </c>
      <c r="J234" s="2" t="s">
        <v>22</v>
      </c>
      <c r="K234" s="1">
        <v>2</v>
      </c>
      <c r="L234" s="1">
        <v>5</v>
      </c>
      <c r="M234" s="1">
        <v>14</v>
      </c>
      <c r="N234" s="57" t="s">
        <v>34</v>
      </c>
      <c r="O234" s="2" t="s">
        <v>227</v>
      </c>
      <c r="P234" s="178" t="s">
        <v>168</v>
      </c>
      <c r="Q234" s="178" t="s">
        <v>490</v>
      </c>
      <c r="R234" s="178" t="s">
        <v>501</v>
      </c>
    </row>
    <row r="235" spans="1:18">
      <c r="C235" s="122" t="s">
        <v>546</v>
      </c>
      <c r="D235" s="122" t="s">
        <v>546</v>
      </c>
      <c r="E235" s="122" t="s">
        <v>547</v>
      </c>
      <c r="F235" s="122"/>
      <c r="G235" s="122"/>
      <c r="H235" s="238"/>
      <c r="I235" s="238"/>
      <c r="J235" s="2" t="s">
        <v>22</v>
      </c>
      <c r="K235" s="1">
        <v>2</v>
      </c>
      <c r="L235" s="1">
        <v>5</v>
      </c>
      <c r="M235" s="1">
        <v>15</v>
      </c>
      <c r="N235" s="57" t="s">
        <v>34</v>
      </c>
      <c r="O235" s="2" t="s">
        <v>227</v>
      </c>
      <c r="P235" s="178" t="s">
        <v>168</v>
      </c>
    </row>
    <row r="236" spans="1:18">
      <c r="C236" s="122" t="s">
        <v>548</v>
      </c>
      <c r="D236" s="122" t="s">
        <v>548</v>
      </c>
      <c r="E236" s="122" t="s">
        <v>547</v>
      </c>
      <c r="F236" s="122"/>
      <c r="G236" s="122"/>
      <c r="H236" s="238"/>
      <c r="I236" s="238"/>
      <c r="J236" s="2" t="s">
        <v>22</v>
      </c>
      <c r="K236" s="1">
        <v>2</v>
      </c>
      <c r="L236" s="1">
        <v>5</v>
      </c>
      <c r="M236" s="1">
        <v>16</v>
      </c>
      <c r="N236" s="57" t="s">
        <v>34</v>
      </c>
      <c r="O236" s="2" t="s">
        <v>227</v>
      </c>
      <c r="P236" s="178" t="s">
        <v>168</v>
      </c>
    </row>
    <row r="237" spans="1:18">
      <c r="C237" s="122" t="s">
        <v>549</v>
      </c>
      <c r="D237" s="122" t="s">
        <v>550</v>
      </c>
      <c r="E237" s="122" t="s">
        <v>551</v>
      </c>
      <c r="F237" s="122" t="s">
        <v>552</v>
      </c>
      <c r="G237" s="122" t="s">
        <v>314</v>
      </c>
      <c r="H237" s="238" t="s">
        <v>1773</v>
      </c>
      <c r="I237" s="238" t="s">
        <v>5390</v>
      </c>
      <c r="J237" s="2" t="s">
        <v>22</v>
      </c>
      <c r="K237" s="1">
        <v>2</v>
      </c>
      <c r="L237" s="1">
        <v>6</v>
      </c>
      <c r="M237" s="1">
        <v>1</v>
      </c>
      <c r="N237" s="57" t="s">
        <v>34</v>
      </c>
      <c r="O237" s="2" t="s">
        <v>227</v>
      </c>
      <c r="P237" s="178" t="s">
        <v>554</v>
      </c>
      <c r="Q237" s="178" t="s">
        <v>555</v>
      </c>
      <c r="R237" s="178" t="s">
        <v>170</v>
      </c>
    </row>
    <row r="238" spans="1:18">
      <c r="C238" s="122" t="s">
        <v>556</v>
      </c>
      <c r="D238" s="122" t="s">
        <v>557</v>
      </c>
      <c r="E238" s="122" t="s">
        <v>558</v>
      </c>
      <c r="F238" s="122" t="s">
        <v>535</v>
      </c>
      <c r="G238" s="122" t="s">
        <v>487</v>
      </c>
      <c r="H238" s="238" t="s">
        <v>1773</v>
      </c>
      <c r="I238" s="238" t="s">
        <v>5387</v>
      </c>
      <c r="J238" s="2" t="s">
        <v>22</v>
      </c>
      <c r="K238" s="1">
        <v>2</v>
      </c>
      <c r="L238" s="1">
        <v>6</v>
      </c>
      <c r="M238" s="1">
        <v>2</v>
      </c>
      <c r="N238" s="57" t="s">
        <v>34</v>
      </c>
      <c r="O238" s="2" t="s">
        <v>227</v>
      </c>
      <c r="P238" s="178" t="s">
        <v>554</v>
      </c>
      <c r="Q238" s="178" t="s">
        <v>555</v>
      </c>
      <c r="R238" s="178" t="s">
        <v>170</v>
      </c>
    </row>
    <row r="239" spans="1:18">
      <c r="C239" s="122" t="s">
        <v>560</v>
      </c>
      <c r="D239" s="122" t="s">
        <v>561</v>
      </c>
      <c r="E239" s="122" t="s">
        <v>562</v>
      </c>
      <c r="F239" s="122" t="s">
        <v>538</v>
      </c>
      <c r="G239" s="122" t="s">
        <v>487</v>
      </c>
      <c r="H239" s="238" t="s">
        <v>1773</v>
      </c>
      <c r="I239" s="238" t="s">
        <v>5388</v>
      </c>
      <c r="J239" s="2" t="s">
        <v>22</v>
      </c>
      <c r="K239" s="1">
        <v>2</v>
      </c>
      <c r="L239" s="1">
        <v>6</v>
      </c>
      <c r="M239" s="1">
        <v>3</v>
      </c>
      <c r="N239" s="57" t="s">
        <v>34</v>
      </c>
      <c r="O239" s="2" t="s">
        <v>227</v>
      </c>
      <c r="P239" s="178" t="s">
        <v>554</v>
      </c>
      <c r="Q239" s="178" t="s">
        <v>555</v>
      </c>
      <c r="R239" s="178" t="s">
        <v>170</v>
      </c>
    </row>
    <row r="240" spans="1:18">
      <c r="C240" s="122" t="s">
        <v>564</v>
      </c>
      <c r="D240" s="122" t="s">
        <v>565</v>
      </c>
      <c r="E240" s="122"/>
      <c r="F240" s="122"/>
      <c r="G240" s="122"/>
      <c r="H240" s="238"/>
      <c r="I240" s="238"/>
      <c r="J240" s="2" t="s">
        <v>22</v>
      </c>
      <c r="K240" s="1">
        <v>2</v>
      </c>
      <c r="L240" s="1">
        <v>6</v>
      </c>
      <c r="M240" s="1">
        <v>4</v>
      </c>
      <c r="N240" s="57" t="s">
        <v>34</v>
      </c>
      <c r="O240" s="2" t="s">
        <v>227</v>
      </c>
      <c r="P240" s="178" t="s">
        <v>554</v>
      </c>
      <c r="Q240" s="178" t="s">
        <v>568</v>
      </c>
      <c r="R240" s="178" t="s">
        <v>170</v>
      </c>
    </row>
    <row r="241" spans="3:18">
      <c r="C241" s="122" t="s">
        <v>569</v>
      </c>
      <c r="D241" s="122" t="s">
        <v>570</v>
      </c>
      <c r="E241" s="122"/>
      <c r="F241" s="122"/>
      <c r="G241" s="122"/>
      <c r="H241" s="238"/>
      <c r="I241" s="238"/>
      <c r="J241" s="2" t="s">
        <v>22</v>
      </c>
      <c r="K241" s="1">
        <v>2</v>
      </c>
      <c r="L241" s="1">
        <v>6</v>
      </c>
      <c r="M241" s="1">
        <v>5</v>
      </c>
      <c r="N241" s="57" t="s">
        <v>34</v>
      </c>
      <c r="O241" s="2" t="s">
        <v>227</v>
      </c>
      <c r="P241" s="178" t="s">
        <v>554</v>
      </c>
      <c r="Q241" s="178" t="s">
        <v>568</v>
      </c>
      <c r="R241" s="178" t="s">
        <v>170</v>
      </c>
    </row>
    <row r="242" spans="3:18">
      <c r="C242" s="122" t="s">
        <v>573</v>
      </c>
      <c r="D242" s="122" t="s">
        <v>574</v>
      </c>
      <c r="E242" s="122"/>
      <c r="F242" s="122"/>
      <c r="G242" s="122"/>
      <c r="H242" s="238"/>
      <c r="I242" s="238"/>
      <c r="J242" s="2" t="s">
        <v>22</v>
      </c>
      <c r="K242" s="1">
        <v>2</v>
      </c>
      <c r="L242" s="1">
        <v>6</v>
      </c>
      <c r="M242" s="1">
        <v>6</v>
      </c>
      <c r="N242" s="57" t="s">
        <v>34</v>
      </c>
      <c r="O242" s="2" t="s">
        <v>227</v>
      </c>
      <c r="P242" s="178" t="s">
        <v>554</v>
      </c>
      <c r="Q242" s="178" t="s">
        <v>568</v>
      </c>
      <c r="R242" s="178" t="s">
        <v>170</v>
      </c>
    </row>
    <row r="243" spans="3:18">
      <c r="C243" s="122" t="s">
        <v>577</v>
      </c>
      <c r="D243" s="122" t="s">
        <v>578</v>
      </c>
      <c r="E243" s="122"/>
      <c r="F243" s="122"/>
      <c r="G243" s="122"/>
      <c r="H243" s="238"/>
      <c r="I243" s="238"/>
      <c r="J243" s="2" t="s">
        <v>22</v>
      </c>
      <c r="K243" s="1">
        <v>2</v>
      </c>
      <c r="L243" s="1">
        <v>6</v>
      </c>
      <c r="M243" s="1">
        <v>7</v>
      </c>
      <c r="N243" s="57" t="s">
        <v>34</v>
      </c>
      <c r="O243" s="2" t="s">
        <v>227</v>
      </c>
      <c r="P243" s="178" t="s">
        <v>554</v>
      </c>
      <c r="Q243" s="178" t="s">
        <v>568</v>
      </c>
      <c r="R243" s="178" t="s">
        <v>170</v>
      </c>
    </row>
    <row r="244" spans="3:18">
      <c r="C244" s="122" t="s">
        <v>581</v>
      </c>
      <c r="D244" s="122" t="s">
        <v>582</v>
      </c>
      <c r="E244" s="122"/>
      <c r="F244" s="122"/>
      <c r="G244" s="122"/>
      <c r="H244" s="238"/>
      <c r="I244" s="238"/>
      <c r="J244" s="2" t="s">
        <v>22</v>
      </c>
      <c r="K244" s="1">
        <v>2</v>
      </c>
      <c r="L244" s="1">
        <v>6</v>
      </c>
      <c r="M244" s="1">
        <v>8</v>
      </c>
      <c r="N244" s="57" t="s">
        <v>34</v>
      </c>
      <c r="O244" s="2" t="s">
        <v>227</v>
      </c>
      <c r="P244" s="178" t="s">
        <v>554</v>
      </c>
      <c r="Q244" s="178" t="s">
        <v>568</v>
      </c>
      <c r="R244" s="178" t="s">
        <v>170</v>
      </c>
    </row>
    <row r="245" spans="3:18">
      <c r="C245" s="122" t="s">
        <v>584</v>
      </c>
      <c r="D245" s="122" t="s">
        <v>585</v>
      </c>
      <c r="E245" s="122"/>
      <c r="F245" s="122"/>
      <c r="G245" s="122"/>
      <c r="H245" s="238"/>
      <c r="I245" s="238"/>
      <c r="J245" s="2" t="s">
        <v>22</v>
      </c>
      <c r="K245" s="1">
        <v>2</v>
      </c>
      <c r="L245" s="1">
        <v>6</v>
      </c>
      <c r="M245" s="1">
        <v>9</v>
      </c>
      <c r="N245" s="57" t="s">
        <v>34</v>
      </c>
      <c r="O245" s="2" t="s">
        <v>227</v>
      </c>
      <c r="P245" s="178" t="s">
        <v>554</v>
      </c>
      <c r="Q245" s="178" t="s">
        <v>568</v>
      </c>
      <c r="R245" s="178" t="s">
        <v>170</v>
      </c>
    </row>
    <row r="246" spans="3:18">
      <c r="C246" s="122" t="s">
        <v>588</v>
      </c>
      <c r="D246" s="122" t="s">
        <v>589</v>
      </c>
      <c r="E246" s="122"/>
      <c r="F246" s="122"/>
      <c r="G246" s="122"/>
      <c r="H246" s="238"/>
      <c r="I246" s="238"/>
      <c r="J246" s="2" t="s">
        <v>22</v>
      </c>
      <c r="K246" s="1">
        <v>2</v>
      </c>
      <c r="L246" s="1">
        <v>6</v>
      </c>
      <c r="M246" s="1">
        <v>10</v>
      </c>
      <c r="N246" s="57" t="s">
        <v>34</v>
      </c>
      <c r="O246" s="2" t="s">
        <v>227</v>
      </c>
      <c r="P246" s="178" t="s">
        <v>554</v>
      </c>
      <c r="Q246" s="178" t="s">
        <v>568</v>
      </c>
      <c r="R246" s="178" t="s">
        <v>170</v>
      </c>
    </row>
    <row r="247" spans="3:18">
      <c r="C247" s="122" t="s">
        <v>591</v>
      </c>
      <c r="D247" s="122" t="s">
        <v>592</v>
      </c>
      <c r="E247" s="122"/>
      <c r="F247" s="122"/>
      <c r="G247" s="122"/>
      <c r="H247" s="238"/>
      <c r="I247" s="238"/>
      <c r="J247" s="2" t="s">
        <v>22</v>
      </c>
      <c r="K247" s="1">
        <v>2</v>
      </c>
      <c r="L247" s="1">
        <v>6</v>
      </c>
      <c r="M247" s="1">
        <v>11</v>
      </c>
      <c r="N247" s="57" t="s">
        <v>34</v>
      </c>
      <c r="O247" s="2" t="s">
        <v>227</v>
      </c>
      <c r="P247" s="178" t="s">
        <v>554</v>
      </c>
      <c r="Q247" s="178" t="s">
        <v>568</v>
      </c>
      <c r="R247" s="178" t="s">
        <v>170</v>
      </c>
    </row>
    <row r="248" spans="3:18">
      <c r="C248" s="122" t="s">
        <v>594</v>
      </c>
      <c r="D248" s="122" t="s">
        <v>595</v>
      </c>
      <c r="E248" s="122"/>
      <c r="F248" s="122"/>
      <c r="G248" s="122"/>
      <c r="H248" s="238"/>
      <c r="I248" s="238"/>
      <c r="J248" s="2" t="s">
        <v>22</v>
      </c>
      <c r="K248" s="1">
        <v>2</v>
      </c>
      <c r="L248" s="1">
        <v>6</v>
      </c>
      <c r="M248" s="1">
        <v>12</v>
      </c>
      <c r="N248" s="57" t="s">
        <v>34</v>
      </c>
      <c r="O248" s="2" t="s">
        <v>227</v>
      </c>
      <c r="P248" s="178" t="s">
        <v>554</v>
      </c>
      <c r="Q248" s="178" t="s">
        <v>568</v>
      </c>
      <c r="R248" s="178" t="s">
        <v>170</v>
      </c>
    </row>
    <row r="249" spans="3:18">
      <c r="C249" s="122" t="s">
        <v>597</v>
      </c>
      <c r="D249" s="122" t="s">
        <v>598</v>
      </c>
      <c r="E249" s="122"/>
      <c r="F249" s="122"/>
      <c r="G249" s="122"/>
      <c r="H249" s="238"/>
      <c r="I249" s="238"/>
      <c r="J249" s="2" t="s">
        <v>22</v>
      </c>
      <c r="K249" s="1">
        <v>2</v>
      </c>
      <c r="L249" s="1">
        <v>6</v>
      </c>
      <c r="M249" s="1">
        <v>13</v>
      </c>
      <c r="N249" s="57" t="s">
        <v>34</v>
      </c>
      <c r="O249" s="2" t="s">
        <v>227</v>
      </c>
      <c r="P249" s="178" t="s">
        <v>554</v>
      </c>
      <c r="Q249" s="178" t="s">
        <v>568</v>
      </c>
      <c r="R249" s="178" t="s">
        <v>170</v>
      </c>
    </row>
    <row r="250" spans="3:18">
      <c r="C250" s="122" t="s">
        <v>600</v>
      </c>
      <c r="D250" s="122" t="s">
        <v>601</v>
      </c>
      <c r="E250" s="122"/>
      <c r="F250" s="122"/>
      <c r="G250" s="122"/>
      <c r="H250" s="238"/>
      <c r="I250" s="238"/>
      <c r="J250" s="2" t="s">
        <v>22</v>
      </c>
      <c r="K250" s="1">
        <v>2</v>
      </c>
      <c r="L250" s="1">
        <v>6</v>
      </c>
      <c r="M250" s="1">
        <v>14</v>
      </c>
      <c r="N250" s="57" t="s">
        <v>34</v>
      </c>
      <c r="O250" s="2" t="s">
        <v>227</v>
      </c>
      <c r="P250" s="178" t="s">
        <v>554</v>
      </c>
      <c r="Q250" s="178" t="s">
        <v>568</v>
      </c>
      <c r="R250" s="178" t="s">
        <v>170</v>
      </c>
    </row>
    <row r="251" spans="3:18">
      <c r="C251" s="122" t="s">
        <v>603</v>
      </c>
      <c r="D251" s="122" t="s">
        <v>604</v>
      </c>
      <c r="E251" s="122"/>
      <c r="F251" s="122"/>
      <c r="G251" s="122"/>
      <c r="H251" s="238"/>
      <c r="I251" s="238"/>
      <c r="J251" s="2" t="s">
        <v>22</v>
      </c>
      <c r="K251" s="1">
        <v>2</v>
      </c>
      <c r="L251" s="1">
        <v>6</v>
      </c>
      <c r="M251" s="1">
        <v>15</v>
      </c>
      <c r="N251" s="57" t="s">
        <v>34</v>
      </c>
      <c r="O251" s="2" t="s">
        <v>227</v>
      </c>
      <c r="P251" s="178" t="s">
        <v>554</v>
      </c>
      <c r="Q251" s="178" t="s">
        <v>568</v>
      </c>
      <c r="R251" s="178" t="s">
        <v>170</v>
      </c>
    </row>
    <row r="252" spans="3:18">
      <c r="C252" s="122" t="s">
        <v>606</v>
      </c>
      <c r="D252" s="122" t="s">
        <v>607</v>
      </c>
      <c r="E252" s="122"/>
      <c r="F252" s="122"/>
      <c r="G252" s="122"/>
      <c r="H252" s="238"/>
      <c r="I252" s="238"/>
      <c r="J252" s="2" t="s">
        <v>22</v>
      </c>
      <c r="K252" s="1">
        <v>2</v>
      </c>
      <c r="L252" s="1">
        <v>6</v>
      </c>
      <c r="M252" s="1">
        <v>16</v>
      </c>
      <c r="N252" s="57" t="s">
        <v>34</v>
      </c>
      <c r="O252" s="2" t="s">
        <v>227</v>
      </c>
      <c r="P252" s="178" t="s">
        <v>554</v>
      </c>
      <c r="Q252" s="178" t="s">
        <v>568</v>
      </c>
      <c r="R252" s="178" t="s">
        <v>170</v>
      </c>
    </row>
    <row r="253" spans="3:18">
      <c r="C253" s="122" t="str">
        <f>LEFT(J253,1)&amp;RIGHT(J253,2)&amp;"N"&amp;K253&amp;"S"&amp;L253&amp;M253</f>
        <v>F01N2S63</v>
      </c>
      <c r="D253" s="122" t="s">
        <v>619</v>
      </c>
      <c r="E253" s="122" t="s">
        <v>547</v>
      </c>
      <c r="F253" s="122"/>
      <c r="G253" s="122"/>
      <c r="H253" s="238" t="str">
        <f>IF(F253&lt;&gt;"",LEFT(F253,FIND("~",F253,1)-1),"")</f>
        <v/>
      </c>
      <c r="I253" s="238" t="str">
        <f>IF(F253&lt;&gt;"",MID(F253,FIND("~",F253,1)+1,10),"")</f>
        <v/>
      </c>
      <c r="J253" s="2" t="str">
        <f>J252</f>
        <v>FCS0301</v>
      </c>
      <c r="K253" s="1">
        <f>K252</f>
        <v>2</v>
      </c>
      <c r="L253" s="1">
        <f>L252</f>
        <v>6</v>
      </c>
      <c r="M253" s="1">
        <v>3</v>
      </c>
      <c r="N253" s="57" t="str">
        <f>N252</f>
        <v>AAI143</v>
      </c>
      <c r="O253" s="2" t="str">
        <f>IF(MID(N253,4,3)="543","AO","AI")</f>
        <v>AI</v>
      </c>
      <c r="P253" s="178" t="s">
        <v>168</v>
      </c>
    </row>
    <row r="255" spans="3:18">
      <c r="C255" s="122" t="s">
        <v>2777</v>
      </c>
      <c r="D255" s="122" t="s">
        <v>2777</v>
      </c>
      <c r="E255" s="122" t="s">
        <v>2754</v>
      </c>
      <c r="F255" s="122"/>
      <c r="G255" s="122"/>
      <c r="H255" s="238"/>
      <c r="I255" s="238"/>
      <c r="J255" s="2" t="s">
        <v>75</v>
      </c>
      <c r="K255" s="1">
        <v>1</v>
      </c>
      <c r="L255" s="1">
        <v>1</v>
      </c>
      <c r="M255" s="1">
        <v>9</v>
      </c>
      <c r="N255" s="57" t="s">
        <v>34</v>
      </c>
      <c r="O255" s="2" t="s">
        <v>227</v>
      </c>
      <c r="P255" s="178" t="s">
        <v>168</v>
      </c>
    </row>
    <row r="256" spans="3:18">
      <c r="C256" s="122" t="s">
        <v>2778</v>
      </c>
      <c r="D256" s="122" t="s">
        <v>2778</v>
      </c>
      <c r="E256" s="122" t="s">
        <v>2754</v>
      </c>
      <c r="F256" s="122"/>
      <c r="G256" s="122"/>
      <c r="H256" s="238"/>
      <c r="I256" s="238"/>
      <c r="J256" s="2" t="s">
        <v>75</v>
      </c>
      <c r="K256" s="1">
        <v>1</v>
      </c>
      <c r="L256" s="1">
        <v>1</v>
      </c>
      <c r="M256" s="1">
        <v>10</v>
      </c>
      <c r="N256" s="57" t="s">
        <v>34</v>
      </c>
      <c r="O256" s="2" t="s">
        <v>227</v>
      </c>
      <c r="P256" s="178" t="s">
        <v>168</v>
      </c>
    </row>
    <row r="257" spans="3:18">
      <c r="C257" s="122" t="s">
        <v>2779</v>
      </c>
      <c r="D257" s="122" t="s">
        <v>2779</v>
      </c>
      <c r="E257" s="122" t="s">
        <v>2754</v>
      </c>
      <c r="F257" s="122"/>
      <c r="G257" s="122"/>
      <c r="H257" s="238"/>
      <c r="I257" s="238"/>
      <c r="J257" s="2" t="s">
        <v>75</v>
      </c>
      <c r="K257" s="1">
        <v>1</v>
      </c>
      <c r="L257" s="1">
        <v>1</v>
      </c>
      <c r="M257" s="1">
        <v>11</v>
      </c>
      <c r="N257" s="57" t="s">
        <v>34</v>
      </c>
      <c r="O257" s="2" t="s">
        <v>227</v>
      </c>
      <c r="P257" s="178" t="s">
        <v>168</v>
      </c>
    </row>
    <row r="258" spans="3:18">
      <c r="C258" s="122" t="s">
        <v>2828</v>
      </c>
      <c r="D258" s="122" t="s">
        <v>2829</v>
      </c>
      <c r="E258" s="122" t="s">
        <v>2830</v>
      </c>
      <c r="F258" s="122" t="s">
        <v>2831</v>
      </c>
      <c r="G258" s="122" t="s">
        <v>160</v>
      </c>
      <c r="H258" s="238" t="s">
        <v>1773</v>
      </c>
      <c r="I258" s="238" t="s">
        <v>5391</v>
      </c>
      <c r="J258" s="2" t="s">
        <v>75</v>
      </c>
      <c r="K258" s="1">
        <v>2</v>
      </c>
      <c r="L258" s="1">
        <v>1</v>
      </c>
      <c r="M258" s="1">
        <v>11</v>
      </c>
      <c r="N258" s="57" t="s">
        <v>34</v>
      </c>
      <c r="O258" s="2" t="s">
        <v>227</v>
      </c>
      <c r="P258" s="178" t="s">
        <v>168</v>
      </c>
      <c r="Q258" s="178" t="s">
        <v>169</v>
      </c>
      <c r="R258" s="178" t="s">
        <v>170</v>
      </c>
    </row>
    <row r="259" spans="3:18">
      <c r="C259" s="122" t="s">
        <v>2833</v>
      </c>
      <c r="D259" s="122" t="s">
        <v>2834</v>
      </c>
      <c r="E259" s="122" t="s">
        <v>2835</v>
      </c>
      <c r="F259" s="122" t="s">
        <v>2836</v>
      </c>
      <c r="G259" s="122" t="s">
        <v>160</v>
      </c>
      <c r="H259" s="238" t="s">
        <v>1773</v>
      </c>
      <c r="I259" s="238" t="s">
        <v>5392</v>
      </c>
      <c r="J259" s="2" t="s">
        <v>75</v>
      </c>
      <c r="K259" s="1">
        <v>2</v>
      </c>
      <c r="L259" s="1">
        <v>1</v>
      </c>
      <c r="M259" s="1">
        <v>12</v>
      </c>
      <c r="N259" s="57" t="s">
        <v>34</v>
      </c>
      <c r="O259" s="2" t="s">
        <v>227</v>
      </c>
      <c r="P259" s="178" t="s">
        <v>168</v>
      </c>
      <c r="Q259" s="178" t="s">
        <v>169</v>
      </c>
      <c r="R259" s="178" t="s">
        <v>170</v>
      </c>
    </row>
    <row r="260" spans="3:18">
      <c r="C260" s="122" t="s">
        <v>2838</v>
      </c>
      <c r="D260" s="122" t="s">
        <v>2839</v>
      </c>
      <c r="E260" s="122" t="s">
        <v>2840</v>
      </c>
      <c r="F260" s="122" t="s">
        <v>297</v>
      </c>
      <c r="G260" s="122" t="s">
        <v>160</v>
      </c>
      <c r="H260" s="238" t="s">
        <v>1773</v>
      </c>
      <c r="I260" s="238" t="s">
        <v>5393</v>
      </c>
      <c r="J260" s="2" t="s">
        <v>75</v>
      </c>
      <c r="K260" s="1">
        <v>2</v>
      </c>
      <c r="L260" s="1">
        <v>1</v>
      </c>
      <c r="M260" s="1">
        <v>13</v>
      </c>
      <c r="N260" s="57" t="s">
        <v>34</v>
      </c>
      <c r="O260" s="2" t="s">
        <v>227</v>
      </c>
      <c r="P260" s="178" t="s">
        <v>168</v>
      </c>
      <c r="Q260" s="178" t="s">
        <v>169</v>
      </c>
      <c r="R260" s="178" t="s">
        <v>170</v>
      </c>
    </row>
    <row r="262" spans="3:18">
      <c r="C262" s="122" t="s">
        <v>3076</v>
      </c>
      <c r="D262" s="122" t="s">
        <v>3077</v>
      </c>
      <c r="E262" s="122" t="s">
        <v>3078</v>
      </c>
      <c r="F262" s="122" t="s">
        <v>513</v>
      </c>
      <c r="G262" s="122"/>
      <c r="H262" s="238" t="s">
        <v>1773</v>
      </c>
      <c r="I262" s="238" t="s">
        <v>5382</v>
      </c>
      <c r="J262" s="2" t="s">
        <v>75</v>
      </c>
      <c r="K262" s="1">
        <v>2</v>
      </c>
      <c r="L262" s="1">
        <v>5</v>
      </c>
      <c r="M262" s="1">
        <v>10</v>
      </c>
      <c r="N262" s="57" t="s">
        <v>34</v>
      </c>
      <c r="O262" s="2" t="s">
        <v>227</v>
      </c>
      <c r="P262" s="178" t="s">
        <v>168</v>
      </c>
      <c r="Q262" s="178" t="s">
        <v>490</v>
      </c>
      <c r="R262" s="178" t="s">
        <v>170</v>
      </c>
    </row>
    <row r="263" spans="3:18">
      <c r="C263" s="122" t="s">
        <v>3080</v>
      </c>
      <c r="D263" s="122" t="s">
        <v>3081</v>
      </c>
      <c r="E263" s="122" t="s">
        <v>3082</v>
      </c>
      <c r="F263" s="122" t="s">
        <v>513</v>
      </c>
      <c r="G263" s="122" t="s">
        <v>461</v>
      </c>
      <c r="H263" s="238" t="s">
        <v>1773</v>
      </c>
      <c r="I263" s="238" t="s">
        <v>5382</v>
      </c>
      <c r="J263" s="2" t="s">
        <v>75</v>
      </c>
      <c r="K263" s="1">
        <v>2</v>
      </c>
      <c r="L263" s="1">
        <v>5</v>
      </c>
      <c r="M263" s="1">
        <v>11</v>
      </c>
      <c r="N263" s="57" t="s">
        <v>34</v>
      </c>
      <c r="O263" s="2" t="s">
        <v>227</v>
      </c>
      <c r="P263" s="178" t="s">
        <v>168</v>
      </c>
      <c r="Q263" s="178" t="s">
        <v>490</v>
      </c>
      <c r="R263" s="178" t="s">
        <v>170</v>
      </c>
    </row>
    <row r="264" spans="3:18">
      <c r="C264" s="122" t="s">
        <v>3084</v>
      </c>
      <c r="D264" s="122" t="s">
        <v>3085</v>
      </c>
      <c r="E264" s="122" t="s">
        <v>3086</v>
      </c>
      <c r="F264" s="122" t="s">
        <v>513</v>
      </c>
      <c r="G264" s="122" t="s">
        <v>314</v>
      </c>
      <c r="H264" s="238" t="s">
        <v>1773</v>
      </c>
      <c r="I264" s="238" t="s">
        <v>5382</v>
      </c>
      <c r="J264" s="2" t="s">
        <v>75</v>
      </c>
      <c r="K264" s="1">
        <v>2</v>
      </c>
      <c r="L264" s="1">
        <v>5</v>
      </c>
      <c r="M264" s="1">
        <v>12</v>
      </c>
      <c r="N264" s="57" t="s">
        <v>34</v>
      </c>
      <c r="O264" s="2" t="s">
        <v>227</v>
      </c>
      <c r="P264" s="178" t="s">
        <v>168</v>
      </c>
      <c r="Q264" s="178" t="s">
        <v>490</v>
      </c>
      <c r="R264" s="178" t="s">
        <v>170</v>
      </c>
    </row>
    <row r="265" spans="3:18">
      <c r="C265" s="122" t="s">
        <v>3088</v>
      </c>
      <c r="D265" s="122" t="s">
        <v>3088</v>
      </c>
      <c r="E265" s="122" t="s">
        <v>547</v>
      </c>
      <c r="F265" s="122"/>
      <c r="G265" s="122"/>
      <c r="H265" s="238"/>
      <c r="I265" s="238"/>
      <c r="J265" s="2" t="s">
        <v>75</v>
      </c>
      <c r="K265" s="1">
        <v>2</v>
      </c>
      <c r="L265" s="1">
        <v>5</v>
      </c>
      <c r="M265" s="1">
        <v>13</v>
      </c>
      <c r="N265" s="57" t="s">
        <v>34</v>
      </c>
      <c r="O265" s="2" t="s">
        <v>227</v>
      </c>
      <c r="P265" s="178" t="s">
        <v>168</v>
      </c>
    </row>
    <row r="266" spans="3:18">
      <c r="C266" s="122" t="s">
        <v>3089</v>
      </c>
      <c r="D266" s="122" t="s">
        <v>3089</v>
      </c>
      <c r="E266" s="122" t="s">
        <v>547</v>
      </c>
      <c r="F266" s="122"/>
      <c r="G266" s="122"/>
      <c r="H266" s="238"/>
      <c r="I266" s="238"/>
      <c r="J266" s="2" t="s">
        <v>75</v>
      </c>
      <c r="K266" s="1">
        <v>2</v>
      </c>
      <c r="L266" s="1">
        <v>5</v>
      </c>
      <c r="M266" s="1">
        <v>14</v>
      </c>
      <c r="N266" s="57" t="s">
        <v>34</v>
      </c>
      <c r="O266" s="2" t="s">
        <v>227</v>
      </c>
      <c r="P266" s="178" t="s">
        <v>168</v>
      </c>
    </row>
    <row r="267" spans="3:18">
      <c r="C267" s="122" t="s">
        <v>3090</v>
      </c>
      <c r="D267" s="122" t="s">
        <v>3090</v>
      </c>
      <c r="E267" s="122" t="s">
        <v>547</v>
      </c>
      <c r="F267" s="122"/>
      <c r="G267" s="122"/>
      <c r="H267" s="238"/>
      <c r="I267" s="238"/>
      <c r="J267" s="2" t="s">
        <v>75</v>
      </c>
      <c r="K267" s="1">
        <v>2</v>
      </c>
      <c r="L267" s="1">
        <v>5</v>
      </c>
      <c r="M267" s="1">
        <v>15</v>
      </c>
      <c r="N267" s="57" t="s">
        <v>34</v>
      </c>
      <c r="O267" s="2" t="s">
        <v>227</v>
      </c>
      <c r="P267" s="178" t="s">
        <v>168</v>
      </c>
    </row>
    <row r="269" spans="3:18">
      <c r="C269" s="122" t="s">
        <v>3215</v>
      </c>
      <c r="D269" s="122" t="s">
        <v>3216</v>
      </c>
      <c r="E269" s="122"/>
      <c r="F269" s="122" t="s">
        <v>513</v>
      </c>
      <c r="G269" s="122"/>
      <c r="H269" s="238" t="s">
        <v>1773</v>
      </c>
      <c r="I269" s="238" t="s">
        <v>5382</v>
      </c>
      <c r="J269" s="2" t="s">
        <v>75</v>
      </c>
      <c r="K269" s="1">
        <v>3</v>
      </c>
      <c r="L269" s="1">
        <v>6</v>
      </c>
      <c r="M269" s="1">
        <v>5</v>
      </c>
      <c r="N269" s="57" t="s">
        <v>34</v>
      </c>
      <c r="O269" s="2" t="s">
        <v>227</v>
      </c>
      <c r="P269" s="178" t="s">
        <v>554</v>
      </c>
      <c r="Q269" s="178" t="s">
        <v>568</v>
      </c>
      <c r="R269" s="178" t="s">
        <v>170</v>
      </c>
    </row>
    <row r="270" spans="3:18">
      <c r="C270" s="122" t="s">
        <v>3219</v>
      </c>
      <c r="D270" s="122" t="s">
        <v>3220</v>
      </c>
      <c r="E270" s="122"/>
      <c r="F270" s="122" t="s">
        <v>513</v>
      </c>
      <c r="G270" s="122"/>
      <c r="H270" s="238" t="s">
        <v>1773</v>
      </c>
      <c r="I270" s="238" t="s">
        <v>5382</v>
      </c>
      <c r="J270" s="2" t="s">
        <v>75</v>
      </c>
      <c r="K270" s="1">
        <v>3</v>
      </c>
      <c r="L270" s="1">
        <v>6</v>
      </c>
      <c r="M270" s="1">
        <v>6</v>
      </c>
      <c r="N270" s="57" t="s">
        <v>34</v>
      </c>
      <c r="O270" s="2" t="s">
        <v>227</v>
      </c>
      <c r="P270" s="178" t="s">
        <v>554</v>
      </c>
      <c r="Q270" s="178" t="s">
        <v>568</v>
      </c>
      <c r="R270" s="178" t="s">
        <v>170</v>
      </c>
    </row>
    <row r="271" spans="3:18">
      <c r="C271" s="122" t="s">
        <v>3223</v>
      </c>
      <c r="D271" s="122" t="s">
        <v>3224</v>
      </c>
      <c r="E271" s="122"/>
      <c r="F271" s="122" t="s">
        <v>513</v>
      </c>
      <c r="G271" s="122"/>
      <c r="H271" s="238" t="s">
        <v>1773</v>
      </c>
      <c r="I271" s="238" t="s">
        <v>5382</v>
      </c>
      <c r="J271" s="2" t="s">
        <v>75</v>
      </c>
      <c r="K271" s="1">
        <v>3</v>
      </c>
      <c r="L271" s="1">
        <v>6</v>
      </c>
      <c r="M271" s="1">
        <v>7</v>
      </c>
      <c r="N271" s="57" t="s">
        <v>34</v>
      </c>
      <c r="O271" s="2" t="s">
        <v>227</v>
      </c>
      <c r="P271" s="178" t="s">
        <v>554</v>
      </c>
      <c r="Q271" s="178" t="s">
        <v>568</v>
      </c>
      <c r="R271" s="178" t="s">
        <v>170</v>
      </c>
    </row>
    <row r="272" spans="3:18">
      <c r="C272" s="122" t="s">
        <v>3227</v>
      </c>
      <c r="D272" s="122" t="s">
        <v>3228</v>
      </c>
      <c r="E272" s="122"/>
      <c r="F272" s="122" t="s">
        <v>513</v>
      </c>
      <c r="G272" s="122"/>
      <c r="H272" s="122" t="s">
        <v>1773</v>
      </c>
      <c r="I272" s="122" t="s">
        <v>5382</v>
      </c>
      <c r="J272" s="2" t="s">
        <v>75</v>
      </c>
      <c r="K272" s="1">
        <v>3</v>
      </c>
      <c r="L272" s="1">
        <v>6</v>
      </c>
      <c r="M272" s="1">
        <v>8</v>
      </c>
      <c r="N272" s="57" t="s">
        <v>34</v>
      </c>
      <c r="O272" s="2" t="s">
        <v>227</v>
      </c>
      <c r="P272" s="178" t="s">
        <v>554</v>
      </c>
      <c r="Q272" s="178" t="s">
        <v>568</v>
      </c>
      <c r="R272" s="178" t="s">
        <v>170</v>
      </c>
    </row>
    <row r="273" spans="1:19">
      <c r="C273" s="122" t="s">
        <v>3231</v>
      </c>
      <c r="D273" s="122" t="s">
        <v>3232</v>
      </c>
      <c r="E273" s="122"/>
      <c r="F273" s="122" t="s">
        <v>513</v>
      </c>
      <c r="G273" s="122"/>
      <c r="H273" s="122" t="s">
        <v>1773</v>
      </c>
      <c r="I273" s="122" t="s">
        <v>5382</v>
      </c>
      <c r="J273" s="2" t="s">
        <v>75</v>
      </c>
      <c r="K273" s="1">
        <v>3</v>
      </c>
      <c r="L273" s="1">
        <v>6</v>
      </c>
      <c r="M273" s="1">
        <v>9</v>
      </c>
      <c r="N273" s="57" t="s">
        <v>34</v>
      </c>
      <c r="O273" s="2" t="s">
        <v>227</v>
      </c>
      <c r="P273" s="178" t="s">
        <v>554</v>
      </c>
      <c r="Q273" s="178" t="s">
        <v>568</v>
      </c>
      <c r="R273" s="178" t="s">
        <v>170</v>
      </c>
    </row>
    <row r="274" spans="1:19">
      <c r="C274" s="122" t="s">
        <v>3235</v>
      </c>
      <c r="D274" s="122" t="s">
        <v>3236</v>
      </c>
      <c r="E274" s="122"/>
      <c r="F274" s="122" t="s">
        <v>513</v>
      </c>
      <c r="G274" s="122"/>
      <c r="H274" s="122" t="s">
        <v>1773</v>
      </c>
      <c r="I274" s="122" t="s">
        <v>5382</v>
      </c>
      <c r="J274" s="2" t="s">
        <v>75</v>
      </c>
      <c r="K274" s="1">
        <v>3</v>
      </c>
      <c r="L274" s="1">
        <v>6</v>
      </c>
      <c r="M274" s="1">
        <v>10</v>
      </c>
      <c r="N274" s="57" t="s">
        <v>34</v>
      </c>
      <c r="O274" s="2" t="s">
        <v>227</v>
      </c>
      <c r="P274" s="178" t="s">
        <v>554</v>
      </c>
      <c r="Q274" s="178" t="s">
        <v>568</v>
      </c>
      <c r="R274" s="178" t="s">
        <v>170</v>
      </c>
    </row>
    <row r="275" spans="1:19">
      <c r="C275" s="122" t="s">
        <v>3239</v>
      </c>
      <c r="D275" s="122" t="s">
        <v>3240</v>
      </c>
      <c r="E275" s="122"/>
      <c r="F275" s="122" t="s">
        <v>513</v>
      </c>
      <c r="G275" s="122"/>
      <c r="H275" s="122" t="s">
        <v>1773</v>
      </c>
      <c r="I275" s="122" t="s">
        <v>5382</v>
      </c>
      <c r="J275" s="2" t="s">
        <v>75</v>
      </c>
      <c r="K275" s="1">
        <v>3</v>
      </c>
      <c r="L275" s="1">
        <v>6</v>
      </c>
      <c r="M275" s="1">
        <v>11</v>
      </c>
      <c r="N275" s="57" t="s">
        <v>34</v>
      </c>
      <c r="O275" s="2" t="s">
        <v>227</v>
      </c>
      <c r="P275" s="178" t="s">
        <v>554</v>
      </c>
      <c r="Q275" s="178" t="s">
        <v>568</v>
      </c>
      <c r="R275" s="178" t="s">
        <v>170</v>
      </c>
    </row>
    <row r="276" spans="1:19">
      <c r="C276" s="122" t="s">
        <v>3243</v>
      </c>
      <c r="D276" s="122" t="s">
        <v>3244</v>
      </c>
      <c r="E276" s="122"/>
      <c r="F276" s="122" t="s">
        <v>513</v>
      </c>
      <c r="G276" s="122"/>
      <c r="H276" s="122" t="s">
        <v>1773</v>
      </c>
      <c r="I276" s="122" t="s">
        <v>5382</v>
      </c>
      <c r="J276" s="2" t="s">
        <v>75</v>
      </c>
      <c r="K276" s="1">
        <v>3</v>
      </c>
      <c r="L276" s="1">
        <v>6</v>
      </c>
      <c r="M276" s="1">
        <v>12</v>
      </c>
      <c r="N276" s="57" t="s">
        <v>34</v>
      </c>
      <c r="O276" s="2" t="s">
        <v>227</v>
      </c>
      <c r="P276" s="178" t="s">
        <v>554</v>
      </c>
      <c r="Q276" s="178" t="s">
        <v>568</v>
      </c>
      <c r="R276" s="178" t="s">
        <v>170</v>
      </c>
    </row>
    <row r="278" spans="1:19">
      <c r="C278" s="122" t="s">
        <v>3497</v>
      </c>
      <c r="D278" s="122" t="s">
        <v>3497</v>
      </c>
      <c r="E278" s="122" t="s">
        <v>675</v>
      </c>
      <c r="F278" s="122"/>
      <c r="G278" s="122"/>
      <c r="H278" s="238"/>
      <c r="I278" s="238"/>
      <c r="J278" s="2" t="s">
        <v>75</v>
      </c>
      <c r="K278" s="1">
        <v>6</v>
      </c>
      <c r="L278" s="1">
        <v>5</v>
      </c>
      <c r="M278" s="1">
        <v>9</v>
      </c>
      <c r="N278" s="57" t="s">
        <v>34</v>
      </c>
      <c r="O278" s="2" t="s">
        <v>227</v>
      </c>
      <c r="P278" s="178" t="s">
        <v>168</v>
      </c>
      <c r="S278" s="123"/>
    </row>
    <row r="279" spans="1:19">
      <c r="C279" s="122" t="s">
        <v>3498</v>
      </c>
      <c r="D279" s="122" t="s">
        <v>3498</v>
      </c>
      <c r="E279" s="122" t="s">
        <v>675</v>
      </c>
      <c r="F279" s="122"/>
      <c r="G279" s="122"/>
      <c r="H279" s="238"/>
      <c r="I279" s="238"/>
      <c r="J279" s="2" t="s">
        <v>75</v>
      </c>
      <c r="K279" s="1">
        <v>6</v>
      </c>
      <c r="L279" s="1">
        <v>5</v>
      </c>
      <c r="M279" s="1">
        <v>10</v>
      </c>
      <c r="N279" s="57" t="s">
        <v>34</v>
      </c>
      <c r="O279" s="2" t="s">
        <v>227</v>
      </c>
      <c r="P279" s="178" t="s">
        <v>168</v>
      </c>
      <c r="S279" s="123"/>
    </row>
    <row r="280" spans="1:19">
      <c r="C280" s="218" t="s">
        <v>3248</v>
      </c>
      <c r="D280" s="218" t="s">
        <v>3249</v>
      </c>
      <c r="E280" s="218" t="s">
        <v>3250</v>
      </c>
      <c r="F280" s="218" t="s">
        <v>313</v>
      </c>
      <c r="G280" s="218" t="s">
        <v>314</v>
      </c>
      <c r="H280" s="238" t="s">
        <v>1773</v>
      </c>
      <c r="I280" s="238" t="s">
        <v>1774</v>
      </c>
      <c r="J280" s="2" t="s">
        <v>75</v>
      </c>
      <c r="K280" s="1">
        <v>3</v>
      </c>
      <c r="L280" s="1">
        <v>6</v>
      </c>
      <c r="M280" s="1">
        <v>13</v>
      </c>
      <c r="N280" s="57" t="s">
        <v>34</v>
      </c>
      <c r="O280" s="2" t="s">
        <v>227</v>
      </c>
      <c r="P280" s="178" t="s">
        <v>554</v>
      </c>
      <c r="Q280" s="178" t="s">
        <v>568</v>
      </c>
      <c r="R280" s="178" t="s">
        <v>170</v>
      </c>
    </row>
    <row r="281" spans="1:19" s="178" customFormat="1">
      <c r="A281" s="191"/>
      <c r="B281" s="190"/>
      <c r="C281" s="218" t="s">
        <v>3252</v>
      </c>
      <c r="D281" s="218" t="s">
        <v>3253</v>
      </c>
      <c r="E281" s="218" t="s">
        <v>3254</v>
      </c>
      <c r="F281" s="218" t="s">
        <v>313</v>
      </c>
      <c r="G281" s="218" t="s">
        <v>314</v>
      </c>
      <c r="H281" s="238" t="s">
        <v>1773</v>
      </c>
      <c r="I281" s="238" t="s">
        <v>1774</v>
      </c>
      <c r="J281" s="2" t="s">
        <v>75</v>
      </c>
      <c r="K281" s="1">
        <v>3</v>
      </c>
      <c r="L281" s="1">
        <v>6</v>
      </c>
      <c r="M281" s="1">
        <v>14</v>
      </c>
      <c r="N281" s="57" t="s">
        <v>34</v>
      </c>
      <c r="O281" s="2" t="s">
        <v>227</v>
      </c>
      <c r="P281" s="178" t="s">
        <v>554</v>
      </c>
      <c r="Q281" s="178" t="s">
        <v>568</v>
      </c>
      <c r="R281" s="178" t="s">
        <v>170</v>
      </c>
    </row>
    <row r="282" spans="1:19" s="178" customFormat="1">
      <c r="A282" s="191"/>
      <c r="B282" s="190"/>
    </row>
    <row r="283" spans="1:19">
      <c r="A283" s="191">
        <v>6</v>
      </c>
      <c r="B283" s="129">
        <v>44124</v>
      </c>
      <c r="C283" s="175" t="s">
        <v>5394</v>
      </c>
    </row>
    <row r="285" spans="1:19">
      <c r="B285" s="186" t="s">
        <v>5395</v>
      </c>
      <c r="C285" s="122"/>
      <c r="D285" s="122" t="s">
        <v>2330</v>
      </c>
      <c r="E285" s="2" t="s">
        <v>75</v>
      </c>
      <c r="F285" s="1">
        <v>6</v>
      </c>
      <c r="G285" s="1">
        <v>8</v>
      </c>
      <c r="H285" s="1">
        <v>20</v>
      </c>
      <c r="I285" s="60" t="s">
        <v>2004</v>
      </c>
      <c r="J285" s="2" t="s">
        <v>5265</v>
      </c>
    </row>
    <row r="286" spans="1:19">
      <c r="B286" s="186" t="s">
        <v>5395</v>
      </c>
      <c r="C286" s="122"/>
      <c r="D286" s="122" t="s">
        <v>2330</v>
      </c>
      <c r="E286" s="2" t="s">
        <v>75</v>
      </c>
      <c r="F286" s="1">
        <v>6</v>
      </c>
      <c r="G286" s="1">
        <v>8</v>
      </c>
      <c r="H286" s="1">
        <v>21</v>
      </c>
      <c r="I286" s="60" t="s">
        <v>2004</v>
      </c>
      <c r="J286" s="2" t="s">
        <v>5265</v>
      </c>
    </row>
    <row r="287" spans="1:19">
      <c r="B287" s="186" t="s">
        <v>5395</v>
      </c>
      <c r="C287" s="122"/>
      <c r="D287" s="122" t="s">
        <v>2330</v>
      </c>
      <c r="E287" s="2" t="s">
        <v>75</v>
      </c>
      <c r="F287" s="1">
        <v>6</v>
      </c>
      <c r="G287" s="1">
        <v>8</v>
      </c>
      <c r="H287" s="1">
        <v>22</v>
      </c>
      <c r="I287" s="60" t="s">
        <v>2004</v>
      </c>
      <c r="J287" s="2" t="s">
        <v>5265</v>
      </c>
    </row>
    <row r="288" spans="1:19">
      <c r="B288" s="186" t="s">
        <v>5395</v>
      </c>
      <c r="C288" s="122"/>
      <c r="D288" s="122" t="s">
        <v>2330</v>
      </c>
      <c r="E288" s="2" t="s">
        <v>75</v>
      </c>
      <c r="F288" s="1">
        <v>6</v>
      </c>
      <c r="G288" s="1">
        <v>8</v>
      </c>
      <c r="H288" s="1">
        <v>23</v>
      </c>
      <c r="I288" s="60" t="s">
        <v>2004</v>
      </c>
      <c r="J288" s="2" t="s">
        <v>5265</v>
      </c>
    </row>
    <row r="289" spans="2:16">
      <c r="B289" s="186" t="s">
        <v>5395</v>
      </c>
      <c r="C289" s="122" t="s">
        <v>5239</v>
      </c>
      <c r="D289" s="122" t="s">
        <v>5396</v>
      </c>
      <c r="E289" s="2" t="s">
        <v>75</v>
      </c>
      <c r="F289" s="1">
        <v>6</v>
      </c>
      <c r="G289" s="1">
        <v>8</v>
      </c>
      <c r="H289" s="1">
        <v>21</v>
      </c>
      <c r="I289" s="60" t="s">
        <v>2004</v>
      </c>
      <c r="J289" s="57" t="s">
        <v>5265</v>
      </c>
      <c r="K289" s="2" t="s">
        <v>2717</v>
      </c>
      <c r="P289" s="2" t="s">
        <v>2719</v>
      </c>
    </row>
    <row r="290" spans="2:16">
      <c r="B290" s="186" t="s">
        <v>5395</v>
      </c>
      <c r="C290" s="122" t="s">
        <v>5241</v>
      </c>
      <c r="D290" s="122" t="s">
        <v>5396</v>
      </c>
      <c r="E290" s="2" t="s">
        <v>75</v>
      </c>
      <c r="F290" s="1">
        <v>6</v>
      </c>
      <c r="G290" s="1">
        <v>8</v>
      </c>
      <c r="H290" s="1">
        <v>22</v>
      </c>
      <c r="I290" s="60" t="s">
        <v>2004</v>
      </c>
      <c r="J290" s="57" t="s">
        <v>5265</v>
      </c>
      <c r="K290" s="2" t="s">
        <v>2717</v>
      </c>
      <c r="P290" s="2" t="s">
        <v>2719</v>
      </c>
    </row>
    <row r="291" spans="2:16">
      <c r="B291" s="186" t="s">
        <v>5395</v>
      </c>
      <c r="C291" s="122" t="s">
        <v>5243</v>
      </c>
      <c r="D291" s="122" t="s">
        <v>5396</v>
      </c>
      <c r="E291" s="2" t="s">
        <v>75</v>
      </c>
      <c r="F291" s="1">
        <v>6</v>
      </c>
      <c r="G291" s="1">
        <v>8</v>
      </c>
      <c r="H291" s="1">
        <v>23</v>
      </c>
      <c r="I291" s="60" t="s">
        <v>2004</v>
      </c>
      <c r="J291" s="57" t="s">
        <v>5265</v>
      </c>
      <c r="K291" s="2" t="s">
        <v>2717</v>
      </c>
      <c r="P291" s="2" t="s">
        <v>2719</v>
      </c>
    </row>
    <row r="292" spans="2:16">
      <c r="B292" s="186" t="s">
        <v>5395</v>
      </c>
      <c r="C292" s="122" t="s">
        <v>5245</v>
      </c>
      <c r="D292" s="122" t="s">
        <v>5396</v>
      </c>
      <c r="E292" s="2" t="s">
        <v>75</v>
      </c>
      <c r="F292" s="1">
        <v>6</v>
      </c>
      <c r="G292" s="1">
        <v>8</v>
      </c>
      <c r="H292" s="1">
        <v>24</v>
      </c>
      <c r="I292" s="60" t="s">
        <v>2004</v>
      </c>
      <c r="J292" s="57" t="s">
        <v>5265</v>
      </c>
      <c r="K292" s="2" t="s">
        <v>2717</v>
      </c>
      <c r="P292" s="2" t="s">
        <v>2719</v>
      </c>
    </row>
    <row r="294" spans="2:16">
      <c r="B294" s="186" t="s">
        <v>5375</v>
      </c>
      <c r="C294" s="122" t="s">
        <v>1341</v>
      </c>
      <c r="D294" s="122" t="s">
        <v>1342</v>
      </c>
      <c r="E294" s="122" t="s">
        <v>1343</v>
      </c>
      <c r="F294" s="122"/>
      <c r="G294" s="122"/>
      <c r="H294" s="238"/>
      <c r="I294" s="238"/>
      <c r="J294" s="2" t="s">
        <v>22</v>
      </c>
      <c r="K294" s="1">
        <v>7</v>
      </c>
      <c r="L294" s="1">
        <v>2</v>
      </c>
      <c r="M294" s="1">
        <v>8</v>
      </c>
      <c r="N294" s="57" t="s">
        <v>34</v>
      </c>
      <c r="O294" s="2" t="s">
        <v>227</v>
      </c>
    </row>
  </sheetData>
  <phoneticPr fontId="86" type="noConversion"/>
  <conditionalFormatting sqref="C202">
    <cfRule type="duplicateValues" dxfId="53" priority="59"/>
  </conditionalFormatting>
  <conditionalFormatting sqref="D202">
    <cfRule type="duplicateValues" dxfId="52" priority="55"/>
  </conditionalFormatting>
  <conditionalFormatting sqref="C208:C210">
    <cfRule type="duplicateValues" dxfId="51" priority="54"/>
  </conditionalFormatting>
  <conditionalFormatting sqref="D208:D210">
    <cfRule type="duplicateValues" dxfId="50" priority="53"/>
  </conditionalFormatting>
  <conditionalFormatting sqref="C212:C214">
    <cfRule type="duplicateValues" dxfId="49" priority="50"/>
  </conditionalFormatting>
  <conditionalFormatting sqref="D212:D214">
    <cfRule type="duplicateValues" dxfId="48" priority="49"/>
  </conditionalFormatting>
  <conditionalFormatting sqref="D218:D219">
    <cfRule type="duplicateValues" dxfId="47" priority="48"/>
  </conditionalFormatting>
  <conditionalFormatting sqref="C218:C219">
    <cfRule type="duplicateValues" dxfId="46" priority="47"/>
  </conditionalFormatting>
  <conditionalFormatting sqref="C199">
    <cfRule type="duplicateValues" dxfId="45" priority="536"/>
  </conditionalFormatting>
  <conditionalFormatting sqref="D199">
    <cfRule type="duplicateValues" dxfId="44" priority="537"/>
  </conditionalFormatting>
  <conditionalFormatting sqref="C207">
    <cfRule type="duplicateValues" dxfId="43" priority="46"/>
  </conditionalFormatting>
  <conditionalFormatting sqref="D207">
    <cfRule type="duplicateValues" dxfId="42" priority="45"/>
  </conditionalFormatting>
  <conditionalFormatting sqref="C215">
    <cfRule type="duplicateValues" dxfId="41" priority="44"/>
  </conditionalFormatting>
  <conditionalFormatting sqref="D215">
    <cfRule type="duplicateValues" dxfId="40" priority="43"/>
  </conditionalFormatting>
  <conditionalFormatting sqref="C237:C245">
    <cfRule type="duplicateValues" dxfId="39" priority="42"/>
  </conditionalFormatting>
  <conditionalFormatting sqref="D235:D236">
    <cfRule type="duplicateValues" dxfId="38" priority="40"/>
  </conditionalFormatting>
  <conditionalFormatting sqref="D237:D249">
    <cfRule type="duplicateValues" dxfId="37" priority="41"/>
  </conditionalFormatting>
  <conditionalFormatting sqref="D250:D252">
    <cfRule type="duplicateValues" dxfId="36" priority="39"/>
  </conditionalFormatting>
  <conditionalFormatting sqref="C235:C236">
    <cfRule type="duplicateValues" dxfId="35" priority="38"/>
  </conditionalFormatting>
  <conditionalFormatting sqref="C246:C252">
    <cfRule type="duplicateValues" dxfId="34" priority="37"/>
  </conditionalFormatting>
  <conditionalFormatting sqref="C228:C233">
    <cfRule type="duplicateValues" dxfId="33" priority="36"/>
  </conditionalFormatting>
  <conditionalFormatting sqref="D228:D233">
    <cfRule type="duplicateValues" dxfId="32" priority="35"/>
  </conditionalFormatting>
  <conditionalFormatting sqref="D234">
    <cfRule type="duplicateValues" dxfId="31" priority="34"/>
  </conditionalFormatting>
  <conditionalFormatting sqref="C234">
    <cfRule type="duplicateValues" dxfId="30" priority="33"/>
  </conditionalFormatting>
  <conditionalFormatting sqref="D253">
    <cfRule type="duplicateValues" dxfId="29" priority="32"/>
  </conditionalFormatting>
  <conditionalFormatting sqref="C253">
    <cfRule type="duplicateValues" dxfId="28" priority="31"/>
  </conditionalFormatting>
  <conditionalFormatting sqref="D255:D257">
    <cfRule type="duplicateValues" dxfId="27" priority="28"/>
  </conditionalFormatting>
  <conditionalFormatting sqref="C255:C257">
    <cfRule type="duplicateValues" dxfId="26" priority="27"/>
  </conditionalFormatting>
  <conditionalFormatting sqref="C258:C259">
    <cfRule type="duplicateValues" dxfId="25" priority="26"/>
  </conditionalFormatting>
  <conditionalFormatting sqref="D258:D259">
    <cfRule type="duplicateValues" dxfId="24" priority="25"/>
  </conditionalFormatting>
  <conditionalFormatting sqref="C260">
    <cfRule type="duplicateValues" dxfId="23" priority="24"/>
  </conditionalFormatting>
  <conditionalFormatting sqref="D260">
    <cfRule type="duplicateValues" dxfId="22" priority="23"/>
  </conditionalFormatting>
  <conditionalFormatting sqref="C265:C267">
    <cfRule type="duplicateValues" dxfId="21" priority="22"/>
  </conditionalFormatting>
  <conditionalFormatting sqref="C262:C264">
    <cfRule type="duplicateValues" dxfId="20" priority="21"/>
  </conditionalFormatting>
  <conditionalFormatting sqref="D262:D267">
    <cfRule type="duplicateValues" dxfId="19" priority="20"/>
  </conditionalFormatting>
  <conditionalFormatting sqref="D272:D274">
    <cfRule type="duplicateValues" dxfId="18" priority="18"/>
  </conditionalFormatting>
  <conditionalFormatting sqref="D275:D276">
    <cfRule type="duplicateValues" dxfId="17" priority="17"/>
  </conditionalFormatting>
  <conditionalFormatting sqref="C271:C274">
    <cfRule type="duplicateValues" dxfId="16" priority="16"/>
  </conditionalFormatting>
  <conditionalFormatting sqref="C272:C274">
    <cfRule type="duplicateValues" dxfId="15" priority="15"/>
  </conditionalFormatting>
  <conditionalFormatting sqref="C275:C276">
    <cfRule type="duplicateValues" dxfId="14" priority="14"/>
  </conditionalFormatting>
  <conditionalFormatting sqref="D271:D274">
    <cfRule type="duplicateValues" dxfId="13" priority="19"/>
  </conditionalFormatting>
  <conditionalFormatting sqref="D278">
    <cfRule type="duplicateValues" dxfId="12" priority="13"/>
  </conditionalFormatting>
  <conditionalFormatting sqref="C278">
    <cfRule type="duplicateValues" dxfId="11" priority="12"/>
  </conditionalFormatting>
  <conditionalFormatting sqref="D279">
    <cfRule type="duplicateValues" dxfId="10" priority="11"/>
  </conditionalFormatting>
  <conditionalFormatting sqref="C279">
    <cfRule type="duplicateValues" dxfId="9" priority="10"/>
  </conditionalFormatting>
  <conditionalFormatting sqref="C285:C288">
    <cfRule type="duplicateValues" dxfId="8" priority="8"/>
    <cfRule type="duplicateValues" dxfId="7" priority="9"/>
  </conditionalFormatting>
  <conditionalFormatting sqref="C289:C292">
    <cfRule type="duplicateValues" dxfId="6" priority="6"/>
    <cfRule type="duplicateValues" dxfId="5" priority="7"/>
  </conditionalFormatting>
  <conditionalFormatting sqref="P289:P292">
    <cfRule type="expression" dxfId="4" priority="5">
      <formula>LENB($V289)&gt;24</formula>
    </cfRule>
  </conditionalFormatting>
  <conditionalFormatting sqref="C280:C281">
    <cfRule type="duplicateValues" dxfId="3" priority="4"/>
  </conditionalFormatting>
  <conditionalFormatting sqref="D280:D281">
    <cfRule type="duplicateValues" dxfId="2" priority="3"/>
  </conditionalFormatting>
  <conditionalFormatting sqref="D294">
    <cfRule type="duplicateValues" dxfId="1" priority="2"/>
  </conditionalFormatting>
  <conditionalFormatting sqref="C294">
    <cfRule type="duplicateValues" dxfId="0" priority="1"/>
  </conditionalFormatting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8"/>
  <sheetViews>
    <sheetView workbookViewId="0">
      <selection activeCell="J23" sqref="J23"/>
    </sheetView>
  </sheetViews>
  <sheetFormatPr defaultRowHeight="13.5"/>
  <cols>
    <col min="1" max="1" width="18.875" style="176" bestFit="1" customWidth="1"/>
    <col min="2" max="3" width="11" style="176" bestFit="1" customWidth="1"/>
    <col min="5" max="5" width="12.125" style="176" bestFit="1" customWidth="1"/>
    <col min="6" max="6" width="18.75" style="176" customWidth="1"/>
    <col min="7" max="7" width="18.75" style="178" customWidth="1"/>
    <col min="8" max="8" width="18.875" style="176" bestFit="1" customWidth="1"/>
    <col min="9" max="11" width="11" style="176" bestFit="1" customWidth="1"/>
    <col min="12" max="12" width="12.125" style="176" bestFit="1" customWidth="1"/>
    <col min="13" max="13" width="15.125" style="176" bestFit="1" customWidth="1"/>
  </cols>
  <sheetData>
    <row r="1" spans="1:18">
      <c r="A1" t="s">
        <v>22</v>
      </c>
      <c r="H1" t="s">
        <v>75</v>
      </c>
    </row>
    <row r="2" spans="1:18">
      <c r="B2" s="175" t="s">
        <v>5397</v>
      </c>
      <c r="C2" t="s">
        <v>5398</v>
      </c>
      <c r="D2" s="175" t="s">
        <v>5399</v>
      </c>
      <c r="E2" s="175" t="s">
        <v>5400</v>
      </c>
      <c r="F2" s="175" t="s">
        <v>5401</v>
      </c>
      <c r="G2" s="175"/>
      <c r="I2" t="s">
        <v>5397</v>
      </c>
      <c r="J2" t="s">
        <v>5398</v>
      </c>
      <c r="K2" s="175" t="s">
        <v>5399</v>
      </c>
      <c r="L2" s="175" t="s">
        <v>5400</v>
      </c>
      <c r="M2" s="175" t="s">
        <v>5401</v>
      </c>
    </row>
    <row r="3" spans="1:18">
      <c r="A3" s="175" t="s">
        <v>5402</v>
      </c>
      <c r="B3">
        <v>2</v>
      </c>
      <c r="C3">
        <f>B3*16</f>
        <v>32</v>
      </c>
      <c r="D3" t="e">
        <f>COUNTIFS(#REF!,"AI SPARE")</f>
        <v>#REF!</v>
      </c>
      <c r="E3" t="e">
        <f>D3/C3*100</f>
        <v>#REF!</v>
      </c>
      <c r="H3" s="175" t="s">
        <v>5402</v>
      </c>
      <c r="I3">
        <v>4</v>
      </c>
      <c r="J3">
        <f>I3*16</f>
        <v>64</v>
      </c>
      <c r="K3" s="178">
        <f>COUNTIFS(FCS0302_Analog!F98:F161,"AI SPARE")</f>
        <v>9</v>
      </c>
      <c r="L3">
        <f>K3/J3*100</f>
        <v>14.0625</v>
      </c>
    </row>
    <row r="4" spans="1:18">
      <c r="A4" t="s">
        <v>52</v>
      </c>
      <c r="B4">
        <v>0</v>
      </c>
      <c r="C4">
        <v>0</v>
      </c>
      <c r="D4">
        <v>0</v>
      </c>
      <c r="H4" t="s">
        <v>52</v>
      </c>
      <c r="I4">
        <v>2</v>
      </c>
      <c r="J4">
        <f>I4*16</f>
        <v>32</v>
      </c>
      <c r="K4" s="178">
        <f>COUNTIFS(FCS0302_Analog!F162:F193,"BAI SPARE")</f>
        <v>13</v>
      </c>
      <c r="L4">
        <f>K4/J4*100</f>
        <v>40.625</v>
      </c>
      <c r="M4">
        <f>J4</f>
        <v>32</v>
      </c>
    </row>
    <row r="5" spans="1:18">
      <c r="A5" t="s">
        <v>53</v>
      </c>
      <c r="B5">
        <v>20</v>
      </c>
      <c r="C5">
        <f>B5*16</f>
        <v>320</v>
      </c>
      <c r="D5" t="e">
        <f>COUNTIFS(#REF!,"SBAI SPARE")</f>
        <v>#REF!</v>
      </c>
      <c r="E5" t="e">
        <f>D5/C5*100</f>
        <v>#REF!</v>
      </c>
      <c r="F5">
        <f>C5</f>
        <v>320</v>
      </c>
      <c r="H5" t="s">
        <v>53</v>
      </c>
      <c r="I5">
        <v>13</v>
      </c>
      <c r="J5">
        <f>I5*16</f>
        <v>208</v>
      </c>
      <c r="K5" s="178">
        <f>COUNTIFS(FCS0302_Analog!F194:F401,"SBAI SPARE")</f>
        <v>66</v>
      </c>
      <c r="L5">
        <f>K5/J5*100</f>
        <v>31.73076923076923</v>
      </c>
      <c r="M5">
        <f>J5</f>
        <v>208</v>
      </c>
    </row>
    <row r="7" spans="1:18">
      <c r="A7" t="s">
        <v>56</v>
      </c>
      <c r="B7">
        <v>12</v>
      </c>
      <c r="C7">
        <f>B7*8</f>
        <v>96</v>
      </c>
      <c r="D7" t="e">
        <f>COUNTIFS(#REF!,"SBAIR SPARE")</f>
        <v>#REF!</v>
      </c>
      <c r="E7" t="e">
        <f>D7/C7*100</f>
        <v>#REF!</v>
      </c>
      <c r="F7">
        <f>C7</f>
        <v>96</v>
      </c>
      <c r="H7" t="s">
        <v>56</v>
      </c>
      <c r="I7">
        <v>10</v>
      </c>
      <c r="J7">
        <f>I7*8</f>
        <v>80</v>
      </c>
      <c r="K7" s="178">
        <f>COUNTIFS(FCS0302_Analog!F2:F81,"SBAIR SPARE")</f>
        <v>30</v>
      </c>
      <c r="L7">
        <f>K7/J7*100</f>
        <v>37.5</v>
      </c>
      <c r="M7">
        <f>J7</f>
        <v>80</v>
      </c>
    </row>
    <row r="8" spans="1:18">
      <c r="A8" t="s">
        <v>58</v>
      </c>
      <c r="H8" t="s">
        <v>58</v>
      </c>
      <c r="I8">
        <v>2</v>
      </c>
      <c r="J8">
        <f>I8*8</f>
        <v>16</v>
      </c>
      <c r="K8" s="178">
        <f>COUNTIFS(FCS0302_Analog!F82:F97,"BAIR SPARE")</f>
        <v>5</v>
      </c>
      <c r="L8">
        <f>K8/J8*100</f>
        <v>31.25</v>
      </c>
      <c r="M8">
        <f>J8</f>
        <v>16</v>
      </c>
    </row>
    <row r="10" spans="1:18">
      <c r="A10" t="s">
        <v>60</v>
      </c>
      <c r="B10">
        <v>18</v>
      </c>
      <c r="C10">
        <f>B10*8</f>
        <v>144</v>
      </c>
      <c r="D10" t="e">
        <f>COUNTIFS(#REF!,"SBAOR SPARE")</f>
        <v>#REF!</v>
      </c>
      <c r="E10" t="e">
        <f>D10/C10*100</f>
        <v>#REF!</v>
      </c>
      <c r="F10">
        <f>C10</f>
        <v>144</v>
      </c>
      <c r="H10" t="s">
        <v>60</v>
      </c>
      <c r="I10">
        <v>18</v>
      </c>
      <c r="J10">
        <f>I10*8</f>
        <v>144</v>
      </c>
      <c r="K10" s="178">
        <f>COUNTIFS(FCS0302_Analog!F402:F545,"SBAOR SPARE")</f>
        <v>45</v>
      </c>
      <c r="L10">
        <f>K10/J10*100</f>
        <v>31.25</v>
      </c>
      <c r="M10">
        <f>J10</f>
        <v>144</v>
      </c>
    </row>
    <row r="12" spans="1:18">
      <c r="A12" t="s">
        <v>62</v>
      </c>
      <c r="B12">
        <v>2</v>
      </c>
      <c r="C12">
        <f>B12*32</f>
        <v>64</v>
      </c>
      <c r="D12">
        <f>COUNTIFS(FCS0301_Digital!E130:E193,"DI SPARE")</f>
        <v>18</v>
      </c>
      <c r="E12">
        <f>D12/C12*100</f>
        <v>28.125</v>
      </c>
      <c r="H12" t="s">
        <v>62</v>
      </c>
      <c r="I12">
        <v>4</v>
      </c>
      <c r="J12">
        <f>I12*32</f>
        <v>128</v>
      </c>
      <c r="K12" s="178">
        <f>COUNTIFS(FCS0302_Digital!E162:E289,"DI SPARE")</f>
        <v>24</v>
      </c>
      <c r="L12">
        <f>K12/J12*100</f>
        <v>18.75</v>
      </c>
      <c r="N12" s="179" t="s">
        <v>5403</v>
      </c>
      <c r="O12" s="177"/>
      <c r="P12" s="177"/>
      <c r="Q12" s="177"/>
      <c r="R12" s="177"/>
    </row>
    <row r="13" spans="1:18">
      <c r="A13" s="175" t="s">
        <v>64</v>
      </c>
      <c r="B13">
        <v>2</v>
      </c>
      <c r="C13">
        <f>B13*32</f>
        <v>64</v>
      </c>
      <c r="D13" s="175">
        <f>COUNTIFS(FCS0301_Digital!E2:E65,"SBDI SPARE")</f>
        <v>13</v>
      </c>
      <c r="E13">
        <f>D13/C13*100</f>
        <v>20.3125</v>
      </c>
      <c r="F13">
        <f>C13</f>
        <v>64</v>
      </c>
      <c r="H13" t="s">
        <v>64</v>
      </c>
      <c r="I13">
        <v>2</v>
      </c>
      <c r="J13">
        <f>I13*32</f>
        <v>64</v>
      </c>
      <c r="K13" s="178">
        <f>COUNTIFS(FCS0302_Digital!E2:E65,"SBDI SPARE")</f>
        <v>22</v>
      </c>
      <c r="L13">
        <f>K13/J13*100</f>
        <v>34.375</v>
      </c>
      <c r="M13">
        <f>J13</f>
        <v>64</v>
      </c>
    </row>
    <row r="14" spans="1:18">
      <c r="A14" t="s">
        <v>67</v>
      </c>
      <c r="B14">
        <v>3</v>
      </c>
      <c r="C14">
        <f>B14*32</f>
        <v>96</v>
      </c>
      <c r="D14">
        <f>COUNTIFS(FCS0301_Digital!E66:E129,"REDI SPARE")+COUNTIFS(FCS0301_Digital!E194:E225,"REDI SPARE")</f>
        <v>33</v>
      </c>
      <c r="E14">
        <f>D14/C14*100</f>
        <v>34.375</v>
      </c>
      <c r="H14" t="s">
        <v>67</v>
      </c>
      <c r="I14">
        <v>3</v>
      </c>
      <c r="J14">
        <f>I14*32</f>
        <v>96</v>
      </c>
      <c r="K14" s="178">
        <f>COUNTIFS(FCS0302_Digital!E66:E161,"REDI SPARE")</f>
        <v>14</v>
      </c>
      <c r="L14">
        <f>K14/J14*100</f>
        <v>14.583333333333334</v>
      </c>
    </row>
    <row r="16" spans="1:18">
      <c r="A16" t="s">
        <v>68</v>
      </c>
      <c r="B16">
        <v>1</v>
      </c>
      <c r="C16">
        <f>B16*32</f>
        <v>32</v>
      </c>
      <c r="D16">
        <f>COUNTIFS(FCS0301_Digital!E290:E321,"WETDO SPARE")</f>
        <v>17</v>
      </c>
      <c r="E16">
        <f>D16/C16*100</f>
        <v>53.125</v>
      </c>
      <c r="H16" t="s">
        <v>68</v>
      </c>
      <c r="I16">
        <v>1</v>
      </c>
      <c r="J16">
        <f>I16*32</f>
        <v>32</v>
      </c>
      <c r="K16" s="178">
        <f>COUNTIFS(FCS0302_Digital!E354:E385,"WETDO SPARE")</f>
        <v>8</v>
      </c>
      <c r="L16">
        <f>K16/J16*100</f>
        <v>25</v>
      </c>
    </row>
    <row r="17" spans="1:15">
      <c r="A17" t="s">
        <v>69</v>
      </c>
      <c r="B17">
        <v>2</v>
      </c>
      <c r="C17">
        <f>B17*32</f>
        <v>64</v>
      </c>
      <c r="D17">
        <f>COUNTIFS(FCS0301_Digital!E226:E289,"REDO SPARE")</f>
        <v>9</v>
      </c>
      <c r="E17">
        <f>D17/C17*100</f>
        <v>14.0625</v>
      </c>
      <c r="H17" t="s">
        <v>69</v>
      </c>
      <c r="I17">
        <v>2</v>
      </c>
      <c r="J17">
        <f>I17*32</f>
        <v>64</v>
      </c>
      <c r="K17" s="178">
        <f>COUNTIFS(FCS0302_Digital!E290:E353,"REDO SPARE")</f>
        <v>6</v>
      </c>
      <c r="L17">
        <f>K17/J17*100</f>
        <v>9.375</v>
      </c>
    </row>
    <row r="20" spans="1:15">
      <c r="A20" t="s">
        <v>5404</v>
      </c>
      <c r="B20">
        <f>SUM(B3:B17)</f>
        <v>62</v>
      </c>
      <c r="C20">
        <f>SUM(C3:C17)</f>
        <v>912</v>
      </c>
      <c r="D20" t="e">
        <f>SUM(D3:D17)</f>
        <v>#REF!</v>
      </c>
      <c r="E20" t="e">
        <f>D20/C20*100</f>
        <v>#REF!</v>
      </c>
      <c r="I20">
        <f>SUM(I3:I17)</f>
        <v>61</v>
      </c>
      <c r="J20">
        <f>SUM(J3:J17)</f>
        <v>928</v>
      </c>
    </row>
    <row r="24" spans="1:15">
      <c r="O24" s="123" t="s">
        <v>5405</v>
      </c>
    </row>
    <row r="25" spans="1:15">
      <c r="L25" s="123" t="s">
        <v>5406</v>
      </c>
      <c r="N25" s="178">
        <f>F5+F7+M5+M7</f>
        <v>704</v>
      </c>
      <c r="O25" s="295">
        <v>752</v>
      </c>
    </row>
    <row r="26" spans="1:15">
      <c r="L26" s="123" t="s">
        <v>5407</v>
      </c>
      <c r="N26" s="178">
        <f>M4+M8</f>
        <v>48</v>
      </c>
      <c r="O26" s="296"/>
    </row>
    <row r="27" spans="1:15">
      <c r="L27" s="123" t="s">
        <v>5408</v>
      </c>
      <c r="N27" s="178">
        <f>F10+M10</f>
        <v>288</v>
      </c>
      <c r="O27" s="178">
        <v>288</v>
      </c>
    </row>
    <row r="28" spans="1:15">
      <c r="L28" s="123" t="s">
        <v>5409</v>
      </c>
      <c r="N28" s="177">
        <v>180</v>
      </c>
      <c r="O28" s="177">
        <v>180</v>
      </c>
    </row>
    <row r="31" spans="1:15">
      <c r="L31" s="123" t="s">
        <v>5410</v>
      </c>
      <c r="N31" s="178">
        <v>65</v>
      </c>
      <c r="O31" s="178">
        <v>65</v>
      </c>
    </row>
    <row r="32" spans="1:15">
      <c r="L32" s="123" t="s">
        <v>5411</v>
      </c>
      <c r="N32" s="178">
        <v>36</v>
      </c>
      <c r="O32" s="178">
        <v>36</v>
      </c>
    </row>
    <row r="33" spans="12:15">
      <c r="L33" s="123" t="s">
        <v>5412</v>
      </c>
      <c r="N33" s="178">
        <v>16</v>
      </c>
      <c r="O33" s="178">
        <v>16</v>
      </c>
    </row>
    <row r="34" spans="12:15">
      <c r="L34" s="123" t="s">
        <v>5413</v>
      </c>
      <c r="N34" s="178">
        <v>6</v>
      </c>
      <c r="O34" s="178">
        <v>6</v>
      </c>
    </row>
    <row r="36" spans="12:15">
      <c r="L36" s="123" t="s">
        <v>5414</v>
      </c>
      <c r="N36" s="178">
        <v>6</v>
      </c>
      <c r="O36" s="295">
        <v>16</v>
      </c>
    </row>
    <row r="37" spans="12:15">
      <c r="L37" s="123" t="s">
        <v>5415</v>
      </c>
      <c r="N37" s="178">
        <v>10</v>
      </c>
      <c r="O37" s="296"/>
    </row>
    <row r="38" spans="12:15">
      <c r="L38" s="123" t="s">
        <v>5416</v>
      </c>
      <c r="N38" s="178">
        <v>6</v>
      </c>
      <c r="O38" s="178">
        <v>6</v>
      </c>
    </row>
  </sheetData>
  <mergeCells count="2">
    <mergeCell ref="O25:O26"/>
    <mergeCell ref="O36:O37"/>
  </mergeCells>
  <phoneticPr fontId="8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102"/>
  <sheetViews>
    <sheetView zoomScaleNormal="100" zoomScaleSheetLayoutView="130" workbookViewId="0">
      <pane xSplit="2" ySplit="7" topLeftCell="C288" activePane="bottomRight" state="frozen"/>
      <selection activeCell="J17" sqref="J17:K17"/>
      <selection pane="topRight" activeCell="J17" sqref="J17:K17"/>
      <selection pane="bottomLeft" activeCell="J17" sqref="J17:K17"/>
      <selection pane="bottomRight" activeCell="Q309" sqref="Q309"/>
    </sheetView>
  </sheetViews>
  <sheetFormatPr defaultRowHeight="13.5"/>
  <cols>
    <col min="1" max="1" width="4.625" style="172" customWidth="1"/>
    <col min="2" max="2" width="8.375" style="172" customWidth="1"/>
    <col min="3" max="4" width="8.375" style="148" customWidth="1"/>
    <col min="5" max="6" width="8.375" style="172" customWidth="1"/>
    <col min="7" max="8" width="8.375" style="148" customWidth="1"/>
    <col min="9" max="9" width="15.625" style="148" customWidth="1"/>
    <col min="10" max="10" width="3.625" style="148" customWidth="1"/>
    <col min="11" max="16" width="8.375" style="148" customWidth="1"/>
    <col min="17" max="17" width="9.625" style="173" customWidth="1"/>
    <col min="18" max="18" width="22.875" style="148" customWidth="1"/>
    <col min="19" max="19" width="12.625" style="148" customWidth="1"/>
    <col min="20" max="20" width="9" style="148" customWidth="1"/>
    <col min="21" max="16384" width="9" style="148"/>
  </cols>
  <sheetData>
    <row r="1" spans="1:18" ht="20.100000000000001" customHeight="1">
      <c r="A1" s="130"/>
      <c r="B1" s="297"/>
      <c r="C1" s="298"/>
      <c r="D1" s="131"/>
      <c r="E1" s="132"/>
      <c r="F1" s="132"/>
      <c r="G1" s="131"/>
      <c r="H1" s="299"/>
      <c r="I1" s="300"/>
      <c r="J1" s="300"/>
      <c r="K1" s="302" t="s">
        <v>5417</v>
      </c>
      <c r="L1" s="303"/>
      <c r="M1" s="304"/>
      <c r="N1" s="133" t="s">
        <v>5418</v>
      </c>
      <c r="O1" s="306" t="s">
        <v>5419</v>
      </c>
      <c r="P1" s="307"/>
      <c r="Q1" s="308"/>
      <c r="R1" s="147"/>
    </row>
    <row r="2" spans="1:18" ht="20.100000000000001" customHeight="1">
      <c r="A2" s="134"/>
      <c r="B2" s="309"/>
      <c r="C2" s="259"/>
      <c r="D2" s="135"/>
      <c r="E2" s="136"/>
      <c r="F2" s="136"/>
      <c r="G2" s="135"/>
      <c r="H2" s="301"/>
      <c r="I2" s="301"/>
      <c r="J2" s="301"/>
      <c r="K2" s="280"/>
      <c r="L2" s="301"/>
      <c r="M2" s="305"/>
      <c r="N2" s="137" t="s">
        <v>5420</v>
      </c>
      <c r="O2" s="310" t="s">
        <v>5421</v>
      </c>
      <c r="P2" s="258"/>
      <c r="Q2" s="311"/>
      <c r="R2" s="147"/>
    </row>
    <row r="3" spans="1:18" ht="20.100000000000001" customHeight="1">
      <c r="A3" s="134" t="s">
        <v>5422</v>
      </c>
      <c r="B3" s="312" t="s">
        <v>5423</v>
      </c>
      <c r="C3" s="259"/>
      <c r="D3" s="138" t="s">
        <v>5424</v>
      </c>
      <c r="E3" s="138" t="s">
        <v>5425</v>
      </c>
      <c r="F3" s="138" t="s">
        <v>5426</v>
      </c>
      <c r="G3" s="139">
        <v>44066</v>
      </c>
      <c r="H3" s="301"/>
      <c r="I3" s="301"/>
      <c r="J3" s="301"/>
      <c r="K3" s="280"/>
      <c r="L3" s="301"/>
      <c r="M3" s="305"/>
      <c r="N3" s="137" t="s">
        <v>5427</v>
      </c>
      <c r="O3" s="310" t="s">
        <v>5428</v>
      </c>
      <c r="P3" s="258"/>
      <c r="Q3" s="311"/>
      <c r="R3" s="147"/>
    </row>
    <row r="4" spans="1:18" ht="14.1" customHeight="1">
      <c r="A4" s="140" t="s">
        <v>5429</v>
      </c>
      <c r="B4" s="313" t="s">
        <v>5430</v>
      </c>
      <c r="C4" s="314"/>
      <c r="D4" s="226" t="s">
        <v>5431</v>
      </c>
      <c r="E4" s="226" t="s">
        <v>5432</v>
      </c>
      <c r="F4" s="226" t="s">
        <v>5433</v>
      </c>
      <c r="G4" s="226" t="s">
        <v>5434</v>
      </c>
      <c r="H4" s="301"/>
      <c r="I4" s="301"/>
      <c r="J4" s="301"/>
      <c r="K4" s="226" t="s">
        <v>5435</v>
      </c>
      <c r="L4" s="315" t="s">
        <v>5436</v>
      </c>
      <c r="M4" s="314"/>
      <c r="N4" s="229" t="s">
        <v>5437</v>
      </c>
      <c r="O4" s="318" t="s">
        <v>5438</v>
      </c>
      <c r="P4" s="321"/>
      <c r="Q4" s="322"/>
      <c r="R4" s="147"/>
    </row>
    <row r="5" spans="1:18" ht="14.1" customHeight="1">
      <c r="A5" s="141" t="s">
        <v>5439</v>
      </c>
      <c r="B5" s="324" t="s">
        <v>5440</v>
      </c>
      <c r="C5" s="254"/>
      <c r="D5" s="228" t="s">
        <v>5441</v>
      </c>
      <c r="E5" s="228" t="s">
        <v>5442</v>
      </c>
      <c r="F5" s="228" t="s">
        <v>5443</v>
      </c>
      <c r="G5" s="228" t="s">
        <v>5444</v>
      </c>
      <c r="H5" s="261"/>
      <c r="I5" s="261"/>
      <c r="J5" s="261"/>
      <c r="K5" s="228" t="s">
        <v>5445</v>
      </c>
      <c r="L5" s="281"/>
      <c r="M5" s="254"/>
      <c r="N5" s="230" t="s">
        <v>5446</v>
      </c>
      <c r="O5" s="269"/>
      <c r="P5" s="281"/>
      <c r="Q5" s="323"/>
      <c r="R5" s="147"/>
    </row>
    <row r="6" spans="1:18" ht="14.25" customHeight="1">
      <c r="A6" s="319" t="s">
        <v>5447</v>
      </c>
      <c r="B6" s="305"/>
      <c r="C6" s="320" t="s">
        <v>5448</v>
      </c>
      <c r="D6" s="305"/>
      <c r="E6" s="227" t="s">
        <v>5449</v>
      </c>
      <c r="F6" s="227" t="s">
        <v>5450</v>
      </c>
      <c r="G6" s="320" t="s">
        <v>5451</v>
      </c>
      <c r="H6" s="305"/>
      <c r="I6" s="142" t="s">
        <v>120</v>
      </c>
      <c r="J6" s="320" t="s">
        <v>5452</v>
      </c>
      <c r="K6" s="305"/>
      <c r="L6" s="227" t="s">
        <v>5453</v>
      </c>
      <c r="M6" s="320" t="s">
        <v>5454</v>
      </c>
      <c r="N6" s="305"/>
      <c r="O6" s="320" t="s">
        <v>5455</v>
      </c>
      <c r="P6" s="305"/>
      <c r="Q6" s="143" t="s">
        <v>5456</v>
      </c>
      <c r="R6" s="147"/>
    </row>
    <row r="7" spans="1:18" ht="14.25" customHeight="1">
      <c r="A7" s="319" t="s">
        <v>5457</v>
      </c>
      <c r="B7" s="305"/>
      <c r="C7" s="320" t="s">
        <v>5458</v>
      </c>
      <c r="D7" s="305"/>
      <c r="E7" s="227" t="s">
        <v>5459</v>
      </c>
      <c r="F7" s="227" t="s">
        <v>5460</v>
      </c>
      <c r="G7" s="320" t="s">
        <v>5461</v>
      </c>
      <c r="H7" s="305"/>
      <c r="I7" s="227" t="s">
        <v>5462</v>
      </c>
      <c r="J7" s="320" t="s">
        <v>5463</v>
      </c>
      <c r="K7" s="305"/>
      <c r="L7" s="227" t="s">
        <v>5464</v>
      </c>
      <c r="M7" s="320" t="s">
        <v>5465</v>
      </c>
      <c r="N7" s="305"/>
      <c r="O7" s="320" t="s">
        <v>5466</v>
      </c>
      <c r="P7" s="305"/>
      <c r="Q7" s="143" t="s">
        <v>5467</v>
      </c>
      <c r="R7" s="147"/>
    </row>
    <row r="8" spans="1:18" ht="21" hidden="1" customHeight="1">
      <c r="A8" s="316" t="s">
        <v>3044</v>
      </c>
      <c r="B8" s="259"/>
      <c r="C8" s="317" t="s">
        <v>5468</v>
      </c>
      <c r="D8" s="259"/>
      <c r="E8" s="144" t="s">
        <v>5469</v>
      </c>
      <c r="F8" s="144" t="s">
        <v>5470</v>
      </c>
      <c r="G8" s="318" t="s">
        <v>5471</v>
      </c>
      <c r="H8" s="259"/>
      <c r="I8" s="145" t="s">
        <v>170</v>
      </c>
      <c r="J8" s="318" t="s">
        <v>5472</v>
      </c>
      <c r="K8" s="259"/>
      <c r="L8" s="144" t="s">
        <v>5473</v>
      </c>
      <c r="M8" s="318" t="s">
        <v>5470</v>
      </c>
      <c r="N8" s="259"/>
      <c r="O8" s="318" t="s">
        <v>5471</v>
      </c>
      <c r="P8" s="259"/>
      <c r="Q8" s="146" t="s">
        <v>5474</v>
      </c>
      <c r="R8" s="147"/>
    </row>
    <row r="9" spans="1:18" ht="21" hidden="1" customHeight="1">
      <c r="A9" s="316" t="s">
        <v>3049</v>
      </c>
      <c r="B9" s="259"/>
      <c r="C9" s="317" t="s">
        <v>5468</v>
      </c>
      <c r="D9" s="259"/>
      <c r="E9" s="144" t="s">
        <v>5469</v>
      </c>
      <c r="F9" s="144" t="s">
        <v>5470</v>
      </c>
      <c r="G9" s="318" t="s">
        <v>5471</v>
      </c>
      <c r="H9" s="259"/>
      <c r="I9" s="145" t="s">
        <v>170</v>
      </c>
      <c r="J9" s="318" t="s">
        <v>5472</v>
      </c>
      <c r="K9" s="259"/>
      <c r="L9" s="144" t="s">
        <v>5473</v>
      </c>
      <c r="M9" s="318" t="s">
        <v>5470</v>
      </c>
      <c r="N9" s="259"/>
      <c r="O9" s="318" t="s">
        <v>5471</v>
      </c>
      <c r="P9" s="259"/>
      <c r="Q9" s="146" t="s">
        <v>5475</v>
      </c>
      <c r="R9" s="147"/>
    </row>
    <row r="10" spans="1:18" ht="21" hidden="1" customHeight="1">
      <c r="A10" s="316" t="s">
        <v>3052</v>
      </c>
      <c r="B10" s="259"/>
      <c r="C10" s="317" t="s">
        <v>5468</v>
      </c>
      <c r="D10" s="259"/>
      <c r="E10" s="144" t="s">
        <v>5469</v>
      </c>
      <c r="F10" s="144" t="s">
        <v>5470</v>
      </c>
      <c r="G10" s="318" t="s">
        <v>5471</v>
      </c>
      <c r="H10" s="259"/>
      <c r="I10" s="145" t="s">
        <v>170</v>
      </c>
      <c r="J10" s="318" t="s">
        <v>5472</v>
      </c>
      <c r="K10" s="259"/>
      <c r="L10" s="144" t="s">
        <v>5473</v>
      </c>
      <c r="M10" s="318" t="s">
        <v>5470</v>
      </c>
      <c r="N10" s="259"/>
      <c r="O10" s="318" t="s">
        <v>5471</v>
      </c>
      <c r="P10" s="259"/>
      <c r="Q10" s="146" t="s">
        <v>5476</v>
      </c>
      <c r="R10" s="147"/>
    </row>
    <row r="11" spans="1:18" ht="21" hidden="1" customHeight="1">
      <c r="A11" s="316" t="s">
        <v>3055</v>
      </c>
      <c r="B11" s="259"/>
      <c r="C11" s="317" t="s">
        <v>5468</v>
      </c>
      <c r="D11" s="259"/>
      <c r="E11" s="144" t="s">
        <v>5469</v>
      </c>
      <c r="F11" s="144" t="s">
        <v>5470</v>
      </c>
      <c r="G11" s="318" t="s">
        <v>5471</v>
      </c>
      <c r="H11" s="259"/>
      <c r="I11" s="145" t="s">
        <v>170</v>
      </c>
      <c r="J11" s="318" t="s">
        <v>5472</v>
      </c>
      <c r="K11" s="259"/>
      <c r="L11" s="144" t="s">
        <v>5473</v>
      </c>
      <c r="M11" s="318" t="s">
        <v>5470</v>
      </c>
      <c r="N11" s="259"/>
      <c r="O11" s="318" t="s">
        <v>5471</v>
      </c>
      <c r="P11" s="259"/>
      <c r="Q11" s="146" t="s">
        <v>5477</v>
      </c>
      <c r="R11" s="147"/>
    </row>
    <row r="12" spans="1:18" ht="21" hidden="1" customHeight="1">
      <c r="A12" s="316" t="s">
        <v>3059</v>
      </c>
      <c r="B12" s="259"/>
      <c r="C12" s="317" t="s">
        <v>5468</v>
      </c>
      <c r="D12" s="259"/>
      <c r="E12" s="144" t="s">
        <v>5469</v>
      </c>
      <c r="F12" s="144" t="s">
        <v>5470</v>
      </c>
      <c r="G12" s="318" t="s">
        <v>5471</v>
      </c>
      <c r="H12" s="259"/>
      <c r="I12" s="145" t="s">
        <v>170</v>
      </c>
      <c r="J12" s="318" t="s">
        <v>5472</v>
      </c>
      <c r="K12" s="259"/>
      <c r="L12" s="144" t="s">
        <v>5473</v>
      </c>
      <c r="M12" s="318" t="s">
        <v>5470</v>
      </c>
      <c r="N12" s="259"/>
      <c r="O12" s="318" t="s">
        <v>5471</v>
      </c>
      <c r="P12" s="259"/>
      <c r="Q12" s="146" t="s">
        <v>5474</v>
      </c>
      <c r="R12" s="147"/>
    </row>
    <row r="13" spans="1:18" ht="21" hidden="1" customHeight="1">
      <c r="A13" s="316" t="s">
        <v>3063</v>
      </c>
      <c r="B13" s="259"/>
      <c r="C13" s="317" t="s">
        <v>5468</v>
      </c>
      <c r="D13" s="259"/>
      <c r="E13" s="144" t="s">
        <v>5469</v>
      </c>
      <c r="F13" s="144" t="s">
        <v>5470</v>
      </c>
      <c r="G13" s="318" t="s">
        <v>5471</v>
      </c>
      <c r="H13" s="259"/>
      <c r="I13" s="145" t="s">
        <v>170</v>
      </c>
      <c r="J13" s="318" t="s">
        <v>5472</v>
      </c>
      <c r="K13" s="259"/>
      <c r="L13" s="144" t="s">
        <v>5473</v>
      </c>
      <c r="M13" s="318" t="s">
        <v>5470</v>
      </c>
      <c r="N13" s="259"/>
      <c r="O13" s="318" t="s">
        <v>5471</v>
      </c>
      <c r="P13" s="259"/>
      <c r="Q13" s="146" t="s">
        <v>5475</v>
      </c>
      <c r="R13" s="147"/>
    </row>
    <row r="14" spans="1:18" ht="21" hidden="1" customHeight="1">
      <c r="A14" s="316" t="s">
        <v>3066</v>
      </c>
      <c r="B14" s="259"/>
      <c r="C14" s="317" t="s">
        <v>5468</v>
      </c>
      <c r="D14" s="259"/>
      <c r="E14" s="144" t="s">
        <v>5469</v>
      </c>
      <c r="F14" s="144" t="s">
        <v>5470</v>
      </c>
      <c r="G14" s="318" t="s">
        <v>5471</v>
      </c>
      <c r="H14" s="259"/>
      <c r="I14" s="145" t="s">
        <v>170</v>
      </c>
      <c r="J14" s="318" t="s">
        <v>5472</v>
      </c>
      <c r="K14" s="259"/>
      <c r="L14" s="144" t="s">
        <v>5473</v>
      </c>
      <c r="M14" s="318" t="s">
        <v>5470</v>
      </c>
      <c r="N14" s="259"/>
      <c r="O14" s="318" t="s">
        <v>5471</v>
      </c>
      <c r="P14" s="259"/>
      <c r="Q14" s="146" t="s">
        <v>5476</v>
      </c>
      <c r="R14" s="147"/>
    </row>
    <row r="15" spans="1:18" ht="21" hidden="1" customHeight="1">
      <c r="A15" s="316" t="s">
        <v>3069</v>
      </c>
      <c r="B15" s="259"/>
      <c r="C15" s="317" t="s">
        <v>5468</v>
      </c>
      <c r="D15" s="259"/>
      <c r="E15" s="144" t="s">
        <v>5469</v>
      </c>
      <c r="F15" s="144" t="s">
        <v>5470</v>
      </c>
      <c r="G15" s="318" t="s">
        <v>5471</v>
      </c>
      <c r="H15" s="259"/>
      <c r="I15" s="145" t="s">
        <v>170</v>
      </c>
      <c r="J15" s="318" t="s">
        <v>5472</v>
      </c>
      <c r="K15" s="259"/>
      <c r="L15" s="144" t="s">
        <v>5473</v>
      </c>
      <c r="M15" s="318" t="s">
        <v>5470</v>
      </c>
      <c r="N15" s="259"/>
      <c r="O15" s="318" t="s">
        <v>5471</v>
      </c>
      <c r="P15" s="259"/>
      <c r="Q15" s="146" t="s">
        <v>5477</v>
      </c>
      <c r="R15" s="147"/>
    </row>
    <row r="16" spans="1:18" ht="21" hidden="1" customHeight="1">
      <c r="A16" s="316" t="s">
        <v>484</v>
      </c>
      <c r="B16" s="259"/>
      <c r="C16" s="325" t="s">
        <v>5478</v>
      </c>
      <c r="D16" s="259"/>
      <c r="E16" s="144" t="s">
        <v>5479</v>
      </c>
      <c r="F16" s="144" t="s">
        <v>5470</v>
      </c>
      <c r="G16" s="318" t="s">
        <v>5471</v>
      </c>
      <c r="H16" s="259"/>
      <c r="I16" s="145" t="s">
        <v>170</v>
      </c>
      <c r="J16" s="318" t="s">
        <v>5472</v>
      </c>
      <c r="K16" s="259"/>
      <c r="L16" s="144" t="s">
        <v>5473</v>
      </c>
      <c r="M16" s="318" t="s">
        <v>5470</v>
      </c>
      <c r="N16" s="259"/>
      <c r="O16" s="318" t="s">
        <v>5471</v>
      </c>
      <c r="P16" s="259"/>
      <c r="Q16" s="146"/>
      <c r="R16" s="147"/>
    </row>
    <row r="17" spans="1:18" ht="21" hidden="1" customHeight="1">
      <c r="A17" s="316" t="s">
        <v>491</v>
      </c>
      <c r="B17" s="259"/>
      <c r="C17" s="325" t="s">
        <v>5478</v>
      </c>
      <c r="D17" s="259"/>
      <c r="E17" s="144" t="s">
        <v>5479</v>
      </c>
      <c r="F17" s="144" t="s">
        <v>5470</v>
      </c>
      <c r="G17" s="318" t="s">
        <v>5471</v>
      </c>
      <c r="H17" s="259"/>
      <c r="I17" s="145" t="s">
        <v>170</v>
      </c>
      <c r="J17" s="318" t="s">
        <v>5472</v>
      </c>
      <c r="K17" s="259"/>
      <c r="L17" s="144" t="s">
        <v>5473</v>
      </c>
      <c r="M17" s="318" t="s">
        <v>5470</v>
      </c>
      <c r="N17" s="259"/>
      <c r="O17" s="318" t="s">
        <v>5471</v>
      </c>
      <c r="P17" s="259"/>
      <c r="Q17" s="146"/>
      <c r="R17" s="147"/>
    </row>
    <row r="18" spans="1:18" ht="21" hidden="1" customHeight="1">
      <c r="A18" s="316" t="s">
        <v>495</v>
      </c>
      <c r="B18" s="259"/>
      <c r="C18" s="317" t="s">
        <v>5480</v>
      </c>
      <c r="D18" s="259"/>
      <c r="E18" s="144" t="s">
        <v>5479</v>
      </c>
      <c r="F18" s="144" t="s">
        <v>5470</v>
      </c>
      <c r="G18" s="318" t="s">
        <v>5471</v>
      </c>
      <c r="H18" s="259"/>
      <c r="I18" s="137" t="s">
        <v>522</v>
      </c>
      <c r="J18" s="318" t="s">
        <v>5472</v>
      </c>
      <c r="K18" s="259"/>
      <c r="L18" s="144" t="s">
        <v>5473</v>
      </c>
      <c r="M18" s="318" t="s">
        <v>5470</v>
      </c>
      <c r="N18" s="259"/>
      <c r="O18" s="318" t="s">
        <v>5471</v>
      </c>
      <c r="P18" s="259"/>
      <c r="Q18" s="146"/>
      <c r="R18" s="147"/>
    </row>
    <row r="19" spans="1:18" ht="21" hidden="1" customHeight="1">
      <c r="A19" s="316" t="s">
        <v>609</v>
      </c>
      <c r="B19" s="259"/>
      <c r="C19" s="318" t="s">
        <v>5481</v>
      </c>
      <c r="D19" s="259"/>
      <c r="E19" s="144" t="s">
        <v>5479</v>
      </c>
      <c r="F19" s="144" t="s">
        <v>5470</v>
      </c>
      <c r="G19" s="318" t="s">
        <v>5482</v>
      </c>
      <c r="H19" s="259"/>
      <c r="I19" s="145" t="s">
        <v>170</v>
      </c>
      <c r="J19" s="317" t="s">
        <v>5483</v>
      </c>
      <c r="K19" s="259"/>
      <c r="L19" s="144" t="s">
        <v>5473</v>
      </c>
      <c r="M19" s="318" t="s">
        <v>5470</v>
      </c>
      <c r="N19" s="259"/>
      <c r="O19" s="318" t="s">
        <v>5482</v>
      </c>
      <c r="P19" s="259"/>
      <c r="Q19" s="146"/>
      <c r="R19" s="147"/>
    </row>
    <row r="20" spans="1:18" ht="21" hidden="1" customHeight="1">
      <c r="A20" s="316" t="s">
        <v>502</v>
      </c>
      <c r="B20" s="259"/>
      <c r="C20" s="325" t="s">
        <v>5478</v>
      </c>
      <c r="D20" s="259"/>
      <c r="E20" s="144" t="s">
        <v>5479</v>
      </c>
      <c r="F20" s="144" t="s">
        <v>5470</v>
      </c>
      <c r="G20" s="318" t="s">
        <v>5471</v>
      </c>
      <c r="H20" s="259"/>
      <c r="I20" s="145" t="s">
        <v>170</v>
      </c>
      <c r="J20" s="318" t="s">
        <v>5472</v>
      </c>
      <c r="K20" s="259"/>
      <c r="L20" s="144" t="s">
        <v>5473</v>
      </c>
      <c r="M20" s="318" t="s">
        <v>5470</v>
      </c>
      <c r="N20" s="259"/>
      <c r="O20" s="318" t="s">
        <v>5471</v>
      </c>
      <c r="P20" s="259"/>
      <c r="Q20" s="146"/>
      <c r="R20" s="147"/>
    </row>
    <row r="21" spans="1:18" ht="21" hidden="1" customHeight="1">
      <c r="A21" s="316" t="s">
        <v>506</v>
      </c>
      <c r="B21" s="259"/>
      <c r="C21" s="325" t="s">
        <v>5478</v>
      </c>
      <c r="D21" s="259"/>
      <c r="E21" s="144" t="s">
        <v>5479</v>
      </c>
      <c r="F21" s="144" t="s">
        <v>5470</v>
      </c>
      <c r="G21" s="318" t="s">
        <v>5471</v>
      </c>
      <c r="H21" s="259"/>
      <c r="I21" s="145" t="s">
        <v>170</v>
      </c>
      <c r="J21" s="318" t="s">
        <v>5472</v>
      </c>
      <c r="K21" s="259"/>
      <c r="L21" s="144" t="s">
        <v>5473</v>
      </c>
      <c r="M21" s="318" t="s">
        <v>5470</v>
      </c>
      <c r="N21" s="259"/>
      <c r="O21" s="318" t="s">
        <v>5471</v>
      </c>
      <c r="P21" s="259"/>
      <c r="Q21" s="146"/>
      <c r="R21" s="147"/>
    </row>
    <row r="22" spans="1:18" ht="21" hidden="1" customHeight="1">
      <c r="A22" s="316" t="s">
        <v>615</v>
      </c>
      <c r="B22" s="259"/>
      <c r="C22" s="318" t="s">
        <v>5481</v>
      </c>
      <c r="D22" s="259"/>
      <c r="E22" s="144" t="s">
        <v>5479</v>
      </c>
      <c r="F22" s="144" t="s">
        <v>5470</v>
      </c>
      <c r="G22" s="318" t="s">
        <v>5482</v>
      </c>
      <c r="H22" s="259"/>
      <c r="I22" s="145" t="s">
        <v>170</v>
      </c>
      <c r="J22" s="317" t="s">
        <v>5483</v>
      </c>
      <c r="K22" s="259"/>
      <c r="L22" s="144" t="s">
        <v>5473</v>
      </c>
      <c r="M22" s="318" t="s">
        <v>5470</v>
      </c>
      <c r="N22" s="259"/>
      <c r="O22" s="318" t="s">
        <v>5482</v>
      </c>
      <c r="P22" s="259"/>
      <c r="Q22" s="146"/>
      <c r="R22" s="147"/>
    </row>
    <row r="23" spans="1:18" ht="21" hidden="1" customHeight="1">
      <c r="A23" s="316" t="s">
        <v>543</v>
      </c>
      <c r="B23" s="259"/>
      <c r="C23" s="318" t="s">
        <v>5484</v>
      </c>
      <c r="D23" s="259"/>
      <c r="E23" s="144" t="s">
        <v>5479</v>
      </c>
      <c r="F23" s="144" t="s">
        <v>5470</v>
      </c>
      <c r="G23" s="318" t="s">
        <v>5482</v>
      </c>
      <c r="H23" s="259"/>
      <c r="I23" s="145" t="s">
        <v>170</v>
      </c>
      <c r="J23" s="317" t="s">
        <v>5483</v>
      </c>
      <c r="K23" s="259"/>
      <c r="L23" s="144" t="s">
        <v>5473</v>
      </c>
      <c r="M23" s="318" t="s">
        <v>5470</v>
      </c>
      <c r="N23" s="259"/>
      <c r="O23" s="318" t="s">
        <v>5482</v>
      </c>
      <c r="P23" s="259"/>
      <c r="Q23" s="146" t="s">
        <v>5485</v>
      </c>
      <c r="R23" s="147"/>
    </row>
    <row r="24" spans="1:18" ht="21" hidden="1" customHeight="1">
      <c r="A24" s="316" t="s">
        <v>510</v>
      </c>
      <c r="B24" s="259"/>
      <c r="C24" s="326" t="s">
        <v>5486</v>
      </c>
      <c r="D24" s="259"/>
      <c r="E24" s="144" t="s">
        <v>5479</v>
      </c>
      <c r="F24" s="144" t="s">
        <v>5470</v>
      </c>
      <c r="G24" s="318" t="s">
        <v>5471</v>
      </c>
      <c r="H24" s="259"/>
      <c r="I24" s="145" t="s">
        <v>170</v>
      </c>
      <c r="J24" s="318" t="s">
        <v>5472</v>
      </c>
      <c r="K24" s="259"/>
      <c r="L24" s="144" t="s">
        <v>5473</v>
      </c>
      <c r="M24" s="318" t="s">
        <v>5470</v>
      </c>
      <c r="N24" s="259"/>
      <c r="O24" s="318" t="s">
        <v>5471</v>
      </c>
      <c r="P24" s="259"/>
      <c r="Q24" s="146" t="s">
        <v>5487</v>
      </c>
      <c r="R24" s="147"/>
    </row>
    <row r="25" spans="1:18" ht="21" hidden="1" customHeight="1">
      <c r="A25" s="316" t="s">
        <v>516</v>
      </c>
      <c r="B25" s="259"/>
      <c r="C25" s="317" t="s">
        <v>5480</v>
      </c>
      <c r="D25" s="259"/>
      <c r="E25" s="144" t="s">
        <v>5479</v>
      </c>
      <c r="F25" s="144" t="s">
        <v>5470</v>
      </c>
      <c r="G25" s="318" t="s">
        <v>5471</v>
      </c>
      <c r="H25" s="259"/>
      <c r="I25" s="137" t="s">
        <v>522</v>
      </c>
      <c r="J25" s="318" t="s">
        <v>5472</v>
      </c>
      <c r="K25" s="259"/>
      <c r="L25" s="144" t="s">
        <v>5473</v>
      </c>
      <c r="M25" s="318" t="s">
        <v>5470</v>
      </c>
      <c r="N25" s="259"/>
      <c r="O25" s="318" t="s">
        <v>5471</v>
      </c>
      <c r="P25" s="259"/>
      <c r="Q25" s="146" t="s">
        <v>5488</v>
      </c>
      <c r="R25" s="147"/>
    </row>
    <row r="26" spans="1:18" ht="21" hidden="1" customHeight="1">
      <c r="A26" s="316" t="s">
        <v>523</v>
      </c>
      <c r="B26" s="259"/>
      <c r="C26" s="317" t="s">
        <v>5468</v>
      </c>
      <c r="D26" s="259"/>
      <c r="E26" s="144" t="s">
        <v>5469</v>
      </c>
      <c r="F26" s="144" t="s">
        <v>5470</v>
      </c>
      <c r="G26" s="318" t="s">
        <v>5471</v>
      </c>
      <c r="H26" s="259"/>
      <c r="I26" s="145" t="s">
        <v>170</v>
      </c>
      <c r="J26" s="318" t="s">
        <v>5472</v>
      </c>
      <c r="K26" s="259"/>
      <c r="L26" s="144" t="s">
        <v>5473</v>
      </c>
      <c r="M26" s="318" t="s">
        <v>5470</v>
      </c>
      <c r="N26" s="259"/>
      <c r="O26" s="318" t="s">
        <v>5471</v>
      </c>
      <c r="P26" s="259"/>
      <c r="Q26" s="146" t="s">
        <v>5489</v>
      </c>
      <c r="R26" s="147"/>
    </row>
    <row r="27" spans="1:18" ht="21" hidden="1" customHeight="1">
      <c r="A27" s="316" t="s">
        <v>528</v>
      </c>
      <c r="B27" s="259"/>
      <c r="C27" s="317" t="s">
        <v>5468</v>
      </c>
      <c r="D27" s="259"/>
      <c r="E27" s="144" t="s">
        <v>5469</v>
      </c>
      <c r="F27" s="144" t="s">
        <v>5470</v>
      </c>
      <c r="G27" s="318" t="s">
        <v>5471</v>
      </c>
      <c r="H27" s="259"/>
      <c r="I27" s="145" t="s">
        <v>170</v>
      </c>
      <c r="J27" s="318" t="s">
        <v>5472</v>
      </c>
      <c r="K27" s="259"/>
      <c r="L27" s="144" t="s">
        <v>5473</v>
      </c>
      <c r="M27" s="318" t="s">
        <v>5470</v>
      </c>
      <c r="N27" s="259"/>
      <c r="O27" s="318" t="s">
        <v>5471</v>
      </c>
      <c r="P27" s="259"/>
      <c r="Q27" s="146" t="s">
        <v>5490</v>
      </c>
      <c r="R27" s="147"/>
    </row>
    <row r="28" spans="1:18" ht="21" hidden="1" customHeight="1">
      <c r="A28" s="316" t="s">
        <v>531</v>
      </c>
      <c r="B28" s="259"/>
      <c r="C28" s="317" t="s">
        <v>5468</v>
      </c>
      <c r="D28" s="259"/>
      <c r="E28" s="144" t="s">
        <v>5469</v>
      </c>
      <c r="F28" s="144" t="s">
        <v>5470</v>
      </c>
      <c r="G28" s="318" t="s">
        <v>5471</v>
      </c>
      <c r="H28" s="259"/>
      <c r="I28" s="145" t="s">
        <v>170</v>
      </c>
      <c r="J28" s="318" t="s">
        <v>5472</v>
      </c>
      <c r="K28" s="259"/>
      <c r="L28" s="144" t="s">
        <v>5473</v>
      </c>
      <c r="M28" s="318" t="s">
        <v>5470</v>
      </c>
      <c r="N28" s="259"/>
      <c r="O28" s="318" t="s">
        <v>5471</v>
      </c>
      <c r="P28" s="259"/>
      <c r="Q28" s="146" t="s">
        <v>5491</v>
      </c>
      <c r="R28" s="147"/>
    </row>
    <row r="29" spans="1:18" ht="21" hidden="1" customHeight="1">
      <c r="A29" s="316" t="s">
        <v>533</v>
      </c>
      <c r="B29" s="259"/>
      <c r="C29" s="317" t="s">
        <v>5468</v>
      </c>
      <c r="D29" s="259"/>
      <c r="E29" s="144" t="s">
        <v>5469</v>
      </c>
      <c r="F29" s="144" t="s">
        <v>5470</v>
      </c>
      <c r="G29" s="318" t="s">
        <v>5471</v>
      </c>
      <c r="H29" s="259"/>
      <c r="I29" s="145" t="s">
        <v>170</v>
      </c>
      <c r="J29" s="318" t="s">
        <v>5472</v>
      </c>
      <c r="K29" s="259"/>
      <c r="L29" s="144" t="s">
        <v>5473</v>
      </c>
      <c r="M29" s="318" t="s">
        <v>5470</v>
      </c>
      <c r="N29" s="259"/>
      <c r="O29" s="318" t="s">
        <v>5471</v>
      </c>
      <c r="P29" s="259"/>
      <c r="Q29" s="146" t="s">
        <v>5492</v>
      </c>
      <c r="R29" s="147"/>
    </row>
    <row r="30" spans="1:18" ht="21" hidden="1" customHeight="1">
      <c r="A30" s="316" t="s">
        <v>536</v>
      </c>
      <c r="B30" s="259"/>
      <c r="C30" s="317" t="s">
        <v>5468</v>
      </c>
      <c r="D30" s="259"/>
      <c r="E30" s="144" t="s">
        <v>5469</v>
      </c>
      <c r="F30" s="144" t="s">
        <v>5470</v>
      </c>
      <c r="G30" s="318" t="s">
        <v>5471</v>
      </c>
      <c r="H30" s="259"/>
      <c r="I30" s="145" t="s">
        <v>170</v>
      </c>
      <c r="J30" s="318" t="s">
        <v>5472</v>
      </c>
      <c r="K30" s="259"/>
      <c r="L30" s="144" t="s">
        <v>5473</v>
      </c>
      <c r="M30" s="318" t="s">
        <v>5470</v>
      </c>
      <c r="N30" s="259"/>
      <c r="O30" s="318" t="s">
        <v>5471</v>
      </c>
      <c r="P30" s="259"/>
      <c r="Q30" s="146" t="s">
        <v>5493</v>
      </c>
      <c r="R30" s="147"/>
    </row>
    <row r="31" spans="1:18" s="153" customFormat="1" ht="21" hidden="1" customHeight="1">
      <c r="A31" s="327" t="s">
        <v>3072</v>
      </c>
      <c r="B31" s="259"/>
      <c r="C31" s="328" t="s">
        <v>5468</v>
      </c>
      <c r="D31" s="259"/>
      <c r="E31" s="149" t="s">
        <v>5469</v>
      </c>
      <c r="F31" s="149" t="s">
        <v>5470</v>
      </c>
      <c r="G31" s="329" t="s">
        <v>5471</v>
      </c>
      <c r="H31" s="259"/>
      <c r="I31" s="150" t="s">
        <v>170</v>
      </c>
      <c r="J31" s="329" t="s">
        <v>5472</v>
      </c>
      <c r="K31" s="259"/>
      <c r="L31" s="149" t="s">
        <v>5473</v>
      </c>
      <c r="M31" s="329" t="s">
        <v>5470</v>
      </c>
      <c r="N31" s="259"/>
      <c r="O31" s="329" t="s">
        <v>5471</v>
      </c>
      <c r="P31" s="259"/>
      <c r="Q31" s="151" t="s">
        <v>5493</v>
      </c>
      <c r="R31" s="152"/>
    </row>
    <row r="32" spans="1:18" ht="21" hidden="1" customHeight="1">
      <c r="A32" s="316" t="s">
        <v>539</v>
      </c>
      <c r="B32" s="259"/>
      <c r="C32" s="318" t="s">
        <v>5484</v>
      </c>
      <c r="D32" s="259"/>
      <c r="E32" s="144" t="s">
        <v>5469</v>
      </c>
      <c r="F32" s="144" t="s">
        <v>5470</v>
      </c>
      <c r="G32" s="318" t="s">
        <v>5471</v>
      </c>
      <c r="H32" s="259"/>
      <c r="I32" s="145" t="s">
        <v>170</v>
      </c>
      <c r="J32" s="318" t="s">
        <v>5472</v>
      </c>
      <c r="K32" s="259"/>
      <c r="L32" s="144" t="s">
        <v>5473</v>
      </c>
      <c r="M32" s="318" t="s">
        <v>5470</v>
      </c>
      <c r="N32" s="259"/>
      <c r="O32" s="318" t="s">
        <v>5471</v>
      </c>
      <c r="P32" s="259"/>
      <c r="Q32" s="146" t="s">
        <v>5494</v>
      </c>
      <c r="R32" s="147"/>
    </row>
    <row r="33" spans="1:18" ht="21" hidden="1" customHeight="1">
      <c r="A33" s="316" t="s">
        <v>3352</v>
      </c>
      <c r="B33" s="259"/>
      <c r="C33" s="325" t="s">
        <v>5495</v>
      </c>
      <c r="D33" s="259"/>
      <c r="E33" s="144" t="s">
        <v>5479</v>
      </c>
      <c r="F33" s="144" t="s">
        <v>5470</v>
      </c>
      <c r="G33" s="318" t="s">
        <v>5482</v>
      </c>
      <c r="H33" s="259"/>
      <c r="I33" s="145" t="s">
        <v>170</v>
      </c>
      <c r="J33" s="317" t="s">
        <v>5483</v>
      </c>
      <c r="K33" s="259"/>
      <c r="L33" s="144" t="s">
        <v>5473</v>
      </c>
      <c r="M33" s="318" t="s">
        <v>5470</v>
      </c>
      <c r="N33" s="259"/>
      <c r="O33" s="318" t="s">
        <v>5482</v>
      </c>
      <c r="P33" s="259"/>
      <c r="Q33" s="146"/>
      <c r="R33" s="147"/>
    </row>
    <row r="34" spans="1:18" ht="21" hidden="1" customHeight="1">
      <c r="A34" s="316" t="s">
        <v>621</v>
      </c>
      <c r="B34" s="259"/>
      <c r="C34" s="325" t="s">
        <v>5495</v>
      </c>
      <c r="D34" s="259"/>
      <c r="E34" s="144" t="s">
        <v>5479</v>
      </c>
      <c r="F34" s="144" t="s">
        <v>5470</v>
      </c>
      <c r="G34" s="318" t="s">
        <v>5482</v>
      </c>
      <c r="H34" s="259"/>
      <c r="I34" s="145" t="s">
        <v>170</v>
      </c>
      <c r="J34" s="317" t="s">
        <v>5483</v>
      </c>
      <c r="K34" s="259"/>
      <c r="L34" s="144" t="s">
        <v>5473</v>
      </c>
      <c r="M34" s="318" t="s">
        <v>5470</v>
      </c>
      <c r="N34" s="259"/>
      <c r="O34" s="318" t="s">
        <v>5482</v>
      </c>
      <c r="P34" s="259"/>
      <c r="Q34" s="146"/>
      <c r="R34" s="147"/>
    </row>
    <row r="35" spans="1:18" ht="21" hidden="1" customHeight="1">
      <c r="A35" s="316" t="s">
        <v>3357</v>
      </c>
      <c r="B35" s="259"/>
      <c r="C35" s="325" t="s">
        <v>5495</v>
      </c>
      <c r="D35" s="259"/>
      <c r="E35" s="144" t="s">
        <v>5479</v>
      </c>
      <c r="F35" s="144" t="s">
        <v>5470</v>
      </c>
      <c r="G35" s="318" t="s">
        <v>5482</v>
      </c>
      <c r="H35" s="259"/>
      <c r="I35" s="145" t="s">
        <v>170</v>
      </c>
      <c r="J35" s="317" t="s">
        <v>5483</v>
      </c>
      <c r="K35" s="259"/>
      <c r="L35" s="144" t="s">
        <v>5473</v>
      </c>
      <c r="M35" s="318" t="s">
        <v>5470</v>
      </c>
      <c r="N35" s="259"/>
      <c r="O35" s="318" t="s">
        <v>5482</v>
      </c>
      <c r="P35" s="259"/>
      <c r="Q35" s="146"/>
      <c r="R35" s="147"/>
    </row>
    <row r="36" spans="1:18" ht="21" hidden="1" customHeight="1">
      <c r="A36" s="316" t="s">
        <v>3361</v>
      </c>
      <c r="B36" s="259"/>
      <c r="C36" s="325" t="s">
        <v>5495</v>
      </c>
      <c r="D36" s="259"/>
      <c r="E36" s="144" t="s">
        <v>5479</v>
      </c>
      <c r="F36" s="144" t="s">
        <v>5470</v>
      </c>
      <c r="G36" s="318" t="s">
        <v>5482</v>
      </c>
      <c r="H36" s="259"/>
      <c r="I36" s="145" t="s">
        <v>170</v>
      </c>
      <c r="J36" s="317" t="s">
        <v>5483</v>
      </c>
      <c r="K36" s="259"/>
      <c r="L36" s="144" t="s">
        <v>5473</v>
      </c>
      <c r="M36" s="318" t="s">
        <v>5470</v>
      </c>
      <c r="N36" s="259"/>
      <c r="O36" s="318" t="s">
        <v>5482</v>
      </c>
      <c r="P36" s="259"/>
      <c r="Q36" s="146"/>
      <c r="R36" s="147"/>
    </row>
    <row r="37" spans="1:18" ht="21" hidden="1" customHeight="1">
      <c r="A37" s="316" t="s">
        <v>3365</v>
      </c>
      <c r="B37" s="259"/>
      <c r="C37" s="325" t="s">
        <v>5495</v>
      </c>
      <c r="D37" s="259"/>
      <c r="E37" s="144" t="s">
        <v>5479</v>
      </c>
      <c r="F37" s="144" t="s">
        <v>5470</v>
      </c>
      <c r="G37" s="318" t="s">
        <v>5482</v>
      </c>
      <c r="H37" s="259"/>
      <c r="I37" s="145" t="s">
        <v>170</v>
      </c>
      <c r="J37" s="317" t="s">
        <v>5483</v>
      </c>
      <c r="K37" s="259"/>
      <c r="L37" s="144" t="s">
        <v>5473</v>
      </c>
      <c r="M37" s="318" t="s">
        <v>5470</v>
      </c>
      <c r="N37" s="259"/>
      <c r="O37" s="318" t="s">
        <v>5482</v>
      </c>
      <c r="P37" s="259"/>
      <c r="Q37" s="146"/>
      <c r="R37" s="147"/>
    </row>
    <row r="38" spans="1:18" ht="21" hidden="1" customHeight="1">
      <c r="A38" s="316" t="s">
        <v>3258</v>
      </c>
      <c r="B38" s="259"/>
      <c r="C38" s="318" t="s">
        <v>5496</v>
      </c>
      <c r="D38" s="259"/>
      <c r="E38" s="144" t="s">
        <v>5479</v>
      </c>
      <c r="F38" s="144" t="s">
        <v>5470</v>
      </c>
      <c r="G38" s="318" t="s">
        <v>5471</v>
      </c>
      <c r="H38" s="259"/>
      <c r="I38" s="137" t="s">
        <v>501</v>
      </c>
      <c r="J38" s="318" t="s">
        <v>5472</v>
      </c>
      <c r="K38" s="259"/>
      <c r="L38" s="144" t="s">
        <v>5473</v>
      </c>
      <c r="M38" s="318" t="s">
        <v>5470</v>
      </c>
      <c r="N38" s="259"/>
      <c r="O38" s="318" t="s">
        <v>5471</v>
      </c>
      <c r="P38" s="259"/>
      <c r="Q38" s="146"/>
      <c r="R38" s="147"/>
    </row>
    <row r="39" spans="1:18" ht="21" hidden="1" customHeight="1">
      <c r="A39" s="316" t="s">
        <v>2755</v>
      </c>
      <c r="B39" s="259"/>
      <c r="C39" s="318" t="s">
        <v>5481</v>
      </c>
      <c r="D39" s="259"/>
      <c r="E39" s="144" t="s">
        <v>5479</v>
      </c>
      <c r="F39" s="144" t="s">
        <v>5470</v>
      </c>
      <c r="G39" s="318" t="s">
        <v>5482</v>
      </c>
      <c r="H39" s="259"/>
      <c r="I39" s="145" t="s">
        <v>170</v>
      </c>
      <c r="J39" s="317" t="s">
        <v>5483</v>
      </c>
      <c r="K39" s="259"/>
      <c r="L39" s="149" t="s">
        <v>5497</v>
      </c>
      <c r="M39" s="318" t="s">
        <v>5470</v>
      </c>
      <c r="N39" s="259"/>
      <c r="O39" s="318" t="s">
        <v>5482</v>
      </c>
      <c r="P39" s="259"/>
      <c r="Q39" s="146"/>
      <c r="R39" s="147"/>
    </row>
    <row r="40" spans="1:18" ht="21" hidden="1" customHeight="1">
      <c r="A40" s="316" t="s">
        <v>2759</v>
      </c>
      <c r="B40" s="259"/>
      <c r="C40" s="318" t="s">
        <v>5481</v>
      </c>
      <c r="D40" s="259"/>
      <c r="E40" s="144" t="s">
        <v>5479</v>
      </c>
      <c r="F40" s="144" t="s">
        <v>5470</v>
      </c>
      <c r="G40" s="318" t="s">
        <v>5482</v>
      </c>
      <c r="H40" s="259"/>
      <c r="I40" s="145" t="s">
        <v>170</v>
      </c>
      <c r="J40" s="317" t="s">
        <v>5483</v>
      </c>
      <c r="K40" s="259"/>
      <c r="L40" s="149" t="s">
        <v>5497</v>
      </c>
      <c r="M40" s="318" t="s">
        <v>5470</v>
      </c>
      <c r="N40" s="259"/>
      <c r="O40" s="318" t="s">
        <v>5482</v>
      </c>
      <c r="P40" s="259"/>
      <c r="Q40" s="146"/>
      <c r="R40" s="147"/>
    </row>
    <row r="41" spans="1:18" ht="21" hidden="1" customHeight="1">
      <c r="A41" s="316" t="s">
        <v>2763</v>
      </c>
      <c r="B41" s="259"/>
      <c r="C41" s="318" t="s">
        <v>5481</v>
      </c>
      <c r="D41" s="259"/>
      <c r="E41" s="144" t="s">
        <v>5479</v>
      </c>
      <c r="F41" s="144" t="s">
        <v>5470</v>
      </c>
      <c r="G41" s="318" t="s">
        <v>5482</v>
      </c>
      <c r="H41" s="259"/>
      <c r="I41" s="145" t="s">
        <v>170</v>
      </c>
      <c r="J41" s="317" t="s">
        <v>5483</v>
      </c>
      <c r="K41" s="259"/>
      <c r="L41" s="149" t="s">
        <v>5497</v>
      </c>
      <c r="M41" s="318" t="s">
        <v>5470</v>
      </c>
      <c r="N41" s="259"/>
      <c r="O41" s="318" t="s">
        <v>5482</v>
      </c>
      <c r="P41" s="259"/>
      <c r="Q41" s="146"/>
      <c r="R41" s="147"/>
    </row>
    <row r="42" spans="1:18" ht="21" hidden="1" customHeight="1">
      <c r="A42" s="316" t="s">
        <v>2765</v>
      </c>
      <c r="B42" s="259"/>
      <c r="C42" s="318" t="s">
        <v>5481</v>
      </c>
      <c r="D42" s="259"/>
      <c r="E42" s="144" t="s">
        <v>5479</v>
      </c>
      <c r="F42" s="144" t="s">
        <v>5470</v>
      </c>
      <c r="G42" s="318" t="s">
        <v>5482</v>
      </c>
      <c r="H42" s="259"/>
      <c r="I42" s="145" t="s">
        <v>170</v>
      </c>
      <c r="J42" s="317" t="s">
        <v>5483</v>
      </c>
      <c r="K42" s="259"/>
      <c r="L42" s="149" t="s">
        <v>5497</v>
      </c>
      <c r="M42" s="318" t="s">
        <v>5470</v>
      </c>
      <c r="N42" s="259"/>
      <c r="O42" s="318" t="s">
        <v>5482</v>
      </c>
      <c r="P42" s="259"/>
      <c r="Q42" s="146"/>
      <c r="R42" s="147"/>
    </row>
    <row r="43" spans="1:18" ht="21" hidden="1" customHeight="1">
      <c r="A43" s="316" t="s">
        <v>2769</v>
      </c>
      <c r="B43" s="259"/>
      <c r="C43" s="318" t="s">
        <v>5481</v>
      </c>
      <c r="D43" s="259"/>
      <c r="E43" s="144" t="s">
        <v>5479</v>
      </c>
      <c r="F43" s="144" t="s">
        <v>5470</v>
      </c>
      <c r="G43" s="318" t="s">
        <v>5482</v>
      </c>
      <c r="H43" s="259"/>
      <c r="I43" s="145" t="s">
        <v>170</v>
      </c>
      <c r="J43" s="317" t="s">
        <v>5483</v>
      </c>
      <c r="K43" s="259"/>
      <c r="L43" s="149" t="s">
        <v>5497</v>
      </c>
      <c r="M43" s="318" t="s">
        <v>5470</v>
      </c>
      <c r="N43" s="259"/>
      <c r="O43" s="318" t="s">
        <v>5482</v>
      </c>
      <c r="P43" s="259"/>
      <c r="Q43" s="146"/>
      <c r="R43" s="147"/>
    </row>
    <row r="44" spans="1:18" ht="21" hidden="1" customHeight="1">
      <c r="A44" s="316" t="s">
        <v>2771</v>
      </c>
      <c r="B44" s="259"/>
      <c r="C44" s="318" t="s">
        <v>5481</v>
      </c>
      <c r="D44" s="259"/>
      <c r="E44" s="144" t="s">
        <v>5479</v>
      </c>
      <c r="F44" s="144" t="s">
        <v>5470</v>
      </c>
      <c r="G44" s="318" t="s">
        <v>5482</v>
      </c>
      <c r="H44" s="259"/>
      <c r="I44" s="145" t="s">
        <v>170</v>
      </c>
      <c r="J44" s="317" t="s">
        <v>5483</v>
      </c>
      <c r="K44" s="259"/>
      <c r="L44" s="149" t="s">
        <v>5497</v>
      </c>
      <c r="M44" s="318" t="s">
        <v>5470</v>
      </c>
      <c r="N44" s="259"/>
      <c r="O44" s="318" t="s">
        <v>5482</v>
      </c>
      <c r="P44" s="259"/>
      <c r="Q44" s="146"/>
      <c r="R44" s="147"/>
    </row>
    <row r="45" spans="1:18" ht="21" hidden="1" customHeight="1">
      <c r="A45" s="316" t="s">
        <v>2775</v>
      </c>
      <c r="B45" s="259"/>
      <c r="C45" s="318" t="s">
        <v>5481</v>
      </c>
      <c r="D45" s="259"/>
      <c r="E45" s="144" t="s">
        <v>5479</v>
      </c>
      <c r="F45" s="144" t="s">
        <v>5470</v>
      </c>
      <c r="G45" s="318" t="s">
        <v>5482</v>
      </c>
      <c r="H45" s="259"/>
      <c r="I45" s="145" t="s">
        <v>170</v>
      </c>
      <c r="J45" s="317" t="s">
        <v>5483</v>
      </c>
      <c r="K45" s="259"/>
      <c r="L45" s="149" t="s">
        <v>5497</v>
      </c>
      <c r="M45" s="318" t="s">
        <v>5470</v>
      </c>
      <c r="N45" s="259"/>
      <c r="O45" s="318" t="s">
        <v>5482</v>
      </c>
      <c r="P45" s="259"/>
      <c r="Q45" s="146"/>
      <c r="R45" s="147"/>
    </row>
    <row r="46" spans="1:18" ht="21" hidden="1" customHeight="1">
      <c r="A46" s="316" t="s">
        <v>3033</v>
      </c>
      <c r="B46" s="259"/>
      <c r="C46" s="317" t="s">
        <v>5480</v>
      </c>
      <c r="D46" s="259"/>
      <c r="E46" s="144" t="s">
        <v>5479</v>
      </c>
      <c r="F46" s="144" t="s">
        <v>5470</v>
      </c>
      <c r="G46" s="318" t="s">
        <v>5471</v>
      </c>
      <c r="H46" s="259"/>
      <c r="I46" s="137" t="s">
        <v>5498</v>
      </c>
      <c r="J46" s="318" t="s">
        <v>5472</v>
      </c>
      <c r="K46" s="259"/>
      <c r="L46" s="149" t="s">
        <v>5497</v>
      </c>
      <c r="M46" s="318" t="s">
        <v>5470</v>
      </c>
      <c r="N46" s="259"/>
      <c r="O46" s="318" t="s">
        <v>5471</v>
      </c>
      <c r="P46" s="259"/>
      <c r="Q46" s="154" t="s">
        <v>5499</v>
      </c>
      <c r="R46" s="147"/>
    </row>
    <row r="47" spans="1:18" ht="21" hidden="1" customHeight="1">
      <c r="A47" s="316" t="s">
        <v>3369</v>
      </c>
      <c r="B47" s="259"/>
      <c r="C47" s="318" t="s">
        <v>5481</v>
      </c>
      <c r="D47" s="259"/>
      <c r="E47" s="144" t="s">
        <v>5479</v>
      </c>
      <c r="F47" s="144" t="s">
        <v>5470</v>
      </c>
      <c r="G47" s="318" t="s">
        <v>5482</v>
      </c>
      <c r="H47" s="259"/>
      <c r="I47" s="145" t="s">
        <v>170</v>
      </c>
      <c r="J47" s="317" t="s">
        <v>5483</v>
      </c>
      <c r="K47" s="259"/>
      <c r="L47" s="144" t="s">
        <v>5473</v>
      </c>
      <c r="M47" s="318" t="s">
        <v>5470</v>
      </c>
      <c r="N47" s="259"/>
      <c r="O47" s="318" t="s">
        <v>5482</v>
      </c>
      <c r="P47" s="259"/>
      <c r="Q47" s="146"/>
      <c r="R47" s="147"/>
    </row>
    <row r="48" spans="1:18" ht="21" hidden="1" customHeight="1">
      <c r="A48" s="316" t="s">
        <v>2828</v>
      </c>
      <c r="B48" s="259"/>
      <c r="C48" s="318" t="s">
        <v>5500</v>
      </c>
      <c r="D48" s="259"/>
      <c r="E48" s="144" t="s">
        <v>5479</v>
      </c>
      <c r="F48" s="144" t="s">
        <v>5470</v>
      </c>
      <c r="G48" s="318" t="s">
        <v>5482</v>
      </c>
      <c r="H48" s="259"/>
      <c r="I48" s="145" t="s">
        <v>170</v>
      </c>
      <c r="J48" s="317" t="s">
        <v>5483</v>
      </c>
      <c r="K48" s="259"/>
      <c r="L48" s="149" t="s">
        <v>5497</v>
      </c>
      <c r="M48" s="318" t="s">
        <v>5470</v>
      </c>
      <c r="N48" s="259"/>
      <c r="O48" s="318" t="s">
        <v>5482</v>
      </c>
      <c r="P48" s="259"/>
      <c r="Q48" s="146"/>
      <c r="R48" s="147"/>
    </row>
    <row r="49" spans="1:18" ht="21" hidden="1" customHeight="1">
      <c r="A49" s="316" t="s">
        <v>3373</v>
      </c>
      <c r="B49" s="259"/>
      <c r="C49" s="318" t="s">
        <v>5500</v>
      </c>
      <c r="D49" s="259"/>
      <c r="E49" s="144" t="s">
        <v>5479</v>
      </c>
      <c r="F49" s="144" t="s">
        <v>5470</v>
      </c>
      <c r="G49" s="318" t="s">
        <v>5482</v>
      </c>
      <c r="H49" s="259"/>
      <c r="I49" s="145" t="s">
        <v>170</v>
      </c>
      <c r="J49" s="317" t="s">
        <v>5483</v>
      </c>
      <c r="K49" s="259"/>
      <c r="L49" s="144" t="s">
        <v>5473</v>
      </c>
      <c r="M49" s="318" t="s">
        <v>5470</v>
      </c>
      <c r="N49" s="259"/>
      <c r="O49" s="318" t="s">
        <v>5482</v>
      </c>
      <c r="P49" s="259"/>
      <c r="Q49" s="146"/>
      <c r="R49" s="147"/>
    </row>
    <row r="50" spans="1:18" ht="21" hidden="1" customHeight="1">
      <c r="A50" s="316" t="s">
        <v>2984</v>
      </c>
      <c r="B50" s="259"/>
      <c r="C50" s="325" t="s">
        <v>5501</v>
      </c>
      <c r="D50" s="259"/>
      <c r="E50" s="144" t="s">
        <v>5479</v>
      </c>
      <c r="F50" s="144" t="s">
        <v>5470</v>
      </c>
      <c r="G50" s="318" t="s">
        <v>5482</v>
      </c>
      <c r="H50" s="259"/>
      <c r="I50" s="137" t="s">
        <v>501</v>
      </c>
      <c r="J50" s="317" t="s">
        <v>2990</v>
      </c>
      <c r="K50" s="259"/>
      <c r="L50" s="149" t="s">
        <v>5497</v>
      </c>
      <c r="M50" s="318" t="s">
        <v>5470</v>
      </c>
      <c r="N50" s="259"/>
      <c r="O50" s="318" t="s">
        <v>5482</v>
      </c>
      <c r="P50" s="259"/>
      <c r="Q50" s="154" t="s">
        <v>5502</v>
      </c>
      <c r="R50" s="147"/>
    </row>
    <row r="51" spans="1:18" ht="21" hidden="1" customHeight="1">
      <c r="A51" s="316" t="s">
        <v>3262</v>
      </c>
      <c r="B51" s="259"/>
      <c r="C51" s="325" t="s">
        <v>5501</v>
      </c>
      <c r="D51" s="259"/>
      <c r="E51" s="144" t="s">
        <v>5479</v>
      </c>
      <c r="F51" s="144" t="s">
        <v>5470</v>
      </c>
      <c r="G51" s="318" t="s">
        <v>5482</v>
      </c>
      <c r="H51" s="259"/>
      <c r="I51" s="137" t="s">
        <v>501</v>
      </c>
      <c r="J51" s="317" t="s">
        <v>2990</v>
      </c>
      <c r="K51" s="259"/>
      <c r="L51" s="144" t="s">
        <v>5473</v>
      </c>
      <c r="M51" s="318" t="s">
        <v>5470</v>
      </c>
      <c r="N51" s="259"/>
      <c r="O51" s="318" t="s">
        <v>5482</v>
      </c>
      <c r="P51" s="259"/>
      <c r="Q51" s="154" t="s">
        <v>5502</v>
      </c>
      <c r="R51" s="147"/>
    </row>
    <row r="52" spans="1:18" ht="21" hidden="1" customHeight="1">
      <c r="A52" s="316" t="s">
        <v>627</v>
      </c>
      <c r="B52" s="259"/>
      <c r="C52" s="318" t="s">
        <v>5500</v>
      </c>
      <c r="D52" s="259"/>
      <c r="E52" s="144" t="s">
        <v>5479</v>
      </c>
      <c r="F52" s="144" t="s">
        <v>5470</v>
      </c>
      <c r="G52" s="318" t="s">
        <v>5482</v>
      </c>
      <c r="H52" s="259"/>
      <c r="I52" s="145" t="s">
        <v>170</v>
      </c>
      <c r="J52" s="317" t="s">
        <v>5483</v>
      </c>
      <c r="K52" s="259"/>
      <c r="L52" s="144" t="s">
        <v>5473</v>
      </c>
      <c r="M52" s="318" t="s">
        <v>5470</v>
      </c>
      <c r="N52" s="259"/>
      <c r="O52" s="318" t="s">
        <v>5482</v>
      </c>
      <c r="P52" s="259"/>
      <c r="Q52" s="146"/>
      <c r="R52" s="147"/>
    </row>
    <row r="53" spans="1:18" ht="21" hidden="1" customHeight="1">
      <c r="A53" s="316" t="s">
        <v>156</v>
      </c>
      <c r="B53" s="259"/>
      <c r="C53" s="325" t="s">
        <v>5503</v>
      </c>
      <c r="D53" s="259"/>
      <c r="E53" s="144" t="s">
        <v>5479</v>
      </c>
      <c r="F53" s="144" t="s">
        <v>5470</v>
      </c>
      <c r="G53" s="318" t="s">
        <v>5482</v>
      </c>
      <c r="H53" s="259"/>
      <c r="I53" s="145" t="s">
        <v>170</v>
      </c>
      <c r="J53" s="317" t="s">
        <v>5483</v>
      </c>
      <c r="K53" s="259"/>
      <c r="L53" s="149" t="s">
        <v>5497</v>
      </c>
      <c r="M53" s="318" t="s">
        <v>5470</v>
      </c>
      <c r="N53" s="259"/>
      <c r="O53" s="318" t="s">
        <v>5482</v>
      </c>
      <c r="P53" s="259"/>
      <c r="Q53" s="146"/>
      <c r="R53" s="147"/>
    </row>
    <row r="54" spans="1:18" ht="21" hidden="1" customHeight="1">
      <c r="A54" s="316" t="s">
        <v>171</v>
      </c>
      <c r="B54" s="259"/>
      <c r="C54" s="318" t="s">
        <v>5500</v>
      </c>
      <c r="D54" s="259"/>
      <c r="E54" s="144" t="s">
        <v>5479</v>
      </c>
      <c r="F54" s="144" t="s">
        <v>5470</v>
      </c>
      <c r="G54" s="318" t="s">
        <v>5482</v>
      </c>
      <c r="H54" s="259"/>
      <c r="I54" s="145" t="s">
        <v>170</v>
      </c>
      <c r="J54" s="317" t="s">
        <v>5483</v>
      </c>
      <c r="K54" s="259"/>
      <c r="L54" s="149" t="s">
        <v>5497</v>
      </c>
      <c r="M54" s="318" t="s">
        <v>5470</v>
      </c>
      <c r="N54" s="259"/>
      <c r="O54" s="318" t="s">
        <v>5482</v>
      </c>
      <c r="P54" s="259"/>
      <c r="Q54" s="146"/>
      <c r="R54" s="147"/>
    </row>
    <row r="55" spans="1:18" ht="21" hidden="1" customHeight="1">
      <c r="A55" s="316" t="s">
        <v>176</v>
      </c>
      <c r="B55" s="259"/>
      <c r="C55" s="318" t="s">
        <v>5500</v>
      </c>
      <c r="D55" s="259"/>
      <c r="E55" s="144" t="s">
        <v>5479</v>
      </c>
      <c r="F55" s="144" t="s">
        <v>5470</v>
      </c>
      <c r="G55" s="318" t="s">
        <v>5482</v>
      </c>
      <c r="H55" s="259"/>
      <c r="I55" s="145" t="s">
        <v>170</v>
      </c>
      <c r="J55" s="317" t="s">
        <v>5483</v>
      </c>
      <c r="K55" s="259"/>
      <c r="L55" s="149" t="s">
        <v>5497</v>
      </c>
      <c r="M55" s="318" t="s">
        <v>5470</v>
      </c>
      <c r="N55" s="259"/>
      <c r="O55" s="318" t="s">
        <v>5482</v>
      </c>
      <c r="P55" s="259"/>
      <c r="Q55" s="146"/>
      <c r="R55" s="147"/>
    </row>
    <row r="56" spans="1:18" ht="21" hidden="1" customHeight="1">
      <c r="A56" s="316" t="s">
        <v>181</v>
      </c>
      <c r="B56" s="259"/>
      <c r="C56" s="318" t="s">
        <v>5500</v>
      </c>
      <c r="D56" s="259"/>
      <c r="E56" s="144" t="s">
        <v>5479</v>
      </c>
      <c r="F56" s="144" t="s">
        <v>5470</v>
      </c>
      <c r="G56" s="318" t="s">
        <v>5482</v>
      </c>
      <c r="H56" s="259"/>
      <c r="I56" s="145" t="s">
        <v>170</v>
      </c>
      <c r="J56" s="317" t="s">
        <v>5483</v>
      </c>
      <c r="K56" s="259"/>
      <c r="L56" s="149" t="s">
        <v>5497</v>
      </c>
      <c r="M56" s="318" t="s">
        <v>5470</v>
      </c>
      <c r="N56" s="259"/>
      <c r="O56" s="318" t="s">
        <v>5482</v>
      </c>
      <c r="P56" s="259"/>
      <c r="Q56" s="146"/>
      <c r="R56" s="147"/>
    </row>
    <row r="57" spans="1:18" ht="21" hidden="1" customHeight="1">
      <c r="A57" s="316" t="s">
        <v>186</v>
      </c>
      <c r="B57" s="259"/>
      <c r="C57" s="318" t="s">
        <v>5500</v>
      </c>
      <c r="D57" s="259"/>
      <c r="E57" s="144" t="s">
        <v>5479</v>
      </c>
      <c r="F57" s="144" t="s">
        <v>5470</v>
      </c>
      <c r="G57" s="318" t="s">
        <v>5482</v>
      </c>
      <c r="H57" s="259"/>
      <c r="I57" s="145" t="s">
        <v>170</v>
      </c>
      <c r="J57" s="317" t="s">
        <v>5483</v>
      </c>
      <c r="K57" s="259"/>
      <c r="L57" s="149" t="s">
        <v>5497</v>
      </c>
      <c r="M57" s="318" t="s">
        <v>5470</v>
      </c>
      <c r="N57" s="259"/>
      <c r="O57" s="318" t="s">
        <v>5482</v>
      </c>
      <c r="P57" s="259"/>
      <c r="Q57" s="154" t="s">
        <v>5504</v>
      </c>
      <c r="R57" s="147"/>
    </row>
    <row r="58" spans="1:18" ht="21" hidden="1" customHeight="1">
      <c r="A58" s="316" t="s">
        <v>191</v>
      </c>
      <c r="B58" s="259"/>
      <c r="C58" s="318" t="s">
        <v>5500</v>
      </c>
      <c r="D58" s="259"/>
      <c r="E58" s="144" t="s">
        <v>5479</v>
      </c>
      <c r="F58" s="144" t="s">
        <v>5470</v>
      </c>
      <c r="G58" s="318" t="s">
        <v>5482</v>
      </c>
      <c r="H58" s="259"/>
      <c r="I58" s="145" t="s">
        <v>170</v>
      </c>
      <c r="J58" s="317" t="s">
        <v>5483</v>
      </c>
      <c r="K58" s="259"/>
      <c r="L58" s="149" t="s">
        <v>5497</v>
      </c>
      <c r="M58" s="318" t="s">
        <v>5470</v>
      </c>
      <c r="N58" s="259"/>
      <c r="O58" s="318" t="s">
        <v>5482</v>
      </c>
      <c r="P58" s="259"/>
      <c r="Q58" s="146"/>
      <c r="R58" s="147"/>
    </row>
    <row r="59" spans="1:18" ht="21" hidden="1" customHeight="1">
      <c r="A59" s="316" t="s">
        <v>2991</v>
      </c>
      <c r="B59" s="259"/>
      <c r="C59" s="318" t="s">
        <v>5505</v>
      </c>
      <c r="D59" s="259"/>
      <c r="E59" s="144" t="s">
        <v>5479</v>
      </c>
      <c r="F59" s="144" t="s">
        <v>5470</v>
      </c>
      <c r="G59" s="318" t="s">
        <v>5482</v>
      </c>
      <c r="H59" s="259"/>
      <c r="I59" s="137" t="s">
        <v>501</v>
      </c>
      <c r="J59" s="317" t="s">
        <v>2990</v>
      </c>
      <c r="K59" s="259"/>
      <c r="L59" s="149" t="s">
        <v>5497</v>
      </c>
      <c r="M59" s="318" t="s">
        <v>5470</v>
      </c>
      <c r="N59" s="259"/>
      <c r="O59" s="318" t="s">
        <v>5482</v>
      </c>
      <c r="P59" s="259"/>
      <c r="Q59" s="154" t="s">
        <v>5506</v>
      </c>
      <c r="R59" s="147"/>
    </row>
    <row r="60" spans="1:18" ht="21" hidden="1" customHeight="1">
      <c r="A60" s="316" t="s">
        <v>196</v>
      </c>
      <c r="B60" s="259"/>
      <c r="C60" s="318" t="s">
        <v>5500</v>
      </c>
      <c r="D60" s="259"/>
      <c r="E60" s="144" t="s">
        <v>5479</v>
      </c>
      <c r="F60" s="144" t="s">
        <v>5470</v>
      </c>
      <c r="G60" s="318" t="s">
        <v>5482</v>
      </c>
      <c r="H60" s="259"/>
      <c r="I60" s="145" t="s">
        <v>170</v>
      </c>
      <c r="J60" s="317" t="s">
        <v>5483</v>
      </c>
      <c r="K60" s="259"/>
      <c r="L60" s="149" t="s">
        <v>5497</v>
      </c>
      <c r="M60" s="318" t="s">
        <v>5470</v>
      </c>
      <c r="N60" s="259"/>
      <c r="O60" s="318" t="s">
        <v>5482</v>
      </c>
      <c r="P60" s="259"/>
      <c r="Q60" s="146"/>
      <c r="R60" s="147"/>
    </row>
    <row r="61" spans="1:18" ht="21" hidden="1" customHeight="1">
      <c r="A61" s="316" t="s">
        <v>201</v>
      </c>
      <c r="B61" s="259"/>
      <c r="C61" s="318" t="s">
        <v>5500</v>
      </c>
      <c r="D61" s="259"/>
      <c r="E61" s="144" t="s">
        <v>5479</v>
      </c>
      <c r="F61" s="144" t="s">
        <v>5470</v>
      </c>
      <c r="G61" s="318" t="s">
        <v>5482</v>
      </c>
      <c r="H61" s="259"/>
      <c r="I61" s="145" t="s">
        <v>170</v>
      </c>
      <c r="J61" s="317" t="s">
        <v>5483</v>
      </c>
      <c r="K61" s="259"/>
      <c r="L61" s="149" t="s">
        <v>5497</v>
      </c>
      <c r="M61" s="318" t="s">
        <v>5470</v>
      </c>
      <c r="N61" s="259"/>
      <c r="O61" s="318" t="s">
        <v>5482</v>
      </c>
      <c r="P61" s="259"/>
      <c r="Q61" s="154" t="s">
        <v>5504</v>
      </c>
      <c r="R61" s="147"/>
    </row>
    <row r="62" spans="1:18" ht="21" hidden="1" customHeight="1">
      <c r="A62" s="316" t="s">
        <v>632</v>
      </c>
      <c r="B62" s="259"/>
      <c r="C62" s="318" t="s">
        <v>5500</v>
      </c>
      <c r="D62" s="259"/>
      <c r="E62" s="144" t="s">
        <v>5479</v>
      </c>
      <c r="F62" s="144" t="s">
        <v>5470</v>
      </c>
      <c r="G62" s="318" t="s">
        <v>5482</v>
      </c>
      <c r="H62" s="259"/>
      <c r="I62" s="145" t="s">
        <v>170</v>
      </c>
      <c r="J62" s="317" t="s">
        <v>5483</v>
      </c>
      <c r="K62" s="259"/>
      <c r="L62" s="144" t="s">
        <v>5473</v>
      </c>
      <c r="M62" s="318" t="s">
        <v>5470</v>
      </c>
      <c r="N62" s="259"/>
      <c r="O62" s="318" t="s">
        <v>5482</v>
      </c>
      <c r="P62" s="259"/>
      <c r="Q62" s="146"/>
      <c r="R62" s="147"/>
    </row>
    <row r="63" spans="1:18" ht="21" hidden="1" customHeight="1">
      <c r="A63" s="316" t="s">
        <v>637</v>
      </c>
      <c r="B63" s="259"/>
      <c r="C63" s="318" t="s">
        <v>5500</v>
      </c>
      <c r="D63" s="259"/>
      <c r="E63" s="144" t="s">
        <v>5479</v>
      </c>
      <c r="F63" s="144" t="s">
        <v>5470</v>
      </c>
      <c r="G63" s="318" t="s">
        <v>5482</v>
      </c>
      <c r="H63" s="259"/>
      <c r="I63" s="145" t="s">
        <v>170</v>
      </c>
      <c r="J63" s="317" t="s">
        <v>5483</v>
      </c>
      <c r="K63" s="259"/>
      <c r="L63" s="144" t="s">
        <v>5473</v>
      </c>
      <c r="M63" s="318" t="s">
        <v>5470</v>
      </c>
      <c r="N63" s="259"/>
      <c r="O63" s="318" t="s">
        <v>5482</v>
      </c>
      <c r="P63" s="259"/>
      <c r="Q63" s="146"/>
      <c r="R63" s="147"/>
    </row>
    <row r="64" spans="1:18" ht="21" hidden="1" customHeight="1">
      <c r="A64" s="316" t="s">
        <v>641</v>
      </c>
      <c r="B64" s="259"/>
      <c r="C64" s="318" t="s">
        <v>5500</v>
      </c>
      <c r="D64" s="259"/>
      <c r="E64" s="144" t="s">
        <v>5479</v>
      </c>
      <c r="F64" s="144" t="s">
        <v>5470</v>
      </c>
      <c r="G64" s="318" t="s">
        <v>5482</v>
      </c>
      <c r="H64" s="259"/>
      <c r="I64" s="145" t="s">
        <v>170</v>
      </c>
      <c r="J64" s="317" t="s">
        <v>5483</v>
      </c>
      <c r="K64" s="259"/>
      <c r="L64" s="144" t="s">
        <v>5473</v>
      </c>
      <c r="M64" s="318" t="s">
        <v>5470</v>
      </c>
      <c r="N64" s="259"/>
      <c r="O64" s="318" t="s">
        <v>5482</v>
      </c>
      <c r="P64" s="259"/>
      <c r="Q64" s="146"/>
      <c r="R64" s="147"/>
    </row>
    <row r="65" spans="1:18" ht="21" hidden="1" customHeight="1">
      <c r="A65" s="316" t="s">
        <v>646</v>
      </c>
      <c r="B65" s="259"/>
      <c r="C65" s="318" t="s">
        <v>5500</v>
      </c>
      <c r="D65" s="259"/>
      <c r="E65" s="144" t="s">
        <v>5479</v>
      </c>
      <c r="F65" s="144" t="s">
        <v>5470</v>
      </c>
      <c r="G65" s="318" t="s">
        <v>5482</v>
      </c>
      <c r="H65" s="259"/>
      <c r="I65" s="145" t="s">
        <v>170</v>
      </c>
      <c r="J65" s="317" t="s">
        <v>5483</v>
      </c>
      <c r="K65" s="259"/>
      <c r="L65" s="144" t="s">
        <v>5473</v>
      </c>
      <c r="M65" s="318" t="s">
        <v>5470</v>
      </c>
      <c r="N65" s="259"/>
      <c r="O65" s="318" t="s">
        <v>5482</v>
      </c>
      <c r="P65" s="259"/>
      <c r="Q65" s="146"/>
      <c r="R65" s="147"/>
    </row>
    <row r="66" spans="1:18" ht="21" hidden="1" customHeight="1">
      <c r="A66" s="316" t="s">
        <v>206</v>
      </c>
      <c r="B66" s="259"/>
      <c r="C66" s="318" t="s">
        <v>5500</v>
      </c>
      <c r="D66" s="259"/>
      <c r="E66" s="144" t="s">
        <v>5479</v>
      </c>
      <c r="F66" s="144" t="s">
        <v>5470</v>
      </c>
      <c r="G66" s="318" t="s">
        <v>5482</v>
      </c>
      <c r="H66" s="259"/>
      <c r="I66" s="145" t="s">
        <v>170</v>
      </c>
      <c r="J66" s="317" t="s">
        <v>5483</v>
      </c>
      <c r="K66" s="259"/>
      <c r="L66" s="149" t="s">
        <v>5497</v>
      </c>
      <c r="M66" s="318" t="s">
        <v>5470</v>
      </c>
      <c r="N66" s="259"/>
      <c r="O66" s="318" t="s">
        <v>5482</v>
      </c>
      <c r="P66" s="259"/>
      <c r="Q66" s="154" t="s">
        <v>5504</v>
      </c>
      <c r="R66" s="147"/>
    </row>
    <row r="67" spans="1:18" ht="21" hidden="1" customHeight="1">
      <c r="A67" s="316" t="s">
        <v>651</v>
      </c>
      <c r="B67" s="259"/>
      <c r="C67" s="318" t="s">
        <v>5500</v>
      </c>
      <c r="D67" s="259"/>
      <c r="E67" s="144" t="s">
        <v>5479</v>
      </c>
      <c r="F67" s="144" t="s">
        <v>5470</v>
      </c>
      <c r="G67" s="318" t="s">
        <v>5482</v>
      </c>
      <c r="H67" s="259"/>
      <c r="I67" s="145" t="s">
        <v>170</v>
      </c>
      <c r="J67" s="317" t="s">
        <v>5483</v>
      </c>
      <c r="K67" s="259"/>
      <c r="L67" s="144" t="s">
        <v>5473</v>
      </c>
      <c r="M67" s="318" t="s">
        <v>5470</v>
      </c>
      <c r="N67" s="259"/>
      <c r="O67" s="318" t="s">
        <v>5482</v>
      </c>
      <c r="P67" s="259"/>
      <c r="Q67" s="154" t="s">
        <v>5504</v>
      </c>
      <c r="R67" s="147"/>
    </row>
    <row r="68" spans="1:18" ht="21" hidden="1" customHeight="1">
      <c r="A68" s="316" t="s">
        <v>211</v>
      </c>
      <c r="B68" s="259"/>
      <c r="C68" s="325" t="s">
        <v>5503</v>
      </c>
      <c r="D68" s="259"/>
      <c r="E68" s="144" t="s">
        <v>5479</v>
      </c>
      <c r="F68" s="144" t="s">
        <v>5470</v>
      </c>
      <c r="G68" s="318" t="s">
        <v>5482</v>
      </c>
      <c r="H68" s="259"/>
      <c r="I68" s="145" t="s">
        <v>170</v>
      </c>
      <c r="J68" s="317" t="s">
        <v>5483</v>
      </c>
      <c r="K68" s="259"/>
      <c r="L68" s="149" t="s">
        <v>5497</v>
      </c>
      <c r="M68" s="318" t="s">
        <v>5470</v>
      </c>
      <c r="N68" s="259"/>
      <c r="O68" s="318" t="s">
        <v>5482</v>
      </c>
      <c r="P68" s="259"/>
      <c r="Q68" s="146"/>
      <c r="R68" s="147"/>
    </row>
    <row r="69" spans="1:18" ht="21" hidden="1" customHeight="1">
      <c r="A69" s="316" t="s">
        <v>655</v>
      </c>
      <c r="B69" s="259"/>
      <c r="C69" s="318" t="s">
        <v>5500</v>
      </c>
      <c r="D69" s="259"/>
      <c r="E69" s="144" t="s">
        <v>5479</v>
      </c>
      <c r="F69" s="144" t="s">
        <v>5470</v>
      </c>
      <c r="G69" s="318" t="s">
        <v>5482</v>
      </c>
      <c r="H69" s="259"/>
      <c r="I69" s="145" t="s">
        <v>170</v>
      </c>
      <c r="J69" s="317" t="s">
        <v>5483</v>
      </c>
      <c r="K69" s="259"/>
      <c r="L69" s="144" t="s">
        <v>5473</v>
      </c>
      <c r="M69" s="318" t="s">
        <v>5470</v>
      </c>
      <c r="N69" s="259"/>
      <c r="O69" s="318" t="s">
        <v>5482</v>
      </c>
      <c r="P69" s="259"/>
      <c r="Q69" s="146"/>
      <c r="R69" s="147"/>
    </row>
    <row r="70" spans="1:18" ht="21" hidden="1" customHeight="1">
      <c r="A70" s="316" t="s">
        <v>223</v>
      </c>
      <c r="B70" s="259"/>
      <c r="C70" s="318" t="s">
        <v>5500</v>
      </c>
      <c r="D70" s="259"/>
      <c r="E70" s="144" t="s">
        <v>5479</v>
      </c>
      <c r="F70" s="144" t="s">
        <v>5470</v>
      </c>
      <c r="G70" s="318" t="s">
        <v>5482</v>
      </c>
      <c r="H70" s="259"/>
      <c r="I70" s="145" t="s">
        <v>170</v>
      </c>
      <c r="J70" s="317" t="s">
        <v>5483</v>
      </c>
      <c r="K70" s="259"/>
      <c r="L70" s="149" t="s">
        <v>5497</v>
      </c>
      <c r="M70" s="318" t="s">
        <v>5470</v>
      </c>
      <c r="N70" s="259"/>
      <c r="O70" s="318" t="s">
        <v>5482</v>
      </c>
      <c r="P70" s="259"/>
      <c r="Q70" s="146"/>
      <c r="R70" s="147"/>
    </row>
    <row r="71" spans="1:18" ht="21" hidden="1" customHeight="1">
      <c r="A71" s="316" t="s">
        <v>660</v>
      </c>
      <c r="B71" s="259"/>
      <c r="C71" s="318" t="s">
        <v>5500</v>
      </c>
      <c r="D71" s="259"/>
      <c r="E71" s="144" t="s">
        <v>5479</v>
      </c>
      <c r="F71" s="144" t="s">
        <v>5470</v>
      </c>
      <c r="G71" s="318" t="s">
        <v>5482</v>
      </c>
      <c r="H71" s="259"/>
      <c r="I71" s="145" t="s">
        <v>170</v>
      </c>
      <c r="J71" s="317" t="s">
        <v>5483</v>
      </c>
      <c r="K71" s="259"/>
      <c r="L71" s="144" t="s">
        <v>5473</v>
      </c>
      <c r="M71" s="318" t="s">
        <v>5470</v>
      </c>
      <c r="N71" s="259"/>
      <c r="O71" s="318" t="s">
        <v>5482</v>
      </c>
      <c r="P71" s="259"/>
      <c r="Q71" s="146"/>
      <c r="R71" s="147"/>
    </row>
    <row r="72" spans="1:18" ht="21" hidden="1" customHeight="1">
      <c r="A72" s="316" t="s">
        <v>665</v>
      </c>
      <c r="B72" s="259"/>
      <c r="C72" s="325" t="s">
        <v>5503</v>
      </c>
      <c r="D72" s="259"/>
      <c r="E72" s="144" t="s">
        <v>5479</v>
      </c>
      <c r="F72" s="144" t="s">
        <v>5470</v>
      </c>
      <c r="G72" s="318" t="s">
        <v>5482</v>
      </c>
      <c r="H72" s="259"/>
      <c r="I72" s="145" t="s">
        <v>170</v>
      </c>
      <c r="J72" s="317" t="s">
        <v>5483</v>
      </c>
      <c r="K72" s="259"/>
      <c r="L72" s="144" t="s">
        <v>5473</v>
      </c>
      <c r="M72" s="318" t="s">
        <v>5470</v>
      </c>
      <c r="N72" s="259"/>
      <c r="O72" s="318" t="s">
        <v>5482</v>
      </c>
      <c r="P72" s="259"/>
      <c r="Q72" s="146"/>
      <c r="R72" s="147"/>
    </row>
    <row r="73" spans="1:18" ht="21" hidden="1" customHeight="1">
      <c r="A73" s="316" t="s">
        <v>670</v>
      </c>
      <c r="B73" s="259"/>
      <c r="C73" s="325" t="s">
        <v>5503</v>
      </c>
      <c r="D73" s="259"/>
      <c r="E73" s="144" t="s">
        <v>5479</v>
      </c>
      <c r="F73" s="144" t="s">
        <v>5470</v>
      </c>
      <c r="G73" s="318" t="s">
        <v>5482</v>
      </c>
      <c r="H73" s="259"/>
      <c r="I73" s="145" t="s">
        <v>170</v>
      </c>
      <c r="J73" s="317" t="s">
        <v>5483</v>
      </c>
      <c r="K73" s="259"/>
      <c r="L73" s="144" t="s">
        <v>5473</v>
      </c>
      <c r="M73" s="318" t="s">
        <v>5470</v>
      </c>
      <c r="N73" s="259"/>
      <c r="O73" s="318" t="s">
        <v>5482</v>
      </c>
      <c r="P73" s="259"/>
      <c r="Q73" s="146"/>
      <c r="R73" s="147"/>
    </row>
    <row r="74" spans="1:18" ht="21" hidden="1" customHeight="1">
      <c r="A74" s="316" t="s">
        <v>229</v>
      </c>
      <c r="B74" s="259"/>
      <c r="C74" s="325" t="s">
        <v>5503</v>
      </c>
      <c r="D74" s="259"/>
      <c r="E74" s="144" t="s">
        <v>5479</v>
      </c>
      <c r="F74" s="144" t="s">
        <v>5470</v>
      </c>
      <c r="G74" s="318" t="s">
        <v>5482</v>
      </c>
      <c r="H74" s="259"/>
      <c r="I74" s="145" t="s">
        <v>170</v>
      </c>
      <c r="J74" s="317" t="s">
        <v>5483</v>
      </c>
      <c r="K74" s="259"/>
      <c r="L74" s="149" t="s">
        <v>5497</v>
      </c>
      <c r="M74" s="318" t="s">
        <v>5470</v>
      </c>
      <c r="N74" s="259"/>
      <c r="O74" s="318" t="s">
        <v>5482</v>
      </c>
      <c r="P74" s="259"/>
      <c r="Q74" s="146"/>
      <c r="R74" s="147"/>
    </row>
    <row r="75" spans="1:18" ht="21" hidden="1" customHeight="1">
      <c r="A75" s="316" t="s">
        <v>234</v>
      </c>
      <c r="B75" s="259"/>
      <c r="C75" s="325" t="s">
        <v>5503</v>
      </c>
      <c r="D75" s="259"/>
      <c r="E75" s="144" t="s">
        <v>5479</v>
      </c>
      <c r="F75" s="144" t="s">
        <v>5470</v>
      </c>
      <c r="G75" s="318" t="s">
        <v>5482</v>
      </c>
      <c r="H75" s="259"/>
      <c r="I75" s="145" t="s">
        <v>170</v>
      </c>
      <c r="J75" s="317" t="s">
        <v>5483</v>
      </c>
      <c r="K75" s="259"/>
      <c r="L75" s="149" t="s">
        <v>5497</v>
      </c>
      <c r="M75" s="318" t="s">
        <v>5470</v>
      </c>
      <c r="N75" s="259"/>
      <c r="O75" s="318" t="s">
        <v>5482</v>
      </c>
      <c r="P75" s="259"/>
      <c r="Q75" s="146"/>
      <c r="R75" s="147"/>
    </row>
    <row r="76" spans="1:18" ht="21" hidden="1" customHeight="1">
      <c r="A76" s="316" t="s">
        <v>677</v>
      </c>
      <c r="B76" s="259"/>
      <c r="C76" s="325" t="s">
        <v>5503</v>
      </c>
      <c r="D76" s="259"/>
      <c r="E76" s="144" t="s">
        <v>5479</v>
      </c>
      <c r="F76" s="144" t="s">
        <v>5470</v>
      </c>
      <c r="G76" s="318" t="s">
        <v>5482</v>
      </c>
      <c r="H76" s="259"/>
      <c r="I76" s="145" t="s">
        <v>170</v>
      </c>
      <c r="J76" s="317" t="s">
        <v>5483</v>
      </c>
      <c r="K76" s="259"/>
      <c r="L76" s="144" t="s">
        <v>5473</v>
      </c>
      <c r="M76" s="318" t="s">
        <v>5470</v>
      </c>
      <c r="N76" s="259"/>
      <c r="O76" s="318" t="s">
        <v>5482</v>
      </c>
      <c r="P76" s="259"/>
      <c r="Q76" s="146"/>
      <c r="R76" s="147"/>
    </row>
    <row r="77" spans="1:18" ht="21" hidden="1" customHeight="1">
      <c r="A77" s="316" t="s">
        <v>682</v>
      </c>
      <c r="B77" s="259"/>
      <c r="C77" s="318" t="s">
        <v>5500</v>
      </c>
      <c r="D77" s="259"/>
      <c r="E77" s="144" t="s">
        <v>5479</v>
      </c>
      <c r="F77" s="144" t="s">
        <v>5470</v>
      </c>
      <c r="G77" s="318" t="s">
        <v>5482</v>
      </c>
      <c r="H77" s="259"/>
      <c r="I77" s="145" t="s">
        <v>170</v>
      </c>
      <c r="J77" s="317" t="s">
        <v>5483</v>
      </c>
      <c r="K77" s="259"/>
      <c r="L77" s="144" t="s">
        <v>5473</v>
      </c>
      <c r="M77" s="318" t="s">
        <v>5470</v>
      </c>
      <c r="N77" s="259"/>
      <c r="O77" s="318" t="s">
        <v>5482</v>
      </c>
      <c r="P77" s="259"/>
      <c r="Q77" s="146"/>
      <c r="R77" s="147"/>
    </row>
    <row r="78" spans="1:18" ht="21" hidden="1" customHeight="1">
      <c r="A78" s="316" t="s">
        <v>239</v>
      </c>
      <c r="B78" s="259"/>
      <c r="C78" s="325" t="s">
        <v>5503</v>
      </c>
      <c r="D78" s="259"/>
      <c r="E78" s="144" t="s">
        <v>5479</v>
      </c>
      <c r="F78" s="144" t="s">
        <v>5470</v>
      </c>
      <c r="G78" s="318" t="s">
        <v>5482</v>
      </c>
      <c r="H78" s="259"/>
      <c r="I78" s="145" t="s">
        <v>170</v>
      </c>
      <c r="J78" s="317" t="s">
        <v>5483</v>
      </c>
      <c r="K78" s="259"/>
      <c r="L78" s="149" t="s">
        <v>5497</v>
      </c>
      <c r="M78" s="318" t="s">
        <v>5470</v>
      </c>
      <c r="N78" s="259"/>
      <c r="O78" s="318" t="s">
        <v>5482</v>
      </c>
      <c r="P78" s="259"/>
      <c r="Q78" s="146"/>
      <c r="R78" s="147"/>
    </row>
    <row r="79" spans="1:18" ht="21" hidden="1" customHeight="1">
      <c r="A79" s="316" t="s">
        <v>244</v>
      </c>
      <c r="B79" s="259"/>
      <c r="C79" s="325" t="s">
        <v>5503</v>
      </c>
      <c r="D79" s="259"/>
      <c r="E79" s="144" t="s">
        <v>5479</v>
      </c>
      <c r="F79" s="144" t="s">
        <v>5470</v>
      </c>
      <c r="G79" s="318" t="s">
        <v>5482</v>
      </c>
      <c r="H79" s="259"/>
      <c r="I79" s="145" t="s">
        <v>170</v>
      </c>
      <c r="J79" s="317" t="s">
        <v>5483</v>
      </c>
      <c r="K79" s="259"/>
      <c r="L79" s="149" t="s">
        <v>5497</v>
      </c>
      <c r="M79" s="318" t="s">
        <v>5470</v>
      </c>
      <c r="N79" s="259"/>
      <c r="O79" s="318" t="s">
        <v>5482</v>
      </c>
      <c r="P79" s="259"/>
      <c r="Q79" s="146"/>
      <c r="R79" s="147"/>
    </row>
    <row r="80" spans="1:18" ht="21" hidden="1" customHeight="1">
      <c r="A80" s="316" t="s">
        <v>687</v>
      </c>
      <c r="B80" s="259"/>
      <c r="C80" s="318" t="s">
        <v>5500</v>
      </c>
      <c r="D80" s="259"/>
      <c r="E80" s="144" t="s">
        <v>5479</v>
      </c>
      <c r="F80" s="144" t="s">
        <v>5470</v>
      </c>
      <c r="G80" s="318" t="s">
        <v>5482</v>
      </c>
      <c r="H80" s="259"/>
      <c r="I80" s="145" t="s">
        <v>170</v>
      </c>
      <c r="J80" s="317" t="s">
        <v>5483</v>
      </c>
      <c r="K80" s="259"/>
      <c r="L80" s="144" t="s">
        <v>5473</v>
      </c>
      <c r="M80" s="318" t="s">
        <v>5470</v>
      </c>
      <c r="N80" s="259"/>
      <c r="O80" s="318" t="s">
        <v>5482</v>
      </c>
      <c r="P80" s="259"/>
      <c r="Q80" s="146"/>
      <c r="R80" s="147"/>
    </row>
    <row r="81" spans="1:18" ht="21" hidden="1" customHeight="1">
      <c r="A81" s="316" t="s">
        <v>692</v>
      </c>
      <c r="B81" s="259"/>
      <c r="C81" s="325" t="s">
        <v>5503</v>
      </c>
      <c r="D81" s="259"/>
      <c r="E81" s="144" t="s">
        <v>5479</v>
      </c>
      <c r="F81" s="144" t="s">
        <v>5470</v>
      </c>
      <c r="G81" s="318" t="s">
        <v>5482</v>
      </c>
      <c r="H81" s="259"/>
      <c r="I81" s="145" t="s">
        <v>170</v>
      </c>
      <c r="J81" s="317" t="s">
        <v>5483</v>
      </c>
      <c r="K81" s="259"/>
      <c r="L81" s="144" t="s">
        <v>5473</v>
      </c>
      <c r="M81" s="318" t="s">
        <v>5470</v>
      </c>
      <c r="N81" s="259"/>
      <c r="O81" s="318" t="s">
        <v>5482</v>
      </c>
      <c r="P81" s="259"/>
      <c r="Q81" s="146"/>
      <c r="R81" s="147"/>
    </row>
    <row r="82" spans="1:18" ht="21" hidden="1" customHeight="1">
      <c r="A82" s="316" t="s">
        <v>697</v>
      </c>
      <c r="B82" s="259"/>
      <c r="C82" s="318" t="s">
        <v>5500</v>
      </c>
      <c r="D82" s="259"/>
      <c r="E82" s="144" t="s">
        <v>5479</v>
      </c>
      <c r="F82" s="144" t="s">
        <v>5470</v>
      </c>
      <c r="G82" s="318" t="s">
        <v>5482</v>
      </c>
      <c r="H82" s="259"/>
      <c r="I82" s="145" t="s">
        <v>170</v>
      </c>
      <c r="J82" s="317" t="s">
        <v>5483</v>
      </c>
      <c r="K82" s="259"/>
      <c r="L82" s="144" t="s">
        <v>5473</v>
      </c>
      <c r="M82" s="318" t="s">
        <v>5470</v>
      </c>
      <c r="N82" s="259"/>
      <c r="O82" s="318" t="s">
        <v>5482</v>
      </c>
      <c r="P82" s="259"/>
      <c r="Q82" s="146"/>
      <c r="R82" s="147"/>
    </row>
    <row r="83" spans="1:18" ht="21" hidden="1" customHeight="1">
      <c r="A83" s="316" t="s">
        <v>702</v>
      </c>
      <c r="B83" s="259"/>
      <c r="C83" s="318" t="s">
        <v>5500</v>
      </c>
      <c r="D83" s="259"/>
      <c r="E83" s="144" t="s">
        <v>5479</v>
      </c>
      <c r="F83" s="144" t="s">
        <v>5470</v>
      </c>
      <c r="G83" s="318" t="s">
        <v>5482</v>
      </c>
      <c r="H83" s="259"/>
      <c r="I83" s="145" t="s">
        <v>170</v>
      </c>
      <c r="J83" s="317" t="s">
        <v>5483</v>
      </c>
      <c r="K83" s="259"/>
      <c r="L83" s="144" t="s">
        <v>5473</v>
      </c>
      <c r="M83" s="318" t="s">
        <v>5470</v>
      </c>
      <c r="N83" s="259"/>
      <c r="O83" s="318" t="s">
        <v>5482</v>
      </c>
      <c r="P83" s="259"/>
      <c r="Q83" s="146"/>
      <c r="R83" s="147"/>
    </row>
    <row r="84" spans="1:18" ht="21" hidden="1" customHeight="1">
      <c r="A84" s="316" t="s">
        <v>707</v>
      </c>
      <c r="B84" s="259"/>
      <c r="C84" s="318" t="s">
        <v>5500</v>
      </c>
      <c r="D84" s="259"/>
      <c r="E84" s="144" t="s">
        <v>5479</v>
      </c>
      <c r="F84" s="144" t="s">
        <v>5470</v>
      </c>
      <c r="G84" s="318" t="s">
        <v>5482</v>
      </c>
      <c r="H84" s="259"/>
      <c r="I84" s="145" t="s">
        <v>170</v>
      </c>
      <c r="J84" s="317" t="s">
        <v>5483</v>
      </c>
      <c r="K84" s="259"/>
      <c r="L84" s="144" t="s">
        <v>5473</v>
      </c>
      <c r="M84" s="318" t="s">
        <v>5470</v>
      </c>
      <c r="N84" s="259"/>
      <c r="O84" s="318" t="s">
        <v>5482</v>
      </c>
      <c r="P84" s="259"/>
      <c r="Q84" s="146"/>
      <c r="R84" s="147"/>
    </row>
    <row r="85" spans="1:18" ht="21" hidden="1" customHeight="1">
      <c r="A85" s="316" t="s">
        <v>711</v>
      </c>
      <c r="B85" s="259"/>
      <c r="C85" s="318" t="s">
        <v>5500</v>
      </c>
      <c r="D85" s="259"/>
      <c r="E85" s="144" t="s">
        <v>5479</v>
      </c>
      <c r="F85" s="144" t="s">
        <v>5470</v>
      </c>
      <c r="G85" s="318" t="s">
        <v>5482</v>
      </c>
      <c r="H85" s="259"/>
      <c r="I85" s="145" t="s">
        <v>170</v>
      </c>
      <c r="J85" s="317" t="s">
        <v>5483</v>
      </c>
      <c r="K85" s="259"/>
      <c r="L85" s="144" t="s">
        <v>5473</v>
      </c>
      <c r="M85" s="318" t="s">
        <v>5470</v>
      </c>
      <c r="N85" s="259"/>
      <c r="O85" s="318" t="s">
        <v>5482</v>
      </c>
      <c r="P85" s="259"/>
      <c r="Q85" s="146"/>
      <c r="R85" s="147"/>
    </row>
    <row r="86" spans="1:18" ht="21" hidden="1" customHeight="1">
      <c r="A86" s="316" t="s">
        <v>716</v>
      </c>
      <c r="B86" s="259"/>
      <c r="C86" s="318" t="s">
        <v>5500</v>
      </c>
      <c r="D86" s="259"/>
      <c r="E86" s="144" t="s">
        <v>5479</v>
      </c>
      <c r="F86" s="144" t="s">
        <v>5470</v>
      </c>
      <c r="G86" s="318" t="s">
        <v>5482</v>
      </c>
      <c r="H86" s="259"/>
      <c r="I86" s="145" t="s">
        <v>170</v>
      </c>
      <c r="J86" s="317" t="s">
        <v>5483</v>
      </c>
      <c r="K86" s="259"/>
      <c r="L86" s="144" t="s">
        <v>5473</v>
      </c>
      <c r="M86" s="318" t="s">
        <v>5470</v>
      </c>
      <c r="N86" s="259"/>
      <c r="O86" s="318" t="s">
        <v>5482</v>
      </c>
      <c r="P86" s="259"/>
      <c r="Q86" s="146"/>
      <c r="R86" s="147"/>
    </row>
    <row r="87" spans="1:18" ht="21" hidden="1" customHeight="1">
      <c r="A87" s="316" t="s">
        <v>720</v>
      </c>
      <c r="B87" s="259"/>
      <c r="C87" s="318" t="s">
        <v>5500</v>
      </c>
      <c r="D87" s="259"/>
      <c r="E87" s="144" t="s">
        <v>5479</v>
      </c>
      <c r="F87" s="144" t="s">
        <v>5470</v>
      </c>
      <c r="G87" s="318" t="s">
        <v>5482</v>
      </c>
      <c r="H87" s="259"/>
      <c r="I87" s="145" t="s">
        <v>170</v>
      </c>
      <c r="J87" s="317" t="s">
        <v>5483</v>
      </c>
      <c r="K87" s="259"/>
      <c r="L87" s="144" t="s">
        <v>5473</v>
      </c>
      <c r="M87" s="318" t="s">
        <v>5470</v>
      </c>
      <c r="N87" s="259"/>
      <c r="O87" s="318" t="s">
        <v>5482</v>
      </c>
      <c r="P87" s="259"/>
      <c r="Q87" s="146"/>
      <c r="R87" s="147"/>
    </row>
    <row r="88" spans="1:18" ht="21" hidden="1" customHeight="1">
      <c r="A88" s="316" t="s">
        <v>724</v>
      </c>
      <c r="B88" s="259"/>
      <c r="C88" s="318" t="s">
        <v>5500</v>
      </c>
      <c r="D88" s="259"/>
      <c r="E88" s="144" t="s">
        <v>5479</v>
      </c>
      <c r="F88" s="144" t="s">
        <v>5470</v>
      </c>
      <c r="G88" s="318" t="s">
        <v>5482</v>
      </c>
      <c r="H88" s="259"/>
      <c r="I88" s="145" t="s">
        <v>170</v>
      </c>
      <c r="J88" s="317" t="s">
        <v>5483</v>
      </c>
      <c r="K88" s="259"/>
      <c r="L88" s="144" t="s">
        <v>5473</v>
      </c>
      <c r="M88" s="318" t="s">
        <v>5470</v>
      </c>
      <c r="N88" s="259"/>
      <c r="O88" s="318" t="s">
        <v>5482</v>
      </c>
      <c r="P88" s="259"/>
      <c r="Q88" s="146"/>
      <c r="R88" s="147"/>
    </row>
    <row r="89" spans="1:18" ht="21" hidden="1" customHeight="1">
      <c r="A89" s="316" t="s">
        <v>729</v>
      </c>
      <c r="B89" s="259"/>
      <c r="C89" s="318" t="s">
        <v>5500</v>
      </c>
      <c r="D89" s="259"/>
      <c r="E89" s="144" t="s">
        <v>5479</v>
      </c>
      <c r="F89" s="144" t="s">
        <v>5470</v>
      </c>
      <c r="G89" s="318" t="s">
        <v>5482</v>
      </c>
      <c r="H89" s="259"/>
      <c r="I89" s="145" t="s">
        <v>170</v>
      </c>
      <c r="J89" s="317" t="s">
        <v>5483</v>
      </c>
      <c r="K89" s="259"/>
      <c r="L89" s="144" t="s">
        <v>5473</v>
      </c>
      <c r="M89" s="318" t="s">
        <v>5470</v>
      </c>
      <c r="N89" s="259"/>
      <c r="O89" s="318" t="s">
        <v>5482</v>
      </c>
      <c r="P89" s="259"/>
      <c r="Q89" s="146"/>
      <c r="R89" s="147"/>
    </row>
    <row r="90" spans="1:18" ht="21" hidden="1" customHeight="1">
      <c r="A90" s="316" t="s">
        <v>733</v>
      </c>
      <c r="B90" s="259"/>
      <c r="C90" s="318" t="s">
        <v>5500</v>
      </c>
      <c r="D90" s="259"/>
      <c r="E90" s="144" t="s">
        <v>5479</v>
      </c>
      <c r="F90" s="144" t="s">
        <v>5470</v>
      </c>
      <c r="G90" s="318" t="s">
        <v>5482</v>
      </c>
      <c r="H90" s="259"/>
      <c r="I90" s="145" t="s">
        <v>170</v>
      </c>
      <c r="J90" s="317" t="s">
        <v>5483</v>
      </c>
      <c r="K90" s="259"/>
      <c r="L90" s="144" t="s">
        <v>5473</v>
      </c>
      <c r="M90" s="318" t="s">
        <v>5470</v>
      </c>
      <c r="N90" s="259"/>
      <c r="O90" s="318" t="s">
        <v>5482</v>
      </c>
      <c r="P90" s="259"/>
      <c r="Q90" s="146"/>
      <c r="R90" s="147"/>
    </row>
    <row r="91" spans="1:18" ht="21" hidden="1" customHeight="1">
      <c r="A91" s="316" t="s">
        <v>738</v>
      </c>
      <c r="B91" s="259"/>
      <c r="C91" s="318" t="s">
        <v>5500</v>
      </c>
      <c r="D91" s="259"/>
      <c r="E91" s="144" t="s">
        <v>5479</v>
      </c>
      <c r="F91" s="144" t="s">
        <v>5470</v>
      </c>
      <c r="G91" s="318" t="s">
        <v>5482</v>
      </c>
      <c r="H91" s="259"/>
      <c r="I91" s="145" t="s">
        <v>170</v>
      </c>
      <c r="J91" s="317" t="s">
        <v>5483</v>
      </c>
      <c r="K91" s="259"/>
      <c r="L91" s="144" t="s">
        <v>5473</v>
      </c>
      <c r="M91" s="318" t="s">
        <v>5470</v>
      </c>
      <c r="N91" s="259"/>
      <c r="O91" s="318" t="s">
        <v>5482</v>
      </c>
      <c r="P91" s="259"/>
      <c r="Q91" s="146"/>
      <c r="R91" s="147"/>
    </row>
    <row r="92" spans="1:18" ht="21" hidden="1" customHeight="1">
      <c r="A92" s="316" t="s">
        <v>249</v>
      </c>
      <c r="B92" s="259"/>
      <c r="C92" s="318" t="s">
        <v>5500</v>
      </c>
      <c r="D92" s="259"/>
      <c r="E92" s="144" t="s">
        <v>5479</v>
      </c>
      <c r="F92" s="144" t="s">
        <v>5470</v>
      </c>
      <c r="G92" s="318" t="s">
        <v>5482</v>
      </c>
      <c r="H92" s="259"/>
      <c r="I92" s="145" t="s">
        <v>170</v>
      </c>
      <c r="J92" s="317" t="s">
        <v>5483</v>
      </c>
      <c r="K92" s="259"/>
      <c r="L92" s="149" t="s">
        <v>5497</v>
      </c>
      <c r="M92" s="318" t="s">
        <v>5470</v>
      </c>
      <c r="N92" s="259"/>
      <c r="O92" s="318" t="s">
        <v>5482</v>
      </c>
      <c r="P92" s="259"/>
      <c r="Q92" s="146"/>
      <c r="R92" s="147"/>
    </row>
    <row r="93" spans="1:18" ht="21" hidden="1" customHeight="1">
      <c r="A93" s="316" t="s">
        <v>744</v>
      </c>
      <c r="B93" s="259"/>
      <c r="C93" s="318" t="s">
        <v>5500</v>
      </c>
      <c r="D93" s="259"/>
      <c r="E93" s="144" t="s">
        <v>5479</v>
      </c>
      <c r="F93" s="144" t="s">
        <v>5470</v>
      </c>
      <c r="G93" s="318" t="s">
        <v>5482</v>
      </c>
      <c r="H93" s="259"/>
      <c r="I93" s="145" t="s">
        <v>170</v>
      </c>
      <c r="J93" s="317" t="s">
        <v>5483</v>
      </c>
      <c r="K93" s="259"/>
      <c r="L93" s="144" t="s">
        <v>5473</v>
      </c>
      <c r="M93" s="318" t="s">
        <v>5470</v>
      </c>
      <c r="N93" s="259"/>
      <c r="O93" s="318" t="s">
        <v>5482</v>
      </c>
      <c r="P93" s="259"/>
      <c r="Q93" s="146"/>
      <c r="R93" s="147"/>
    </row>
    <row r="94" spans="1:18" ht="21" hidden="1" customHeight="1">
      <c r="A94" s="316" t="s">
        <v>749</v>
      </c>
      <c r="B94" s="259"/>
      <c r="C94" s="318" t="s">
        <v>5500</v>
      </c>
      <c r="D94" s="259"/>
      <c r="E94" s="144" t="s">
        <v>5479</v>
      </c>
      <c r="F94" s="144" t="s">
        <v>5470</v>
      </c>
      <c r="G94" s="318" t="s">
        <v>5482</v>
      </c>
      <c r="H94" s="259"/>
      <c r="I94" s="145" t="s">
        <v>170</v>
      </c>
      <c r="J94" s="317" t="s">
        <v>5483</v>
      </c>
      <c r="K94" s="259"/>
      <c r="L94" s="144" t="s">
        <v>5473</v>
      </c>
      <c r="M94" s="318" t="s">
        <v>5470</v>
      </c>
      <c r="N94" s="259"/>
      <c r="O94" s="318" t="s">
        <v>5482</v>
      </c>
      <c r="P94" s="259"/>
      <c r="Q94" s="146"/>
      <c r="R94" s="147"/>
    </row>
    <row r="95" spans="1:18" ht="21" hidden="1" customHeight="1">
      <c r="A95" s="316" t="s">
        <v>752</v>
      </c>
      <c r="B95" s="259"/>
      <c r="C95" s="318" t="s">
        <v>5500</v>
      </c>
      <c r="D95" s="259"/>
      <c r="E95" s="144" t="s">
        <v>5479</v>
      </c>
      <c r="F95" s="144" t="s">
        <v>5470</v>
      </c>
      <c r="G95" s="318" t="s">
        <v>5482</v>
      </c>
      <c r="H95" s="259"/>
      <c r="I95" s="145" t="s">
        <v>170</v>
      </c>
      <c r="J95" s="317" t="s">
        <v>5483</v>
      </c>
      <c r="K95" s="259"/>
      <c r="L95" s="144" t="s">
        <v>5473</v>
      </c>
      <c r="M95" s="318" t="s">
        <v>5470</v>
      </c>
      <c r="N95" s="259"/>
      <c r="O95" s="318" t="s">
        <v>5482</v>
      </c>
      <c r="P95" s="259"/>
      <c r="Q95" s="146"/>
      <c r="R95" s="147"/>
    </row>
    <row r="96" spans="1:18" ht="21" hidden="1" customHeight="1">
      <c r="A96" s="316" t="s">
        <v>254</v>
      </c>
      <c r="B96" s="259"/>
      <c r="C96" s="318" t="s">
        <v>5500</v>
      </c>
      <c r="D96" s="259"/>
      <c r="E96" s="144" t="s">
        <v>5479</v>
      </c>
      <c r="F96" s="144" t="s">
        <v>5470</v>
      </c>
      <c r="G96" s="318" t="s">
        <v>5482</v>
      </c>
      <c r="H96" s="259"/>
      <c r="I96" s="145" t="s">
        <v>170</v>
      </c>
      <c r="J96" s="317" t="s">
        <v>5483</v>
      </c>
      <c r="K96" s="259"/>
      <c r="L96" s="149" t="s">
        <v>5497</v>
      </c>
      <c r="M96" s="318" t="s">
        <v>5470</v>
      </c>
      <c r="N96" s="259"/>
      <c r="O96" s="318" t="s">
        <v>5482</v>
      </c>
      <c r="P96" s="259"/>
      <c r="Q96" s="146"/>
      <c r="R96" s="147"/>
    </row>
    <row r="97" spans="1:18" ht="21" hidden="1" customHeight="1">
      <c r="A97" s="316" t="s">
        <v>756</v>
      </c>
      <c r="B97" s="259"/>
      <c r="C97" s="318" t="s">
        <v>5500</v>
      </c>
      <c r="D97" s="259"/>
      <c r="E97" s="144" t="s">
        <v>5479</v>
      </c>
      <c r="F97" s="144" t="s">
        <v>5470</v>
      </c>
      <c r="G97" s="318" t="s">
        <v>5482</v>
      </c>
      <c r="H97" s="259"/>
      <c r="I97" s="145" t="s">
        <v>170</v>
      </c>
      <c r="J97" s="317" t="s">
        <v>5483</v>
      </c>
      <c r="K97" s="259"/>
      <c r="L97" s="144" t="s">
        <v>5473</v>
      </c>
      <c r="M97" s="318" t="s">
        <v>5470</v>
      </c>
      <c r="N97" s="259"/>
      <c r="O97" s="318" t="s">
        <v>5482</v>
      </c>
      <c r="P97" s="259"/>
      <c r="Q97" s="146"/>
      <c r="R97" s="147"/>
    </row>
    <row r="98" spans="1:18" ht="21" hidden="1" customHeight="1">
      <c r="A98" s="316" t="s">
        <v>761</v>
      </c>
      <c r="B98" s="259"/>
      <c r="C98" s="318" t="s">
        <v>5500</v>
      </c>
      <c r="D98" s="259"/>
      <c r="E98" s="144" t="s">
        <v>5479</v>
      </c>
      <c r="F98" s="144" t="s">
        <v>5470</v>
      </c>
      <c r="G98" s="318" t="s">
        <v>5482</v>
      </c>
      <c r="H98" s="259"/>
      <c r="I98" s="145" t="s">
        <v>170</v>
      </c>
      <c r="J98" s="317" t="s">
        <v>5483</v>
      </c>
      <c r="K98" s="259"/>
      <c r="L98" s="144" t="s">
        <v>5473</v>
      </c>
      <c r="M98" s="318" t="s">
        <v>5470</v>
      </c>
      <c r="N98" s="259"/>
      <c r="O98" s="318" t="s">
        <v>5482</v>
      </c>
      <c r="P98" s="259"/>
      <c r="Q98" s="146"/>
      <c r="R98" s="147"/>
    </row>
    <row r="99" spans="1:18" ht="21" hidden="1" customHeight="1">
      <c r="A99" s="316" t="s">
        <v>259</v>
      </c>
      <c r="B99" s="259"/>
      <c r="C99" s="318" t="s">
        <v>5500</v>
      </c>
      <c r="D99" s="259"/>
      <c r="E99" s="144" t="s">
        <v>5479</v>
      </c>
      <c r="F99" s="144" t="s">
        <v>5470</v>
      </c>
      <c r="G99" s="318" t="s">
        <v>5482</v>
      </c>
      <c r="H99" s="259"/>
      <c r="I99" s="145" t="s">
        <v>170</v>
      </c>
      <c r="J99" s="317" t="s">
        <v>5483</v>
      </c>
      <c r="K99" s="259"/>
      <c r="L99" s="149" t="s">
        <v>5497</v>
      </c>
      <c r="M99" s="318" t="s">
        <v>5470</v>
      </c>
      <c r="N99" s="259"/>
      <c r="O99" s="318" t="s">
        <v>5482</v>
      </c>
      <c r="P99" s="259"/>
      <c r="Q99" s="146"/>
      <c r="R99" s="147"/>
    </row>
    <row r="100" spans="1:18" ht="21" hidden="1" customHeight="1">
      <c r="A100" s="316" t="s">
        <v>264</v>
      </c>
      <c r="B100" s="259"/>
      <c r="C100" s="318" t="s">
        <v>5500</v>
      </c>
      <c r="D100" s="259"/>
      <c r="E100" s="144" t="s">
        <v>5479</v>
      </c>
      <c r="F100" s="144" t="s">
        <v>5470</v>
      </c>
      <c r="G100" s="318" t="s">
        <v>5482</v>
      </c>
      <c r="H100" s="259"/>
      <c r="I100" s="145" t="s">
        <v>170</v>
      </c>
      <c r="J100" s="317" t="s">
        <v>5483</v>
      </c>
      <c r="K100" s="259"/>
      <c r="L100" s="149" t="s">
        <v>5497</v>
      </c>
      <c r="M100" s="318" t="s">
        <v>5470</v>
      </c>
      <c r="N100" s="259"/>
      <c r="O100" s="318" t="s">
        <v>5482</v>
      </c>
      <c r="P100" s="259"/>
      <c r="Q100" s="146"/>
      <c r="R100" s="147"/>
    </row>
    <row r="101" spans="1:18" ht="21" hidden="1" customHeight="1">
      <c r="A101" s="316" t="s">
        <v>269</v>
      </c>
      <c r="B101" s="259"/>
      <c r="C101" s="318" t="s">
        <v>5500</v>
      </c>
      <c r="D101" s="259"/>
      <c r="E101" s="144" t="s">
        <v>5479</v>
      </c>
      <c r="F101" s="144" t="s">
        <v>5470</v>
      </c>
      <c r="G101" s="318" t="s">
        <v>5482</v>
      </c>
      <c r="H101" s="259"/>
      <c r="I101" s="145" t="s">
        <v>170</v>
      </c>
      <c r="J101" s="317" t="s">
        <v>5483</v>
      </c>
      <c r="K101" s="259"/>
      <c r="L101" s="149" t="s">
        <v>5497</v>
      </c>
      <c r="M101" s="318" t="s">
        <v>5470</v>
      </c>
      <c r="N101" s="259"/>
      <c r="O101" s="318" t="s">
        <v>5482</v>
      </c>
      <c r="P101" s="259"/>
      <c r="Q101" s="146"/>
      <c r="R101" s="147"/>
    </row>
    <row r="102" spans="1:18" ht="21" hidden="1" customHeight="1">
      <c r="A102" s="316" t="s">
        <v>279</v>
      </c>
      <c r="B102" s="259"/>
      <c r="C102" s="318" t="s">
        <v>5500</v>
      </c>
      <c r="D102" s="259"/>
      <c r="E102" s="144" t="s">
        <v>5479</v>
      </c>
      <c r="F102" s="144" t="s">
        <v>5470</v>
      </c>
      <c r="G102" s="318" t="s">
        <v>5482</v>
      </c>
      <c r="H102" s="259"/>
      <c r="I102" s="145" t="s">
        <v>170</v>
      </c>
      <c r="J102" s="317" t="s">
        <v>5483</v>
      </c>
      <c r="K102" s="259"/>
      <c r="L102" s="149" t="s">
        <v>5497</v>
      </c>
      <c r="M102" s="318" t="s">
        <v>5470</v>
      </c>
      <c r="N102" s="259"/>
      <c r="O102" s="318" t="s">
        <v>5482</v>
      </c>
      <c r="P102" s="259"/>
      <c r="Q102" s="146"/>
      <c r="R102" s="147"/>
    </row>
    <row r="103" spans="1:18" ht="21" hidden="1" customHeight="1">
      <c r="A103" s="316" t="s">
        <v>766</v>
      </c>
      <c r="B103" s="259"/>
      <c r="C103" s="318" t="s">
        <v>5500</v>
      </c>
      <c r="D103" s="259"/>
      <c r="E103" s="144" t="s">
        <v>5479</v>
      </c>
      <c r="F103" s="144" t="s">
        <v>5470</v>
      </c>
      <c r="G103" s="318" t="s">
        <v>5482</v>
      </c>
      <c r="H103" s="259"/>
      <c r="I103" s="145" t="s">
        <v>170</v>
      </c>
      <c r="J103" s="317" t="s">
        <v>5483</v>
      </c>
      <c r="K103" s="259"/>
      <c r="L103" s="144" t="s">
        <v>5473</v>
      </c>
      <c r="M103" s="318" t="s">
        <v>5470</v>
      </c>
      <c r="N103" s="259"/>
      <c r="O103" s="318" t="s">
        <v>5482</v>
      </c>
      <c r="P103" s="259"/>
      <c r="Q103" s="146"/>
      <c r="R103" s="147"/>
    </row>
    <row r="104" spans="1:18" ht="21" hidden="1" customHeight="1">
      <c r="A104" s="316" t="s">
        <v>771</v>
      </c>
      <c r="B104" s="259"/>
      <c r="C104" s="318" t="s">
        <v>5500</v>
      </c>
      <c r="D104" s="259"/>
      <c r="E104" s="144" t="s">
        <v>5479</v>
      </c>
      <c r="F104" s="144" t="s">
        <v>5470</v>
      </c>
      <c r="G104" s="318" t="s">
        <v>5482</v>
      </c>
      <c r="H104" s="259"/>
      <c r="I104" s="145" t="s">
        <v>170</v>
      </c>
      <c r="J104" s="317" t="s">
        <v>5483</v>
      </c>
      <c r="K104" s="259"/>
      <c r="L104" s="144" t="s">
        <v>5473</v>
      </c>
      <c r="M104" s="318" t="s">
        <v>5470</v>
      </c>
      <c r="N104" s="259"/>
      <c r="O104" s="318" t="s">
        <v>5482</v>
      </c>
      <c r="P104" s="259"/>
      <c r="Q104" s="146"/>
      <c r="R104" s="147"/>
    </row>
    <row r="105" spans="1:18" ht="21" hidden="1" customHeight="1">
      <c r="A105" s="316" t="s">
        <v>284</v>
      </c>
      <c r="B105" s="259"/>
      <c r="C105" s="318" t="s">
        <v>5500</v>
      </c>
      <c r="D105" s="259"/>
      <c r="E105" s="144" t="s">
        <v>5479</v>
      </c>
      <c r="F105" s="144" t="s">
        <v>5470</v>
      </c>
      <c r="G105" s="318" t="s">
        <v>5482</v>
      </c>
      <c r="H105" s="259"/>
      <c r="I105" s="145" t="s">
        <v>170</v>
      </c>
      <c r="J105" s="317" t="s">
        <v>5483</v>
      </c>
      <c r="K105" s="259"/>
      <c r="L105" s="149" t="s">
        <v>5497</v>
      </c>
      <c r="M105" s="318" t="s">
        <v>5470</v>
      </c>
      <c r="N105" s="259"/>
      <c r="O105" s="318" t="s">
        <v>5482</v>
      </c>
      <c r="P105" s="259"/>
      <c r="Q105" s="146"/>
      <c r="R105" s="147"/>
    </row>
    <row r="106" spans="1:18" ht="21" hidden="1" customHeight="1">
      <c r="A106" s="316" t="s">
        <v>289</v>
      </c>
      <c r="B106" s="259"/>
      <c r="C106" s="318" t="s">
        <v>5500</v>
      </c>
      <c r="D106" s="259"/>
      <c r="E106" s="144" t="s">
        <v>5479</v>
      </c>
      <c r="F106" s="144" t="s">
        <v>5470</v>
      </c>
      <c r="G106" s="318" t="s">
        <v>5482</v>
      </c>
      <c r="H106" s="259"/>
      <c r="I106" s="145" t="s">
        <v>170</v>
      </c>
      <c r="J106" s="317" t="s">
        <v>5483</v>
      </c>
      <c r="K106" s="259"/>
      <c r="L106" s="149" t="s">
        <v>5497</v>
      </c>
      <c r="M106" s="318" t="s">
        <v>5470</v>
      </c>
      <c r="N106" s="259"/>
      <c r="O106" s="318" t="s">
        <v>5482</v>
      </c>
      <c r="P106" s="259"/>
      <c r="Q106" s="146"/>
      <c r="R106" s="147"/>
    </row>
    <row r="107" spans="1:18" ht="21" hidden="1" customHeight="1">
      <c r="A107" s="316" t="s">
        <v>776</v>
      </c>
      <c r="B107" s="259"/>
      <c r="C107" s="318" t="s">
        <v>5500</v>
      </c>
      <c r="D107" s="259"/>
      <c r="E107" s="144" t="s">
        <v>5479</v>
      </c>
      <c r="F107" s="144" t="s">
        <v>5470</v>
      </c>
      <c r="G107" s="318" t="s">
        <v>5482</v>
      </c>
      <c r="H107" s="259"/>
      <c r="I107" s="145" t="s">
        <v>170</v>
      </c>
      <c r="J107" s="317" t="s">
        <v>5483</v>
      </c>
      <c r="K107" s="259"/>
      <c r="L107" s="144" t="s">
        <v>5473</v>
      </c>
      <c r="M107" s="318" t="s">
        <v>5470</v>
      </c>
      <c r="N107" s="259"/>
      <c r="O107" s="318" t="s">
        <v>5482</v>
      </c>
      <c r="P107" s="259"/>
      <c r="Q107" s="146"/>
      <c r="R107" s="147"/>
    </row>
    <row r="108" spans="1:18" ht="21" hidden="1" customHeight="1">
      <c r="A108" s="316" t="s">
        <v>780</v>
      </c>
      <c r="B108" s="259"/>
      <c r="C108" s="318" t="s">
        <v>5500</v>
      </c>
      <c r="D108" s="259"/>
      <c r="E108" s="144" t="s">
        <v>5479</v>
      </c>
      <c r="F108" s="144" t="s">
        <v>5470</v>
      </c>
      <c r="G108" s="318" t="s">
        <v>5482</v>
      </c>
      <c r="H108" s="259"/>
      <c r="I108" s="145" t="s">
        <v>170</v>
      </c>
      <c r="J108" s="317" t="s">
        <v>5483</v>
      </c>
      <c r="K108" s="259"/>
      <c r="L108" s="144" t="s">
        <v>5473</v>
      </c>
      <c r="M108" s="318" t="s">
        <v>5470</v>
      </c>
      <c r="N108" s="259"/>
      <c r="O108" s="318" t="s">
        <v>5482</v>
      </c>
      <c r="P108" s="259"/>
      <c r="Q108" s="146"/>
      <c r="R108" s="147"/>
    </row>
    <row r="109" spans="1:18" ht="21" hidden="1" customHeight="1">
      <c r="A109" s="316" t="s">
        <v>784</v>
      </c>
      <c r="B109" s="259"/>
      <c r="C109" s="325" t="s">
        <v>5503</v>
      </c>
      <c r="D109" s="259"/>
      <c r="E109" s="144" t="s">
        <v>5479</v>
      </c>
      <c r="F109" s="144" t="s">
        <v>5470</v>
      </c>
      <c r="G109" s="318" t="s">
        <v>5482</v>
      </c>
      <c r="H109" s="259"/>
      <c r="I109" s="145" t="s">
        <v>170</v>
      </c>
      <c r="J109" s="317" t="s">
        <v>5483</v>
      </c>
      <c r="K109" s="259"/>
      <c r="L109" s="144" t="s">
        <v>5473</v>
      </c>
      <c r="M109" s="318" t="s">
        <v>5470</v>
      </c>
      <c r="N109" s="259"/>
      <c r="O109" s="318" t="s">
        <v>5482</v>
      </c>
      <c r="P109" s="259"/>
      <c r="Q109" s="146"/>
      <c r="R109" s="147"/>
    </row>
    <row r="110" spans="1:18" ht="21" hidden="1" customHeight="1">
      <c r="A110" s="316" t="s">
        <v>294</v>
      </c>
      <c r="B110" s="259"/>
      <c r="C110" s="318" t="s">
        <v>5500</v>
      </c>
      <c r="D110" s="259"/>
      <c r="E110" s="144" t="s">
        <v>5479</v>
      </c>
      <c r="F110" s="144" t="s">
        <v>5470</v>
      </c>
      <c r="G110" s="318" t="s">
        <v>5482</v>
      </c>
      <c r="H110" s="259"/>
      <c r="I110" s="145" t="s">
        <v>170</v>
      </c>
      <c r="J110" s="317" t="s">
        <v>5483</v>
      </c>
      <c r="K110" s="259"/>
      <c r="L110" s="149" t="s">
        <v>5497</v>
      </c>
      <c r="M110" s="318" t="s">
        <v>5470</v>
      </c>
      <c r="N110" s="259"/>
      <c r="O110" s="318" t="s">
        <v>5482</v>
      </c>
      <c r="P110" s="259"/>
      <c r="Q110" s="146"/>
      <c r="R110" s="147"/>
    </row>
    <row r="111" spans="1:18" ht="21" hidden="1" customHeight="1">
      <c r="A111" s="316" t="s">
        <v>299</v>
      </c>
      <c r="B111" s="259"/>
      <c r="C111" s="318" t="s">
        <v>5500</v>
      </c>
      <c r="D111" s="259"/>
      <c r="E111" s="144" t="s">
        <v>5479</v>
      </c>
      <c r="F111" s="144" t="s">
        <v>5470</v>
      </c>
      <c r="G111" s="318" t="s">
        <v>5482</v>
      </c>
      <c r="H111" s="259"/>
      <c r="I111" s="145" t="s">
        <v>170</v>
      </c>
      <c r="J111" s="317" t="s">
        <v>5483</v>
      </c>
      <c r="K111" s="259"/>
      <c r="L111" s="149" t="s">
        <v>5497</v>
      </c>
      <c r="M111" s="318" t="s">
        <v>5470</v>
      </c>
      <c r="N111" s="259"/>
      <c r="O111" s="318" t="s">
        <v>5482</v>
      </c>
      <c r="P111" s="259"/>
      <c r="Q111" s="146"/>
      <c r="R111" s="147"/>
    </row>
    <row r="112" spans="1:18" ht="21" hidden="1" customHeight="1">
      <c r="A112" s="316" t="s">
        <v>304</v>
      </c>
      <c r="B112" s="259"/>
      <c r="C112" s="318" t="s">
        <v>5500</v>
      </c>
      <c r="D112" s="259"/>
      <c r="E112" s="144" t="s">
        <v>5479</v>
      </c>
      <c r="F112" s="144" t="s">
        <v>5470</v>
      </c>
      <c r="G112" s="318" t="s">
        <v>5482</v>
      </c>
      <c r="H112" s="259"/>
      <c r="I112" s="145" t="s">
        <v>170</v>
      </c>
      <c r="J112" s="317" t="s">
        <v>5483</v>
      </c>
      <c r="K112" s="259"/>
      <c r="L112" s="149" t="s">
        <v>5497</v>
      </c>
      <c r="M112" s="318" t="s">
        <v>5470</v>
      </c>
      <c r="N112" s="259"/>
      <c r="O112" s="318" t="s">
        <v>5482</v>
      </c>
      <c r="P112" s="259"/>
      <c r="Q112" s="146"/>
      <c r="R112" s="147"/>
    </row>
    <row r="113" spans="1:18" ht="21" hidden="1" customHeight="1">
      <c r="A113" s="316" t="s">
        <v>3377</v>
      </c>
      <c r="B113" s="259"/>
      <c r="C113" s="318" t="s">
        <v>5500</v>
      </c>
      <c r="D113" s="259"/>
      <c r="E113" s="144" t="s">
        <v>5479</v>
      </c>
      <c r="F113" s="144" t="s">
        <v>5470</v>
      </c>
      <c r="G113" s="318" t="s">
        <v>5482</v>
      </c>
      <c r="H113" s="259"/>
      <c r="I113" s="145" t="s">
        <v>170</v>
      </c>
      <c r="J113" s="317" t="s">
        <v>5483</v>
      </c>
      <c r="K113" s="259"/>
      <c r="L113" s="144" t="s">
        <v>5473</v>
      </c>
      <c r="M113" s="318" t="s">
        <v>5470</v>
      </c>
      <c r="N113" s="259"/>
      <c r="O113" s="318" t="s">
        <v>5482</v>
      </c>
      <c r="P113" s="259"/>
      <c r="Q113" s="146"/>
      <c r="R113" s="147"/>
    </row>
    <row r="114" spans="1:18" ht="21" hidden="1" customHeight="1">
      <c r="A114" s="316" t="s">
        <v>3381</v>
      </c>
      <c r="B114" s="259"/>
      <c r="C114" s="318" t="s">
        <v>5500</v>
      </c>
      <c r="D114" s="259"/>
      <c r="E114" s="144" t="s">
        <v>5479</v>
      </c>
      <c r="F114" s="144" t="s">
        <v>5470</v>
      </c>
      <c r="G114" s="318" t="s">
        <v>5482</v>
      </c>
      <c r="H114" s="259"/>
      <c r="I114" s="145" t="s">
        <v>170</v>
      </c>
      <c r="J114" s="317" t="s">
        <v>5483</v>
      </c>
      <c r="K114" s="259"/>
      <c r="L114" s="144" t="s">
        <v>5473</v>
      </c>
      <c r="M114" s="318" t="s">
        <v>5470</v>
      </c>
      <c r="N114" s="259"/>
      <c r="O114" s="318" t="s">
        <v>5482</v>
      </c>
      <c r="P114" s="259"/>
      <c r="Q114" s="146"/>
      <c r="R114" s="147"/>
    </row>
    <row r="115" spans="1:18" ht="21" hidden="1" customHeight="1">
      <c r="A115" s="316" t="s">
        <v>3385</v>
      </c>
      <c r="B115" s="259"/>
      <c r="C115" s="318" t="s">
        <v>5500</v>
      </c>
      <c r="D115" s="259"/>
      <c r="E115" s="144" t="s">
        <v>5479</v>
      </c>
      <c r="F115" s="144" t="s">
        <v>5470</v>
      </c>
      <c r="G115" s="318" t="s">
        <v>5482</v>
      </c>
      <c r="H115" s="259"/>
      <c r="I115" s="145" t="s">
        <v>170</v>
      </c>
      <c r="J115" s="317" t="s">
        <v>5483</v>
      </c>
      <c r="K115" s="259"/>
      <c r="L115" s="144" t="s">
        <v>5473</v>
      </c>
      <c r="M115" s="318" t="s">
        <v>5470</v>
      </c>
      <c r="N115" s="259"/>
      <c r="O115" s="318" t="s">
        <v>5482</v>
      </c>
      <c r="P115" s="259"/>
      <c r="Q115" s="146"/>
      <c r="R115" s="147"/>
    </row>
    <row r="116" spans="1:18" ht="21" hidden="1" customHeight="1">
      <c r="A116" s="316" t="s">
        <v>2838</v>
      </c>
      <c r="B116" s="259"/>
      <c r="C116" s="318" t="s">
        <v>5500</v>
      </c>
      <c r="D116" s="259"/>
      <c r="E116" s="144" t="s">
        <v>5479</v>
      </c>
      <c r="F116" s="144" t="s">
        <v>5470</v>
      </c>
      <c r="G116" s="318" t="s">
        <v>5482</v>
      </c>
      <c r="H116" s="259"/>
      <c r="I116" s="145" t="s">
        <v>170</v>
      </c>
      <c r="J116" s="317" t="s">
        <v>5483</v>
      </c>
      <c r="K116" s="259"/>
      <c r="L116" s="149" t="s">
        <v>5497</v>
      </c>
      <c r="M116" s="318" t="s">
        <v>5470</v>
      </c>
      <c r="N116" s="259"/>
      <c r="O116" s="318" t="s">
        <v>5482</v>
      </c>
      <c r="P116" s="259"/>
      <c r="Q116" s="146"/>
      <c r="R116" s="147"/>
    </row>
    <row r="117" spans="1:18" ht="21" hidden="1" customHeight="1">
      <c r="A117" s="316" t="s">
        <v>3390</v>
      </c>
      <c r="B117" s="259"/>
      <c r="C117" s="318" t="s">
        <v>5500</v>
      </c>
      <c r="D117" s="259"/>
      <c r="E117" s="144" t="s">
        <v>5479</v>
      </c>
      <c r="F117" s="144" t="s">
        <v>5470</v>
      </c>
      <c r="G117" s="318" t="s">
        <v>5482</v>
      </c>
      <c r="H117" s="259"/>
      <c r="I117" s="145" t="s">
        <v>170</v>
      </c>
      <c r="J117" s="317" t="s">
        <v>5483</v>
      </c>
      <c r="K117" s="259"/>
      <c r="L117" s="144" t="s">
        <v>5473</v>
      </c>
      <c r="M117" s="318" t="s">
        <v>5470</v>
      </c>
      <c r="N117" s="259"/>
      <c r="O117" s="318" t="s">
        <v>5482</v>
      </c>
      <c r="P117" s="259"/>
      <c r="Q117" s="146"/>
      <c r="R117" s="147"/>
    </row>
    <row r="118" spans="1:18" ht="21" hidden="1" customHeight="1">
      <c r="A118" s="316" t="s">
        <v>3406</v>
      </c>
      <c r="B118" s="259"/>
      <c r="C118" s="318" t="s">
        <v>5500</v>
      </c>
      <c r="D118" s="259"/>
      <c r="E118" s="144" t="s">
        <v>5479</v>
      </c>
      <c r="F118" s="144" t="s">
        <v>5470</v>
      </c>
      <c r="G118" s="318" t="s">
        <v>5482</v>
      </c>
      <c r="H118" s="259"/>
      <c r="I118" s="145" t="s">
        <v>170</v>
      </c>
      <c r="J118" s="317" t="s">
        <v>5483</v>
      </c>
      <c r="K118" s="259"/>
      <c r="L118" s="144" t="s">
        <v>5473</v>
      </c>
      <c r="M118" s="318" t="s">
        <v>5470</v>
      </c>
      <c r="N118" s="259"/>
      <c r="O118" s="318" t="s">
        <v>5482</v>
      </c>
      <c r="P118" s="259"/>
      <c r="Q118" s="146"/>
      <c r="R118" s="147"/>
    </row>
    <row r="119" spans="1:18" ht="21" hidden="1" customHeight="1">
      <c r="A119" s="316" t="s">
        <v>3410</v>
      </c>
      <c r="B119" s="259"/>
      <c r="C119" s="318" t="s">
        <v>5500</v>
      </c>
      <c r="D119" s="259"/>
      <c r="E119" s="144" t="s">
        <v>5479</v>
      </c>
      <c r="F119" s="144" t="s">
        <v>5470</v>
      </c>
      <c r="G119" s="318" t="s">
        <v>5482</v>
      </c>
      <c r="H119" s="259"/>
      <c r="I119" s="145" t="s">
        <v>170</v>
      </c>
      <c r="J119" s="317" t="s">
        <v>5483</v>
      </c>
      <c r="K119" s="259"/>
      <c r="L119" s="144" t="s">
        <v>5473</v>
      </c>
      <c r="M119" s="318" t="s">
        <v>5470</v>
      </c>
      <c r="N119" s="259"/>
      <c r="O119" s="318" t="s">
        <v>5482</v>
      </c>
      <c r="P119" s="259"/>
      <c r="Q119" s="146"/>
      <c r="R119" s="147"/>
    </row>
    <row r="120" spans="1:18" ht="21" hidden="1" customHeight="1">
      <c r="A120" s="316" t="s">
        <v>3414</v>
      </c>
      <c r="B120" s="259"/>
      <c r="C120" s="318" t="s">
        <v>5500</v>
      </c>
      <c r="D120" s="259"/>
      <c r="E120" s="144" t="s">
        <v>5479</v>
      </c>
      <c r="F120" s="144" t="s">
        <v>5470</v>
      </c>
      <c r="G120" s="318" t="s">
        <v>5482</v>
      </c>
      <c r="H120" s="259"/>
      <c r="I120" s="145" t="s">
        <v>170</v>
      </c>
      <c r="J120" s="317" t="s">
        <v>5483</v>
      </c>
      <c r="K120" s="259"/>
      <c r="L120" s="144" t="s">
        <v>5473</v>
      </c>
      <c r="M120" s="318" t="s">
        <v>5470</v>
      </c>
      <c r="N120" s="259"/>
      <c r="O120" s="318" t="s">
        <v>5482</v>
      </c>
      <c r="P120" s="259"/>
      <c r="Q120" s="146"/>
      <c r="R120" s="147"/>
    </row>
    <row r="121" spans="1:18" ht="21" hidden="1" customHeight="1">
      <c r="A121" s="316" t="s">
        <v>3418</v>
      </c>
      <c r="B121" s="259"/>
      <c r="C121" s="318" t="s">
        <v>5500</v>
      </c>
      <c r="D121" s="259"/>
      <c r="E121" s="144" t="s">
        <v>5479</v>
      </c>
      <c r="F121" s="144" t="s">
        <v>5470</v>
      </c>
      <c r="G121" s="318" t="s">
        <v>5482</v>
      </c>
      <c r="H121" s="259"/>
      <c r="I121" s="145" t="s">
        <v>170</v>
      </c>
      <c r="J121" s="317" t="s">
        <v>5483</v>
      </c>
      <c r="K121" s="259"/>
      <c r="L121" s="144" t="s">
        <v>5473</v>
      </c>
      <c r="M121" s="318" t="s">
        <v>5470</v>
      </c>
      <c r="N121" s="259"/>
      <c r="O121" s="318" t="s">
        <v>5482</v>
      </c>
      <c r="P121" s="259"/>
      <c r="Q121" s="146"/>
      <c r="R121" s="147"/>
    </row>
    <row r="122" spans="1:18" ht="21" hidden="1" customHeight="1">
      <c r="A122" s="316" t="s">
        <v>3267</v>
      </c>
      <c r="B122" s="259"/>
      <c r="C122" s="325" t="s">
        <v>5501</v>
      </c>
      <c r="D122" s="259"/>
      <c r="E122" s="144" t="s">
        <v>5479</v>
      </c>
      <c r="F122" s="144" t="s">
        <v>5470</v>
      </c>
      <c r="G122" s="318" t="s">
        <v>5482</v>
      </c>
      <c r="H122" s="259"/>
      <c r="I122" s="137" t="s">
        <v>501</v>
      </c>
      <c r="J122" s="317" t="s">
        <v>2990</v>
      </c>
      <c r="K122" s="259"/>
      <c r="L122" s="144" t="s">
        <v>5473</v>
      </c>
      <c r="M122" s="318" t="s">
        <v>5470</v>
      </c>
      <c r="N122" s="259"/>
      <c r="O122" s="318" t="s">
        <v>5482</v>
      </c>
      <c r="P122" s="259"/>
      <c r="Q122" s="154" t="s">
        <v>5502</v>
      </c>
      <c r="R122" s="147"/>
    </row>
    <row r="123" spans="1:18" ht="21" hidden="1" customHeight="1">
      <c r="A123" s="316" t="s">
        <v>3422</v>
      </c>
      <c r="B123" s="259"/>
      <c r="C123" s="318" t="s">
        <v>5500</v>
      </c>
      <c r="D123" s="259"/>
      <c r="E123" s="144" t="s">
        <v>5479</v>
      </c>
      <c r="F123" s="144" t="s">
        <v>5470</v>
      </c>
      <c r="G123" s="318" t="s">
        <v>5482</v>
      </c>
      <c r="H123" s="259"/>
      <c r="I123" s="145" t="s">
        <v>170</v>
      </c>
      <c r="J123" s="317" t="s">
        <v>5483</v>
      </c>
      <c r="K123" s="259"/>
      <c r="L123" s="144" t="s">
        <v>5473</v>
      </c>
      <c r="M123" s="318" t="s">
        <v>5470</v>
      </c>
      <c r="N123" s="259"/>
      <c r="O123" s="318" t="s">
        <v>5482</v>
      </c>
      <c r="P123" s="259"/>
      <c r="Q123" s="146"/>
      <c r="R123" s="147"/>
    </row>
    <row r="124" spans="1:18" ht="21" hidden="1" customHeight="1">
      <c r="A124" s="316" t="s">
        <v>3427</v>
      </c>
      <c r="B124" s="259"/>
      <c r="C124" s="318" t="s">
        <v>5500</v>
      </c>
      <c r="D124" s="259"/>
      <c r="E124" s="144" t="s">
        <v>5479</v>
      </c>
      <c r="F124" s="144" t="s">
        <v>5470</v>
      </c>
      <c r="G124" s="318" t="s">
        <v>5482</v>
      </c>
      <c r="H124" s="259"/>
      <c r="I124" s="145" t="s">
        <v>170</v>
      </c>
      <c r="J124" s="317" t="s">
        <v>5483</v>
      </c>
      <c r="K124" s="259"/>
      <c r="L124" s="144" t="s">
        <v>5473</v>
      </c>
      <c r="M124" s="318" t="s">
        <v>5470</v>
      </c>
      <c r="N124" s="259"/>
      <c r="O124" s="318" t="s">
        <v>5482</v>
      </c>
      <c r="P124" s="259"/>
      <c r="Q124" s="146"/>
      <c r="R124" s="147"/>
    </row>
    <row r="125" spans="1:18" ht="21" hidden="1" customHeight="1">
      <c r="A125" s="316" t="s">
        <v>3273</v>
      </c>
      <c r="B125" s="259"/>
      <c r="C125" s="325" t="s">
        <v>5501</v>
      </c>
      <c r="D125" s="259"/>
      <c r="E125" s="144" t="s">
        <v>5479</v>
      </c>
      <c r="F125" s="144" t="s">
        <v>5470</v>
      </c>
      <c r="G125" s="318" t="s">
        <v>5482</v>
      </c>
      <c r="H125" s="259"/>
      <c r="I125" s="137" t="s">
        <v>501</v>
      </c>
      <c r="J125" s="317" t="s">
        <v>2990</v>
      </c>
      <c r="K125" s="259"/>
      <c r="L125" s="144" t="s">
        <v>5473</v>
      </c>
      <c r="M125" s="318" t="s">
        <v>5470</v>
      </c>
      <c r="N125" s="259"/>
      <c r="O125" s="318" t="s">
        <v>5482</v>
      </c>
      <c r="P125" s="259"/>
      <c r="Q125" s="154" t="s">
        <v>5502</v>
      </c>
      <c r="R125" s="147"/>
    </row>
    <row r="126" spans="1:18" ht="21" hidden="1" customHeight="1">
      <c r="A126" s="316" t="s">
        <v>3278</v>
      </c>
      <c r="B126" s="259"/>
      <c r="C126" s="325" t="s">
        <v>5501</v>
      </c>
      <c r="D126" s="259"/>
      <c r="E126" s="144" t="s">
        <v>5479</v>
      </c>
      <c r="F126" s="144" t="s">
        <v>5470</v>
      </c>
      <c r="G126" s="318" t="s">
        <v>5482</v>
      </c>
      <c r="H126" s="259"/>
      <c r="I126" s="137" t="s">
        <v>501</v>
      </c>
      <c r="J126" s="317" t="s">
        <v>2990</v>
      </c>
      <c r="K126" s="259"/>
      <c r="L126" s="144" t="s">
        <v>5473</v>
      </c>
      <c r="M126" s="318" t="s">
        <v>5470</v>
      </c>
      <c r="N126" s="259"/>
      <c r="O126" s="318" t="s">
        <v>5482</v>
      </c>
      <c r="P126" s="259"/>
      <c r="Q126" s="154" t="s">
        <v>5502</v>
      </c>
      <c r="R126" s="147"/>
    </row>
    <row r="127" spans="1:18" ht="21" hidden="1" customHeight="1">
      <c r="A127" s="316" t="s">
        <v>2996</v>
      </c>
      <c r="B127" s="259"/>
      <c r="C127" s="325" t="s">
        <v>5501</v>
      </c>
      <c r="D127" s="259"/>
      <c r="E127" s="144" t="s">
        <v>5479</v>
      </c>
      <c r="F127" s="144" t="s">
        <v>5470</v>
      </c>
      <c r="G127" s="318" t="s">
        <v>5482</v>
      </c>
      <c r="H127" s="259"/>
      <c r="I127" s="137" t="s">
        <v>501</v>
      </c>
      <c r="J127" s="317" t="s">
        <v>2990</v>
      </c>
      <c r="K127" s="259"/>
      <c r="L127" s="149" t="s">
        <v>5497</v>
      </c>
      <c r="M127" s="318" t="s">
        <v>5470</v>
      </c>
      <c r="N127" s="259"/>
      <c r="O127" s="318" t="s">
        <v>5482</v>
      </c>
      <c r="P127" s="259"/>
      <c r="Q127" s="154" t="s">
        <v>5502</v>
      </c>
      <c r="R127" s="147"/>
    </row>
    <row r="128" spans="1:18" ht="21" hidden="1" customHeight="1">
      <c r="A128" s="316" t="s">
        <v>3432</v>
      </c>
      <c r="B128" s="259"/>
      <c r="C128" s="318" t="s">
        <v>5500</v>
      </c>
      <c r="D128" s="259"/>
      <c r="E128" s="144" t="s">
        <v>5479</v>
      </c>
      <c r="F128" s="144" t="s">
        <v>5470</v>
      </c>
      <c r="G128" s="318" t="s">
        <v>5482</v>
      </c>
      <c r="H128" s="259"/>
      <c r="I128" s="145" t="s">
        <v>170</v>
      </c>
      <c r="J128" s="317" t="s">
        <v>5483</v>
      </c>
      <c r="K128" s="259"/>
      <c r="L128" s="144" t="s">
        <v>5473</v>
      </c>
      <c r="M128" s="318" t="s">
        <v>5470</v>
      </c>
      <c r="N128" s="259"/>
      <c r="O128" s="318" t="s">
        <v>5482</v>
      </c>
      <c r="P128" s="259"/>
      <c r="Q128" s="146"/>
      <c r="R128" s="147"/>
    </row>
    <row r="129" spans="1:18" ht="21" hidden="1" customHeight="1">
      <c r="A129" s="316" t="s">
        <v>3437</v>
      </c>
      <c r="B129" s="259"/>
      <c r="C129" s="318" t="s">
        <v>5500</v>
      </c>
      <c r="D129" s="259"/>
      <c r="E129" s="144" t="s">
        <v>5479</v>
      </c>
      <c r="F129" s="144" t="s">
        <v>5470</v>
      </c>
      <c r="G129" s="318" t="s">
        <v>5482</v>
      </c>
      <c r="H129" s="259"/>
      <c r="I129" s="145" t="s">
        <v>170</v>
      </c>
      <c r="J129" s="317" t="s">
        <v>5483</v>
      </c>
      <c r="K129" s="259"/>
      <c r="L129" s="144" t="s">
        <v>5473</v>
      </c>
      <c r="M129" s="318" t="s">
        <v>5470</v>
      </c>
      <c r="N129" s="259"/>
      <c r="O129" s="318" t="s">
        <v>5482</v>
      </c>
      <c r="P129" s="259"/>
      <c r="Q129" s="146"/>
      <c r="R129" s="147"/>
    </row>
    <row r="130" spans="1:18" ht="21" hidden="1" customHeight="1">
      <c r="A130" s="316" t="s">
        <v>3442</v>
      </c>
      <c r="B130" s="259"/>
      <c r="C130" s="318" t="s">
        <v>5500</v>
      </c>
      <c r="D130" s="259"/>
      <c r="E130" s="144" t="s">
        <v>5479</v>
      </c>
      <c r="F130" s="144" t="s">
        <v>5470</v>
      </c>
      <c r="G130" s="318" t="s">
        <v>5482</v>
      </c>
      <c r="H130" s="259"/>
      <c r="I130" s="145" t="s">
        <v>170</v>
      </c>
      <c r="J130" s="317" t="s">
        <v>5483</v>
      </c>
      <c r="K130" s="259"/>
      <c r="L130" s="144" t="s">
        <v>5473</v>
      </c>
      <c r="M130" s="318" t="s">
        <v>5470</v>
      </c>
      <c r="N130" s="259"/>
      <c r="O130" s="318" t="s">
        <v>5482</v>
      </c>
      <c r="P130" s="259"/>
      <c r="Q130" s="146"/>
      <c r="R130" s="147"/>
    </row>
    <row r="131" spans="1:18" ht="21" hidden="1" customHeight="1">
      <c r="A131" s="316" t="s">
        <v>3446</v>
      </c>
      <c r="B131" s="259"/>
      <c r="C131" s="318" t="s">
        <v>5500</v>
      </c>
      <c r="D131" s="259"/>
      <c r="E131" s="144" t="s">
        <v>5479</v>
      </c>
      <c r="F131" s="144" t="s">
        <v>5470</v>
      </c>
      <c r="G131" s="318" t="s">
        <v>5482</v>
      </c>
      <c r="H131" s="259"/>
      <c r="I131" s="145" t="s">
        <v>170</v>
      </c>
      <c r="J131" s="317" t="s">
        <v>5483</v>
      </c>
      <c r="K131" s="259"/>
      <c r="L131" s="144" t="s">
        <v>5473</v>
      </c>
      <c r="M131" s="318" t="s">
        <v>5470</v>
      </c>
      <c r="N131" s="259"/>
      <c r="O131" s="318" t="s">
        <v>5482</v>
      </c>
      <c r="P131" s="259"/>
      <c r="Q131" s="146"/>
      <c r="R131" s="147"/>
    </row>
    <row r="132" spans="1:18" ht="21" hidden="1" customHeight="1">
      <c r="A132" s="316" t="s">
        <v>2833</v>
      </c>
      <c r="B132" s="259"/>
      <c r="C132" s="318" t="s">
        <v>5500</v>
      </c>
      <c r="D132" s="259"/>
      <c r="E132" s="144" t="s">
        <v>5479</v>
      </c>
      <c r="F132" s="144" t="s">
        <v>5470</v>
      </c>
      <c r="G132" s="318" t="s">
        <v>5482</v>
      </c>
      <c r="H132" s="259"/>
      <c r="I132" s="145" t="s">
        <v>170</v>
      </c>
      <c r="J132" s="317" t="s">
        <v>5483</v>
      </c>
      <c r="K132" s="259"/>
      <c r="L132" s="149" t="s">
        <v>5497</v>
      </c>
      <c r="M132" s="318" t="s">
        <v>5470</v>
      </c>
      <c r="N132" s="259"/>
      <c r="O132" s="318" t="s">
        <v>5482</v>
      </c>
      <c r="P132" s="259"/>
      <c r="Q132" s="146"/>
      <c r="R132" s="147"/>
    </row>
    <row r="133" spans="1:18" ht="21" hidden="1" customHeight="1">
      <c r="A133" s="316" t="s">
        <v>3462</v>
      </c>
      <c r="B133" s="259"/>
      <c r="C133" s="318" t="s">
        <v>5500</v>
      </c>
      <c r="D133" s="259"/>
      <c r="E133" s="144" t="s">
        <v>5479</v>
      </c>
      <c r="F133" s="144" t="s">
        <v>5470</v>
      </c>
      <c r="G133" s="318" t="s">
        <v>5482</v>
      </c>
      <c r="H133" s="259"/>
      <c r="I133" s="145" t="s">
        <v>170</v>
      </c>
      <c r="J133" s="317" t="s">
        <v>5483</v>
      </c>
      <c r="K133" s="259"/>
      <c r="L133" s="144" t="s">
        <v>5473</v>
      </c>
      <c r="M133" s="318" t="s">
        <v>5470</v>
      </c>
      <c r="N133" s="259"/>
      <c r="O133" s="318" t="s">
        <v>5482</v>
      </c>
      <c r="P133" s="259"/>
      <c r="Q133" s="146"/>
      <c r="R133" s="147"/>
    </row>
    <row r="134" spans="1:18" ht="21" hidden="1" customHeight="1">
      <c r="A134" s="316" t="s">
        <v>2785</v>
      </c>
      <c r="B134" s="259"/>
      <c r="C134" s="318" t="s">
        <v>5500</v>
      </c>
      <c r="D134" s="259"/>
      <c r="E134" s="144" t="s">
        <v>5479</v>
      </c>
      <c r="F134" s="144" t="s">
        <v>5470</v>
      </c>
      <c r="G134" s="318" t="s">
        <v>5482</v>
      </c>
      <c r="H134" s="259"/>
      <c r="I134" s="145" t="s">
        <v>170</v>
      </c>
      <c r="J134" s="317" t="s">
        <v>5483</v>
      </c>
      <c r="K134" s="259"/>
      <c r="L134" s="149" t="s">
        <v>5497</v>
      </c>
      <c r="M134" s="318" t="s">
        <v>5470</v>
      </c>
      <c r="N134" s="259"/>
      <c r="O134" s="318" t="s">
        <v>5482</v>
      </c>
      <c r="P134" s="259"/>
      <c r="Q134" s="146"/>
      <c r="R134" s="147"/>
    </row>
    <row r="135" spans="1:18" ht="21" hidden="1" customHeight="1">
      <c r="A135" s="316" t="s">
        <v>2790</v>
      </c>
      <c r="B135" s="259"/>
      <c r="C135" s="318" t="s">
        <v>5500</v>
      </c>
      <c r="D135" s="259"/>
      <c r="E135" s="144" t="s">
        <v>5479</v>
      </c>
      <c r="F135" s="144" t="s">
        <v>5470</v>
      </c>
      <c r="G135" s="318" t="s">
        <v>5482</v>
      </c>
      <c r="H135" s="259"/>
      <c r="I135" s="145" t="s">
        <v>170</v>
      </c>
      <c r="J135" s="317" t="s">
        <v>5483</v>
      </c>
      <c r="K135" s="259"/>
      <c r="L135" s="149" t="s">
        <v>5497</v>
      </c>
      <c r="M135" s="318" t="s">
        <v>5470</v>
      </c>
      <c r="N135" s="259"/>
      <c r="O135" s="318" t="s">
        <v>5482</v>
      </c>
      <c r="P135" s="259"/>
      <c r="Q135" s="146"/>
      <c r="R135" s="147"/>
    </row>
    <row r="136" spans="1:18" ht="21" hidden="1" customHeight="1">
      <c r="A136" s="316" t="s">
        <v>2795</v>
      </c>
      <c r="B136" s="259"/>
      <c r="C136" s="318" t="s">
        <v>5500</v>
      </c>
      <c r="D136" s="259"/>
      <c r="E136" s="144" t="s">
        <v>5479</v>
      </c>
      <c r="F136" s="144" t="s">
        <v>5470</v>
      </c>
      <c r="G136" s="318" t="s">
        <v>5482</v>
      </c>
      <c r="H136" s="259"/>
      <c r="I136" s="145" t="s">
        <v>170</v>
      </c>
      <c r="J136" s="317" t="s">
        <v>5483</v>
      </c>
      <c r="K136" s="259"/>
      <c r="L136" s="149" t="s">
        <v>5497</v>
      </c>
      <c r="M136" s="318" t="s">
        <v>5470</v>
      </c>
      <c r="N136" s="259"/>
      <c r="O136" s="318" t="s">
        <v>5482</v>
      </c>
      <c r="P136" s="259"/>
      <c r="Q136" s="146"/>
      <c r="R136" s="147"/>
    </row>
    <row r="137" spans="1:18" ht="21" hidden="1" customHeight="1">
      <c r="A137" s="316" t="s">
        <v>2800</v>
      </c>
      <c r="B137" s="259"/>
      <c r="C137" s="318" t="s">
        <v>5500</v>
      </c>
      <c r="D137" s="259"/>
      <c r="E137" s="144" t="s">
        <v>5479</v>
      </c>
      <c r="F137" s="144" t="s">
        <v>5470</v>
      </c>
      <c r="G137" s="318" t="s">
        <v>5482</v>
      </c>
      <c r="H137" s="259"/>
      <c r="I137" s="145" t="s">
        <v>170</v>
      </c>
      <c r="J137" s="317" t="s">
        <v>5483</v>
      </c>
      <c r="K137" s="259"/>
      <c r="L137" s="149" t="s">
        <v>5497</v>
      </c>
      <c r="M137" s="318" t="s">
        <v>5470</v>
      </c>
      <c r="N137" s="259"/>
      <c r="O137" s="318" t="s">
        <v>5482</v>
      </c>
      <c r="P137" s="259"/>
      <c r="Q137" s="146"/>
      <c r="R137" s="147"/>
    </row>
    <row r="138" spans="1:18" ht="21" hidden="1" customHeight="1">
      <c r="A138" s="316" t="s">
        <v>3000</v>
      </c>
      <c r="B138" s="259"/>
      <c r="C138" s="325" t="s">
        <v>5501</v>
      </c>
      <c r="D138" s="259"/>
      <c r="E138" s="144" t="s">
        <v>5479</v>
      </c>
      <c r="F138" s="144" t="s">
        <v>5470</v>
      </c>
      <c r="G138" s="318" t="s">
        <v>5482</v>
      </c>
      <c r="H138" s="259"/>
      <c r="I138" s="137" t="s">
        <v>501</v>
      </c>
      <c r="J138" s="317" t="s">
        <v>2990</v>
      </c>
      <c r="K138" s="259"/>
      <c r="L138" s="149" t="s">
        <v>5497</v>
      </c>
      <c r="M138" s="318" t="s">
        <v>5470</v>
      </c>
      <c r="N138" s="259"/>
      <c r="O138" s="318" t="s">
        <v>5482</v>
      </c>
      <c r="P138" s="259"/>
      <c r="Q138" s="154" t="s">
        <v>5502</v>
      </c>
      <c r="R138" s="147"/>
    </row>
    <row r="139" spans="1:18" ht="21" hidden="1" customHeight="1">
      <c r="A139" s="316" t="s">
        <v>3283</v>
      </c>
      <c r="B139" s="259"/>
      <c r="C139" s="325" t="s">
        <v>5501</v>
      </c>
      <c r="D139" s="259"/>
      <c r="E139" s="144" t="s">
        <v>5479</v>
      </c>
      <c r="F139" s="144" t="s">
        <v>5470</v>
      </c>
      <c r="G139" s="318" t="s">
        <v>5482</v>
      </c>
      <c r="H139" s="259"/>
      <c r="I139" s="137" t="s">
        <v>501</v>
      </c>
      <c r="J139" s="317" t="s">
        <v>2990</v>
      </c>
      <c r="K139" s="259"/>
      <c r="L139" s="144" t="s">
        <v>5473</v>
      </c>
      <c r="M139" s="318" t="s">
        <v>5470</v>
      </c>
      <c r="N139" s="259"/>
      <c r="O139" s="318" t="s">
        <v>5482</v>
      </c>
      <c r="P139" s="259"/>
      <c r="Q139" s="154" t="s">
        <v>5502</v>
      </c>
      <c r="R139" s="147"/>
    </row>
    <row r="140" spans="1:18" ht="21" hidden="1" customHeight="1">
      <c r="A140" s="316" t="s">
        <v>3004</v>
      </c>
      <c r="B140" s="259"/>
      <c r="C140" s="325" t="s">
        <v>5501</v>
      </c>
      <c r="D140" s="259"/>
      <c r="E140" s="144" t="s">
        <v>5479</v>
      </c>
      <c r="F140" s="144" t="s">
        <v>5470</v>
      </c>
      <c r="G140" s="318" t="s">
        <v>5482</v>
      </c>
      <c r="H140" s="259"/>
      <c r="I140" s="137" t="s">
        <v>501</v>
      </c>
      <c r="J140" s="317" t="s">
        <v>2990</v>
      </c>
      <c r="K140" s="259"/>
      <c r="L140" s="149" t="s">
        <v>5497</v>
      </c>
      <c r="M140" s="318" t="s">
        <v>5470</v>
      </c>
      <c r="N140" s="259"/>
      <c r="O140" s="318" t="s">
        <v>5482</v>
      </c>
      <c r="P140" s="259"/>
      <c r="Q140" s="154" t="s">
        <v>5502</v>
      </c>
      <c r="R140" s="147"/>
    </row>
    <row r="141" spans="1:18" ht="21" hidden="1" customHeight="1">
      <c r="A141" s="316" t="s">
        <v>3466</v>
      </c>
      <c r="B141" s="259"/>
      <c r="C141" s="318" t="s">
        <v>5500</v>
      </c>
      <c r="D141" s="259"/>
      <c r="E141" s="144" t="s">
        <v>5479</v>
      </c>
      <c r="F141" s="144" t="s">
        <v>5470</v>
      </c>
      <c r="G141" s="318" t="s">
        <v>5482</v>
      </c>
      <c r="H141" s="259"/>
      <c r="I141" s="145" t="s">
        <v>170</v>
      </c>
      <c r="J141" s="317" t="s">
        <v>5483</v>
      </c>
      <c r="K141" s="259"/>
      <c r="L141" s="144" t="s">
        <v>5473</v>
      </c>
      <c r="M141" s="318" t="s">
        <v>5470</v>
      </c>
      <c r="N141" s="259"/>
      <c r="O141" s="318" t="s">
        <v>5482</v>
      </c>
      <c r="P141" s="259"/>
      <c r="Q141" s="146"/>
      <c r="R141" s="147"/>
    </row>
    <row r="142" spans="1:18" ht="21" hidden="1" customHeight="1">
      <c r="A142" s="316" t="s">
        <v>2803</v>
      </c>
      <c r="B142" s="259"/>
      <c r="C142" s="318" t="s">
        <v>5500</v>
      </c>
      <c r="D142" s="259"/>
      <c r="E142" s="144" t="s">
        <v>5479</v>
      </c>
      <c r="F142" s="144" t="s">
        <v>5470</v>
      </c>
      <c r="G142" s="318" t="s">
        <v>5482</v>
      </c>
      <c r="H142" s="259"/>
      <c r="I142" s="145" t="s">
        <v>170</v>
      </c>
      <c r="J142" s="317" t="s">
        <v>5483</v>
      </c>
      <c r="K142" s="259"/>
      <c r="L142" s="149" t="s">
        <v>5497</v>
      </c>
      <c r="M142" s="318" t="s">
        <v>5470</v>
      </c>
      <c r="N142" s="259"/>
      <c r="O142" s="318" t="s">
        <v>5482</v>
      </c>
      <c r="P142" s="259"/>
      <c r="Q142" s="146"/>
      <c r="R142" s="147"/>
    </row>
    <row r="143" spans="1:18" ht="21" hidden="1" customHeight="1">
      <c r="A143" s="316" t="s">
        <v>3287</v>
      </c>
      <c r="B143" s="259"/>
      <c r="C143" s="325" t="s">
        <v>5501</v>
      </c>
      <c r="D143" s="259"/>
      <c r="E143" s="144" t="s">
        <v>5479</v>
      </c>
      <c r="F143" s="144" t="s">
        <v>5470</v>
      </c>
      <c r="G143" s="318" t="s">
        <v>5482</v>
      </c>
      <c r="H143" s="259"/>
      <c r="I143" s="137" t="s">
        <v>501</v>
      </c>
      <c r="J143" s="317" t="s">
        <v>2990</v>
      </c>
      <c r="K143" s="259"/>
      <c r="L143" s="144" t="s">
        <v>5473</v>
      </c>
      <c r="M143" s="318" t="s">
        <v>5470</v>
      </c>
      <c r="N143" s="259"/>
      <c r="O143" s="318" t="s">
        <v>5482</v>
      </c>
      <c r="P143" s="259"/>
      <c r="Q143" s="154" t="s">
        <v>5502</v>
      </c>
      <c r="R143" s="147"/>
    </row>
    <row r="144" spans="1:18" ht="21" hidden="1" customHeight="1">
      <c r="A144" s="316" t="s">
        <v>3471</v>
      </c>
      <c r="B144" s="259"/>
      <c r="C144" s="318" t="s">
        <v>5500</v>
      </c>
      <c r="D144" s="259"/>
      <c r="E144" s="144" t="s">
        <v>5479</v>
      </c>
      <c r="F144" s="144" t="s">
        <v>5470</v>
      </c>
      <c r="G144" s="318" t="s">
        <v>5482</v>
      </c>
      <c r="H144" s="259"/>
      <c r="I144" s="145" t="s">
        <v>170</v>
      </c>
      <c r="J144" s="317" t="s">
        <v>5483</v>
      </c>
      <c r="K144" s="259"/>
      <c r="L144" s="144" t="s">
        <v>5473</v>
      </c>
      <c r="M144" s="318" t="s">
        <v>5470</v>
      </c>
      <c r="N144" s="259"/>
      <c r="O144" s="318" t="s">
        <v>5482</v>
      </c>
      <c r="P144" s="259"/>
      <c r="Q144" s="146"/>
      <c r="R144" s="147"/>
    </row>
    <row r="145" spans="1:18" ht="21" hidden="1" customHeight="1">
      <c r="A145" s="316" t="s">
        <v>3009</v>
      </c>
      <c r="B145" s="259"/>
      <c r="C145" s="318" t="s">
        <v>5505</v>
      </c>
      <c r="D145" s="259"/>
      <c r="E145" s="144" t="s">
        <v>5479</v>
      </c>
      <c r="F145" s="144" t="s">
        <v>5470</v>
      </c>
      <c r="G145" s="318" t="s">
        <v>5482</v>
      </c>
      <c r="H145" s="259"/>
      <c r="I145" s="137" t="s">
        <v>501</v>
      </c>
      <c r="J145" s="317" t="s">
        <v>2990</v>
      </c>
      <c r="K145" s="259"/>
      <c r="L145" s="149" t="s">
        <v>5497</v>
      </c>
      <c r="M145" s="318" t="s">
        <v>5470</v>
      </c>
      <c r="N145" s="259"/>
      <c r="O145" s="318" t="s">
        <v>5482</v>
      </c>
      <c r="P145" s="259"/>
      <c r="Q145" s="154" t="s">
        <v>5507</v>
      </c>
      <c r="R145" s="147"/>
    </row>
    <row r="146" spans="1:18" ht="21" hidden="1" customHeight="1">
      <c r="A146" s="316" t="s">
        <v>3014</v>
      </c>
      <c r="B146" s="259"/>
      <c r="C146" s="318" t="s">
        <v>5505</v>
      </c>
      <c r="D146" s="259"/>
      <c r="E146" s="144" t="s">
        <v>5479</v>
      </c>
      <c r="F146" s="144" t="s">
        <v>5470</v>
      </c>
      <c r="G146" s="318" t="s">
        <v>5482</v>
      </c>
      <c r="H146" s="259"/>
      <c r="I146" s="137" t="s">
        <v>501</v>
      </c>
      <c r="J146" s="317" t="s">
        <v>2990</v>
      </c>
      <c r="K146" s="259"/>
      <c r="L146" s="149" t="s">
        <v>5497</v>
      </c>
      <c r="M146" s="318" t="s">
        <v>5470</v>
      </c>
      <c r="N146" s="259"/>
      <c r="O146" s="318" t="s">
        <v>5482</v>
      </c>
      <c r="P146" s="259"/>
      <c r="Q146" s="154" t="s">
        <v>5507</v>
      </c>
      <c r="R146" s="147"/>
    </row>
    <row r="147" spans="1:18" ht="21" hidden="1" customHeight="1">
      <c r="A147" s="316" t="s">
        <v>3476</v>
      </c>
      <c r="B147" s="259"/>
      <c r="C147" s="318" t="s">
        <v>5500</v>
      </c>
      <c r="D147" s="259"/>
      <c r="E147" s="144" t="s">
        <v>5479</v>
      </c>
      <c r="F147" s="144" t="s">
        <v>5470</v>
      </c>
      <c r="G147" s="318" t="s">
        <v>5482</v>
      </c>
      <c r="H147" s="259"/>
      <c r="I147" s="145" t="s">
        <v>170</v>
      </c>
      <c r="J147" s="317" t="s">
        <v>5483</v>
      </c>
      <c r="K147" s="259"/>
      <c r="L147" s="144" t="s">
        <v>5473</v>
      </c>
      <c r="M147" s="318" t="s">
        <v>5470</v>
      </c>
      <c r="N147" s="259"/>
      <c r="O147" s="318" t="s">
        <v>5482</v>
      </c>
      <c r="P147" s="259"/>
      <c r="Q147" s="146"/>
      <c r="R147" s="147"/>
    </row>
    <row r="148" spans="1:18" ht="21" hidden="1" customHeight="1">
      <c r="A148" s="316" t="s">
        <v>3481</v>
      </c>
      <c r="B148" s="259"/>
      <c r="C148" s="318" t="s">
        <v>5500</v>
      </c>
      <c r="D148" s="259"/>
      <c r="E148" s="144" t="s">
        <v>5479</v>
      </c>
      <c r="F148" s="144" t="s">
        <v>5470</v>
      </c>
      <c r="G148" s="318" t="s">
        <v>5482</v>
      </c>
      <c r="H148" s="259"/>
      <c r="I148" s="145" t="s">
        <v>170</v>
      </c>
      <c r="J148" s="317" t="s">
        <v>5483</v>
      </c>
      <c r="K148" s="259"/>
      <c r="L148" s="144" t="s">
        <v>5473</v>
      </c>
      <c r="M148" s="318" t="s">
        <v>5470</v>
      </c>
      <c r="N148" s="259"/>
      <c r="O148" s="318" t="s">
        <v>5482</v>
      </c>
      <c r="P148" s="259"/>
      <c r="Q148" s="146"/>
      <c r="R148" s="147"/>
    </row>
    <row r="149" spans="1:18" ht="21" hidden="1" customHeight="1">
      <c r="A149" s="316" t="s">
        <v>3485</v>
      </c>
      <c r="B149" s="259"/>
      <c r="C149" s="318" t="s">
        <v>5500</v>
      </c>
      <c r="D149" s="259"/>
      <c r="E149" s="144" t="s">
        <v>5479</v>
      </c>
      <c r="F149" s="144" t="s">
        <v>5470</v>
      </c>
      <c r="G149" s="318" t="s">
        <v>5482</v>
      </c>
      <c r="H149" s="259"/>
      <c r="I149" s="145" t="s">
        <v>170</v>
      </c>
      <c r="J149" s="317" t="s">
        <v>5483</v>
      </c>
      <c r="K149" s="259"/>
      <c r="L149" s="144" t="s">
        <v>5473</v>
      </c>
      <c r="M149" s="318" t="s">
        <v>5470</v>
      </c>
      <c r="N149" s="259"/>
      <c r="O149" s="318" t="s">
        <v>5482</v>
      </c>
      <c r="P149" s="259"/>
      <c r="Q149" s="146"/>
      <c r="R149" s="147"/>
    </row>
    <row r="150" spans="1:18" ht="21" hidden="1" customHeight="1">
      <c r="A150" s="316" t="s">
        <v>3018</v>
      </c>
      <c r="B150" s="259"/>
      <c r="C150" s="325" t="s">
        <v>5501</v>
      </c>
      <c r="D150" s="259"/>
      <c r="E150" s="144" t="s">
        <v>5479</v>
      </c>
      <c r="F150" s="144" t="s">
        <v>5470</v>
      </c>
      <c r="G150" s="318" t="s">
        <v>5482</v>
      </c>
      <c r="H150" s="259"/>
      <c r="I150" s="137" t="s">
        <v>501</v>
      </c>
      <c r="J150" s="317" t="s">
        <v>2990</v>
      </c>
      <c r="K150" s="259"/>
      <c r="L150" s="149" t="s">
        <v>5497</v>
      </c>
      <c r="M150" s="318" t="s">
        <v>5470</v>
      </c>
      <c r="N150" s="259"/>
      <c r="O150" s="318" t="s">
        <v>5482</v>
      </c>
      <c r="P150" s="259"/>
      <c r="Q150" s="154" t="s">
        <v>5507</v>
      </c>
      <c r="R150" s="147"/>
    </row>
    <row r="151" spans="1:18" ht="21" hidden="1" customHeight="1">
      <c r="A151" s="316" t="s">
        <v>3023</v>
      </c>
      <c r="B151" s="259"/>
      <c r="C151" s="325" t="s">
        <v>5501</v>
      </c>
      <c r="D151" s="259"/>
      <c r="E151" s="144" t="s">
        <v>5479</v>
      </c>
      <c r="F151" s="144" t="s">
        <v>5470</v>
      </c>
      <c r="G151" s="318" t="s">
        <v>5482</v>
      </c>
      <c r="H151" s="259"/>
      <c r="I151" s="137" t="s">
        <v>501</v>
      </c>
      <c r="J151" s="317" t="s">
        <v>2990</v>
      </c>
      <c r="K151" s="259"/>
      <c r="L151" s="149" t="s">
        <v>5497</v>
      </c>
      <c r="M151" s="318" t="s">
        <v>5470</v>
      </c>
      <c r="N151" s="259"/>
      <c r="O151" s="318" t="s">
        <v>5482</v>
      </c>
      <c r="P151" s="259"/>
      <c r="Q151" s="154" t="s">
        <v>5507</v>
      </c>
      <c r="R151" s="147"/>
    </row>
    <row r="152" spans="1:18" ht="21" hidden="1" customHeight="1">
      <c r="A152" s="316" t="s">
        <v>3028</v>
      </c>
      <c r="B152" s="259"/>
      <c r="C152" s="325" t="s">
        <v>5501</v>
      </c>
      <c r="D152" s="259"/>
      <c r="E152" s="144" t="s">
        <v>5479</v>
      </c>
      <c r="F152" s="144" t="s">
        <v>5470</v>
      </c>
      <c r="G152" s="318" t="s">
        <v>5482</v>
      </c>
      <c r="H152" s="259"/>
      <c r="I152" s="137" t="s">
        <v>501</v>
      </c>
      <c r="J152" s="317" t="s">
        <v>2990</v>
      </c>
      <c r="K152" s="259"/>
      <c r="L152" s="149" t="s">
        <v>5497</v>
      </c>
      <c r="M152" s="318" t="s">
        <v>5470</v>
      </c>
      <c r="N152" s="259"/>
      <c r="O152" s="318" t="s">
        <v>5482</v>
      </c>
      <c r="P152" s="259"/>
      <c r="Q152" s="154" t="s">
        <v>5507</v>
      </c>
      <c r="R152" s="147"/>
    </row>
    <row r="153" spans="1:18" ht="21" hidden="1" customHeight="1">
      <c r="A153" s="316" t="s">
        <v>3291</v>
      </c>
      <c r="B153" s="259"/>
      <c r="C153" s="325" t="s">
        <v>5501</v>
      </c>
      <c r="D153" s="259"/>
      <c r="E153" s="144" t="s">
        <v>5479</v>
      </c>
      <c r="F153" s="144" t="s">
        <v>5470</v>
      </c>
      <c r="G153" s="318" t="s">
        <v>5482</v>
      </c>
      <c r="H153" s="259"/>
      <c r="I153" s="137" t="s">
        <v>501</v>
      </c>
      <c r="J153" s="317" t="s">
        <v>2990</v>
      </c>
      <c r="K153" s="259"/>
      <c r="L153" s="144" t="s">
        <v>5473</v>
      </c>
      <c r="M153" s="318" t="s">
        <v>5470</v>
      </c>
      <c r="N153" s="259"/>
      <c r="O153" s="318" t="s">
        <v>5482</v>
      </c>
      <c r="P153" s="259"/>
      <c r="Q153" s="154" t="s">
        <v>5507</v>
      </c>
      <c r="R153" s="147"/>
    </row>
    <row r="154" spans="1:18" ht="21" hidden="1" customHeight="1">
      <c r="A154" s="316" t="s">
        <v>3490</v>
      </c>
      <c r="B154" s="259"/>
      <c r="C154" s="326" t="s">
        <v>5508</v>
      </c>
      <c r="D154" s="259"/>
      <c r="E154" s="144" t="s">
        <v>5479</v>
      </c>
      <c r="F154" s="144" t="s">
        <v>5470</v>
      </c>
      <c r="G154" s="318" t="s">
        <v>5482</v>
      </c>
      <c r="H154" s="259"/>
      <c r="I154" s="145" t="s">
        <v>170</v>
      </c>
      <c r="J154" s="317" t="s">
        <v>5483</v>
      </c>
      <c r="K154" s="259"/>
      <c r="L154" s="144" t="s">
        <v>5473</v>
      </c>
      <c r="M154" s="318" t="s">
        <v>5470</v>
      </c>
      <c r="N154" s="259"/>
      <c r="O154" s="318" t="s">
        <v>5482</v>
      </c>
      <c r="P154" s="259"/>
      <c r="Q154" s="146"/>
      <c r="R154" s="147"/>
    </row>
    <row r="155" spans="1:18" ht="21" hidden="1" customHeight="1">
      <c r="A155" s="316" t="s">
        <v>2808</v>
      </c>
      <c r="B155" s="259"/>
      <c r="C155" s="326" t="s">
        <v>5508</v>
      </c>
      <c r="D155" s="259"/>
      <c r="E155" s="144" t="s">
        <v>5479</v>
      </c>
      <c r="F155" s="144" t="s">
        <v>5470</v>
      </c>
      <c r="G155" s="318" t="s">
        <v>5482</v>
      </c>
      <c r="H155" s="259"/>
      <c r="I155" s="145" t="s">
        <v>170</v>
      </c>
      <c r="J155" s="317" t="s">
        <v>5483</v>
      </c>
      <c r="K155" s="259"/>
      <c r="L155" s="149" t="s">
        <v>5497</v>
      </c>
      <c r="M155" s="318" t="s">
        <v>5470</v>
      </c>
      <c r="N155" s="259"/>
      <c r="O155" s="318" t="s">
        <v>5482</v>
      </c>
      <c r="P155" s="259"/>
      <c r="Q155" s="146"/>
      <c r="R155" s="147"/>
    </row>
    <row r="156" spans="1:18" ht="21" hidden="1" customHeight="1">
      <c r="A156" s="316" t="s">
        <v>2812</v>
      </c>
      <c r="B156" s="259"/>
      <c r="C156" s="326" t="s">
        <v>5508</v>
      </c>
      <c r="D156" s="259"/>
      <c r="E156" s="144" t="s">
        <v>5479</v>
      </c>
      <c r="F156" s="144" t="s">
        <v>5470</v>
      </c>
      <c r="G156" s="318" t="s">
        <v>5482</v>
      </c>
      <c r="H156" s="259"/>
      <c r="I156" s="145" t="s">
        <v>170</v>
      </c>
      <c r="J156" s="317" t="s">
        <v>5483</v>
      </c>
      <c r="K156" s="259"/>
      <c r="L156" s="149" t="s">
        <v>5497</v>
      </c>
      <c r="M156" s="318" t="s">
        <v>5470</v>
      </c>
      <c r="N156" s="259"/>
      <c r="O156" s="318" t="s">
        <v>5482</v>
      </c>
      <c r="P156" s="259"/>
      <c r="Q156" s="146"/>
      <c r="R156" s="147"/>
    </row>
    <row r="157" spans="1:18" ht="21" hidden="1" customHeight="1">
      <c r="A157" s="316" t="s">
        <v>789</v>
      </c>
      <c r="B157" s="259"/>
      <c r="C157" s="326" t="s">
        <v>5508</v>
      </c>
      <c r="D157" s="259"/>
      <c r="E157" s="144" t="s">
        <v>5479</v>
      </c>
      <c r="F157" s="144" t="s">
        <v>5470</v>
      </c>
      <c r="G157" s="318" t="s">
        <v>5482</v>
      </c>
      <c r="H157" s="259"/>
      <c r="I157" s="145" t="s">
        <v>170</v>
      </c>
      <c r="J157" s="317" t="s">
        <v>5483</v>
      </c>
      <c r="K157" s="259"/>
      <c r="L157" s="144" t="s">
        <v>5473</v>
      </c>
      <c r="M157" s="318" t="s">
        <v>5470</v>
      </c>
      <c r="N157" s="259"/>
      <c r="O157" s="318" t="s">
        <v>5482</v>
      </c>
      <c r="P157" s="259"/>
      <c r="Q157" s="146"/>
      <c r="R157" s="147"/>
    </row>
    <row r="158" spans="1:18" ht="21" hidden="1" customHeight="1">
      <c r="A158" s="316" t="s">
        <v>793</v>
      </c>
      <c r="B158" s="259"/>
      <c r="C158" s="326" t="s">
        <v>5508</v>
      </c>
      <c r="D158" s="259"/>
      <c r="E158" s="144" t="s">
        <v>5479</v>
      </c>
      <c r="F158" s="144" t="s">
        <v>5470</v>
      </c>
      <c r="G158" s="318" t="s">
        <v>5482</v>
      </c>
      <c r="H158" s="259"/>
      <c r="I158" s="145" t="s">
        <v>170</v>
      </c>
      <c r="J158" s="317" t="s">
        <v>5483</v>
      </c>
      <c r="K158" s="259"/>
      <c r="L158" s="144" t="s">
        <v>5473</v>
      </c>
      <c r="M158" s="318" t="s">
        <v>5470</v>
      </c>
      <c r="N158" s="259"/>
      <c r="O158" s="318" t="s">
        <v>5482</v>
      </c>
      <c r="P158" s="259"/>
      <c r="Q158" s="146"/>
      <c r="R158" s="147"/>
    </row>
    <row r="159" spans="1:18" ht="21" hidden="1" customHeight="1">
      <c r="A159" s="316" t="s">
        <v>797</v>
      </c>
      <c r="B159" s="259"/>
      <c r="C159" s="326" t="s">
        <v>5508</v>
      </c>
      <c r="D159" s="259"/>
      <c r="E159" s="144" t="s">
        <v>5479</v>
      </c>
      <c r="F159" s="144" t="s">
        <v>5470</v>
      </c>
      <c r="G159" s="318" t="s">
        <v>5482</v>
      </c>
      <c r="H159" s="259"/>
      <c r="I159" s="145" t="s">
        <v>170</v>
      </c>
      <c r="J159" s="317" t="s">
        <v>5483</v>
      </c>
      <c r="K159" s="259"/>
      <c r="L159" s="144" t="s">
        <v>5473</v>
      </c>
      <c r="M159" s="318" t="s">
        <v>5470</v>
      </c>
      <c r="N159" s="259"/>
      <c r="O159" s="318" t="s">
        <v>5482</v>
      </c>
      <c r="P159" s="259"/>
      <c r="Q159" s="146"/>
      <c r="R159" s="147"/>
    </row>
    <row r="160" spans="1:18" ht="21" hidden="1" customHeight="1">
      <c r="A160" s="316" t="s">
        <v>310</v>
      </c>
      <c r="B160" s="259"/>
      <c r="C160" s="326" t="s">
        <v>5508</v>
      </c>
      <c r="D160" s="259"/>
      <c r="E160" s="144" t="s">
        <v>5479</v>
      </c>
      <c r="F160" s="144" t="s">
        <v>5470</v>
      </c>
      <c r="G160" s="318" t="s">
        <v>5482</v>
      </c>
      <c r="H160" s="259"/>
      <c r="I160" s="145" t="s">
        <v>170</v>
      </c>
      <c r="J160" s="317" t="s">
        <v>5483</v>
      </c>
      <c r="K160" s="259"/>
      <c r="L160" s="149" t="s">
        <v>5497</v>
      </c>
      <c r="M160" s="318" t="s">
        <v>5470</v>
      </c>
      <c r="N160" s="259"/>
      <c r="O160" s="318" t="s">
        <v>5482</v>
      </c>
      <c r="P160" s="259"/>
      <c r="Q160" s="146"/>
      <c r="R160" s="147"/>
    </row>
    <row r="161" spans="1:18" ht="21" hidden="1" customHeight="1">
      <c r="A161" s="316" t="s">
        <v>801</v>
      </c>
      <c r="B161" s="259"/>
      <c r="C161" s="318" t="s">
        <v>5509</v>
      </c>
      <c r="D161" s="259"/>
      <c r="E161" s="144" t="s">
        <v>5479</v>
      </c>
      <c r="F161" s="144" t="s">
        <v>5470</v>
      </c>
      <c r="G161" s="318" t="s">
        <v>5471</v>
      </c>
      <c r="H161" s="259"/>
      <c r="I161" s="145" t="s">
        <v>170</v>
      </c>
      <c r="J161" s="317" t="s">
        <v>5483</v>
      </c>
      <c r="K161" s="259"/>
      <c r="L161" s="144" t="s">
        <v>5473</v>
      </c>
      <c r="M161" s="318" t="s">
        <v>5470</v>
      </c>
      <c r="N161" s="259"/>
      <c r="O161" s="318" t="s">
        <v>5471</v>
      </c>
      <c r="P161" s="259"/>
      <c r="Q161" s="146"/>
      <c r="R161" s="147"/>
    </row>
    <row r="162" spans="1:18" ht="21" hidden="1" customHeight="1">
      <c r="A162" s="316" t="s">
        <v>316</v>
      </c>
      <c r="B162" s="259"/>
      <c r="C162" s="326" t="s">
        <v>5508</v>
      </c>
      <c r="D162" s="259"/>
      <c r="E162" s="144" t="s">
        <v>5479</v>
      </c>
      <c r="F162" s="144" t="s">
        <v>5470</v>
      </c>
      <c r="G162" s="318" t="s">
        <v>5482</v>
      </c>
      <c r="H162" s="259"/>
      <c r="I162" s="145" t="s">
        <v>170</v>
      </c>
      <c r="J162" s="317" t="s">
        <v>5483</v>
      </c>
      <c r="K162" s="259"/>
      <c r="L162" s="149" t="s">
        <v>5497</v>
      </c>
      <c r="M162" s="318" t="s">
        <v>5470</v>
      </c>
      <c r="N162" s="259"/>
      <c r="O162" s="318" t="s">
        <v>5482</v>
      </c>
      <c r="P162" s="259"/>
      <c r="Q162" s="146"/>
      <c r="R162" s="147"/>
    </row>
    <row r="163" spans="1:18" ht="21" hidden="1" customHeight="1">
      <c r="A163" s="316" t="s">
        <v>320</v>
      </c>
      <c r="B163" s="259"/>
      <c r="C163" s="326" t="s">
        <v>5508</v>
      </c>
      <c r="D163" s="259"/>
      <c r="E163" s="144" t="s">
        <v>5479</v>
      </c>
      <c r="F163" s="144" t="s">
        <v>5470</v>
      </c>
      <c r="G163" s="318" t="s">
        <v>5482</v>
      </c>
      <c r="H163" s="259"/>
      <c r="I163" s="145" t="s">
        <v>170</v>
      </c>
      <c r="J163" s="317" t="s">
        <v>5483</v>
      </c>
      <c r="K163" s="259"/>
      <c r="L163" s="149" t="s">
        <v>5497</v>
      </c>
      <c r="M163" s="318" t="s">
        <v>5470</v>
      </c>
      <c r="N163" s="259"/>
      <c r="O163" s="318" t="s">
        <v>5482</v>
      </c>
      <c r="P163" s="259"/>
      <c r="Q163" s="146"/>
      <c r="R163" s="147"/>
    </row>
    <row r="164" spans="1:18" ht="21" hidden="1" customHeight="1">
      <c r="A164" s="316" t="s">
        <v>805</v>
      </c>
      <c r="B164" s="259"/>
      <c r="C164" s="326" t="s">
        <v>5510</v>
      </c>
      <c r="D164" s="259"/>
      <c r="E164" s="144" t="s">
        <v>5479</v>
      </c>
      <c r="F164" s="144" t="s">
        <v>5470</v>
      </c>
      <c r="G164" s="318" t="s">
        <v>5482</v>
      </c>
      <c r="H164" s="259"/>
      <c r="I164" s="145" t="s">
        <v>170</v>
      </c>
      <c r="J164" s="317" t="s">
        <v>5483</v>
      </c>
      <c r="K164" s="259"/>
      <c r="L164" s="144" t="s">
        <v>5473</v>
      </c>
      <c r="M164" s="318" t="s">
        <v>5470</v>
      </c>
      <c r="N164" s="259"/>
      <c r="O164" s="318" t="s">
        <v>5482</v>
      </c>
      <c r="P164" s="259"/>
      <c r="Q164" s="146"/>
      <c r="R164" s="147"/>
    </row>
    <row r="165" spans="1:18" ht="21" hidden="1" customHeight="1">
      <c r="A165" s="316" t="s">
        <v>330</v>
      </c>
      <c r="B165" s="259"/>
      <c r="C165" s="326" t="s">
        <v>5508</v>
      </c>
      <c r="D165" s="259"/>
      <c r="E165" s="144" t="s">
        <v>5479</v>
      </c>
      <c r="F165" s="144" t="s">
        <v>5470</v>
      </c>
      <c r="G165" s="318" t="s">
        <v>5482</v>
      </c>
      <c r="H165" s="259"/>
      <c r="I165" s="145" t="s">
        <v>170</v>
      </c>
      <c r="J165" s="317" t="s">
        <v>5483</v>
      </c>
      <c r="K165" s="259"/>
      <c r="L165" s="149" t="s">
        <v>5497</v>
      </c>
      <c r="M165" s="318" t="s">
        <v>5470</v>
      </c>
      <c r="N165" s="259"/>
      <c r="O165" s="318" t="s">
        <v>5482</v>
      </c>
      <c r="P165" s="259"/>
      <c r="Q165" s="146"/>
      <c r="R165" s="147"/>
    </row>
    <row r="166" spans="1:18" ht="21" hidden="1" customHeight="1">
      <c r="A166" s="316" t="s">
        <v>334</v>
      </c>
      <c r="B166" s="259"/>
      <c r="C166" s="326" t="s">
        <v>5508</v>
      </c>
      <c r="D166" s="259"/>
      <c r="E166" s="144" t="s">
        <v>5479</v>
      </c>
      <c r="F166" s="144" t="s">
        <v>5470</v>
      </c>
      <c r="G166" s="318" t="s">
        <v>5482</v>
      </c>
      <c r="H166" s="259"/>
      <c r="I166" s="145" t="s">
        <v>170</v>
      </c>
      <c r="J166" s="317" t="s">
        <v>5483</v>
      </c>
      <c r="K166" s="259"/>
      <c r="L166" s="149" t="s">
        <v>5497</v>
      </c>
      <c r="M166" s="318" t="s">
        <v>5470</v>
      </c>
      <c r="N166" s="259"/>
      <c r="O166" s="318" t="s">
        <v>5482</v>
      </c>
      <c r="P166" s="259"/>
      <c r="Q166" s="146"/>
      <c r="R166" s="147"/>
    </row>
    <row r="167" spans="1:18" ht="21" hidden="1" customHeight="1">
      <c r="A167" s="316" t="s">
        <v>809</v>
      </c>
      <c r="B167" s="259"/>
      <c r="C167" s="326" t="s">
        <v>5508</v>
      </c>
      <c r="D167" s="259"/>
      <c r="E167" s="144" t="s">
        <v>5479</v>
      </c>
      <c r="F167" s="144" t="s">
        <v>5470</v>
      </c>
      <c r="G167" s="318" t="s">
        <v>5482</v>
      </c>
      <c r="H167" s="259"/>
      <c r="I167" s="145" t="s">
        <v>170</v>
      </c>
      <c r="J167" s="317" t="s">
        <v>5483</v>
      </c>
      <c r="K167" s="259"/>
      <c r="L167" s="144" t="s">
        <v>5473</v>
      </c>
      <c r="M167" s="318" t="s">
        <v>5470</v>
      </c>
      <c r="N167" s="259"/>
      <c r="O167" s="318" t="s">
        <v>5482</v>
      </c>
      <c r="P167" s="259"/>
      <c r="Q167" s="146"/>
      <c r="R167" s="147"/>
    </row>
    <row r="168" spans="1:18" ht="21" hidden="1" customHeight="1">
      <c r="A168" s="316" t="s">
        <v>338</v>
      </c>
      <c r="B168" s="259"/>
      <c r="C168" s="326" t="s">
        <v>5508</v>
      </c>
      <c r="D168" s="259"/>
      <c r="E168" s="144" t="s">
        <v>5479</v>
      </c>
      <c r="F168" s="144" t="s">
        <v>5470</v>
      </c>
      <c r="G168" s="318" t="s">
        <v>5482</v>
      </c>
      <c r="H168" s="259"/>
      <c r="I168" s="145" t="s">
        <v>170</v>
      </c>
      <c r="J168" s="317" t="s">
        <v>5483</v>
      </c>
      <c r="K168" s="259"/>
      <c r="L168" s="149" t="s">
        <v>5497</v>
      </c>
      <c r="M168" s="318" t="s">
        <v>5470</v>
      </c>
      <c r="N168" s="259"/>
      <c r="O168" s="318" t="s">
        <v>5482</v>
      </c>
      <c r="P168" s="259"/>
      <c r="Q168" s="146"/>
      <c r="R168" s="147"/>
    </row>
    <row r="169" spans="1:18" ht="21" hidden="1" customHeight="1">
      <c r="A169" s="316" t="s">
        <v>342</v>
      </c>
      <c r="B169" s="259"/>
      <c r="C169" s="326" t="s">
        <v>5508</v>
      </c>
      <c r="D169" s="259"/>
      <c r="E169" s="144" t="s">
        <v>5479</v>
      </c>
      <c r="F169" s="144" t="s">
        <v>5470</v>
      </c>
      <c r="G169" s="318" t="s">
        <v>5482</v>
      </c>
      <c r="H169" s="259"/>
      <c r="I169" s="145" t="s">
        <v>170</v>
      </c>
      <c r="J169" s="317" t="s">
        <v>5483</v>
      </c>
      <c r="K169" s="259"/>
      <c r="L169" s="149" t="s">
        <v>5497</v>
      </c>
      <c r="M169" s="318" t="s">
        <v>5470</v>
      </c>
      <c r="N169" s="259"/>
      <c r="O169" s="318" t="s">
        <v>5482</v>
      </c>
      <c r="P169" s="259"/>
      <c r="Q169" s="146"/>
      <c r="R169" s="147"/>
    </row>
    <row r="170" spans="1:18" ht="21" hidden="1" customHeight="1">
      <c r="A170" s="316" t="s">
        <v>346</v>
      </c>
      <c r="B170" s="259"/>
      <c r="C170" s="326" t="s">
        <v>5508</v>
      </c>
      <c r="D170" s="259"/>
      <c r="E170" s="144" t="s">
        <v>5479</v>
      </c>
      <c r="F170" s="144" t="s">
        <v>5470</v>
      </c>
      <c r="G170" s="318" t="s">
        <v>5482</v>
      </c>
      <c r="H170" s="259"/>
      <c r="I170" s="145" t="s">
        <v>170</v>
      </c>
      <c r="J170" s="317" t="s">
        <v>5483</v>
      </c>
      <c r="K170" s="259"/>
      <c r="L170" s="149" t="s">
        <v>5497</v>
      </c>
      <c r="M170" s="318" t="s">
        <v>5470</v>
      </c>
      <c r="N170" s="259"/>
      <c r="O170" s="318" t="s">
        <v>5482</v>
      </c>
      <c r="P170" s="259"/>
      <c r="Q170" s="146"/>
      <c r="R170" s="147"/>
    </row>
    <row r="171" spans="1:18" ht="21" hidden="1" customHeight="1">
      <c r="A171" s="316" t="s">
        <v>813</v>
      </c>
      <c r="B171" s="259"/>
      <c r="C171" s="326" t="s">
        <v>5508</v>
      </c>
      <c r="D171" s="259"/>
      <c r="E171" s="144" t="s">
        <v>5479</v>
      </c>
      <c r="F171" s="144" t="s">
        <v>5470</v>
      </c>
      <c r="G171" s="318" t="s">
        <v>5482</v>
      </c>
      <c r="H171" s="259"/>
      <c r="I171" s="145" t="s">
        <v>170</v>
      </c>
      <c r="J171" s="317" t="s">
        <v>5483</v>
      </c>
      <c r="K171" s="259"/>
      <c r="L171" s="144" t="s">
        <v>5473</v>
      </c>
      <c r="M171" s="318" t="s">
        <v>5470</v>
      </c>
      <c r="N171" s="259"/>
      <c r="O171" s="318" t="s">
        <v>5482</v>
      </c>
      <c r="P171" s="259"/>
      <c r="Q171" s="146"/>
      <c r="R171" s="147"/>
    </row>
    <row r="172" spans="1:18" ht="21" hidden="1" customHeight="1">
      <c r="A172" s="316" t="s">
        <v>350</v>
      </c>
      <c r="B172" s="259"/>
      <c r="C172" s="326" t="s">
        <v>5508</v>
      </c>
      <c r="D172" s="259"/>
      <c r="E172" s="144" t="s">
        <v>5479</v>
      </c>
      <c r="F172" s="144" t="s">
        <v>5470</v>
      </c>
      <c r="G172" s="318" t="s">
        <v>5482</v>
      </c>
      <c r="H172" s="259"/>
      <c r="I172" s="145" t="s">
        <v>170</v>
      </c>
      <c r="J172" s="317" t="s">
        <v>5483</v>
      </c>
      <c r="K172" s="259"/>
      <c r="L172" s="149" t="s">
        <v>5497</v>
      </c>
      <c r="M172" s="318" t="s">
        <v>5470</v>
      </c>
      <c r="N172" s="259"/>
      <c r="O172" s="318" t="s">
        <v>5482</v>
      </c>
      <c r="P172" s="259"/>
      <c r="Q172" s="154" t="s">
        <v>5511</v>
      </c>
      <c r="R172" s="147"/>
    </row>
    <row r="173" spans="1:18" ht="21" hidden="1" customHeight="1">
      <c r="A173" s="316" t="s">
        <v>355</v>
      </c>
      <c r="B173" s="259"/>
      <c r="C173" s="326" t="s">
        <v>5508</v>
      </c>
      <c r="D173" s="259"/>
      <c r="E173" s="144" t="s">
        <v>5479</v>
      </c>
      <c r="F173" s="144" t="s">
        <v>5470</v>
      </c>
      <c r="G173" s="318" t="s">
        <v>5482</v>
      </c>
      <c r="H173" s="259"/>
      <c r="I173" s="145" t="s">
        <v>170</v>
      </c>
      <c r="J173" s="317" t="s">
        <v>5483</v>
      </c>
      <c r="K173" s="259"/>
      <c r="L173" s="149" t="s">
        <v>5497</v>
      </c>
      <c r="M173" s="318" t="s">
        <v>5470</v>
      </c>
      <c r="N173" s="259"/>
      <c r="O173" s="318" t="s">
        <v>5482</v>
      </c>
      <c r="P173" s="259"/>
      <c r="Q173" s="154" t="s">
        <v>5511</v>
      </c>
      <c r="R173" s="147"/>
    </row>
    <row r="174" spans="1:18" ht="21" hidden="1" customHeight="1">
      <c r="A174" s="316" t="s">
        <v>817</v>
      </c>
      <c r="B174" s="259"/>
      <c r="C174" s="326" t="s">
        <v>5508</v>
      </c>
      <c r="D174" s="259"/>
      <c r="E174" s="144" t="s">
        <v>5479</v>
      </c>
      <c r="F174" s="144" t="s">
        <v>5470</v>
      </c>
      <c r="G174" s="318" t="s">
        <v>5482</v>
      </c>
      <c r="H174" s="259"/>
      <c r="I174" s="145" t="s">
        <v>170</v>
      </c>
      <c r="J174" s="317" t="s">
        <v>5483</v>
      </c>
      <c r="K174" s="259"/>
      <c r="L174" s="144" t="s">
        <v>5473</v>
      </c>
      <c r="M174" s="318" t="s">
        <v>5470</v>
      </c>
      <c r="N174" s="259"/>
      <c r="O174" s="318" t="s">
        <v>5482</v>
      </c>
      <c r="P174" s="259"/>
      <c r="Q174" s="146"/>
      <c r="R174" s="147"/>
    </row>
    <row r="175" spans="1:18" ht="21" hidden="1" customHeight="1">
      <c r="A175" s="316" t="s">
        <v>821</v>
      </c>
      <c r="B175" s="259"/>
      <c r="C175" s="326" t="s">
        <v>5508</v>
      </c>
      <c r="D175" s="259"/>
      <c r="E175" s="144" t="s">
        <v>5479</v>
      </c>
      <c r="F175" s="144" t="s">
        <v>5470</v>
      </c>
      <c r="G175" s="318" t="s">
        <v>5482</v>
      </c>
      <c r="H175" s="259"/>
      <c r="I175" s="145" t="s">
        <v>170</v>
      </c>
      <c r="J175" s="317" t="s">
        <v>5483</v>
      </c>
      <c r="K175" s="259"/>
      <c r="L175" s="144" t="s">
        <v>5473</v>
      </c>
      <c r="M175" s="318" t="s">
        <v>5470</v>
      </c>
      <c r="N175" s="259"/>
      <c r="O175" s="318" t="s">
        <v>5482</v>
      </c>
      <c r="P175" s="259"/>
      <c r="Q175" s="146"/>
      <c r="R175" s="147"/>
    </row>
    <row r="176" spans="1:18" ht="21" hidden="1" customHeight="1">
      <c r="A176" s="316" t="s">
        <v>359</v>
      </c>
      <c r="B176" s="259"/>
      <c r="C176" s="326" t="s">
        <v>5508</v>
      </c>
      <c r="D176" s="259"/>
      <c r="E176" s="144" t="s">
        <v>5479</v>
      </c>
      <c r="F176" s="144" t="s">
        <v>5470</v>
      </c>
      <c r="G176" s="318" t="s">
        <v>5482</v>
      </c>
      <c r="H176" s="259"/>
      <c r="I176" s="145" t="s">
        <v>170</v>
      </c>
      <c r="J176" s="317" t="s">
        <v>5483</v>
      </c>
      <c r="K176" s="259"/>
      <c r="L176" s="149" t="s">
        <v>5497</v>
      </c>
      <c r="M176" s="318" t="s">
        <v>5470</v>
      </c>
      <c r="N176" s="259"/>
      <c r="O176" s="318" t="s">
        <v>5482</v>
      </c>
      <c r="P176" s="259"/>
      <c r="Q176" s="146"/>
      <c r="R176" s="147"/>
    </row>
    <row r="177" spans="1:18" ht="21" hidden="1" customHeight="1">
      <c r="A177" s="316" t="s">
        <v>363</v>
      </c>
      <c r="B177" s="259"/>
      <c r="C177" s="326" t="s">
        <v>5508</v>
      </c>
      <c r="D177" s="259"/>
      <c r="E177" s="144" t="s">
        <v>5479</v>
      </c>
      <c r="F177" s="144" t="s">
        <v>5470</v>
      </c>
      <c r="G177" s="318" t="s">
        <v>5482</v>
      </c>
      <c r="H177" s="259"/>
      <c r="I177" s="145" t="s">
        <v>170</v>
      </c>
      <c r="J177" s="317" t="s">
        <v>5483</v>
      </c>
      <c r="K177" s="259"/>
      <c r="L177" s="149" t="s">
        <v>5497</v>
      </c>
      <c r="M177" s="318" t="s">
        <v>5470</v>
      </c>
      <c r="N177" s="259"/>
      <c r="O177" s="318" t="s">
        <v>5482</v>
      </c>
      <c r="P177" s="259"/>
      <c r="Q177" s="146"/>
      <c r="R177" s="147"/>
    </row>
    <row r="178" spans="1:18" ht="21" hidden="1" customHeight="1">
      <c r="A178" s="316" t="s">
        <v>824</v>
      </c>
      <c r="B178" s="259"/>
      <c r="C178" s="326" t="s">
        <v>5508</v>
      </c>
      <c r="D178" s="259"/>
      <c r="E178" s="144" t="s">
        <v>5479</v>
      </c>
      <c r="F178" s="144" t="s">
        <v>5470</v>
      </c>
      <c r="G178" s="318" t="s">
        <v>5482</v>
      </c>
      <c r="H178" s="259"/>
      <c r="I178" s="145" t="s">
        <v>170</v>
      </c>
      <c r="J178" s="317" t="s">
        <v>5483</v>
      </c>
      <c r="K178" s="259"/>
      <c r="L178" s="144" t="s">
        <v>5473</v>
      </c>
      <c r="M178" s="318" t="s">
        <v>5470</v>
      </c>
      <c r="N178" s="259"/>
      <c r="O178" s="318" t="s">
        <v>5482</v>
      </c>
      <c r="P178" s="259"/>
      <c r="Q178" s="146"/>
      <c r="R178" s="147"/>
    </row>
    <row r="179" spans="1:18" ht="21" hidden="1" customHeight="1">
      <c r="A179" s="316" t="s">
        <v>828</v>
      </c>
      <c r="B179" s="259"/>
      <c r="C179" s="326" t="s">
        <v>5508</v>
      </c>
      <c r="D179" s="259"/>
      <c r="E179" s="144" t="s">
        <v>5479</v>
      </c>
      <c r="F179" s="144" t="s">
        <v>5470</v>
      </c>
      <c r="G179" s="318" t="s">
        <v>5482</v>
      </c>
      <c r="H179" s="259"/>
      <c r="I179" s="145" t="s">
        <v>170</v>
      </c>
      <c r="J179" s="317" t="s">
        <v>5483</v>
      </c>
      <c r="K179" s="259"/>
      <c r="L179" s="144" t="s">
        <v>5473</v>
      </c>
      <c r="M179" s="318" t="s">
        <v>5470</v>
      </c>
      <c r="N179" s="259"/>
      <c r="O179" s="318" t="s">
        <v>5482</v>
      </c>
      <c r="P179" s="259"/>
      <c r="Q179" s="146"/>
      <c r="R179" s="147"/>
    </row>
    <row r="180" spans="1:18" ht="21" hidden="1" customHeight="1">
      <c r="A180" s="316" t="s">
        <v>367</v>
      </c>
      <c r="B180" s="259"/>
      <c r="C180" s="326" t="s">
        <v>5512</v>
      </c>
      <c r="D180" s="259"/>
      <c r="E180" s="144" t="s">
        <v>5479</v>
      </c>
      <c r="F180" s="144" t="s">
        <v>5470</v>
      </c>
      <c r="G180" s="318" t="s">
        <v>5482</v>
      </c>
      <c r="H180" s="259"/>
      <c r="I180" s="145" t="s">
        <v>170</v>
      </c>
      <c r="J180" s="317" t="s">
        <v>5483</v>
      </c>
      <c r="K180" s="259"/>
      <c r="L180" s="149" t="s">
        <v>5497</v>
      </c>
      <c r="M180" s="318" t="s">
        <v>5470</v>
      </c>
      <c r="N180" s="259"/>
      <c r="O180" s="318" t="s">
        <v>5482</v>
      </c>
      <c r="P180" s="259"/>
      <c r="Q180" s="146"/>
      <c r="R180" s="147"/>
    </row>
    <row r="181" spans="1:18" ht="21" hidden="1" customHeight="1">
      <c r="A181" s="316" t="s">
        <v>377</v>
      </c>
      <c r="B181" s="259"/>
      <c r="C181" s="326" t="s">
        <v>5508</v>
      </c>
      <c r="D181" s="259"/>
      <c r="E181" s="144" t="s">
        <v>5479</v>
      </c>
      <c r="F181" s="144" t="s">
        <v>5470</v>
      </c>
      <c r="G181" s="318" t="s">
        <v>5482</v>
      </c>
      <c r="H181" s="259"/>
      <c r="I181" s="145" t="s">
        <v>170</v>
      </c>
      <c r="J181" s="317" t="s">
        <v>5483</v>
      </c>
      <c r="K181" s="259"/>
      <c r="L181" s="149" t="s">
        <v>5497</v>
      </c>
      <c r="M181" s="318" t="s">
        <v>5470</v>
      </c>
      <c r="N181" s="259"/>
      <c r="O181" s="318" t="s">
        <v>5482</v>
      </c>
      <c r="P181" s="259"/>
      <c r="Q181" s="146"/>
      <c r="R181" s="147"/>
    </row>
    <row r="182" spans="1:18" ht="21" hidden="1" customHeight="1">
      <c r="A182" s="316" t="s">
        <v>3493</v>
      </c>
      <c r="B182" s="259"/>
      <c r="C182" s="326" t="s">
        <v>5510</v>
      </c>
      <c r="D182" s="259"/>
      <c r="E182" s="144" t="s">
        <v>5479</v>
      </c>
      <c r="F182" s="144" t="s">
        <v>5470</v>
      </c>
      <c r="G182" s="318" t="s">
        <v>5482</v>
      </c>
      <c r="H182" s="259"/>
      <c r="I182" s="145" t="s">
        <v>170</v>
      </c>
      <c r="J182" s="317" t="s">
        <v>5483</v>
      </c>
      <c r="K182" s="259"/>
      <c r="L182" s="144" t="s">
        <v>5473</v>
      </c>
      <c r="M182" s="318" t="s">
        <v>5470</v>
      </c>
      <c r="N182" s="259"/>
      <c r="O182" s="318" t="s">
        <v>5482</v>
      </c>
      <c r="P182" s="259"/>
      <c r="Q182" s="146"/>
      <c r="R182" s="147"/>
    </row>
    <row r="183" spans="1:18" ht="21" hidden="1" customHeight="1">
      <c r="A183" s="316" t="s">
        <v>3248</v>
      </c>
      <c r="B183" s="259"/>
      <c r="C183" s="326" t="s">
        <v>5510</v>
      </c>
      <c r="D183" s="259"/>
      <c r="E183" s="144" t="s">
        <v>5479</v>
      </c>
      <c r="F183" s="144" t="s">
        <v>5470</v>
      </c>
      <c r="G183" s="318" t="s">
        <v>5482</v>
      </c>
      <c r="H183" s="259"/>
      <c r="I183" s="145" t="s">
        <v>170</v>
      </c>
      <c r="J183" s="317" t="s">
        <v>5483</v>
      </c>
      <c r="K183" s="259"/>
      <c r="L183" s="144" t="s">
        <v>5473</v>
      </c>
      <c r="M183" s="318" t="s">
        <v>5470</v>
      </c>
      <c r="N183" s="259"/>
      <c r="O183" s="318" t="s">
        <v>5482</v>
      </c>
      <c r="P183" s="259"/>
      <c r="Q183" s="146"/>
      <c r="R183" s="147"/>
    </row>
    <row r="184" spans="1:18" ht="21" hidden="1" customHeight="1">
      <c r="A184" s="316" t="s">
        <v>3252</v>
      </c>
      <c r="B184" s="259"/>
      <c r="C184" s="326" t="s">
        <v>5510</v>
      </c>
      <c r="D184" s="259"/>
      <c r="E184" s="144" t="s">
        <v>5479</v>
      </c>
      <c r="F184" s="144" t="s">
        <v>5470</v>
      </c>
      <c r="G184" s="318" t="s">
        <v>5482</v>
      </c>
      <c r="H184" s="259"/>
      <c r="I184" s="145" t="s">
        <v>170</v>
      </c>
      <c r="J184" s="317" t="s">
        <v>5483</v>
      </c>
      <c r="K184" s="259"/>
      <c r="L184" s="144" t="s">
        <v>5473</v>
      </c>
      <c r="M184" s="318" t="s">
        <v>5470</v>
      </c>
      <c r="N184" s="259"/>
      <c r="O184" s="318" t="s">
        <v>5482</v>
      </c>
      <c r="P184" s="259"/>
      <c r="Q184" s="146"/>
      <c r="R184" s="147"/>
    </row>
    <row r="185" spans="1:18" ht="21" hidden="1" customHeight="1">
      <c r="A185" s="316" t="s">
        <v>2816</v>
      </c>
      <c r="B185" s="259"/>
      <c r="C185" s="326" t="s">
        <v>5510</v>
      </c>
      <c r="D185" s="259"/>
      <c r="E185" s="144" t="s">
        <v>5479</v>
      </c>
      <c r="F185" s="144" t="s">
        <v>5470</v>
      </c>
      <c r="G185" s="318" t="s">
        <v>5482</v>
      </c>
      <c r="H185" s="259"/>
      <c r="I185" s="145" t="s">
        <v>170</v>
      </c>
      <c r="J185" s="317" t="s">
        <v>5483</v>
      </c>
      <c r="K185" s="259"/>
      <c r="L185" s="149" t="s">
        <v>5497</v>
      </c>
      <c r="M185" s="318" t="s">
        <v>5470</v>
      </c>
      <c r="N185" s="259"/>
      <c r="O185" s="318" t="s">
        <v>5482</v>
      </c>
      <c r="P185" s="259"/>
      <c r="Q185" s="146"/>
      <c r="R185" s="147"/>
    </row>
    <row r="186" spans="1:18" ht="21" hidden="1" customHeight="1">
      <c r="A186" s="316" t="s">
        <v>2820</v>
      </c>
      <c r="B186" s="259"/>
      <c r="C186" s="326" t="s">
        <v>5510</v>
      </c>
      <c r="D186" s="259"/>
      <c r="E186" s="144" t="s">
        <v>5479</v>
      </c>
      <c r="F186" s="144" t="s">
        <v>5470</v>
      </c>
      <c r="G186" s="318" t="s">
        <v>5482</v>
      </c>
      <c r="H186" s="259"/>
      <c r="I186" s="145" t="s">
        <v>170</v>
      </c>
      <c r="J186" s="317" t="s">
        <v>5483</v>
      </c>
      <c r="K186" s="259"/>
      <c r="L186" s="149" t="s">
        <v>5497</v>
      </c>
      <c r="M186" s="318" t="s">
        <v>5470</v>
      </c>
      <c r="N186" s="259"/>
      <c r="O186" s="318" t="s">
        <v>5482</v>
      </c>
      <c r="P186" s="259"/>
      <c r="Q186" s="146"/>
      <c r="R186" s="147"/>
    </row>
    <row r="187" spans="1:18" ht="21" hidden="1" customHeight="1">
      <c r="A187" s="316" t="s">
        <v>3509</v>
      </c>
      <c r="B187" s="259"/>
      <c r="C187" s="326" t="s">
        <v>5510</v>
      </c>
      <c r="D187" s="259"/>
      <c r="E187" s="144" t="s">
        <v>5479</v>
      </c>
      <c r="F187" s="144" t="s">
        <v>5470</v>
      </c>
      <c r="G187" s="318" t="s">
        <v>5482</v>
      </c>
      <c r="H187" s="259"/>
      <c r="I187" s="145" t="s">
        <v>170</v>
      </c>
      <c r="J187" s="317" t="s">
        <v>5483</v>
      </c>
      <c r="K187" s="259"/>
      <c r="L187" s="144" t="s">
        <v>5473</v>
      </c>
      <c r="M187" s="318" t="s">
        <v>5470</v>
      </c>
      <c r="N187" s="259"/>
      <c r="O187" s="318" t="s">
        <v>5482</v>
      </c>
      <c r="P187" s="259"/>
      <c r="Q187" s="146"/>
      <c r="R187" s="147"/>
    </row>
    <row r="188" spans="1:18" ht="21" hidden="1" customHeight="1">
      <c r="A188" s="316" t="s">
        <v>2824</v>
      </c>
      <c r="B188" s="259"/>
      <c r="C188" s="326" t="s">
        <v>5508</v>
      </c>
      <c r="D188" s="259"/>
      <c r="E188" s="144" t="s">
        <v>5479</v>
      </c>
      <c r="F188" s="144" t="s">
        <v>5470</v>
      </c>
      <c r="G188" s="318" t="s">
        <v>5482</v>
      </c>
      <c r="H188" s="259"/>
      <c r="I188" s="145" t="s">
        <v>170</v>
      </c>
      <c r="J188" s="317" t="s">
        <v>5483</v>
      </c>
      <c r="K188" s="259"/>
      <c r="L188" s="149" t="s">
        <v>5497</v>
      </c>
      <c r="M188" s="318" t="s">
        <v>5470</v>
      </c>
      <c r="N188" s="259"/>
      <c r="O188" s="318" t="s">
        <v>5482</v>
      </c>
      <c r="P188" s="259"/>
      <c r="Q188" s="146"/>
      <c r="R188" s="147"/>
    </row>
    <row r="189" spans="1:18" ht="21" hidden="1" customHeight="1">
      <c r="A189" s="316" t="s">
        <v>3512</v>
      </c>
      <c r="B189" s="259"/>
      <c r="C189" s="326" t="s">
        <v>5508</v>
      </c>
      <c r="D189" s="259"/>
      <c r="E189" s="144" t="s">
        <v>5479</v>
      </c>
      <c r="F189" s="144" t="s">
        <v>5470</v>
      </c>
      <c r="G189" s="318" t="s">
        <v>5482</v>
      </c>
      <c r="H189" s="259"/>
      <c r="I189" s="145" t="s">
        <v>170</v>
      </c>
      <c r="J189" s="317" t="s">
        <v>5483</v>
      </c>
      <c r="K189" s="259"/>
      <c r="L189" s="144" t="s">
        <v>5473</v>
      </c>
      <c r="M189" s="318" t="s">
        <v>5470</v>
      </c>
      <c r="N189" s="259"/>
      <c r="O189" s="318" t="s">
        <v>5482</v>
      </c>
      <c r="P189" s="259"/>
      <c r="Q189" s="146"/>
      <c r="R189" s="147"/>
    </row>
    <row r="190" spans="1:18" ht="21" hidden="1" customHeight="1">
      <c r="A190" s="316" t="s">
        <v>3516</v>
      </c>
      <c r="B190" s="259"/>
      <c r="C190" s="326" t="s">
        <v>5510</v>
      </c>
      <c r="D190" s="259"/>
      <c r="E190" s="144" t="s">
        <v>5479</v>
      </c>
      <c r="F190" s="144" t="s">
        <v>5470</v>
      </c>
      <c r="G190" s="318" t="s">
        <v>5482</v>
      </c>
      <c r="H190" s="259"/>
      <c r="I190" s="145" t="s">
        <v>170</v>
      </c>
      <c r="J190" s="317" t="s">
        <v>5483</v>
      </c>
      <c r="K190" s="259"/>
      <c r="L190" s="144" t="s">
        <v>5473</v>
      </c>
      <c r="M190" s="318" t="s">
        <v>5470</v>
      </c>
      <c r="N190" s="259"/>
      <c r="O190" s="318" t="s">
        <v>5482</v>
      </c>
      <c r="P190" s="259"/>
      <c r="Q190" s="146"/>
      <c r="R190" s="147"/>
    </row>
    <row r="191" spans="1:18" ht="21" hidden="1" customHeight="1">
      <c r="A191" s="316" t="s">
        <v>2845</v>
      </c>
      <c r="B191" s="259"/>
      <c r="C191" s="326" t="s">
        <v>5508</v>
      </c>
      <c r="D191" s="259"/>
      <c r="E191" s="144" t="s">
        <v>5479</v>
      </c>
      <c r="F191" s="144" t="s">
        <v>5470</v>
      </c>
      <c r="G191" s="318" t="s">
        <v>5482</v>
      </c>
      <c r="H191" s="259"/>
      <c r="I191" s="145" t="s">
        <v>170</v>
      </c>
      <c r="J191" s="317" t="s">
        <v>5483</v>
      </c>
      <c r="K191" s="259"/>
      <c r="L191" s="149" t="s">
        <v>5497</v>
      </c>
      <c r="M191" s="318" t="s">
        <v>5470</v>
      </c>
      <c r="N191" s="259"/>
      <c r="O191" s="318" t="s">
        <v>5482</v>
      </c>
      <c r="P191" s="259"/>
      <c r="Q191" s="146"/>
      <c r="R191" s="147"/>
    </row>
    <row r="192" spans="1:18" ht="21" hidden="1" customHeight="1">
      <c r="A192" s="316" t="s">
        <v>2849</v>
      </c>
      <c r="B192" s="259"/>
      <c r="C192" s="326" t="s">
        <v>5508</v>
      </c>
      <c r="D192" s="259"/>
      <c r="E192" s="144" t="s">
        <v>5479</v>
      </c>
      <c r="F192" s="144" t="s">
        <v>5470</v>
      </c>
      <c r="G192" s="318" t="s">
        <v>5482</v>
      </c>
      <c r="H192" s="259"/>
      <c r="I192" s="145" t="s">
        <v>170</v>
      </c>
      <c r="J192" s="317" t="s">
        <v>5483</v>
      </c>
      <c r="K192" s="259"/>
      <c r="L192" s="149" t="s">
        <v>5497</v>
      </c>
      <c r="M192" s="318" t="s">
        <v>5470</v>
      </c>
      <c r="N192" s="259"/>
      <c r="O192" s="318" t="s">
        <v>5482</v>
      </c>
      <c r="P192" s="259"/>
      <c r="Q192" s="146"/>
      <c r="R192" s="147"/>
    </row>
    <row r="193" spans="1:18" ht="21" hidden="1" customHeight="1">
      <c r="A193" s="316" t="s">
        <v>2853</v>
      </c>
      <c r="B193" s="259"/>
      <c r="C193" s="326" t="s">
        <v>5508</v>
      </c>
      <c r="D193" s="259"/>
      <c r="E193" s="144" t="s">
        <v>5479</v>
      </c>
      <c r="F193" s="144" t="s">
        <v>5470</v>
      </c>
      <c r="G193" s="318" t="s">
        <v>5482</v>
      </c>
      <c r="H193" s="259"/>
      <c r="I193" s="145" t="s">
        <v>170</v>
      </c>
      <c r="J193" s="317" t="s">
        <v>5483</v>
      </c>
      <c r="K193" s="259"/>
      <c r="L193" s="149" t="s">
        <v>5497</v>
      </c>
      <c r="M193" s="318" t="s">
        <v>5470</v>
      </c>
      <c r="N193" s="259"/>
      <c r="O193" s="318" t="s">
        <v>5482</v>
      </c>
      <c r="P193" s="259"/>
      <c r="Q193" s="146"/>
      <c r="R193" s="147"/>
    </row>
    <row r="194" spans="1:18" ht="21" hidden="1" customHeight="1">
      <c r="A194" s="316" t="s">
        <v>3520</v>
      </c>
      <c r="B194" s="259"/>
      <c r="C194" s="326" t="s">
        <v>5508</v>
      </c>
      <c r="D194" s="259"/>
      <c r="E194" s="144" t="s">
        <v>5479</v>
      </c>
      <c r="F194" s="144" t="s">
        <v>5470</v>
      </c>
      <c r="G194" s="318" t="s">
        <v>5482</v>
      </c>
      <c r="H194" s="259"/>
      <c r="I194" s="145" t="s">
        <v>170</v>
      </c>
      <c r="J194" s="317" t="s">
        <v>5483</v>
      </c>
      <c r="K194" s="259"/>
      <c r="L194" s="144" t="s">
        <v>5473</v>
      </c>
      <c r="M194" s="318" t="s">
        <v>5470</v>
      </c>
      <c r="N194" s="259"/>
      <c r="O194" s="318" t="s">
        <v>5482</v>
      </c>
      <c r="P194" s="259"/>
      <c r="Q194" s="146"/>
      <c r="R194" s="147"/>
    </row>
    <row r="195" spans="1:18" ht="21" hidden="1" customHeight="1">
      <c r="A195" s="316" t="s">
        <v>2857</v>
      </c>
      <c r="B195" s="259"/>
      <c r="C195" s="326" t="s">
        <v>5508</v>
      </c>
      <c r="D195" s="259"/>
      <c r="E195" s="144" t="s">
        <v>5479</v>
      </c>
      <c r="F195" s="144" t="s">
        <v>5470</v>
      </c>
      <c r="G195" s="318" t="s">
        <v>5482</v>
      </c>
      <c r="H195" s="259"/>
      <c r="I195" s="145" t="s">
        <v>170</v>
      </c>
      <c r="J195" s="317" t="s">
        <v>5483</v>
      </c>
      <c r="K195" s="259"/>
      <c r="L195" s="149" t="s">
        <v>5497</v>
      </c>
      <c r="M195" s="318" t="s">
        <v>5470</v>
      </c>
      <c r="N195" s="259"/>
      <c r="O195" s="318" t="s">
        <v>5482</v>
      </c>
      <c r="P195" s="259"/>
      <c r="Q195" s="146"/>
      <c r="R195" s="147"/>
    </row>
    <row r="196" spans="1:18" ht="21" hidden="1" customHeight="1">
      <c r="A196" s="316" t="s">
        <v>3524</v>
      </c>
      <c r="B196" s="259"/>
      <c r="C196" s="326" t="s">
        <v>5508</v>
      </c>
      <c r="D196" s="259"/>
      <c r="E196" s="144" t="s">
        <v>5479</v>
      </c>
      <c r="F196" s="144" t="s">
        <v>5470</v>
      </c>
      <c r="G196" s="318" t="s">
        <v>5482</v>
      </c>
      <c r="H196" s="259"/>
      <c r="I196" s="145" t="s">
        <v>170</v>
      </c>
      <c r="J196" s="317" t="s">
        <v>5483</v>
      </c>
      <c r="K196" s="259"/>
      <c r="L196" s="144" t="s">
        <v>5473</v>
      </c>
      <c r="M196" s="318" t="s">
        <v>5470</v>
      </c>
      <c r="N196" s="259"/>
      <c r="O196" s="318" t="s">
        <v>5482</v>
      </c>
      <c r="P196" s="259"/>
      <c r="Q196" s="146"/>
      <c r="R196" s="147"/>
    </row>
    <row r="197" spans="1:18" ht="21" hidden="1" customHeight="1">
      <c r="A197" s="316" t="s">
        <v>2861</v>
      </c>
      <c r="B197" s="259"/>
      <c r="C197" s="326" t="s">
        <v>5508</v>
      </c>
      <c r="D197" s="259"/>
      <c r="E197" s="144" t="s">
        <v>5479</v>
      </c>
      <c r="F197" s="144" t="s">
        <v>5470</v>
      </c>
      <c r="G197" s="318" t="s">
        <v>5482</v>
      </c>
      <c r="H197" s="259"/>
      <c r="I197" s="145" t="s">
        <v>170</v>
      </c>
      <c r="J197" s="317" t="s">
        <v>5483</v>
      </c>
      <c r="K197" s="259"/>
      <c r="L197" s="149" t="s">
        <v>5497</v>
      </c>
      <c r="M197" s="318" t="s">
        <v>5470</v>
      </c>
      <c r="N197" s="259"/>
      <c r="O197" s="318" t="s">
        <v>5482</v>
      </c>
      <c r="P197" s="259"/>
      <c r="Q197" s="146"/>
      <c r="R197" s="147"/>
    </row>
    <row r="198" spans="1:18" ht="21" hidden="1" customHeight="1">
      <c r="A198" s="316" t="s">
        <v>3528</v>
      </c>
      <c r="B198" s="259"/>
      <c r="C198" s="326" t="s">
        <v>5510</v>
      </c>
      <c r="D198" s="259"/>
      <c r="E198" s="144" t="s">
        <v>5479</v>
      </c>
      <c r="F198" s="144" t="s">
        <v>5470</v>
      </c>
      <c r="G198" s="318" t="s">
        <v>5482</v>
      </c>
      <c r="H198" s="259"/>
      <c r="I198" s="145" t="s">
        <v>170</v>
      </c>
      <c r="J198" s="317" t="s">
        <v>5483</v>
      </c>
      <c r="K198" s="259"/>
      <c r="L198" s="144" t="s">
        <v>5473</v>
      </c>
      <c r="M198" s="318" t="s">
        <v>5470</v>
      </c>
      <c r="N198" s="259"/>
      <c r="O198" s="318" t="s">
        <v>5482</v>
      </c>
      <c r="P198" s="259"/>
      <c r="Q198" s="146"/>
      <c r="R198" s="147"/>
    </row>
    <row r="199" spans="1:18" ht="21" hidden="1" customHeight="1">
      <c r="A199" s="316" t="s">
        <v>3532</v>
      </c>
      <c r="B199" s="259"/>
      <c r="C199" s="326" t="s">
        <v>5508</v>
      </c>
      <c r="D199" s="259"/>
      <c r="E199" s="144" t="s">
        <v>5479</v>
      </c>
      <c r="F199" s="144" t="s">
        <v>5470</v>
      </c>
      <c r="G199" s="318" t="s">
        <v>5482</v>
      </c>
      <c r="H199" s="259"/>
      <c r="I199" s="145" t="s">
        <v>170</v>
      </c>
      <c r="J199" s="317" t="s">
        <v>5483</v>
      </c>
      <c r="K199" s="259"/>
      <c r="L199" s="144" t="s">
        <v>5473</v>
      </c>
      <c r="M199" s="318" t="s">
        <v>5470</v>
      </c>
      <c r="N199" s="259"/>
      <c r="O199" s="318" t="s">
        <v>5482</v>
      </c>
      <c r="P199" s="259"/>
      <c r="Q199" s="146"/>
      <c r="R199" s="147"/>
    </row>
    <row r="200" spans="1:18" ht="21" hidden="1" customHeight="1">
      <c r="A200" s="316" t="s">
        <v>3536</v>
      </c>
      <c r="B200" s="259"/>
      <c r="C200" s="326" t="s">
        <v>5508</v>
      </c>
      <c r="D200" s="259"/>
      <c r="E200" s="144" t="s">
        <v>5479</v>
      </c>
      <c r="F200" s="144" t="s">
        <v>5470</v>
      </c>
      <c r="G200" s="318" t="s">
        <v>5482</v>
      </c>
      <c r="H200" s="259"/>
      <c r="I200" s="145" t="s">
        <v>170</v>
      </c>
      <c r="J200" s="317" t="s">
        <v>5483</v>
      </c>
      <c r="K200" s="259"/>
      <c r="L200" s="144" t="s">
        <v>5473</v>
      </c>
      <c r="M200" s="318" t="s">
        <v>5470</v>
      </c>
      <c r="N200" s="259"/>
      <c r="O200" s="318" t="s">
        <v>5482</v>
      </c>
      <c r="P200" s="259"/>
      <c r="Q200" s="146"/>
      <c r="R200" s="147"/>
    </row>
    <row r="201" spans="1:18" ht="21" hidden="1" customHeight="1">
      <c r="A201" s="316" t="s">
        <v>3539</v>
      </c>
      <c r="B201" s="259"/>
      <c r="C201" s="326" t="s">
        <v>5508</v>
      </c>
      <c r="D201" s="259"/>
      <c r="E201" s="144" t="s">
        <v>5479</v>
      </c>
      <c r="F201" s="144" t="s">
        <v>5470</v>
      </c>
      <c r="G201" s="318" t="s">
        <v>5482</v>
      </c>
      <c r="H201" s="259"/>
      <c r="I201" s="145" t="s">
        <v>170</v>
      </c>
      <c r="J201" s="317" t="s">
        <v>5483</v>
      </c>
      <c r="K201" s="259"/>
      <c r="L201" s="144" t="s">
        <v>5473</v>
      </c>
      <c r="M201" s="318" t="s">
        <v>5470</v>
      </c>
      <c r="N201" s="259"/>
      <c r="O201" s="318" t="s">
        <v>5482</v>
      </c>
      <c r="P201" s="259"/>
      <c r="Q201" s="146"/>
      <c r="R201" s="147"/>
    </row>
    <row r="202" spans="1:18" ht="21" hidden="1" customHeight="1">
      <c r="A202" s="316" t="s">
        <v>3543</v>
      </c>
      <c r="B202" s="259"/>
      <c r="C202" s="326" t="s">
        <v>5508</v>
      </c>
      <c r="D202" s="259"/>
      <c r="E202" s="144" t="s">
        <v>5479</v>
      </c>
      <c r="F202" s="144" t="s">
        <v>5470</v>
      </c>
      <c r="G202" s="318" t="s">
        <v>5482</v>
      </c>
      <c r="H202" s="259"/>
      <c r="I202" s="145" t="s">
        <v>170</v>
      </c>
      <c r="J202" s="317" t="s">
        <v>5483</v>
      </c>
      <c r="K202" s="259"/>
      <c r="L202" s="144" t="s">
        <v>5473</v>
      </c>
      <c r="M202" s="318" t="s">
        <v>5470</v>
      </c>
      <c r="N202" s="259"/>
      <c r="O202" s="318" t="s">
        <v>5482</v>
      </c>
      <c r="P202" s="259"/>
      <c r="Q202" s="146"/>
      <c r="R202" s="147"/>
    </row>
    <row r="203" spans="1:18" ht="21" hidden="1" customHeight="1">
      <c r="A203" s="316" t="s">
        <v>3555</v>
      </c>
      <c r="B203" s="259"/>
      <c r="C203" s="325" t="s">
        <v>5513</v>
      </c>
      <c r="D203" s="259"/>
      <c r="E203" s="144" t="s">
        <v>5479</v>
      </c>
      <c r="F203" s="144" t="s">
        <v>5470</v>
      </c>
      <c r="G203" s="318" t="s">
        <v>5471</v>
      </c>
      <c r="H203" s="259"/>
      <c r="I203" s="145" t="s">
        <v>170</v>
      </c>
      <c r="J203" s="317" t="s">
        <v>5483</v>
      </c>
      <c r="K203" s="259"/>
      <c r="L203" s="144" t="s">
        <v>5473</v>
      </c>
      <c r="M203" s="318" t="s">
        <v>5470</v>
      </c>
      <c r="N203" s="259"/>
      <c r="O203" s="318" t="s">
        <v>5471</v>
      </c>
      <c r="P203" s="259"/>
      <c r="Q203" s="146"/>
      <c r="R203" s="147"/>
    </row>
    <row r="204" spans="1:18" ht="21" hidden="1" customHeight="1">
      <c r="A204" s="316" t="s">
        <v>2865</v>
      </c>
      <c r="B204" s="259"/>
      <c r="C204" s="326" t="s">
        <v>5508</v>
      </c>
      <c r="D204" s="259"/>
      <c r="E204" s="144" t="s">
        <v>5479</v>
      </c>
      <c r="F204" s="144" t="s">
        <v>5470</v>
      </c>
      <c r="G204" s="318" t="s">
        <v>5482</v>
      </c>
      <c r="H204" s="259"/>
      <c r="I204" s="145" t="s">
        <v>170</v>
      </c>
      <c r="J204" s="317" t="s">
        <v>5483</v>
      </c>
      <c r="K204" s="259"/>
      <c r="L204" s="149" t="s">
        <v>5497</v>
      </c>
      <c r="M204" s="318" t="s">
        <v>5470</v>
      </c>
      <c r="N204" s="259"/>
      <c r="O204" s="318" t="s">
        <v>5482</v>
      </c>
      <c r="P204" s="259"/>
      <c r="Q204" s="146"/>
      <c r="R204" s="147"/>
    </row>
    <row r="205" spans="1:18" ht="21" hidden="1" customHeight="1">
      <c r="A205" s="316" t="s">
        <v>2869</v>
      </c>
      <c r="B205" s="259"/>
      <c r="C205" s="326" t="s">
        <v>5508</v>
      </c>
      <c r="D205" s="259"/>
      <c r="E205" s="144" t="s">
        <v>5479</v>
      </c>
      <c r="F205" s="144" t="s">
        <v>5470</v>
      </c>
      <c r="G205" s="318" t="s">
        <v>5482</v>
      </c>
      <c r="H205" s="259"/>
      <c r="I205" s="145" t="s">
        <v>170</v>
      </c>
      <c r="J205" s="317" t="s">
        <v>5483</v>
      </c>
      <c r="K205" s="259"/>
      <c r="L205" s="149" t="s">
        <v>5497</v>
      </c>
      <c r="M205" s="318" t="s">
        <v>5470</v>
      </c>
      <c r="N205" s="259"/>
      <c r="O205" s="318" t="s">
        <v>5482</v>
      </c>
      <c r="P205" s="259"/>
      <c r="Q205" s="146"/>
      <c r="R205" s="147"/>
    </row>
    <row r="206" spans="1:18" ht="21" hidden="1" customHeight="1">
      <c r="A206" s="316" t="s">
        <v>3558</v>
      </c>
      <c r="B206" s="259"/>
      <c r="C206" s="326" t="s">
        <v>5508</v>
      </c>
      <c r="D206" s="259"/>
      <c r="E206" s="144" t="s">
        <v>5479</v>
      </c>
      <c r="F206" s="144" t="s">
        <v>5470</v>
      </c>
      <c r="G206" s="318" t="s">
        <v>5482</v>
      </c>
      <c r="H206" s="259"/>
      <c r="I206" s="145" t="s">
        <v>170</v>
      </c>
      <c r="J206" s="317" t="s">
        <v>5483</v>
      </c>
      <c r="K206" s="259"/>
      <c r="L206" s="144" t="s">
        <v>5473</v>
      </c>
      <c r="M206" s="318" t="s">
        <v>5470</v>
      </c>
      <c r="N206" s="259"/>
      <c r="O206" s="318" t="s">
        <v>5482</v>
      </c>
      <c r="P206" s="259"/>
      <c r="Q206" s="146"/>
      <c r="R206" s="147"/>
    </row>
    <row r="207" spans="1:18" ht="21" hidden="1" customHeight="1">
      <c r="A207" s="316" t="s">
        <v>3562</v>
      </c>
      <c r="B207" s="259"/>
      <c r="C207" s="326" t="s">
        <v>5508</v>
      </c>
      <c r="D207" s="259"/>
      <c r="E207" s="144" t="s">
        <v>5479</v>
      </c>
      <c r="F207" s="144" t="s">
        <v>5470</v>
      </c>
      <c r="G207" s="318" t="s">
        <v>5482</v>
      </c>
      <c r="H207" s="259"/>
      <c r="I207" s="145" t="s">
        <v>170</v>
      </c>
      <c r="J207" s="317" t="s">
        <v>5483</v>
      </c>
      <c r="K207" s="259"/>
      <c r="L207" s="144" t="s">
        <v>5473</v>
      </c>
      <c r="M207" s="318" t="s">
        <v>5470</v>
      </c>
      <c r="N207" s="259"/>
      <c r="O207" s="318" t="s">
        <v>5482</v>
      </c>
      <c r="P207" s="259"/>
      <c r="Q207" s="146"/>
      <c r="R207" s="147"/>
    </row>
    <row r="208" spans="1:18" ht="21" hidden="1" customHeight="1">
      <c r="A208" s="316" t="s">
        <v>3566</v>
      </c>
      <c r="B208" s="259"/>
      <c r="C208" s="326" t="s">
        <v>5508</v>
      </c>
      <c r="D208" s="259"/>
      <c r="E208" s="144" t="s">
        <v>5479</v>
      </c>
      <c r="F208" s="144" t="s">
        <v>5470</v>
      </c>
      <c r="G208" s="318" t="s">
        <v>5482</v>
      </c>
      <c r="H208" s="259"/>
      <c r="I208" s="145" t="s">
        <v>170</v>
      </c>
      <c r="J208" s="317" t="s">
        <v>5483</v>
      </c>
      <c r="K208" s="259"/>
      <c r="L208" s="144" t="s">
        <v>5473</v>
      </c>
      <c r="M208" s="318" t="s">
        <v>5470</v>
      </c>
      <c r="N208" s="259"/>
      <c r="O208" s="318" t="s">
        <v>5482</v>
      </c>
      <c r="P208" s="259"/>
      <c r="Q208" s="146"/>
      <c r="R208" s="147"/>
    </row>
    <row r="209" spans="1:18" ht="21" hidden="1" customHeight="1">
      <c r="A209" s="316" t="s">
        <v>3569</v>
      </c>
      <c r="B209" s="259"/>
      <c r="C209" s="326" t="s">
        <v>5508</v>
      </c>
      <c r="D209" s="259"/>
      <c r="E209" s="144" t="s">
        <v>5479</v>
      </c>
      <c r="F209" s="144" t="s">
        <v>5470</v>
      </c>
      <c r="G209" s="318" t="s">
        <v>5482</v>
      </c>
      <c r="H209" s="259"/>
      <c r="I209" s="145" t="s">
        <v>170</v>
      </c>
      <c r="J209" s="317" t="s">
        <v>5483</v>
      </c>
      <c r="K209" s="259"/>
      <c r="L209" s="144" t="s">
        <v>5473</v>
      </c>
      <c r="M209" s="318" t="s">
        <v>5470</v>
      </c>
      <c r="N209" s="259"/>
      <c r="O209" s="318" t="s">
        <v>5482</v>
      </c>
      <c r="P209" s="259"/>
      <c r="Q209" s="146"/>
      <c r="R209" s="147"/>
    </row>
    <row r="210" spans="1:18" ht="21" hidden="1" customHeight="1">
      <c r="A210" s="316" t="s">
        <v>3572</v>
      </c>
      <c r="B210" s="259"/>
      <c r="C210" s="326" t="s">
        <v>5510</v>
      </c>
      <c r="D210" s="259"/>
      <c r="E210" s="144" t="s">
        <v>5479</v>
      </c>
      <c r="F210" s="144" t="s">
        <v>5470</v>
      </c>
      <c r="G210" s="318" t="s">
        <v>5482</v>
      </c>
      <c r="H210" s="259"/>
      <c r="I210" s="145" t="s">
        <v>170</v>
      </c>
      <c r="J210" s="317" t="s">
        <v>5483</v>
      </c>
      <c r="K210" s="259"/>
      <c r="L210" s="144" t="s">
        <v>5473</v>
      </c>
      <c r="M210" s="318" t="s">
        <v>5470</v>
      </c>
      <c r="N210" s="259"/>
      <c r="O210" s="318" t="s">
        <v>5482</v>
      </c>
      <c r="P210" s="259"/>
      <c r="Q210" s="146"/>
      <c r="R210" s="147"/>
    </row>
    <row r="211" spans="1:18" ht="21" hidden="1" customHeight="1">
      <c r="A211" s="316" t="s">
        <v>3576</v>
      </c>
      <c r="B211" s="259"/>
      <c r="C211" s="326" t="s">
        <v>5508</v>
      </c>
      <c r="D211" s="259"/>
      <c r="E211" s="144" t="s">
        <v>5479</v>
      </c>
      <c r="F211" s="144" t="s">
        <v>5470</v>
      </c>
      <c r="G211" s="318" t="s">
        <v>5482</v>
      </c>
      <c r="H211" s="259"/>
      <c r="I211" s="145" t="s">
        <v>170</v>
      </c>
      <c r="J211" s="317" t="s">
        <v>5483</v>
      </c>
      <c r="K211" s="259"/>
      <c r="L211" s="144" t="s">
        <v>5473</v>
      </c>
      <c r="M211" s="318" t="s">
        <v>5470</v>
      </c>
      <c r="N211" s="259"/>
      <c r="O211" s="318" t="s">
        <v>5482</v>
      </c>
      <c r="P211" s="259"/>
      <c r="Q211" s="146"/>
      <c r="R211" s="147"/>
    </row>
    <row r="212" spans="1:18" ht="21" hidden="1" customHeight="1">
      <c r="A212" s="316" t="s">
        <v>3580</v>
      </c>
      <c r="B212" s="259"/>
      <c r="C212" s="326" t="s">
        <v>5508</v>
      </c>
      <c r="D212" s="259"/>
      <c r="E212" s="144" t="s">
        <v>5479</v>
      </c>
      <c r="F212" s="144" t="s">
        <v>5470</v>
      </c>
      <c r="G212" s="318" t="s">
        <v>5482</v>
      </c>
      <c r="H212" s="259"/>
      <c r="I212" s="145" t="s">
        <v>170</v>
      </c>
      <c r="J212" s="317" t="s">
        <v>5483</v>
      </c>
      <c r="K212" s="259"/>
      <c r="L212" s="144" t="s">
        <v>5473</v>
      </c>
      <c r="M212" s="318" t="s">
        <v>5470</v>
      </c>
      <c r="N212" s="259"/>
      <c r="O212" s="318" t="s">
        <v>5482</v>
      </c>
      <c r="P212" s="259"/>
      <c r="Q212" s="146"/>
      <c r="R212" s="147"/>
    </row>
    <row r="213" spans="1:18" ht="21" hidden="1" customHeight="1">
      <c r="A213" s="316" t="s">
        <v>3584</v>
      </c>
      <c r="B213" s="259"/>
      <c r="C213" s="326" t="s">
        <v>5508</v>
      </c>
      <c r="D213" s="259"/>
      <c r="E213" s="144" t="s">
        <v>5479</v>
      </c>
      <c r="F213" s="144" t="s">
        <v>5470</v>
      </c>
      <c r="G213" s="318" t="s">
        <v>5482</v>
      </c>
      <c r="H213" s="259"/>
      <c r="I213" s="145" t="s">
        <v>170</v>
      </c>
      <c r="J213" s="317" t="s">
        <v>5483</v>
      </c>
      <c r="K213" s="259"/>
      <c r="L213" s="144" t="s">
        <v>5473</v>
      </c>
      <c r="M213" s="318" t="s">
        <v>5470</v>
      </c>
      <c r="N213" s="259"/>
      <c r="O213" s="318" t="s">
        <v>5482</v>
      </c>
      <c r="P213" s="259"/>
      <c r="Q213" s="146"/>
      <c r="R213" s="147"/>
    </row>
    <row r="214" spans="1:18" ht="21" hidden="1" customHeight="1">
      <c r="A214" s="316" t="s">
        <v>3588</v>
      </c>
      <c r="B214" s="259"/>
      <c r="C214" s="326" t="s">
        <v>5508</v>
      </c>
      <c r="D214" s="259"/>
      <c r="E214" s="144" t="s">
        <v>5479</v>
      </c>
      <c r="F214" s="144" t="s">
        <v>5470</v>
      </c>
      <c r="G214" s="318" t="s">
        <v>5482</v>
      </c>
      <c r="H214" s="259"/>
      <c r="I214" s="145" t="s">
        <v>170</v>
      </c>
      <c r="J214" s="317" t="s">
        <v>5483</v>
      </c>
      <c r="K214" s="259"/>
      <c r="L214" s="144" t="s">
        <v>5473</v>
      </c>
      <c r="M214" s="318" t="s">
        <v>5470</v>
      </c>
      <c r="N214" s="259"/>
      <c r="O214" s="318" t="s">
        <v>5482</v>
      </c>
      <c r="P214" s="259"/>
      <c r="Q214" s="146"/>
      <c r="R214" s="147"/>
    </row>
    <row r="215" spans="1:18" ht="21" hidden="1" customHeight="1">
      <c r="A215" s="316" t="s">
        <v>3598</v>
      </c>
      <c r="B215" s="259"/>
      <c r="C215" s="326" t="s">
        <v>5508</v>
      </c>
      <c r="D215" s="259"/>
      <c r="E215" s="144" t="s">
        <v>5479</v>
      </c>
      <c r="F215" s="144" t="s">
        <v>5470</v>
      </c>
      <c r="G215" s="318" t="s">
        <v>5482</v>
      </c>
      <c r="H215" s="259"/>
      <c r="I215" s="145" t="s">
        <v>170</v>
      </c>
      <c r="J215" s="317" t="s">
        <v>5483</v>
      </c>
      <c r="K215" s="259"/>
      <c r="L215" s="144" t="s">
        <v>5473</v>
      </c>
      <c r="M215" s="318" t="s">
        <v>5470</v>
      </c>
      <c r="N215" s="259"/>
      <c r="O215" s="318" t="s">
        <v>5482</v>
      </c>
      <c r="P215" s="259"/>
      <c r="Q215" s="146"/>
      <c r="R215" s="147"/>
    </row>
    <row r="216" spans="1:18" ht="21" hidden="1" customHeight="1">
      <c r="A216" s="316" t="s">
        <v>3602</v>
      </c>
      <c r="B216" s="259"/>
      <c r="C216" s="325" t="s">
        <v>5514</v>
      </c>
      <c r="D216" s="259"/>
      <c r="E216" s="144" t="s">
        <v>5479</v>
      </c>
      <c r="F216" s="144" t="s">
        <v>5470</v>
      </c>
      <c r="G216" s="318" t="s">
        <v>5482</v>
      </c>
      <c r="H216" s="259"/>
      <c r="I216" s="145" t="s">
        <v>170</v>
      </c>
      <c r="J216" s="317" t="s">
        <v>5483</v>
      </c>
      <c r="K216" s="259"/>
      <c r="L216" s="144" t="s">
        <v>5473</v>
      </c>
      <c r="M216" s="318" t="s">
        <v>5470</v>
      </c>
      <c r="N216" s="259"/>
      <c r="O216" s="318" t="s">
        <v>5482</v>
      </c>
      <c r="P216" s="259"/>
      <c r="Q216" s="146"/>
      <c r="R216" s="147"/>
    </row>
    <row r="217" spans="1:18" ht="21" hidden="1" customHeight="1">
      <c r="A217" s="316" t="s">
        <v>2873</v>
      </c>
      <c r="B217" s="259"/>
      <c r="C217" s="325" t="s">
        <v>5514</v>
      </c>
      <c r="D217" s="259"/>
      <c r="E217" s="144" t="s">
        <v>5479</v>
      </c>
      <c r="F217" s="144" t="s">
        <v>5470</v>
      </c>
      <c r="G217" s="318" t="s">
        <v>5482</v>
      </c>
      <c r="H217" s="259"/>
      <c r="I217" s="145" t="s">
        <v>170</v>
      </c>
      <c r="J217" s="317" t="s">
        <v>5483</v>
      </c>
      <c r="K217" s="259"/>
      <c r="L217" s="149" t="s">
        <v>5497</v>
      </c>
      <c r="M217" s="318" t="s">
        <v>5470</v>
      </c>
      <c r="N217" s="259"/>
      <c r="O217" s="318" t="s">
        <v>5482</v>
      </c>
      <c r="P217" s="259"/>
      <c r="Q217" s="146"/>
      <c r="R217" s="147"/>
    </row>
    <row r="218" spans="1:18" ht="21" hidden="1" customHeight="1">
      <c r="A218" s="316" t="s">
        <v>2877</v>
      </c>
      <c r="B218" s="259"/>
      <c r="C218" s="325" t="s">
        <v>5514</v>
      </c>
      <c r="D218" s="259"/>
      <c r="E218" s="144" t="s">
        <v>5479</v>
      </c>
      <c r="F218" s="144" t="s">
        <v>5470</v>
      </c>
      <c r="G218" s="318" t="s">
        <v>5482</v>
      </c>
      <c r="H218" s="259"/>
      <c r="I218" s="145" t="s">
        <v>170</v>
      </c>
      <c r="J218" s="317" t="s">
        <v>5483</v>
      </c>
      <c r="K218" s="259"/>
      <c r="L218" s="149" t="s">
        <v>5497</v>
      </c>
      <c r="M218" s="318" t="s">
        <v>5470</v>
      </c>
      <c r="N218" s="259"/>
      <c r="O218" s="318" t="s">
        <v>5482</v>
      </c>
      <c r="P218" s="259"/>
      <c r="Q218" s="146"/>
      <c r="R218" s="147"/>
    </row>
    <row r="219" spans="1:18" ht="21" hidden="1" customHeight="1">
      <c r="A219" s="316" t="s">
        <v>3606</v>
      </c>
      <c r="B219" s="259"/>
      <c r="C219" s="325" t="s">
        <v>5514</v>
      </c>
      <c r="D219" s="259"/>
      <c r="E219" s="144" t="s">
        <v>5479</v>
      </c>
      <c r="F219" s="144" t="s">
        <v>5470</v>
      </c>
      <c r="G219" s="318" t="s">
        <v>5482</v>
      </c>
      <c r="H219" s="259"/>
      <c r="I219" s="145" t="s">
        <v>170</v>
      </c>
      <c r="J219" s="317" t="s">
        <v>5483</v>
      </c>
      <c r="K219" s="259"/>
      <c r="L219" s="144" t="s">
        <v>5473</v>
      </c>
      <c r="M219" s="318" t="s">
        <v>5470</v>
      </c>
      <c r="N219" s="259"/>
      <c r="O219" s="318" t="s">
        <v>5482</v>
      </c>
      <c r="P219" s="259"/>
      <c r="Q219" s="146"/>
      <c r="R219" s="147"/>
    </row>
    <row r="220" spans="1:18" ht="21" hidden="1" customHeight="1">
      <c r="A220" s="316" t="s">
        <v>832</v>
      </c>
      <c r="B220" s="259"/>
      <c r="C220" s="325" t="s">
        <v>5514</v>
      </c>
      <c r="D220" s="259"/>
      <c r="E220" s="144" t="s">
        <v>5479</v>
      </c>
      <c r="F220" s="144" t="s">
        <v>5470</v>
      </c>
      <c r="G220" s="318" t="s">
        <v>5482</v>
      </c>
      <c r="H220" s="259"/>
      <c r="I220" s="145" t="s">
        <v>170</v>
      </c>
      <c r="J220" s="317" t="s">
        <v>5483</v>
      </c>
      <c r="K220" s="259"/>
      <c r="L220" s="144" t="s">
        <v>5473</v>
      </c>
      <c r="M220" s="318" t="s">
        <v>5470</v>
      </c>
      <c r="N220" s="259"/>
      <c r="O220" s="318" t="s">
        <v>5482</v>
      </c>
      <c r="P220" s="259"/>
      <c r="Q220" s="146"/>
      <c r="R220" s="147"/>
    </row>
    <row r="221" spans="1:18" ht="21" hidden="1" customHeight="1">
      <c r="A221" s="316" t="s">
        <v>837</v>
      </c>
      <c r="B221" s="259"/>
      <c r="C221" s="325" t="s">
        <v>5515</v>
      </c>
      <c r="D221" s="259"/>
      <c r="E221" s="144" t="s">
        <v>5479</v>
      </c>
      <c r="F221" s="144" t="s">
        <v>5470</v>
      </c>
      <c r="G221" s="318" t="s">
        <v>5482</v>
      </c>
      <c r="H221" s="259"/>
      <c r="I221" s="145" t="s">
        <v>170</v>
      </c>
      <c r="J221" s="317" t="s">
        <v>5483</v>
      </c>
      <c r="K221" s="259"/>
      <c r="L221" s="144" t="s">
        <v>5473</v>
      </c>
      <c r="M221" s="318" t="s">
        <v>5470</v>
      </c>
      <c r="N221" s="259"/>
      <c r="O221" s="318" t="s">
        <v>5482</v>
      </c>
      <c r="P221" s="259"/>
      <c r="Q221" s="146"/>
      <c r="R221" s="147"/>
    </row>
    <row r="222" spans="1:18" ht="21" hidden="1" customHeight="1">
      <c r="A222" s="316" t="s">
        <v>381</v>
      </c>
      <c r="B222" s="259"/>
      <c r="C222" s="325" t="s">
        <v>5514</v>
      </c>
      <c r="D222" s="259"/>
      <c r="E222" s="144" t="s">
        <v>5479</v>
      </c>
      <c r="F222" s="144" t="s">
        <v>5470</v>
      </c>
      <c r="G222" s="318" t="s">
        <v>5482</v>
      </c>
      <c r="H222" s="259"/>
      <c r="I222" s="145" t="s">
        <v>170</v>
      </c>
      <c r="J222" s="317" t="s">
        <v>5483</v>
      </c>
      <c r="K222" s="259"/>
      <c r="L222" s="149" t="s">
        <v>5497</v>
      </c>
      <c r="M222" s="318" t="s">
        <v>5470</v>
      </c>
      <c r="N222" s="259"/>
      <c r="O222" s="318" t="s">
        <v>5482</v>
      </c>
      <c r="P222" s="259"/>
      <c r="Q222" s="146"/>
      <c r="R222" s="147"/>
    </row>
    <row r="223" spans="1:18" ht="21" hidden="1" customHeight="1">
      <c r="A223" s="316" t="s">
        <v>842</v>
      </c>
      <c r="B223" s="259"/>
      <c r="C223" s="325" t="s">
        <v>5515</v>
      </c>
      <c r="D223" s="259"/>
      <c r="E223" s="144" t="s">
        <v>5479</v>
      </c>
      <c r="F223" s="144" t="s">
        <v>5470</v>
      </c>
      <c r="G223" s="318" t="s">
        <v>5482</v>
      </c>
      <c r="H223" s="259"/>
      <c r="I223" s="145" t="s">
        <v>170</v>
      </c>
      <c r="J223" s="317" t="s">
        <v>5483</v>
      </c>
      <c r="K223" s="259"/>
      <c r="L223" s="144" t="s">
        <v>5473</v>
      </c>
      <c r="M223" s="318" t="s">
        <v>5470</v>
      </c>
      <c r="N223" s="259"/>
      <c r="O223" s="318" t="s">
        <v>5482</v>
      </c>
      <c r="P223" s="259"/>
      <c r="Q223" s="146"/>
      <c r="R223" s="147"/>
    </row>
    <row r="224" spans="1:18" ht="21" hidden="1" customHeight="1">
      <c r="A224" s="316" t="s">
        <v>847</v>
      </c>
      <c r="B224" s="259"/>
      <c r="C224" s="325" t="s">
        <v>5514</v>
      </c>
      <c r="D224" s="259"/>
      <c r="E224" s="144" t="s">
        <v>5479</v>
      </c>
      <c r="F224" s="144" t="s">
        <v>5470</v>
      </c>
      <c r="G224" s="318" t="s">
        <v>5482</v>
      </c>
      <c r="H224" s="259"/>
      <c r="I224" s="145" t="s">
        <v>170</v>
      </c>
      <c r="J224" s="317" t="s">
        <v>5483</v>
      </c>
      <c r="K224" s="259"/>
      <c r="L224" s="144" t="s">
        <v>5473</v>
      </c>
      <c r="M224" s="318" t="s">
        <v>5470</v>
      </c>
      <c r="N224" s="259"/>
      <c r="O224" s="318" t="s">
        <v>5482</v>
      </c>
      <c r="P224" s="259"/>
      <c r="Q224" s="146"/>
      <c r="R224" s="147"/>
    </row>
    <row r="225" spans="1:18" ht="21" hidden="1" customHeight="1">
      <c r="A225" s="316" t="s">
        <v>387</v>
      </c>
      <c r="B225" s="259"/>
      <c r="C225" s="325" t="s">
        <v>5516</v>
      </c>
      <c r="D225" s="259"/>
      <c r="E225" s="144" t="s">
        <v>5479</v>
      </c>
      <c r="F225" s="144" t="s">
        <v>5470</v>
      </c>
      <c r="G225" s="318" t="s">
        <v>5482</v>
      </c>
      <c r="H225" s="259"/>
      <c r="I225" s="145" t="s">
        <v>170</v>
      </c>
      <c r="J225" s="317" t="s">
        <v>5483</v>
      </c>
      <c r="K225" s="259"/>
      <c r="L225" s="149" t="s">
        <v>5497</v>
      </c>
      <c r="M225" s="318" t="s">
        <v>5470</v>
      </c>
      <c r="N225" s="259"/>
      <c r="O225" s="318" t="s">
        <v>5482</v>
      </c>
      <c r="P225" s="259"/>
      <c r="Q225" s="146"/>
      <c r="R225" s="147"/>
    </row>
    <row r="226" spans="1:18" ht="21" hidden="1" customHeight="1">
      <c r="A226" s="316" t="s">
        <v>392</v>
      </c>
      <c r="B226" s="259"/>
      <c r="C226" s="325" t="s">
        <v>5514</v>
      </c>
      <c r="D226" s="259"/>
      <c r="E226" s="144" t="s">
        <v>5479</v>
      </c>
      <c r="F226" s="144" t="s">
        <v>5470</v>
      </c>
      <c r="G226" s="318" t="s">
        <v>5482</v>
      </c>
      <c r="H226" s="259"/>
      <c r="I226" s="145" t="s">
        <v>170</v>
      </c>
      <c r="J226" s="317" t="s">
        <v>5483</v>
      </c>
      <c r="K226" s="259"/>
      <c r="L226" s="149" t="s">
        <v>5497</v>
      </c>
      <c r="M226" s="318" t="s">
        <v>5470</v>
      </c>
      <c r="N226" s="259"/>
      <c r="O226" s="318" t="s">
        <v>5482</v>
      </c>
      <c r="P226" s="259"/>
      <c r="Q226" s="146"/>
      <c r="R226" s="147"/>
    </row>
    <row r="227" spans="1:18" ht="21" hidden="1" customHeight="1">
      <c r="A227" s="316" t="s">
        <v>397</v>
      </c>
      <c r="B227" s="259"/>
      <c r="C227" s="325" t="s">
        <v>5514</v>
      </c>
      <c r="D227" s="259"/>
      <c r="E227" s="144" t="s">
        <v>5479</v>
      </c>
      <c r="F227" s="144" t="s">
        <v>5470</v>
      </c>
      <c r="G227" s="318" t="s">
        <v>5482</v>
      </c>
      <c r="H227" s="259"/>
      <c r="I227" s="145" t="s">
        <v>170</v>
      </c>
      <c r="J227" s="317" t="s">
        <v>5483</v>
      </c>
      <c r="K227" s="259"/>
      <c r="L227" s="149" t="s">
        <v>5497</v>
      </c>
      <c r="M227" s="318" t="s">
        <v>5470</v>
      </c>
      <c r="N227" s="259"/>
      <c r="O227" s="318" t="s">
        <v>5482</v>
      </c>
      <c r="P227" s="259"/>
      <c r="Q227" s="146"/>
      <c r="R227" s="147"/>
    </row>
    <row r="228" spans="1:18" ht="21" hidden="1" customHeight="1">
      <c r="A228" s="316" t="s">
        <v>851</v>
      </c>
      <c r="B228" s="259"/>
      <c r="C228" s="325" t="s">
        <v>5514</v>
      </c>
      <c r="D228" s="259"/>
      <c r="E228" s="144" t="s">
        <v>5479</v>
      </c>
      <c r="F228" s="144" t="s">
        <v>5470</v>
      </c>
      <c r="G228" s="318" t="s">
        <v>5482</v>
      </c>
      <c r="H228" s="259"/>
      <c r="I228" s="145" t="s">
        <v>170</v>
      </c>
      <c r="J228" s="317" t="s">
        <v>5483</v>
      </c>
      <c r="K228" s="259"/>
      <c r="L228" s="144" t="s">
        <v>5473</v>
      </c>
      <c r="M228" s="318" t="s">
        <v>5470</v>
      </c>
      <c r="N228" s="259"/>
      <c r="O228" s="318" t="s">
        <v>5482</v>
      </c>
      <c r="P228" s="259"/>
      <c r="Q228" s="146"/>
      <c r="R228" s="147"/>
    </row>
    <row r="229" spans="1:18" ht="21" hidden="1" customHeight="1">
      <c r="A229" s="316" t="s">
        <v>402</v>
      </c>
      <c r="B229" s="259"/>
      <c r="C229" s="325" t="s">
        <v>5516</v>
      </c>
      <c r="D229" s="259"/>
      <c r="E229" s="144" t="s">
        <v>5479</v>
      </c>
      <c r="F229" s="144" t="s">
        <v>5470</v>
      </c>
      <c r="G229" s="318" t="s">
        <v>5482</v>
      </c>
      <c r="H229" s="259"/>
      <c r="I229" s="145" t="s">
        <v>170</v>
      </c>
      <c r="J229" s="317" t="s">
        <v>5483</v>
      </c>
      <c r="K229" s="259"/>
      <c r="L229" s="149" t="s">
        <v>5497</v>
      </c>
      <c r="M229" s="318" t="s">
        <v>5470</v>
      </c>
      <c r="N229" s="259"/>
      <c r="O229" s="318" t="s">
        <v>5482</v>
      </c>
      <c r="P229" s="259"/>
      <c r="Q229" s="146"/>
      <c r="R229" s="147"/>
    </row>
    <row r="230" spans="1:18" ht="21" hidden="1" customHeight="1">
      <c r="A230" s="316" t="s">
        <v>856</v>
      </c>
      <c r="B230" s="259"/>
      <c r="C230" s="325" t="s">
        <v>5514</v>
      </c>
      <c r="D230" s="259"/>
      <c r="E230" s="144" t="s">
        <v>5479</v>
      </c>
      <c r="F230" s="144" t="s">
        <v>5470</v>
      </c>
      <c r="G230" s="318" t="s">
        <v>5482</v>
      </c>
      <c r="H230" s="259"/>
      <c r="I230" s="145" t="s">
        <v>170</v>
      </c>
      <c r="J230" s="317" t="s">
        <v>5483</v>
      </c>
      <c r="K230" s="259"/>
      <c r="L230" s="144" t="s">
        <v>5473</v>
      </c>
      <c r="M230" s="318" t="s">
        <v>5470</v>
      </c>
      <c r="N230" s="259"/>
      <c r="O230" s="318" t="s">
        <v>5482</v>
      </c>
      <c r="P230" s="259"/>
      <c r="Q230" s="146"/>
      <c r="R230" s="147"/>
    </row>
    <row r="231" spans="1:18" ht="21" hidden="1" customHeight="1">
      <c r="A231" s="316" t="s">
        <v>860</v>
      </c>
      <c r="B231" s="259"/>
      <c r="C231" s="325" t="s">
        <v>5514</v>
      </c>
      <c r="D231" s="259"/>
      <c r="E231" s="144" t="s">
        <v>5479</v>
      </c>
      <c r="F231" s="144" t="s">
        <v>5470</v>
      </c>
      <c r="G231" s="318" t="s">
        <v>5482</v>
      </c>
      <c r="H231" s="259"/>
      <c r="I231" s="145" t="s">
        <v>170</v>
      </c>
      <c r="J231" s="317" t="s">
        <v>5483</v>
      </c>
      <c r="K231" s="259"/>
      <c r="L231" s="144" t="s">
        <v>5473</v>
      </c>
      <c r="M231" s="318" t="s">
        <v>5470</v>
      </c>
      <c r="N231" s="259"/>
      <c r="O231" s="318" t="s">
        <v>5482</v>
      </c>
      <c r="P231" s="259"/>
      <c r="Q231" s="146"/>
      <c r="R231" s="147"/>
    </row>
    <row r="232" spans="1:18" ht="21" hidden="1" customHeight="1">
      <c r="A232" s="316" t="s">
        <v>866</v>
      </c>
      <c r="B232" s="259"/>
      <c r="C232" s="325" t="s">
        <v>5514</v>
      </c>
      <c r="D232" s="259"/>
      <c r="E232" s="144" t="s">
        <v>5479</v>
      </c>
      <c r="F232" s="144" t="s">
        <v>5470</v>
      </c>
      <c r="G232" s="318" t="s">
        <v>5482</v>
      </c>
      <c r="H232" s="259"/>
      <c r="I232" s="145" t="s">
        <v>170</v>
      </c>
      <c r="J232" s="317" t="s">
        <v>5483</v>
      </c>
      <c r="K232" s="259"/>
      <c r="L232" s="144" t="s">
        <v>5473</v>
      </c>
      <c r="M232" s="318" t="s">
        <v>5470</v>
      </c>
      <c r="N232" s="259"/>
      <c r="O232" s="318" t="s">
        <v>5482</v>
      </c>
      <c r="P232" s="259"/>
      <c r="Q232" s="146"/>
      <c r="R232" s="147"/>
    </row>
    <row r="233" spans="1:18" ht="21" hidden="1" customHeight="1">
      <c r="A233" s="316" t="s">
        <v>870</v>
      </c>
      <c r="B233" s="259"/>
      <c r="C233" s="325" t="s">
        <v>5515</v>
      </c>
      <c r="D233" s="259"/>
      <c r="E233" s="144" t="s">
        <v>5479</v>
      </c>
      <c r="F233" s="144" t="s">
        <v>5470</v>
      </c>
      <c r="G233" s="318" t="s">
        <v>5482</v>
      </c>
      <c r="H233" s="259"/>
      <c r="I233" s="145" t="s">
        <v>170</v>
      </c>
      <c r="J233" s="317" t="s">
        <v>5483</v>
      </c>
      <c r="K233" s="259"/>
      <c r="L233" s="144" t="s">
        <v>5473</v>
      </c>
      <c r="M233" s="318" t="s">
        <v>5470</v>
      </c>
      <c r="N233" s="259"/>
      <c r="O233" s="318" t="s">
        <v>5482</v>
      </c>
      <c r="P233" s="259"/>
      <c r="Q233" s="146"/>
      <c r="R233" s="147"/>
    </row>
    <row r="234" spans="1:18" ht="21" hidden="1" customHeight="1">
      <c r="A234" s="316" t="s">
        <v>874</v>
      </c>
      <c r="B234" s="259"/>
      <c r="C234" s="325" t="s">
        <v>5514</v>
      </c>
      <c r="D234" s="259"/>
      <c r="E234" s="144" t="s">
        <v>5479</v>
      </c>
      <c r="F234" s="144" t="s">
        <v>5470</v>
      </c>
      <c r="G234" s="318" t="s">
        <v>5482</v>
      </c>
      <c r="H234" s="259"/>
      <c r="I234" s="145" t="s">
        <v>170</v>
      </c>
      <c r="J234" s="317" t="s">
        <v>5483</v>
      </c>
      <c r="K234" s="259"/>
      <c r="L234" s="144" t="s">
        <v>5473</v>
      </c>
      <c r="M234" s="318" t="s">
        <v>5470</v>
      </c>
      <c r="N234" s="259"/>
      <c r="O234" s="318" t="s">
        <v>5482</v>
      </c>
      <c r="P234" s="259"/>
      <c r="Q234" s="146"/>
      <c r="R234" s="147"/>
    </row>
    <row r="235" spans="1:18" ht="21" hidden="1" customHeight="1">
      <c r="A235" s="316" t="s">
        <v>878</v>
      </c>
      <c r="B235" s="259"/>
      <c r="C235" s="325" t="s">
        <v>5515</v>
      </c>
      <c r="D235" s="259"/>
      <c r="E235" s="144" t="s">
        <v>5479</v>
      </c>
      <c r="F235" s="144" t="s">
        <v>5470</v>
      </c>
      <c r="G235" s="318" t="s">
        <v>5482</v>
      </c>
      <c r="H235" s="259"/>
      <c r="I235" s="145" t="s">
        <v>170</v>
      </c>
      <c r="J235" s="317" t="s">
        <v>5483</v>
      </c>
      <c r="K235" s="259"/>
      <c r="L235" s="144" t="s">
        <v>5473</v>
      </c>
      <c r="M235" s="318" t="s">
        <v>5470</v>
      </c>
      <c r="N235" s="259"/>
      <c r="O235" s="318" t="s">
        <v>5482</v>
      </c>
      <c r="P235" s="259"/>
      <c r="Q235" s="146"/>
      <c r="R235" s="147"/>
    </row>
    <row r="236" spans="1:18" ht="21" hidden="1" customHeight="1">
      <c r="A236" s="316" t="s">
        <v>882</v>
      </c>
      <c r="B236" s="259"/>
      <c r="C236" s="325" t="s">
        <v>5515</v>
      </c>
      <c r="D236" s="259"/>
      <c r="E236" s="144" t="s">
        <v>5479</v>
      </c>
      <c r="F236" s="144" t="s">
        <v>5470</v>
      </c>
      <c r="G236" s="318" t="s">
        <v>5482</v>
      </c>
      <c r="H236" s="259"/>
      <c r="I236" s="145" t="s">
        <v>170</v>
      </c>
      <c r="J236" s="317" t="s">
        <v>5483</v>
      </c>
      <c r="K236" s="259"/>
      <c r="L236" s="144" t="s">
        <v>5473</v>
      </c>
      <c r="M236" s="318" t="s">
        <v>5470</v>
      </c>
      <c r="N236" s="259"/>
      <c r="O236" s="318" t="s">
        <v>5482</v>
      </c>
      <c r="P236" s="259"/>
      <c r="Q236" s="146"/>
      <c r="R236" s="147"/>
    </row>
    <row r="237" spans="1:18" ht="21" hidden="1" customHeight="1">
      <c r="A237" s="316" t="s">
        <v>887</v>
      </c>
      <c r="B237" s="259"/>
      <c r="C237" s="325" t="s">
        <v>5514</v>
      </c>
      <c r="D237" s="259"/>
      <c r="E237" s="144" t="s">
        <v>5479</v>
      </c>
      <c r="F237" s="144" t="s">
        <v>5470</v>
      </c>
      <c r="G237" s="318" t="s">
        <v>5482</v>
      </c>
      <c r="H237" s="259"/>
      <c r="I237" s="145" t="s">
        <v>170</v>
      </c>
      <c r="J237" s="317" t="s">
        <v>5483</v>
      </c>
      <c r="K237" s="259"/>
      <c r="L237" s="144" t="s">
        <v>5473</v>
      </c>
      <c r="M237" s="318" t="s">
        <v>5470</v>
      </c>
      <c r="N237" s="259"/>
      <c r="O237" s="318" t="s">
        <v>5482</v>
      </c>
      <c r="P237" s="259"/>
      <c r="Q237" s="146"/>
      <c r="R237" s="147"/>
    </row>
    <row r="238" spans="1:18" ht="21" hidden="1" customHeight="1">
      <c r="A238" s="316" t="s">
        <v>407</v>
      </c>
      <c r="B238" s="259"/>
      <c r="C238" s="325" t="s">
        <v>5514</v>
      </c>
      <c r="D238" s="259"/>
      <c r="E238" s="144" t="s">
        <v>5479</v>
      </c>
      <c r="F238" s="144" t="s">
        <v>5470</v>
      </c>
      <c r="G238" s="318" t="s">
        <v>5482</v>
      </c>
      <c r="H238" s="259"/>
      <c r="I238" s="145" t="s">
        <v>170</v>
      </c>
      <c r="J238" s="317" t="s">
        <v>5483</v>
      </c>
      <c r="K238" s="259"/>
      <c r="L238" s="149" t="s">
        <v>5497</v>
      </c>
      <c r="M238" s="318" t="s">
        <v>5470</v>
      </c>
      <c r="N238" s="259"/>
      <c r="O238" s="318" t="s">
        <v>5482</v>
      </c>
      <c r="P238" s="259"/>
      <c r="Q238" s="146"/>
      <c r="R238" s="147"/>
    </row>
    <row r="239" spans="1:18" ht="21" hidden="1" customHeight="1">
      <c r="A239" s="316" t="s">
        <v>412</v>
      </c>
      <c r="B239" s="259"/>
      <c r="C239" s="325" t="s">
        <v>5516</v>
      </c>
      <c r="D239" s="259"/>
      <c r="E239" s="144" t="s">
        <v>5479</v>
      </c>
      <c r="F239" s="144" t="s">
        <v>5470</v>
      </c>
      <c r="G239" s="318" t="s">
        <v>5482</v>
      </c>
      <c r="H239" s="259"/>
      <c r="I239" s="145" t="s">
        <v>170</v>
      </c>
      <c r="J239" s="317" t="s">
        <v>5483</v>
      </c>
      <c r="K239" s="259"/>
      <c r="L239" s="149" t="s">
        <v>5497</v>
      </c>
      <c r="M239" s="318" t="s">
        <v>5470</v>
      </c>
      <c r="N239" s="259"/>
      <c r="O239" s="318" t="s">
        <v>5482</v>
      </c>
      <c r="P239" s="259"/>
      <c r="Q239" s="146"/>
      <c r="R239" s="147"/>
    </row>
    <row r="240" spans="1:18" ht="21" hidden="1" customHeight="1">
      <c r="A240" s="316" t="s">
        <v>416</v>
      </c>
      <c r="B240" s="259"/>
      <c r="C240" s="325" t="s">
        <v>5514</v>
      </c>
      <c r="D240" s="259"/>
      <c r="E240" s="144" t="s">
        <v>5479</v>
      </c>
      <c r="F240" s="144" t="s">
        <v>5470</v>
      </c>
      <c r="G240" s="318" t="s">
        <v>5482</v>
      </c>
      <c r="H240" s="259"/>
      <c r="I240" s="145" t="s">
        <v>170</v>
      </c>
      <c r="J240" s="317" t="s">
        <v>5483</v>
      </c>
      <c r="K240" s="259"/>
      <c r="L240" s="149" t="s">
        <v>5497</v>
      </c>
      <c r="M240" s="318" t="s">
        <v>5470</v>
      </c>
      <c r="N240" s="259"/>
      <c r="O240" s="318" t="s">
        <v>5482</v>
      </c>
      <c r="P240" s="259"/>
      <c r="Q240" s="146"/>
      <c r="R240" s="147"/>
    </row>
    <row r="241" spans="1:18" ht="21" hidden="1" customHeight="1">
      <c r="A241" s="316" t="s">
        <v>421</v>
      </c>
      <c r="B241" s="259"/>
      <c r="C241" s="325" t="s">
        <v>5516</v>
      </c>
      <c r="D241" s="259"/>
      <c r="E241" s="144" t="s">
        <v>5479</v>
      </c>
      <c r="F241" s="144" t="s">
        <v>5470</v>
      </c>
      <c r="G241" s="318" t="s">
        <v>5482</v>
      </c>
      <c r="H241" s="259"/>
      <c r="I241" s="145" t="s">
        <v>170</v>
      </c>
      <c r="J241" s="317" t="s">
        <v>5483</v>
      </c>
      <c r="K241" s="259"/>
      <c r="L241" s="149" t="s">
        <v>5497</v>
      </c>
      <c r="M241" s="318" t="s">
        <v>5470</v>
      </c>
      <c r="N241" s="259"/>
      <c r="O241" s="318" t="s">
        <v>5482</v>
      </c>
      <c r="P241" s="259"/>
      <c r="Q241" s="146"/>
      <c r="R241" s="147"/>
    </row>
    <row r="242" spans="1:18" ht="21" hidden="1" customHeight="1">
      <c r="A242" s="316" t="s">
        <v>434</v>
      </c>
      <c r="B242" s="259"/>
      <c r="C242" s="325" t="s">
        <v>5516</v>
      </c>
      <c r="D242" s="259"/>
      <c r="E242" s="144" t="s">
        <v>5479</v>
      </c>
      <c r="F242" s="144" t="s">
        <v>5470</v>
      </c>
      <c r="G242" s="318" t="s">
        <v>5482</v>
      </c>
      <c r="H242" s="259"/>
      <c r="I242" s="145" t="s">
        <v>170</v>
      </c>
      <c r="J242" s="317" t="s">
        <v>5483</v>
      </c>
      <c r="K242" s="259"/>
      <c r="L242" s="149" t="s">
        <v>5497</v>
      </c>
      <c r="M242" s="318" t="s">
        <v>5470</v>
      </c>
      <c r="N242" s="259"/>
      <c r="O242" s="318" t="s">
        <v>5482</v>
      </c>
      <c r="P242" s="259"/>
      <c r="Q242" s="146"/>
      <c r="R242" s="147"/>
    </row>
    <row r="243" spans="1:18" ht="21" hidden="1" customHeight="1">
      <c r="A243" s="316" t="s">
        <v>891</v>
      </c>
      <c r="B243" s="259"/>
      <c r="C243" s="325" t="s">
        <v>5514</v>
      </c>
      <c r="D243" s="259"/>
      <c r="E243" s="144" t="s">
        <v>5479</v>
      </c>
      <c r="F243" s="144" t="s">
        <v>5470</v>
      </c>
      <c r="G243" s="318" t="s">
        <v>5482</v>
      </c>
      <c r="H243" s="259"/>
      <c r="I243" s="145" t="s">
        <v>170</v>
      </c>
      <c r="J243" s="317" t="s">
        <v>5483</v>
      </c>
      <c r="K243" s="259"/>
      <c r="L243" s="144" t="s">
        <v>5473</v>
      </c>
      <c r="M243" s="318" t="s">
        <v>5470</v>
      </c>
      <c r="N243" s="259"/>
      <c r="O243" s="318" t="s">
        <v>5482</v>
      </c>
      <c r="P243" s="259"/>
      <c r="Q243" s="146"/>
      <c r="R243" s="147"/>
    </row>
    <row r="244" spans="1:18" ht="21" hidden="1" customHeight="1">
      <c r="A244" s="316" t="s">
        <v>895</v>
      </c>
      <c r="B244" s="259"/>
      <c r="C244" s="325" t="s">
        <v>5514</v>
      </c>
      <c r="D244" s="259"/>
      <c r="E244" s="144" t="s">
        <v>5479</v>
      </c>
      <c r="F244" s="144" t="s">
        <v>5470</v>
      </c>
      <c r="G244" s="318" t="s">
        <v>5482</v>
      </c>
      <c r="H244" s="259"/>
      <c r="I244" s="145" t="s">
        <v>170</v>
      </c>
      <c r="J244" s="317" t="s">
        <v>5483</v>
      </c>
      <c r="K244" s="259"/>
      <c r="L244" s="144" t="s">
        <v>5473</v>
      </c>
      <c r="M244" s="318" t="s">
        <v>5470</v>
      </c>
      <c r="N244" s="259"/>
      <c r="O244" s="318" t="s">
        <v>5482</v>
      </c>
      <c r="P244" s="259"/>
      <c r="Q244" s="146"/>
      <c r="R244" s="147"/>
    </row>
    <row r="245" spans="1:18" ht="21" hidden="1" customHeight="1">
      <c r="A245" s="316" t="s">
        <v>439</v>
      </c>
      <c r="B245" s="259"/>
      <c r="C245" s="325" t="s">
        <v>5516</v>
      </c>
      <c r="D245" s="259"/>
      <c r="E245" s="144" t="s">
        <v>5479</v>
      </c>
      <c r="F245" s="144" t="s">
        <v>5470</v>
      </c>
      <c r="G245" s="318" t="s">
        <v>5482</v>
      </c>
      <c r="H245" s="259"/>
      <c r="I245" s="145" t="s">
        <v>170</v>
      </c>
      <c r="J245" s="317" t="s">
        <v>5483</v>
      </c>
      <c r="K245" s="259"/>
      <c r="L245" s="149" t="s">
        <v>5497</v>
      </c>
      <c r="M245" s="318" t="s">
        <v>5470</v>
      </c>
      <c r="N245" s="259"/>
      <c r="O245" s="318" t="s">
        <v>5482</v>
      </c>
      <c r="P245" s="259"/>
      <c r="Q245" s="146"/>
      <c r="R245" s="147"/>
    </row>
    <row r="246" spans="1:18" ht="21" hidden="1" customHeight="1">
      <c r="A246" s="316" t="s">
        <v>443</v>
      </c>
      <c r="B246" s="259"/>
      <c r="C246" s="325" t="s">
        <v>5514</v>
      </c>
      <c r="D246" s="259"/>
      <c r="E246" s="144" t="s">
        <v>5479</v>
      </c>
      <c r="F246" s="144" t="s">
        <v>5470</v>
      </c>
      <c r="G246" s="318" t="s">
        <v>5482</v>
      </c>
      <c r="H246" s="259"/>
      <c r="I246" s="145" t="s">
        <v>170</v>
      </c>
      <c r="J246" s="317" t="s">
        <v>5483</v>
      </c>
      <c r="K246" s="259"/>
      <c r="L246" s="149" t="s">
        <v>5497</v>
      </c>
      <c r="M246" s="318" t="s">
        <v>5470</v>
      </c>
      <c r="N246" s="259"/>
      <c r="O246" s="318" t="s">
        <v>5482</v>
      </c>
      <c r="P246" s="259"/>
      <c r="Q246" s="146"/>
      <c r="R246" s="147"/>
    </row>
    <row r="247" spans="1:18" ht="21" hidden="1" customHeight="1">
      <c r="A247" s="316" t="s">
        <v>899</v>
      </c>
      <c r="B247" s="259"/>
      <c r="C247" s="325" t="s">
        <v>5514</v>
      </c>
      <c r="D247" s="259"/>
      <c r="E247" s="144" t="s">
        <v>5479</v>
      </c>
      <c r="F247" s="144" t="s">
        <v>5470</v>
      </c>
      <c r="G247" s="318" t="s">
        <v>5482</v>
      </c>
      <c r="H247" s="259"/>
      <c r="I247" s="145" t="s">
        <v>170</v>
      </c>
      <c r="J247" s="317" t="s">
        <v>5483</v>
      </c>
      <c r="K247" s="259"/>
      <c r="L247" s="144" t="s">
        <v>5473</v>
      </c>
      <c r="M247" s="318" t="s">
        <v>5470</v>
      </c>
      <c r="N247" s="259"/>
      <c r="O247" s="318" t="s">
        <v>5482</v>
      </c>
      <c r="P247" s="259"/>
      <c r="Q247" s="146"/>
      <c r="R247" s="147"/>
    </row>
    <row r="248" spans="1:18" ht="21" hidden="1" customHeight="1">
      <c r="A248" s="316" t="s">
        <v>903</v>
      </c>
      <c r="B248" s="259"/>
      <c r="C248" s="325" t="s">
        <v>5514</v>
      </c>
      <c r="D248" s="259"/>
      <c r="E248" s="144" t="s">
        <v>5479</v>
      </c>
      <c r="F248" s="144" t="s">
        <v>5470</v>
      </c>
      <c r="G248" s="318" t="s">
        <v>5482</v>
      </c>
      <c r="H248" s="259"/>
      <c r="I248" s="145" t="s">
        <v>170</v>
      </c>
      <c r="J248" s="317" t="s">
        <v>5483</v>
      </c>
      <c r="K248" s="259"/>
      <c r="L248" s="144" t="s">
        <v>5473</v>
      </c>
      <c r="M248" s="318" t="s">
        <v>5470</v>
      </c>
      <c r="N248" s="259"/>
      <c r="O248" s="318" t="s">
        <v>5482</v>
      </c>
      <c r="P248" s="259"/>
      <c r="Q248" s="146"/>
      <c r="R248" s="147"/>
    </row>
    <row r="249" spans="1:18" ht="21" hidden="1" customHeight="1">
      <c r="A249" s="316" t="s">
        <v>907</v>
      </c>
      <c r="B249" s="259"/>
      <c r="C249" s="325" t="s">
        <v>5514</v>
      </c>
      <c r="D249" s="259"/>
      <c r="E249" s="144" t="s">
        <v>5479</v>
      </c>
      <c r="F249" s="144" t="s">
        <v>5470</v>
      </c>
      <c r="G249" s="318" t="s">
        <v>5482</v>
      </c>
      <c r="H249" s="259"/>
      <c r="I249" s="145" t="s">
        <v>170</v>
      </c>
      <c r="J249" s="317" t="s">
        <v>5483</v>
      </c>
      <c r="K249" s="259"/>
      <c r="L249" s="144" t="s">
        <v>5473</v>
      </c>
      <c r="M249" s="318" t="s">
        <v>5470</v>
      </c>
      <c r="N249" s="259"/>
      <c r="O249" s="318" t="s">
        <v>5482</v>
      </c>
      <c r="P249" s="259"/>
      <c r="Q249" s="146"/>
      <c r="R249" s="147"/>
    </row>
    <row r="250" spans="1:18" ht="21" hidden="1" customHeight="1">
      <c r="A250" s="316" t="s">
        <v>448</v>
      </c>
      <c r="B250" s="259"/>
      <c r="C250" s="325" t="s">
        <v>5516</v>
      </c>
      <c r="D250" s="259"/>
      <c r="E250" s="144" t="s">
        <v>5479</v>
      </c>
      <c r="F250" s="144" t="s">
        <v>5470</v>
      </c>
      <c r="G250" s="318" t="s">
        <v>5482</v>
      </c>
      <c r="H250" s="259"/>
      <c r="I250" s="145" t="s">
        <v>170</v>
      </c>
      <c r="J250" s="317" t="s">
        <v>5483</v>
      </c>
      <c r="K250" s="259"/>
      <c r="L250" s="149" t="s">
        <v>5497</v>
      </c>
      <c r="M250" s="318" t="s">
        <v>5470</v>
      </c>
      <c r="N250" s="259"/>
      <c r="O250" s="318" t="s">
        <v>5482</v>
      </c>
      <c r="P250" s="259"/>
      <c r="Q250" s="146"/>
      <c r="R250" s="147"/>
    </row>
    <row r="251" spans="1:18" ht="21" hidden="1" customHeight="1">
      <c r="A251" s="316" t="s">
        <v>911</v>
      </c>
      <c r="B251" s="259"/>
      <c r="C251" s="325" t="s">
        <v>5514</v>
      </c>
      <c r="D251" s="259"/>
      <c r="E251" s="144" t="s">
        <v>5479</v>
      </c>
      <c r="F251" s="144" t="s">
        <v>5470</v>
      </c>
      <c r="G251" s="318" t="s">
        <v>5482</v>
      </c>
      <c r="H251" s="259"/>
      <c r="I251" s="145" t="s">
        <v>170</v>
      </c>
      <c r="J251" s="317" t="s">
        <v>5483</v>
      </c>
      <c r="K251" s="259"/>
      <c r="L251" s="144" t="s">
        <v>5473</v>
      </c>
      <c r="M251" s="318" t="s">
        <v>5470</v>
      </c>
      <c r="N251" s="259"/>
      <c r="O251" s="318" t="s">
        <v>5482</v>
      </c>
      <c r="P251" s="259"/>
      <c r="Q251" s="146"/>
      <c r="R251" s="147"/>
    </row>
    <row r="252" spans="1:18" ht="21" hidden="1" customHeight="1">
      <c r="A252" s="316" t="s">
        <v>915</v>
      </c>
      <c r="B252" s="259"/>
      <c r="C252" s="325" t="s">
        <v>5515</v>
      </c>
      <c r="D252" s="259"/>
      <c r="E252" s="144" t="s">
        <v>5479</v>
      </c>
      <c r="F252" s="144" t="s">
        <v>5470</v>
      </c>
      <c r="G252" s="318" t="s">
        <v>5482</v>
      </c>
      <c r="H252" s="259"/>
      <c r="I252" s="145" t="s">
        <v>170</v>
      </c>
      <c r="J252" s="317" t="s">
        <v>5483</v>
      </c>
      <c r="K252" s="259"/>
      <c r="L252" s="144" t="s">
        <v>5473</v>
      </c>
      <c r="M252" s="318" t="s">
        <v>5470</v>
      </c>
      <c r="N252" s="259"/>
      <c r="O252" s="318" t="s">
        <v>5482</v>
      </c>
      <c r="P252" s="259"/>
      <c r="Q252" s="146"/>
      <c r="R252" s="147"/>
    </row>
    <row r="253" spans="1:18" ht="21" hidden="1" customHeight="1">
      <c r="A253" s="316" t="s">
        <v>919</v>
      </c>
      <c r="B253" s="259"/>
      <c r="C253" s="325" t="s">
        <v>5514</v>
      </c>
      <c r="D253" s="259"/>
      <c r="E253" s="144" t="s">
        <v>5479</v>
      </c>
      <c r="F253" s="144" t="s">
        <v>5470</v>
      </c>
      <c r="G253" s="318" t="s">
        <v>5482</v>
      </c>
      <c r="H253" s="259"/>
      <c r="I253" s="145" t="s">
        <v>170</v>
      </c>
      <c r="J253" s="317" t="s">
        <v>5483</v>
      </c>
      <c r="K253" s="259"/>
      <c r="L253" s="144" t="s">
        <v>5473</v>
      </c>
      <c r="M253" s="318" t="s">
        <v>5470</v>
      </c>
      <c r="N253" s="259"/>
      <c r="O253" s="318" t="s">
        <v>5482</v>
      </c>
      <c r="P253" s="259"/>
      <c r="Q253" s="146"/>
      <c r="R253" s="147"/>
    </row>
    <row r="254" spans="1:18" ht="21" hidden="1" customHeight="1">
      <c r="A254" s="316" t="s">
        <v>925</v>
      </c>
      <c r="B254" s="259"/>
      <c r="C254" s="325" t="s">
        <v>5514</v>
      </c>
      <c r="D254" s="259"/>
      <c r="E254" s="144" t="s">
        <v>5479</v>
      </c>
      <c r="F254" s="144" t="s">
        <v>5470</v>
      </c>
      <c r="G254" s="318" t="s">
        <v>5482</v>
      </c>
      <c r="H254" s="259"/>
      <c r="I254" s="145" t="s">
        <v>170</v>
      </c>
      <c r="J254" s="317" t="s">
        <v>5483</v>
      </c>
      <c r="K254" s="259"/>
      <c r="L254" s="144" t="s">
        <v>5473</v>
      </c>
      <c r="M254" s="318" t="s">
        <v>5470</v>
      </c>
      <c r="N254" s="259"/>
      <c r="O254" s="318" t="s">
        <v>5482</v>
      </c>
      <c r="P254" s="259"/>
      <c r="Q254" s="146"/>
      <c r="R254" s="147"/>
    </row>
    <row r="255" spans="1:18" ht="21" hidden="1" customHeight="1">
      <c r="A255" s="316" t="s">
        <v>452</v>
      </c>
      <c r="B255" s="259"/>
      <c r="C255" s="325" t="s">
        <v>5514</v>
      </c>
      <c r="D255" s="259"/>
      <c r="E255" s="144" t="s">
        <v>5479</v>
      </c>
      <c r="F255" s="144" t="s">
        <v>5470</v>
      </c>
      <c r="G255" s="318" t="s">
        <v>5482</v>
      </c>
      <c r="H255" s="259"/>
      <c r="I255" s="145" t="s">
        <v>170</v>
      </c>
      <c r="J255" s="317" t="s">
        <v>5483</v>
      </c>
      <c r="K255" s="259"/>
      <c r="L255" s="149" t="s">
        <v>5497</v>
      </c>
      <c r="M255" s="318" t="s">
        <v>5470</v>
      </c>
      <c r="N255" s="259"/>
      <c r="O255" s="318" t="s">
        <v>5482</v>
      </c>
      <c r="P255" s="259"/>
      <c r="Q255" s="146"/>
      <c r="R255" s="147"/>
    </row>
    <row r="256" spans="1:18" ht="21" hidden="1" customHeight="1">
      <c r="A256" s="316" t="s">
        <v>930</v>
      </c>
      <c r="B256" s="259"/>
      <c r="C256" s="325" t="s">
        <v>5515</v>
      </c>
      <c r="D256" s="259"/>
      <c r="E256" s="144" t="s">
        <v>5479</v>
      </c>
      <c r="F256" s="144" t="s">
        <v>5470</v>
      </c>
      <c r="G256" s="318" t="s">
        <v>5482</v>
      </c>
      <c r="H256" s="259"/>
      <c r="I256" s="145" t="s">
        <v>170</v>
      </c>
      <c r="J256" s="317" t="s">
        <v>5483</v>
      </c>
      <c r="K256" s="259"/>
      <c r="L256" s="144" t="s">
        <v>5473</v>
      </c>
      <c r="M256" s="318" t="s">
        <v>5470</v>
      </c>
      <c r="N256" s="259"/>
      <c r="O256" s="318" t="s">
        <v>5482</v>
      </c>
      <c r="P256" s="259"/>
      <c r="Q256" s="146"/>
      <c r="R256" s="147"/>
    </row>
    <row r="257" spans="1:18" ht="21" hidden="1" customHeight="1">
      <c r="A257" s="316" t="s">
        <v>934</v>
      </c>
      <c r="B257" s="259"/>
      <c r="C257" s="325" t="s">
        <v>5514</v>
      </c>
      <c r="D257" s="259"/>
      <c r="E257" s="144" t="s">
        <v>5479</v>
      </c>
      <c r="F257" s="144" t="s">
        <v>5470</v>
      </c>
      <c r="G257" s="318" t="s">
        <v>5482</v>
      </c>
      <c r="H257" s="259"/>
      <c r="I257" s="145" t="s">
        <v>170</v>
      </c>
      <c r="J257" s="317" t="s">
        <v>5483</v>
      </c>
      <c r="K257" s="259"/>
      <c r="L257" s="144" t="s">
        <v>5473</v>
      </c>
      <c r="M257" s="318" t="s">
        <v>5470</v>
      </c>
      <c r="N257" s="259"/>
      <c r="O257" s="318" t="s">
        <v>5482</v>
      </c>
      <c r="P257" s="259"/>
      <c r="Q257" s="146"/>
      <c r="R257" s="147"/>
    </row>
    <row r="258" spans="1:18" ht="21" hidden="1" customHeight="1">
      <c r="A258" s="316" t="s">
        <v>938</v>
      </c>
      <c r="B258" s="259"/>
      <c r="C258" s="325" t="s">
        <v>5514</v>
      </c>
      <c r="D258" s="259"/>
      <c r="E258" s="144" t="s">
        <v>5479</v>
      </c>
      <c r="F258" s="144" t="s">
        <v>5470</v>
      </c>
      <c r="G258" s="318" t="s">
        <v>5482</v>
      </c>
      <c r="H258" s="259"/>
      <c r="I258" s="145" t="s">
        <v>170</v>
      </c>
      <c r="J258" s="317" t="s">
        <v>5483</v>
      </c>
      <c r="K258" s="259"/>
      <c r="L258" s="144" t="s">
        <v>5473</v>
      </c>
      <c r="M258" s="318" t="s">
        <v>5470</v>
      </c>
      <c r="N258" s="259"/>
      <c r="O258" s="318" t="s">
        <v>5482</v>
      </c>
      <c r="P258" s="259"/>
      <c r="Q258" s="146"/>
      <c r="R258" s="147"/>
    </row>
    <row r="259" spans="1:18" ht="21" hidden="1" customHeight="1">
      <c r="A259" s="316" t="s">
        <v>942</v>
      </c>
      <c r="B259" s="259"/>
      <c r="C259" s="325" t="s">
        <v>5515</v>
      </c>
      <c r="D259" s="259"/>
      <c r="E259" s="144" t="s">
        <v>5479</v>
      </c>
      <c r="F259" s="144" t="s">
        <v>5470</v>
      </c>
      <c r="G259" s="318" t="s">
        <v>5482</v>
      </c>
      <c r="H259" s="259"/>
      <c r="I259" s="145" t="s">
        <v>170</v>
      </c>
      <c r="J259" s="317" t="s">
        <v>5483</v>
      </c>
      <c r="K259" s="259"/>
      <c r="L259" s="144" t="s">
        <v>5473</v>
      </c>
      <c r="M259" s="318" t="s">
        <v>5470</v>
      </c>
      <c r="N259" s="259"/>
      <c r="O259" s="318" t="s">
        <v>5482</v>
      </c>
      <c r="P259" s="259"/>
      <c r="Q259" s="146"/>
      <c r="R259" s="147"/>
    </row>
    <row r="260" spans="1:18" ht="21" hidden="1" customHeight="1">
      <c r="A260" s="316" t="s">
        <v>946</v>
      </c>
      <c r="B260" s="259"/>
      <c r="C260" s="325" t="s">
        <v>5514</v>
      </c>
      <c r="D260" s="259"/>
      <c r="E260" s="144" t="s">
        <v>5479</v>
      </c>
      <c r="F260" s="144" t="s">
        <v>5470</v>
      </c>
      <c r="G260" s="318" t="s">
        <v>5482</v>
      </c>
      <c r="H260" s="259"/>
      <c r="I260" s="145" t="s">
        <v>170</v>
      </c>
      <c r="J260" s="317" t="s">
        <v>5483</v>
      </c>
      <c r="K260" s="259"/>
      <c r="L260" s="144" t="s">
        <v>5473</v>
      </c>
      <c r="M260" s="318" t="s">
        <v>5470</v>
      </c>
      <c r="N260" s="259"/>
      <c r="O260" s="318" t="s">
        <v>5482</v>
      </c>
      <c r="P260" s="259"/>
      <c r="Q260" s="146"/>
      <c r="R260" s="147"/>
    </row>
    <row r="261" spans="1:18" ht="21" hidden="1" customHeight="1">
      <c r="A261" s="316" t="s">
        <v>3610</v>
      </c>
      <c r="B261" s="259"/>
      <c r="C261" s="325" t="s">
        <v>5516</v>
      </c>
      <c r="D261" s="259"/>
      <c r="E261" s="144" t="s">
        <v>5479</v>
      </c>
      <c r="F261" s="144" t="s">
        <v>5470</v>
      </c>
      <c r="G261" s="318" t="s">
        <v>5482</v>
      </c>
      <c r="H261" s="259"/>
      <c r="I261" s="145" t="s">
        <v>170</v>
      </c>
      <c r="J261" s="317" t="s">
        <v>5483</v>
      </c>
      <c r="K261" s="259"/>
      <c r="L261" s="144" t="s">
        <v>5473</v>
      </c>
      <c r="M261" s="318" t="s">
        <v>5470</v>
      </c>
      <c r="N261" s="259"/>
      <c r="O261" s="318" t="s">
        <v>5482</v>
      </c>
      <c r="P261" s="259"/>
      <c r="Q261" s="146"/>
      <c r="R261" s="147"/>
    </row>
    <row r="262" spans="1:18" ht="21" hidden="1" customHeight="1">
      <c r="A262" s="316" t="s">
        <v>3614</v>
      </c>
      <c r="B262" s="259"/>
      <c r="C262" s="325" t="s">
        <v>5516</v>
      </c>
      <c r="D262" s="259"/>
      <c r="E262" s="144" t="s">
        <v>5479</v>
      </c>
      <c r="F262" s="144" t="s">
        <v>5470</v>
      </c>
      <c r="G262" s="318" t="s">
        <v>5482</v>
      </c>
      <c r="H262" s="259"/>
      <c r="I262" s="145" t="s">
        <v>170</v>
      </c>
      <c r="J262" s="317" t="s">
        <v>5483</v>
      </c>
      <c r="K262" s="259"/>
      <c r="L262" s="144" t="s">
        <v>5473</v>
      </c>
      <c r="M262" s="318" t="s">
        <v>5470</v>
      </c>
      <c r="N262" s="259"/>
      <c r="O262" s="318" t="s">
        <v>5482</v>
      </c>
      <c r="P262" s="259"/>
      <c r="Q262" s="146"/>
      <c r="R262" s="147"/>
    </row>
    <row r="263" spans="1:18" ht="21" hidden="1" customHeight="1">
      <c r="A263" s="316" t="s">
        <v>2881</v>
      </c>
      <c r="B263" s="259"/>
      <c r="C263" s="325" t="s">
        <v>5516</v>
      </c>
      <c r="D263" s="259"/>
      <c r="E263" s="144" t="s">
        <v>5479</v>
      </c>
      <c r="F263" s="144" t="s">
        <v>5470</v>
      </c>
      <c r="G263" s="318" t="s">
        <v>5482</v>
      </c>
      <c r="H263" s="259"/>
      <c r="I263" s="145" t="s">
        <v>170</v>
      </c>
      <c r="J263" s="317" t="s">
        <v>5483</v>
      </c>
      <c r="K263" s="259"/>
      <c r="L263" s="149" t="s">
        <v>5497</v>
      </c>
      <c r="M263" s="318" t="s">
        <v>5470</v>
      </c>
      <c r="N263" s="259"/>
      <c r="O263" s="318" t="s">
        <v>5482</v>
      </c>
      <c r="P263" s="259"/>
      <c r="Q263" s="146"/>
      <c r="R263" s="147"/>
    </row>
    <row r="264" spans="1:18" ht="21" hidden="1" customHeight="1">
      <c r="A264" s="316" t="s">
        <v>3618</v>
      </c>
      <c r="B264" s="259"/>
      <c r="C264" s="325" t="s">
        <v>5516</v>
      </c>
      <c r="D264" s="259"/>
      <c r="E264" s="144" t="s">
        <v>5479</v>
      </c>
      <c r="F264" s="144" t="s">
        <v>5470</v>
      </c>
      <c r="G264" s="318" t="s">
        <v>5482</v>
      </c>
      <c r="H264" s="259"/>
      <c r="I264" s="145" t="s">
        <v>170</v>
      </c>
      <c r="J264" s="317" t="s">
        <v>5483</v>
      </c>
      <c r="K264" s="259"/>
      <c r="L264" s="144" t="s">
        <v>5473</v>
      </c>
      <c r="M264" s="318" t="s">
        <v>5470</v>
      </c>
      <c r="N264" s="259"/>
      <c r="O264" s="318" t="s">
        <v>5482</v>
      </c>
      <c r="P264" s="259"/>
      <c r="Q264" s="146"/>
      <c r="R264" s="147"/>
    </row>
    <row r="265" spans="1:18" ht="21" hidden="1" customHeight="1">
      <c r="A265" s="316" t="s">
        <v>2892</v>
      </c>
      <c r="B265" s="259"/>
      <c r="C265" s="325" t="s">
        <v>5516</v>
      </c>
      <c r="D265" s="259"/>
      <c r="E265" s="144" t="s">
        <v>5479</v>
      </c>
      <c r="F265" s="144" t="s">
        <v>5470</v>
      </c>
      <c r="G265" s="318" t="s">
        <v>5482</v>
      </c>
      <c r="H265" s="259"/>
      <c r="I265" s="145" t="s">
        <v>170</v>
      </c>
      <c r="J265" s="317" t="s">
        <v>5483</v>
      </c>
      <c r="K265" s="259"/>
      <c r="L265" s="149" t="s">
        <v>5497</v>
      </c>
      <c r="M265" s="318" t="s">
        <v>5470</v>
      </c>
      <c r="N265" s="259"/>
      <c r="O265" s="318" t="s">
        <v>5482</v>
      </c>
      <c r="P265" s="259"/>
      <c r="Q265" s="146"/>
      <c r="R265" s="147"/>
    </row>
    <row r="266" spans="1:18" ht="21" hidden="1" customHeight="1">
      <c r="A266" s="316" t="s">
        <v>2896</v>
      </c>
      <c r="B266" s="259"/>
      <c r="C266" s="325" t="s">
        <v>5516</v>
      </c>
      <c r="D266" s="259"/>
      <c r="E266" s="144" t="s">
        <v>5479</v>
      </c>
      <c r="F266" s="144" t="s">
        <v>5470</v>
      </c>
      <c r="G266" s="318" t="s">
        <v>5482</v>
      </c>
      <c r="H266" s="259"/>
      <c r="I266" s="145" t="s">
        <v>170</v>
      </c>
      <c r="J266" s="317" t="s">
        <v>5483</v>
      </c>
      <c r="K266" s="259"/>
      <c r="L266" s="149" t="s">
        <v>5497</v>
      </c>
      <c r="M266" s="318" t="s">
        <v>5470</v>
      </c>
      <c r="N266" s="259"/>
      <c r="O266" s="318" t="s">
        <v>5482</v>
      </c>
      <c r="P266" s="259"/>
      <c r="Q266" s="146"/>
      <c r="R266" s="147"/>
    </row>
    <row r="267" spans="1:18" ht="21" hidden="1" customHeight="1">
      <c r="A267" s="316" t="s">
        <v>3622</v>
      </c>
      <c r="B267" s="259"/>
      <c r="C267" s="325" t="s">
        <v>5516</v>
      </c>
      <c r="D267" s="259"/>
      <c r="E267" s="144" t="s">
        <v>5479</v>
      </c>
      <c r="F267" s="144" t="s">
        <v>5470</v>
      </c>
      <c r="G267" s="318" t="s">
        <v>5482</v>
      </c>
      <c r="H267" s="259"/>
      <c r="I267" s="145" t="s">
        <v>170</v>
      </c>
      <c r="J267" s="317" t="s">
        <v>5483</v>
      </c>
      <c r="K267" s="259"/>
      <c r="L267" s="144" t="s">
        <v>5473</v>
      </c>
      <c r="M267" s="318" t="s">
        <v>5470</v>
      </c>
      <c r="N267" s="259"/>
      <c r="O267" s="318" t="s">
        <v>5482</v>
      </c>
      <c r="P267" s="259"/>
      <c r="Q267" s="146"/>
      <c r="R267" s="147"/>
    </row>
    <row r="268" spans="1:18" ht="21" hidden="1" customHeight="1">
      <c r="A268" s="316" t="s">
        <v>3625</v>
      </c>
      <c r="B268" s="259"/>
      <c r="C268" s="325" t="s">
        <v>5516</v>
      </c>
      <c r="D268" s="259"/>
      <c r="E268" s="144" t="s">
        <v>5479</v>
      </c>
      <c r="F268" s="144" t="s">
        <v>5470</v>
      </c>
      <c r="G268" s="318" t="s">
        <v>5482</v>
      </c>
      <c r="H268" s="259"/>
      <c r="I268" s="145" t="s">
        <v>170</v>
      </c>
      <c r="J268" s="317" t="s">
        <v>5483</v>
      </c>
      <c r="K268" s="259"/>
      <c r="L268" s="144" t="s">
        <v>5473</v>
      </c>
      <c r="M268" s="318" t="s">
        <v>5470</v>
      </c>
      <c r="N268" s="259"/>
      <c r="O268" s="318" t="s">
        <v>5482</v>
      </c>
      <c r="P268" s="259"/>
      <c r="Q268" s="146"/>
      <c r="R268" s="147"/>
    </row>
    <row r="269" spans="1:18" ht="21" hidden="1" customHeight="1">
      <c r="A269" s="316" t="s">
        <v>3629</v>
      </c>
      <c r="B269" s="259"/>
      <c r="C269" s="325" t="s">
        <v>5516</v>
      </c>
      <c r="D269" s="259"/>
      <c r="E269" s="144" t="s">
        <v>5479</v>
      </c>
      <c r="F269" s="144" t="s">
        <v>5470</v>
      </c>
      <c r="G269" s="318" t="s">
        <v>5482</v>
      </c>
      <c r="H269" s="259"/>
      <c r="I269" s="145" t="s">
        <v>170</v>
      </c>
      <c r="J269" s="317" t="s">
        <v>5483</v>
      </c>
      <c r="K269" s="259"/>
      <c r="L269" s="144" t="s">
        <v>5473</v>
      </c>
      <c r="M269" s="318" t="s">
        <v>5470</v>
      </c>
      <c r="N269" s="259"/>
      <c r="O269" s="318" t="s">
        <v>5482</v>
      </c>
      <c r="P269" s="259"/>
      <c r="Q269" s="146"/>
      <c r="R269" s="147"/>
    </row>
    <row r="270" spans="1:18" ht="21" hidden="1" customHeight="1">
      <c r="A270" s="316" t="s">
        <v>3633</v>
      </c>
      <c r="B270" s="259"/>
      <c r="C270" s="325" t="s">
        <v>5516</v>
      </c>
      <c r="D270" s="259"/>
      <c r="E270" s="144" t="s">
        <v>5479</v>
      </c>
      <c r="F270" s="144" t="s">
        <v>5470</v>
      </c>
      <c r="G270" s="318" t="s">
        <v>5482</v>
      </c>
      <c r="H270" s="259"/>
      <c r="I270" s="145" t="s">
        <v>170</v>
      </c>
      <c r="J270" s="317" t="s">
        <v>5483</v>
      </c>
      <c r="K270" s="259"/>
      <c r="L270" s="144" t="s">
        <v>5473</v>
      </c>
      <c r="M270" s="318" t="s">
        <v>5470</v>
      </c>
      <c r="N270" s="259"/>
      <c r="O270" s="318" t="s">
        <v>5482</v>
      </c>
      <c r="P270" s="259"/>
      <c r="Q270" s="146"/>
      <c r="R270" s="147"/>
    </row>
    <row r="271" spans="1:18" ht="21" hidden="1" customHeight="1">
      <c r="A271" s="316" t="s">
        <v>3643</v>
      </c>
      <c r="B271" s="259"/>
      <c r="C271" s="325" t="s">
        <v>5516</v>
      </c>
      <c r="D271" s="259"/>
      <c r="E271" s="144" t="s">
        <v>5479</v>
      </c>
      <c r="F271" s="144" t="s">
        <v>5470</v>
      </c>
      <c r="G271" s="318" t="s">
        <v>5482</v>
      </c>
      <c r="H271" s="259"/>
      <c r="I271" s="145" t="s">
        <v>170</v>
      </c>
      <c r="J271" s="317" t="s">
        <v>5483</v>
      </c>
      <c r="K271" s="259"/>
      <c r="L271" s="144" t="s">
        <v>5473</v>
      </c>
      <c r="M271" s="318" t="s">
        <v>5470</v>
      </c>
      <c r="N271" s="259"/>
      <c r="O271" s="318" t="s">
        <v>5482</v>
      </c>
      <c r="P271" s="259"/>
      <c r="Q271" s="146"/>
      <c r="R271" s="147"/>
    </row>
    <row r="272" spans="1:18" ht="21" hidden="1" customHeight="1">
      <c r="A272" s="316" t="s">
        <v>3647</v>
      </c>
      <c r="B272" s="259"/>
      <c r="C272" s="325" t="s">
        <v>5514</v>
      </c>
      <c r="D272" s="259"/>
      <c r="E272" s="144" t="s">
        <v>5479</v>
      </c>
      <c r="F272" s="144" t="s">
        <v>5470</v>
      </c>
      <c r="G272" s="318" t="s">
        <v>5482</v>
      </c>
      <c r="H272" s="259"/>
      <c r="I272" s="145" t="s">
        <v>170</v>
      </c>
      <c r="J272" s="317" t="s">
        <v>5483</v>
      </c>
      <c r="K272" s="259"/>
      <c r="L272" s="144" t="s">
        <v>5473</v>
      </c>
      <c r="M272" s="318" t="s">
        <v>5470</v>
      </c>
      <c r="N272" s="259"/>
      <c r="O272" s="318" t="s">
        <v>5482</v>
      </c>
      <c r="P272" s="259"/>
      <c r="Q272" s="146"/>
      <c r="R272" s="147"/>
    </row>
    <row r="273" spans="1:18" ht="21" hidden="1" customHeight="1">
      <c r="A273" s="316" t="s">
        <v>3652</v>
      </c>
      <c r="B273" s="259"/>
      <c r="C273" s="325" t="s">
        <v>5514</v>
      </c>
      <c r="D273" s="259"/>
      <c r="E273" s="144" t="s">
        <v>5479</v>
      </c>
      <c r="F273" s="144" t="s">
        <v>5470</v>
      </c>
      <c r="G273" s="318" t="s">
        <v>5482</v>
      </c>
      <c r="H273" s="259"/>
      <c r="I273" s="145" t="s">
        <v>170</v>
      </c>
      <c r="J273" s="317" t="s">
        <v>5483</v>
      </c>
      <c r="K273" s="259"/>
      <c r="L273" s="144" t="s">
        <v>5473</v>
      </c>
      <c r="M273" s="318" t="s">
        <v>5470</v>
      </c>
      <c r="N273" s="259"/>
      <c r="O273" s="318" t="s">
        <v>5482</v>
      </c>
      <c r="P273" s="259"/>
      <c r="Q273" s="146"/>
      <c r="R273" s="147"/>
    </row>
    <row r="274" spans="1:18" ht="21" hidden="1" customHeight="1">
      <c r="A274" s="316" t="s">
        <v>2901</v>
      </c>
      <c r="B274" s="259"/>
      <c r="C274" s="325" t="s">
        <v>5516</v>
      </c>
      <c r="D274" s="259"/>
      <c r="E274" s="144" t="s">
        <v>5479</v>
      </c>
      <c r="F274" s="144" t="s">
        <v>5470</v>
      </c>
      <c r="G274" s="318" t="s">
        <v>5482</v>
      </c>
      <c r="H274" s="259"/>
      <c r="I274" s="145" t="s">
        <v>170</v>
      </c>
      <c r="J274" s="317" t="s">
        <v>5483</v>
      </c>
      <c r="K274" s="259"/>
      <c r="L274" s="149" t="s">
        <v>5497</v>
      </c>
      <c r="M274" s="318" t="s">
        <v>5470</v>
      </c>
      <c r="N274" s="259"/>
      <c r="O274" s="318" t="s">
        <v>5482</v>
      </c>
      <c r="P274" s="259"/>
      <c r="Q274" s="146"/>
      <c r="R274" s="147"/>
    </row>
    <row r="275" spans="1:18" ht="21" hidden="1" customHeight="1">
      <c r="A275" s="316" t="s">
        <v>3656</v>
      </c>
      <c r="B275" s="259"/>
      <c r="C275" s="325" t="s">
        <v>5514</v>
      </c>
      <c r="D275" s="259"/>
      <c r="E275" s="144" t="s">
        <v>5479</v>
      </c>
      <c r="F275" s="144" t="s">
        <v>5470</v>
      </c>
      <c r="G275" s="318" t="s">
        <v>5482</v>
      </c>
      <c r="H275" s="259"/>
      <c r="I275" s="145" t="s">
        <v>170</v>
      </c>
      <c r="J275" s="317" t="s">
        <v>5483</v>
      </c>
      <c r="K275" s="259"/>
      <c r="L275" s="144" t="s">
        <v>5473</v>
      </c>
      <c r="M275" s="318" t="s">
        <v>5470</v>
      </c>
      <c r="N275" s="259"/>
      <c r="O275" s="318" t="s">
        <v>5482</v>
      </c>
      <c r="P275" s="259"/>
      <c r="Q275" s="146"/>
      <c r="R275" s="147"/>
    </row>
    <row r="276" spans="1:18" ht="21" hidden="1" customHeight="1">
      <c r="A276" s="316" t="s">
        <v>3660</v>
      </c>
      <c r="B276" s="259"/>
      <c r="C276" s="325" t="s">
        <v>5514</v>
      </c>
      <c r="D276" s="259"/>
      <c r="E276" s="144" t="s">
        <v>5479</v>
      </c>
      <c r="F276" s="144" t="s">
        <v>5470</v>
      </c>
      <c r="G276" s="318" t="s">
        <v>5482</v>
      </c>
      <c r="H276" s="259"/>
      <c r="I276" s="145" t="s">
        <v>170</v>
      </c>
      <c r="J276" s="317" t="s">
        <v>5483</v>
      </c>
      <c r="K276" s="259"/>
      <c r="L276" s="144" t="s">
        <v>5473</v>
      </c>
      <c r="M276" s="318" t="s">
        <v>5470</v>
      </c>
      <c r="N276" s="259"/>
      <c r="O276" s="318" t="s">
        <v>5482</v>
      </c>
      <c r="P276" s="259"/>
      <c r="Q276" s="146"/>
      <c r="R276" s="147"/>
    </row>
    <row r="277" spans="1:18" ht="21" hidden="1" customHeight="1">
      <c r="A277" s="316" t="s">
        <v>2905</v>
      </c>
      <c r="B277" s="259"/>
      <c r="C277" s="325" t="s">
        <v>5516</v>
      </c>
      <c r="D277" s="259"/>
      <c r="E277" s="144" t="s">
        <v>5479</v>
      </c>
      <c r="F277" s="144" t="s">
        <v>5470</v>
      </c>
      <c r="G277" s="318" t="s">
        <v>5482</v>
      </c>
      <c r="H277" s="259"/>
      <c r="I277" s="145" t="s">
        <v>170</v>
      </c>
      <c r="J277" s="317" t="s">
        <v>5483</v>
      </c>
      <c r="K277" s="259"/>
      <c r="L277" s="149" t="s">
        <v>5497</v>
      </c>
      <c r="M277" s="318" t="s">
        <v>5470</v>
      </c>
      <c r="N277" s="259"/>
      <c r="O277" s="318" t="s">
        <v>5482</v>
      </c>
      <c r="P277" s="259"/>
      <c r="Q277" s="146"/>
      <c r="R277" s="147"/>
    </row>
    <row r="278" spans="1:18" ht="21" hidden="1" customHeight="1">
      <c r="A278" s="316" t="s">
        <v>2909</v>
      </c>
      <c r="B278" s="259"/>
      <c r="C278" s="325" t="s">
        <v>5516</v>
      </c>
      <c r="D278" s="259"/>
      <c r="E278" s="144" t="s">
        <v>5479</v>
      </c>
      <c r="F278" s="144" t="s">
        <v>5470</v>
      </c>
      <c r="G278" s="318" t="s">
        <v>5482</v>
      </c>
      <c r="H278" s="259"/>
      <c r="I278" s="145" t="s">
        <v>170</v>
      </c>
      <c r="J278" s="317" t="s">
        <v>5483</v>
      </c>
      <c r="K278" s="259"/>
      <c r="L278" s="149" t="s">
        <v>5497</v>
      </c>
      <c r="M278" s="318" t="s">
        <v>5470</v>
      </c>
      <c r="N278" s="259"/>
      <c r="O278" s="318" t="s">
        <v>5482</v>
      </c>
      <c r="P278" s="259"/>
      <c r="Q278" s="146"/>
      <c r="R278" s="147"/>
    </row>
    <row r="279" spans="1:18" ht="21" hidden="1" customHeight="1">
      <c r="A279" s="316" t="s">
        <v>2913</v>
      </c>
      <c r="B279" s="259"/>
      <c r="C279" s="325" t="s">
        <v>5514</v>
      </c>
      <c r="D279" s="259"/>
      <c r="E279" s="144" t="s">
        <v>5479</v>
      </c>
      <c r="F279" s="144" t="s">
        <v>5470</v>
      </c>
      <c r="G279" s="318" t="s">
        <v>5482</v>
      </c>
      <c r="H279" s="259"/>
      <c r="I279" s="145" t="s">
        <v>170</v>
      </c>
      <c r="J279" s="317" t="s">
        <v>5483</v>
      </c>
      <c r="K279" s="259"/>
      <c r="L279" s="149" t="s">
        <v>5497</v>
      </c>
      <c r="M279" s="318" t="s">
        <v>5470</v>
      </c>
      <c r="N279" s="259"/>
      <c r="O279" s="318" t="s">
        <v>5482</v>
      </c>
      <c r="P279" s="259"/>
      <c r="Q279" s="146"/>
      <c r="R279" s="147"/>
    </row>
    <row r="280" spans="1:18" ht="21" hidden="1" customHeight="1">
      <c r="A280" s="316" t="s">
        <v>2917</v>
      </c>
      <c r="B280" s="259"/>
      <c r="C280" s="325" t="s">
        <v>5514</v>
      </c>
      <c r="D280" s="259"/>
      <c r="E280" s="144" t="s">
        <v>5479</v>
      </c>
      <c r="F280" s="144" t="s">
        <v>5470</v>
      </c>
      <c r="G280" s="318" t="s">
        <v>5482</v>
      </c>
      <c r="H280" s="259"/>
      <c r="I280" s="145" t="s">
        <v>170</v>
      </c>
      <c r="J280" s="317" t="s">
        <v>5483</v>
      </c>
      <c r="K280" s="259"/>
      <c r="L280" s="149" t="s">
        <v>5497</v>
      </c>
      <c r="M280" s="318" t="s">
        <v>5470</v>
      </c>
      <c r="N280" s="259"/>
      <c r="O280" s="318" t="s">
        <v>5482</v>
      </c>
      <c r="P280" s="259"/>
      <c r="Q280" s="146"/>
      <c r="R280" s="147"/>
    </row>
    <row r="281" spans="1:18" ht="21" hidden="1" customHeight="1">
      <c r="A281" s="316" t="s">
        <v>2921</v>
      </c>
      <c r="B281" s="259"/>
      <c r="C281" s="325" t="s">
        <v>5514</v>
      </c>
      <c r="D281" s="259"/>
      <c r="E281" s="144" t="s">
        <v>5479</v>
      </c>
      <c r="F281" s="144" t="s">
        <v>5470</v>
      </c>
      <c r="G281" s="318" t="s">
        <v>5482</v>
      </c>
      <c r="H281" s="259"/>
      <c r="I281" s="145" t="s">
        <v>170</v>
      </c>
      <c r="J281" s="317" t="s">
        <v>5483</v>
      </c>
      <c r="K281" s="259"/>
      <c r="L281" s="149" t="s">
        <v>5497</v>
      </c>
      <c r="M281" s="318" t="s">
        <v>5470</v>
      </c>
      <c r="N281" s="259"/>
      <c r="O281" s="318" t="s">
        <v>5482</v>
      </c>
      <c r="P281" s="259"/>
      <c r="Q281" s="146"/>
      <c r="R281" s="147"/>
    </row>
    <row r="282" spans="1:18" ht="21" hidden="1" customHeight="1">
      <c r="A282" s="316" t="s">
        <v>2925</v>
      </c>
      <c r="B282" s="259"/>
      <c r="C282" s="325" t="s">
        <v>5516</v>
      </c>
      <c r="D282" s="259"/>
      <c r="E282" s="144" t="s">
        <v>5479</v>
      </c>
      <c r="F282" s="144" t="s">
        <v>5470</v>
      </c>
      <c r="G282" s="318" t="s">
        <v>5482</v>
      </c>
      <c r="H282" s="259"/>
      <c r="I282" s="145" t="s">
        <v>170</v>
      </c>
      <c r="J282" s="317" t="s">
        <v>5483</v>
      </c>
      <c r="K282" s="259"/>
      <c r="L282" s="149" t="s">
        <v>5497</v>
      </c>
      <c r="M282" s="318" t="s">
        <v>5470</v>
      </c>
      <c r="N282" s="259"/>
      <c r="O282" s="318" t="s">
        <v>5482</v>
      </c>
      <c r="P282" s="259"/>
      <c r="Q282" s="146"/>
      <c r="R282" s="147"/>
    </row>
    <row r="283" spans="1:18" ht="21" hidden="1" customHeight="1">
      <c r="A283" s="316" t="s">
        <v>2929</v>
      </c>
      <c r="B283" s="259"/>
      <c r="C283" s="325" t="s">
        <v>5516</v>
      </c>
      <c r="D283" s="259"/>
      <c r="E283" s="144" t="s">
        <v>5479</v>
      </c>
      <c r="F283" s="144" t="s">
        <v>5470</v>
      </c>
      <c r="G283" s="318" t="s">
        <v>5482</v>
      </c>
      <c r="H283" s="259"/>
      <c r="I283" s="145" t="s">
        <v>170</v>
      </c>
      <c r="J283" s="317" t="s">
        <v>5483</v>
      </c>
      <c r="K283" s="259"/>
      <c r="L283" s="149" t="s">
        <v>5497</v>
      </c>
      <c r="M283" s="318" t="s">
        <v>5470</v>
      </c>
      <c r="N283" s="259"/>
      <c r="O283" s="318" t="s">
        <v>5482</v>
      </c>
      <c r="P283" s="259"/>
      <c r="Q283" s="146"/>
      <c r="R283" s="147"/>
    </row>
    <row r="284" spans="1:18" ht="21" hidden="1" customHeight="1">
      <c r="A284" s="316" t="s">
        <v>3665</v>
      </c>
      <c r="B284" s="259"/>
      <c r="C284" s="318" t="s">
        <v>5517</v>
      </c>
      <c r="D284" s="259"/>
      <c r="E284" s="144" t="s">
        <v>5479</v>
      </c>
      <c r="F284" s="144" t="s">
        <v>5470</v>
      </c>
      <c r="G284" s="318" t="s">
        <v>5482</v>
      </c>
      <c r="H284" s="259"/>
      <c r="I284" s="145" t="s">
        <v>170</v>
      </c>
      <c r="J284" s="317" t="s">
        <v>5483</v>
      </c>
      <c r="K284" s="259"/>
      <c r="L284" s="144" t="s">
        <v>5473</v>
      </c>
      <c r="M284" s="318" t="s">
        <v>5470</v>
      </c>
      <c r="N284" s="259"/>
      <c r="O284" s="318" t="s">
        <v>5482</v>
      </c>
      <c r="P284" s="259"/>
      <c r="Q284" s="146"/>
      <c r="R284" s="147"/>
    </row>
    <row r="285" spans="1:18" ht="21" hidden="1" customHeight="1">
      <c r="A285" s="316" t="s">
        <v>3670</v>
      </c>
      <c r="B285" s="259"/>
      <c r="C285" s="318" t="s">
        <v>5518</v>
      </c>
      <c r="D285" s="259"/>
      <c r="E285" s="144" t="s">
        <v>5479</v>
      </c>
      <c r="F285" s="144" t="s">
        <v>5470</v>
      </c>
      <c r="G285" s="318" t="s">
        <v>5482</v>
      </c>
      <c r="H285" s="259"/>
      <c r="I285" s="145" t="s">
        <v>170</v>
      </c>
      <c r="J285" s="317" t="s">
        <v>5483</v>
      </c>
      <c r="K285" s="259"/>
      <c r="L285" s="144" t="s">
        <v>5473</v>
      </c>
      <c r="M285" s="318" t="s">
        <v>5470</v>
      </c>
      <c r="N285" s="259"/>
      <c r="O285" s="318" t="s">
        <v>5482</v>
      </c>
      <c r="P285" s="259"/>
      <c r="Q285" s="146"/>
      <c r="R285" s="147"/>
    </row>
    <row r="286" spans="1:18" ht="21" hidden="1" customHeight="1">
      <c r="A286" s="316" t="s">
        <v>3674</v>
      </c>
      <c r="B286" s="259"/>
      <c r="C286" s="325" t="s">
        <v>5516</v>
      </c>
      <c r="D286" s="259"/>
      <c r="E286" s="144" t="s">
        <v>5479</v>
      </c>
      <c r="F286" s="144" t="s">
        <v>5470</v>
      </c>
      <c r="G286" s="318" t="s">
        <v>5482</v>
      </c>
      <c r="H286" s="259"/>
      <c r="I286" s="145" t="s">
        <v>170</v>
      </c>
      <c r="J286" s="317" t="s">
        <v>5483</v>
      </c>
      <c r="K286" s="259"/>
      <c r="L286" s="144" t="s">
        <v>5473</v>
      </c>
      <c r="M286" s="318" t="s">
        <v>5470</v>
      </c>
      <c r="N286" s="259"/>
      <c r="O286" s="318" t="s">
        <v>5482</v>
      </c>
      <c r="P286" s="259"/>
      <c r="Q286" s="146"/>
      <c r="R286" s="147"/>
    </row>
    <row r="287" spans="1:18" ht="21" hidden="1" customHeight="1">
      <c r="A287" s="316" t="s">
        <v>3678</v>
      </c>
      <c r="B287" s="259"/>
      <c r="C287" s="325" t="s">
        <v>5516</v>
      </c>
      <c r="D287" s="259"/>
      <c r="E287" s="144" t="s">
        <v>5479</v>
      </c>
      <c r="F287" s="144" t="s">
        <v>5470</v>
      </c>
      <c r="G287" s="318" t="s">
        <v>5482</v>
      </c>
      <c r="H287" s="259"/>
      <c r="I287" s="145" t="s">
        <v>170</v>
      </c>
      <c r="J287" s="317" t="s">
        <v>5483</v>
      </c>
      <c r="K287" s="259"/>
      <c r="L287" s="144" t="s">
        <v>5473</v>
      </c>
      <c r="M287" s="318" t="s">
        <v>5470</v>
      </c>
      <c r="N287" s="259"/>
      <c r="O287" s="318" t="s">
        <v>5482</v>
      </c>
      <c r="P287" s="259"/>
      <c r="Q287" s="146"/>
      <c r="R287" s="147"/>
    </row>
    <row r="288" spans="1:18" ht="21" customHeight="1">
      <c r="A288" s="332" t="s">
        <v>5272</v>
      </c>
      <c r="B288" s="259"/>
      <c r="C288" s="333" t="s">
        <v>5514</v>
      </c>
      <c r="D288" s="259"/>
      <c r="E288" s="155" t="s">
        <v>5479</v>
      </c>
      <c r="F288" s="155" t="s">
        <v>5470</v>
      </c>
      <c r="G288" s="334" t="s">
        <v>5482</v>
      </c>
      <c r="H288" s="259"/>
      <c r="I288" s="156" t="s">
        <v>170</v>
      </c>
      <c r="J288" s="335" t="s">
        <v>5483</v>
      </c>
      <c r="K288" s="259"/>
      <c r="L288" s="155" t="s">
        <v>5497</v>
      </c>
      <c r="M288" s="334" t="s">
        <v>5470</v>
      </c>
      <c r="N288" s="259"/>
      <c r="O288" s="334" t="s">
        <v>5482</v>
      </c>
      <c r="P288" s="259"/>
      <c r="Q288" s="157"/>
      <c r="R288" s="158" t="s">
        <v>5519</v>
      </c>
    </row>
    <row r="289" spans="1:19" ht="21" hidden="1" customHeight="1">
      <c r="A289" s="316" t="s">
        <v>2940</v>
      </c>
      <c r="B289" s="259"/>
      <c r="C289" s="325" t="s">
        <v>5514</v>
      </c>
      <c r="D289" s="259"/>
      <c r="E289" s="144" t="s">
        <v>5479</v>
      </c>
      <c r="F289" s="144" t="s">
        <v>5470</v>
      </c>
      <c r="G289" s="318" t="s">
        <v>5482</v>
      </c>
      <c r="H289" s="259"/>
      <c r="I289" s="145" t="s">
        <v>170</v>
      </c>
      <c r="J289" s="317" t="s">
        <v>5483</v>
      </c>
      <c r="K289" s="259"/>
      <c r="L289" s="149" t="s">
        <v>5497</v>
      </c>
      <c r="M289" s="318" t="s">
        <v>5470</v>
      </c>
      <c r="N289" s="259"/>
      <c r="O289" s="318" t="s">
        <v>5482</v>
      </c>
      <c r="P289" s="259"/>
      <c r="Q289" s="146"/>
      <c r="R289" s="147"/>
    </row>
    <row r="290" spans="1:19" ht="21" customHeight="1">
      <c r="A290" s="330" t="s">
        <v>5520</v>
      </c>
      <c r="B290" s="259"/>
      <c r="C290" s="331" t="s">
        <v>5518</v>
      </c>
      <c r="D290" s="259"/>
      <c r="E290" s="159" t="s">
        <v>5479</v>
      </c>
      <c r="F290" s="159" t="s">
        <v>5470</v>
      </c>
      <c r="G290" s="331" t="s">
        <v>5482</v>
      </c>
      <c r="H290" s="259"/>
      <c r="I290" s="160" t="s">
        <v>170</v>
      </c>
      <c r="J290" s="331" t="s">
        <v>5483</v>
      </c>
      <c r="K290" s="259"/>
      <c r="L290" s="159" t="s">
        <v>5473</v>
      </c>
      <c r="M290" s="331" t="s">
        <v>5470</v>
      </c>
      <c r="N290" s="259"/>
      <c r="O290" s="331" t="s">
        <v>5482</v>
      </c>
      <c r="P290" s="259"/>
      <c r="Q290" s="161"/>
      <c r="R290" s="158" t="s">
        <v>5519</v>
      </c>
    </row>
    <row r="291" spans="1:19" ht="21" hidden="1" customHeight="1">
      <c r="A291" s="316" t="s">
        <v>2945</v>
      </c>
      <c r="B291" s="259"/>
      <c r="C291" s="325" t="s">
        <v>5516</v>
      </c>
      <c r="D291" s="259"/>
      <c r="E291" s="144" t="s">
        <v>5479</v>
      </c>
      <c r="F291" s="144" t="s">
        <v>5470</v>
      </c>
      <c r="G291" s="318" t="s">
        <v>5482</v>
      </c>
      <c r="H291" s="259"/>
      <c r="I291" s="145" t="s">
        <v>170</v>
      </c>
      <c r="J291" s="317" t="s">
        <v>5483</v>
      </c>
      <c r="K291" s="259"/>
      <c r="L291" s="149" t="s">
        <v>5497</v>
      </c>
      <c r="M291" s="318" t="s">
        <v>5470</v>
      </c>
      <c r="N291" s="259"/>
      <c r="O291" s="318" t="s">
        <v>5482</v>
      </c>
      <c r="P291" s="259"/>
      <c r="Q291" s="146"/>
      <c r="R291" s="147"/>
    </row>
    <row r="292" spans="1:19" ht="21" hidden="1" customHeight="1">
      <c r="A292" s="316" t="s">
        <v>2949</v>
      </c>
      <c r="B292" s="259"/>
      <c r="C292" s="325" t="s">
        <v>5516</v>
      </c>
      <c r="D292" s="259"/>
      <c r="E292" s="144" t="s">
        <v>5479</v>
      </c>
      <c r="F292" s="144" t="s">
        <v>5470</v>
      </c>
      <c r="G292" s="318" t="s">
        <v>5482</v>
      </c>
      <c r="H292" s="259"/>
      <c r="I292" s="145" t="s">
        <v>170</v>
      </c>
      <c r="J292" s="317" t="s">
        <v>5483</v>
      </c>
      <c r="K292" s="259"/>
      <c r="L292" s="149" t="s">
        <v>5497</v>
      </c>
      <c r="M292" s="318" t="s">
        <v>5470</v>
      </c>
      <c r="N292" s="259"/>
      <c r="O292" s="318" t="s">
        <v>5482</v>
      </c>
      <c r="P292" s="259"/>
      <c r="Q292" s="146"/>
      <c r="R292" s="147"/>
    </row>
    <row r="293" spans="1:19" ht="21" hidden="1" customHeight="1">
      <c r="A293" s="316" t="s">
        <v>3693</v>
      </c>
      <c r="B293" s="259"/>
      <c r="C293" s="325" t="s">
        <v>5515</v>
      </c>
      <c r="D293" s="259"/>
      <c r="E293" s="144" t="s">
        <v>5479</v>
      </c>
      <c r="F293" s="144" t="s">
        <v>5470</v>
      </c>
      <c r="G293" s="318" t="s">
        <v>5482</v>
      </c>
      <c r="H293" s="259"/>
      <c r="I293" s="145" t="s">
        <v>170</v>
      </c>
      <c r="J293" s="317" t="s">
        <v>5483</v>
      </c>
      <c r="K293" s="259"/>
      <c r="L293" s="144" t="s">
        <v>5473</v>
      </c>
      <c r="M293" s="318" t="s">
        <v>5470</v>
      </c>
      <c r="N293" s="259"/>
      <c r="O293" s="318" t="s">
        <v>5482</v>
      </c>
      <c r="P293" s="259"/>
      <c r="Q293" s="146"/>
      <c r="R293" s="147"/>
    </row>
    <row r="294" spans="1:19" ht="21" hidden="1" customHeight="1">
      <c r="A294" s="316" t="s">
        <v>2953</v>
      </c>
      <c r="B294" s="259"/>
      <c r="C294" s="325" t="s">
        <v>5516</v>
      </c>
      <c r="D294" s="259"/>
      <c r="E294" s="144" t="s">
        <v>5479</v>
      </c>
      <c r="F294" s="144" t="s">
        <v>5470</v>
      </c>
      <c r="G294" s="318" t="s">
        <v>5482</v>
      </c>
      <c r="H294" s="259"/>
      <c r="I294" s="145" t="s">
        <v>170</v>
      </c>
      <c r="J294" s="317" t="s">
        <v>5483</v>
      </c>
      <c r="K294" s="259"/>
      <c r="L294" s="149" t="s">
        <v>5497</v>
      </c>
      <c r="M294" s="318" t="s">
        <v>5470</v>
      </c>
      <c r="N294" s="259"/>
      <c r="O294" s="318" t="s">
        <v>5482</v>
      </c>
      <c r="P294" s="259"/>
      <c r="Q294" s="146"/>
      <c r="R294" s="147"/>
    </row>
    <row r="295" spans="1:19" ht="21" hidden="1" customHeight="1">
      <c r="A295" s="316" t="s">
        <v>2957</v>
      </c>
      <c r="B295" s="259"/>
      <c r="C295" s="325" t="s">
        <v>5516</v>
      </c>
      <c r="D295" s="259"/>
      <c r="E295" s="144" t="s">
        <v>5479</v>
      </c>
      <c r="F295" s="144" t="s">
        <v>5470</v>
      </c>
      <c r="G295" s="318" t="s">
        <v>5482</v>
      </c>
      <c r="H295" s="259"/>
      <c r="I295" s="145" t="s">
        <v>170</v>
      </c>
      <c r="J295" s="317" t="s">
        <v>5483</v>
      </c>
      <c r="K295" s="259"/>
      <c r="L295" s="149" t="s">
        <v>5497</v>
      </c>
      <c r="M295" s="318" t="s">
        <v>5470</v>
      </c>
      <c r="N295" s="259"/>
      <c r="O295" s="318" t="s">
        <v>5482</v>
      </c>
      <c r="P295" s="259"/>
      <c r="Q295" s="146"/>
      <c r="R295" s="147"/>
    </row>
    <row r="296" spans="1:19" ht="21" hidden="1" customHeight="1">
      <c r="A296" s="316" t="s">
        <v>2961</v>
      </c>
      <c r="B296" s="259"/>
      <c r="C296" s="325" t="s">
        <v>5514</v>
      </c>
      <c r="D296" s="259"/>
      <c r="E296" s="144" t="s">
        <v>5479</v>
      </c>
      <c r="F296" s="144" t="s">
        <v>5470</v>
      </c>
      <c r="G296" s="318" t="s">
        <v>5482</v>
      </c>
      <c r="H296" s="259"/>
      <c r="I296" s="145" t="s">
        <v>170</v>
      </c>
      <c r="J296" s="317" t="s">
        <v>5483</v>
      </c>
      <c r="K296" s="259"/>
      <c r="L296" s="149" t="s">
        <v>5497</v>
      </c>
      <c r="M296" s="318" t="s">
        <v>5470</v>
      </c>
      <c r="N296" s="259"/>
      <c r="O296" s="318" t="s">
        <v>5482</v>
      </c>
      <c r="P296" s="259"/>
      <c r="Q296" s="146"/>
      <c r="R296" s="147"/>
    </row>
    <row r="297" spans="1:19" ht="21" hidden="1" customHeight="1">
      <c r="A297" s="316" t="s">
        <v>3697</v>
      </c>
      <c r="B297" s="259"/>
      <c r="C297" s="325" t="s">
        <v>5514</v>
      </c>
      <c r="D297" s="259"/>
      <c r="E297" s="144" t="s">
        <v>5479</v>
      </c>
      <c r="F297" s="144" t="s">
        <v>5470</v>
      </c>
      <c r="G297" s="318" t="s">
        <v>5482</v>
      </c>
      <c r="H297" s="259"/>
      <c r="I297" s="145" t="s">
        <v>170</v>
      </c>
      <c r="J297" s="317" t="s">
        <v>5483</v>
      </c>
      <c r="K297" s="259"/>
      <c r="L297" s="144" t="s">
        <v>5473</v>
      </c>
      <c r="M297" s="318" t="s">
        <v>5470</v>
      </c>
      <c r="N297" s="259"/>
      <c r="O297" s="318" t="s">
        <v>5482</v>
      </c>
      <c r="P297" s="259"/>
      <c r="Q297" s="146"/>
      <c r="R297" s="147"/>
    </row>
    <row r="298" spans="1:19" ht="21" hidden="1" customHeight="1">
      <c r="A298" s="316" t="s">
        <v>3702</v>
      </c>
      <c r="B298" s="259"/>
      <c r="C298" s="325" t="s">
        <v>5514</v>
      </c>
      <c r="D298" s="259"/>
      <c r="E298" s="144" t="s">
        <v>5479</v>
      </c>
      <c r="F298" s="144" t="s">
        <v>5470</v>
      </c>
      <c r="G298" s="318" t="s">
        <v>5482</v>
      </c>
      <c r="H298" s="259"/>
      <c r="I298" s="145" t="s">
        <v>170</v>
      </c>
      <c r="J298" s="317" t="s">
        <v>5483</v>
      </c>
      <c r="K298" s="259"/>
      <c r="L298" s="144" t="s">
        <v>5473</v>
      </c>
      <c r="M298" s="318" t="s">
        <v>5470</v>
      </c>
      <c r="N298" s="259"/>
      <c r="O298" s="318" t="s">
        <v>5482</v>
      </c>
      <c r="P298" s="259"/>
      <c r="Q298" s="146"/>
      <c r="R298" s="147"/>
    </row>
    <row r="299" spans="1:19" ht="21" hidden="1" customHeight="1">
      <c r="A299" s="316" t="s">
        <v>3706</v>
      </c>
      <c r="B299" s="259"/>
      <c r="C299" s="318" t="s">
        <v>5518</v>
      </c>
      <c r="D299" s="259"/>
      <c r="E299" s="144" t="s">
        <v>5479</v>
      </c>
      <c r="F299" s="144" t="s">
        <v>5470</v>
      </c>
      <c r="G299" s="318" t="s">
        <v>5482</v>
      </c>
      <c r="H299" s="259"/>
      <c r="I299" s="145" t="s">
        <v>170</v>
      </c>
      <c r="J299" s="317" t="s">
        <v>5483</v>
      </c>
      <c r="K299" s="259"/>
      <c r="L299" s="144" t="s">
        <v>5473</v>
      </c>
      <c r="M299" s="318" t="s">
        <v>5470</v>
      </c>
      <c r="N299" s="259"/>
      <c r="O299" s="318" t="s">
        <v>5482</v>
      </c>
      <c r="P299" s="259"/>
      <c r="Q299" s="146"/>
      <c r="R299" s="147"/>
    </row>
    <row r="300" spans="1:19" ht="21" hidden="1" customHeight="1">
      <c r="A300" s="316" t="s">
        <v>3711</v>
      </c>
      <c r="B300" s="259"/>
      <c r="C300" s="318" t="s">
        <v>5518</v>
      </c>
      <c r="D300" s="259"/>
      <c r="E300" s="144" t="s">
        <v>5479</v>
      </c>
      <c r="F300" s="144" t="s">
        <v>5470</v>
      </c>
      <c r="G300" s="318" t="s">
        <v>5482</v>
      </c>
      <c r="H300" s="259"/>
      <c r="I300" s="145" t="s">
        <v>170</v>
      </c>
      <c r="J300" s="317" t="s">
        <v>5483</v>
      </c>
      <c r="K300" s="259"/>
      <c r="L300" s="144" t="s">
        <v>5473</v>
      </c>
      <c r="M300" s="318" t="s">
        <v>5470</v>
      </c>
      <c r="N300" s="259"/>
      <c r="O300" s="318" t="s">
        <v>5482</v>
      </c>
      <c r="P300" s="259"/>
      <c r="Q300" s="146"/>
      <c r="R300" s="147"/>
    </row>
    <row r="301" spans="1:19" ht="21" hidden="1" customHeight="1">
      <c r="A301" s="316" t="s">
        <v>3715</v>
      </c>
      <c r="B301" s="259"/>
      <c r="C301" s="325" t="s">
        <v>5516</v>
      </c>
      <c r="D301" s="259"/>
      <c r="E301" s="144" t="s">
        <v>5479</v>
      </c>
      <c r="F301" s="144" t="s">
        <v>5470</v>
      </c>
      <c r="G301" s="318" t="s">
        <v>5482</v>
      </c>
      <c r="H301" s="259"/>
      <c r="I301" s="145" t="s">
        <v>170</v>
      </c>
      <c r="J301" s="317" t="s">
        <v>5483</v>
      </c>
      <c r="K301" s="259"/>
      <c r="L301" s="144" t="s">
        <v>5473</v>
      </c>
      <c r="M301" s="318" t="s">
        <v>5470</v>
      </c>
      <c r="N301" s="259"/>
      <c r="O301" s="318" t="s">
        <v>5482</v>
      </c>
      <c r="P301" s="259"/>
      <c r="Q301" s="146"/>
      <c r="R301" s="147"/>
    </row>
    <row r="302" spans="1:19" ht="21" hidden="1" customHeight="1">
      <c r="A302" s="316" t="s">
        <v>3720</v>
      </c>
      <c r="B302" s="259"/>
      <c r="C302" s="325" t="s">
        <v>5514</v>
      </c>
      <c r="D302" s="259"/>
      <c r="E302" s="144" t="s">
        <v>5479</v>
      </c>
      <c r="F302" s="144" t="s">
        <v>5470</v>
      </c>
      <c r="G302" s="318" t="s">
        <v>5482</v>
      </c>
      <c r="H302" s="259"/>
      <c r="I302" s="145" t="s">
        <v>170</v>
      </c>
      <c r="J302" s="317" t="s">
        <v>5483</v>
      </c>
      <c r="K302" s="259"/>
      <c r="L302" s="144" t="s">
        <v>5473</v>
      </c>
      <c r="M302" s="318" t="s">
        <v>5470</v>
      </c>
      <c r="N302" s="259"/>
      <c r="O302" s="318" t="s">
        <v>5482</v>
      </c>
      <c r="P302" s="259"/>
      <c r="Q302" s="146"/>
      <c r="R302" s="147"/>
    </row>
    <row r="303" spans="1:19" ht="21" hidden="1" customHeight="1">
      <c r="A303" s="316" t="s">
        <v>3724</v>
      </c>
      <c r="B303" s="259"/>
      <c r="C303" s="325" t="s">
        <v>5514</v>
      </c>
      <c r="D303" s="259"/>
      <c r="E303" s="144" t="s">
        <v>5479</v>
      </c>
      <c r="F303" s="144" t="s">
        <v>5470</v>
      </c>
      <c r="G303" s="318" t="s">
        <v>5482</v>
      </c>
      <c r="H303" s="259"/>
      <c r="I303" s="145" t="s">
        <v>170</v>
      </c>
      <c r="J303" s="317" t="s">
        <v>5483</v>
      </c>
      <c r="K303" s="259"/>
      <c r="L303" s="144" t="s">
        <v>5473</v>
      </c>
      <c r="M303" s="318" t="s">
        <v>5470</v>
      </c>
      <c r="N303" s="259"/>
      <c r="O303" s="318" t="s">
        <v>5482</v>
      </c>
      <c r="P303" s="259"/>
      <c r="Q303" s="146"/>
      <c r="R303" s="147"/>
    </row>
    <row r="304" spans="1:19" ht="21" customHeight="1">
      <c r="A304" s="332" t="s">
        <v>3682</v>
      </c>
      <c r="B304" s="259"/>
      <c r="C304" s="333" t="s">
        <v>5516</v>
      </c>
      <c r="D304" s="259"/>
      <c r="E304" s="155" t="s">
        <v>5479</v>
      </c>
      <c r="F304" s="155" t="s">
        <v>5470</v>
      </c>
      <c r="G304" s="334" t="s">
        <v>5482</v>
      </c>
      <c r="H304" s="259"/>
      <c r="I304" s="156" t="s">
        <v>170</v>
      </c>
      <c r="J304" s="335" t="s">
        <v>5483</v>
      </c>
      <c r="K304" s="259"/>
      <c r="L304" s="155" t="s">
        <v>5473</v>
      </c>
      <c r="M304" s="334" t="s">
        <v>5470</v>
      </c>
      <c r="N304" s="259"/>
      <c r="O304" s="334" t="s">
        <v>5482</v>
      </c>
      <c r="P304" s="259"/>
      <c r="Q304" s="146"/>
      <c r="R304" s="158" t="s">
        <v>5519</v>
      </c>
      <c r="S304" s="148" t="s">
        <v>5521</v>
      </c>
    </row>
    <row r="305" spans="1:19" ht="21" customHeight="1">
      <c r="A305" s="332" t="s">
        <v>3684</v>
      </c>
      <c r="B305" s="259"/>
      <c r="C305" s="333" t="s">
        <v>5516</v>
      </c>
      <c r="D305" s="259"/>
      <c r="E305" s="155" t="s">
        <v>5479</v>
      </c>
      <c r="F305" s="155" t="s">
        <v>5470</v>
      </c>
      <c r="G305" s="334" t="s">
        <v>5482</v>
      </c>
      <c r="H305" s="259"/>
      <c r="I305" s="156" t="s">
        <v>170</v>
      </c>
      <c r="J305" s="335" t="s">
        <v>5483</v>
      </c>
      <c r="K305" s="259"/>
      <c r="L305" s="155" t="s">
        <v>5473</v>
      </c>
      <c r="M305" s="334" t="s">
        <v>5470</v>
      </c>
      <c r="N305" s="259"/>
      <c r="O305" s="334" t="s">
        <v>5482</v>
      </c>
      <c r="P305" s="259"/>
      <c r="Q305" s="146"/>
      <c r="R305" s="158" t="s">
        <v>5519</v>
      </c>
      <c r="S305" s="148" t="s">
        <v>5521</v>
      </c>
    </row>
    <row r="306" spans="1:19" ht="21" customHeight="1">
      <c r="A306" s="332" t="s">
        <v>3686</v>
      </c>
      <c r="B306" s="259"/>
      <c r="C306" s="333" t="s">
        <v>5516</v>
      </c>
      <c r="D306" s="259"/>
      <c r="E306" s="155" t="s">
        <v>5479</v>
      </c>
      <c r="F306" s="155" t="s">
        <v>5470</v>
      </c>
      <c r="G306" s="334" t="s">
        <v>5482</v>
      </c>
      <c r="H306" s="259"/>
      <c r="I306" s="156" t="s">
        <v>170</v>
      </c>
      <c r="J306" s="335" t="s">
        <v>5483</v>
      </c>
      <c r="K306" s="259"/>
      <c r="L306" s="155" t="s">
        <v>5473</v>
      </c>
      <c r="M306" s="334" t="s">
        <v>5470</v>
      </c>
      <c r="N306" s="259"/>
      <c r="O306" s="334" t="s">
        <v>5482</v>
      </c>
      <c r="P306" s="259"/>
      <c r="Q306" s="146"/>
      <c r="R306" s="158" t="s">
        <v>5519</v>
      </c>
      <c r="S306" s="148" t="s">
        <v>5521</v>
      </c>
    </row>
    <row r="307" spans="1:19" ht="21" customHeight="1">
      <c r="A307" s="332" t="s">
        <v>3688</v>
      </c>
      <c r="B307" s="259"/>
      <c r="C307" s="333" t="s">
        <v>5516</v>
      </c>
      <c r="D307" s="259"/>
      <c r="E307" s="155" t="s">
        <v>5479</v>
      </c>
      <c r="F307" s="155" t="s">
        <v>5470</v>
      </c>
      <c r="G307" s="334" t="s">
        <v>5482</v>
      </c>
      <c r="H307" s="259"/>
      <c r="I307" s="156" t="s">
        <v>170</v>
      </c>
      <c r="J307" s="335" t="s">
        <v>5483</v>
      </c>
      <c r="K307" s="259"/>
      <c r="L307" s="155" t="s">
        <v>5473</v>
      </c>
      <c r="M307" s="334" t="s">
        <v>5470</v>
      </c>
      <c r="N307" s="259"/>
      <c r="O307" s="334" t="s">
        <v>5482</v>
      </c>
      <c r="P307" s="259"/>
      <c r="Q307" s="146"/>
      <c r="R307" s="158" t="s">
        <v>5519</v>
      </c>
      <c r="S307" s="148" t="s">
        <v>5521</v>
      </c>
    </row>
    <row r="308" spans="1:19" ht="21" customHeight="1">
      <c r="A308" s="332" t="s">
        <v>564</v>
      </c>
      <c r="B308" s="259"/>
      <c r="C308" s="333" t="s">
        <v>5516</v>
      </c>
      <c r="D308" s="259"/>
      <c r="E308" s="155" t="s">
        <v>5479</v>
      </c>
      <c r="F308" s="155" t="s">
        <v>5470</v>
      </c>
      <c r="G308" s="334" t="s">
        <v>5482</v>
      </c>
      <c r="H308" s="259"/>
      <c r="I308" s="156" t="s">
        <v>170</v>
      </c>
      <c r="J308" s="335" t="s">
        <v>5472</v>
      </c>
      <c r="K308" s="259"/>
      <c r="L308" s="155" t="s">
        <v>5473</v>
      </c>
      <c r="M308" s="334" t="s">
        <v>5470</v>
      </c>
      <c r="N308" s="259"/>
      <c r="O308" s="334" t="s">
        <v>5482</v>
      </c>
      <c r="P308" s="259"/>
      <c r="Q308" s="146"/>
      <c r="R308" s="158" t="s">
        <v>5519</v>
      </c>
      <c r="S308" s="148" t="s">
        <v>5521</v>
      </c>
    </row>
    <row r="309" spans="1:19" ht="21" customHeight="1">
      <c r="A309" s="332" t="s">
        <v>569</v>
      </c>
      <c r="B309" s="259"/>
      <c r="C309" s="333" t="s">
        <v>5516</v>
      </c>
      <c r="D309" s="259"/>
      <c r="E309" s="155" t="s">
        <v>5479</v>
      </c>
      <c r="F309" s="155" t="s">
        <v>5470</v>
      </c>
      <c r="G309" s="334" t="s">
        <v>5482</v>
      </c>
      <c r="H309" s="259"/>
      <c r="I309" s="156" t="s">
        <v>170</v>
      </c>
      <c r="J309" s="335" t="s">
        <v>5472</v>
      </c>
      <c r="K309" s="259"/>
      <c r="L309" s="155" t="s">
        <v>5473</v>
      </c>
      <c r="M309" s="334" t="s">
        <v>5470</v>
      </c>
      <c r="N309" s="259"/>
      <c r="O309" s="334" t="s">
        <v>5482</v>
      </c>
      <c r="P309" s="259"/>
      <c r="Q309" s="146"/>
      <c r="R309" s="158" t="s">
        <v>5519</v>
      </c>
      <c r="S309" s="148" t="s">
        <v>5521</v>
      </c>
    </row>
    <row r="310" spans="1:19" ht="21" customHeight="1">
      <c r="A310" s="332" t="s">
        <v>573</v>
      </c>
      <c r="B310" s="259"/>
      <c r="C310" s="333" t="s">
        <v>5516</v>
      </c>
      <c r="D310" s="259"/>
      <c r="E310" s="155" t="s">
        <v>5479</v>
      </c>
      <c r="F310" s="155" t="s">
        <v>5470</v>
      </c>
      <c r="G310" s="334" t="s">
        <v>5482</v>
      </c>
      <c r="H310" s="259"/>
      <c r="I310" s="156" t="s">
        <v>170</v>
      </c>
      <c r="J310" s="335" t="s">
        <v>5472</v>
      </c>
      <c r="K310" s="259"/>
      <c r="L310" s="155" t="s">
        <v>5473</v>
      </c>
      <c r="M310" s="334" t="s">
        <v>5470</v>
      </c>
      <c r="N310" s="259"/>
      <c r="O310" s="334" t="s">
        <v>5482</v>
      </c>
      <c r="P310" s="259"/>
      <c r="Q310" s="146"/>
      <c r="R310" s="158" t="s">
        <v>5519</v>
      </c>
      <c r="S310" s="148" t="s">
        <v>5521</v>
      </c>
    </row>
    <row r="311" spans="1:19" ht="21" customHeight="1">
      <c r="A311" s="332" t="s">
        <v>577</v>
      </c>
      <c r="B311" s="259"/>
      <c r="C311" s="333" t="s">
        <v>5516</v>
      </c>
      <c r="D311" s="259"/>
      <c r="E311" s="155" t="s">
        <v>5479</v>
      </c>
      <c r="F311" s="155" t="s">
        <v>5470</v>
      </c>
      <c r="G311" s="334" t="s">
        <v>5482</v>
      </c>
      <c r="H311" s="259"/>
      <c r="I311" s="156" t="s">
        <v>170</v>
      </c>
      <c r="J311" s="335" t="s">
        <v>5472</v>
      </c>
      <c r="K311" s="259"/>
      <c r="L311" s="155" t="s">
        <v>5473</v>
      </c>
      <c r="M311" s="334" t="s">
        <v>5470</v>
      </c>
      <c r="N311" s="259"/>
      <c r="O311" s="334" t="s">
        <v>5482</v>
      </c>
      <c r="P311" s="259"/>
      <c r="Q311" s="146"/>
      <c r="R311" s="158" t="s">
        <v>5519</v>
      </c>
      <c r="S311" s="148" t="s">
        <v>5521</v>
      </c>
    </row>
    <row r="312" spans="1:19" ht="21" customHeight="1">
      <c r="A312" s="332" t="s">
        <v>581</v>
      </c>
      <c r="B312" s="259"/>
      <c r="C312" s="333" t="s">
        <v>5516</v>
      </c>
      <c r="D312" s="259"/>
      <c r="E312" s="155" t="s">
        <v>5479</v>
      </c>
      <c r="F312" s="155" t="s">
        <v>5470</v>
      </c>
      <c r="G312" s="334" t="s">
        <v>5482</v>
      </c>
      <c r="H312" s="259"/>
      <c r="I312" s="156" t="s">
        <v>170</v>
      </c>
      <c r="J312" s="335" t="s">
        <v>5472</v>
      </c>
      <c r="K312" s="259"/>
      <c r="L312" s="155" t="s">
        <v>5473</v>
      </c>
      <c r="M312" s="334" t="s">
        <v>5470</v>
      </c>
      <c r="N312" s="259"/>
      <c r="O312" s="334" t="s">
        <v>5482</v>
      </c>
      <c r="P312" s="259"/>
      <c r="Q312" s="146"/>
      <c r="R312" s="158" t="s">
        <v>5519</v>
      </c>
      <c r="S312" s="148" t="s">
        <v>5521</v>
      </c>
    </row>
    <row r="313" spans="1:19" ht="21" customHeight="1">
      <c r="A313" s="332" t="s">
        <v>584</v>
      </c>
      <c r="B313" s="259"/>
      <c r="C313" s="333" t="s">
        <v>5516</v>
      </c>
      <c r="D313" s="259"/>
      <c r="E313" s="155" t="s">
        <v>5479</v>
      </c>
      <c r="F313" s="155" t="s">
        <v>5470</v>
      </c>
      <c r="G313" s="334" t="s">
        <v>5482</v>
      </c>
      <c r="H313" s="259"/>
      <c r="I313" s="156" t="s">
        <v>170</v>
      </c>
      <c r="J313" s="335" t="s">
        <v>5472</v>
      </c>
      <c r="K313" s="259"/>
      <c r="L313" s="155" t="s">
        <v>5473</v>
      </c>
      <c r="M313" s="334" t="s">
        <v>5470</v>
      </c>
      <c r="N313" s="259"/>
      <c r="O313" s="334" t="s">
        <v>5482</v>
      </c>
      <c r="P313" s="259"/>
      <c r="Q313" s="146"/>
      <c r="R313" s="158" t="s">
        <v>5519</v>
      </c>
      <c r="S313" s="148" t="s">
        <v>5521</v>
      </c>
    </row>
    <row r="314" spans="1:19" ht="21" customHeight="1">
      <c r="A314" s="332" t="s">
        <v>588</v>
      </c>
      <c r="B314" s="259"/>
      <c r="C314" s="333" t="s">
        <v>5516</v>
      </c>
      <c r="D314" s="259"/>
      <c r="E314" s="155" t="s">
        <v>5479</v>
      </c>
      <c r="F314" s="155" t="s">
        <v>5470</v>
      </c>
      <c r="G314" s="334" t="s">
        <v>5482</v>
      </c>
      <c r="H314" s="259"/>
      <c r="I314" s="156" t="s">
        <v>170</v>
      </c>
      <c r="J314" s="335" t="s">
        <v>5472</v>
      </c>
      <c r="K314" s="259"/>
      <c r="L314" s="155" t="s">
        <v>5473</v>
      </c>
      <c r="M314" s="334" t="s">
        <v>5470</v>
      </c>
      <c r="N314" s="259"/>
      <c r="O314" s="334" t="s">
        <v>5482</v>
      </c>
      <c r="P314" s="259"/>
      <c r="Q314" s="146"/>
      <c r="R314" s="158" t="s">
        <v>5519</v>
      </c>
      <c r="S314" s="148" t="s">
        <v>5521</v>
      </c>
    </row>
    <row r="315" spans="1:19" ht="21" customHeight="1">
      <c r="A315" s="332" t="s">
        <v>591</v>
      </c>
      <c r="B315" s="259"/>
      <c r="C315" s="333" t="s">
        <v>5516</v>
      </c>
      <c r="D315" s="259"/>
      <c r="E315" s="155" t="s">
        <v>5479</v>
      </c>
      <c r="F315" s="155" t="s">
        <v>5470</v>
      </c>
      <c r="G315" s="334" t="s">
        <v>5482</v>
      </c>
      <c r="H315" s="259"/>
      <c r="I315" s="156" t="s">
        <v>170</v>
      </c>
      <c r="J315" s="335" t="s">
        <v>5472</v>
      </c>
      <c r="K315" s="259"/>
      <c r="L315" s="155" t="s">
        <v>5473</v>
      </c>
      <c r="M315" s="334" t="s">
        <v>5470</v>
      </c>
      <c r="N315" s="259"/>
      <c r="O315" s="334" t="s">
        <v>5482</v>
      </c>
      <c r="P315" s="259"/>
      <c r="Q315" s="146"/>
      <c r="R315" s="158" t="s">
        <v>5519</v>
      </c>
      <c r="S315" s="148" t="s">
        <v>5521</v>
      </c>
    </row>
    <row r="316" spans="1:19" ht="21" customHeight="1">
      <c r="A316" s="332" t="s">
        <v>594</v>
      </c>
      <c r="B316" s="259"/>
      <c r="C316" s="333" t="s">
        <v>5516</v>
      </c>
      <c r="D316" s="259"/>
      <c r="E316" s="155" t="s">
        <v>5479</v>
      </c>
      <c r="F316" s="155" t="s">
        <v>5470</v>
      </c>
      <c r="G316" s="334" t="s">
        <v>5482</v>
      </c>
      <c r="H316" s="259"/>
      <c r="I316" s="156" t="s">
        <v>170</v>
      </c>
      <c r="J316" s="335" t="s">
        <v>5472</v>
      </c>
      <c r="K316" s="259"/>
      <c r="L316" s="155" t="s">
        <v>5473</v>
      </c>
      <c r="M316" s="334" t="s">
        <v>5470</v>
      </c>
      <c r="N316" s="259"/>
      <c r="O316" s="334" t="s">
        <v>5482</v>
      </c>
      <c r="P316" s="259"/>
      <c r="Q316" s="146"/>
      <c r="R316" s="158" t="s">
        <v>5519</v>
      </c>
      <c r="S316" s="148" t="s">
        <v>5521</v>
      </c>
    </row>
    <row r="317" spans="1:19" ht="21" customHeight="1">
      <c r="A317" s="332" t="s">
        <v>597</v>
      </c>
      <c r="B317" s="259"/>
      <c r="C317" s="333" t="s">
        <v>5516</v>
      </c>
      <c r="D317" s="259"/>
      <c r="E317" s="155" t="s">
        <v>5479</v>
      </c>
      <c r="F317" s="155" t="s">
        <v>5470</v>
      </c>
      <c r="G317" s="334" t="s">
        <v>5482</v>
      </c>
      <c r="H317" s="259"/>
      <c r="I317" s="156" t="s">
        <v>170</v>
      </c>
      <c r="J317" s="335" t="s">
        <v>5472</v>
      </c>
      <c r="K317" s="259"/>
      <c r="L317" s="155" t="s">
        <v>5473</v>
      </c>
      <c r="M317" s="334" t="s">
        <v>5470</v>
      </c>
      <c r="N317" s="259"/>
      <c r="O317" s="334" t="s">
        <v>5482</v>
      </c>
      <c r="P317" s="259"/>
      <c r="Q317" s="146"/>
      <c r="R317" s="158" t="s">
        <v>5519</v>
      </c>
      <c r="S317" s="148" t="s">
        <v>5521</v>
      </c>
    </row>
    <row r="318" spans="1:19" ht="21" customHeight="1">
      <c r="A318" s="332" t="s">
        <v>968</v>
      </c>
      <c r="B318" s="259"/>
      <c r="C318" s="333" t="s">
        <v>5516</v>
      </c>
      <c r="D318" s="259"/>
      <c r="E318" s="155" t="s">
        <v>5479</v>
      </c>
      <c r="F318" s="155" t="s">
        <v>5470</v>
      </c>
      <c r="G318" s="334" t="s">
        <v>5482</v>
      </c>
      <c r="H318" s="259"/>
      <c r="I318" s="156" t="s">
        <v>170</v>
      </c>
      <c r="J318" s="335" t="s">
        <v>5483</v>
      </c>
      <c r="K318" s="259"/>
      <c r="L318" s="155" t="s">
        <v>5473</v>
      </c>
      <c r="M318" s="334" t="s">
        <v>5470</v>
      </c>
      <c r="N318" s="259"/>
      <c r="O318" s="334" t="s">
        <v>5482</v>
      </c>
      <c r="P318" s="259"/>
      <c r="Q318" s="146"/>
      <c r="R318" s="158" t="s">
        <v>5519</v>
      </c>
      <c r="S318" s="148" t="s">
        <v>5521</v>
      </c>
    </row>
    <row r="319" spans="1:19" ht="21" customHeight="1">
      <c r="A319" s="332" t="s">
        <v>970</v>
      </c>
      <c r="B319" s="259"/>
      <c r="C319" s="333" t="s">
        <v>5516</v>
      </c>
      <c r="D319" s="259"/>
      <c r="E319" s="155" t="s">
        <v>5479</v>
      </c>
      <c r="F319" s="155" t="s">
        <v>5470</v>
      </c>
      <c r="G319" s="334" t="s">
        <v>5482</v>
      </c>
      <c r="H319" s="259"/>
      <c r="I319" s="156" t="s">
        <v>170</v>
      </c>
      <c r="J319" s="335" t="s">
        <v>5483</v>
      </c>
      <c r="K319" s="259"/>
      <c r="L319" s="155" t="s">
        <v>5473</v>
      </c>
      <c r="M319" s="334" t="s">
        <v>5470</v>
      </c>
      <c r="N319" s="259"/>
      <c r="O319" s="334" t="s">
        <v>5482</v>
      </c>
      <c r="P319" s="259"/>
      <c r="Q319" s="146"/>
      <c r="R319" s="158" t="s">
        <v>5519</v>
      </c>
      <c r="S319" s="148" t="s">
        <v>5521</v>
      </c>
    </row>
    <row r="320" spans="1:19" ht="21" customHeight="1">
      <c r="A320" s="332" t="s">
        <v>600</v>
      </c>
      <c r="B320" s="259"/>
      <c r="C320" s="333" t="s">
        <v>5516</v>
      </c>
      <c r="D320" s="259"/>
      <c r="E320" s="155" t="s">
        <v>5479</v>
      </c>
      <c r="F320" s="155" t="s">
        <v>5470</v>
      </c>
      <c r="G320" s="334" t="s">
        <v>5482</v>
      </c>
      <c r="H320" s="259"/>
      <c r="I320" s="156" t="s">
        <v>170</v>
      </c>
      <c r="J320" s="335" t="s">
        <v>5472</v>
      </c>
      <c r="K320" s="259"/>
      <c r="L320" s="155" t="s">
        <v>5473</v>
      </c>
      <c r="M320" s="334" t="s">
        <v>5470</v>
      </c>
      <c r="N320" s="259"/>
      <c r="O320" s="334" t="s">
        <v>5482</v>
      </c>
      <c r="P320" s="259"/>
      <c r="Q320" s="146"/>
      <c r="R320" s="158" t="s">
        <v>5519</v>
      </c>
      <c r="S320" s="148" t="s">
        <v>5521</v>
      </c>
    </row>
    <row r="321" spans="1:19" ht="21" customHeight="1">
      <c r="A321" s="332" t="s">
        <v>603</v>
      </c>
      <c r="B321" s="259"/>
      <c r="C321" s="333" t="s">
        <v>5516</v>
      </c>
      <c r="D321" s="259"/>
      <c r="E321" s="155" t="s">
        <v>5479</v>
      </c>
      <c r="F321" s="155" t="s">
        <v>5470</v>
      </c>
      <c r="G321" s="334" t="s">
        <v>5482</v>
      </c>
      <c r="H321" s="259"/>
      <c r="I321" s="156" t="s">
        <v>170</v>
      </c>
      <c r="J321" s="335" t="s">
        <v>5472</v>
      </c>
      <c r="K321" s="259"/>
      <c r="L321" s="155" t="s">
        <v>5473</v>
      </c>
      <c r="M321" s="334" t="s">
        <v>5470</v>
      </c>
      <c r="N321" s="259"/>
      <c r="O321" s="334" t="s">
        <v>5482</v>
      </c>
      <c r="P321" s="259"/>
      <c r="Q321" s="146"/>
      <c r="R321" s="158" t="s">
        <v>5519</v>
      </c>
      <c r="S321" s="148" t="s">
        <v>5521</v>
      </c>
    </row>
    <row r="322" spans="1:19" ht="21" customHeight="1">
      <c r="A322" s="332" t="s">
        <v>606</v>
      </c>
      <c r="B322" s="259"/>
      <c r="C322" s="333" t="s">
        <v>5516</v>
      </c>
      <c r="D322" s="259"/>
      <c r="E322" s="155" t="s">
        <v>5479</v>
      </c>
      <c r="F322" s="155" t="s">
        <v>5470</v>
      </c>
      <c r="G322" s="334" t="s">
        <v>5482</v>
      </c>
      <c r="H322" s="259"/>
      <c r="I322" s="156" t="s">
        <v>170</v>
      </c>
      <c r="J322" s="335" t="s">
        <v>5472</v>
      </c>
      <c r="K322" s="259"/>
      <c r="L322" s="155" t="s">
        <v>5473</v>
      </c>
      <c r="M322" s="334" t="s">
        <v>5470</v>
      </c>
      <c r="N322" s="259"/>
      <c r="O322" s="334" t="s">
        <v>5482</v>
      </c>
      <c r="P322" s="259"/>
      <c r="Q322" s="146"/>
      <c r="R322" s="158" t="s">
        <v>5519</v>
      </c>
      <c r="S322" s="148" t="s">
        <v>5521</v>
      </c>
    </row>
    <row r="323" spans="1:19" ht="21" customHeight="1">
      <c r="A323" s="332" t="s">
        <v>972</v>
      </c>
      <c r="B323" s="259"/>
      <c r="C323" s="333" t="s">
        <v>5516</v>
      </c>
      <c r="D323" s="259"/>
      <c r="E323" s="155" t="s">
        <v>5479</v>
      </c>
      <c r="F323" s="155" t="s">
        <v>5470</v>
      </c>
      <c r="G323" s="334" t="s">
        <v>5482</v>
      </c>
      <c r="H323" s="259"/>
      <c r="I323" s="156" t="s">
        <v>170</v>
      </c>
      <c r="J323" s="335" t="s">
        <v>5483</v>
      </c>
      <c r="K323" s="259"/>
      <c r="L323" s="155" t="s">
        <v>5473</v>
      </c>
      <c r="M323" s="334" t="s">
        <v>5470</v>
      </c>
      <c r="N323" s="259"/>
      <c r="O323" s="334" t="s">
        <v>5482</v>
      </c>
      <c r="P323" s="259"/>
      <c r="Q323" s="146"/>
      <c r="R323" s="158" t="s">
        <v>5519</v>
      </c>
      <c r="S323" s="148" t="s">
        <v>5521</v>
      </c>
    </row>
    <row r="324" spans="1:19" ht="21" customHeight="1">
      <c r="A324" s="332" t="s">
        <v>974</v>
      </c>
      <c r="B324" s="259"/>
      <c r="C324" s="333" t="s">
        <v>5516</v>
      </c>
      <c r="D324" s="259"/>
      <c r="E324" s="155" t="s">
        <v>5479</v>
      </c>
      <c r="F324" s="155" t="s">
        <v>5470</v>
      </c>
      <c r="G324" s="334" t="s">
        <v>5482</v>
      </c>
      <c r="H324" s="259"/>
      <c r="I324" s="156" t="s">
        <v>170</v>
      </c>
      <c r="J324" s="335" t="s">
        <v>5483</v>
      </c>
      <c r="K324" s="259"/>
      <c r="L324" s="155" t="s">
        <v>5473</v>
      </c>
      <c r="M324" s="334" t="s">
        <v>5470</v>
      </c>
      <c r="N324" s="259"/>
      <c r="O324" s="334" t="s">
        <v>5482</v>
      </c>
      <c r="P324" s="259"/>
      <c r="Q324" s="146"/>
      <c r="R324" s="158" t="s">
        <v>5519</v>
      </c>
      <c r="S324" s="148" t="s">
        <v>5521</v>
      </c>
    </row>
    <row r="325" spans="1:19" ht="21" customHeight="1">
      <c r="A325" s="332" t="s">
        <v>3223</v>
      </c>
      <c r="B325" s="259"/>
      <c r="C325" s="333" t="s">
        <v>5516</v>
      </c>
      <c r="D325" s="259"/>
      <c r="E325" s="155" t="s">
        <v>5479</v>
      </c>
      <c r="F325" s="155" t="s">
        <v>5470</v>
      </c>
      <c r="G325" s="334" t="s">
        <v>5482</v>
      </c>
      <c r="H325" s="259"/>
      <c r="I325" s="156" t="s">
        <v>170</v>
      </c>
      <c r="J325" s="335" t="s">
        <v>5472</v>
      </c>
      <c r="K325" s="259"/>
      <c r="L325" s="155" t="s">
        <v>5473</v>
      </c>
      <c r="M325" s="334" t="s">
        <v>5470</v>
      </c>
      <c r="N325" s="259"/>
      <c r="O325" s="334" t="s">
        <v>5482</v>
      </c>
      <c r="P325" s="259"/>
      <c r="Q325" s="146"/>
      <c r="R325" s="158" t="s">
        <v>5519</v>
      </c>
      <c r="S325" s="148" t="s">
        <v>5521</v>
      </c>
    </row>
    <row r="326" spans="1:19" ht="21" customHeight="1">
      <c r="A326" s="332" t="s">
        <v>3227</v>
      </c>
      <c r="B326" s="259"/>
      <c r="C326" s="333" t="s">
        <v>5516</v>
      </c>
      <c r="D326" s="259"/>
      <c r="E326" s="155" t="s">
        <v>5479</v>
      </c>
      <c r="F326" s="155" t="s">
        <v>5470</v>
      </c>
      <c r="G326" s="334" t="s">
        <v>5482</v>
      </c>
      <c r="H326" s="259"/>
      <c r="I326" s="156" t="s">
        <v>170</v>
      </c>
      <c r="J326" s="335" t="s">
        <v>5472</v>
      </c>
      <c r="K326" s="259"/>
      <c r="L326" s="155" t="s">
        <v>5473</v>
      </c>
      <c r="M326" s="334" t="s">
        <v>5470</v>
      </c>
      <c r="N326" s="259"/>
      <c r="O326" s="334" t="s">
        <v>5482</v>
      </c>
      <c r="P326" s="259"/>
      <c r="Q326" s="146"/>
      <c r="R326" s="158" t="s">
        <v>5519</v>
      </c>
      <c r="S326" s="148" t="s">
        <v>5521</v>
      </c>
    </row>
    <row r="327" spans="1:19" ht="21" customHeight="1">
      <c r="A327" s="332" t="s">
        <v>3231</v>
      </c>
      <c r="B327" s="259"/>
      <c r="C327" s="333" t="s">
        <v>5516</v>
      </c>
      <c r="D327" s="259"/>
      <c r="E327" s="155" t="s">
        <v>5479</v>
      </c>
      <c r="F327" s="155" t="s">
        <v>5470</v>
      </c>
      <c r="G327" s="334" t="s">
        <v>5482</v>
      </c>
      <c r="H327" s="259"/>
      <c r="I327" s="156" t="s">
        <v>170</v>
      </c>
      <c r="J327" s="335" t="s">
        <v>5472</v>
      </c>
      <c r="K327" s="259"/>
      <c r="L327" s="155" t="s">
        <v>5473</v>
      </c>
      <c r="M327" s="334" t="s">
        <v>5470</v>
      </c>
      <c r="N327" s="259"/>
      <c r="O327" s="334" t="s">
        <v>5482</v>
      </c>
      <c r="P327" s="259"/>
      <c r="Q327" s="146"/>
      <c r="R327" s="158" t="s">
        <v>5519</v>
      </c>
      <c r="S327" s="148" t="s">
        <v>5521</v>
      </c>
    </row>
    <row r="328" spans="1:19" ht="21" customHeight="1">
      <c r="A328" s="332" t="s">
        <v>3235</v>
      </c>
      <c r="B328" s="259"/>
      <c r="C328" s="333" t="s">
        <v>5516</v>
      </c>
      <c r="D328" s="259"/>
      <c r="E328" s="155" t="s">
        <v>5479</v>
      </c>
      <c r="F328" s="155" t="s">
        <v>5470</v>
      </c>
      <c r="G328" s="334" t="s">
        <v>5482</v>
      </c>
      <c r="H328" s="259"/>
      <c r="I328" s="156" t="s">
        <v>170</v>
      </c>
      <c r="J328" s="335" t="s">
        <v>5472</v>
      </c>
      <c r="K328" s="259"/>
      <c r="L328" s="155" t="s">
        <v>5473</v>
      </c>
      <c r="M328" s="334" t="s">
        <v>5470</v>
      </c>
      <c r="N328" s="259"/>
      <c r="O328" s="334" t="s">
        <v>5482</v>
      </c>
      <c r="P328" s="259"/>
      <c r="Q328" s="146"/>
      <c r="R328" s="158" t="s">
        <v>5519</v>
      </c>
      <c r="S328" s="148" t="s">
        <v>5521</v>
      </c>
    </row>
    <row r="329" spans="1:19" ht="21" customHeight="1">
      <c r="A329" s="332" t="s">
        <v>3395</v>
      </c>
      <c r="B329" s="259"/>
      <c r="C329" s="333" t="s">
        <v>5516</v>
      </c>
      <c r="D329" s="259"/>
      <c r="E329" s="155" t="s">
        <v>5479</v>
      </c>
      <c r="F329" s="155" t="s">
        <v>5470</v>
      </c>
      <c r="G329" s="334" t="s">
        <v>5482</v>
      </c>
      <c r="H329" s="259"/>
      <c r="I329" s="156" t="s">
        <v>170</v>
      </c>
      <c r="J329" s="335" t="s">
        <v>5483</v>
      </c>
      <c r="K329" s="259"/>
      <c r="L329" s="155" t="s">
        <v>5473</v>
      </c>
      <c r="M329" s="334" t="s">
        <v>5470</v>
      </c>
      <c r="N329" s="259"/>
      <c r="O329" s="334" t="s">
        <v>5482</v>
      </c>
      <c r="P329" s="259"/>
      <c r="Q329" s="146"/>
      <c r="R329" s="158" t="s">
        <v>5519</v>
      </c>
      <c r="S329" s="148" t="s">
        <v>5521</v>
      </c>
    </row>
    <row r="330" spans="1:19" ht="21" customHeight="1">
      <c r="A330" s="332" t="s">
        <v>3397</v>
      </c>
      <c r="B330" s="259"/>
      <c r="C330" s="333" t="s">
        <v>5516</v>
      </c>
      <c r="D330" s="259"/>
      <c r="E330" s="155" t="s">
        <v>5479</v>
      </c>
      <c r="F330" s="155" t="s">
        <v>5470</v>
      </c>
      <c r="G330" s="334" t="s">
        <v>5482</v>
      </c>
      <c r="H330" s="259"/>
      <c r="I330" s="156" t="s">
        <v>170</v>
      </c>
      <c r="J330" s="335" t="s">
        <v>5483</v>
      </c>
      <c r="K330" s="259"/>
      <c r="L330" s="155" t="s">
        <v>5473</v>
      </c>
      <c r="M330" s="334" t="s">
        <v>5470</v>
      </c>
      <c r="N330" s="259"/>
      <c r="O330" s="334" t="s">
        <v>5482</v>
      </c>
      <c r="P330" s="259"/>
      <c r="Q330" s="146"/>
      <c r="R330" s="158" t="s">
        <v>5519</v>
      </c>
      <c r="S330" s="148" t="s">
        <v>5521</v>
      </c>
    </row>
    <row r="331" spans="1:19" ht="21" customHeight="1">
      <c r="A331" s="332" t="s">
        <v>3399</v>
      </c>
      <c r="B331" s="259"/>
      <c r="C331" s="333" t="s">
        <v>5516</v>
      </c>
      <c r="D331" s="259"/>
      <c r="E331" s="155" t="s">
        <v>5479</v>
      </c>
      <c r="F331" s="155" t="s">
        <v>5470</v>
      </c>
      <c r="G331" s="334" t="s">
        <v>5482</v>
      </c>
      <c r="H331" s="259"/>
      <c r="I331" s="156" t="s">
        <v>170</v>
      </c>
      <c r="J331" s="335" t="s">
        <v>5483</v>
      </c>
      <c r="K331" s="259"/>
      <c r="L331" s="155" t="s">
        <v>5473</v>
      </c>
      <c r="M331" s="334" t="s">
        <v>5470</v>
      </c>
      <c r="N331" s="259"/>
      <c r="O331" s="334" t="s">
        <v>5482</v>
      </c>
      <c r="P331" s="259"/>
      <c r="Q331" s="146"/>
      <c r="R331" s="158" t="s">
        <v>5519</v>
      </c>
      <c r="S331" s="148" t="s">
        <v>5521</v>
      </c>
    </row>
    <row r="332" spans="1:19" ht="21" customHeight="1">
      <c r="A332" s="332" t="s">
        <v>3401</v>
      </c>
      <c r="B332" s="259"/>
      <c r="C332" s="333" t="s">
        <v>5516</v>
      </c>
      <c r="D332" s="259"/>
      <c r="E332" s="155" t="s">
        <v>5479</v>
      </c>
      <c r="F332" s="155" t="s">
        <v>5470</v>
      </c>
      <c r="G332" s="334" t="s">
        <v>5482</v>
      </c>
      <c r="H332" s="259"/>
      <c r="I332" s="156" t="s">
        <v>170</v>
      </c>
      <c r="J332" s="335" t="s">
        <v>5483</v>
      </c>
      <c r="K332" s="259"/>
      <c r="L332" s="155" t="s">
        <v>5473</v>
      </c>
      <c r="M332" s="334" t="s">
        <v>5470</v>
      </c>
      <c r="N332" s="259"/>
      <c r="O332" s="334" t="s">
        <v>5482</v>
      </c>
      <c r="P332" s="259"/>
      <c r="Q332" s="146"/>
      <c r="R332" s="158" t="s">
        <v>5519</v>
      </c>
      <c r="S332" s="148" t="s">
        <v>5521</v>
      </c>
    </row>
    <row r="333" spans="1:19" ht="21" customHeight="1">
      <c r="A333" s="332" t="s">
        <v>3403</v>
      </c>
      <c r="B333" s="259"/>
      <c r="C333" s="333" t="s">
        <v>5516</v>
      </c>
      <c r="D333" s="259"/>
      <c r="E333" s="155" t="s">
        <v>5479</v>
      </c>
      <c r="F333" s="155" t="s">
        <v>5470</v>
      </c>
      <c r="G333" s="334" t="s">
        <v>5482</v>
      </c>
      <c r="H333" s="259"/>
      <c r="I333" s="156" t="s">
        <v>170</v>
      </c>
      <c r="J333" s="335" t="s">
        <v>5483</v>
      </c>
      <c r="K333" s="259"/>
      <c r="L333" s="155" t="s">
        <v>5473</v>
      </c>
      <c r="M333" s="334" t="s">
        <v>5470</v>
      </c>
      <c r="N333" s="259"/>
      <c r="O333" s="334" t="s">
        <v>5482</v>
      </c>
      <c r="P333" s="259"/>
      <c r="Q333" s="146"/>
      <c r="R333" s="158" t="s">
        <v>5519</v>
      </c>
      <c r="S333" s="148" t="s">
        <v>5521</v>
      </c>
    </row>
    <row r="334" spans="1:19" ht="21" customHeight="1">
      <c r="A334" s="332" t="s">
        <v>3239</v>
      </c>
      <c r="B334" s="259"/>
      <c r="C334" s="333" t="s">
        <v>5516</v>
      </c>
      <c r="D334" s="259"/>
      <c r="E334" s="155" t="s">
        <v>5479</v>
      </c>
      <c r="F334" s="155" t="s">
        <v>5470</v>
      </c>
      <c r="G334" s="334" t="s">
        <v>5482</v>
      </c>
      <c r="H334" s="259"/>
      <c r="I334" s="156" t="s">
        <v>170</v>
      </c>
      <c r="J334" s="335" t="s">
        <v>5472</v>
      </c>
      <c r="K334" s="259"/>
      <c r="L334" s="155" t="s">
        <v>5473</v>
      </c>
      <c r="M334" s="334" t="s">
        <v>5470</v>
      </c>
      <c r="N334" s="259"/>
      <c r="O334" s="334" t="s">
        <v>5482</v>
      </c>
      <c r="P334" s="259"/>
      <c r="Q334" s="146"/>
      <c r="R334" s="158" t="s">
        <v>5519</v>
      </c>
      <c r="S334" s="148" t="s">
        <v>5521</v>
      </c>
    </row>
    <row r="335" spans="1:19" ht="21" customHeight="1">
      <c r="A335" s="332" t="s">
        <v>3243</v>
      </c>
      <c r="B335" s="259"/>
      <c r="C335" s="333" t="s">
        <v>5516</v>
      </c>
      <c r="D335" s="259"/>
      <c r="E335" s="155" t="s">
        <v>5479</v>
      </c>
      <c r="F335" s="155" t="s">
        <v>5470</v>
      </c>
      <c r="G335" s="334" t="s">
        <v>5482</v>
      </c>
      <c r="H335" s="259"/>
      <c r="I335" s="156" t="s">
        <v>170</v>
      </c>
      <c r="J335" s="335" t="s">
        <v>5472</v>
      </c>
      <c r="K335" s="259"/>
      <c r="L335" s="155" t="s">
        <v>5473</v>
      </c>
      <c r="M335" s="334" t="s">
        <v>5470</v>
      </c>
      <c r="N335" s="259"/>
      <c r="O335" s="334" t="s">
        <v>5482</v>
      </c>
      <c r="P335" s="259"/>
      <c r="Q335" s="146"/>
      <c r="R335" s="158" t="s">
        <v>5519</v>
      </c>
      <c r="S335" s="148" t="s">
        <v>5521</v>
      </c>
    </row>
    <row r="336" spans="1:19" ht="21" customHeight="1">
      <c r="A336" s="332" t="s">
        <v>3451</v>
      </c>
      <c r="B336" s="259"/>
      <c r="C336" s="333" t="s">
        <v>5516</v>
      </c>
      <c r="D336" s="259"/>
      <c r="E336" s="155" t="s">
        <v>5479</v>
      </c>
      <c r="F336" s="155" t="s">
        <v>5470</v>
      </c>
      <c r="G336" s="334" t="s">
        <v>5482</v>
      </c>
      <c r="H336" s="259"/>
      <c r="I336" s="156" t="s">
        <v>170</v>
      </c>
      <c r="J336" s="335" t="s">
        <v>5483</v>
      </c>
      <c r="K336" s="259"/>
      <c r="L336" s="155" t="s">
        <v>5473</v>
      </c>
      <c r="M336" s="334" t="s">
        <v>5470</v>
      </c>
      <c r="N336" s="259"/>
      <c r="O336" s="334" t="s">
        <v>5482</v>
      </c>
      <c r="P336" s="259"/>
      <c r="Q336" s="146"/>
      <c r="R336" s="158" t="s">
        <v>5519</v>
      </c>
      <c r="S336" s="148" t="s">
        <v>5521</v>
      </c>
    </row>
    <row r="337" spans="1:21" ht="21" customHeight="1">
      <c r="A337" s="332" t="s">
        <v>3453</v>
      </c>
      <c r="B337" s="259"/>
      <c r="C337" s="333" t="s">
        <v>5516</v>
      </c>
      <c r="D337" s="259"/>
      <c r="E337" s="155" t="s">
        <v>5479</v>
      </c>
      <c r="F337" s="155" t="s">
        <v>5470</v>
      </c>
      <c r="G337" s="334" t="s">
        <v>5482</v>
      </c>
      <c r="H337" s="259"/>
      <c r="I337" s="156" t="s">
        <v>170</v>
      </c>
      <c r="J337" s="335" t="s">
        <v>5483</v>
      </c>
      <c r="K337" s="259"/>
      <c r="L337" s="155" t="s">
        <v>5473</v>
      </c>
      <c r="M337" s="334" t="s">
        <v>5470</v>
      </c>
      <c r="N337" s="259"/>
      <c r="O337" s="334" t="s">
        <v>5482</v>
      </c>
      <c r="P337" s="259"/>
      <c r="Q337" s="146"/>
      <c r="R337" s="158" t="s">
        <v>5519</v>
      </c>
      <c r="S337" s="148" t="s">
        <v>5521</v>
      </c>
    </row>
    <row r="338" spans="1:21" ht="21" customHeight="1">
      <c r="A338" s="332" t="s">
        <v>3455</v>
      </c>
      <c r="B338" s="259"/>
      <c r="C338" s="333" t="s">
        <v>5516</v>
      </c>
      <c r="D338" s="259"/>
      <c r="E338" s="155" t="s">
        <v>5479</v>
      </c>
      <c r="F338" s="155" t="s">
        <v>5470</v>
      </c>
      <c r="G338" s="334" t="s">
        <v>5482</v>
      </c>
      <c r="H338" s="259"/>
      <c r="I338" s="156" t="s">
        <v>170</v>
      </c>
      <c r="J338" s="335" t="s">
        <v>5483</v>
      </c>
      <c r="K338" s="259"/>
      <c r="L338" s="155" t="s">
        <v>5473</v>
      </c>
      <c r="M338" s="334" t="s">
        <v>5470</v>
      </c>
      <c r="N338" s="259"/>
      <c r="O338" s="334" t="s">
        <v>5482</v>
      </c>
      <c r="P338" s="259"/>
      <c r="Q338" s="146"/>
      <c r="R338" s="158" t="s">
        <v>5519</v>
      </c>
      <c r="S338" s="148" t="s">
        <v>5521</v>
      </c>
    </row>
    <row r="339" spans="1:21" ht="21" customHeight="1">
      <c r="A339" s="332" t="s">
        <v>3457</v>
      </c>
      <c r="B339" s="259"/>
      <c r="C339" s="333" t="s">
        <v>5516</v>
      </c>
      <c r="D339" s="259"/>
      <c r="E339" s="155" t="s">
        <v>5479</v>
      </c>
      <c r="F339" s="155" t="s">
        <v>5470</v>
      </c>
      <c r="G339" s="334" t="s">
        <v>5482</v>
      </c>
      <c r="H339" s="259"/>
      <c r="I339" s="156" t="s">
        <v>170</v>
      </c>
      <c r="J339" s="335" t="s">
        <v>5483</v>
      </c>
      <c r="K339" s="259"/>
      <c r="L339" s="155" t="s">
        <v>5473</v>
      </c>
      <c r="M339" s="334" t="s">
        <v>5470</v>
      </c>
      <c r="N339" s="259"/>
      <c r="O339" s="334" t="s">
        <v>5482</v>
      </c>
      <c r="P339" s="259"/>
      <c r="Q339" s="146"/>
      <c r="R339" s="158" t="s">
        <v>5519</v>
      </c>
      <c r="S339" s="148" t="s">
        <v>5521</v>
      </c>
    </row>
    <row r="340" spans="1:21" ht="21" customHeight="1">
      <c r="A340" s="332" t="s">
        <v>3459</v>
      </c>
      <c r="B340" s="259"/>
      <c r="C340" s="333" t="s">
        <v>5516</v>
      </c>
      <c r="D340" s="259"/>
      <c r="E340" s="155" t="s">
        <v>5479</v>
      </c>
      <c r="F340" s="155" t="s">
        <v>5470</v>
      </c>
      <c r="G340" s="334" t="s">
        <v>5482</v>
      </c>
      <c r="H340" s="259"/>
      <c r="I340" s="156" t="s">
        <v>170</v>
      </c>
      <c r="J340" s="335" t="s">
        <v>5483</v>
      </c>
      <c r="K340" s="259"/>
      <c r="L340" s="155" t="s">
        <v>5473</v>
      </c>
      <c r="M340" s="334" t="s">
        <v>5470</v>
      </c>
      <c r="N340" s="259"/>
      <c r="O340" s="334" t="s">
        <v>5482</v>
      </c>
      <c r="P340" s="259"/>
      <c r="Q340" s="146"/>
      <c r="R340" s="158" t="s">
        <v>5519</v>
      </c>
      <c r="S340" s="148" t="s">
        <v>5521</v>
      </c>
    </row>
    <row r="341" spans="1:21" ht="21" customHeight="1">
      <c r="A341" s="332" t="s">
        <v>3140</v>
      </c>
      <c r="B341" s="259"/>
      <c r="C341" s="333" t="s">
        <v>5516</v>
      </c>
      <c r="D341" s="259"/>
      <c r="E341" s="155" t="s">
        <v>5479</v>
      </c>
      <c r="F341" s="155" t="s">
        <v>5470</v>
      </c>
      <c r="G341" s="334" t="s">
        <v>5482</v>
      </c>
      <c r="H341" s="259"/>
      <c r="I341" s="156" t="s">
        <v>170</v>
      </c>
      <c r="J341" s="335" t="s">
        <v>5472</v>
      </c>
      <c r="K341" s="259"/>
      <c r="L341" s="155" t="s">
        <v>5473</v>
      </c>
      <c r="M341" s="334" t="s">
        <v>5470</v>
      </c>
      <c r="N341" s="259"/>
      <c r="O341" s="334" t="s">
        <v>5482</v>
      </c>
      <c r="P341" s="259"/>
      <c r="Q341" s="146"/>
      <c r="R341" s="158" t="s">
        <v>5519</v>
      </c>
      <c r="S341" s="148" t="s">
        <v>5521</v>
      </c>
    </row>
    <row r="342" spans="1:21" ht="21" customHeight="1">
      <c r="A342" s="332" t="s">
        <v>3499</v>
      </c>
      <c r="B342" s="259"/>
      <c r="C342" s="333" t="s">
        <v>5516</v>
      </c>
      <c r="D342" s="259"/>
      <c r="E342" s="155" t="s">
        <v>5479</v>
      </c>
      <c r="F342" s="155" t="s">
        <v>5470</v>
      </c>
      <c r="G342" s="334" t="s">
        <v>5482</v>
      </c>
      <c r="H342" s="259"/>
      <c r="I342" s="156" t="s">
        <v>170</v>
      </c>
      <c r="J342" s="335" t="s">
        <v>5483</v>
      </c>
      <c r="K342" s="259"/>
      <c r="L342" s="155" t="s">
        <v>5473</v>
      </c>
      <c r="M342" s="334" t="s">
        <v>5470</v>
      </c>
      <c r="N342" s="259"/>
      <c r="O342" s="334" t="s">
        <v>5482</v>
      </c>
      <c r="P342" s="259"/>
      <c r="Q342" s="146"/>
      <c r="R342" s="158" t="s">
        <v>5519</v>
      </c>
      <c r="S342" s="148" t="s">
        <v>5521</v>
      </c>
    </row>
    <row r="343" spans="1:21" ht="21" customHeight="1">
      <c r="A343" s="332" t="s">
        <v>3501</v>
      </c>
      <c r="B343" s="259"/>
      <c r="C343" s="333" t="s">
        <v>5516</v>
      </c>
      <c r="D343" s="259"/>
      <c r="E343" s="155" t="s">
        <v>5479</v>
      </c>
      <c r="F343" s="155" t="s">
        <v>5470</v>
      </c>
      <c r="G343" s="334" t="s">
        <v>5482</v>
      </c>
      <c r="H343" s="259"/>
      <c r="I343" s="156" t="s">
        <v>170</v>
      </c>
      <c r="J343" s="335" t="s">
        <v>5483</v>
      </c>
      <c r="K343" s="259"/>
      <c r="L343" s="155" t="s">
        <v>5473</v>
      </c>
      <c r="M343" s="334" t="s">
        <v>5470</v>
      </c>
      <c r="N343" s="259"/>
      <c r="O343" s="334" t="s">
        <v>5482</v>
      </c>
      <c r="P343" s="259"/>
      <c r="Q343" s="146"/>
      <c r="R343" s="158" t="s">
        <v>5519</v>
      </c>
      <c r="S343" s="148" t="s">
        <v>5521</v>
      </c>
    </row>
    <row r="344" spans="1:21" ht="21" customHeight="1">
      <c r="A344" s="332" t="s">
        <v>3503</v>
      </c>
      <c r="B344" s="259"/>
      <c r="C344" s="333" t="s">
        <v>5516</v>
      </c>
      <c r="D344" s="259"/>
      <c r="E344" s="155" t="s">
        <v>5479</v>
      </c>
      <c r="F344" s="155" t="s">
        <v>5470</v>
      </c>
      <c r="G344" s="334" t="s">
        <v>5482</v>
      </c>
      <c r="H344" s="259"/>
      <c r="I344" s="156" t="s">
        <v>170</v>
      </c>
      <c r="J344" s="335" t="s">
        <v>5483</v>
      </c>
      <c r="K344" s="259"/>
      <c r="L344" s="155" t="s">
        <v>5473</v>
      </c>
      <c r="M344" s="334" t="s">
        <v>5470</v>
      </c>
      <c r="N344" s="259"/>
      <c r="O344" s="334" t="s">
        <v>5482</v>
      </c>
      <c r="P344" s="259"/>
      <c r="Q344" s="146"/>
      <c r="R344" s="158" t="s">
        <v>5519</v>
      </c>
      <c r="S344" s="148" t="s">
        <v>5521</v>
      </c>
    </row>
    <row r="345" spans="1:21" ht="21" customHeight="1">
      <c r="A345" s="332" t="s">
        <v>3505</v>
      </c>
      <c r="B345" s="259"/>
      <c r="C345" s="333" t="s">
        <v>5516</v>
      </c>
      <c r="D345" s="259"/>
      <c r="E345" s="155" t="s">
        <v>5479</v>
      </c>
      <c r="F345" s="155" t="s">
        <v>5470</v>
      </c>
      <c r="G345" s="334" t="s">
        <v>5482</v>
      </c>
      <c r="H345" s="259"/>
      <c r="I345" s="156" t="s">
        <v>170</v>
      </c>
      <c r="J345" s="335" t="s">
        <v>5483</v>
      </c>
      <c r="K345" s="259"/>
      <c r="L345" s="155" t="s">
        <v>5473</v>
      </c>
      <c r="M345" s="334" t="s">
        <v>5470</v>
      </c>
      <c r="N345" s="259"/>
      <c r="O345" s="334" t="s">
        <v>5482</v>
      </c>
      <c r="P345" s="259"/>
      <c r="Q345" s="146"/>
      <c r="R345" s="158" t="s">
        <v>5519</v>
      </c>
      <c r="S345" s="148" t="s">
        <v>5521</v>
      </c>
    </row>
    <row r="346" spans="1:21" ht="21" customHeight="1">
      <c r="A346" s="332" t="s">
        <v>3215</v>
      </c>
      <c r="B346" s="259"/>
      <c r="C346" s="333" t="s">
        <v>5516</v>
      </c>
      <c r="D346" s="259"/>
      <c r="E346" s="155" t="s">
        <v>5479</v>
      </c>
      <c r="F346" s="155" t="s">
        <v>5470</v>
      </c>
      <c r="G346" s="334" t="s">
        <v>5482</v>
      </c>
      <c r="H346" s="259"/>
      <c r="I346" s="156" t="s">
        <v>170</v>
      </c>
      <c r="J346" s="335" t="s">
        <v>5472</v>
      </c>
      <c r="K346" s="259"/>
      <c r="L346" s="155" t="s">
        <v>5473</v>
      </c>
      <c r="M346" s="334" t="s">
        <v>5470</v>
      </c>
      <c r="N346" s="259"/>
      <c r="O346" s="334" t="s">
        <v>5482</v>
      </c>
      <c r="P346" s="259"/>
      <c r="Q346" s="146"/>
      <c r="R346" s="158" t="s">
        <v>5519</v>
      </c>
      <c r="S346" s="148" t="s">
        <v>5521</v>
      </c>
    </row>
    <row r="347" spans="1:21" ht="21" customHeight="1">
      <c r="A347" s="332" t="s">
        <v>3219</v>
      </c>
      <c r="B347" s="259"/>
      <c r="C347" s="333" t="s">
        <v>5516</v>
      </c>
      <c r="D347" s="259"/>
      <c r="E347" s="155" t="s">
        <v>5479</v>
      </c>
      <c r="F347" s="155" t="s">
        <v>5470</v>
      </c>
      <c r="G347" s="334" t="s">
        <v>5482</v>
      </c>
      <c r="H347" s="259"/>
      <c r="I347" s="156" t="s">
        <v>170</v>
      </c>
      <c r="J347" s="335" t="s">
        <v>5472</v>
      </c>
      <c r="K347" s="259"/>
      <c r="L347" s="155" t="s">
        <v>5473</v>
      </c>
      <c r="M347" s="334" t="s">
        <v>5470</v>
      </c>
      <c r="N347" s="259"/>
      <c r="O347" s="334" t="s">
        <v>5482</v>
      </c>
      <c r="P347" s="259"/>
      <c r="Q347" s="146"/>
      <c r="R347" s="158" t="s">
        <v>5519</v>
      </c>
      <c r="S347" s="148" t="s">
        <v>5521</v>
      </c>
    </row>
    <row r="348" spans="1:21" ht="24" customHeight="1">
      <c r="A348" s="336" t="s">
        <v>3547</v>
      </c>
      <c r="B348" s="259"/>
      <c r="C348" s="333" t="s">
        <v>5516</v>
      </c>
      <c r="D348" s="259"/>
      <c r="E348" s="155" t="s">
        <v>5479</v>
      </c>
      <c r="F348" s="155" t="s">
        <v>5470</v>
      </c>
      <c r="G348" s="334" t="s">
        <v>5482</v>
      </c>
      <c r="H348" s="259"/>
      <c r="I348" s="156" t="s">
        <v>170</v>
      </c>
      <c r="J348" s="335" t="s">
        <v>5483</v>
      </c>
      <c r="K348" s="259"/>
      <c r="L348" s="155" t="s">
        <v>5473</v>
      </c>
      <c r="M348" s="334" t="s">
        <v>5470</v>
      </c>
      <c r="N348" s="259"/>
      <c r="O348" s="334" t="s">
        <v>5482</v>
      </c>
      <c r="P348" s="259"/>
      <c r="Q348" s="146"/>
      <c r="R348" s="158" t="s">
        <v>5519</v>
      </c>
      <c r="S348" s="148" t="s">
        <v>5521</v>
      </c>
      <c r="T348" s="343" t="s">
        <v>5522</v>
      </c>
      <c r="U348" s="342" t="s">
        <v>5523</v>
      </c>
    </row>
    <row r="349" spans="1:21" ht="24" customHeight="1">
      <c r="A349" s="336" t="s">
        <v>3549</v>
      </c>
      <c r="B349" s="259"/>
      <c r="C349" s="333" t="s">
        <v>5516</v>
      </c>
      <c r="D349" s="259"/>
      <c r="E349" s="155" t="s">
        <v>5479</v>
      </c>
      <c r="F349" s="155" t="s">
        <v>5470</v>
      </c>
      <c r="G349" s="334" t="s">
        <v>5482</v>
      </c>
      <c r="H349" s="259"/>
      <c r="I349" s="156" t="s">
        <v>170</v>
      </c>
      <c r="J349" s="335" t="s">
        <v>5483</v>
      </c>
      <c r="K349" s="259"/>
      <c r="L349" s="155" t="s">
        <v>5473</v>
      </c>
      <c r="M349" s="334" t="s">
        <v>5470</v>
      </c>
      <c r="N349" s="259"/>
      <c r="O349" s="334" t="s">
        <v>5482</v>
      </c>
      <c r="P349" s="259"/>
      <c r="Q349" s="146"/>
      <c r="R349" s="158" t="s">
        <v>5519</v>
      </c>
      <c r="S349" s="148" t="s">
        <v>5521</v>
      </c>
      <c r="T349" s="301"/>
      <c r="U349" s="301"/>
    </row>
    <row r="350" spans="1:21" ht="24" customHeight="1">
      <c r="A350" s="336" t="s">
        <v>3547</v>
      </c>
      <c r="B350" s="259"/>
      <c r="C350" s="333" t="s">
        <v>5524</v>
      </c>
      <c r="D350" s="259"/>
      <c r="E350" s="155" t="s">
        <v>5479</v>
      </c>
      <c r="F350" s="155" t="s">
        <v>5470</v>
      </c>
      <c r="G350" s="334" t="s">
        <v>5482</v>
      </c>
      <c r="H350" s="259"/>
      <c r="I350" s="156" t="s">
        <v>170</v>
      </c>
      <c r="J350" s="335" t="s">
        <v>5483</v>
      </c>
      <c r="K350" s="259"/>
      <c r="L350" s="155" t="s">
        <v>5473</v>
      </c>
      <c r="M350" s="334" t="s">
        <v>5470</v>
      </c>
      <c r="N350" s="259"/>
      <c r="O350" s="334" t="s">
        <v>5482</v>
      </c>
      <c r="P350" s="259"/>
      <c r="Q350" s="146"/>
      <c r="R350" s="158" t="s">
        <v>5519</v>
      </c>
      <c r="S350" s="148" t="s">
        <v>5521</v>
      </c>
      <c r="T350" s="301"/>
      <c r="U350" s="301"/>
    </row>
    <row r="351" spans="1:21" ht="21" customHeight="1">
      <c r="A351" s="336" t="s">
        <v>3549</v>
      </c>
      <c r="B351" s="259"/>
      <c r="C351" s="333" t="s">
        <v>5524</v>
      </c>
      <c r="D351" s="259"/>
      <c r="E351" s="155" t="s">
        <v>5479</v>
      </c>
      <c r="F351" s="155" t="s">
        <v>5470</v>
      </c>
      <c r="G351" s="334" t="s">
        <v>5482</v>
      </c>
      <c r="H351" s="259"/>
      <c r="I351" s="156" t="s">
        <v>170</v>
      </c>
      <c r="J351" s="335" t="s">
        <v>5483</v>
      </c>
      <c r="K351" s="259"/>
      <c r="L351" s="155" t="s">
        <v>5473</v>
      </c>
      <c r="M351" s="334" t="s">
        <v>5470</v>
      </c>
      <c r="N351" s="259"/>
      <c r="O351" s="334" t="s">
        <v>5482</v>
      </c>
      <c r="P351" s="259"/>
      <c r="Q351" s="146"/>
      <c r="R351" s="158" t="s">
        <v>5519</v>
      </c>
      <c r="S351" s="148" t="s">
        <v>5521</v>
      </c>
      <c r="T351" s="301"/>
      <c r="U351" s="301"/>
    </row>
    <row r="352" spans="1:21" ht="21" customHeight="1">
      <c r="A352" s="332" t="s">
        <v>3874</v>
      </c>
      <c r="B352" s="259"/>
      <c r="C352" s="333" t="s">
        <v>5525</v>
      </c>
      <c r="D352" s="259"/>
      <c r="E352" s="155" t="s">
        <v>5479</v>
      </c>
      <c r="F352" s="155" t="s">
        <v>5470</v>
      </c>
      <c r="G352" s="334" t="s">
        <v>5482</v>
      </c>
      <c r="H352" s="259"/>
      <c r="I352" s="156" t="s">
        <v>170</v>
      </c>
      <c r="J352" s="335" t="s">
        <v>5483</v>
      </c>
      <c r="K352" s="259"/>
      <c r="L352" s="155" t="s">
        <v>5473</v>
      </c>
      <c r="M352" s="334" t="s">
        <v>5470</v>
      </c>
      <c r="N352" s="259"/>
      <c r="O352" s="334" t="s">
        <v>5482</v>
      </c>
      <c r="P352" s="259"/>
      <c r="Q352" s="146"/>
      <c r="R352" s="158" t="s">
        <v>5519</v>
      </c>
      <c r="S352" s="148" t="s">
        <v>5521</v>
      </c>
    </row>
    <row r="353" spans="1:19" ht="21" customHeight="1">
      <c r="A353" s="332" t="s">
        <v>3876</v>
      </c>
      <c r="B353" s="259"/>
      <c r="C353" s="333" t="s">
        <v>5525</v>
      </c>
      <c r="D353" s="259"/>
      <c r="E353" s="155" t="s">
        <v>5479</v>
      </c>
      <c r="F353" s="155" t="s">
        <v>5470</v>
      </c>
      <c r="G353" s="334" t="s">
        <v>5482</v>
      </c>
      <c r="H353" s="259"/>
      <c r="I353" s="156" t="s">
        <v>170</v>
      </c>
      <c r="J353" s="335" t="s">
        <v>5483</v>
      </c>
      <c r="K353" s="259"/>
      <c r="L353" s="155" t="s">
        <v>5473</v>
      </c>
      <c r="M353" s="334" t="s">
        <v>5470</v>
      </c>
      <c r="N353" s="259"/>
      <c r="O353" s="334" t="s">
        <v>5482</v>
      </c>
      <c r="P353" s="259"/>
      <c r="Q353" s="146"/>
      <c r="R353" s="158" t="s">
        <v>5519</v>
      </c>
      <c r="S353" s="148" t="s">
        <v>5521</v>
      </c>
    </row>
    <row r="354" spans="1:19" ht="21" customHeight="1">
      <c r="A354" s="332" t="s">
        <v>3248</v>
      </c>
      <c r="B354" s="259"/>
      <c r="C354" s="333" t="s">
        <v>5526</v>
      </c>
      <c r="D354" s="259"/>
      <c r="E354" s="162" t="s">
        <v>5527</v>
      </c>
      <c r="F354" s="155" t="s">
        <v>5470</v>
      </c>
      <c r="G354" s="334" t="s">
        <v>5482</v>
      </c>
      <c r="H354" s="259"/>
      <c r="I354" s="156" t="s">
        <v>170</v>
      </c>
      <c r="J354" s="335" t="s">
        <v>5472</v>
      </c>
      <c r="K354" s="259"/>
      <c r="L354" s="155" t="s">
        <v>5473</v>
      </c>
      <c r="M354" s="334" t="s">
        <v>5470</v>
      </c>
      <c r="N354" s="259"/>
      <c r="O354" s="334" t="s">
        <v>5482</v>
      </c>
      <c r="P354" s="259"/>
      <c r="Q354" s="146"/>
      <c r="R354" s="158" t="s">
        <v>5519</v>
      </c>
      <c r="S354" s="148" t="s">
        <v>5528</v>
      </c>
    </row>
    <row r="355" spans="1:19" ht="21" customHeight="1">
      <c r="A355" s="332" t="s">
        <v>3252</v>
      </c>
      <c r="B355" s="259"/>
      <c r="C355" s="333" t="s">
        <v>5526</v>
      </c>
      <c r="D355" s="259"/>
      <c r="E355" s="162" t="s">
        <v>5527</v>
      </c>
      <c r="F355" s="155" t="s">
        <v>5470</v>
      </c>
      <c r="G355" s="334" t="s">
        <v>5482</v>
      </c>
      <c r="H355" s="259"/>
      <c r="I355" s="156" t="s">
        <v>170</v>
      </c>
      <c r="J355" s="335" t="s">
        <v>5472</v>
      </c>
      <c r="K355" s="259"/>
      <c r="L355" s="155" t="s">
        <v>5473</v>
      </c>
      <c r="M355" s="334" t="s">
        <v>5470</v>
      </c>
      <c r="N355" s="259"/>
      <c r="O355" s="334" t="s">
        <v>5482</v>
      </c>
      <c r="P355" s="259"/>
      <c r="Q355" s="146"/>
      <c r="R355" s="158" t="s">
        <v>5519</v>
      </c>
      <c r="S355" s="148" t="s">
        <v>5528</v>
      </c>
    </row>
    <row r="356" spans="1:19" ht="21" hidden="1" customHeight="1">
      <c r="A356" s="316" t="s">
        <v>2965</v>
      </c>
      <c r="B356" s="259"/>
      <c r="C356" s="325" t="s">
        <v>5529</v>
      </c>
      <c r="D356" s="259"/>
      <c r="E356" s="144" t="s">
        <v>5479</v>
      </c>
      <c r="F356" s="144" t="s">
        <v>5470</v>
      </c>
      <c r="G356" s="318" t="s">
        <v>5482</v>
      </c>
      <c r="H356" s="259"/>
      <c r="I356" s="145" t="s">
        <v>170</v>
      </c>
      <c r="J356" s="317" t="s">
        <v>5483</v>
      </c>
      <c r="K356" s="259"/>
      <c r="L356" s="149" t="s">
        <v>5497</v>
      </c>
      <c r="M356" s="318" t="s">
        <v>5470</v>
      </c>
      <c r="N356" s="259"/>
      <c r="O356" s="318" t="s">
        <v>5482</v>
      </c>
      <c r="P356" s="259"/>
      <c r="Q356" s="146"/>
      <c r="R356" s="147"/>
    </row>
    <row r="357" spans="1:19" ht="21" hidden="1" customHeight="1">
      <c r="A357" s="316" t="s">
        <v>3728</v>
      </c>
      <c r="B357" s="259"/>
      <c r="C357" s="325" t="s">
        <v>5529</v>
      </c>
      <c r="D357" s="259"/>
      <c r="E357" s="144" t="s">
        <v>5479</v>
      </c>
      <c r="F357" s="144" t="s">
        <v>5470</v>
      </c>
      <c r="G357" s="318" t="s">
        <v>5482</v>
      </c>
      <c r="H357" s="259"/>
      <c r="I357" s="145" t="s">
        <v>170</v>
      </c>
      <c r="J357" s="317" t="s">
        <v>5483</v>
      </c>
      <c r="K357" s="259"/>
      <c r="L357" s="144" t="s">
        <v>5473</v>
      </c>
      <c r="M357" s="318" t="s">
        <v>5470</v>
      </c>
      <c r="N357" s="259"/>
      <c r="O357" s="318" t="s">
        <v>5482</v>
      </c>
      <c r="P357" s="259"/>
      <c r="Q357" s="146"/>
      <c r="R357" s="147"/>
    </row>
    <row r="358" spans="1:19" ht="21" hidden="1" customHeight="1">
      <c r="A358" s="316" t="s">
        <v>3733</v>
      </c>
      <c r="B358" s="259"/>
      <c r="C358" s="325" t="s">
        <v>5529</v>
      </c>
      <c r="D358" s="259"/>
      <c r="E358" s="144" t="s">
        <v>5479</v>
      </c>
      <c r="F358" s="144" t="s">
        <v>5470</v>
      </c>
      <c r="G358" s="318" t="s">
        <v>5482</v>
      </c>
      <c r="H358" s="259"/>
      <c r="I358" s="145" t="s">
        <v>170</v>
      </c>
      <c r="J358" s="317" t="s">
        <v>5483</v>
      </c>
      <c r="K358" s="259"/>
      <c r="L358" s="144" t="s">
        <v>5473</v>
      </c>
      <c r="M358" s="318" t="s">
        <v>5470</v>
      </c>
      <c r="N358" s="259"/>
      <c r="O358" s="318" t="s">
        <v>5482</v>
      </c>
      <c r="P358" s="259"/>
      <c r="Q358" s="146"/>
      <c r="R358" s="147"/>
    </row>
    <row r="359" spans="1:19" ht="21" hidden="1" customHeight="1">
      <c r="A359" s="316" t="s">
        <v>978</v>
      </c>
      <c r="B359" s="259"/>
      <c r="C359" s="325" t="s">
        <v>5529</v>
      </c>
      <c r="D359" s="259"/>
      <c r="E359" s="144" t="s">
        <v>5479</v>
      </c>
      <c r="F359" s="144" t="s">
        <v>5470</v>
      </c>
      <c r="G359" s="318" t="s">
        <v>5482</v>
      </c>
      <c r="H359" s="259"/>
      <c r="I359" s="145" t="s">
        <v>170</v>
      </c>
      <c r="J359" s="317" t="s">
        <v>5483</v>
      </c>
      <c r="K359" s="259"/>
      <c r="L359" s="144" t="s">
        <v>5473</v>
      </c>
      <c r="M359" s="318" t="s">
        <v>5470</v>
      </c>
      <c r="N359" s="259"/>
      <c r="O359" s="318" t="s">
        <v>5482</v>
      </c>
      <c r="P359" s="259"/>
      <c r="Q359" s="146"/>
      <c r="R359" s="147"/>
    </row>
    <row r="360" spans="1:19" ht="21" hidden="1" customHeight="1">
      <c r="A360" s="316" t="s">
        <v>982</v>
      </c>
      <c r="B360" s="259"/>
      <c r="C360" s="325" t="s">
        <v>5529</v>
      </c>
      <c r="D360" s="259"/>
      <c r="E360" s="144" t="s">
        <v>5479</v>
      </c>
      <c r="F360" s="144" t="s">
        <v>5470</v>
      </c>
      <c r="G360" s="318" t="s">
        <v>5482</v>
      </c>
      <c r="H360" s="259"/>
      <c r="I360" s="145" t="s">
        <v>170</v>
      </c>
      <c r="J360" s="317" t="s">
        <v>5483</v>
      </c>
      <c r="K360" s="259"/>
      <c r="L360" s="144" t="s">
        <v>5473</v>
      </c>
      <c r="M360" s="318" t="s">
        <v>5470</v>
      </c>
      <c r="N360" s="259"/>
      <c r="O360" s="318" t="s">
        <v>5482</v>
      </c>
      <c r="P360" s="259"/>
      <c r="Q360" s="146"/>
      <c r="R360" s="147"/>
    </row>
    <row r="361" spans="1:19" ht="21" hidden="1" customHeight="1">
      <c r="A361" s="316" t="s">
        <v>986</v>
      </c>
      <c r="B361" s="259"/>
      <c r="C361" s="325" t="s">
        <v>5529</v>
      </c>
      <c r="D361" s="259"/>
      <c r="E361" s="144" t="s">
        <v>5479</v>
      </c>
      <c r="F361" s="144" t="s">
        <v>5470</v>
      </c>
      <c r="G361" s="318" t="s">
        <v>5482</v>
      </c>
      <c r="H361" s="259"/>
      <c r="I361" s="145" t="s">
        <v>170</v>
      </c>
      <c r="J361" s="317" t="s">
        <v>5483</v>
      </c>
      <c r="K361" s="259"/>
      <c r="L361" s="144" t="s">
        <v>5473</v>
      </c>
      <c r="M361" s="318" t="s">
        <v>5470</v>
      </c>
      <c r="N361" s="259"/>
      <c r="O361" s="318" t="s">
        <v>5482</v>
      </c>
      <c r="P361" s="259"/>
      <c r="Q361" s="146"/>
      <c r="R361" s="147"/>
    </row>
    <row r="362" spans="1:19" ht="21" hidden="1" customHeight="1">
      <c r="A362" s="316" t="s">
        <v>990</v>
      </c>
      <c r="B362" s="259"/>
      <c r="C362" s="325" t="s">
        <v>5529</v>
      </c>
      <c r="D362" s="259"/>
      <c r="E362" s="144" t="s">
        <v>5479</v>
      </c>
      <c r="F362" s="144" t="s">
        <v>5470</v>
      </c>
      <c r="G362" s="318" t="s">
        <v>5482</v>
      </c>
      <c r="H362" s="259"/>
      <c r="I362" s="145" t="s">
        <v>170</v>
      </c>
      <c r="J362" s="317" t="s">
        <v>5483</v>
      </c>
      <c r="K362" s="259"/>
      <c r="L362" s="144" t="s">
        <v>5473</v>
      </c>
      <c r="M362" s="318" t="s">
        <v>5470</v>
      </c>
      <c r="N362" s="259"/>
      <c r="O362" s="318" t="s">
        <v>5482</v>
      </c>
      <c r="P362" s="259"/>
      <c r="Q362" s="146"/>
      <c r="R362" s="147"/>
    </row>
    <row r="363" spans="1:19" ht="21" hidden="1" customHeight="1">
      <c r="A363" s="316" t="s">
        <v>994</v>
      </c>
      <c r="B363" s="259"/>
      <c r="C363" s="325" t="s">
        <v>5529</v>
      </c>
      <c r="D363" s="259"/>
      <c r="E363" s="144" t="s">
        <v>5479</v>
      </c>
      <c r="F363" s="144" t="s">
        <v>5470</v>
      </c>
      <c r="G363" s="318" t="s">
        <v>5482</v>
      </c>
      <c r="H363" s="259"/>
      <c r="I363" s="145" t="s">
        <v>170</v>
      </c>
      <c r="J363" s="317" t="s">
        <v>5483</v>
      </c>
      <c r="K363" s="259"/>
      <c r="L363" s="144" t="s">
        <v>5473</v>
      </c>
      <c r="M363" s="318" t="s">
        <v>5470</v>
      </c>
      <c r="N363" s="259"/>
      <c r="O363" s="318" t="s">
        <v>5482</v>
      </c>
      <c r="P363" s="259"/>
      <c r="Q363" s="146"/>
      <c r="R363" s="147"/>
    </row>
    <row r="364" spans="1:19" ht="21" hidden="1" customHeight="1">
      <c r="A364" s="316" t="s">
        <v>998</v>
      </c>
      <c r="B364" s="259"/>
      <c r="C364" s="325" t="s">
        <v>5529</v>
      </c>
      <c r="D364" s="259"/>
      <c r="E364" s="144" t="s">
        <v>5479</v>
      </c>
      <c r="F364" s="144" t="s">
        <v>5470</v>
      </c>
      <c r="G364" s="318" t="s">
        <v>5482</v>
      </c>
      <c r="H364" s="259"/>
      <c r="I364" s="145" t="s">
        <v>170</v>
      </c>
      <c r="J364" s="317" t="s">
        <v>5483</v>
      </c>
      <c r="K364" s="259"/>
      <c r="L364" s="144" t="s">
        <v>5473</v>
      </c>
      <c r="M364" s="318" t="s">
        <v>5470</v>
      </c>
      <c r="N364" s="259"/>
      <c r="O364" s="318" t="s">
        <v>5482</v>
      </c>
      <c r="P364" s="259"/>
      <c r="Q364" s="146"/>
      <c r="R364" s="147"/>
    </row>
    <row r="365" spans="1:19" ht="21" hidden="1" customHeight="1">
      <c r="A365" s="316" t="s">
        <v>457</v>
      </c>
      <c r="B365" s="259"/>
      <c r="C365" s="325" t="s">
        <v>5529</v>
      </c>
      <c r="D365" s="259"/>
      <c r="E365" s="144" t="s">
        <v>5479</v>
      </c>
      <c r="F365" s="144" t="s">
        <v>5470</v>
      </c>
      <c r="G365" s="318" t="s">
        <v>5482</v>
      </c>
      <c r="H365" s="259"/>
      <c r="I365" s="145" t="s">
        <v>170</v>
      </c>
      <c r="J365" s="317" t="s">
        <v>5483</v>
      </c>
      <c r="K365" s="259"/>
      <c r="L365" s="149" t="s">
        <v>5497</v>
      </c>
      <c r="M365" s="318" t="s">
        <v>5470</v>
      </c>
      <c r="N365" s="259"/>
      <c r="O365" s="318" t="s">
        <v>5482</v>
      </c>
      <c r="P365" s="259"/>
      <c r="Q365" s="146"/>
      <c r="R365" s="147"/>
    </row>
    <row r="366" spans="1:19" ht="21" hidden="1" customHeight="1">
      <c r="A366" s="316" t="s">
        <v>1002</v>
      </c>
      <c r="B366" s="259"/>
      <c r="C366" s="325" t="s">
        <v>5529</v>
      </c>
      <c r="D366" s="259"/>
      <c r="E366" s="144" t="s">
        <v>5479</v>
      </c>
      <c r="F366" s="144" t="s">
        <v>5470</v>
      </c>
      <c r="G366" s="318" t="s">
        <v>5482</v>
      </c>
      <c r="H366" s="259"/>
      <c r="I366" s="145" t="s">
        <v>170</v>
      </c>
      <c r="J366" s="317" t="s">
        <v>5483</v>
      </c>
      <c r="K366" s="259"/>
      <c r="L366" s="144" t="s">
        <v>5473</v>
      </c>
      <c r="M366" s="318" t="s">
        <v>5470</v>
      </c>
      <c r="N366" s="259"/>
      <c r="O366" s="318" t="s">
        <v>5482</v>
      </c>
      <c r="P366" s="259"/>
      <c r="Q366" s="146"/>
      <c r="R366" s="147"/>
    </row>
    <row r="367" spans="1:19" ht="21" hidden="1" customHeight="1">
      <c r="A367" s="316" t="s">
        <v>1006</v>
      </c>
      <c r="B367" s="259"/>
      <c r="C367" s="325" t="s">
        <v>5529</v>
      </c>
      <c r="D367" s="259"/>
      <c r="E367" s="144" t="s">
        <v>5479</v>
      </c>
      <c r="F367" s="144" t="s">
        <v>5470</v>
      </c>
      <c r="G367" s="318" t="s">
        <v>5482</v>
      </c>
      <c r="H367" s="259"/>
      <c r="I367" s="145" t="s">
        <v>170</v>
      </c>
      <c r="J367" s="317" t="s">
        <v>5483</v>
      </c>
      <c r="K367" s="259"/>
      <c r="L367" s="144" t="s">
        <v>5473</v>
      </c>
      <c r="M367" s="318" t="s">
        <v>5470</v>
      </c>
      <c r="N367" s="259"/>
      <c r="O367" s="318" t="s">
        <v>5482</v>
      </c>
      <c r="P367" s="259"/>
      <c r="Q367" s="146"/>
      <c r="R367" s="147"/>
    </row>
    <row r="368" spans="1:19" ht="21" hidden="1" customHeight="1">
      <c r="A368" s="316" t="s">
        <v>1010</v>
      </c>
      <c r="B368" s="259"/>
      <c r="C368" s="325" t="s">
        <v>5529</v>
      </c>
      <c r="D368" s="259"/>
      <c r="E368" s="144" t="s">
        <v>5479</v>
      </c>
      <c r="F368" s="144" t="s">
        <v>5470</v>
      </c>
      <c r="G368" s="318" t="s">
        <v>5482</v>
      </c>
      <c r="H368" s="259"/>
      <c r="I368" s="145" t="s">
        <v>170</v>
      </c>
      <c r="J368" s="317" t="s">
        <v>5483</v>
      </c>
      <c r="K368" s="259"/>
      <c r="L368" s="144" t="s">
        <v>5473</v>
      </c>
      <c r="M368" s="318" t="s">
        <v>5470</v>
      </c>
      <c r="N368" s="259"/>
      <c r="O368" s="318" t="s">
        <v>5482</v>
      </c>
      <c r="P368" s="259"/>
      <c r="Q368" s="146"/>
      <c r="R368" s="147"/>
    </row>
    <row r="369" spans="1:18" ht="21" hidden="1" customHeight="1">
      <c r="A369" s="316" t="s">
        <v>1014</v>
      </c>
      <c r="B369" s="259"/>
      <c r="C369" s="325" t="s">
        <v>5529</v>
      </c>
      <c r="D369" s="259"/>
      <c r="E369" s="144" t="s">
        <v>5479</v>
      </c>
      <c r="F369" s="144" t="s">
        <v>5470</v>
      </c>
      <c r="G369" s="318" t="s">
        <v>5482</v>
      </c>
      <c r="H369" s="259"/>
      <c r="I369" s="145" t="s">
        <v>170</v>
      </c>
      <c r="J369" s="317" t="s">
        <v>5483</v>
      </c>
      <c r="K369" s="259"/>
      <c r="L369" s="144" t="s">
        <v>5473</v>
      </c>
      <c r="M369" s="318" t="s">
        <v>5470</v>
      </c>
      <c r="N369" s="259"/>
      <c r="O369" s="318" t="s">
        <v>5482</v>
      </c>
      <c r="P369" s="259"/>
      <c r="Q369" s="146"/>
      <c r="R369" s="147"/>
    </row>
    <row r="370" spans="1:18" ht="21" hidden="1" customHeight="1">
      <c r="A370" s="316" t="s">
        <v>1018</v>
      </c>
      <c r="B370" s="259"/>
      <c r="C370" s="325" t="s">
        <v>5529</v>
      </c>
      <c r="D370" s="259"/>
      <c r="E370" s="144" t="s">
        <v>5479</v>
      </c>
      <c r="F370" s="144" t="s">
        <v>5470</v>
      </c>
      <c r="G370" s="318" t="s">
        <v>5482</v>
      </c>
      <c r="H370" s="259"/>
      <c r="I370" s="145" t="s">
        <v>170</v>
      </c>
      <c r="J370" s="317" t="s">
        <v>5483</v>
      </c>
      <c r="K370" s="259"/>
      <c r="L370" s="144" t="s">
        <v>5473</v>
      </c>
      <c r="M370" s="318" t="s">
        <v>5470</v>
      </c>
      <c r="N370" s="259"/>
      <c r="O370" s="318" t="s">
        <v>5482</v>
      </c>
      <c r="P370" s="259"/>
      <c r="Q370" s="146"/>
      <c r="R370" s="147"/>
    </row>
    <row r="371" spans="1:18" ht="21" hidden="1" customHeight="1">
      <c r="A371" s="316" t="s">
        <v>1022</v>
      </c>
      <c r="B371" s="259"/>
      <c r="C371" s="325" t="s">
        <v>5529</v>
      </c>
      <c r="D371" s="259"/>
      <c r="E371" s="144" t="s">
        <v>5479</v>
      </c>
      <c r="F371" s="144" t="s">
        <v>5470</v>
      </c>
      <c r="G371" s="318" t="s">
        <v>5482</v>
      </c>
      <c r="H371" s="259"/>
      <c r="I371" s="145" t="s">
        <v>170</v>
      </c>
      <c r="J371" s="317" t="s">
        <v>5483</v>
      </c>
      <c r="K371" s="259"/>
      <c r="L371" s="144" t="s">
        <v>5473</v>
      </c>
      <c r="M371" s="318" t="s">
        <v>5470</v>
      </c>
      <c r="N371" s="259"/>
      <c r="O371" s="318" t="s">
        <v>5482</v>
      </c>
      <c r="P371" s="259"/>
      <c r="Q371" s="146"/>
      <c r="R371" s="147"/>
    </row>
    <row r="372" spans="1:18" ht="21" hidden="1" customHeight="1">
      <c r="A372" s="316" t="s">
        <v>1026</v>
      </c>
      <c r="B372" s="259"/>
      <c r="C372" s="325" t="s">
        <v>5529</v>
      </c>
      <c r="D372" s="259"/>
      <c r="E372" s="144" t="s">
        <v>5479</v>
      </c>
      <c r="F372" s="144" t="s">
        <v>5470</v>
      </c>
      <c r="G372" s="318" t="s">
        <v>5482</v>
      </c>
      <c r="H372" s="259"/>
      <c r="I372" s="145" t="s">
        <v>170</v>
      </c>
      <c r="J372" s="317" t="s">
        <v>5483</v>
      </c>
      <c r="K372" s="259"/>
      <c r="L372" s="144" t="s">
        <v>5473</v>
      </c>
      <c r="M372" s="318" t="s">
        <v>5470</v>
      </c>
      <c r="N372" s="259"/>
      <c r="O372" s="318" t="s">
        <v>5482</v>
      </c>
      <c r="P372" s="259"/>
      <c r="Q372" s="146"/>
      <c r="R372" s="147"/>
    </row>
    <row r="373" spans="1:18" ht="21" hidden="1" customHeight="1">
      <c r="A373" s="316" t="s">
        <v>1030</v>
      </c>
      <c r="B373" s="259"/>
      <c r="C373" s="325" t="s">
        <v>5529</v>
      </c>
      <c r="D373" s="259"/>
      <c r="E373" s="144" t="s">
        <v>5479</v>
      </c>
      <c r="F373" s="144" t="s">
        <v>5470</v>
      </c>
      <c r="G373" s="318" t="s">
        <v>5482</v>
      </c>
      <c r="H373" s="259"/>
      <c r="I373" s="145" t="s">
        <v>170</v>
      </c>
      <c r="J373" s="317" t="s">
        <v>5483</v>
      </c>
      <c r="K373" s="259"/>
      <c r="L373" s="144" t="s">
        <v>5473</v>
      </c>
      <c r="M373" s="318" t="s">
        <v>5470</v>
      </c>
      <c r="N373" s="259"/>
      <c r="O373" s="318" t="s">
        <v>5482</v>
      </c>
      <c r="P373" s="259"/>
      <c r="Q373" s="146"/>
      <c r="R373" s="147"/>
    </row>
    <row r="374" spans="1:18" ht="21" hidden="1" customHeight="1">
      <c r="A374" s="316" t="s">
        <v>1036</v>
      </c>
      <c r="B374" s="259"/>
      <c r="C374" s="325" t="s">
        <v>5529</v>
      </c>
      <c r="D374" s="259"/>
      <c r="E374" s="144" t="s">
        <v>5479</v>
      </c>
      <c r="F374" s="144" t="s">
        <v>5470</v>
      </c>
      <c r="G374" s="318" t="s">
        <v>5482</v>
      </c>
      <c r="H374" s="259"/>
      <c r="I374" s="145" t="s">
        <v>170</v>
      </c>
      <c r="J374" s="317" t="s">
        <v>5483</v>
      </c>
      <c r="K374" s="259"/>
      <c r="L374" s="144" t="s">
        <v>5473</v>
      </c>
      <c r="M374" s="318" t="s">
        <v>5470</v>
      </c>
      <c r="N374" s="259"/>
      <c r="O374" s="318" t="s">
        <v>5482</v>
      </c>
      <c r="P374" s="259"/>
      <c r="Q374" s="146"/>
      <c r="R374" s="147"/>
    </row>
    <row r="375" spans="1:18" ht="21" hidden="1" customHeight="1">
      <c r="A375" s="316" t="s">
        <v>1041</v>
      </c>
      <c r="B375" s="259"/>
      <c r="C375" s="325" t="s">
        <v>5529</v>
      </c>
      <c r="D375" s="259"/>
      <c r="E375" s="144" t="s">
        <v>5479</v>
      </c>
      <c r="F375" s="144" t="s">
        <v>5470</v>
      </c>
      <c r="G375" s="318" t="s">
        <v>5482</v>
      </c>
      <c r="H375" s="259"/>
      <c r="I375" s="145" t="s">
        <v>170</v>
      </c>
      <c r="J375" s="317" t="s">
        <v>5483</v>
      </c>
      <c r="K375" s="259"/>
      <c r="L375" s="144" t="s">
        <v>5473</v>
      </c>
      <c r="M375" s="318" t="s">
        <v>5470</v>
      </c>
      <c r="N375" s="259"/>
      <c r="O375" s="318" t="s">
        <v>5482</v>
      </c>
      <c r="P375" s="259"/>
      <c r="Q375" s="146"/>
      <c r="R375" s="147"/>
    </row>
    <row r="376" spans="1:18" ht="21" hidden="1" customHeight="1">
      <c r="A376" s="316" t="s">
        <v>1045</v>
      </c>
      <c r="B376" s="259"/>
      <c r="C376" s="325" t="s">
        <v>5529</v>
      </c>
      <c r="D376" s="259"/>
      <c r="E376" s="144" t="s">
        <v>5479</v>
      </c>
      <c r="F376" s="144" t="s">
        <v>5470</v>
      </c>
      <c r="G376" s="318" t="s">
        <v>5482</v>
      </c>
      <c r="H376" s="259"/>
      <c r="I376" s="145" t="s">
        <v>170</v>
      </c>
      <c r="J376" s="317" t="s">
        <v>5483</v>
      </c>
      <c r="K376" s="259"/>
      <c r="L376" s="144" t="s">
        <v>5473</v>
      </c>
      <c r="M376" s="318" t="s">
        <v>5470</v>
      </c>
      <c r="N376" s="259"/>
      <c r="O376" s="318" t="s">
        <v>5482</v>
      </c>
      <c r="P376" s="259"/>
      <c r="Q376" s="146"/>
      <c r="R376" s="147"/>
    </row>
    <row r="377" spans="1:18" ht="21" hidden="1" customHeight="1">
      <c r="A377" s="316" t="s">
        <v>1049</v>
      </c>
      <c r="B377" s="259"/>
      <c r="C377" s="325" t="s">
        <v>5529</v>
      </c>
      <c r="D377" s="259"/>
      <c r="E377" s="144" t="s">
        <v>5479</v>
      </c>
      <c r="F377" s="144" t="s">
        <v>5470</v>
      </c>
      <c r="G377" s="318" t="s">
        <v>5482</v>
      </c>
      <c r="H377" s="259"/>
      <c r="I377" s="145" t="s">
        <v>170</v>
      </c>
      <c r="J377" s="317" t="s">
        <v>5483</v>
      </c>
      <c r="K377" s="259"/>
      <c r="L377" s="144" t="s">
        <v>5473</v>
      </c>
      <c r="M377" s="318" t="s">
        <v>5470</v>
      </c>
      <c r="N377" s="259"/>
      <c r="O377" s="318" t="s">
        <v>5482</v>
      </c>
      <c r="P377" s="259"/>
      <c r="Q377" s="146"/>
      <c r="R377" s="147"/>
    </row>
    <row r="378" spans="1:18" ht="21" hidden="1" customHeight="1">
      <c r="A378" s="316" t="s">
        <v>1053</v>
      </c>
      <c r="B378" s="259"/>
      <c r="C378" s="325" t="s">
        <v>5529</v>
      </c>
      <c r="D378" s="259"/>
      <c r="E378" s="144" t="s">
        <v>5479</v>
      </c>
      <c r="F378" s="144" t="s">
        <v>5470</v>
      </c>
      <c r="G378" s="318" t="s">
        <v>5482</v>
      </c>
      <c r="H378" s="259"/>
      <c r="I378" s="145" t="s">
        <v>170</v>
      </c>
      <c r="J378" s="317" t="s">
        <v>5483</v>
      </c>
      <c r="K378" s="259"/>
      <c r="L378" s="144" t="s">
        <v>5473</v>
      </c>
      <c r="M378" s="318" t="s">
        <v>5470</v>
      </c>
      <c r="N378" s="259"/>
      <c r="O378" s="318" t="s">
        <v>5482</v>
      </c>
      <c r="P378" s="259"/>
      <c r="Q378" s="146"/>
      <c r="R378" s="147"/>
    </row>
    <row r="379" spans="1:18" ht="21" hidden="1" customHeight="1">
      <c r="A379" s="316" t="s">
        <v>1057</v>
      </c>
      <c r="B379" s="259"/>
      <c r="C379" s="325" t="s">
        <v>5529</v>
      </c>
      <c r="D379" s="259"/>
      <c r="E379" s="144" t="s">
        <v>5479</v>
      </c>
      <c r="F379" s="144" t="s">
        <v>5470</v>
      </c>
      <c r="G379" s="318" t="s">
        <v>5482</v>
      </c>
      <c r="H379" s="259"/>
      <c r="I379" s="145" t="s">
        <v>170</v>
      </c>
      <c r="J379" s="317" t="s">
        <v>5483</v>
      </c>
      <c r="K379" s="259"/>
      <c r="L379" s="144" t="s">
        <v>5473</v>
      </c>
      <c r="M379" s="318" t="s">
        <v>5470</v>
      </c>
      <c r="N379" s="259"/>
      <c r="O379" s="318" t="s">
        <v>5482</v>
      </c>
      <c r="P379" s="259"/>
      <c r="Q379" s="146"/>
      <c r="R379" s="147"/>
    </row>
    <row r="380" spans="1:18" ht="21" hidden="1" customHeight="1">
      <c r="A380" s="316" t="s">
        <v>1061</v>
      </c>
      <c r="B380" s="259"/>
      <c r="C380" s="325" t="s">
        <v>5529</v>
      </c>
      <c r="D380" s="259"/>
      <c r="E380" s="144" t="s">
        <v>5479</v>
      </c>
      <c r="F380" s="144" t="s">
        <v>5470</v>
      </c>
      <c r="G380" s="318" t="s">
        <v>5482</v>
      </c>
      <c r="H380" s="259"/>
      <c r="I380" s="145" t="s">
        <v>170</v>
      </c>
      <c r="J380" s="317" t="s">
        <v>5483</v>
      </c>
      <c r="K380" s="259"/>
      <c r="L380" s="144" t="s">
        <v>5473</v>
      </c>
      <c r="M380" s="318" t="s">
        <v>5470</v>
      </c>
      <c r="N380" s="259"/>
      <c r="O380" s="318" t="s">
        <v>5482</v>
      </c>
      <c r="P380" s="259"/>
      <c r="Q380" s="146"/>
      <c r="R380" s="147"/>
    </row>
    <row r="381" spans="1:18" ht="21" hidden="1" customHeight="1">
      <c r="A381" s="316" t="s">
        <v>1065</v>
      </c>
      <c r="B381" s="259"/>
      <c r="C381" s="325" t="s">
        <v>5529</v>
      </c>
      <c r="D381" s="259"/>
      <c r="E381" s="144" t="s">
        <v>5479</v>
      </c>
      <c r="F381" s="144" t="s">
        <v>5470</v>
      </c>
      <c r="G381" s="318" t="s">
        <v>5482</v>
      </c>
      <c r="H381" s="259"/>
      <c r="I381" s="145" t="s">
        <v>170</v>
      </c>
      <c r="J381" s="317" t="s">
        <v>5483</v>
      </c>
      <c r="K381" s="259"/>
      <c r="L381" s="144" t="s">
        <v>5473</v>
      </c>
      <c r="M381" s="318" t="s">
        <v>5470</v>
      </c>
      <c r="N381" s="259"/>
      <c r="O381" s="318" t="s">
        <v>5482</v>
      </c>
      <c r="P381" s="259"/>
      <c r="Q381" s="146"/>
      <c r="R381" s="147"/>
    </row>
    <row r="382" spans="1:18" ht="21" hidden="1" customHeight="1">
      <c r="A382" s="316" t="s">
        <v>1069</v>
      </c>
      <c r="B382" s="259"/>
      <c r="C382" s="325" t="s">
        <v>5529</v>
      </c>
      <c r="D382" s="259"/>
      <c r="E382" s="144" t="s">
        <v>5479</v>
      </c>
      <c r="F382" s="144" t="s">
        <v>5470</v>
      </c>
      <c r="G382" s="318" t="s">
        <v>5482</v>
      </c>
      <c r="H382" s="259"/>
      <c r="I382" s="145" t="s">
        <v>170</v>
      </c>
      <c r="J382" s="317" t="s">
        <v>5483</v>
      </c>
      <c r="K382" s="259"/>
      <c r="L382" s="144" t="s">
        <v>5473</v>
      </c>
      <c r="M382" s="318" t="s">
        <v>5470</v>
      </c>
      <c r="N382" s="259"/>
      <c r="O382" s="318" t="s">
        <v>5482</v>
      </c>
      <c r="P382" s="259"/>
      <c r="Q382" s="146"/>
      <c r="R382" s="147"/>
    </row>
    <row r="383" spans="1:18" ht="21" hidden="1" customHeight="1">
      <c r="A383" s="316" t="s">
        <v>1073</v>
      </c>
      <c r="B383" s="259"/>
      <c r="C383" s="325" t="s">
        <v>5529</v>
      </c>
      <c r="D383" s="259"/>
      <c r="E383" s="144" t="s">
        <v>5479</v>
      </c>
      <c r="F383" s="144" t="s">
        <v>5470</v>
      </c>
      <c r="G383" s="318" t="s">
        <v>5482</v>
      </c>
      <c r="H383" s="259"/>
      <c r="I383" s="145" t="s">
        <v>170</v>
      </c>
      <c r="J383" s="317" t="s">
        <v>5483</v>
      </c>
      <c r="K383" s="259"/>
      <c r="L383" s="144" t="s">
        <v>5473</v>
      </c>
      <c r="M383" s="318" t="s">
        <v>5470</v>
      </c>
      <c r="N383" s="259"/>
      <c r="O383" s="318" t="s">
        <v>5482</v>
      </c>
      <c r="P383" s="259"/>
      <c r="Q383" s="146"/>
      <c r="R383" s="147"/>
    </row>
    <row r="384" spans="1:18" ht="21" hidden="1" customHeight="1">
      <c r="A384" s="316" t="s">
        <v>463</v>
      </c>
      <c r="B384" s="259"/>
      <c r="C384" s="325" t="s">
        <v>5529</v>
      </c>
      <c r="D384" s="259"/>
      <c r="E384" s="144" t="s">
        <v>5479</v>
      </c>
      <c r="F384" s="144" t="s">
        <v>5470</v>
      </c>
      <c r="G384" s="318" t="s">
        <v>5482</v>
      </c>
      <c r="H384" s="259"/>
      <c r="I384" s="145" t="s">
        <v>170</v>
      </c>
      <c r="J384" s="317" t="s">
        <v>5483</v>
      </c>
      <c r="K384" s="259"/>
      <c r="L384" s="149" t="s">
        <v>5497</v>
      </c>
      <c r="M384" s="318" t="s">
        <v>5470</v>
      </c>
      <c r="N384" s="259"/>
      <c r="O384" s="318" t="s">
        <v>5482</v>
      </c>
      <c r="P384" s="259"/>
      <c r="Q384" s="146"/>
      <c r="R384" s="147"/>
    </row>
    <row r="385" spans="1:18" ht="21" hidden="1" customHeight="1">
      <c r="A385" s="316" t="s">
        <v>1077</v>
      </c>
      <c r="B385" s="259"/>
      <c r="C385" s="325" t="s">
        <v>5529</v>
      </c>
      <c r="D385" s="259"/>
      <c r="E385" s="144" t="s">
        <v>5479</v>
      </c>
      <c r="F385" s="144" t="s">
        <v>5470</v>
      </c>
      <c r="G385" s="318" t="s">
        <v>5482</v>
      </c>
      <c r="H385" s="259"/>
      <c r="I385" s="145" t="s">
        <v>170</v>
      </c>
      <c r="J385" s="317" t="s">
        <v>5483</v>
      </c>
      <c r="K385" s="259"/>
      <c r="L385" s="144" t="s">
        <v>5473</v>
      </c>
      <c r="M385" s="318" t="s">
        <v>5470</v>
      </c>
      <c r="N385" s="259"/>
      <c r="O385" s="318" t="s">
        <v>5482</v>
      </c>
      <c r="P385" s="259"/>
      <c r="Q385" s="146"/>
      <c r="R385" s="147"/>
    </row>
    <row r="386" spans="1:18" ht="21" hidden="1" customHeight="1">
      <c r="A386" s="316" t="s">
        <v>1082</v>
      </c>
      <c r="B386" s="259"/>
      <c r="C386" s="325" t="s">
        <v>5529</v>
      </c>
      <c r="D386" s="259"/>
      <c r="E386" s="144" t="s">
        <v>5479</v>
      </c>
      <c r="F386" s="144" t="s">
        <v>5470</v>
      </c>
      <c r="G386" s="318" t="s">
        <v>5482</v>
      </c>
      <c r="H386" s="259"/>
      <c r="I386" s="145" t="s">
        <v>170</v>
      </c>
      <c r="J386" s="317" t="s">
        <v>5483</v>
      </c>
      <c r="K386" s="259"/>
      <c r="L386" s="144" t="s">
        <v>5473</v>
      </c>
      <c r="M386" s="318" t="s">
        <v>5470</v>
      </c>
      <c r="N386" s="259"/>
      <c r="O386" s="318" t="s">
        <v>5482</v>
      </c>
      <c r="P386" s="259"/>
      <c r="Q386" s="146"/>
      <c r="R386" s="147"/>
    </row>
    <row r="387" spans="1:18" ht="21" hidden="1" customHeight="1">
      <c r="A387" s="316" t="s">
        <v>1086</v>
      </c>
      <c r="B387" s="259"/>
      <c r="C387" s="325" t="s">
        <v>5529</v>
      </c>
      <c r="D387" s="259"/>
      <c r="E387" s="144" t="s">
        <v>5479</v>
      </c>
      <c r="F387" s="144" t="s">
        <v>5470</v>
      </c>
      <c r="G387" s="318" t="s">
        <v>5482</v>
      </c>
      <c r="H387" s="259"/>
      <c r="I387" s="145" t="s">
        <v>170</v>
      </c>
      <c r="J387" s="317" t="s">
        <v>5483</v>
      </c>
      <c r="K387" s="259"/>
      <c r="L387" s="144" t="s">
        <v>5473</v>
      </c>
      <c r="M387" s="318" t="s">
        <v>5470</v>
      </c>
      <c r="N387" s="259"/>
      <c r="O387" s="318" t="s">
        <v>5482</v>
      </c>
      <c r="P387" s="259"/>
      <c r="Q387" s="146"/>
      <c r="R387" s="147"/>
    </row>
    <row r="388" spans="1:18" ht="21" hidden="1" customHeight="1">
      <c r="A388" s="316" t="s">
        <v>1090</v>
      </c>
      <c r="B388" s="259"/>
      <c r="C388" s="325" t="s">
        <v>5529</v>
      </c>
      <c r="D388" s="259"/>
      <c r="E388" s="144" t="s">
        <v>5479</v>
      </c>
      <c r="F388" s="144" t="s">
        <v>5470</v>
      </c>
      <c r="G388" s="318" t="s">
        <v>5482</v>
      </c>
      <c r="H388" s="259"/>
      <c r="I388" s="145" t="s">
        <v>170</v>
      </c>
      <c r="J388" s="317" t="s">
        <v>5483</v>
      </c>
      <c r="K388" s="259"/>
      <c r="L388" s="144" t="s">
        <v>5473</v>
      </c>
      <c r="M388" s="318" t="s">
        <v>5470</v>
      </c>
      <c r="N388" s="259"/>
      <c r="O388" s="318" t="s">
        <v>5482</v>
      </c>
      <c r="P388" s="259"/>
      <c r="Q388" s="146"/>
      <c r="R388" s="147"/>
    </row>
    <row r="389" spans="1:18" ht="21" hidden="1" customHeight="1">
      <c r="A389" s="316" t="s">
        <v>1096</v>
      </c>
      <c r="B389" s="259"/>
      <c r="C389" s="325" t="s">
        <v>5529</v>
      </c>
      <c r="D389" s="259"/>
      <c r="E389" s="144" t="s">
        <v>5479</v>
      </c>
      <c r="F389" s="144" t="s">
        <v>5470</v>
      </c>
      <c r="G389" s="318" t="s">
        <v>5482</v>
      </c>
      <c r="H389" s="259"/>
      <c r="I389" s="145" t="s">
        <v>170</v>
      </c>
      <c r="J389" s="317" t="s">
        <v>5483</v>
      </c>
      <c r="K389" s="259"/>
      <c r="L389" s="144" t="s">
        <v>5473</v>
      </c>
      <c r="M389" s="318" t="s">
        <v>5470</v>
      </c>
      <c r="N389" s="259"/>
      <c r="O389" s="318" t="s">
        <v>5482</v>
      </c>
      <c r="P389" s="259"/>
      <c r="Q389" s="146"/>
      <c r="R389" s="147"/>
    </row>
    <row r="390" spans="1:18" ht="21" hidden="1" customHeight="1">
      <c r="A390" s="316" t="s">
        <v>1100</v>
      </c>
      <c r="B390" s="259"/>
      <c r="C390" s="325" t="s">
        <v>5529</v>
      </c>
      <c r="D390" s="259"/>
      <c r="E390" s="144" t="s">
        <v>5479</v>
      </c>
      <c r="F390" s="144" t="s">
        <v>5470</v>
      </c>
      <c r="G390" s="318" t="s">
        <v>5482</v>
      </c>
      <c r="H390" s="259"/>
      <c r="I390" s="145" t="s">
        <v>170</v>
      </c>
      <c r="J390" s="317" t="s">
        <v>5483</v>
      </c>
      <c r="K390" s="259"/>
      <c r="L390" s="144" t="s">
        <v>5473</v>
      </c>
      <c r="M390" s="318" t="s">
        <v>5470</v>
      </c>
      <c r="N390" s="259"/>
      <c r="O390" s="318" t="s">
        <v>5482</v>
      </c>
      <c r="P390" s="259"/>
      <c r="Q390" s="146"/>
      <c r="R390" s="147"/>
    </row>
    <row r="391" spans="1:18" ht="21" hidden="1" customHeight="1">
      <c r="A391" s="316" t="s">
        <v>468</v>
      </c>
      <c r="B391" s="259"/>
      <c r="C391" s="325" t="s">
        <v>5529</v>
      </c>
      <c r="D391" s="259"/>
      <c r="E391" s="144" t="s">
        <v>5479</v>
      </c>
      <c r="F391" s="144" t="s">
        <v>5470</v>
      </c>
      <c r="G391" s="318" t="s">
        <v>5482</v>
      </c>
      <c r="H391" s="259"/>
      <c r="I391" s="145" t="s">
        <v>170</v>
      </c>
      <c r="J391" s="317" t="s">
        <v>5483</v>
      </c>
      <c r="K391" s="259"/>
      <c r="L391" s="149" t="s">
        <v>5497</v>
      </c>
      <c r="M391" s="318" t="s">
        <v>5470</v>
      </c>
      <c r="N391" s="259"/>
      <c r="O391" s="318" t="s">
        <v>5482</v>
      </c>
      <c r="P391" s="259"/>
      <c r="Q391" s="146"/>
      <c r="R391" s="147"/>
    </row>
    <row r="392" spans="1:18" ht="21" hidden="1" customHeight="1">
      <c r="A392" s="316" t="s">
        <v>1105</v>
      </c>
      <c r="B392" s="259"/>
      <c r="C392" s="325" t="s">
        <v>5529</v>
      </c>
      <c r="D392" s="259"/>
      <c r="E392" s="144" t="s">
        <v>5479</v>
      </c>
      <c r="F392" s="144" t="s">
        <v>5470</v>
      </c>
      <c r="G392" s="318" t="s">
        <v>5482</v>
      </c>
      <c r="H392" s="259"/>
      <c r="I392" s="145" t="s">
        <v>170</v>
      </c>
      <c r="J392" s="317" t="s">
        <v>5483</v>
      </c>
      <c r="K392" s="259"/>
      <c r="L392" s="144" t="s">
        <v>5473</v>
      </c>
      <c r="M392" s="318" t="s">
        <v>5470</v>
      </c>
      <c r="N392" s="259"/>
      <c r="O392" s="318" t="s">
        <v>5482</v>
      </c>
      <c r="P392" s="259"/>
      <c r="Q392" s="146"/>
      <c r="R392" s="147"/>
    </row>
    <row r="393" spans="1:18" ht="21" hidden="1" customHeight="1">
      <c r="A393" s="316" t="s">
        <v>1109</v>
      </c>
      <c r="B393" s="259"/>
      <c r="C393" s="325" t="s">
        <v>5529</v>
      </c>
      <c r="D393" s="259"/>
      <c r="E393" s="144" t="s">
        <v>5479</v>
      </c>
      <c r="F393" s="144" t="s">
        <v>5470</v>
      </c>
      <c r="G393" s="318" t="s">
        <v>5482</v>
      </c>
      <c r="H393" s="259"/>
      <c r="I393" s="145" t="s">
        <v>170</v>
      </c>
      <c r="J393" s="317" t="s">
        <v>5483</v>
      </c>
      <c r="K393" s="259"/>
      <c r="L393" s="144" t="s">
        <v>5473</v>
      </c>
      <c r="M393" s="318" t="s">
        <v>5470</v>
      </c>
      <c r="N393" s="259"/>
      <c r="O393" s="318" t="s">
        <v>5482</v>
      </c>
      <c r="P393" s="259"/>
      <c r="Q393" s="146"/>
      <c r="R393" s="147"/>
    </row>
    <row r="394" spans="1:18" ht="21" hidden="1" customHeight="1">
      <c r="A394" s="316" t="s">
        <v>1113</v>
      </c>
      <c r="B394" s="259"/>
      <c r="C394" s="325" t="s">
        <v>5529</v>
      </c>
      <c r="D394" s="259"/>
      <c r="E394" s="144" t="s">
        <v>5479</v>
      </c>
      <c r="F394" s="144" t="s">
        <v>5470</v>
      </c>
      <c r="G394" s="318" t="s">
        <v>5482</v>
      </c>
      <c r="H394" s="259"/>
      <c r="I394" s="145" t="s">
        <v>170</v>
      </c>
      <c r="J394" s="317" t="s">
        <v>5483</v>
      </c>
      <c r="K394" s="259"/>
      <c r="L394" s="144" t="s">
        <v>5473</v>
      </c>
      <c r="M394" s="318" t="s">
        <v>5470</v>
      </c>
      <c r="N394" s="259"/>
      <c r="O394" s="318" t="s">
        <v>5482</v>
      </c>
      <c r="P394" s="259"/>
      <c r="Q394" s="146"/>
      <c r="R394" s="147"/>
    </row>
    <row r="395" spans="1:18" ht="21" hidden="1" customHeight="1">
      <c r="A395" s="316" t="s">
        <v>1117</v>
      </c>
      <c r="B395" s="259"/>
      <c r="C395" s="325" t="s">
        <v>5529</v>
      </c>
      <c r="D395" s="259"/>
      <c r="E395" s="144" t="s">
        <v>5479</v>
      </c>
      <c r="F395" s="144" t="s">
        <v>5470</v>
      </c>
      <c r="G395" s="318" t="s">
        <v>5482</v>
      </c>
      <c r="H395" s="259"/>
      <c r="I395" s="145" t="s">
        <v>170</v>
      </c>
      <c r="J395" s="317" t="s">
        <v>5483</v>
      </c>
      <c r="K395" s="259"/>
      <c r="L395" s="144" t="s">
        <v>5473</v>
      </c>
      <c r="M395" s="318" t="s">
        <v>5470</v>
      </c>
      <c r="N395" s="259"/>
      <c r="O395" s="318" t="s">
        <v>5482</v>
      </c>
      <c r="P395" s="259"/>
      <c r="Q395" s="146"/>
      <c r="R395" s="147"/>
    </row>
    <row r="396" spans="1:18" ht="21" hidden="1" customHeight="1">
      <c r="A396" s="316" t="s">
        <v>1122</v>
      </c>
      <c r="B396" s="259"/>
      <c r="C396" s="325" t="s">
        <v>5529</v>
      </c>
      <c r="D396" s="259"/>
      <c r="E396" s="144" t="s">
        <v>5479</v>
      </c>
      <c r="F396" s="144" t="s">
        <v>5470</v>
      </c>
      <c r="G396" s="318" t="s">
        <v>5482</v>
      </c>
      <c r="H396" s="259"/>
      <c r="I396" s="145" t="s">
        <v>170</v>
      </c>
      <c r="J396" s="317" t="s">
        <v>5483</v>
      </c>
      <c r="K396" s="259"/>
      <c r="L396" s="144" t="s">
        <v>5473</v>
      </c>
      <c r="M396" s="318" t="s">
        <v>5470</v>
      </c>
      <c r="N396" s="259"/>
      <c r="O396" s="318" t="s">
        <v>5482</v>
      </c>
      <c r="P396" s="259"/>
      <c r="Q396" s="146"/>
      <c r="R396" s="147"/>
    </row>
    <row r="397" spans="1:18" ht="21" hidden="1" customHeight="1">
      <c r="A397" s="316" t="s">
        <v>1126</v>
      </c>
      <c r="B397" s="259"/>
      <c r="C397" s="325" t="s">
        <v>5529</v>
      </c>
      <c r="D397" s="259"/>
      <c r="E397" s="144" t="s">
        <v>5479</v>
      </c>
      <c r="F397" s="144" t="s">
        <v>5470</v>
      </c>
      <c r="G397" s="318" t="s">
        <v>5482</v>
      </c>
      <c r="H397" s="259"/>
      <c r="I397" s="145" t="s">
        <v>170</v>
      </c>
      <c r="J397" s="317" t="s">
        <v>5483</v>
      </c>
      <c r="K397" s="259"/>
      <c r="L397" s="144" t="s">
        <v>5473</v>
      </c>
      <c r="M397" s="318" t="s">
        <v>5470</v>
      </c>
      <c r="N397" s="259"/>
      <c r="O397" s="318" t="s">
        <v>5482</v>
      </c>
      <c r="P397" s="259"/>
      <c r="Q397" s="146"/>
      <c r="R397" s="147"/>
    </row>
    <row r="398" spans="1:18" ht="21" hidden="1" customHeight="1">
      <c r="A398" s="316" t="s">
        <v>1131</v>
      </c>
      <c r="B398" s="259"/>
      <c r="C398" s="325" t="s">
        <v>5529</v>
      </c>
      <c r="D398" s="259"/>
      <c r="E398" s="144" t="s">
        <v>5479</v>
      </c>
      <c r="F398" s="144" t="s">
        <v>5470</v>
      </c>
      <c r="G398" s="318" t="s">
        <v>5482</v>
      </c>
      <c r="H398" s="259"/>
      <c r="I398" s="145" t="s">
        <v>170</v>
      </c>
      <c r="J398" s="317" t="s">
        <v>5483</v>
      </c>
      <c r="K398" s="259"/>
      <c r="L398" s="144" t="s">
        <v>5473</v>
      </c>
      <c r="M398" s="318" t="s">
        <v>5470</v>
      </c>
      <c r="N398" s="259"/>
      <c r="O398" s="318" t="s">
        <v>5482</v>
      </c>
      <c r="P398" s="259"/>
      <c r="Q398" s="146"/>
      <c r="R398" s="147"/>
    </row>
    <row r="399" spans="1:18" ht="21" hidden="1" customHeight="1">
      <c r="A399" s="316" t="s">
        <v>1135</v>
      </c>
      <c r="B399" s="259"/>
      <c r="C399" s="325" t="s">
        <v>5529</v>
      </c>
      <c r="D399" s="259"/>
      <c r="E399" s="144" t="s">
        <v>5479</v>
      </c>
      <c r="F399" s="144" t="s">
        <v>5470</v>
      </c>
      <c r="G399" s="318" t="s">
        <v>5482</v>
      </c>
      <c r="H399" s="259"/>
      <c r="I399" s="145" t="s">
        <v>170</v>
      </c>
      <c r="J399" s="317" t="s">
        <v>5483</v>
      </c>
      <c r="K399" s="259"/>
      <c r="L399" s="144" t="s">
        <v>5473</v>
      </c>
      <c r="M399" s="318" t="s">
        <v>5470</v>
      </c>
      <c r="N399" s="259"/>
      <c r="O399" s="318" t="s">
        <v>5482</v>
      </c>
      <c r="P399" s="259"/>
      <c r="Q399" s="146"/>
      <c r="R399" s="147"/>
    </row>
    <row r="400" spans="1:18" ht="21" hidden="1" customHeight="1">
      <c r="A400" s="316" t="s">
        <v>1139</v>
      </c>
      <c r="B400" s="259"/>
      <c r="C400" s="325" t="s">
        <v>5529</v>
      </c>
      <c r="D400" s="259"/>
      <c r="E400" s="144" t="s">
        <v>5479</v>
      </c>
      <c r="F400" s="144" t="s">
        <v>5470</v>
      </c>
      <c r="G400" s="318" t="s">
        <v>5482</v>
      </c>
      <c r="H400" s="259"/>
      <c r="I400" s="145" t="s">
        <v>170</v>
      </c>
      <c r="J400" s="317" t="s">
        <v>5483</v>
      </c>
      <c r="K400" s="259"/>
      <c r="L400" s="144" t="s">
        <v>5473</v>
      </c>
      <c r="M400" s="318" t="s">
        <v>5470</v>
      </c>
      <c r="N400" s="259"/>
      <c r="O400" s="318" t="s">
        <v>5482</v>
      </c>
      <c r="P400" s="259"/>
      <c r="Q400" s="146"/>
      <c r="R400" s="147"/>
    </row>
    <row r="401" spans="1:18" ht="21" hidden="1" customHeight="1">
      <c r="A401" s="316" t="s">
        <v>1143</v>
      </c>
      <c r="B401" s="259"/>
      <c r="C401" s="325" t="s">
        <v>5529</v>
      </c>
      <c r="D401" s="259"/>
      <c r="E401" s="144" t="s">
        <v>5479</v>
      </c>
      <c r="F401" s="144" t="s">
        <v>5470</v>
      </c>
      <c r="G401" s="318" t="s">
        <v>5482</v>
      </c>
      <c r="H401" s="259"/>
      <c r="I401" s="145" t="s">
        <v>170</v>
      </c>
      <c r="J401" s="317" t="s">
        <v>5483</v>
      </c>
      <c r="K401" s="259"/>
      <c r="L401" s="144" t="s">
        <v>5473</v>
      </c>
      <c r="M401" s="318" t="s">
        <v>5470</v>
      </c>
      <c r="N401" s="259"/>
      <c r="O401" s="318" t="s">
        <v>5482</v>
      </c>
      <c r="P401" s="259"/>
      <c r="Q401" s="146"/>
      <c r="R401" s="147"/>
    </row>
    <row r="402" spans="1:18" ht="21" hidden="1" customHeight="1">
      <c r="A402" s="316" t="s">
        <v>1147</v>
      </c>
      <c r="B402" s="259"/>
      <c r="C402" s="325" t="s">
        <v>5529</v>
      </c>
      <c r="D402" s="259"/>
      <c r="E402" s="144" t="s">
        <v>5479</v>
      </c>
      <c r="F402" s="144" t="s">
        <v>5470</v>
      </c>
      <c r="G402" s="318" t="s">
        <v>5482</v>
      </c>
      <c r="H402" s="259"/>
      <c r="I402" s="145" t="s">
        <v>170</v>
      </c>
      <c r="J402" s="317" t="s">
        <v>5483</v>
      </c>
      <c r="K402" s="259"/>
      <c r="L402" s="144" t="s">
        <v>5473</v>
      </c>
      <c r="M402" s="318" t="s">
        <v>5470</v>
      </c>
      <c r="N402" s="259"/>
      <c r="O402" s="318" t="s">
        <v>5482</v>
      </c>
      <c r="P402" s="259"/>
      <c r="Q402" s="146"/>
      <c r="R402" s="147"/>
    </row>
    <row r="403" spans="1:18" ht="21" hidden="1" customHeight="1">
      <c r="A403" s="316" t="s">
        <v>1151</v>
      </c>
      <c r="B403" s="259"/>
      <c r="C403" s="325" t="s">
        <v>5529</v>
      </c>
      <c r="D403" s="259"/>
      <c r="E403" s="144" t="s">
        <v>5479</v>
      </c>
      <c r="F403" s="144" t="s">
        <v>5470</v>
      </c>
      <c r="G403" s="318" t="s">
        <v>5482</v>
      </c>
      <c r="H403" s="259"/>
      <c r="I403" s="145" t="s">
        <v>170</v>
      </c>
      <c r="J403" s="317" t="s">
        <v>5483</v>
      </c>
      <c r="K403" s="259"/>
      <c r="L403" s="144" t="s">
        <v>5473</v>
      </c>
      <c r="M403" s="318" t="s">
        <v>5470</v>
      </c>
      <c r="N403" s="259"/>
      <c r="O403" s="318" t="s">
        <v>5482</v>
      </c>
      <c r="P403" s="259"/>
      <c r="Q403" s="146"/>
      <c r="R403" s="147"/>
    </row>
    <row r="404" spans="1:18" ht="21" hidden="1" customHeight="1">
      <c r="A404" s="316" t="s">
        <v>1157</v>
      </c>
      <c r="B404" s="259"/>
      <c r="C404" s="325" t="s">
        <v>5529</v>
      </c>
      <c r="D404" s="259"/>
      <c r="E404" s="144" t="s">
        <v>5479</v>
      </c>
      <c r="F404" s="144" t="s">
        <v>5470</v>
      </c>
      <c r="G404" s="318" t="s">
        <v>5482</v>
      </c>
      <c r="H404" s="259"/>
      <c r="I404" s="145" t="s">
        <v>170</v>
      </c>
      <c r="J404" s="317" t="s">
        <v>5483</v>
      </c>
      <c r="K404" s="259"/>
      <c r="L404" s="144" t="s">
        <v>5473</v>
      </c>
      <c r="M404" s="318" t="s">
        <v>5470</v>
      </c>
      <c r="N404" s="259"/>
      <c r="O404" s="318" t="s">
        <v>5482</v>
      </c>
      <c r="P404" s="259"/>
      <c r="Q404" s="146"/>
      <c r="R404" s="147"/>
    </row>
    <row r="405" spans="1:18" ht="21" hidden="1" customHeight="1">
      <c r="A405" s="316" t="s">
        <v>1161</v>
      </c>
      <c r="B405" s="259"/>
      <c r="C405" s="325" t="s">
        <v>5529</v>
      </c>
      <c r="D405" s="259"/>
      <c r="E405" s="144" t="s">
        <v>5479</v>
      </c>
      <c r="F405" s="144" t="s">
        <v>5470</v>
      </c>
      <c r="G405" s="318" t="s">
        <v>5482</v>
      </c>
      <c r="H405" s="259"/>
      <c r="I405" s="145" t="s">
        <v>170</v>
      </c>
      <c r="J405" s="317" t="s">
        <v>5483</v>
      </c>
      <c r="K405" s="259"/>
      <c r="L405" s="144" t="s">
        <v>5473</v>
      </c>
      <c r="M405" s="318" t="s">
        <v>5470</v>
      </c>
      <c r="N405" s="259"/>
      <c r="O405" s="318" t="s">
        <v>5482</v>
      </c>
      <c r="P405" s="259"/>
      <c r="Q405" s="146"/>
      <c r="R405" s="147"/>
    </row>
    <row r="406" spans="1:18" ht="21" hidden="1" customHeight="1">
      <c r="A406" s="316" t="s">
        <v>1165</v>
      </c>
      <c r="B406" s="259"/>
      <c r="C406" s="325" t="s">
        <v>5529</v>
      </c>
      <c r="D406" s="259"/>
      <c r="E406" s="144" t="s">
        <v>5479</v>
      </c>
      <c r="F406" s="144" t="s">
        <v>5470</v>
      </c>
      <c r="G406" s="318" t="s">
        <v>5482</v>
      </c>
      <c r="H406" s="259"/>
      <c r="I406" s="145" t="s">
        <v>170</v>
      </c>
      <c r="J406" s="317" t="s">
        <v>5483</v>
      </c>
      <c r="K406" s="259"/>
      <c r="L406" s="144" t="s">
        <v>5473</v>
      </c>
      <c r="M406" s="318" t="s">
        <v>5470</v>
      </c>
      <c r="N406" s="259"/>
      <c r="O406" s="318" t="s">
        <v>5482</v>
      </c>
      <c r="P406" s="259"/>
      <c r="Q406" s="146"/>
      <c r="R406" s="147"/>
    </row>
    <row r="407" spans="1:18" ht="21" hidden="1" customHeight="1">
      <c r="A407" s="316" t="s">
        <v>473</v>
      </c>
      <c r="B407" s="259"/>
      <c r="C407" s="325" t="s">
        <v>5529</v>
      </c>
      <c r="D407" s="259"/>
      <c r="E407" s="144" t="s">
        <v>5479</v>
      </c>
      <c r="F407" s="144" t="s">
        <v>5470</v>
      </c>
      <c r="G407" s="318" t="s">
        <v>5482</v>
      </c>
      <c r="H407" s="259"/>
      <c r="I407" s="145" t="s">
        <v>170</v>
      </c>
      <c r="J407" s="317" t="s">
        <v>5483</v>
      </c>
      <c r="K407" s="259"/>
      <c r="L407" s="149" t="s">
        <v>5497</v>
      </c>
      <c r="M407" s="318" t="s">
        <v>5470</v>
      </c>
      <c r="N407" s="259"/>
      <c r="O407" s="318" t="s">
        <v>5482</v>
      </c>
      <c r="P407" s="259"/>
      <c r="Q407" s="146"/>
      <c r="R407" s="147"/>
    </row>
    <row r="408" spans="1:18" ht="21" hidden="1" customHeight="1">
      <c r="A408" s="316" t="s">
        <v>1168</v>
      </c>
      <c r="B408" s="259"/>
      <c r="C408" s="325" t="s">
        <v>5529</v>
      </c>
      <c r="D408" s="259"/>
      <c r="E408" s="144" t="s">
        <v>5479</v>
      </c>
      <c r="F408" s="144" t="s">
        <v>5470</v>
      </c>
      <c r="G408" s="318" t="s">
        <v>5482</v>
      </c>
      <c r="H408" s="259"/>
      <c r="I408" s="145" t="s">
        <v>170</v>
      </c>
      <c r="J408" s="317" t="s">
        <v>5483</v>
      </c>
      <c r="K408" s="259"/>
      <c r="L408" s="144" t="s">
        <v>5473</v>
      </c>
      <c r="M408" s="318" t="s">
        <v>5470</v>
      </c>
      <c r="N408" s="259"/>
      <c r="O408" s="318" t="s">
        <v>5482</v>
      </c>
      <c r="P408" s="259"/>
      <c r="Q408" s="146"/>
      <c r="R408" s="147"/>
    </row>
    <row r="409" spans="1:18" ht="21" hidden="1" customHeight="1">
      <c r="A409" s="316" t="s">
        <v>1172</v>
      </c>
      <c r="B409" s="259"/>
      <c r="C409" s="325" t="s">
        <v>5529</v>
      </c>
      <c r="D409" s="259"/>
      <c r="E409" s="144" t="s">
        <v>5479</v>
      </c>
      <c r="F409" s="144" t="s">
        <v>5470</v>
      </c>
      <c r="G409" s="318" t="s">
        <v>5482</v>
      </c>
      <c r="H409" s="259"/>
      <c r="I409" s="145" t="s">
        <v>170</v>
      </c>
      <c r="J409" s="317" t="s">
        <v>5483</v>
      </c>
      <c r="K409" s="259"/>
      <c r="L409" s="144" t="s">
        <v>5473</v>
      </c>
      <c r="M409" s="318" t="s">
        <v>5470</v>
      </c>
      <c r="N409" s="259"/>
      <c r="O409" s="318" t="s">
        <v>5482</v>
      </c>
      <c r="P409" s="259"/>
      <c r="Q409" s="146"/>
      <c r="R409" s="147"/>
    </row>
    <row r="410" spans="1:18" ht="21" hidden="1" customHeight="1">
      <c r="A410" s="316" t="s">
        <v>1176</v>
      </c>
      <c r="B410" s="259"/>
      <c r="C410" s="325" t="s">
        <v>5529</v>
      </c>
      <c r="D410" s="259"/>
      <c r="E410" s="144" t="s">
        <v>5479</v>
      </c>
      <c r="F410" s="144" t="s">
        <v>5470</v>
      </c>
      <c r="G410" s="318" t="s">
        <v>5482</v>
      </c>
      <c r="H410" s="259"/>
      <c r="I410" s="145" t="s">
        <v>170</v>
      </c>
      <c r="J410" s="317" t="s">
        <v>5483</v>
      </c>
      <c r="K410" s="259"/>
      <c r="L410" s="144" t="s">
        <v>5473</v>
      </c>
      <c r="M410" s="318" t="s">
        <v>5470</v>
      </c>
      <c r="N410" s="259"/>
      <c r="O410" s="318" t="s">
        <v>5482</v>
      </c>
      <c r="P410" s="259"/>
      <c r="Q410" s="146"/>
      <c r="R410" s="147"/>
    </row>
    <row r="411" spans="1:18" ht="21" hidden="1" customHeight="1">
      <c r="A411" s="316" t="s">
        <v>1180</v>
      </c>
      <c r="B411" s="259"/>
      <c r="C411" s="325" t="s">
        <v>5529</v>
      </c>
      <c r="D411" s="259"/>
      <c r="E411" s="144" t="s">
        <v>5479</v>
      </c>
      <c r="F411" s="144" t="s">
        <v>5470</v>
      </c>
      <c r="G411" s="318" t="s">
        <v>5482</v>
      </c>
      <c r="H411" s="259"/>
      <c r="I411" s="145" t="s">
        <v>170</v>
      </c>
      <c r="J411" s="317" t="s">
        <v>5483</v>
      </c>
      <c r="K411" s="259"/>
      <c r="L411" s="144" t="s">
        <v>5473</v>
      </c>
      <c r="M411" s="318" t="s">
        <v>5470</v>
      </c>
      <c r="N411" s="259"/>
      <c r="O411" s="318" t="s">
        <v>5482</v>
      </c>
      <c r="P411" s="259"/>
      <c r="Q411" s="146"/>
      <c r="R411" s="147"/>
    </row>
    <row r="412" spans="1:18" ht="21" hidden="1" customHeight="1">
      <c r="A412" s="316" t="s">
        <v>1185</v>
      </c>
      <c r="B412" s="259"/>
      <c r="C412" s="325" t="s">
        <v>5529</v>
      </c>
      <c r="D412" s="259"/>
      <c r="E412" s="144" t="s">
        <v>5479</v>
      </c>
      <c r="F412" s="144" t="s">
        <v>5470</v>
      </c>
      <c r="G412" s="318" t="s">
        <v>5482</v>
      </c>
      <c r="H412" s="259"/>
      <c r="I412" s="145" t="s">
        <v>170</v>
      </c>
      <c r="J412" s="317" t="s">
        <v>5483</v>
      </c>
      <c r="K412" s="259"/>
      <c r="L412" s="144" t="s">
        <v>5473</v>
      </c>
      <c r="M412" s="318" t="s">
        <v>5470</v>
      </c>
      <c r="N412" s="259"/>
      <c r="O412" s="318" t="s">
        <v>5482</v>
      </c>
      <c r="P412" s="259"/>
      <c r="Q412" s="146"/>
      <c r="R412" s="147"/>
    </row>
    <row r="413" spans="1:18" ht="21" hidden="1" customHeight="1">
      <c r="A413" s="316" t="s">
        <v>1189</v>
      </c>
      <c r="B413" s="259"/>
      <c r="C413" s="325" t="s">
        <v>5529</v>
      </c>
      <c r="D413" s="259"/>
      <c r="E413" s="144" t="s">
        <v>5479</v>
      </c>
      <c r="F413" s="144" t="s">
        <v>5470</v>
      </c>
      <c r="G413" s="318" t="s">
        <v>5482</v>
      </c>
      <c r="H413" s="259"/>
      <c r="I413" s="145" t="s">
        <v>170</v>
      </c>
      <c r="J413" s="317" t="s">
        <v>5483</v>
      </c>
      <c r="K413" s="259"/>
      <c r="L413" s="144" t="s">
        <v>5473</v>
      </c>
      <c r="M413" s="318" t="s">
        <v>5470</v>
      </c>
      <c r="N413" s="259"/>
      <c r="O413" s="318" t="s">
        <v>5482</v>
      </c>
      <c r="P413" s="259"/>
      <c r="Q413" s="146"/>
      <c r="R413" s="147"/>
    </row>
    <row r="414" spans="1:18" ht="21" hidden="1" customHeight="1">
      <c r="A414" s="316" t="s">
        <v>1194</v>
      </c>
      <c r="B414" s="259"/>
      <c r="C414" s="325" t="s">
        <v>5529</v>
      </c>
      <c r="D414" s="259"/>
      <c r="E414" s="144" t="s">
        <v>5479</v>
      </c>
      <c r="F414" s="144" t="s">
        <v>5470</v>
      </c>
      <c r="G414" s="318" t="s">
        <v>5482</v>
      </c>
      <c r="H414" s="259"/>
      <c r="I414" s="145" t="s">
        <v>170</v>
      </c>
      <c r="J414" s="317" t="s">
        <v>5483</v>
      </c>
      <c r="K414" s="259"/>
      <c r="L414" s="144" t="s">
        <v>5473</v>
      </c>
      <c r="M414" s="318" t="s">
        <v>5470</v>
      </c>
      <c r="N414" s="259"/>
      <c r="O414" s="318" t="s">
        <v>5482</v>
      </c>
      <c r="P414" s="259"/>
      <c r="Q414" s="146"/>
      <c r="R414" s="147"/>
    </row>
    <row r="415" spans="1:18" ht="21" hidden="1" customHeight="1">
      <c r="A415" s="316" t="s">
        <v>1198</v>
      </c>
      <c r="B415" s="259"/>
      <c r="C415" s="325" t="s">
        <v>5529</v>
      </c>
      <c r="D415" s="259"/>
      <c r="E415" s="144" t="s">
        <v>5479</v>
      </c>
      <c r="F415" s="144" t="s">
        <v>5470</v>
      </c>
      <c r="G415" s="318" t="s">
        <v>5482</v>
      </c>
      <c r="H415" s="259"/>
      <c r="I415" s="145" t="s">
        <v>170</v>
      </c>
      <c r="J415" s="317" t="s">
        <v>5483</v>
      </c>
      <c r="K415" s="259"/>
      <c r="L415" s="144" t="s">
        <v>5473</v>
      </c>
      <c r="M415" s="318" t="s">
        <v>5470</v>
      </c>
      <c r="N415" s="259"/>
      <c r="O415" s="318" t="s">
        <v>5482</v>
      </c>
      <c r="P415" s="259"/>
      <c r="Q415" s="146"/>
      <c r="R415" s="147"/>
    </row>
    <row r="416" spans="1:18" ht="21" hidden="1" customHeight="1">
      <c r="A416" s="316" t="s">
        <v>1202</v>
      </c>
      <c r="B416" s="259"/>
      <c r="C416" s="325" t="s">
        <v>5529</v>
      </c>
      <c r="D416" s="259"/>
      <c r="E416" s="144" t="s">
        <v>5479</v>
      </c>
      <c r="F416" s="144" t="s">
        <v>5470</v>
      </c>
      <c r="G416" s="318" t="s">
        <v>5482</v>
      </c>
      <c r="H416" s="259"/>
      <c r="I416" s="145" t="s">
        <v>170</v>
      </c>
      <c r="J416" s="317" t="s">
        <v>5483</v>
      </c>
      <c r="K416" s="259"/>
      <c r="L416" s="144" t="s">
        <v>5473</v>
      </c>
      <c r="M416" s="318" t="s">
        <v>5470</v>
      </c>
      <c r="N416" s="259"/>
      <c r="O416" s="318" t="s">
        <v>5482</v>
      </c>
      <c r="P416" s="259"/>
      <c r="Q416" s="146"/>
      <c r="R416" s="147"/>
    </row>
    <row r="417" spans="1:18" ht="21" hidden="1" customHeight="1">
      <c r="A417" s="316" t="s">
        <v>1206</v>
      </c>
      <c r="B417" s="259"/>
      <c r="C417" s="325" t="s">
        <v>5529</v>
      </c>
      <c r="D417" s="259"/>
      <c r="E417" s="144" t="s">
        <v>5479</v>
      </c>
      <c r="F417" s="144" t="s">
        <v>5470</v>
      </c>
      <c r="G417" s="318" t="s">
        <v>5482</v>
      </c>
      <c r="H417" s="259"/>
      <c r="I417" s="145" t="s">
        <v>170</v>
      </c>
      <c r="J417" s="317" t="s">
        <v>5483</v>
      </c>
      <c r="K417" s="259"/>
      <c r="L417" s="144" t="s">
        <v>5473</v>
      </c>
      <c r="M417" s="318" t="s">
        <v>5470</v>
      </c>
      <c r="N417" s="259"/>
      <c r="O417" s="318" t="s">
        <v>5482</v>
      </c>
      <c r="P417" s="259"/>
      <c r="Q417" s="146"/>
      <c r="R417" s="147"/>
    </row>
    <row r="418" spans="1:18" ht="21" hidden="1" customHeight="1">
      <c r="A418" s="316" t="s">
        <v>1210</v>
      </c>
      <c r="B418" s="259"/>
      <c r="C418" s="325" t="s">
        <v>5529</v>
      </c>
      <c r="D418" s="259"/>
      <c r="E418" s="144" t="s">
        <v>5479</v>
      </c>
      <c r="F418" s="144" t="s">
        <v>5470</v>
      </c>
      <c r="G418" s="318" t="s">
        <v>5482</v>
      </c>
      <c r="H418" s="259"/>
      <c r="I418" s="145" t="s">
        <v>170</v>
      </c>
      <c r="J418" s="317" t="s">
        <v>5483</v>
      </c>
      <c r="K418" s="259"/>
      <c r="L418" s="144" t="s">
        <v>5473</v>
      </c>
      <c r="M418" s="318" t="s">
        <v>5470</v>
      </c>
      <c r="N418" s="259"/>
      <c r="O418" s="318" t="s">
        <v>5482</v>
      </c>
      <c r="P418" s="259"/>
      <c r="Q418" s="146"/>
      <c r="R418" s="147"/>
    </row>
    <row r="419" spans="1:18" ht="21" hidden="1" customHeight="1">
      <c r="A419" s="316" t="s">
        <v>1216</v>
      </c>
      <c r="B419" s="259"/>
      <c r="C419" s="325" t="s">
        <v>5529</v>
      </c>
      <c r="D419" s="259"/>
      <c r="E419" s="144" t="s">
        <v>5479</v>
      </c>
      <c r="F419" s="144" t="s">
        <v>5470</v>
      </c>
      <c r="G419" s="318" t="s">
        <v>5482</v>
      </c>
      <c r="H419" s="259"/>
      <c r="I419" s="145" t="s">
        <v>170</v>
      </c>
      <c r="J419" s="317" t="s">
        <v>5483</v>
      </c>
      <c r="K419" s="259"/>
      <c r="L419" s="144" t="s">
        <v>5473</v>
      </c>
      <c r="M419" s="318" t="s">
        <v>5470</v>
      </c>
      <c r="N419" s="259"/>
      <c r="O419" s="318" t="s">
        <v>5482</v>
      </c>
      <c r="P419" s="259"/>
      <c r="Q419" s="146"/>
      <c r="R419" s="147"/>
    </row>
    <row r="420" spans="1:18" ht="21" hidden="1" customHeight="1">
      <c r="A420" s="316" t="s">
        <v>1220</v>
      </c>
      <c r="B420" s="259"/>
      <c r="C420" s="325" t="s">
        <v>5529</v>
      </c>
      <c r="D420" s="259"/>
      <c r="E420" s="144" t="s">
        <v>5479</v>
      </c>
      <c r="F420" s="144" t="s">
        <v>5470</v>
      </c>
      <c r="G420" s="318" t="s">
        <v>5482</v>
      </c>
      <c r="H420" s="259"/>
      <c r="I420" s="145" t="s">
        <v>170</v>
      </c>
      <c r="J420" s="317" t="s">
        <v>5483</v>
      </c>
      <c r="K420" s="259"/>
      <c r="L420" s="144" t="s">
        <v>5473</v>
      </c>
      <c r="M420" s="318" t="s">
        <v>5470</v>
      </c>
      <c r="N420" s="259"/>
      <c r="O420" s="318" t="s">
        <v>5482</v>
      </c>
      <c r="P420" s="259"/>
      <c r="Q420" s="146"/>
      <c r="R420" s="147"/>
    </row>
    <row r="421" spans="1:18" ht="21" hidden="1" customHeight="1">
      <c r="A421" s="316" t="s">
        <v>1224</v>
      </c>
      <c r="B421" s="259"/>
      <c r="C421" s="325" t="s">
        <v>5529</v>
      </c>
      <c r="D421" s="259"/>
      <c r="E421" s="144" t="s">
        <v>5479</v>
      </c>
      <c r="F421" s="144" t="s">
        <v>5470</v>
      </c>
      <c r="G421" s="318" t="s">
        <v>5482</v>
      </c>
      <c r="H421" s="259"/>
      <c r="I421" s="145" t="s">
        <v>170</v>
      </c>
      <c r="J421" s="317" t="s">
        <v>5483</v>
      </c>
      <c r="K421" s="259"/>
      <c r="L421" s="144" t="s">
        <v>5473</v>
      </c>
      <c r="M421" s="318" t="s">
        <v>5470</v>
      </c>
      <c r="N421" s="259"/>
      <c r="O421" s="318" t="s">
        <v>5482</v>
      </c>
      <c r="P421" s="259"/>
      <c r="Q421" s="146"/>
      <c r="R421" s="147"/>
    </row>
    <row r="422" spans="1:18" ht="21" hidden="1" customHeight="1">
      <c r="A422" s="316" t="s">
        <v>3742</v>
      </c>
      <c r="B422" s="259"/>
      <c r="C422" s="325" t="s">
        <v>5529</v>
      </c>
      <c r="D422" s="259"/>
      <c r="E422" s="144" t="s">
        <v>5479</v>
      </c>
      <c r="F422" s="144" t="s">
        <v>5470</v>
      </c>
      <c r="G422" s="318" t="s">
        <v>5482</v>
      </c>
      <c r="H422" s="259"/>
      <c r="I422" s="145" t="s">
        <v>170</v>
      </c>
      <c r="J422" s="317" t="s">
        <v>5483</v>
      </c>
      <c r="K422" s="259"/>
      <c r="L422" s="144" t="s">
        <v>5473</v>
      </c>
      <c r="M422" s="318" t="s">
        <v>5470</v>
      </c>
      <c r="N422" s="259"/>
      <c r="O422" s="318" t="s">
        <v>5482</v>
      </c>
      <c r="P422" s="259"/>
      <c r="Q422" s="146"/>
      <c r="R422" s="147"/>
    </row>
    <row r="423" spans="1:18" ht="21" hidden="1" customHeight="1">
      <c r="A423" s="316" t="s">
        <v>3746</v>
      </c>
      <c r="B423" s="259"/>
      <c r="C423" s="325" t="s">
        <v>5529</v>
      </c>
      <c r="D423" s="259"/>
      <c r="E423" s="144" t="s">
        <v>5479</v>
      </c>
      <c r="F423" s="144" t="s">
        <v>5470</v>
      </c>
      <c r="G423" s="318" t="s">
        <v>5482</v>
      </c>
      <c r="H423" s="259"/>
      <c r="I423" s="145" t="s">
        <v>170</v>
      </c>
      <c r="J423" s="317" t="s">
        <v>5483</v>
      </c>
      <c r="K423" s="259"/>
      <c r="L423" s="144" t="s">
        <v>5473</v>
      </c>
      <c r="M423" s="318" t="s">
        <v>5470</v>
      </c>
      <c r="N423" s="259"/>
      <c r="O423" s="318" t="s">
        <v>5482</v>
      </c>
      <c r="P423" s="259"/>
      <c r="Q423" s="146"/>
      <c r="R423" s="147"/>
    </row>
    <row r="424" spans="1:18" ht="21" hidden="1" customHeight="1">
      <c r="A424" s="316" t="s">
        <v>3750</v>
      </c>
      <c r="B424" s="259"/>
      <c r="C424" s="325" t="s">
        <v>5529</v>
      </c>
      <c r="D424" s="259"/>
      <c r="E424" s="144" t="s">
        <v>5479</v>
      </c>
      <c r="F424" s="144" t="s">
        <v>5470</v>
      </c>
      <c r="G424" s="318" t="s">
        <v>5482</v>
      </c>
      <c r="H424" s="259"/>
      <c r="I424" s="145" t="s">
        <v>170</v>
      </c>
      <c r="J424" s="317" t="s">
        <v>5483</v>
      </c>
      <c r="K424" s="259"/>
      <c r="L424" s="144" t="s">
        <v>5473</v>
      </c>
      <c r="M424" s="318" t="s">
        <v>5470</v>
      </c>
      <c r="N424" s="259"/>
      <c r="O424" s="318" t="s">
        <v>5482</v>
      </c>
      <c r="P424" s="259"/>
      <c r="Q424" s="146"/>
      <c r="R424" s="147"/>
    </row>
    <row r="425" spans="1:18" ht="21" hidden="1" customHeight="1">
      <c r="A425" s="316" t="s">
        <v>2969</v>
      </c>
      <c r="B425" s="259"/>
      <c r="C425" s="325" t="s">
        <v>5529</v>
      </c>
      <c r="D425" s="259"/>
      <c r="E425" s="144" t="s">
        <v>5479</v>
      </c>
      <c r="F425" s="144" t="s">
        <v>5470</v>
      </c>
      <c r="G425" s="318" t="s">
        <v>5482</v>
      </c>
      <c r="H425" s="259"/>
      <c r="I425" s="145" t="s">
        <v>170</v>
      </c>
      <c r="J425" s="317" t="s">
        <v>5483</v>
      </c>
      <c r="K425" s="259"/>
      <c r="L425" s="149" t="s">
        <v>5497</v>
      </c>
      <c r="M425" s="318" t="s">
        <v>5470</v>
      </c>
      <c r="N425" s="259"/>
      <c r="O425" s="318" t="s">
        <v>5482</v>
      </c>
      <c r="P425" s="259"/>
      <c r="Q425" s="146"/>
      <c r="R425" s="147"/>
    </row>
    <row r="426" spans="1:18" ht="21" hidden="1" customHeight="1">
      <c r="A426" s="316" t="s">
        <v>3754</v>
      </c>
      <c r="B426" s="259"/>
      <c r="C426" s="325" t="s">
        <v>5529</v>
      </c>
      <c r="D426" s="259"/>
      <c r="E426" s="144" t="s">
        <v>5479</v>
      </c>
      <c r="F426" s="144" t="s">
        <v>5470</v>
      </c>
      <c r="G426" s="318" t="s">
        <v>5482</v>
      </c>
      <c r="H426" s="259"/>
      <c r="I426" s="145" t="s">
        <v>170</v>
      </c>
      <c r="J426" s="317" t="s">
        <v>5483</v>
      </c>
      <c r="K426" s="259"/>
      <c r="L426" s="144" t="s">
        <v>5473</v>
      </c>
      <c r="M426" s="318" t="s">
        <v>5470</v>
      </c>
      <c r="N426" s="259"/>
      <c r="O426" s="318" t="s">
        <v>5482</v>
      </c>
      <c r="P426" s="259"/>
      <c r="Q426" s="146"/>
      <c r="R426" s="147"/>
    </row>
    <row r="427" spans="1:18" ht="21" hidden="1" customHeight="1">
      <c r="A427" s="316" t="s">
        <v>3758</v>
      </c>
      <c r="B427" s="259"/>
      <c r="C427" s="325" t="s">
        <v>5529</v>
      </c>
      <c r="D427" s="259"/>
      <c r="E427" s="144" t="s">
        <v>5479</v>
      </c>
      <c r="F427" s="144" t="s">
        <v>5470</v>
      </c>
      <c r="G427" s="318" t="s">
        <v>5482</v>
      </c>
      <c r="H427" s="259"/>
      <c r="I427" s="145" t="s">
        <v>170</v>
      </c>
      <c r="J427" s="317" t="s">
        <v>5483</v>
      </c>
      <c r="K427" s="259"/>
      <c r="L427" s="144" t="s">
        <v>5473</v>
      </c>
      <c r="M427" s="318" t="s">
        <v>5470</v>
      </c>
      <c r="N427" s="259"/>
      <c r="O427" s="318" t="s">
        <v>5482</v>
      </c>
      <c r="P427" s="259"/>
      <c r="Q427" s="146"/>
      <c r="R427" s="147"/>
    </row>
    <row r="428" spans="1:18" ht="21" hidden="1" customHeight="1">
      <c r="A428" s="316" t="s">
        <v>3762</v>
      </c>
      <c r="B428" s="259"/>
      <c r="C428" s="325" t="s">
        <v>5529</v>
      </c>
      <c r="D428" s="259"/>
      <c r="E428" s="144" t="s">
        <v>5479</v>
      </c>
      <c r="F428" s="144" t="s">
        <v>5470</v>
      </c>
      <c r="G428" s="318" t="s">
        <v>5482</v>
      </c>
      <c r="H428" s="259"/>
      <c r="I428" s="145" t="s">
        <v>170</v>
      </c>
      <c r="J428" s="317" t="s">
        <v>5483</v>
      </c>
      <c r="K428" s="259"/>
      <c r="L428" s="144" t="s">
        <v>5473</v>
      </c>
      <c r="M428" s="318" t="s">
        <v>5470</v>
      </c>
      <c r="N428" s="259"/>
      <c r="O428" s="318" t="s">
        <v>5482</v>
      </c>
      <c r="P428" s="259"/>
      <c r="Q428" s="146"/>
      <c r="R428" s="147"/>
    </row>
    <row r="429" spans="1:18" ht="21" hidden="1" customHeight="1">
      <c r="A429" s="316" t="s">
        <v>3766</v>
      </c>
      <c r="B429" s="259"/>
      <c r="C429" s="325" t="s">
        <v>5529</v>
      </c>
      <c r="D429" s="259"/>
      <c r="E429" s="144" t="s">
        <v>5479</v>
      </c>
      <c r="F429" s="144" t="s">
        <v>5470</v>
      </c>
      <c r="G429" s="318" t="s">
        <v>5482</v>
      </c>
      <c r="H429" s="259"/>
      <c r="I429" s="145" t="s">
        <v>170</v>
      </c>
      <c r="J429" s="317" t="s">
        <v>5483</v>
      </c>
      <c r="K429" s="259"/>
      <c r="L429" s="144" t="s">
        <v>5473</v>
      </c>
      <c r="M429" s="318" t="s">
        <v>5470</v>
      </c>
      <c r="N429" s="259"/>
      <c r="O429" s="318" t="s">
        <v>5482</v>
      </c>
      <c r="P429" s="259"/>
      <c r="Q429" s="146"/>
      <c r="R429" s="147"/>
    </row>
    <row r="430" spans="1:18" ht="21" hidden="1" customHeight="1">
      <c r="A430" s="316" t="s">
        <v>3770</v>
      </c>
      <c r="B430" s="259"/>
      <c r="C430" s="325" t="s">
        <v>5529</v>
      </c>
      <c r="D430" s="259"/>
      <c r="E430" s="144" t="s">
        <v>5479</v>
      </c>
      <c r="F430" s="144" t="s">
        <v>5470</v>
      </c>
      <c r="G430" s="318" t="s">
        <v>5482</v>
      </c>
      <c r="H430" s="259"/>
      <c r="I430" s="145" t="s">
        <v>170</v>
      </c>
      <c r="J430" s="317" t="s">
        <v>5483</v>
      </c>
      <c r="K430" s="259"/>
      <c r="L430" s="144" t="s">
        <v>5473</v>
      </c>
      <c r="M430" s="318" t="s">
        <v>5470</v>
      </c>
      <c r="N430" s="259"/>
      <c r="O430" s="318" t="s">
        <v>5482</v>
      </c>
      <c r="P430" s="259"/>
      <c r="Q430" s="146"/>
      <c r="R430" s="147"/>
    </row>
    <row r="431" spans="1:18" ht="21" hidden="1" customHeight="1">
      <c r="A431" s="316" t="s">
        <v>3774</v>
      </c>
      <c r="B431" s="259"/>
      <c r="C431" s="325" t="s">
        <v>5529</v>
      </c>
      <c r="D431" s="259"/>
      <c r="E431" s="144" t="s">
        <v>5479</v>
      </c>
      <c r="F431" s="144" t="s">
        <v>5470</v>
      </c>
      <c r="G431" s="318" t="s">
        <v>5482</v>
      </c>
      <c r="H431" s="259"/>
      <c r="I431" s="145" t="s">
        <v>170</v>
      </c>
      <c r="J431" s="317" t="s">
        <v>5483</v>
      </c>
      <c r="K431" s="259"/>
      <c r="L431" s="144" t="s">
        <v>5473</v>
      </c>
      <c r="M431" s="318" t="s">
        <v>5470</v>
      </c>
      <c r="N431" s="259"/>
      <c r="O431" s="318" t="s">
        <v>5482</v>
      </c>
      <c r="P431" s="259"/>
      <c r="Q431" s="146"/>
      <c r="R431" s="147"/>
    </row>
    <row r="432" spans="1:18" ht="21" hidden="1" customHeight="1">
      <c r="A432" s="316" t="s">
        <v>3778</v>
      </c>
      <c r="B432" s="259"/>
      <c r="C432" s="325" t="s">
        <v>5529</v>
      </c>
      <c r="D432" s="259"/>
      <c r="E432" s="144" t="s">
        <v>5479</v>
      </c>
      <c r="F432" s="144" t="s">
        <v>5470</v>
      </c>
      <c r="G432" s="318" t="s">
        <v>5482</v>
      </c>
      <c r="H432" s="259"/>
      <c r="I432" s="145" t="s">
        <v>170</v>
      </c>
      <c r="J432" s="317" t="s">
        <v>5483</v>
      </c>
      <c r="K432" s="259"/>
      <c r="L432" s="144" t="s">
        <v>5473</v>
      </c>
      <c r="M432" s="318" t="s">
        <v>5470</v>
      </c>
      <c r="N432" s="259"/>
      <c r="O432" s="318" t="s">
        <v>5482</v>
      </c>
      <c r="P432" s="259"/>
      <c r="Q432" s="146"/>
      <c r="R432" s="147"/>
    </row>
    <row r="433" spans="1:18" ht="21" hidden="1" customHeight="1">
      <c r="A433" s="316" t="s">
        <v>3788</v>
      </c>
      <c r="B433" s="259"/>
      <c r="C433" s="325" t="s">
        <v>5529</v>
      </c>
      <c r="D433" s="259"/>
      <c r="E433" s="144" t="s">
        <v>5479</v>
      </c>
      <c r="F433" s="144" t="s">
        <v>5470</v>
      </c>
      <c r="G433" s="318" t="s">
        <v>5482</v>
      </c>
      <c r="H433" s="259"/>
      <c r="I433" s="145" t="s">
        <v>170</v>
      </c>
      <c r="J433" s="317" t="s">
        <v>5483</v>
      </c>
      <c r="K433" s="259"/>
      <c r="L433" s="144" t="s">
        <v>5473</v>
      </c>
      <c r="M433" s="318" t="s">
        <v>5470</v>
      </c>
      <c r="N433" s="259"/>
      <c r="O433" s="318" t="s">
        <v>5482</v>
      </c>
      <c r="P433" s="259"/>
      <c r="Q433" s="146"/>
      <c r="R433" s="147"/>
    </row>
    <row r="434" spans="1:18" ht="21" hidden="1" customHeight="1">
      <c r="A434" s="316" t="s">
        <v>3792</v>
      </c>
      <c r="B434" s="259"/>
      <c r="C434" s="325" t="s">
        <v>5529</v>
      </c>
      <c r="D434" s="259"/>
      <c r="E434" s="144" t="s">
        <v>5479</v>
      </c>
      <c r="F434" s="144" t="s">
        <v>5470</v>
      </c>
      <c r="G434" s="318" t="s">
        <v>5482</v>
      </c>
      <c r="H434" s="259"/>
      <c r="I434" s="145" t="s">
        <v>170</v>
      </c>
      <c r="J434" s="317" t="s">
        <v>5483</v>
      </c>
      <c r="K434" s="259"/>
      <c r="L434" s="144" t="s">
        <v>5473</v>
      </c>
      <c r="M434" s="318" t="s">
        <v>5470</v>
      </c>
      <c r="N434" s="259"/>
      <c r="O434" s="318" t="s">
        <v>5482</v>
      </c>
      <c r="P434" s="259"/>
      <c r="Q434" s="146"/>
      <c r="R434" s="147"/>
    </row>
    <row r="435" spans="1:18" ht="21" hidden="1" customHeight="1">
      <c r="A435" s="316" t="s">
        <v>3796</v>
      </c>
      <c r="B435" s="259"/>
      <c r="C435" s="325" t="s">
        <v>5529</v>
      </c>
      <c r="D435" s="259"/>
      <c r="E435" s="144" t="s">
        <v>5479</v>
      </c>
      <c r="F435" s="144" t="s">
        <v>5470</v>
      </c>
      <c r="G435" s="318" t="s">
        <v>5482</v>
      </c>
      <c r="H435" s="259"/>
      <c r="I435" s="145" t="s">
        <v>170</v>
      </c>
      <c r="J435" s="317" t="s">
        <v>5483</v>
      </c>
      <c r="K435" s="259"/>
      <c r="L435" s="144" t="s">
        <v>5473</v>
      </c>
      <c r="M435" s="318" t="s">
        <v>5470</v>
      </c>
      <c r="N435" s="259"/>
      <c r="O435" s="318" t="s">
        <v>5482</v>
      </c>
      <c r="P435" s="259"/>
      <c r="Q435" s="146"/>
      <c r="R435" s="147"/>
    </row>
    <row r="436" spans="1:18" ht="21" hidden="1" customHeight="1">
      <c r="A436" s="316" t="s">
        <v>3800</v>
      </c>
      <c r="B436" s="259"/>
      <c r="C436" s="325" t="s">
        <v>5529</v>
      </c>
      <c r="D436" s="259"/>
      <c r="E436" s="144" t="s">
        <v>5479</v>
      </c>
      <c r="F436" s="144" t="s">
        <v>5470</v>
      </c>
      <c r="G436" s="318" t="s">
        <v>5482</v>
      </c>
      <c r="H436" s="259"/>
      <c r="I436" s="145" t="s">
        <v>170</v>
      </c>
      <c r="J436" s="317" t="s">
        <v>5483</v>
      </c>
      <c r="K436" s="259"/>
      <c r="L436" s="144" t="s">
        <v>5473</v>
      </c>
      <c r="M436" s="318" t="s">
        <v>5470</v>
      </c>
      <c r="N436" s="259"/>
      <c r="O436" s="318" t="s">
        <v>5482</v>
      </c>
      <c r="P436" s="259"/>
      <c r="Q436" s="146"/>
      <c r="R436" s="147"/>
    </row>
    <row r="437" spans="1:18" ht="21" hidden="1" customHeight="1">
      <c r="A437" s="316" t="s">
        <v>3804</v>
      </c>
      <c r="B437" s="259"/>
      <c r="C437" s="325" t="s">
        <v>5529</v>
      </c>
      <c r="D437" s="259"/>
      <c r="E437" s="144" t="s">
        <v>5479</v>
      </c>
      <c r="F437" s="144" t="s">
        <v>5470</v>
      </c>
      <c r="G437" s="318" t="s">
        <v>5482</v>
      </c>
      <c r="H437" s="259"/>
      <c r="I437" s="145" t="s">
        <v>170</v>
      </c>
      <c r="J437" s="317" t="s">
        <v>5483</v>
      </c>
      <c r="K437" s="259"/>
      <c r="L437" s="144" t="s">
        <v>5473</v>
      </c>
      <c r="M437" s="318" t="s">
        <v>5470</v>
      </c>
      <c r="N437" s="259"/>
      <c r="O437" s="318" t="s">
        <v>5482</v>
      </c>
      <c r="P437" s="259"/>
      <c r="Q437" s="146"/>
      <c r="R437" s="147"/>
    </row>
    <row r="438" spans="1:18" ht="21" hidden="1" customHeight="1">
      <c r="A438" s="316" t="s">
        <v>3808</v>
      </c>
      <c r="B438" s="259"/>
      <c r="C438" s="325" t="s">
        <v>5529</v>
      </c>
      <c r="D438" s="259"/>
      <c r="E438" s="144" t="s">
        <v>5479</v>
      </c>
      <c r="F438" s="144" t="s">
        <v>5470</v>
      </c>
      <c r="G438" s="318" t="s">
        <v>5482</v>
      </c>
      <c r="H438" s="259"/>
      <c r="I438" s="145" t="s">
        <v>170</v>
      </c>
      <c r="J438" s="317" t="s">
        <v>5483</v>
      </c>
      <c r="K438" s="259"/>
      <c r="L438" s="144" t="s">
        <v>5473</v>
      </c>
      <c r="M438" s="318" t="s">
        <v>5470</v>
      </c>
      <c r="N438" s="259"/>
      <c r="O438" s="318" t="s">
        <v>5482</v>
      </c>
      <c r="P438" s="259"/>
      <c r="Q438" s="146"/>
      <c r="R438" s="147"/>
    </row>
    <row r="439" spans="1:18" ht="21" hidden="1" customHeight="1">
      <c r="A439" s="316" t="s">
        <v>3812</v>
      </c>
      <c r="B439" s="259"/>
      <c r="C439" s="325" t="s">
        <v>5529</v>
      </c>
      <c r="D439" s="259"/>
      <c r="E439" s="144" t="s">
        <v>5479</v>
      </c>
      <c r="F439" s="144" t="s">
        <v>5470</v>
      </c>
      <c r="G439" s="318" t="s">
        <v>5482</v>
      </c>
      <c r="H439" s="259"/>
      <c r="I439" s="145" t="s">
        <v>170</v>
      </c>
      <c r="J439" s="317" t="s">
        <v>5483</v>
      </c>
      <c r="K439" s="259"/>
      <c r="L439" s="144" t="s">
        <v>5473</v>
      </c>
      <c r="M439" s="318" t="s">
        <v>5470</v>
      </c>
      <c r="N439" s="259"/>
      <c r="O439" s="318" t="s">
        <v>5482</v>
      </c>
      <c r="P439" s="259"/>
      <c r="Q439" s="146"/>
      <c r="R439" s="147"/>
    </row>
    <row r="440" spans="1:18" ht="21" hidden="1" customHeight="1">
      <c r="A440" s="316" t="s">
        <v>3816</v>
      </c>
      <c r="B440" s="259"/>
      <c r="C440" s="325" t="s">
        <v>5529</v>
      </c>
      <c r="D440" s="259"/>
      <c r="E440" s="144" t="s">
        <v>5479</v>
      </c>
      <c r="F440" s="144" t="s">
        <v>5470</v>
      </c>
      <c r="G440" s="318" t="s">
        <v>5482</v>
      </c>
      <c r="H440" s="259"/>
      <c r="I440" s="145" t="s">
        <v>170</v>
      </c>
      <c r="J440" s="317" t="s">
        <v>5483</v>
      </c>
      <c r="K440" s="259"/>
      <c r="L440" s="144" t="s">
        <v>5473</v>
      </c>
      <c r="M440" s="318" t="s">
        <v>5470</v>
      </c>
      <c r="N440" s="259"/>
      <c r="O440" s="318" t="s">
        <v>5482</v>
      </c>
      <c r="P440" s="259"/>
      <c r="Q440" s="146"/>
      <c r="R440" s="147"/>
    </row>
    <row r="441" spans="1:18" ht="21" hidden="1" customHeight="1">
      <c r="A441" s="316" t="s">
        <v>3820</v>
      </c>
      <c r="B441" s="259"/>
      <c r="C441" s="325" t="s">
        <v>5529</v>
      </c>
      <c r="D441" s="259"/>
      <c r="E441" s="144" t="s">
        <v>5479</v>
      </c>
      <c r="F441" s="144" t="s">
        <v>5470</v>
      </c>
      <c r="G441" s="318" t="s">
        <v>5482</v>
      </c>
      <c r="H441" s="259"/>
      <c r="I441" s="145" t="s">
        <v>170</v>
      </c>
      <c r="J441" s="317" t="s">
        <v>5483</v>
      </c>
      <c r="K441" s="259"/>
      <c r="L441" s="144" t="s">
        <v>5473</v>
      </c>
      <c r="M441" s="318" t="s">
        <v>5470</v>
      </c>
      <c r="N441" s="259"/>
      <c r="O441" s="318" t="s">
        <v>5482</v>
      </c>
      <c r="P441" s="259"/>
      <c r="Q441" s="146"/>
      <c r="R441" s="147"/>
    </row>
    <row r="442" spans="1:18" ht="21" hidden="1" customHeight="1">
      <c r="A442" s="316" t="s">
        <v>3824</v>
      </c>
      <c r="B442" s="259"/>
      <c r="C442" s="325" t="s">
        <v>5529</v>
      </c>
      <c r="D442" s="259"/>
      <c r="E442" s="144" t="s">
        <v>5479</v>
      </c>
      <c r="F442" s="144" t="s">
        <v>5470</v>
      </c>
      <c r="G442" s="318" t="s">
        <v>5482</v>
      </c>
      <c r="H442" s="259"/>
      <c r="I442" s="145" t="s">
        <v>170</v>
      </c>
      <c r="J442" s="317" t="s">
        <v>5483</v>
      </c>
      <c r="K442" s="259"/>
      <c r="L442" s="144" t="s">
        <v>5473</v>
      </c>
      <c r="M442" s="318" t="s">
        <v>5470</v>
      </c>
      <c r="N442" s="259"/>
      <c r="O442" s="318" t="s">
        <v>5482</v>
      </c>
      <c r="P442" s="259"/>
      <c r="Q442" s="146"/>
      <c r="R442" s="147"/>
    </row>
    <row r="443" spans="1:18" ht="21" hidden="1" customHeight="1">
      <c r="A443" s="316" t="s">
        <v>3834</v>
      </c>
      <c r="B443" s="259"/>
      <c r="C443" s="325" t="s">
        <v>5529</v>
      </c>
      <c r="D443" s="259"/>
      <c r="E443" s="144" t="s">
        <v>5479</v>
      </c>
      <c r="F443" s="144" t="s">
        <v>5470</v>
      </c>
      <c r="G443" s="318" t="s">
        <v>5482</v>
      </c>
      <c r="H443" s="259"/>
      <c r="I443" s="145" t="s">
        <v>170</v>
      </c>
      <c r="J443" s="317" t="s">
        <v>5483</v>
      </c>
      <c r="K443" s="259"/>
      <c r="L443" s="144" t="s">
        <v>5473</v>
      </c>
      <c r="M443" s="318" t="s">
        <v>5470</v>
      </c>
      <c r="N443" s="259"/>
      <c r="O443" s="318" t="s">
        <v>5482</v>
      </c>
      <c r="P443" s="259"/>
      <c r="Q443" s="146"/>
      <c r="R443" s="147"/>
    </row>
    <row r="444" spans="1:18" ht="21" hidden="1" customHeight="1">
      <c r="A444" s="316" t="s">
        <v>3838</v>
      </c>
      <c r="B444" s="259"/>
      <c r="C444" s="325" t="s">
        <v>5529</v>
      </c>
      <c r="D444" s="259"/>
      <c r="E444" s="144" t="s">
        <v>5479</v>
      </c>
      <c r="F444" s="144" t="s">
        <v>5470</v>
      </c>
      <c r="G444" s="318" t="s">
        <v>5482</v>
      </c>
      <c r="H444" s="259"/>
      <c r="I444" s="145" t="s">
        <v>170</v>
      </c>
      <c r="J444" s="317" t="s">
        <v>5483</v>
      </c>
      <c r="K444" s="259"/>
      <c r="L444" s="144" t="s">
        <v>5473</v>
      </c>
      <c r="M444" s="318" t="s">
        <v>5470</v>
      </c>
      <c r="N444" s="259"/>
      <c r="O444" s="318" t="s">
        <v>5482</v>
      </c>
      <c r="P444" s="259"/>
      <c r="Q444" s="146"/>
      <c r="R444" s="147"/>
    </row>
    <row r="445" spans="1:18" ht="21" hidden="1" customHeight="1">
      <c r="A445" s="316" t="s">
        <v>3842</v>
      </c>
      <c r="B445" s="259"/>
      <c r="C445" s="325" t="s">
        <v>5529</v>
      </c>
      <c r="D445" s="259"/>
      <c r="E445" s="144" t="s">
        <v>5479</v>
      </c>
      <c r="F445" s="144" t="s">
        <v>5470</v>
      </c>
      <c r="G445" s="318" t="s">
        <v>5482</v>
      </c>
      <c r="H445" s="259"/>
      <c r="I445" s="145" t="s">
        <v>170</v>
      </c>
      <c r="J445" s="317" t="s">
        <v>5483</v>
      </c>
      <c r="K445" s="259"/>
      <c r="L445" s="144" t="s">
        <v>5473</v>
      </c>
      <c r="M445" s="318" t="s">
        <v>5470</v>
      </c>
      <c r="N445" s="259"/>
      <c r="O445" s="318" t="s">
        <v>5482</v>
      </c>
      <c r="P445" s="259"/>
      <c r="Q445" s="146"/>
      <c r="R445" s="147"/>
    </row>
    <row r="446" spans="1:18" ht="21" hidden="1" customHeight="1">
      <c r="A446" s="316" t="s">
        <v>3846</v>
      </c>
      <c r="B446" s="259"/>
      <c r="C446" s="325" t="s">
        <v>5529</v>
      </c>
      <c r="D446" s="259"/>
      <c r="E446" s="144" t="s">
        <v>5479</v>
      </c>
      <c r="F446" s="144" t="s">
        <v>5470</v>
      </c>
      <c r="G446" s="318" t="s">
        <v>5482</v>
      </c>
      <c r="H446" s="259"/>
      <c r="I446" s="145" t="s">
        <v>170</v>
      </c>
      <c r="J446" s="317" t="s">
        <v>5483</v>
      </c>
      <c r="K446" s="259"/>
      <c r="L446" s="144" t="s">
        <v>5473</v>
      </c>
      <c r="M446" s="318" t="s">
        <v>5470</v>
      </c>
      <c r="N446" s="259"/>
      <c r="O446" s="318" t="s">
        <v>5482</v>
      </c>
      <c r="P446" s="259"/>
      <c r="Q446" s="146"/>
      <c r="R446" s="147"/>
    </row>
    <row r="447" spans="1:18" ht="21" hidden="1" customHeight="1">
      <c r="A447" s="316" t="s">
        <v>3850</v>
      </c>
      <c r="B447" s="259"/>
      <c r="C447" s="325" t="s">
        <v>5529</v>
      </c>
      <c r="D447" s="259"/>
      <c r="E447" s="144" t="s">
        <v>5479</v>
      </c>
      <c r="F447" s="144" t="s">
        <v>5470</v>
      </c>
      <c r="G447" s="318" t="s">
        <v>5482</v>
      </c>
      <c r="H447" s="259"/>
      <c r="I447" s="145" t="s">
        <v>170</v>
      </c>
      <c r="J447" s="317" t="s">
        <v>5483</v>
      </c>
      <c r="K447" s="259"/>
      <c r="L447" s="144" t="s">
        <v>5473</v>
      </c>
      <c r="M447" s="318" t="s">
        <v>5470</v>
      </c>
      <c r="N447" s="259"/>
      <c r="O447" s="318" t="s">
        <v>5482</v>
      </c>
      <c r="P447" s="259"/>
      <c r="Q447" s="146"/>
      <c r="R447" s="147"/>
    </row>
    <row r="448" spans="1:18" ht="21" hidden="1" customHeight="1">
      <c r="A448" s="316" t="s">
        <v>3854</v>
      </c>
      <c r="B448" s="259"/>
      <c r="C448" s="325" t="s">
        <v>5529</v>
      </c>
      <c r="D448" s="259"/>
      <c r="E448" s="144" t="s">
        <v>5479</v>
      </c>
      <c r="F448" s="144" t="s">
        <v>5470</v>
      </c>
      <c r="G448" s="318" t="s">
        <v>5482</v>
      </c>
      <c r="H448" s="259"/>
      <c r="I448" s="145" t="s">
        <v>170</v>
      </c>
      <c r="J448" s="317" t="s">
        <v>5483</v>
      </c>
      <c r="K448" s="259"/>
      <c r="L448" s="144" t="s">
        <v>5473</v>
      </c>
      <c r="M448" s="318" t="s">
        <v>5470</v>
      </c>
      <c r="N448" s="259"/>
      <c r="O448" s="318" t="s">
        <v>5482</v>
      </c>
      <c r="P448" s="259"/>
      <c r="Q448" s="146"/>
      <c r="R448" s="147"/>
    </row>
    <row r="449" spans="1:18" ht="21" hidden="1" customHeight="1">
      <c r="A449" s="316" t="s">
        <v>2973</v>
      </c>
      <c r="B449" s="259"/>
      <c r="C449" s="325" t="s">
        <v>5529</v>
      </c>
      <c r="D449" s="259"/>
      <c r="E449" s="144" t="s">
        <v>5479</v>
      </c>
      <c r="F449" s="144" t="s">
        <v>5470</v>
      </c>
      <c r="G449" s="318" t="s">
        <v>5482</v>
      </c>
      <c r="H449" s="259"/>
      <c r="I449" s="145" t="s">
        <v>170</v>
      </c>
      <c r="J449" s="317" t="s">
        <v>5483</v>
      </c>
      <c r="K449" s="259"/>
      <c r="L449" s="149" t="s">
        <v>5497</v>
      </c>
      <c r="M449" s="318" t="s">
        <v>5470</v>
      </c>
      <c r="N449" s="259"/>
      <c r="O449" s="318" t="s">
        <v>5482</v>
      </c>
      <c r="P449" s="259"/>
      <c r="Q449" s="146"/>
      <c r="R449" s="147"/>
    </row>
    <row r="450" spans="1:18" ht="21" hidden="1" customHeight="1">
      <c r="A450" s="316" t="s">
        <v>3858</v>
      </c>
      <c r="B450" s="259"/>
      <c r="C450" s="325" t="s">
        <v>5529</v>
      </c>
      <c r="D450" s="259"/>
      <c r="E450" s="144" t="s">
        <v>5479</v>
      </c>
      <c r="F450" s="144" t="s">
        <v>5470</v>
      </c>
      <c r="G450" s="318" t="s">
        <v>5482</v>
      </c>
      <c r="H450" s="259"/>
      <c r="I450" s="145" t="s">
        <v>170</v>
      </c>
      <c r="J450" s="317" t="s">
        <v>5483</v>
      </c>
      <c r="K450" s="259"/>
      <c r="L450" s="144" t="s">
        <v>5473</v>
      </c>
      <c r="M450" s="318" t="s">
        <v>5470</v>
      </c>
      <c r="N450" s="259"/>
      <c r="O450" s="318" t="s">
        <v>5482</v>
      </c>
      <c r="P450" s="259"/>
      <c r="Q450" s="146"/>
      <c r="R450" s="147"/>
    </row>
    <row r="451" spans="1:18" ht="21" hidden="1" customHeight="1">
      <c r="A451" s="316" t="s">
        <v>3862</v>
      </c>
      <c r="B451" s="259"/>
      <c r="C451" s="325" t="s">
        <v>5529</v>
      </c>
      <c r="D451" s="259"/>
      <c r="E451" s="144" t="s">
        <v>5479</v>
      </c>
      <c r="F451" s="144" t="s">
        <v>5470</v>
      </c>
      <c r="G451" s="318" t="s">
        <v>5482</v>
      </c>
      <c r="H451" s="259"/>
      <c r="I451" s="145" t="s">
        <v>170</v>
      </c>
      <c r="J451" s="317" t="s">
        <v>5483</v>
      </c>
      <c r="K451" s="259"/>
      <c r="L451" s="144" t="s">
        <v>5473</v>
      </c>
      <c r="M451" s="318" t="s">
        <v>5470</v>
      </c>
      <c r="N451" s="259"/>
      <c r="O451" s="318" t="s">
        <v>5482</v>
      </c>
      <c r="P451" s="259"/>
      <c r="Q451" s="146"/>
      <c r="R451" s="147"/>
    </row>
    <row r="452" spans="1:18" ht="21" hidden="1" customHeight="1">
      <c r="A452" s="316" t="s">
        <v>3866</v>
      </c>
      <c r="B452" s="259"/>
      <c r="C452" s="325" t="s">
        <v>5529</v>
      </c>
      <c r="D452" s="259"/>
      <c r="E452" s="144" t="s">
        <v>5479</v>
      </c>
      <c r="F452" s="144" t="s">
        <v>5470</v>
      </c>
      <c r="G452" s="318" t="s">
        <v>5482</v>
      </c>
      <c r="H452" s="259"/>
      <c r="I452" s="145" t="s">
        <v>170</v>
      </c>
      <c r="J452" s="317" t="s">
        <v>5483</v>
      </c>
      <c r="K452" s="259"/>
      <c r="L452" s="144" t="s">
        <v>5473</v>
      </c>
      <c r="M452" s="318" t="s">
        <v>5470</v>
      </c>
      <c r="N452" s="259"/>
      <c r="O452" s="318" t="s">
        <v>5482</v>
      </c>
      <c r="P452" s="259"/>
      <c r="Q452" s="146"/>
      <c r="R452" s="147"/>
    </row>
    <row r="453" spans="1:18" ht="21" hidden="1" customHeight="1">
      <c r="A453" s="316" t="s">
        <v>3870</v>
      </c>
      <c r="B453" s="259"/>
      <c r="C453" s="325" t="s">
        <v>5529</v>
      </c>
      <c r="D453" s="259"/>
      <c r="E453" s="144" t="s">
        <v>5479</v>
      </c>
      <c r="F453" s="144" t="s">
        <v>5470</v>
      </c>
      <c r="G453" s="318" t="s">
        <v>5482</v>
      </c>
      <c r="H453" s="259"/>
      <c r="I453" s="145" t="s">
        <v>170</v>
      </c>
      <c r="J453" s="317" t="s">
        <v>5483</v>
      </c>
      <c r="K453" s="259"/>
      <c r="L453" s="144" t="s">
        <v>5473</v>
      </c>
      <c r="M453" s="318" t="s">
        <v>5470</v>
      </c>
      <c r="N453" s="259"/>
      <c r="O453" s="318" t="s">
        <v>5482</v>
      </c>
      <c r="P453" s="259"/>
      <c r="Q453" s="146"/>
      <c r="R453" s="147"/>
    </row>
    <row r="454" spans="1:18" ht="21" hidden="1" customHeight="1">
      <c r="A454" s="316" t="s">
        <v>3882</v>
      </c>
      <c r="B454" s="259"/>
      <c r="C454" s="325" t="s">
        <v>5529</v>
      </c>
      <c r="D454" s="259"/>
      <c r="E454" s="144" t="s">
        <v>5479</v>
      </c>
      <c r="F454" s="144" t="s">
        <v>5470</v>
      </c>
      <c r="G454" s="318" t="s">
        <v>5482</v>
      </c>
      <c r="H454" s="259"/>
      <c r="I454" s="145" t="s">
        <v>170</v>
      </c>
      <c r="J454" s="317" t="s">
        <v>5483</v>
      </c>
      <c r="K454" s="259"/>
      <c r="L454" s="144" t="s">
        <v>5473</v>
      </c>
      <c r="M454" s="318" t="s">
        <v>5470</v>
      </c>
      <c r="N454" s="259"/>
      <c r="O454" s="318" t="s">
        <v>5482</v>
      </c>
      <c r="P454" s="259"/>
      <c r="Q454" s="146"/>
      <c r="R454" s="147"/>
    </row>
    <row r="455" spans="1:18" ht="21" hidden="1" customHeight="1">
      <c r="A455" s="316" t="s">
        <v>3886</v>
      </c>
      <c r="B455" s="259"/>
      <c r="C455" s="325" t="s">
        <v>5529</v>
      </c>
      <c r="D455" s="259"/>
      <c r="E455" s="144" t="s">
        <v>5479</v>
      </c>
      <c r="F455" s="144" t="s">
        <v>5470</v>
      </c>
      <c r="G455" s="318" t="s">
        <v>5482</v>
      </c>
      <c r="H455" s="259"/>
      <c r="I455" s="145" t="s">
        <v>170</v>
      </c>
      <c r="J455" s="317" t="s">
        <v>5483</v>
      </c>
      <c r="K455" s="259"/>
      <c r="L455" s="144" t="s">
        <v>5473</v>
      </c>
      <c r="M455" s="318" t="s">
        <v>5470</v>
      </c>
      <c r="N455" s="259"/>
      <c r="O455" s="318" t="s">
        <v>5482</v>
      </c>
      <c r="P455" s="259"/>
      <c r="Q455" s="146"/>
      <c r="R455" s="147"/>
    </row>
    <row r="456" spans="1:18" ht="21" hidden="1" customHeight="1">
      <c r="A456" s="316" t="s">
        <v>3890</v>
      </c>
      <c r="B456" s="259"/>
      <c r="C456" s="325" t="s">
        <v>5529</v>
      </c>
      <c r="D456" s="259"/>
      <c r="E456" s="144" t="s">
        <v>5479</v>
      </c>
      <c r="F456" s="144" t="s">
        <v>5470</v>
      </c>
      <c r="G456" s="318" t="s">
        <v>5482</v>
      </c>
      <c r="H456" s="259"/>
      <c r="I456" s="145" t="s">
        <v>170</v>
      </c>
      <c r="J456" s="317" t="s">
        <v>5483</v>
      </c>
      <c r="K456" s="259"/>
      <c r="L456" s="144" t="s">
        <v>5473</v>
      </c>
      <c r="M456" s="318" t="s">
        <v>5470</v>
      </c>
      <c r="N456" s="259"/>
      <c r="O456" s="318" t="s">
        <v>5482</v>
      </c>
      <c r="P456" s="259"/>
      <c r="Q456" s="146"/>
      <c r="R456" s="147"/>
    </row>
    <row r="457" spans="1:18" ht="21" hidden="1" customHeight="1">
      <c r="A457" s="316" t="s">
        <v>3894</v>
      </c>
      <c r="B457" s="259"/>
      <c r="C457" s="325" t="s">
        <v>5529</v>
      </c>
      <c r="D457" s="259"/>
      <c r="E457" s="144" t="s">
        <v>5479</v>
      </c>
      <c r="F457" s="144" t="s">
        <v>5470</v>
      </c>
      <c r="G457" s="318" t="s">
        <v>5482</v>
      </c>
      <c r="H457" s="259"/>
      <c r="I457" s="145" t="s">
        <v>170</v>
      </c>
      <c r="J457" s="317" t="s">
        <v>5483</v>
      </c>
      <c r="K457" s="259"/>
      <c r="L457" s="144" t="s">
        <v>5473</v>
      </c>
      <c r="M457" s="318" t="s">
        <v>5470</v>
      </c>
      <c r="N457" s="259"/>
      <c r="O457" s="318" t="s">
        <v>5482</v>
      </c>
      <c r="P457" s="259"/>
      <c r="Q457" s="146"/>
      <c r="R457" s="147"/>
    </row>
    <row r="458" spans="1:18" ht="21" hidden="1" customHeight="1">
      <c r="A458" s="316" t="s">
        <v>3898</v>
      </c>
      <c r="B458" s="259"/>
      <c r="C458" s="325" t="s">
        <v>5529</v>
      </c>
      <c r="D458" s="259"/>
      <c r="E458" s="144" t="s">
        <v>5479</v>
      </c>
      <c r="F458" s="144" t="s">
        <v>5470</v>
      </c>
      <c r="G458" s="318" t="s">
        <v>5482</v>
      </c>
      <c r="H458" s="259"/>
      <c r="I458" s="145" t="s">
        <v>170</v>
      </c>
      <c r="J458" s="317" t="s">
        <v>5483</v>
      </c>
      <c r="K458" s="259"/>
      <c r="L458" s="144" t="s">
        <v>5473</v>
      </c>
      <c r="M458" s="318" t="s">
        <v>5470</v>
      </c>
      <c r="N458" s="259"/>
      <c r="O458" s="318" t="s">
        <v>5482</v>
      </c>
      <c r="P458" s="259"/>
      <c r="Q458" s="146"/>
      <c r="R458" s="147"/>
    </row>
    <row r="459" spans="1:18" ht="21" hidden="1" customHeight="1">
      <c r="A459" s="316" t="s">
        <v>3902</v>
      </c>
      <c r="B459" s="259"/>
      <c r="C459" s="325" t="s">
        <v>5529</v>
      </c>
      <c r="D459" s="259"/>
      <c r="E459" s="144" t="s">
        <v>5479</v>
      </c>
      <c r="F459" s="144" t="s">
        <v>5470</v>
      </c>
      <c r="G459" s="318" t="s">
        <v>5482</v>
      </c>
      <c r="H459" s="259"/>
      <c r="I459" s="145" t="s">
        <v>170</v>
      </c>
      <c r="J459" s="317" t="s">
        <v>5483</v>
      </c>
      <c r="K459" s="259"/>
      <c r="L459" s="144" t="s">
        <v>5473</v>
      </c>
      <c r="M459" s="318" t="s">
        <v>5470</v>
      </c>
      <c r="N459" s="259"/>
      <c r="O459" s="318" t="s">
        <v>5482</v>
      </c>
      <c r="P459" s="259"/>
      <c r="Q459" s="146"/>
      <c r="R459" s="147"/>
    </row>
    <row r="460" spans="1:18" ht="21" hidden="1" customHeight="1">
      <c r="A460" s="316" t="s">
        <v>3906</v>
      </c>
      <c r="B460" s="259"/>
      <c r="C460" s="325" t="s">
        <v>5529</v>
      </c>
      <c r="D460" s="259"/>
      <c r="E460" s="144" t="s">
        <v>5479</v>
      </c>
      <c r="F460" s="144" t="s">
        <v>5470</v>
      </c>
      <c r="G460" s="318" t="s">
        <v>5482</v>
      </c>
      <c r="H460" s="259"/>
      <c r="I460" s="145" t="s">
        <v>170</v>
      </c>
      <c r="J460" s="317" t="s">
        <v>5483</v>
      </c>
      <c r="K460" s="259"/>
      <c r="L460" s="144" t="s">
        <v>5473</v>
      </c>
      <c r="M460" s="318" t="s">
        <v>5470</v>
      </c>
      <c r="N460" s="259"/>
      <c r="O460" s="318" t="s">
        <v>5482</v>
      </c>
      <c r="P460" s="259"/>
      <c r="Q460" s="146"/>
      <c r="R460" s="147"/>
    </row>
    <row r="461" spans="1:18" ht="21" hidden="1" customHeight="1">
      <c r="A461" s="316" t="s">
        <v>3910</v>
      </c>
      <c r="B461" s="259"/>
      <c r="C461" s="325" t="s">
        <v>5529</v>
      </c>
      <c r="D461" s="259"/>
      <c r="E461" s="144" t="s">
        <v>5479</v>
      </c>
      <c r="F461" s="144" t="s">
        <v>5470</v>
      </c>
      <c r="G461" s="318" t="s">
        <v>5482</v>
      </c>
      <c r="H461" s="259"/>
      <c r="I461" s="145" t="s">
        <v>170</v>
      </c>
      <c r="J461" s="317" t="s">
        <v>5483</v>
      </c>
      <c r="K461" s="259"/>
      <c r="L461" s="144" t="s">
        <v>5473</v>
      </c>
      <c r="M461" s="318" t="s">
        <v>5470</v>
      </c>
      <c r="N461" s="259"/>
      <c r="O461" s="318" t="s">
        <v>5482</v>
      </c>
      <c r="P461" s="259"/>
      <c r="Q461" s="146"/>
      <c r="R461" s="147"/>
    </row>
    <row r="462" spans="1:18" ht="21" hidden="1" customHeight="1">
      <c r="A462" s="316" t="s">
        <v>3914</v>
      </c>
      <c r="B462" s="259"/>
      <c r="C462" s="325" t="s">
        <v>5529</v>
      </c>
      <c r="D462" s="259"/>
      <c r="E462" s="144" t="s">
        <v>5479</v>
      </c>
      <c r="F462" s="144" t="s">
        <v>5470</v>
      </c>
      <c r="G462" s="318" t="s">
        <v>5482</v>
      </c>
      <c r="H462" s="259"/>
      <c r="I462" s="145" t="s">
        <v>170</v>
      </c>
      <c r="J462" s="317" t="s">
        <v>5483</v>
      </c>
      <c r="K462" s="259"/>
      <c r="L462" s="144" t="s">
        <v>5473</v>
      </c>
      <c r="M462" s="318" t="s">
        <v>5470</v>
      </c>
      <c r="N462" s="259"/>
      <c r="O462" s="318" t="s">
        <v>5482</v>
      </c>
      <c r="P462" s="259"/>
      <c r="Q462" s="146"/>
      <c r="R462" s="147"/>
    </row>
    <row r="463" spans="1:18" ht="21" hidden="1" customHeight="1">
      <c r="A463" s="316" t="s">
        <v>3918</v>
      </c>
      <c r="B463" s="259"/>
      <c r="C463" s="325" t="s">
        <v>5529</v>
      </c>
      <c r="D463" s="259"/>
      <c r="E463" s="144" t="s">
        <v>5479</v>
      </c>
      <c r="F463" s="144" t="s">
        <v>5470</v>
      </c>
      <c r="G463" s="318" t="s">
        <v>5482</v>
      </c>
      <c r="H463" s="259"/>
      <c r="I463" s="145" t="s">
        <v>170</v>
      </c>
      <c r="J463" s="317" t="s">
        <v>5483</v>
      </c>
      <c r="K463" s="259"/>
      <c r="L463" s="144" t="s">
        <v>5473</v>
      </c>
      <c r="M463" s="318" t="s">
        <v>5470</v>
      </c>
      <c r="N463" s="259"/>
      <c r="O463" s="318" t="s">
        <v>5482</v>
      </c>
      <c r="P463" s="259"/>
      <c r="Q463" s="146"/>
      <c r="R463" s="147"/>
    </row>
    <row r="464" spans="1:18" ht="21" hidden="1" customHeight="1">
      <c r="A464" s="316" t="s">
        <v>3928</v>
      </c>
      <c r="B464" s="259"/>
      <c r="C464" s="325" t="s">
        <v>5529</v>
      </c>
      <c r="D464" s="259"/>
      <c r="E464" s="144" t="s">
        <v>5479</v>
      </c>
      <c r="F464" s="144" t="s">
        <v>5470</v>
      </c>
      <c r="G464" s="318" t="s">
        <v>5482</v>
      </c>
      <c r="H464" s="259"/>
      <c r="I464" s="145" t="s">
        <v>170</v>
      </c>
      <c r="J464" s="317" t="s">
        <v>5483</v>
      </c>
      <c r="K464" s="259"/>
      <c r="L464" s="144" t="s">
        <v>5473</v>
      </c>
      <c r="M464" s="318" t="s">
        <v>5470</v>
      </c>
      <c r="N464" s="259"/>
      <c r="O464" s="318" t="s">
        <v>5482</v>
      </c>
      <c r="P464" s="259"/>
      <c r="Q464" s="146"/>
      <c r="R464" s="147"/>
    </row>
    <row r="465" spans="1:18" ht="21" hidden="1" customHeight="1">
      <c r="A465" s="316" t="s">
        <v>3932</v>
      </c>
      <c r="B465" s="259"/>
      <c r="C465" s="325" t="s">
        <v>5529</v>
      </c>
      <c r="D465" s="259"/>
      <c r="E465" s="144" t="s">
        <v>5479</v>
      </c>
      <c r="F465" s="144" t="s">
        <v>5470</v>
      </c>
      <c r="G465" s="318" t="s">
        <v>5482</v>
      </c>
      <c r="H465" s="259"/>
      <c r="I465" s="145" t="s">
        <v>170</v>
      </c>
      <c r="J465" s="317" t="s">
        <v>5483</v>
      </c>
      <c r="K465" s="259"/>
      <c r="L465" s="144" t="s">
        <v>5473</v>
      </c>
      <c r="M465" s="318" t="s">
        <v>5470</v>
      </c>
      <c r="N465" s="259"/>
      <c r="O465" s="318" t="s">
        <v>5482</v>
      </c>
      <c r="P465" s="259"/>
      <c r="Q465" s="146"/>
      <c r="R465" s="147"/>
    </row>
    <row r="466" spans="1:18" ht="21" hidden="1" customHeight="1">
      <c r="A466" s="316" t="s">
        <v>3936</v>
      </c>
      <c r="B466" s="259"/>
      <c r="C466" s="325" t="s">
        <v>5529</v>
      </c>
      <c r="D466" s="259"/>
      <c r="E466" s="144" t="s">
        <v>5479</v>
      </c>
      <c r="F466" s="144" t="s">
        <v>5470</v>
      </c>
      <c r="G466" s="318" t="s">
        <v>5482</v>
      </c>
      <c r="H466" s="259"/>
      <c r="I466" s="145" t="s">
        <v>170</v>
      </c>
      <c r="J466" s="317" t="s">
        <v>5483</v>
      </c>
      <c r="K466" s="259"/>
      <c r="L466" s="144" t="s">
        <v>5473</v>
      </c>
      <c r="M466" s="318" t="s">
        <v>5470</v>
      </c>
      <c r="N466" s="259"/>
      <c r="O466" s="318" t="s">
        <v>5482</v>
      </c>
      <c r="P466" s="259"/>
      <c r="Q466" s="146"/>
      <c r="R466" s="147"/>
    </row>
    <row r="467" spans="1:18" ht="21" hidden="1" customHeight="1">
      <c r="A467" s="316" t="s">
        <v>1228</v>
      </c>
      <c r="B467" s="259"/>
      <c r="C467" s="325" t="s">
        <v>5529</v>
      </c>
      <c r="D467" s="259"/>
      <c r="E467" s="144" t="s">
        <v>5479</v>
      </c>
      <c r="F467" s="144" t="s">
        <v>5470</v>
      </c>
      <c r="G467" s="318" t="s">
        <v>5482</v>
      </c>
      <c r="H467" s="259"/>
      <c r="I467" s="145" t="s">
        <v>170</v>
      </c>
      <c r="J467" s="317" t="s">
        <v>5483</v>
      </c>
      <c r="K467" s="259"/>
      <c r="L467" s="144" t="s">
        <v>5473</v>
      </c>
      <c r="M467" s="318" t="s">
        <v>5470</v>
      </c>
      <c r="N467" s="259"/>
      <c r="O467" s="318" t="s">
        <v>5482</v>
      </c>
      <c r="P467" s="259"/>
      <c r="Q467" s="146" t="s">
        <v>5530</v>
      </c>
      <c r="R467" s="147"/>
    </row>
    <row r="468" spans="1:18" ht="21" hidden="1" customHeight="1">
      <c r="A468" s="316" t="s">
        <v>1233</v>
      </c>
      <c r="B468" s="259"/>
      <c r="C468" s="325" t="s">
        <v>5529</v>
      </c>
      <c r="D468" s="259"/>
      <c r="E468" s="144" t="s">
        <v>5479</v>
      </c>
      <c r="F468" s="144" t="s">
        <v>5470</v>
      </c>
      <c r="G468" s="318" t="s">
        <v>5482</v>
      </c>
      <c r="H468" s="259"/>
      <c r="I468" s="145" t="s">
        <v>170</v>
      </c>
      <c r="J468" s="317" t="s">
        <v>5483</v>
      </c>
      <c r="K468" s="259"/>
      <c r="L468" s="144" t="s">
        <v>5473</v>
      </c>
      <c r="M468" s="318" t="s">
        <v>5470</v>
      </c>
      <c r="N468" s="259"/>
      <c r="O468" s="318" t="s">
        <v>5482</v>
      </c>
      <c r="P468" s="259"/>
      <c r="Q468" s="146" t="s">
        <v>5530</v>
      </c>
      <c r="R468" s="147"/>
    </row>
    <row r="469" spans="1:18" ht="21" hidden="1" customHeight="1">
      <c r="A469" s="316" t="s">
        <v>1236</v>
      </c>
      <c r="B469" s="259"/>
      <c r="C469" s="325" t="s">
        <v>5529</v>
      </c>
      <c r="D469" s="259"/>
      <c r="E469" s="144" t="s">
        <v>5479</v>
      </c>
      <c r="F469" s="144" t="s">
        <v>5470</v>
      </c>
      <c r="G469" s="318" t="s">
        <v>5482</v>
      </c>
      <c r="H469" s="259"/>
      <c r="I469" s="145" t="s">
        <v>170</v>
      </c>
      <c r="J469" s="317" t="s">
        <v>5483</v>
      </c>
      <c r="K469" s="259"/>
      <c r="L469" s="144" t="s">
        <v>5473</v>
      </c>
      <c r="M469" s="318" t="s">
        <v>5470</v>
      </c>
      <c r="N469" s="259"/>
      <c r="O469" s="318" t="s">
        <v>5482</v>
      </c>
      <c r="P469" s="259"/>
      <c r="Q469" s="146" t="s">
        <v>5530</v>
      </c>
      <c r="R469" s="147"/>
    </row>
    <row r="470" spans="1:18" ht="21" hidden="1" customHeight="1">
      <c r="A470" s="316" t="s">
        <v>1239</v>
      </c>
      <c r="B470" s="259"/>
      <c r="C470" s="325" t="s">
        <v>5529</v>
      </c>
      <c r="D470" s="259"/>
      <c r="E470" s="144" t="s">
        <v>5479</v>
      </c>
      <c r="F470" s="144" t="s">
        <v>5470</v>
      </c>
      <c r="G470" s="318" t="s">
        <v>5482</v>
      </c>
      <c r="H470" s="259"/>
      <c r="I470" s="145" t="s">
        <v>170</v>
      </c>
      <c r="J470" s="317" t="s">
        <v>5483</v>
      </c>
      <c r="K470" s="259"/>
      <c r="L470" s="144" t="s">
        <v>5473</v>
      </c>
      <c r="M470" s="318" t="s">
        <v>5470</v>
      </c>
      <c r="N470" s="259"/>
      <c r="O470" s="318" t="s">
        <v>5482</v>
      </c>
      <c r="P470" s="259"/>
      <c r="Q470" s="146" t="s">
        <v>5530</v>
      </c>
      <c r="R470" s="147"/>
    </row>
    <row r="471" spans="1:18" ht="21" hidden="1" customHeight="1">
      <c r="A471" s="316" t="s">
        <v>1242</v>
      </c>
      <c r="B471" s="259"/>
      <c r="C471" s="325" t="s">
        <v>5529</v>
      </c>
      <c r="D471" s="259"/>
      <c r="E471" s="144" t="s">
        <v>5479</v>
      </c>
      <c r="F471" s="144" t="s">
        <v>5470</v>
      </c>
      <c r="G471" s="318" t="s">
        <v>5482</v>
      </c>
      <c r="H471" s="259"/>
      <c r="I471" s="145" t="s">
        <v>170</v>
      </c>
      <c r="J471" s="317" t="s">
        <v>5483</v>
      </c>
      <c r="K471" s="259"/>
      <c r="L471" s="144" t="s">
        <v>5473</v>
      </c>
      <c r="M471" s="318" t="s">
        <v>5470</v>
      </c>
      <c r="N471" s="259"/>
      <c r="O471" s="318" t="s">
        <v>5482</v>
      </c>
      <c r="P471" s="259"/>
      <c r="Q471" s="146" t="s">
        <v>5530</v>
      </c>
      <c r="R471" s="147"/>
    </row>
    <row r="472" spans="1:18" ht="21" hidden="1" customHeight="1">
      <c r="A472" s="316" t="s">
        <v>1245</v>
      </c>
      <c r="B472" s="259"/>
      <c r="C472" s="325" t="s">
        <v>5529</v>
      </c>
      <c r="D472" s="259"/>
      <c r="E472" s="144" t="s">
        <v>5479</v>
      </c>
      <c r="F472" s="144" t="s">
        <v>5470</v>
      </c>
      <c r="G472" s="318" t="s">
        <v>5482</v>
      </c>
      <c r="H472" s="259"/>
      <c r="I472" s="145" t="s">
        <v>170</v>
      </c>
      <c r="J472" s="317" t="s">
        <v>5483</v>
      </c>
      <c r="K472" s="259"/>
      <c r="L472" s="144" t="s">
        <v>5473</v>
      </c>
      <c r="M472" s="318" t="s">
        <v>5470</v>
      </c>
      <c r="N472" s="259"/>
      <c r="O472" s="318" t="s">
        <v>5482</v>
      </c>
      <c r="P472" s="259"/>
      <c r="Q472" s="146" t="s">
        <v>5530</v>
      </c>
      <c r="R472" s="147"/>
    </row>
    <row r="473" spans="1:18" ht="21" hidden="1" customHeight="1">
      <c r="A473" s="316" t="s">
        <v>1248</v>
      </c>
      <c r="B473" s="259"/>
      <c r="C473" s="325" t="s">
        <v>5529</v>
      </c>
      <c r="D473" s="259"/>
      <c r="E473" s="144" t="s">
        <v>5479</v>
      </c>
      <c r="F473" s="144" t="s">
        <v>5470</v>
      </c>
      <c r="G473" s="318" t="s">
        <v>5482</v>
      </c>
      <c r="H473" s="259"/>
      <c r="I473" s="145" t="s">
        <v>170</v>
      </c>
      <c r="J473" s="317" t="s">
        <v>5483</v>
      </c>
      <c r="K473" s="259"/>
      <c r="L473" s="144" t="s">
        <v>5473</v>
      </c>
      <c r="M473" s="318" t="s">
        <v>5470</v>
      </c>
      <c r="N473" s="259"/>
      <c r="O473" s="318" t="s">
        <v>5482</v>
      </c>
      <c r="P473" s="259"/>
      <c r="Q473" s="146" t="s">
        <v>5530</v>
      </c>
      <c r="R473" s="147"/>
    </row>
    <row r="474" spans="1:18" ht="21" hidden="1" customHeight="1">
      <c r="A474" s="316" t="s">
        <v>1253</v>
      </c>
      <c r="B474" s="259"/>
      <c r="C474" s="325" t="s">
        <v>5529</v>
      </c>
      <c r="D474" s="259"/>
      <c r="E474" s="144" t="s">
        <v>5479</v>
      </c>
      <c r="F474" s="144" t="s">
        <v>5470</v>
      </c>
      <c r="G474" s="318" t="s">
        <v>5482</v>
      </c>
      <c r="H474" s="259"/>
      <c r="I474" s="145" t="s">
        <v>170</v>
      </c>
      <c r="J474" s="317" t="s">
        <v>5483</v>
      </c>
      <c r="K474" s="259"/>
      <c r="L474" s="144" t="s">
        <v>5473</v>
      </c>
      <c r="M474" s="318" t="s">
        <v>5470</v>
      </c>
      <c r="N474" s="259"/>
      <c r="O474" s="318" t="s">
        <v>5482</v>
      </c>
      <c r="P474" s="259"/>
      <c r="Q474" s="146" t="s">
        <v>5530</v>
      </c>
      <c r="R474" s="147"/>
    </row>
    <row r="475" spans="1:18" ht="21" hidden="1" customHeight="1">
      <c r="A475" s="316" t="s">
        <v>1256</v>
      </c>
      <c r="B475" s="259"/>
      <c r="C475" s="325" t="s">
        <v>5529</v>
      </c>
      <c r="D475" s="259"/>
      <c r="E475" s="144" t="s">
        <v>5479</v>
      </c>
      <c r="F475" s="144" t="s">
        <v>5470</v>
      </c>
      <c r="G475" s="318" t="s">
        <v>5482</v>
      </c>
      <c r="H475" s="259"/>
      <c r="I475" s="145" t="s">
        <v>170</v>
      </c>
      <c r="J475" s="317" t="s">
        <v>5483</v>
      </c>
      <c r="K475" s="259"/>
      <c r="L475" s="144" t="s">
        <v>5473</v>
      </c>
      <c r="M475" s="318" t="s">
        <v>5470</v>
      </c>
      <c r="N475" s="259"/>
      <c r="O475" s="318" t="s">
        <v>5482</v>
      </c>
      <c r="P475" s="259"/>
      <c r="Q475" s="146" t="s">
        <v>5530</v>
      </c>
      <c r="R475" s="147"/>
    </row>
    <row r="476" spans="1:18" ht="21" hidden="1" customHeight="1">
      <c r="A476" s="316" t="s">
        <v>1261</v>
      </c>
      <c r="B476" s="259"/>
      <c r="C476" s="325" t="s">
        <v>5529</v>
      </c>
      <c r="D476" s="259"/>
      <c r="E476" s="144" t="s">
        <v>5479</v>
      </c>
      <c r="F476" s="144" t="s">
        <v>5470</v>
      </c>
      <c r="G476" s="318" t="s">
        <v>5482</v>
      </c>
      <c r="H476" s="259"/>
      <c r="I476" s="145" t="s">
        <v>170</v>
      </c>
      <c r="J476" s="317" t="s">
        <v>5483</v>
      </c>
      <c r="K476" s="259"/>
      <c r="L476" s="144" t="s">
        <v>5473</v>
      </c>
      <c r="M476" s="318" t="s">
        <v>5470</v>
      </c>
      <c r="N476" s="259"/>
      <c r="O476" s="318" t="s">
        <v>5482</v>
      </c>
      <c r="P476" s="259"/>
      <c r="Q476" s="146" t="s">
        <v>5530</v>
      </c>
      <c r="R476" s="147"/>
    </row>
    <row r="477" spans="1:18" ht="21" hidden="1" customHeight="1">
      <c r="A477" s="316" t="s">
        <v>1265</v>
      </c>
      <c r="B477" s="259"/>
      <c r="C477" s="325" t="s">
        <v>5529</v>
      </c>
      <c r="D477" s="259"/>
      <c r="E477" s="144" t="s">
        <v>5479</v>
      </c>
      <c r="F477" s="144" t="s">
        <v>5470</v>
      </c>
      <c r="G477" s="318" t="s">
        <v>5482</v>
      </c>
      <c r="H477" s="259"/>
      <c r="I477" s="145" t="s">
        <v>170</v>
      </c>
      <c r="J477" s="317" t="s">
        <v>5483</v>
      </c>
      <c r="K477" s="259"/>
      <c r="L477" s="144" t="s">
        <v>5473</v>
      </c>
      <c r="M477" s="318" t="s">
        <v>5470</v>
      </c>
      <c r="N477" s="259"/>
      <c r="O477" s="318" t="s">
        <v>5482</v>
      </c>
      <c r="P477" s="259"/>
      <c r="Q477" s="146" t="s">
        <v>5530</v>
      </c>
      <c r="R477" s="147"/>
    </row>
    <row r="478" spans="1:18" ht="21" hidden="1" customHeight="1">
      <c r="A478" s="316" t="s">
        <v>1270</v>
      </c>
      <c r="B478" s="259"/>
      <c r="C478" s="325" t="s">
        <v>5529</v>
      </c>
      <c r="D478" s="259"/>
      <c r="E478" s="144" t="s">
        <v>5479</v>
      </c>
      <c r="F478" s="144" t="s">
        <v>5470</v>
      </c>
      <c r="G478" s="318" t="s">
        <v>5482</v>
      </c>
      <c r="H478" s="259"/>
      <c r="I478" s="145" t="s">
        <v>170</v>
      </c>
      <c r="J478" s="317" t="s">
        <v>5483</v>
      </c>
      <c r="K478" s="259"/>
      <c r="L478" s="144" t="s">
        <v>5473</v>
      </c>
      <c r="M478" s="318" t="s">
        <v>5470</v>
      </c>
      <c r="N478" s="259"/>
      <c r="O478" s="318" t="s">
        <v>5482</v>
      </c>
      <c r="P478" s="259"/>
      <c r="Q478" s="146" t="s">
        <v>5530</v>
      </c>
      <c r="R478" s="147"/>
    </row>
    <row r="479" spans="1:18" ht="21" hidden="1" customHeight="1">
      <c r="A479" s="316" t="s">
        <v>1274</v>
      </c>
      <c r="B479" s="259"/>
      <c r="C479" s="325" t="s">
        <v>5529</v>
      </c>
      <c r="D479" s="259"/>
      <c r="E479" s="144" t="s">
        <v>5479</v>
      </c>
      <c r="F479" s="144" t="s">
        <v>5470</v>
      </c>
      <c r="G479" s="318" t="s">
        <v>5482</v>
      </c>
      <c r="H479" s="259"/>
      <c r="I479" s="145" t="s">
        <v>170</v>
      </c>
      <c r="J479" s="317" t="s">
        <v>5483</v>
      </c>
      <c r="K479" s="259"/>
      <c r="L479" s="144" t="s">
        <v>5473</v>
      </c>
      <c r="M479" s="318" t="s">
        <v>5470</v>
      </c>
      <c r="N479" s="259"/>
      <c r="O479" s="318" t="s">
        <v>5482</v>
      </c>
      <c r="P479" s="259"/>
      <c r="Q479" s="146" t="s">
        <v>5530</v>
      </c>
      <c r="R479" s="147"/>
    </row>
    <row r="480" spans="1:18" ht="21" hidden="1" customHeight="1">
      <c r="A480" s="316" t="s">
        <v>1277</v>
      </c>
      <c r="B480" s="259"/>
      <c r="C480" s="325" t="s">
        <v>5529</v>
      </c>
      <c r="D480" s="259"/>
      <c r="E480" s="144" t="s">
        <v>5479</v>
      </c>
      <c r="F480" s="144" t="s">
        <v>5470</v>
      </c>
      <c r="G480" s="318" t="s">
        <v>5482</v>
      </c>
      <c r="H480" s="259"/>
      <c r="I480" s="145" t="s">
        <v>170</v>
      </c>
      <c r="J480" s="317" t="s">
        <v>5483</v>
      </c>
      <c r="K480" s="259"/>
      <c r="L480" s="144" t="s">
        <v>5473</v>
      </c>
      <c r="M480" s="318" t="s">
        <v>5470</v>
      </c>
      <c r="N480" s="259"/>
      <c r="O480" s="318" t="s">
        <v>5482</v>
      </c>
      <c r="P480" s="259"/>
      <c r="Q480" s="146" t="s">
        <v>5530</v>
      </c>
      <c r="R480" s="147"/>
    </row>
    <row r="481" spans="1:18" ht="21" hidden="1" customHeight="1">
      <c r="A481" s="316" t="s">
        <v>1281</v>
      </c>
      <c r="B481" s="259"/>
      <c r="C481" s="325" t="s">
        <v>5529</v>
      </c>
      <c r="D481" s="259"/>
      <c r="E481" s="144" t="s">
        <v>5479</v>
      </c>
      <c r="F481" s="144" t="s">
        <v>5470</v>
      </c>
      <c r="G481" s="318" t="s">
        <v>5482</v>
      </c>
      <c r="H481" s="259"/>
      <c r="I481" s="145" t="s">
        <v>170</v>
      </c>
      <c r="J481" s="317" t="s">
        <v>5483</v>
      </c>
      <c r="K481" s="259"/>
      <c r="L481" s="144" t="s">
        <v>5473</v>
      </c>
      <c r="M481" s="318" t="s">
        <v>5470</v>
      </c>
      <c r="N481" s="259"/>
      <c r="O481" s="318" t="s">
        <v>5482</v>
      </c>
      <c r="P481" s="259"/>
      <c r="Q481" s="146" t="s">
        <v>5530</v>
      </c>
      <c r="R481" s="147"/>
    </row>
    <row r="482" spans="1:18" ht="21" hidden="1" customHeight="1">
      <c r="A482" s="316" t="s">
        <v>1284</v>
      </c>
      <c r="B482" s="259"/>
      <c r="C482" s="325" t="s">
        <v>5529</v>
      </c>
      <c r="D482" s="259"/>
      <c r="E482" s="144" t="s">
        <v>5479</v>
      </c>
      <c r="F482" s="144" t="s">
        <v>5470</v>
      </c>
      <c r="G482" s="318" t="s">
        <v>5482</v>
      </c>
      <c r="H482" s="259"/>
      <c r="I482" s="145" t="s">
        <v>170</v>
      </c>
      <c r="J482" s="317" t="s">
        <v>5483</v>
      </c>
      <c r="K482" s="259"/>
      <c r="L482" s="144" t="s">
        <v>5473</v>
      </c>
      <c r="M482" s="318" t="s">
        <v>5470</v>
      </c>
      <c r="N482" s="259"/>
      <c r="O482" s="318" t="s">
        <v>5482</v>
      </c>
      <c r="P482" s="259"/>
      <c r="Q482" s="146" t="s">
        <v>5530</v>
      </c>
      <c r="R482" s="147"/>
    </row>
    <row r="483" spans="1:18" ht="21" hidden="1" customHeight="1">
      <c r="A483" s="316" t="s">
        <v>1288</v>
      </c>
      <c r="B483" s="259"/>
      <c r="C483" s="325" t="s">
        <v>5529</v>
      </c>
      <c r="D483" s="259"/>
      <c r="E483" s="144" t="s">
        <v>5479</v>
      </c>
      <c r="F483" s="144" t="s">
        <v>5470</v>
      </c>
      <c r="G483" s="318" t="s">
        <v>5482</v>
      </c>
      <c r="H483" s="259"/>
      <c r="I483" s="145" t="s">
        <v>170</v>
      </c>
      <c r="J483" s="317" t="s">
        <v>5483</v>
      </c>
      <c r="K483" s="259"/>
      <c r="L483" s="144" t="s">
        <v>5473</v>
      </c>
      <c r="M483" s="318" t="s">
        <v>5470</v>
      </c>
      <c r="N483" s="259"/>
      <c r="O483" s="318" t="s">
        <v>5482</v>
      </c>
      <c r="P483" s="259"/>
      <c r="Q483" s="146" t="s">
        <v>5530</v>
      </c>
      <c r="R483" s="147"/>
    </row>
    <row r="484" spans="1:18" ht="21" hidden="1" customHeight="1">
      <c r="A484" s="316" t="s">
        <v>1291</v>
      </c>
      <c r="B484" s="259"/>
      <c r="C484" s="325" t="s">
        <v>5529</v>
      </c>
      <c r="D484" s="259"/>
      <c r="E484" s="144" t="s">
        <v>5479</v>
      </c>
      <c r="F484" s="144" t="s">
        <v>5470</v>
      </c>
      <c r="G484" s="318" t="s">
        <v>5482</v>
      </c>
      <c r="H484" s="259"/>
      <c r="I484" s="145" t="s">
        <v>170</v>
      </c>
      <c r="J484" s="317" t="s">
        <v>5483</v>
      </c>
      <c r="K484" s="259"/>
      <c r="L484" s="144" t="s">
        <v>5473</v>
      </c>
      <c r="M484" s="318" t="s">
        <v>5470</v>
      </c>
      <c r="N484" s="259"/>
      <c r="O484" s="318" t="s">
        <v>5482</v>
      </c>
      <c r="P484" s="259"/>
      <c r="Q484" s="146" t="s">
        <v>5530</v>
      </c>
      <c r="R484" s="147"/>
    </row>
    <row r="485" spans="1:18" ht="21" hidden="1" customHeight="1">
      <c r="A485" s="316" t="s">
        <v>1294</v>
      </c>
      <c r="B485" s="259"/>
      <c r="C485" s="325" t="s">
        <v>5529</v>
      </c>
      <c r="D485" s="259"/>
      <c r="E485" s="144" t="s">
        <v>5479</v>
      </c>
      <c r="F485" s="144" t="s">
        <v>5470</v>
      </c>
      <c r="G485" s="318" t="s">
        <v>5482</v>
      </c>
      <c r="H485" s="259"/>
      <c r="I485" s="145" t="s">
        <v>170</v>
      </c>
      <c r="J485" s="317" t="s">
        <v>5483</v>
      </c>
      <c r="K485" s="259"/>
      <c r="L485" s="144" t="s">
        <v>5473</v>
      </c>
      <c r="M485" s="318" t="s">
        <v>5470</v>
      </c>
      <c r="N485" s="259"/>
      <c r="O485" s="318" t="s">
        <v>5482</v>
      </c>
      <c r="P485" s="259"/>
      <c r="Q485" s="146" t="s">
        <v>5530</v>
      </c>
      <c r="R485" s="147"/>
    </row>
    <row r="486" spans="1:18" ht="21" hidden="1" customHeight="1">
      <c r="A486" s="316" t="s">
        <v>1297</v>
      </c>
      <c r="B486" s="259"/>
      <c r="C486" s="325" t="s">
        <v>5529</v>
      </c>
      <c r="D486" s="259"/>
      <c r="E486" s="144" t="s">
        <v>5479</v>
      </c>
      <c r="F486" s="144" t="s">
        <v>5470</v>
      </c>
      <c r="G486" s="318" t="s">
        <v>5482</v>
      </c>
      <c r="H486" s="259"/>
      <c r="I486" s="145" t="s">
        <v>170</v>
      </c>
      <c r="J486" s="317" t="s">
        <v>5483</v>
      </c>
      <c r="K486" s="259"/>
      <c r="L486" s="144" t="s">
        <v>5473</v>
      </c>
      <c r="M486" s="318" t="s">
        <v>5470</v>
      </c>
      <c r="N486" s="259"/>
      <c r="O486" s="318" t="s">
        <v>5482</v>
      </c>
      <c r="P486" s="259"/>
      <c r="Q486" s="146" t="s">
        <v>5530</v>
      </c>
      <c r="R486" s="147"/>
    </row>
    <row r="487" spans="1:18" ht="21" hidden="1" customHeight="1">
      <c r="A487" s="316" t="s">
        <v>1300</v>
      </c>
      <c r="B487" s="259"/>
      <c r="C487" s="325" t="s">
        <v>5529</v>
      </c>
      <c r="D487" s="259"/>
      <c r="E487" s="144" t="s">
        <v>5479</v>
      </c>
      <c r="F487" s="144" t="s">
        <v>5470</v>
      </c>
      <c r="G487" s="318" t="s">
        <v>5482</v>
      </c>
      <c r="H487" s="259"/>
      <c r="I487" s="145" t="s">
        <v>170</v>
      </c>
      <c r="J487" s="317" t="s">
        <v>5483</v>
      </c>
      <c r="K487" s="259"/>
      <c r="L487" s="144" t="s">
        <v>5473</v>
      </c>
      <c r="M487" s="318" t="s">
        <v>5470</v>
      </c>
      <c r="N487" s="259"/>
      <c r="O487" s="318" t="s">
        <v>5482</v>
      </c>
      <c r="P487" s="259"/>
      <c r="Q487" s="146" t="s">
        <v>5530</v>
      </c>
      <c r="R487" s="147"/>
    </row>
    <row r="488" spans="1:18" ht="21" hidden="1" customHeight="1">
      <c r="A488" s="316" t="s">
        <v>1304</v>
      </c>
      <c r="B488" s="259"/>
      <c r="C488" s="325" t="s">
        <v>5529</v>
      </c>
      <c r="D488" s="259"/>
      <c r="E488" s="144" t="s">
        <v>5479</v>
      </c>
      <c r="F488" s="144" t="s">
        <v>5470</v>
      </c>
      <c r="G488" s="318" t="s">
        <v>5482</v>
      </c>
      <c r="H488" s="259"/>
      <c r="I488" s="145" t="s">
        <v>170</v>
      </c>
      <c r="J488" s="317" t="s">
        <v>5483</v>
      </c>
      <c r="K488" s="259"/>
      <c r="L488" s="144" t="s">
        <v>5473</v>
      </c>
      <c r="M488" s="318" t="s">
        <v>5470</v>
      </c>
      <c r="N488" s="259"/>
      <c r="O488" s="318" t="s">
        <v>5482</v>
      </c>
      <c r="P488" s="259"/>
      <c r="Q488" s="146" t="s">
        <v>5530</v>
      </c>
      <c r="R488" s="147"/>
    </row>
    <row r="489" spans="1:18" ht="21" hidden="1" customHeight="1">
      <c r="A489" s="316" t="s">
        <v>1307</v>
      </c>
      <c r="B489" s="259"/>
      <c r="C489" s="325" t="s">
        <v>5529</v>
      </c>
      <c r="D489" s="259"/>
      <c r="E489" s="144" t="s">
        <v>5479</v>
      </c>
      <c r="F489" s="144" t="s">
        <v>5470</v>
      </c>
      <c r="G489" s="318" t="s">
        <v>5482</v>
      </c>
      <c r="H489" s="259"/>
      <c r="I489" s="145" t="s">
        <v>170</v>
      </c>
      <c r="J489" s="317" t="s">
        <v>5483</v>
      </c>
      <c r="K489" s="259"/>
      <c r="L489" s="144" t="s">
        <v>5473</v>
      </c>
      <c r="M489" s="318" t="s">
        <v>5470</v>
      </c>
      <c r="N489" s="259"/>
      <c r="O489" s="318" t="s">
        <v>5482</v>
      </c>
      <c r="P489" s="259"/>
      <c r="Q489" s="146" t="s">
        <v>5530</v>
      </c>
      <c r="R489" s="147"/>
    </row>
    <row r="490" spans="1:18" ht="21" hidden="1" customHeight="1">
      <c r="A490" s="316" t="s">
        <v>1310</v>
      </c>
      <c r="B490" s="259"/>
      <c r="C490" s="325" t="s">
        <v>5529</v>
      </c>
      <c r="D490" s="259"/>
      <c r="E490" s="144" t="s">
        <v>5479</v>
      </c>
      <c r="F490" s="144" t="s">
        <v>5470</v>
      </c>
      <c r="G490" s="318" t="s">
        <v>5482</v>
      </c>
      <c r="H490" s="259"/>
      <c r="I490" s="145" t="s">
        <v>170</v>
      </c>
      <c r="J490" s="317" t="s">
        <v>5483</v>
      </c>
      <c r="K490" s="259"/>
      <c r="L490" s="144" t="s">
        <v>5473</v>
      </c>
      <c r="M490" s="318" t="s">
        <v>5470</v>
      </c>
      <c r="N490" s="259"/>
      <c r="O490" s="318" t="s">
        <v>5482</v>
      </c>
      <c r="P490" s="259"/>
      <c r="Q490" s="146" t="s">
        <v>5530</v>
      </c>
      <c r="R490" s="147"/>
    </row>
    <row r="491" spans="1:18" ht="21" hidden="1" customHeight="1">
      <c r="A491" s="316" t="s">
        <v>1313</v>
      </c>
      <c r="B491" s="259"/>
      <c r="C491" s="325" t="s">
        <v>5529</v>
      </c>
      <c r="D491" s="259"/>
      <c r="E491" s="144" t="s">
        <v>5479</v>
      </c>
      <c r="F491" s="144" t="s">
        <v>5470</v>
      </c>
      <c r="G491" s="318" t="s">
        <v>5482</v>
      </c>
      <c r="H491" s="259"/>
      <c r="I491" s="145" t="s">
        <v>170</v>
      </c>
      <c r="J491" s="317" t="s">
        <v>5483</v>
      </c>
      <c r="K491" s="259"/>
      <c r="L491" s="144" t="s">
        <v>5473</v>
      </c>
      <c r="M491" s="318" t="s">
        <v>5470</v>
      </c>
      <c r="N491" s="259"/>
      <c r="O491" s="318" t="s">
        <v>5482</v>
      </c>
      <c r="P491" s="259"/>
      <c r="Q491" s="146" t="s">
        <v>5530</v>
      </c>
      <c r="R491" s="147"/>
    </row>
    <row r="492" spans="1:18" ht="21" hidden="1" customHeight="1">
      <c r="A492" s="316" t="s">
        <v>1318</v>
      </c>
      <c r="B492" s="259"/>
      <c r="C492" s="325" t="s">
        <v>5529</v>
      </c>
      <c r="D492" s="259"/>
      <c r="E492" s="144" t="s">
        <v>5479</v>
      </c>
      <c r="F492" s="144" t="s">
        <v>5470</v>
      </c>
      <c r="G492" s="318" t="s">
        <v>5482</v>
      </c>
      <c r="H492" s="259"/>
      <c r="I492" s="145" t="s">
        <v>170</v>
      </c>
      <c r="J492" s="317" t="s">
        <v>5483</v>
      </c>
      <c r="K492" s="259"/>
      <c r="L492" s="144" t="s">
        <v>5473</v>
      </c>
      <c r="M492" s="318" t="s">
        <v>5470</v>
      </c>
      <c r="N492" s="259"/>
      <c r="O492" s="318" t="s">
        <v>5482</v>
      </c>
      <c r="P492" s="259"/>
      <c r="Q492" s="146" t="s">
        <v>5530</v>
      </c>
      <c r="R492" s="147"/>
    </row>
    <row r="493" spans="1:18" ht="21" hidden="1" customHeight="1">
      <c r="A493" s="316" t="s">
        <v>1322</v>
      </c>
      <c r="B493" s="259"/>
      <c r="C493" s="325" t="s">
        <v>5529</v>
      </c>
      <c r="D493" s="259"/>
      <c r="E493" s="144" t="s">
        <v>5479</v>
      </c>
      <c r="F493" s="144" t="s">
        <v>5470</v>
      </c>
      <c r="G493" s="318" t="s">
        <v>5482</v>
      </c>
      <c r="H493" s="259"/>
      <c r="I493" s="145" t="s">
        <v>170</v>
      </c>
      <c r="J493" s="317" t="s">
        <v>5483</v>
      </c>
      <c r="K493" s="259"/>
      <c r="L493" s="144" t="s">
        <v>5473</v>
      </c>
      <c r="M493" s="318" t="s">
        <v>5470</v>
      </c>
      <c r="N493" s="259"/>
      <c r="O493" s="318" t="s">
        <v>5482</v>
      </c>
      <c r="P493" s="259"/>
      <c r="Q493" s="146" t="s">
        <v>5530</v>
      </c>
      <c r="R493" s="147"/>
    </row>
    <row r="494" spans="1:18" ht="21" hidden="1" customHeight="1">
      <c r="A494" s="316" t="s">
        <v>1326</v>
      </c>
      <c r="B494" s="259"/>
      <c r="C494" s="325" t="s">
        <v>5529</v>
      </c>
      <c r="D494" s="259"/>
      <c r="E494" s="144" t="s">
        <v>5479</v>
      </c>
      <c r="F494" s="144" t="s">
        <v>5470</v>
      </c>
      <c r="G494" s="318" t="s">
        <v>5482</v>
      </c>
      <c r="H494" s="259"/>
      <c r="I494" s="145" t="s">
        <v>170</v>
      </c>
      <c r="J494" s="317" t="s">
        <v>5483</v>
      </c>
      <c r="K494" s="259"/>
      <c r="L494" s="144" t="s">
        <v>5473</v>
      </c>
      <c r="M494" s="318" t="s">
        <v>5470</v>
      </c>
      <c r="N494" s="259"/>
      <c r="O494" s="318" t="s">
        <v>5482</v>
      </c>
      <c r="P494" s="259"/>
      <c r="Q494" s="146" t="s">
        <v>5530</v>
      </c>
      <c r="R494" s="147"/>
    </row>
    <row r="495" spans="1:18" ht="21" customHeight="1">
      <c r="A495" s="332" t="s">
        <v>1329</v>
      </c>
      <c r="B495" s="259"/>
      <c r="C495" s="333" t="s">
        <v>5529</v>
      </c>
      <c r="D495" s="259"/>
      <c r="E495" s="155" t="s">
        <v>5479</v>
      </c>
      <c r="F495" s="155" t="s">
        <v>5470</v>
      </c>
      <c r="G495" s="334" t="s">
        <v>5482</v>
      </c>
      <c r="H495" s="259"/>
      <c r="I495" s="156" t="s">
        <v>170</v>
      </c>
      <c r="J495" s="335" t="s">
        <v>5483</v>
      </c>
      <c r="K495" s="259"/>
      <c r="L495" s="155" t="s">
        <v>5473</v>
      </c>
      <c r="M495" s="334" t="s">
        <v>5470</v>
      </c>
      <c r="N495" s="259"/>
      <c r="O495" s="334" t="s">
        <v>5482</v>
      </c>
      <c r="P495" s="259"/>
      <c r="Q495" s="157" t="s">
        <v>5531</v>
      </c>
      <c r="R495" s="158" t="s">
        <v>5532</v>
      </c>
    </row>
    <row r="496" spans="1:18" ht="21" hidden="1" customHeight="1">
      <c r="A496" s="316" t="s">
        <v>950</v>
      </c>
      <c r="B496" s="259"/>
      <c r="C496" s="325" t="s">
        <v>5516</v>
      </c>
      <c r="D496" s="259"/>
      <c r="E496" s="144" t="s">
        <v>5479</v>
      </c>
      <c r="F496" s="144" t="s">
        <v>5470</v>
      </c>
      <c r="G496" s="318" t="s">
        <v>5482</v>
      </c>
      <c r="H496" s="259"/>
      <c r="I496" s="145" t="s">
        <v>170</v>
      </c>
      <c r="J496" s="317" t="s">
        <v>5483</v>
      </c>
      <c r="K496" s="259"/>
      <c r="L496" s="144" t="s">
        <v>5473</v>
      </c>
      <c r="M496" s="318" t="s">
        <v>5470</v>
      </c>
      <c r="N496" s="259"/>
      <c r="O496" s="318" t="s">
        <v>5482</v>
      </c>
      <c r="P496" s="259"/>
      <c r="Q496" s="146" t="s">
        <v>5530</v>
      </c>
      <c r="R496" s="147"/>
    </row>
    <row r="497" spans="1:18" ht="21" hidden="1" customHeight="1">
      <c r="A497" s="316" t="s">
        <v>956</v>
      </c>
      <c r="B497" s="259"/>
      <c r="C497" s="325" t="s">
        <v>5516</v>
      </c>
      <c r="D497" s="259"/>
      <c r="E497" s="144" t="s">
        <v>5479</v>
      </c>
      <c r="F497" s="144" t="s">
        <v>5470</v>
      </c>
      <c r="G497" s="318" t="s">
        <v>5482</v>
      </c>
      <c r="H497" s="259"/>
      <c r="I497" s="145" t="s">
        <v>170</v>
      </c>
      <c r="J497" s="317" t="s">
        <v>5483</v>
      </c>
      <c r="K497" s="259"/>
      <c r="L497" s="144" t="s">
        <v>5473</v>
      </c>
      <c r="M497" s="318" t="s">
        <v>5470</v>
      </c>
      <c r="N497" s="259"/>
      <c r="O497" s="318" t="s">
        <v>5482</v>
      </c>
      <c r="P497" s="259"/>
      <c r="Q497" s="146" t="s">
        <v>5530</v>
      </c>
      <c r="R497" s="147"/>
    </row>
    <row r="498" spans="1:18" ht="21" hidden="1" customHeight="1">
      <c r="A498" s="316" t="s">
        <v>960</v>
      </c>
      <c r="B498" s="259"/>
      <c r="C498" s="325" t="s">
        <v>5516</v>
      </c>
      <c r="D498" s="259"/>
      <c r="E498" s="144" t="s">
        <v>5479</v>
      </c>
      <c r="F498" s="144" t="s">
        <v>5470</v>
      </c>
      <c r="G498" s="318" t="s">
        <v>5482</v>
      </c>
      <c r="H498" s="259"/>
      <c r="I498" s="145" t="s">
        <v>170</v>
      </c>
      <c r="J498" s="317" t="s">
        <v>5483</v>
      </c>
      <c r="K498" s="259"/>
      <c r="L498" s="144" t="s">
        <v>5473</v>
      </c>
      <c r="M498" s="318" t="s">
        <v>5470</v>
      </c>
      <c r="N498" s="259"/>
      <c r="O498" s="318" t="s">
        <v>5482</v>
      </c>
      <c r="P498" s="259"/>
      <c r="Q498" s="146" t="s">
        <v>5530</v>
      </c>
      <c r="R498" s="147"/>
    </row>
    <row r="499" spans="1:18" ht="21" customHeight="1">
      <c r="A499" s="332" t="s">
        <v>1332</v>
      </c>
      <c r="B499" s="259"/>
      <c r="C499" s="333" t="s">
        <v>5516</v>
      </c>
      <c r="D499" s="259"/>
      <c r="E499" s="155" t="s">
        <v>5479</v>
      </c>
      <c r="F499" s="155" t="s">
        <v>5470</v>
      </c>
      <c r="G499" s="334" t="s">
        <v>5482</v>
      </c>
      <c r="H499" s="259"/>
      <c r="I499" s="156" t="s">
        <v>170</v>
      </c>
      <c r="J499" s="335" t="s">
        <v>5483</v>
      </c>
      <c r="K499" s="259"/>
      <c r="L499" s="155" t="s">
        <v>5473</v>
      </c>
      <c r="M499" s="334" t="s">
        <v>5470</v>
      </c>
      <c r="N499" s="259"/>
      <c r="O499" s="334" t="s">
        <v>5482</v>
      </c>
      <c r="P499" s="259"/>
      <c r="Q499" s="157" t="s">
        <v>5531</v>
      </c>
      <c r="R499" s="158" t="s">
        <v>5532</v>
      </c>
    </row>
    <row r="500" spans="1:18" ht="21" customHeight="1">
      <c r="A500" s="332" t="s">
        <v>1335</v>
      </c>
      <c r="B500" s="259"/>
      <c r="C500" s="333" t="s">
        <v>5516</v>
      </c>
      <c r="D500" s="259"/>
      <c r="E500" s="155" t="s">
        <v>5479</v>
      </c>
      <c r="F500" s="155" t="s">
        <v>5470</v>
      </c>
      <c r="G500" s="334" t="s">
        <v>5482</v>
      </c>
      <c r="H500" s="259"/>
      <c r="I500" s="156" t="s">
        <v>170</v>
      </c>
      <c r="J500" s="335" t="s">
        <v>5483</v>
      </c>
      <c r="K500" s="259"/>
      <c r="L500" s="155" t="s">
        <v>5473</v>
      </c>
      <c r="M500" s="334" t="s">
        <v>5470</v>
      </c>
      <c r="N500" s="259"/>
      <c r="O500" s="334" t="s">
        <v>5482</v>
      </c>
      <c r="P500" s="259"/>
      <c r="Q500" s="157" t="s">
        <v>5531</v>
      </c>
      <c r="R500" s="158" t="s">
        <v>5532</v>
      </c>
    </row>
    <row r="501" spans="1:18" ht="21" customHeight="1">
      <c r="A501" s="332" t="s">
        <v>427</v>
      </c>
      <c r="B501" s="259"/>
      <c r="C501" s="333" t="s">
        <v>5516</v>
      </c>
      <c r="D501" s="259"/>
      <c r="E501" s="155" t="s">
        <v>5479</v>
      </c>
      <c r="F501" s="155" t="s">
        <v>5470</v>
      </c>
      <c r="G501" s="334" t="s">
        <v>5482</v>
      </c>
      <c r="H501" s="259"/>
      <c r="I501" s="156" t="s">
        <v>170</v>
      </c>
      <c r="J501" s="335" t="s">
        <v>5483</v>
      </c>
      <c r="K501" s="259"/>
      <c r="L501" s="155" t="s">
        <v>5497</v>
      </c>
      <c r="M501" s="334" t="s">
        <v>5470</v>
      </c>
      <c r="N501" s="259"/>
      <c r="O501" s="334" t="s">
        <v>5482</v>
      </c>
      <c r="P501" s="259"/>
      <c r="Q501" s="157" t="s">
        <v>5531</v>
      </c>
      <c r="R501" s="158" t="s">
        <v>5532</v>
      </c>
    </row>
    <row r="502" spans="1:18" ht="21" customHeight="1">
      <c r="A502" s="332" t="s">
        <v>1338</v>
      </c>
      <c r="B502" s="259"/>
      <c r="C502" s="333" t="s">
        <v>5516</v>
      </c>
      <c r="D502" s="259"/>
      <c r="E502" s="155" t="s">
        <v>5479</v>
      </c>
      <c r="F502" s="155" t="s">
        <v>5470</v>
      </c>
      <c r="G502" s="334" t="s">
        <v>5482</v>
      </c>
      <c r="H502" s="259"/>
      <c r="I502" s="156" t="s">
        <v>170</v>
      </c>
      <c r="J502" s="335" t="s">
        <v>5483</v>
      </c>
      <c r="K502" s="259"/>
      <c r="L502" s="155" t="s">
        <v>5473</v>
      </c>
      <c r="M502" s="334" t="s">
        <v>5470</v>
      </c>
      <c r="N502" s="259"/>
      <c r="O502" s="334" t="s">
        <v>5482</v>
      </c>
      <c r="P502" s="259"/>
      <c r="Q502" s="157" t="s">
        <v>5531</v>
      </c>
      <c r="R502" s="158" t="s">
        <v>5532</v>
      </c>
    </row>
    <row r="503" spans="1:18" ht="21" customHeight="1">
      <c r="A503" s="332" t="s">
        <v>1675</v>
      </c>
      <c r="B503" s="259"/>
      <c r="C503" s="333" t="s">
        <v>5533</v>
      </c>
      <c r="D503" s="259"/>
      <c r="E503" s="155" t="s">
        <v>5479</v>
      </c>
      <c r="F503" s="155" t="s">
        <v>5534</v>
      </c>
      <c r="G503" s="334" t="s">
        <v>5482</v>
      </c>
      <c r="H503" s="259"/>
      <c r="I503" s="156" t="s">
        <v>170</v>
      </c>
      <c r="J503" s="335" t="s">
        <v>5535</v>
      </c>
      <c r="K503" s="259"/>
      <c r="L503" s="155" t="s">
        <v>5473</v>
      </c>
      <c r="M503" s="334" t="s">
        <v>5534</v>
      </c>
      <c r="N503" s="259"/>
      <c r="O503" s="334" t="s">
        <v>5482</v>
      </c>
      <c r="P503" s="259"/>
      <c r="Q503" s="157" t="s">
        <v>5531</v>
      </c>
      <c r="R503" s="158" t="s">
        <v>5532</v>
      </c>
    </row>
    <row r="504" spans="1:18" ht="21" hidden="1" customHeight="1">
      <c r="A504" s="316" t="s">
        <v>965</v>
      </c>
      <c r="B504" s="259"/>
      <c r="C504" s="325" t="s">
        <v>5536</v>
      </c>
      <c r="D504" s="259"/>
      <c r="E504" s="144" t="s">
        <v>5479</v>
      </c>
      <c r="F504" s="144" t="s">
        <v>5470</v>
      </c>
      <c r="G504" s="318" t="s">
        <v>5482</v>
      </c>
      <c r="H504" s="259"/>
      <c r="I504" s="145" t="s">
        <v>170</v>
      </c>
      <c r="J504" s="317" t="s">
        <v>5483</v>
      </c>
      <c r="K504" s="259"/>
      <c r="L504" s="144" t="s">
        <v>5473</v>
      </c>
      <c r="M504" s="318" t="s">
        <v>5470</v>
      </c>
      <c r="N504" s="259"/>
      <c r="O504" s="318" t="s">
        <v>5482</v>
      </c>
      <c r="P504" s="259"/>
      <c r="Q504" s="146"/>
      <c r="R504" s="147"/>
    </row>
    <row r="505" spans="1:18" ht="21" hidden="1" customHeight="1">
      <c r="A505" s="316" t="s">
        <v>3953</v>
      </c>
      <c r="B505" s="259"/>
      <c r="C505" s="325" t="s">
        <v>5533</v>
      </c>
      <c r="D505" s="259"/>
      <c r="E505" s="144" t="s">
        <v>5479</v>
      </c>
      <c r="F505" s="144" t="s">
        <v>5534</v>
      </c>
      <c r="G505" s="318" t="s">
        <v>5482</v>
      </c>
      <c r="H505" s="259"/>
      <c r="I505" s="145" t="s">
        <v>170</v>
      </c>
      <c r="J505" s="317" t="s">
        <v>5535</v>
      </c>
      <c r="K505" s="259"/>
      <c r="L505" s="144" t="s">
        <v>5473</v>
      </c>
      <c r="M505" s="318" t="s">
        <v>5534</v>
      </c>
      <c r="N505" s="259"/>
      <c r="O505" s="318" t="s">
        <v>5482</v>
      </c>
      <c r="P505" s="259"/>
      <c r="Q505" s="146"/>
      <c r="R505" s="147"/>
    </row>
    <row r="506" spans="1:18" ht="21" hidden="1" customHeight="1">
      <c r="A506" s="316" t="s">
        <v>3956</v>
      </c>
      <c r="B506" s="259"/>
      <c r="C506" s="325" t="s">
        <v>5533</v>
      </c>
      <c r="D506" s="259"/>
      <c r="E506" s="144" t="s">
        <v>5479</v>
      </c>
      <c r="F506" s="144" t="s">
        <v>5534</v>
      </c>
      <c r="G506" s="318" t="s">
        <v>5482</v>
      </c>
      <c r="H506" s="259"/>
      <c r="I506" s="145" t="s">
        <v>170</v>
      </c>
      <c r="J506" s="317" t="s">
        <v>5535</v>
      </c>
      <c r="K506" s="259"/>
      <c r="L506" s="144" t="s">
        <v>5473</v>
      </c>
      <c r="M506" s="318" t="s">
        <v>5534</v>
      </c>
      <c r="N506" s="259"/>
      <c r="O506" s="318" t="s">
        <v>5482</v>
      </c>
      <c r="P506" s="259"/>
      <c r="Q506" s="146"/>
      <c r="R506" s="147"/>
    </row>
    <row r="507" spans="1:18" ht="21" hidden="1" customHeight="1">
      <c r="A507" s="316" t="s">
        <v>3958</v>
      </c>
      <c r="B507" s="259"/>
      <c r="C507" s="325" t="s">
        <v>5533</v>
      </c>
      <c r="D507" s="259"/>
      <c r="E507" s="144" t="s">
        <v>5479</v>
      </c>
      <c r="F507" s="144" t="s">
        <v>5534</v>
      </c>
      <c r="G507" s="318" t="s">
        <v>5482</v>
      </c>
      <c r="H507" s="259"/>
      <c r="I507" s="145" t="s">
        <v>170</v>
      </c>
      <c r="J507" s="317" t="s">
        <v>5535</v>
      </c>
      <c r="K507" s="259"/>
      <c r="L507" s="144" t="s">
        <v>5473</v>
      </c>
      <c r="M507" s="318" t="s">
        <v>5534</v>
      </c>
      <c r="N507" s="259"/>
      <c r="O507" s="318" t="s">
        <v>5482</v>
      </c>
      <c r="P507" s="259"/>
      <c r="Q507" s="146"/>
      <c r="R507" s="147"/>
    </row>
    <row r="508" spans="1:18" ht="21" hidden="1" customHeight="1">
      <c r="A508" s="316" t="s">
        <v>3961</v>
      </c>
      <c r="B508" s="259"/>
      <c r="C508" s="325" t="s">
        <v>5533</v>
      </c>
      <c r="D508" s="259"/>
      <c r="E508" s="144" t="s">
        <v>5479</v>
      </c>
      <c r="F508" s="144" t="s">
        <v>5534</v>
      </c>
      <c r="G508" s="318" t="s">
        <v>5482</v>
      </c>
      <c r="H508" s="259"/>
      <c r="I508" s="145" t="s">
        <v>170</v>
      </c>
      <c r="J508" s="317" t="s">
        <v>5535</v>
      </c>
      <c r="K508" s="259"/>
      <c r="L508" s="144" t="s">
        <v>5473</v>
      </c>
      <c r="M508" s="318" t="s">
        <v>5534</v>
      </c>
      <c r="N508" s="259"/>
      <c r="O508" s="318" t="s">
        <v>5482</v>
      </c>
      <c r="P508" s="259"/>
      <c r="Q508" s="146"/>
      <c r="R508" s="147"/>
    </row>
    <row r="509" spans="1:18" ht="21" hidden="1" customHeight="1">
      <c r="A509" s="316" t="s">
        <v>3963</v>
      </c>
      <c r="B509" s="259"/>
      <c r="C509" s="325" t="s">
        <v>5533</v>
      </c>
      <c r="D509" s="259"/>
      <c r="E509" s="144" t="s">
        <v>5479</v>
      </c>
      <c r="F509" s="144" t="s">
        <v>5534</v>
      </c>
      <c r="G509" s="318" t="s">
        <v>5482</v>
      </c>
      <c r="H509" s="259"/>
      <c r="I509" s="145" t="s">
        <v>170</v>
      </c>
      <c r="J509" s="317" t="s">
        <v>5535</v>
      </c>
      <c r="K509" s="259"/>
      <c r="L509" s="144" t="s">
        <v>5473</v>
      </c>
      <c r="M509" s="318" t="s">
        <v>5534</v>
      </c>
      <c r="N509" s="259"/>
      <c r="O509" s="318" t="s">
        <v>5482</v>
      </c>
      <c r="P509" s="259"/>
      <c r="Q509" s="146"/>
      <c r="R509" s="147"/>
    </row>
    <row r="510" spans="1:18" ht="21" hidden="1" customHeight="1">
      <c r="A510" s="316" t="s">
        <v>3966</v>
      </c>
      <c r="B510" s="259"/>
      <c r="C510" s="325" t="s">
        <v>5533</v>
      </c>
      <c r="D510" s="259"/>
      <c r="E510" s="144" t="s">
        <v>5479</v>
      </c>
      <c r="F510" s="144" t="s">
        <v>5534</v>
      </c>
      <c r="G510" s="318" t="s">
        <v>5482</v>
      </c>
      <c r="H510" s="259"/>
      <c r="I510" s="145" t="s">
        <v>170</v>
      </c>
      <c r="J510" s="317" t="s">
        <v>5535</v>
      </c>
      <c r="K510" s="259"/>
      <c r="L510" s="144" t="s">
        <v>5473</v>
      </c>
      <c r="M510" s="318" t="s">
        <v>5534</v>
      </c>
      <c r="N510" s="259"/>
      <c r="O510" s="318" t="s">
        <v>5482</v>
      </c>
      <c r="P510" s="259"/>
      <c r="Q510" s="146"/>
      <c r="R510" s="147"/>
    </row>
    <row r="511" spans="1:18" ht="21" hidden="1" customHeight="1">
      <c r="A511" s="316" t="s">
        <v>3969</v>
      </c>
      <c r="B511" s="259"/>
      <c r="C511" s="325" t="s">
        <v>5533</v>
      </c>
      <c r="D511" s="259"/>
      <c r="E511" s="144" t="s">
        <v>5479</v>
      </c>
      <c r="F511" s="144" t="s">
        <v>5534</v>
      </c>
      <c r="G511" s="318" t="s">
        <v>5482</v>
      </c>
      <c r="H511" s="259"/>
      <c r="I511" s="145" t="s">
        <v>170</v>
      </c>
      <c r="J511" s="317" t="s">
        <v>5535</v>
      </c>
      <c r="K511" s="259"/>
      <c r="L511" s="144" t="s">
        <v>5473</v>
      </c>
      <c r="M511" s="318" t="s">
        <v>5534</v>
      </c>
      <c r="N511" s="259"/>
      <c r="O511" s="318" t="s">
        <v>5482</v>
      </c>
      <c r="P511" s="259"/>
      <c r="Q511" s="146"/>
      <c r="R511" s="147"/>
    </row>
    <row r="512" spans="1:18" ht="21" hidden="1" customHeight="1">
      <c r="A512" s="316" t="s">
        <v>3971</v>
      </c>
      <c r="B512" s="259"/>
      <c r="C512" s="325" t="s">
        <v>5533</v>
      </c>
      <c r="D512" s="259"/>
      <c r="E512" s="144" t="s">
        <v>5479</v>
      </c>
      <c r="F512" s="144" t="s">
        <v>5534</v>
      </c>
      <c r="G512" s="318" t="s">
        <v>5482</v>
      </c>
      <c r="H512" s="259"/>
      <c r="I512" s="145" t="s">
        <v>170</v>
      </c>
      <c r="J512" s="317" t="s">
        <v>5535</v>
      </c>
      <c r="K512" s="259"/>
      <c r="L512" s="144" t="s">
        <v>5473</v>
      </c>
      <c r="M512" s="318" t="s">
        <v>5534</v>
      </c>
      <c r="N512" s="259"/>
      <c r="O512" s="318" t="s">
        <v>5482</v>
      </c>
      <c r="P512" s="259"/>
      <c r="Q512" s="146"/>
      <c r="R512" s="147"/>
    </row>
    <row r="513" spans="1:18" ht="21" hidden="1" customHeight="1">
      <c r="A513" s="316" t="s">
        <v>3973</v>
      </c>
      <c r="B513" s="259"/>
      <c r="C513" s="325" t="s">
        <v>5533</v>
      </c>
      <c r="D513" s="259"/>
      <c r="E513" s="144" t="s">
        <v>5479</v>
      </c>
      <c r="F513" s="144" t="s">
        <v>5534</v>
      </c>
      <c r="G513" s="318" t="s">
        <v>5482</v>
      </c>
      <c r="H513" s="259"/>
      <c r="I513" s="145" t="s">
        <v>170</v>
      </c>
      <c r="J513" s="317" t="s">
        <v>5535</v>
      </c>
      <c r="K513" s="259"/>
      <c r="L513" s="144" t="s">
        <v>5473</v>
      </c>
      <c r="M513" s="318" t="s">
        <v>5534</v>
      </c>
      <c r="N513" s="259"/>
      <c r="O513" s="318" t="s">
        <v>5482</v>
      </c>
      <c r="P513" s="259"/>
      <c r="Q513" s="146"/>
      <c r="R513" s="147"/>
    </row>
    <row r="514" spans="1:18" ht="21" hidden="1" customHeight="1">
      <c r="A514" s="316" t="s">
        <v>3976</v>
      </c>
      <c r="B514" s="259"/>
      <c r="C514" s="325" t="s">
        <v>5533</v>
      </c>
      <c r="D514" s="259"/>
      <c r="E514" s="144" t="s">
        <v>5479</v>
      </c>
      <c r="F514" s="144" t="s">
        <v>5534</v>
      </c>
      <c r="G514" s="318" t="s">
        <v>5482</v>
      </c>
      <c r="H514" s="259"/>
      <c r="I514" s="145" t="s">
        <v>170</v>
      </c>
      <c r="J514" s="317" t="s">
        <v>5535</v>
      </c>
      <c r="K514" s="259"/>
      <c r="L514" s="144" t="s">
        <v>5473</v>
      </c>
      <c r="M514" s="318" t="s">
        <v>5534</v>
      </c>
      <c r="N514" s="259"/>
      <c r="O514" s="318" t="s">
        <v>5482</v>
      </c>
      <c r="P514" s="259"/>
      <c r="Q514" s="146"/>
      <c r="R514" s="147"/>
    </row>
    <row r="515" spans="1:18" ht="21" hidden="1" customHeight="1">
      <c r="A515" s="316" t="s">
        <v>3979</v>
      </c>
      <c r="B515" s="259"/>
      <c r="C515" s="325" t="s">
        <v>5533</v>
      </c>
      <c r="D515" s="259"/>
      <c r="E515" s="144" t="s">
        <v>5479</v>
      </c>
      <c r="F515" s="144" t="s">
        <v>5534</v>
      </c>
      <c r="G515" s="318" t="s">
        <v>5482</v>
      </c>
      <c r="H515" s="259"/>
      <c r="I515" s="145" t="s">
        <v>170</v>
      </c>
      <c r="J515" s="317" t="s">
        <v>5535</v>
      </c>
      <c r="K515" s="259"/>
      <c r="L515" s="144" t="s">
        <v>5473</v>
      </c>
      <c r="M515" s="318" t="s">
        <v>5534</v>
      </c>
      <c r="N515" s="259"/>
      <c r="O515" s="318" t="s">
        <v>5482</v>
      </c>
      <c r="P515" s="259"/>
      <c r="Q515" s="146"/>
      <c r="R515" s="147"/>
    </row>
    <row r="516" spans="1:18" ht="21" hidden="1" customHeight="1">
      <c r="A516" s="316" t="s">
        <v>3986</v>
      </c>
      <c r="B516" s="259"/>
      <c r="C516" s="325" t="s">
        <v>5533</v>
      </c>
      <c r="D516" s="259"/>
      <c r="E516" s="144" t="s">
        <v>5479</v>
      </c>
      <c r="F516" s="144" t="s">
        <v>5534</v>
      </c>
      <c r="G516" s="318" t="s">
        <v>5482</v>
      </c>
      <c r="H516" s="259"/>
      <c r="I516" s="145" t="s">
        <v>170</v>
      </c>
      <c r="J516" s="317" t="s">
        <v>5535</v>
      </c>
      <c r="K516" s="259"/>
      <c r="L516" s="144" t="s">
        <v>5473</v>
      </c>
      <c r="M516" s="318" t="s">
        <v>5534</v>
      </c>
      <c r="N516" s="259"/>
      <c r="O516" s="318" t="s">
        <v>5482</v>
      </c>
      <c r="P516" s="259"/>
      <c r="Q516" s="146"/>
      <c r="R516" s="147"/>
    </row>
    <row r="517" spans="1:18" ht="21" hidden="1" customHeight="1">
      <c r="A517" s="316" t="s">
        <v>3989</v>
      </c>
      <c r="B517" s="259"/>
      <c r="C517" s="325" t="s">
        <v>5533</v>
      </c>
      <c r="D517" s="259"/>
      <c r="E517" s="144" t="s">
        <v>5479</v>
      </c>
      <c r="F517" s="144" t="s">
        <v>5534</v>
      </c>
      <c r="G517" s="318" t="s">
        <v>5482</v>
      </c>
      <c r="H517" s="259"/>
      <c r="I517" s="145" t="s">
        <v>170</v>
      </c>
      <c r="J517" s="317" t="s">
        <v>5535</v>
      </c>
      <c r="K517" s="259"/>
      <c r="L517" s="144" t="s">
        <v>5473</v>
      </c>
      <c r="M517" s="318" t="s">
        <v>5534</v>
      </c>
      <c r="N517" s="259"/>
      <c r="O517" s="318" t="s">
        <v>5482</v>
      </c>
      <c r="P517" s="259"/>
      <c r="Q517" s="146"/>
      <c r="R517" s="147"/>
    </row>
    <row r="518" spans="1:18" ht="21" hidden="1" customHeight="1">
      <c r="A518" s="316" t="s">
        <v>3993</v>
      </c>
      <c r="B518" s="259"/>
      <c r="C518" s="325" t="s">
        <v>5533</v>
      </c>
      <c r="D518" s="259"/>
      <c r="E518" s="144" t="s">
        <v>5479</v>
      </c>
      <c r="F518" s="144" t="s">
        <v>5534</v>
      </c>
      <c r="G518" s="318" t="s">
        <v>5482</v>
      </c>
      <c r="H518" s="259"/>
      <c r="I518" s="145" t="s">
        <v>170</v>
      </c>
      <c r="J518" s="317" t="s">
        <v>5535</v>
      </c>
      <c r="K518" s="259"/>
      <c r="L518" s="144" t="s">
        <v>5473</v>
      </c>
      <c r="M518" s="318" t="s">
        <v>5534</v>
      </c>
      <c r="N518" s="259"/>
      <c r="O518" s="318" t="s">
        <v>5482</v>
      </c>
      <c r="P518" s="259"/>
      <c r="Q518" s="146"/>
      <c r="R518" s="147"/>
    </row>
    <row r="519" spans="1:18" ht="21" hidden="1" customHeight="1">
      <c r="A519" s="316" t="s">
        <v>1655</v>
      </c>
      <c r="B519" s="259"/>
      <c r="C519" s="325" t="s">
        <v>5533</v>
      </c>
      <c r="D519" s="259"/>
      <c r="E519" s="144" t="s">
        <v>5479</v>
      </c>
      <c r="F519" s="144" t="s">
        <v>5534</v>
      </c>
      <c r="G519" s="318" t="s">
        <v>5482</v>
      </c>
      <c r="H519" s="259"/>
      <c r="I519" s="145" t="s">
        <v>170</v>
      </c>
      <c r="J519" s="317" t="s">
        <v>5535</v>
      </c>
      <c r="K519" s="259"/>
      <c r="L519" s="144" t="s">
        <v>5473</v>
      </c>
      <c r="M519" s="318" t="s">
        <v>5534</v>
      </c>
      <c r="N519" s="259"/>
      <c r="O519" s="318" t="s">
        <v>5482</v>
      </c>
      <c r="P519" s="259"/>
      <c r="Q519" s="146"/>
      <c r="R519" s="147"/>
    </row>
    <row r="520" spans="1:18" ht="21" hidden="1" customHeight="1">
      <c r="A520" s="316" t="s">
        <v>1660</v>
      </c>
      <c r="B520" s="259"/>
      <c r="C520" s="325" t="s">
        <v>5533</v>
      </c>
      <c r="D520" s="259"/>
      <c r="E520" s="144" t="s">
        <v>5479</v>
      </c>
      <c r="F520" s="144" t="s">
        <v>5534</v>
      </c>
      <c r="G520" s="318" t="s">
        <v>5482</v>
      </c>
      <c r="H520" s="259"/>
      <c r="I520" s="145" t="s">
        <v>170</v>
      </c>
      <c r="J520" s="317" t="s">
        <v>5535</v>
      </c>
      <c r="K520" s="259"/>
      <c r="L520" s="144" t="s">
        <v>5473</v>
      </c>
      <c r="M520" s="318" t="s">
        <v>5534</v>
      </c>
      <c r="N520" s="259"/>
      <c r="O520" s="318" t="s">
        <v>5482</v>
      </c>
      <c r="P520" s="259"/>
      <c r="Q520" s="146"/>
      <c r="R520" s="147"/>
    </row>
    <row r="521" spans="1:18" ht="21" hidden="1" customHeight="1">
      <c r="A521" s="316" t="s">
        <v>1663</v>
      </c>
      <c r="B521" s="259"/>
      <c r="C521" s="325" t="s">
        <v>5533</v>
      </c>
      <c r="D521" s="259"/>
      <c r="E521" s="144" t="s">
        <v>5479</v>
      </c>
      <c r="F521" s="144" t="s">
        <v>5534</v>
      </c>
      <c r="G521" s="318" t="s">
        <v>5482</v>
      </c>
      <c r="H521" s="259"/>
      <c r="I521" s="145" t="s">
        <v>170</v>
      </c>
      <c r="J521" s="317" t="s">
        <v>5535</v>
      </c>
      <c r="K521" s="259"/>
      <c r="L521" s="144" t="s">
        <v>5473</v>
      </c>
      <c r="M521" s="318" t="s">
        <v>5534</v>
      </c>
      <c r="N521" s="259"/>
      <c r="O521" s="318" t="s">
        <v>5482</v>
      </c>
      <c r="P521" s="259"/>
      <c r="Q521" s="146"/>
      <c r="R521" s="147"/>
    </row>
    <row r="522" spans="1:18" ht="21" hidden="1" customHeight="1">
      <c r="A522" s="316" t="s">
        <v>1666</v>
      </c>
      <c r="B522" s="259"/>
      <c r="C522" s="325" t="s">
        <v>5533</v>
      </c>
      <c r="D522" s="259"/>
      <c r="E522" s="144" t="s">
        <v>5479</v>
      </c>
      <c r="F522" s="144" t="s">
        <v>5534</v>
      </c>
      <c r="G522" s="318" t="s">
        <v>5482</v>
      </c>
      <c r="H522" s="259"/>
      <c r="I522" s="145" t="s">
        <v>170</v>
      </c>
      <c r="J522" s="317" t="s">
        <v>5535</v>
      </c>
      <c r="K522" s="259"/>
      <c r="L522" s="144" t="s">
        <v>5473</v>
      </c>
      <c r="M522" s="318" t="s">
        <v>5534</v>
      </c>
      <c r="N522" s="259"/>
      <c r="O522" s="318" t="s">
        <v>5482</v>
      </c>
      <c r="P522" s="259"/>
      <c r="Q522" s="146"/>
      <c r="R522" s="147"/>
    </row>
    <row r="523" spans="1:18" ht="21" hidden="1" customHeight="1">
      <c r="A523" s="316" t="s">
        <v>1669</v>
      </c>
      <c r="B523" s="259"/>
      <c r="C523" s="325" t="s">
        <v>5533</v>
      </c>
      <c r="D523" s="259"/>
      <c r="E523" s="144" t="s">
        <v>5479</v>
      </c>
      <c r="F523" s="144" t="s">
        <v>5534</v>
      </c>
      <c r="G523" s="318" t="s">
        <v>5482</v>
      </c>
      <c r="H523" s="259"/>
      <c r="I523" s="145" t="s">
        <v>170</v>
      </c>
      <c r="J523" s="317" t="s">
        <v>5535</v>
      </c>
      <c r="K523" s="259"/>
      <c r="L523" s="144" t="s">
        <v>5473</v>
      </c>
      <c r="M523" s="318" t="s">
        <v>5534</v>
      </c>
      <c r="N523" s="259"/>
      <c r="O523" s="318" t="s">
        <v>5482</v>
      </c>
      <c r="P523" s="259"/>
      <c r="Q523" s="146"/>
      <c r="R523" s="147"/>
    </row>
    <row r="524" spans="1:18" ht="21" hidden="1" customHeight="1">
      <c r="A524" s="316" t="s">
        <v>1672</v>
      </c>
      <c r="B524" s="259"/>
      <c r="C524" s="325" t="s">
        <v>5533</v>
      </c>
      <c r="D524" s="259"/>
      <c r="E524" s="144" t="s">
        <v>5479</v>
      </c>
      <c r="F524" s="144" t="s">
        <v>5534</v>
      </c>
      <c r="G524" s="318" t="s">
        <v>5482</v>
      </c>
      <c r="H524" s="259"/>
      <c r="I524" s="145" t="s">
        <v>170</v>
      </c>
      <c r="J524" s="317" t="s">
        <v>5535</v>
      </c>
      <c r="K524" s="259"/>
      <c r="L524" s="144" t="s">
        <v>5473</v>
      </c>
      <c r="M524" s="318" t="s">
        <v>5534</v>
      </c>
      <c r="N524" s="259"/>
      <c r="O524" s="318" t="s">
        <v>5482</v>
      </c>
      <c r="P524" s="259"/>
      <c r="Q524" s="146"/>
      <c r="R524" s="147"/>
    </row>
    <row r="525" spans="1:18" ht="21" hidden="1" customHeight="1">
      <c r="A525" s="316" t="s">
        <v>4166</v>
      </c>
      <c r="B525" s="259"/>
      <c r="C525" s="325" t="s">
        <v>5537</v>
      </c>
      <c r="D525" s="259"/>
      <c r="E525" s="144" t="s">
        <v>5479</v>
      </c>
      <c r="F525" s="144" t="s">
        <v>5534</v>
      </c>
      <c r="G525" s="318" t="s">
        <v>5482</v>
      </c>
      <c r="H525" s="259"/>
      <c r="I525" s="145" t="s">
        <v>170</v>
      </c>
      <c r="J525" s="317" t="s">
        <v>5535</v>
      </c>
      <c r="K525" s="259"/>
      <c r="L525" s="144" t="s">
        <v>5473</v>
      </c>
      <c r="M525" s="318" t="s">
        <v>5534</v>
      </c>
      <c r="N525" s="259"/>
      <c r="O525" s="318" t="s">
        <v>5482</v>
      </c>
      <c r="P525" s="259"/>
      <c r="Q525" s="146"/>
      <c r="R525" s="147"/>
    </row>
    <row r="526" spans="1:18" ht="21" hidden="1" customHeight="1">
      <c r="A526" s="316" t="s">
        <v>1676</v>
      </c>
      <c r="B526" s="259"/>
      <c r="C526" s="325" t="s">
        <v>5533</v>
      </c>
      <c r="D526" s="259"/>
      <c r="E526" s="144" t="s">
        <v>5479</v>
      </c>
      <c r="F526" s="144" t="s">
        <v>5534</v>
      </c>
      <c r="G526" s="318" t="s">
        <v>5482</v>
      </c>
      <c r="H526" s="259"/>
      <c r="I526" s="145" t="s">
        <v>170</v>
      </c>
      <c r="J526" s="317" t="s">
        <v>5535</v>
      </c>
      <c r="K526" s="259"/>
      <c r="L526" s="144" t="s">
        <v>5473</v>
      </c>
      <c r="M526" s="318" t="s">
        <v>5534</v>
      </c>
      <c r="N526" s="259"/>
      <c r="O526" s="318" t="s">
        <v>5482</v>
      </c>
      <c r="P526" s="259"/>
      <c r="Q526" s="146"/>
      <c r="R526" s="147"/>
    </row>
    <row r="527" spans="1:18" ht="21" hidden="1" customHeight="1">
      <c r="A527" s="316" t="s">
        <v>1679</v>
      </c>
      <c r="B527" s="259"/>
      <c r="C527" s="325" t="s">
        <v>5533</v>
      </c>
      <c r="D527" s="259"/>
      <c r="E527" s="144" t="s">
        <v>5479</v>
      </c>
      <c r="F527" s="144" t="s">
        <v>5534</v>
      </c>
      <c r="G527" s="318" t="s">
        <v>5482</v>
      </c>
      <c r="H527" s="259"/>
      <c r="I527" s="145" t="s">
        <v>170</v>
      </c>
      <c r="J527" s="317" t="s">
        <v>5535</v>
      </c>
      <c r="K527" s="259"/>
      <c r="L527" s="144" t="s">
        <v>5473</v>
      </c>
      <c r="M527" s="318" t="s">
        <v>5534</v>
      </c>
      <c r="N527" s="259"/>
      <c r="O527" s="318" t="s">
        <v>5482</v>
      </c>
      <c r="P527" s="259"/>
      <c r="Q527" s="146"/>
      <c r="R527" s="147"/>
    </row>
    <row r="528" spans="1:18" ht="21" hidden="1" customHeight="1">
      <c r="A528" s="316" t="s">
        <v>1682</v>
      </c>
      <c r="B528" s="259"/>
      <c r="C528" s="325" t="s">
        <v>5533</v>
      </c>
      <c r="D528" s="259"/>
      <c r="E528" s="144" t="s">
        <v>5479</v>
      </c>
      <c r="F528" s="144" t="s">
        <v>5534</v>
      </c>
      <c r="G528" s="318" t="s">
        <v>5482</v>
      </c>
      <c r="H528" s="259"/>
      <c r="I528" s="145" t="s">
        <v>170</v>
      </c>
      <c r="J528" s="317" t="s">
        <v>5535</v>
      </c>
      <c r="K528" s="259"/>
      <c r="L528" s="144" t="s">
        <v>5473</v>
      </c>
      <c r="M528" s="318" t="s">
        <v>5534</v>
      </c>
      <c r="N528" s="259"/>
      <c r="O528" s="318" t="s">
        <v>5482</v>
      </c>
      <c r="P528" s="259"/>
      <c r="Q528" s="146"/>
      <c r="R528" s="147"/>
    </row>
    <row r="529" spans="1:18" ht="21" hidden="1" customHeight="1">
      <c r="A529" s="316" t="s">
        <v>1685</v>
      </c>
      <c r="B529" s="259"/>
      <c r="C529" s="325" t="s">
        <v>5533</v>
      </c>
      <c r="D529" s="259"/>
      <c r="E529" s="144" t="s">
        <v>5479</v>
      </c>
      <c r="F529" s="144" t="s">
        <v>5534</v>
      </c>
      <c r="G529" s="318" t="s">
        <v>5482</v>
      </c>
      <c r="H529" s="259"/>
      <c r="I529" s="145" t="s">
        <v>170</v>
      </c>
      <c r="J529" s="317" t="s">
        <v>5535</v>
      </c>
      <c r="K529" s="259"/>
      <c r="L529" s="144" t="s">
        <v>5473</v>
      </c>
      <c r="M529" s="318" t="s">
        <v>5534</v>
      </c>
      <c r="N529" s="259"/>
      <c r="O529" s="318" t="s">
        <v>5482</v>
      </c>
      <c r="P529" s="259"/>
      <c r="Q529" s="146"/>
      <c r="R529" s="147"/>
    </row>
    <row r="530" spans="1:18" ht="21" hidden="1" customHeight="1">
      <c r="A530" s="316" t="s">
        <v>1688</v>
      </c>
      <c r="B530" s="259"/>
      <c r="C530" s="325" t="s">
        <v>5533</v>
      </c>
      <c r="D530" s="259"/>
      <c r="E530" s="144" t="s">
        <v>5479</v>
      </c>
      <c r="F530" s="144" t="s">
        <v>5534</v>
      </c>
      <c r="G530" s="318" t="s">
        <v>5482</v>
      </c>
      <c r="H530" s="259"/>
      <c r="I530" s="145" t="s">
        <v>170</v>
      </c>
      <c r="J530" s="317" t="s">
        <v>5535</v>
      </c>
      <c r="K530" s="259"/>
      <c r="L530" s="144" t="s">
        <v>5473</v>
      </c>
      <c r="M530" s="318" t="s">
        <v>5534</v>
      </c>
      <c r="N530" s="259"/>
      <c r="O530" s="318" t="s">
        <v>5482</v>
      </c>
      <c r="P530" s="259"/>
      <c r="Q530" s="146"/>
      <c r="R530" s="147"/>
    </row>
    <row r="531" spans="1:18" ht="21" hidden="1" customHeight="1">
      <c r="A531" s="316" t="s">
        <v>1696</v>
      </c>
      <c r="B531" s="259"/>
      <c r="C531" s="325" t="s">
        <v>5533</v>
      </c>
      <c r="D531" s="259"/>
      <c r="E531" s="144" t="s">
        <v>5479</v>
      </c>
      <c r="F531" s="144" t="s">
        <v>5534</v>
      </c>
      <c r="G531" s="318" t="s">
        <v>5482</v>
      </c>
      <c r="H531" s="259"/>
      <c r="I531" s="145" t="s">
        <v>170</v>
      </c>
      <c r="J531" s="317" t="s">
        <v>5535</v>
      </c>
      <c r="K531" s="259"/>
      <c r="L531" s="144" t="s">
        <v>5473</v>
      </c>
      <c r="M531" s="318" t="s">
        <v>5534</v>
      </c>
      <c r="N531" s="259"/>
      <c r="O531" s="318" t="s">
        <v>5482</v>
      </c>
      <c r="P531" s="259"/>
      <c r="Q531" s="146"/>
      <c r="R531" s="147"/>
    </row>
    <row r="532" spans="1:18" ht="21" hidden="1" customHeight="1">
      <c r="A532" s="316" t="s">
        <v>1699</v>
      </c>
      <c r="B532" s="259"/>
      <c r="C532" s="325" t="s">
        <v>5533</v>
      </c>
      <c r="D532" s="259"/>
      <c r="E532" s="144" t="s">
        <v>5479</v>
      </c>
      <c r="F532" s="144" t="s">
        <v>5534</v>
      </c>
      <c r="G532" s="318" t="s">
        <v>5482</v>
      </c>
      <c r="H532" s="259"/>
      <c r="I532" s="145" t="s">
        <v>170</v>
      </c>
      <c r="J532" s="317" t="s">
        <v>5535</v>
      </c>
      <c r="K532" s="259"/>
      <c r="L532" s="144" t="s">
        <v>5473</v>
      </c>
      <c r="M532" s="318" t="s">
        <v>5534</v>
      </c>
      <c r="N532" s="259"/>
      <c r="O532" s="318" t="s">
        <v>5482</v>
      </c>
      <c r="P532" s="259"/>
      <c r="Q532" s="146"/>
      <c r="R532" s="147"/>
    </row>
    <row r="533" spans="1:18" ht="21" hidden="1" customHeight="1">
      <c r="A533" s="316" t="s">
        <v>1702</v>
      </c>
      <c r="B533" s="259"/>
      <c r="C533" s="325" t="s">
        <v>5533</v>
      </c>
      <c r="D533" s="259"/>
      <c r="E533" s="144" t="s">
        <v>5479</v>
      </c>
      <c r="F533" s="144" t="s">
        <v>5534</v>
      </c>
      <c r="G533" s="318" t="s">
        <v>5482</v>
      </c>
      <c r="H533" s="259"/>
      <c r="I533" s="145" t="s">
        <v>170</v>
      </c>
      <c r="J533" s="317" t="s">
        <v>5535</v>
      </c>
      <c r="K533" s="259"/>
      <c r="L533" s="144" t="s">
        <v>5473</v>
      </c>
      <c r="M533" s="318" t="s">
        <v>5534</v>
      </c>
      <c r="N533" s="259"/>
      <c r="O533" s="318" t="s">
        <v>5482</v>
      </c>
      <c r="P533" s="259"/>
      <c r="Q533" s="146"/>
      <c r="R533" s="147"/>
    </row>
    <row r="534" spans="1:18" ht="21" hidden="1" customHeight="1">
      <c r="A534" s="316" t="s">
        <v>1705</v>
      </c>
      <c r="B534" s="259"/>
      <c r="C534" s="325" t="s">
        <v>5533</v>
      </c>
      <c r="D534" s="259"/>
      <c r="E534" s="144" t="s">
        <v>5479</v>
      </c>
      <c r="F534" s="144" t="s">
        <v>5534</v>
      </c>
      <c r="G534" s="318" t="s">
        <v>5482</v>
      </c>
      <c r="H534" s="259"/>
      <c r="I534" s="145" t="s">
        <v>170</v>
      </c>
      <c r="J534" s="317" t="s">
        <v>5535</v>
      </c>
      <c r="K534" s="259"/>
      <c r="L534" s="144" t="s">
        <v>5473</v>
      </c>
      <c r="M534" s="318" t="s">
        <v>5534</v>
      </c>
      <c r="N534" s="259"/>
      <c r="O534" s="318" t="s">
        <v>5482</v>
      </c>
      <c r="P534" s="259"/>
      <c r="Q534" s="146"/>
      <c r="R534" s="147"/>
    </row>
    <row r="535" spans="1:18" ht="21" hidden="1" customHeight="1">
      <c r="A535" s="316" t="s">
        <v>1708</v>
      </c>
      <c r="B535" s="259"/>
      <c r="C535" s="325" t="s">
        <v>5533</v>
      </c>
      <c r="D535" s="259"/>
      <c r="E535" s="144" t="s">
        <v>5479</v>
      </c>
      <c r="F535" s="144" t="s">
        <v>5534</v>
      </c>
      <c r="G535" s="318" t="s">
        <v>5482</v>
      </c>
      <c r="H535" s="259"/>
      <c r="I535" s="145" t="s">
        <v>170</v>
      </c>
      <c r="J535" s="317" t="s">
        <v>5535</v>
      </c>
      <c r="K535" s="259"/>
      <c r="L535" s="144" t="s">
        <v>5473</v>
      </c>
      <c r="M535" s="318" t="s">
        <v>5534</v>
      </c>
      <c r="N535" s="259"/>
      <c r="O535" s="318" t="s">
        <v>5482</v>
      </c>
      <c r="P535" s="259"/>
      <c r="Q535" s="146"/>
      <c r="R535" s="147"/>
    </row>
    <row r="536" spans="1:18" ht="21" hidden="1" customHeight="1">
      <c r="A536" s="316" t="s">
        <v>1711</v>
      </c>
      <c r="B536" s="259"/>
      <c r="C536" s="325" t="s">
        <v>5533</v>
      </c>
      <c r="D536" s="259"/>
      <c r="E536" s="144" t="s">
        <v>5479</v>
      </c>
      <c r="F536" s="144" t="s">
        <v>5534</v>
      </c>
      <c r="G536" s="318" t="s">
        <v>5482</v>
      </c>
      <c r="H536" s="259"/>
      <c r="I536" s="145" t="s">
        <v>170</v>
      </c>
      <c r="J536" s="317" t="s">
        <v>5535</v>
      </c>
      <c r="K536" s="259"/>
      <c r="L536" s="144" t="s">
        <v>5473</v>
      </c>
      <c r="M536" s="318" t="s">
        <v>5534</v>
      </c>
      <c r="N536" s="259"/>
      <c r="O536" s="318" t="s">
        <v>5482</v>
      </c>
      <c r="P536" s="259"/>
      <c r="Q536" s="146"/>
      <c r="R536" s="147"/>
    </row>
    <row r="537" spans="1:18" ht="21" hidden="1" customHeight="1">
      <c r="A537" s="316" t="s">
        <v>1714</v>
      </c>
      <c r="B537" s="259"/>
      <c r="C537" s="325" t="s">
        <v>5533</v>
      </c>
      <c r="D537" s="259"/>
      <c r="E537" s="144" t="s">
        <v>5479</v>
      </c>
      <c r="F537" s="144" t="s">
        <v>5534</v>
      </c>
      <c r="G537" s="318" t="s">
        <v>5482</v>
      </c>
      <c r="H537" s="259"/>
      <c r="I537" s="145" t="s">
        <v>170</v>
      </c>
      <c r="J537" s="317" t="s">
        <v>5535</v>
      </c>
      <c r="K537" s="259"/>
      <c r="L537" s="144" t="s">
        <v>5473</v>
      </c>
      <c r="M537" s="318" t="s">
        <v>5534</v>
      </c>
      <c r="N537" s="259"/>
      <c r="O537" s="318" t="s">
        <v>5482</v>
      </c>
      <c r="P537" s="259"/>
      <c r="Q537" s="146"/>
      <c r="R537" s="147"/>
    </row>
    <row r="538" spans="1:18" ht="21" hidden="1" customHeight="1">
      <c r="A538" s="316" t="s">
        <v>1717</v>
      </c>
      <c r="B538" s="259"/>
      <c r="C538" s="325" t="s">
        <v>5533</v>
      </c>
      <c r="D538" s="259"/>
      <c r="E538" s="144" t="s">
        <v>5479</v>
      </c>
      <c r="F538" s="144" t="s">
        <v>5534</v>
      </c>
      <c r="G538" s="318" t="s">
        <v>5482</v>
      </c>
      <c r="H538" s="259"/>
      <c r="I538" s="145" t="s">
        <v>170</v>
      </c>
      <c r="J538" s="317" t="s">
        <v>5535</v>
      </c>
      <c r="K538" s="259"/>
      <c r="L538" s="144" t="s">
        <v>5473</v>
      </c>
      <c r="M538" s="318" t="s">
        <v>5534</v>
      </c>
      <c r="N538" s="259"/>
      <c r="O538" s="318" t="s">
        <v>5482</v>
      </c>
      <c r="P538" s="259"/>
      <c r="Q538" s="146"/>
      <c r="R538" s="147"/>
    </row>
    <row r="539" spans="1:18" ht="21" hidden="1" customHeight="1">
      <c r="A539" s="316" t="s">
        <v>1720</v>
      </c>
      <c r="B539" s="259"/>
      <c r="C539" s="325" t="s">
        <v>5533</v>
      </c>
      <c r="D539" s="259"/>
      <c r="E539" s="144" t="s">
        <v>5479</v>
      </c>
      <c r="F539" s="144" t="s">
        <v>5534</v>
      </c>
      <c r="G539" s="318" t="s">
        <v>5482</v>
      </c>
      <c r="H539" s="259"/>
      <c r="I539" s="145" t="s">
        <v>170</v>
      </c>
      <c r="J539" s="317" t="s">
        <v>5535</v>
      </c>
      <c r="K539" s="259"/>
      <c r="L539" s="144" t="s">
        <v>5473</v>
      </c>
      <c r="M539" s="318" t="s">
        <v>5534</v>
      </c>
      <c r="N539" s="259"/>
      <c r="O539" s="318" t="s">
        <v>5482</v>
      </c>
      <c r="P539" s="259"/>
      <c r="Q539" s="146"/>
      <c r="R539" s="147"/>
    </row>
    <row r="540" spans="1:18" ht="21" hidden="1" customHeight="1">
      <c r="A540" s="316" t="s">
        <v>1723</v>
      </c>
      <c r="B540" s="259"/>
      <c r="C540" s="325" t="s">
        <v>5533</v>
      </c>
      <c r="D540" s="259"/>
      <c r="E540" s="144" t="s">
        <v>5479</v>
      </c>
      <c r="F540" s="144" t="s">
        <v>5534</v>
      </c>
      <c r="G540" s="318" t="s">
        <v>5482</v>
      </c>
      <c r="H540" s="259"/>
      <c r="I540" s="145" t="s">
        <v>170</v>
      </c>
      <c r="J540" s="317" t="s">
        <v>5535</v>
      </c>
      <c r="K540" s="259"/>
      <c r="L540" s="144" t="s">
        <v>5473</v>
      </c>
      <c r="M540" s="318" t="s">
        <v>5534</v>
      </c>
      <c r="N540" s="259"/>
      <c r="O540" s="318" t="s">
        <v>5482</v>
      </c>
      <c r="P540" s="259"/>
      <c r="Q540" s="146"/>
      <c r="R540" s="147"/>
    </row>
    <row r="541" spans="1:18" ht="21" hidden="1" customHeight="1">
      <c r="A541" s="316" t="s">
        <v>1726</v>
      </c>
      <c r="B541" s="259"/>
      <c r="C541" s="325" t="s">
        <v>5533</v>
      </c>
      <c r="D541" s="259"/>
      <c r="E541" s="144" t="s">
        <v>5479</v>
      </c>
      <c r="F541" s="144" t="s">
        <v>5534</v>
      </c>
      <c r="G541" s="318" t="s">
        <v>5482</v>
      </c>
      <c r="H541" s="259"/>
      <c r="I541" s="145" t="s">
        <v>170</v>
      </c>
      <c r="J541" s="317" t="s">
        <v>5535</v>
      </c>
      <c r="K541" s="259"/>
      <c r="L541" s="144" t="s">
        <v>5473</v>
      </c>
      <c r="M541" s="318" t="s">
        <v>5534</v>
      </c>
      <c r="N541" s="259"/>
      <c r="O541" s="318" t="s">
        <v>5482</v>
      </c>
      <c r="P541" s="259"/>
      <c r="Q541" s="146"/>
      <c r="R541" s="147"/>
    </row>
    <row r="542" spans="1:18" ht="21" hidden="1" customHeight="1">
      <c r="A542" s="316" t="s">
        <v>1734</v>
      </c>
      <c r="B542" s="259"/>
      <c r="C542" s="325" t="s">
        <v>5533</v>
      </c>
      <c r="D542" s="259"/>
      <c r="E542" s="144" t="s">
        <v>5479</v>
      </c>
      <c r="F542" s="144" t="s">
        <v>5534</v>
      </c>
      <c r="G542" s="318" t="s">
        <v>5482</v>
      </c>
      <c r="H542" s="259"/>
      <c r="I542" s="145" t="s">
        <v>170</v>
      </c>
      <c r="J542" s="317" t="s">
        <v>5535</v>
      </c>
      <c r="K542" s="259"/>
      <c r="L542" s="144" t="s">
        <v>5473</v>
      </c>
      <c r="M542" s="318" t="s">
        <v>5534</v>
      </c>
      <c r="N542" s="259"/>
      <c r="O542" s="318" t="s">
        <v>5482</v>
      </c>
      <c r="P542" s="259"/>
      <c r="Q542" s="146"/>
      <c r="R542" s="147"/>
    </row>
    <row r="543" spans="1:18" ht="21" hidden="1" customHeight="1">
      <c r="A543" s="316" t="s">
        <v>1737</v>
      </c>
      <c r="B543" s="259"/>
      <c r="C543" s="325" t="s">
        <v>5533</v>
      </c>
      <c r="D543" s="259"/>
      <c r="E543" s="144" t="s">
        <v>5479</v>
      </c>
      <c r="F543" s="144" t="s">
        <v>5534</v>
      </c>
      <c r="G543" s="318" t="s">
        <v>5482</v>
      </c>
      <c r="H543" s="259"/>
      <c r="I543" s="145" t="s">
        <v>170</v>
      </c>
      <c r="J543" s="317" t="s">
        <v>5535</v>
      </c>
      <c r="K543" s="259"/>
      <c r="L543" s="144" t="s">
        <v>5473</v>
      </c>
      <c r="M543" s="318" t="s">
        <v>5534</v>
      </c>
      <c r="N543" s="259"/>
      <c r="O543" s="318" t="s">
        <v>5482</v>
      </c>
      <c r="P543" s="259"/>
      <c r="Q543" s="146"/>
      <c r="R543" s="147"/>
    </row>
    <row r="544" spans="1:18" ht="21" hidden="1" customHeight="1">
      <c r="A544" s="316" t="s">
        <v>1740</v>
      </c>
      <c r="B544" s="259"/>
      <c r="C544" s="325" t="s">
        <v>5533</v>
      </c>
      <c r="D544" s="259"/>
      <c r="E544" s="144" t="s">
        <v>5479</v>
      </c>
      <c r="F544" s="144" t="s">
        <v>5534</v>
      </c>
      <c r="G544" s="318" t="s">
        <v>5482</v>
      </c>
      <c r="H544" s="259"/>
      <c r="I544" s="145" t="s">
        <v>170</v>
      </c>
      <c r="J544" s="317" t="s">
        <v>5535</v>
      </c>
      <c r="K544" s="259"/>
      <c r="L544" s="144" t="s">
        <v>5473</v>
      </c>
      <c r="M544" s="318" t="s">
        <v>5534</v>
      </c>
      <c r="N544" s="259"/>
      <c r="O544" s="318" t="s">
        <v>5482</v>
      </c>
      <c r="P544" s="259"/>
      <c r="Q544" s="146"/>
      <c r="R544" s="147"/>
    </row>
    <row r="545" spans="1:18" ht="21" hidden="1" customHeight="1">
      <c r="A545" s="316" t="s">
        <v>1743</v>
      </c>
      <c r="B545" s="259"/>
      <c r="C545" s="325" t="s">
        <v>5533</v>
      </c>
      <c r="D545" s="259"/>
      <c r="E545" s="144" t="s">
        <v>5479</v>
      </c>
      <c r="F545" s="144" t="s">
        <v>5534</v>
      </c>
      <c r="G545" s="318" t="s">
        <v>5482</v>
      </c>
      <c r="H545" s="259"/>
      <c r="I545" s="145" t="s">
        <v>170</v>
      </c>
      <c r="J545" s="317" t="s">
        <v>5535</v>
      </c>
      <c r="K545" s="259"/>
      <c r="L545" s="144" t="s">
        <v>5473</v>
      </c>
      <c r="M545" s="318" t="s">
        <v>5534</v>
      </c>
      <c r="N545" s="259"/>
      <c r="O545" s="318" t="s">
        <v>5482</v>
      </c>
      <c r="P545" s="259"/>
      <c r="Q545" s="146"/>
      <c r="R545" s="147"/>
    </row>
    <row r="546" spans="1:18" ht="21" hidden="1" customHeight="1">
      <c r="A546" s="316" t="s">
        <v>3996</v>
      </c>
      <c r="B546" s="259"/>
      <c r="C546" s="325" t="s">
        <v>5533</v>
      </c>
      <c r="D546" s="259"/>
      <c r="E546" s="144" t="s">
        <v>5479</v>
      </c>
      <c r="F546" s="144" t="s">
        <v>5534</v>
      </c>
      <c r="G546" s="318" t="s">
        <v>5482</v>
      </c>
      <c r="H546" s="259"/>
      <c r="I546" s="145" t="s">
        <v>170</v>
      </c>
      <c r="J546" s="317" t="s">
        <v>5535</v>
      </c>
      <c r="K546" s="259"/>
      <c r="L546" s="144" t="s">
        <v>5473</v>
      </c>
      <c r="M546" s="318" t="s">
        <v>5534</v>
      </c>
      <c r="N546" s="259"/>
      <c r="O546" s="318" t="s">
        <v>5482</v>
      </c>
      <c r="P546" s="259"/>
      <c r="Q546" s="146"/>
      <c r="R546" s="147"/>
    </row>
    <row r="547" spans="1:18" ht="21" hidden="1" customHeight="1">
      <c r="A547" s="316" t="s">
        <v>3999</v>
      </c>
      <c r="B547" s="259"/>
      <c r="C547" s="325" t="s">
        <v>5533</v>
      </c>
      <c r="D547" s="259"/>
      <c r="E547" s="144" t="s">
        <v>5479</v>
      </c>
      <c r="F547" s="144" t="s">
        <v>5534</v>
      </c>
      <c r="G547" s="318" t="s">
        <v>5482</v>
      </c>
      <c r="H547" s="259"/>
      <c r="I547" s="145" t="s">
        <v>170</v>
      </c>
      <c r="J547" s="317" t="s">
        <v>5535</v>
      </c>
      <c r="K547" s="259"/>
      <c r="L547" s="144" t="s">
        <v>5473</v>
      </c>
      <c r="M547" s="318" t="s">
        <v>5534</v>
      </c>
      <c r="N547" s="259"/>
      <c r="O547" s="318" t="s">
        <v>5482</v>
      </c>
      <c r="P547" s="259"/>
      <c r="Q547" s="146"/>
      <c r="R547" s="147"/>
    </row>
    <row r="548" spans="1:18" ht="21" hidden="1" customHeight="1">
      <c r="A548" s="316" t="s">
        <v>4002</v>
      </c>
      <c r="B548" s="259"/>
      <c r="C548" s="325" t="s">
        <v>5533</v>
      </c>
      <c r="D548" s="259"/>
      <c r="E548" s="144" t="s">
        <v>5479</v>
      </c>
      <c r="F548" s="144" t="s">
        <v>5534</v>
      </c>
      <c r="G548" s="318" t="s">
        <v>5482</v>
      </c>
      <c r="H548" s="259"/>
      <c r="I548" s="145" t="s">
        <v>170</v>
      </c>
      <c r="J548" s="317" t="s">
        <v>5535</v>
      </c>
      <c r="K548" s="259"/>
      <c r="L548" s="144" t="s">
        <v>5473</v>
      </c>
      <c r="M548" s="318" t="s">
        <v>5534</v>
      </c>
      <c r="N548" s="259"/>
      <c r="O548" s="318" t="s">
        <v>5482</v>
      </c>
      <c r="P548" s="259"/>
      <c r="Q548" s="146"/>
      <c r="R548" s="147"/>
    </row>
    <row r="549" spans="1:18" ht="21" hidden="1" customHeight="1">
      <c r="A549" s="316" t="s">
        <v>4005</v>
      </c>
      <c r="B549" s="259"/>
      <c r="C549" s="325" t="s">
        <v>5533</v>
      </c>
      <c r="D549" s="259"/>
      <c r="E549" s="144" t="s">
        <v>5479</v>
      </c>
      <c r="F549" s="144" t="s">
        <v>5534</v>
      </c>
      <c r="G549" s="318" t="s">
        <v>5482</v>
      </c>
      <c r="H549" s="259"/>
      <c r="I549" s="145" t="s">
        <v>170</v>
      </c>
      <c r="J549" s="317" t="s">
        <v>5535</v>
      </c>
      <c r="K549" s="259"/>
      <c r="L549" s="144" t="s">
        <v>5473</v>
      </c>
      <c r="M549" s="318" t="s">
        <v>5534</v>
      </c>
      <c r="N549" s="259"/>
      <c r="O549" s="318" t="s">
        <v>5482</v>
      </c>
      <c r="P549" s="259"/>
      <c r="Q549" s="146"/>
      <c r="R549" s="147"/>
    </row>
    <row r="550" spans="1:18" ht="21" hidden="1" customHeight="1">
      <c r="A550" s="316" t="s">
        <v>4008</v>
      </c>
      <c r="B550" s="259"/>
      <c r="C550" s="325" t="s">
        <v>5533</v>
      </c>
      <c r="D550" s="259"/>
      <c r="E550" s="144" t="s">
        <v>5479</v>
      </c>
      <c r="F550" s="144" t="s">
        <v>5534</v>
      </c>
      <c r="G550" s="318" t="s">
        <v>5482</v>
      </c>
      <c r="H550" s="259"/>
      <c r="I550" s="145" t="s">
        <v>170</v>
      </c>
      <c r="J550" s="317" t="s">
        <v>5535</v>
      </c>
      <c r="K550" s="259"/>
      <c r="L550" s="144" t="s">
        <v>5473</v>
      </c>
      <c r="M550" s="318" t="s">
        <v>5534</v>
      </c>
      <c r="N550" s="259"/>
      <c r="O550" s="318" t="s">
        <v>5482</v>
      </c>
      <c r="P550" s="259"/>
      <c r="Q550" s="146"/>
      <c r="R550" s="147"/>
    </row>
    <row r="551" spans="1:18" ht="21" hidden="1" customHeight="1">
      <c r="A551" s="316" t="s">
        <v>4011</v>
      </c>
      <c r="B551" s="259"/>
      <c r="C551" s="325" t="s">
        <v>5533</v>
      </c>
      <c r="D551" s="259"/>
      <c r="E551" s="144" t="s">
        <v>5479</v>
      </c>
      <c r="F551" s="144" t="s">
        <v>5534</v>
      </c>
      <c r="G551" s="318" t="s">
        <v>5482</v>
      </c>
      <c r="H551" s="259"/>
      <c r="I551" s="145" t="s">
        <v>170</v>
      </c>
      <c r="J551" s="317" t="s">
        <v>5535</v>
      </c>
      <c r="K551" s="259"/>
      <c r="L551" s="144" t="s">
        <v>5473</v>
      </c>
      <c r="M551" s="318" t="s">
        <v>5534</v>
      </c>
      <c r="N551" s="259"/>
      <c r="O551" s="318" t="s">
        <v>5482</v>
      </c>
      <c r="P551" s="259"/>
      <c r="Q551" s="146"/>
      <c r="R551" s="147"/>
    </row>
    <row r="552" spans="1:18" ht="21" hidden="1" customHeight="1">
      <c r="A552" s="316" t="s">
        <v>4014</v>
      </c>
      <c r="B552" s="259"/>
      <c r="C552" s="325" t="s">
        <v>5533</v>
      </c>
      <c r="D552" s="259"/>
      <c r="E552" s="144" t="s">
        <v>5479</v>
      </c>
      <c r="F552" s="144" t="s">
        <v>5534</v>
      </c>
      <c r="G552" s="318" t="s">
        <v>5482</v>
      </c>
      <c r="H552" s="259"/>
      <c r="I552" s="145" t="s">
        <v>170</v>
      </c>
      <c r="J552" s="317" t="s">
        <v>5535</v>
      </c>
      <c r="K552" s="259"/>
      <c r="L552" s="144" t="s">
        <v>5473</v>
      </c>
      <c r="M552" s="318" t="s">
        <v>5534</v>
      </c>
      <c r="N552" s="259"/>
      <c r="O552" s="318" t="s">
        <v>5482</v>
      </c>
      <c r="P552" s="259"/>
      <c r="Q552" s="146"/>
      <c r="R552" s="147"/>
    </row>
    <row r="553" spans="1:18" ht="21" hidden="1" customHeight="1">
      <c r="A553" s="316" t="s">
        <v>4016</v>
      </c>
      <c r="B553" s="259"/>
      <c r="C553" s="325" t="s">
        <v>5533</v>
      </c>
      <c r="D553" s="259"/>
      <c r="E553" s="144" t="s">
        <v>5479</v>
      </c>
      <c r="F553" s="144" t="s">
        <v>5534</v>
      </c>
      <c r="G553" s="318" t="s">
        <v>5482</v>
      </c>
      <c r="H553" s="259"/>
      <c r="I553" s="145" t="s">
        <v>170</v>
      </c>
      <c r="J553" s="317" t="s">
        <v>5535</v>
      </c>
      <c r="K553" s="259"/>
      <c r="L553" s="144" t="s">
        <v>5473</v>
      </c>
      <c r="M553" s="318" t="s">
        <v>5534</v>
      </c>
      <c r="N553" s="259"/>
      <c r="O553" s="318" t="s">
        <v>5482</v>
      </c>
      <c r="P553" s="259"/>
      <c r="Q553" s="146"/>
      <c r="R553" s="147"/>
    </row>
    <row r="554" spans="1:18" ht="21" hidden="1" customHeight="1">
      <c r="A554" s="316" t="s">
        <v>4024</v>
      </c>
      <c r="B554" s="259"/>
      <c r="C554" s="325" t="s">
        <v>5533</v>
      </c>
      <c r="D554" s="259"/>
      <c r="E554" s="144" t="s">
        <v>5479</v>
      </c>
      <c r="F554" s="144" t="s">
        <v>5534</v>
      </c>
      <c r="G554" s="318" t="s">
        <v>5482</v>
      </c>
      <c r="H554" s="259"/>
      <c r="I554" s="145" t="s">
        <v>170</v>
      </c>
      <c r="J554" s="317" t="s">
        <v>5535</v>
      </c>
      <c r="K554" s="259"/>
      <c r="L554" s="144" t="s">
        <v>5473</v>
      </c>
      <c r="M554" s="318" t="s">
        <v>5534</v>
      </c>
      <c r="N554" s="259"/>
      <c r="O554" s="318" t="s">
        <v>5482</v>
      </c>
      <c r="P554" s="259"/>
      <c r="Q554" s="146"/>
      <c r="R554" s="147"/>
    </row>
    <row r="555" spans="1:18" ht="21" hidden="1" customHeight="1">
      <c r="A555" s="316" t="s">
        <v>4027</v>
      </c>
      <c r="B555" s="259"/>
      <c r="C555" s="325" t="s">
        <v>5533</v>
      </c>
      <c r="D555" s="259"/>
      <c r="E555" s="144" t="s">
        <v>5479</v>
      </c>
      <c r="F555" s="144" t="s">
        <v>5534</v>
      </c>
      <c r="G555" s="318" t="s">
        <v>5482</v>
      </c>
      <c r="H555" s="259"/>
      <c r="I555" s="145" t="s">
        <v>170</v>
      </c>
      <c r="J555" s="317" t="s">
        <v>5535</v>
      </c>
      <c r="K555" s="259"/>
      <c r="L555" s="144" t="s">
        <v>5473</v>
      </c>
      <c r="M555" s="318" t="s">
        <v>5534</v>
      </c>
      <c r="N555" s="259"/>
      <c r="O555" s="318" t="s">
        <v>5482</v>
      </c>
      <c r="P555" s="259"/>
      <c r="Q555" s="146"/>
      <c r="R555" s="147"/>
    </row>
    <row r="556" spans="1:18" ht="21" hidden="1" customHeight="1">
      <c r="A556" s="316" t="s">
        <v>4030</v>
      </c>
      <c r="B556" s="259"/>
      <c r="C556" s="325" t="s">
        <v>5533</v>
      </c>
      <c r="D556" s="259"/>
      <c r="E556" s="144" t="s">
        <v>5479</v>
      </c>
      <c r="F556" s="144" t="s">
        <v>5534</v>
      </c>
      <c r="G556" s="318" t="s">
        <v>5482</v>
      </c>
      <c r="H556" s="259"/>
      <c r="I556" s="145" t="s">
        <v>170</v>
      </c>
      <c r="J556" s="317" t="s">
        <v>5535</v>
      </c>
      <c r="K556" s="259"/>
      <c r="L556" s="144" t="s">
        <v>5473</v>
      </c>
      <c r="M556" s="318" t="s">
        <v>5534</v>
      </c>
      <c r="N556" s="259"/>
      <c r="O556" s="318" t="s">
        <v>5482</v>
      </c>
      <c r="P556" s="259"/>
      <c r="Q556" s="146"/>
      <c r="R556" s="147"/>
    </row>
    <row r="557" spans="1:18" ht="21" hidden="1" customHeight="1">
      <c r="A557" s="316" t="s">
        <v>4033</v>
      </c>
      <c r="B557" s="259"/>
      <c r="C557" s="325" t="s">
        <v>5533</v>
      </c>
      <c r="D557" s="259"/>
      <c r="E557" s="144" t="s">
        <v>5479</v>
      </c>
      <c r="F557" s="144" t="s">
        <v>5534</v>
      </c>
      <c r="G557" s="318" t="s">
        <v>5482</v>
      </c>
      <c r="H557" s="259"/>
      <c r="I557" s="145" t="s">
        <v>170</v>
      </c>
      <c r="J557" s="317" t="s">
        <v>5535</v>
      </c>
      <c r="K557" s="259"/>
      <c r="L557" s="144" t="s">
        <v>5473</v>
      </c>
      <c r="M557" s="318" t="s">
        <v>5534</v>
      </c>
      <c r="N557" s="259"/>
      <c r="O557" s="318" t="s">
        <v>5482</v>
      </c>
      <c r="P557" s="259"/>
      <c r="Q557" s="146"/>
      <c r="R557" s="147"/>
    </row>
    <row r="558" spans="1:18" ht="21" hidden="1" customHeight="1">
      <c r="A558" s="316" t="s">
        <v>4035</v>
      </c>
      <c r="B558" s="259"/>
      <c r="C558" s="325" t="s">
        <v>5533</v>
      </c>
      <c r="D558" s="259"/>
      <c r="E558" s="144" t="s">
        <v>5479</v>
      </c>
      <c r="F558" s="144" t="s">
        <v>5534</v>
      </c>
      <c r="G558" s="318" t="s">
        <v>5482</v>
      </c>
      <c r="H558" s="259"/>
      <c r="I558" s="145" t="s">
        <v>170</v>
      </c>
      <c r="J558" s="317" t="s">
        <v>5535</v>
      </c>
      <c r="K558" s="259"/>
      <c r="L558" s="144" t="s">
        <v>5473</v>
      </c>
      <c r="M558" s="318" t="s">
        <v>5534</v>
      </c>
      <c r="N558" s="259"/>
      <c r="O558" s="318" t="s">
        <v>5482</v>
      </c>
      <c r="P558" s="259"/>
      <c r="Q558" s="146"/>
      <c r="R558" s="147"/>
    </row>
    <row r="559" spans="1:18" ht="21" hidden="1" customHeight="1">
      <c r="A559" s="316" t="s">
        <v>4038</v>
      </c>
      <c r="B559" s="259"/>
      <c r="C559" s="325" t="s">
        <v>5533</v>
      </c>
      <c r="D559" s="259"/>
      <c r="E559" s="144" t="s">
        <v>5479</v>
      </c>
      <c r="F559" s="144" t="s">
        <v>5534</v>
      </c>
      <c r="G559" s="318" t="s">
        <v>5482</v>
      </c>
      <c r="H559" s="259"/>
      <c r="I559" s="145" t="s">
        <v>170</v>
      </c>
      <c r="J559" s="317" t="s">
        <v>5535</v>
      </c>
      <c r="K559" s="259"/>
      <c r="L559" s="144" t="s">
        <v>5473</v>
      </c>
      <c r="M559" s="318" t="s">
        <v>5534</v>
      </c>
      <c r="N559" s="259"/>
      <c r="O559" s="318" t="s">
        <v>5482</v>
      </c>
      <c r="P559" s="259"/>
      <c r="Q559" s="146"/>
      <c r="R559" s="147"/>
    </row>
    <row r="560" spans="1:18" ht="21" hidden="1" customHeight="1">
      <c r="A560" s="316" t="s">
        <v>4041</v>
      </c>
      <c r="B560" s="259"/>
      <c r="C560" s="325" t="s">
        <v>5533</v>
      </c>
      <c r="D560" s="259"/>
      <c r="E560" s="144" t="s">
        <v>5479</v>
      </c>
      <c r="F560" s="144" t="s">
        <v>5534</v>
      </c>
      <c r="G560" s="318" t="s">
        <v>5482</v>
      </c>
      <c r="H560" s="259"/>
      <c r="I560" s="145" t="s">
        <v>170</v>
      </c>
      <c r="J560" s="317" t="s">
        <v>5535</v>
      </c>
      <c r="K560" s="259"/>
      <c r="L560" s="144" t="s">
        <v>5473</v>
      </c>
      <c r="M560" s="318" t="s">
        <v>5534</v>
      </c>
      <c r="N560" s="259"/>
      <c r="O560" s="318" t="s">
        <v>5482</v>
      </c>
      <c r="P560" s="259"/>
      <c r="Q560" s="146"/>
      <c r="R560" s="147"/>
    </row>
    <row r="561" spans="1:18" ht="21" hidden="1" customHeight="1">
      <c r="A561" s="316" t="s">
        <v>1746</v>
      </c>
      <c r="B561" s="259"/>
      <c r="C561" s="325" t="s">
        <v>5538</v>
      </c>
      <c r="D561" s="259"/>
      <c r="E561" s="144" t="s">
        <v>5479</v>
      </c>
      <c r="F561" s="144" t="s">
        <v>5534</v>
      </c>
      <c r="G561" s="318" t="s">
        <v>5482</v>
      </c>
      <c r="H561" s="259"/>
      <c r="I561" s="145" t="s">
        <v>170</v>
      </c>
      <c r="J561" s="317" t="s">
        <v>5535</v>
      </c>
      <c r="K561" s="259"/>
      <c r="L561" s="144" t="s">
        <v>5473</v>
      </c>
      <c r="M561" s="318" t="s">
        <v>5534</v>
      </c>
      <c r="N561" s="259"/>
      <c r="O561" s="318" t="s">
        <v>5482</v>
      </c>
      <c r="P561" s="259"/>
      <c r="Q561" s="146"/>
      <c r="R561" s="147"/>
    </row>
    <row r="562" spans="1:18" ht="21" hidden="1" customHeight="1">
      <c r="A562" s="316" t="s">
        <v>1751</v>
      </c>
      <c r="B562" s="259"/>
      <c r="C562" s="325" t="s">
        <v>5533</v>
      </c>
      <c r="D562" s="259"/>
      <c r="E562" s="144" t="s">
        <v>5479</v>
      </c>
      <c r="F562" s="144" t="s">
        <v>5534</v>
      </c>
      <c r="G562" s="318" t="s">
        <v>5482</v>
      </c>
      <c r="H562" s="259"/>
      <c r="I562" s="145" t="s">
        <v>170</v>
      </c>
      <c r="J562" s="317" t="s">
        <v>5535</v>
      </c>
      <c r="K562" s="259"/>
      <c r="L562" s="144" t="s">
        <v>5473</v>
      </c>
      <c r="M562" s="318" t="s">
        <v>5534</v>
      </c>
      <c r="N562" s="259"/>
      <c r="O562" s="318" t="s">
        <v>5482</v>
      </c>
      <c r="P562" s="259"/>
      <c r="Q562" s="146"/>
      <c r="R562" s="147"/>
    </row>
    <row r="563" spans="1:18" ht="21" hidden="1" customHeight="1">
      <c r="A563" s="316" t="s">
        <v>4044</v>
      </c>
      <c r="B563" s="259"/>
      <c r="C563" s="325" t="s">
        <v>5533</v>
      </c>
      <c r="D563" s="259"/>
      <c r="E563" s="144" t="s">
        <v>5479</v>
      </c>
      <c r="F563" s="144" t="s">
        <v>5534</v>
      </c>
      <c r="G563" s="318" t="s">
        <v>5482</v>
      </c>
      <c r="H563" s="259"/>
      <c r="I563" s="145" t="s">
        <v>170</v>
      </c>
      <c r="J563" s="317" t="s">
        <v>5535</v>
      </c>
      <c r="K563" s="259"/>
      <c r="L563" s="144" t="s">
        <v>5473</v>
      </c>
      <c r="M563" s="318" t="s">
        <v>5534</v>
      </c>
      <c r="N563" s="259"/>
      <c r="O563" s="318" t="s">
        <v>5482</v>
      </c>
      <c r="P563" s="259"/>
      <c r="Q563" s="146"/>
      <c r="R563" s="147"/>
    </row>
    <row r="564" spans="1:18" ht="21" hidden="1" customHeight="1">
      <c r="A564" s="316" t="s">
        <v>4048</v>
      </c>
      <c r="B564" s="259"/>
      <c r="C564" s="325" t="s">
        <v>5538</v>
      </c>
      <c r="D564" s="259"/>
      <c r="E564" s="144" t="s">
        <v>5479</v>
      </c>
      <c r="F564" s="144" t="s">
        <v>5534</v>
      </c>
      <c r="G564" s="318" t="s">
        <v>5482</v>
      </c>
      <c r="H564" s="259"/>
      <c r="I564" s="145" t="s">
        <v>170</v>
      </c>
      <c r="J564" s="317" t="s">
        <v>5535</v>
      </c>
      <c r="K564" s="259"/>
      <c r="L564" s="144" t="s">
        <v>5473</v>
      </c>
      <c r="M564" s="318" t="s">
        <v>5534</v>
      </c>
      <c r="N564" s="259"/>
      <c r="O564" s="318" t="s">
        <v>5482</v>
      </c>
      <c r="P564" s="259"/>
      <c r="Q564" s="146"/>
      <c r="R564" s="147"/>
    </row>
    <row r="565" spans="1:18" ht="21" hidden="1" customHeight="1">
      <c r="A565" s="316" t="s">
        <v>4052</v>
      </c>
      <c r="B565" s="259"/>
      <c r="C565" s="325" t="s">
        <v>5533</v>
      </c>
      <c r="D565" s="259"/>
      <c r="E565" s="144" t="s">
        <v>5479</v>
      </c>
      <c r="F565" s="144" t="s">
        <v>5534</v>
      </c>
      <c r="G565" s="318" t="s">
        <v>5482</v>
      </c>
      <c r="H565" s="259"/>
      <c r="I565" s="145" t="s">
        <v>170</v>
      </c>
      <c r="J565" s="317" t="s">
        <v>5535</v>
      </c>
      <c r="K565" s="259"/>
      <c r="L565" s="144" t="s">
        <v>5473</v>
      </c>
      <c r="M565" s="318" t="s">
        <v>5534</v>
      </c>
      <c r="N565" s="259"/>
      <c r="O565" s="318" t="s">
        <v>5482</v>
      </c>
      <c r="P565" s="259"/>
      <c r="Q565" s="146"/>
      <c r="R565" s="147"/>
    </row>
    <row r="566" spans="1:18" ht="21" hidden="1" customHeight="1">
      <c r="A566" s="316" t="s">
        <v>4056</v>
      </c>
      <c r="B566" s="259"/>
      <c r="C566" s="325" t="s">
        <v>5533</v>
      </c>
      <c r="D566" s="259"/>
      <c r="E566" s="144" t="s">
        <v>5479</v>
      </c>
      <c r="F566" s="144" t="s">
        <v>5534</v>
      </c>
      <c r="G566" s="318" t="s">
        <v>5482</v>
      </c>
      <c r="H566" s="259"/>
      <c r="I566" s="145" t="s">
        <v>170</v>
      </c>
      <c r="J566" s="317" t="s">
        <v>5535</v>
      </c>
      <c r="K566" s="259"/>
      <c r="L566" s="144" t="s">
        <v>5473</v>
      </c>
      <c r="M566" s="318" t="s">
        <v>5534</v>
      </c>
      <c r="N566" s="259"/>
      <c r="O566" s="318" t="s">
        <v>5482</v>
      </c>
      <c r="P566" s="259"/>
      <c r="Q566" s="146"/>
      <c r="R566" s="147"/>
    </row>
    <row r="567" spans="1:18" ht="21" hidden="1" customHeight="1">
      <c r="A567" s="316" t="s">
        <v>4065</v>
      </c>
      <c r="B567" s="259"/>
      <c r="C567" s="325" t="s">
        <v>5533</v>
      </c>
      <c r="D567" s="259"/>
      <c r="E567" s="144" t="s">
        <v>5479</v>
      </c>
      <c r="F567" s="144" t="s">
        <v>5534</v>
      </c>
      <c r="G567" s="318" t="s">
        <v>5482</v>
      </c>
      <c r="H567" s="259"/>
      <c r="I567" s="145" t="s">
        <v>170</v>
      </c>
      <c r="J567" s="317" t="s">
        <v>5535</v>
      </c>
      <c r="K567" s="259"/>
      <c r="L567" s="144" t="s">
        <v>5473</v>
      </c>
      <c r="M567" s="318" t="s">
        <v>5534</v>
      </c>
      <c r="N567" s="259"/>
      <c r="O567" s="318" t="s">
        <v>5482</v>
      </c>
      <c r="P567" s="259"/>
      <c r="Q567" s="146"/>
      <c r="R567" s="147"/>
    </row>
    <row r="568" spans="1:18" ht="21" hidden="1" customHeight="1">
      <c r="A568" s="316" t="s">
        <v>4069</v>
      </c>
      <c r="B568" s="259"/>
      <c r="C568" s="325" t="s">
        <v>5533</v>
      </c>
      <c r="D568" s="259"/>
      <c r="E568" s="144" t="s">
        <v>5479</v>
      </c>
      <c r="F568" s="144" t="s">
        <v>5534</v>
      </c>
      <c r="G568" s="318" t="s">
        <v>5482</v>
      </c>
      <c r="H568" s="259"/>
      <c r="I568" s="145" t="s">
        <v>170</v>
      </c>
      <c r="J568" s="317" t="s">
        <v>5535</v>
      </c>
      <c r="K568" s="259"/>
      <c r="L568" s="144" t="s">
        <v>5473</v>
      </c>
      <c r="M568" s="318" t="s">
        <v>5534</v>
      </c>
      <c r="N568" s="259"/>
      <c r="O568" s="318" t="s">
        <v>5482</v>
      </c>
      <c r="P568" s="259"/>
      <c r="Q568" s="146"/>
      <c r="R568" s="147"/>
    </row>
    <row r="569" spans="1:18" ht="21" hidden="1" customHeight="1">
      <c r="A569" s="316" t="s">
        <v>4073</v>
      </c>
      <c r="B569" s="259"/>
      <c r="C569" s="325" t="s">
        <v>5533</v>
      </c>
      <c r="D569" s="259"/>
      <c r="E569" s="144" t="s">
        <v>5479</v>
      </c>
      <c r="F569" s="144" t="s">
        <v>5534</v>
      </c>
      <c r="G569" s="318" t="s">
        <v>5482</v>
      </c>
      <c r="H569" s="259"/>
      <c r="I569" s="145" t="s">
        <v>170</v>
      </c>
      <c r="J569" s="317" t="s">
        <v>5535</v>
      </c>
      <c r="K569" s="259"/>
      <c r="L569" s="144" t="s">
        <v>5473</v>
      </c>
      <c r="M569" s="318" t="s">
        <v>5534</v>
      </c>
      <c r="N569" s="259"/>
      <c r="O569" s="318" t="s">
        <v>5482</v>
      </c>
      <c r="P569" s="259"/>
      <c r="Q569" s="146"/>
      <c r="R569" s="147"/>
    </row>
    <row r="570" spans="1:18" ht="21" hidden="1" customHeight="1">
      <c r="A570" s="316" t="s">
        <v>4077</v>
      </c>
      <c r="B570" s="259"/>
      <c r="C570" s="325" t="s">
        <v>5533</v>
      </c>
      <c r="D570" s="259"/>
      <c r="E570" s="144" t="s">
        <v>5479</v>
      </c>
      <c r="F570" s="144" t="s">
        <v>5534</v>
      </c>
      <c r="G570" s="318" t="s">
        <v>5482</v>
      </c>
      <c r="H570" s="259"/>
      <c r="I570" s="145" t="s">
        <v>170</v>
      </c>
      <c r="J570" s="317" t="s">
        <v>5535</v>
      </c>
      <c r="K570" s="259"/>
      <c r="L570" s="144" t="s">
        <v>5473</v>
      </c>
      <c r="M570" s="318" t="s">
        <v>5534</v>
      </c>
      <c r="N570" s="259"/>
      <c r="O570" s="318" t="s">
        <v>5482</v>
      </c>
      <c r="P570" s="259"/>
      <c r="Q570" s="146"/>
      <c r="R570" s="147"/>
    </row>
    <row r="571" spans="1:18" ht="21" hidden="1" customHeight="1">
      <c r="A571" s="316" t="s">
        <v>4081</v>
      </c>
      <c r="B571" s="259"/>
      <c r="C571" s="325" t="s">
        <v>5533</v>
      </c>
      <c r="D571" s="259"/>
      <c r="E571" s="144" t="s">
        <v>5479</v>
      </c>
      <c r="F571" s="144" t="s">
        <v>5534</v>
      </c>
      <c r="G571" s="318" t="s">
        <v>5482</v>
      </c>
      <c r="H571" s="259"/>
      <c r="I571" s="145" t="s">
        <v>170</v>
      </c>
      <c r="J571" s="317" t="s">
        <v>5535</v>
      </c>
      <c r="K571" s="259"/>
      <c r="L571" s="144" t="s">
        <v>5473</v>
      </c>
      <c r="M571" s="318" t="s">
        <v>5534</v>
      </c>
      <c r="N571" s="259"/>
      <c r="O571" s="318" t="s">
        <v>5482</v>
      </c>
      <c r="P571" s="259"/>
      <c r="Q571" s="146"/>
      <c r="R571" s="147"/>
    </row>
    <row r="572" spans="1:18" ht="21" hidden="1" customHeight="1">
      <c r="A572" s="316" t="s">
        <v>4084</v>
      </c>
      <c r="B572" s="259"/>
      <c r="C572" s="325" t="s">
        <v>5533</v>
      </c>
      <c r="D572" s="259"/>
      <c r="E572" s="144" t="s">
        <v>5479</v>
      </c>
      <c r="F572" s="144" t="s">
        <v>5534</v>
      </c>
      <c r="G572" s="318" t="s">
        <v>5482</v>
      </c>
      <c r="H572" s="259"/>
      <c r="I572" s="145" t="s">
        <v>170</v>
      </c>
      <c r="J572" s="317" t="s">
        <v>5535</v>
      </c>
      <c r="K572" s="259"/>
      <c r="L572" s="144" t="s">
        <v>5473</v>
      </c>
      <c r="M572" s="318" t="s">
        <v>5534</v>
      </c>
      <c r="N572" s="259"/>
      <c r="O572" s="318" t="s">
        <v>5482</v>
      </c>
      <c r="P572" s="259"/>
      <c r="Q572" s="146"/>
      <c r="R572" s="147"/>
    </row>
    <row r="573" spans="1:18" ht="21" hidden="1" customHeight="1">
      <c r="A573" s="316" t="s">
        <v>4087</v>
      </c>
      <c r="B573" s="259"/>
      <c r="C573" s="325" t="s">
        <v>5533</v>
      </c>
      <c r="D573" s="259"/>
      <c r="E573" s="144" t="s">
        <v>5479</v>
      </c>
      <c r="F573" s="144" t="s">
        <v>5534</v>
      </c>
      <c r="G573" s="318" t="s">
        <v>5482</v>
      </c>
      <c r="H573" s="259"/>
      <c r="I573" s="145" t="s">
        <v>170</v>
      </c>
      <c r="J573" s="317" t="s">
        <v>5535</v>
      </c>
      <c r="K573" s="259"/>
      <c r="L573" s="144" t="s">
        <v>5473</v>
      </c>
      <c r="M573" s="318" t="s">
        <v>5534</v>
      </c>
      <c r="N573" s="259"/>
      <c r="O573" s="318" t="s">
        <v>5482</v>
      </c>
      <c r="P573" s="259"/>
      <c r="Q573" s="146"/>
      <c r="R573" s="147"/>
    </row>
    <row r="574" spans="1:18" ht="21" hidden="1" customHeight="1">
      <c r="A574" s="316" t="s">
        <v>4090</v>
      </c>
      <c r="B574" s="259"/>
      <c r="C574" s="325" t="s">
        <v>5533</v>
      </c>
      <c r="D574" s="259"/>
      <c r="E574" s="144" t="s">
        <v>5479</v>
      </c>
      <c r="F574" s="144" t="s">
        <v>5534</v>
      </c>
      <c r="G574" s="318" t="s">
        <v>5482</v>
      </c>
      <c r="H574" s="259"/>
      <c r="I574" s="145" t="s">
        <v>170</v>
      </c>
      <c r="J574" s="317" t="s">
        <v>5535</v>
      </c>
      <c r="K574" s="259"/>
      <c r="L574" s="144" t="s">
        <v>5473</v>
      </c>
      <c r="M574" s="318" t="s">
        <v>5534</v>
      </c>
      <c r="N574" s="259"/>
      <c r="O574" s="318" t="s">
        <v>5482</v>
      </c>
      <c r="P574" s="259"/>
      <c r="Q574" s="146"/>
      <c r="R574" s="147"/>
    </row>
    <row r="575" spans="1:18" ht="21" hidden="1" customHeight="1">
      <c r="A575" s="316" t="s">
        <v>4093</v>
      </c>
      <c r="B575" s="259"/>
      <c r="C575" s="325" t="s">
        <v>5533</v>
      </c>
      <c r="D575" s="259"/>
      <c r="E575" s="144" t="s">
        <v>5479</v>
      </c>
      <c r="F575" s="144" t="s">
        <v>5534</v>
      </c>
      <c r="G575" s="318" t="s">
        <v>5482</v>
      </c>
      <c r="H575" s="259"/>
      <c r="I575" s="145" t="s">
        <v>170</v>
      </c>
      <c r="J575" s="317" t="s">
        <v>5535</v>
      </c>
      <c r="K575" s="259"/>
      <c r="L575" s="144" t="s">
        <v>5473</v>
      </c>
      <c r="M575" s="318" t="s">
        <v>5534</v>
      </c>
      <c r="N575" s="259"/>
      <c r="O575" s="318" t="s">
        <v>5482</v>
      </c>
      <c r="P575" s="259"/>
      <c r="Q575" s="146"/>
      <c r="R575" s="147"/>
    </row>
    <row r="576" spans="1:18" ht="21" hidden="1" customHeight="1">
      <c r="A576" s="316" t="s">
        <v>1755</v>
      </c>
      <c r="B576" s="259"/>
      <c r="C576" s="325" t="s">
        <v>5533</v>
      </c>
      <c r="D576" s="259"/>
      <c r="E576" s="144" t="s">
        <v>5479</v>
      </c>
      <c r="F576" s="144" t="s">
        <v>5534</v>
      </c>
      <c r="G576" s="318" t="s">
        <v>5482</v>
      </c>
      <c r="H576" s="259"/>
      <c r="I576" s="145" t="s">
        <v>170</v>
      </c>
      <c r="J576" s="317" t="s">
        <v>5535</v>
      </c>
      <c r="K576" s="259"/>
      <c r="L576" s="144" t="s">
        <v>5473</v>
      </c>
      <c r="M576" s="318" t="s">
        <v>5534</v>
      </c>
      <c r="N576" s="259"/>
      <c r="O576" s="318" t="s">
        <v>5482</v>
      </c>
      <c r="P576" s="259"/>
      <c r="Q576" s="146"/>
      <c r="R576" s="147"/>
    </row>
    <row r="577" spans="1:18" ht="21" hidden="1" customHeight="1">
      <c r="A577" s="316" t="s">
        <v>1758</v>
      </c>
      <c r="B577" s="259"/>
      <c r="C577" s="325" t="s">
        <v>5533</v>
      </c>
      <c r="D577" s="259"/>
      <c r="E577" s="144" t="s">
        <v>5479</v>
      </c>
      <c r="F577" s="144" t="s">
        <v>5534</v>
      </c>
      <c r="G577" s="318" t="s">
        <v>5482</v>
      </c>
      <c r="H577" s="259"/>
      <c r="I577" s="145" t="s">
        <v>170</v>
      </c>
      <c r="J577" s="317" t="s">
        <v>5535</v>
      </c>
      <c r="K577" s="259"/>
      <c r="L577" s="144" t="s">
        <v>5473</v>
      </c>
      <c r="M577" s="318" t="s">
        <v>5534</v>
      </c>
      <c r="N577" s="259"/>
      <c r="O577" s="318" t="s">
        <v>5482</v>
      </c>
      <c r="P577" s="259"/>
      <c r="Q577" s="146"/>
      <c r="R577" s="147"/>
    </row>
    <row r="578" spans="1:18" ht="21" hidden="1" customHeight="1">
      <c r="A578" s="316" t="s">
        <v>1761</v>
      </c>
      <c r="B578" s="259"/>
      <c r="C578" s="325" t="s">
        <v>5533</v>
      </c>
      <c r="D578" s="259"/>
      <c r="E578" s="144" t="s">
        <v>5479</v>
      </c>
      <c r="F578" s="144" t="s">
        <v>5534</v>
      </c>
      <c r="G578" s="318" t="s">
        <v>5482</v>
      </c>
      <c r="H578" s="259"/>
      <c r="I578" s="145" t="s">
        <v>170</v>
      </c>
      <c r="J578" s="317" t="s">
        <v>5535</v>
      </c>
      <c r="K578" s="259"/>
      <c r="L578" s="144" t="s">
        <v>5473</v>
      </c>
      <c r="M578" s="318" t="s">
        <v>5534</v>
      </c>
      <c r="N578" s="259"/>
      <c r="O578" s="318" t="s">
        <v>5482</v>
      </c>
      <c r="P578" s="259"/>
      <c r="Q578" s="146"/>
      <c r="R578" s="147"/>
    </row>
    <row r="579" spans="1:18" ht="21" hidden="1" customHeight="1">
      <c r="A579" s="316" t="s">
        <v>1764</v>
      </c>
      <c r="B579" s="259"/>
      <c r="C579" s="325" t="s">
        <v>5533</v>
      </c>
      <c r="D579" s="259"/>
      <c r="E579" s="144" t="s">
        <v>5479</v>
      </c>
      <c r="F579" s="144" t="s">
        <v>5534</v>
      </c>
      <c r="G579" s="318" t="s">
        <v>5482</v>
      </c>
      <c r="H579" s="259"/>
      <c r="I579" s="145" t="s">
        <v>170</v>
      </c>
      <c r="J579" s="317" t="s">
        <v>5535</v>
      </c>
      <c r="K579" s="259"/>
      <c r="L579" s="144" t="s">
        <v>5473</v>
      </c>
      <c r="M579" s="318" t="s">
        <v>5534</v>
      </c>
      <c r="N579" s="259"/>
      <c r="O579" s="318" t="s">
        <v>5482</v>
      </c>
      <c r="P579" s="259"/>
      <c r="Q579" s="146"/>
      <c r="R579" s="147"/>
    </row>
    <row r="580" spans="1:18" ht="21" hidden="1" customHeight="1">
      <c r="A580" s="316" t="s">
        <v>1767</v>
      </c>
      <c r="B580" s="259"/>
      <c r="C580" s="325" t="s">
        <v>5533</v>
      </c>
      <c r="D580" s="259"/>
      <c r="E580" s="144" t="s">
        <v>5479</v>
      </c>
      <c r="F580" s="144" t="s">
        <v>5534</v>
      </c>
      <c r="G580" s="318" t="s">
        <v>5482</v>
      </c>
      <c r="H580" s="259"/>
      <c r="I580" s="145" t="s">
        <v>170</v>
      </c>
      <c r="J580" s="317" t="s">
        <v>5535</v>
      </c>
      <c r="K580" s="259"/>
      <c r="L580" s="144" t="s">
        <v>5473</v>
      </c>
      <c r="M580" s="318" t="s">
        <v>5534</v>
      </c>
      <c r="N580" s="259"/>
      <c r="O580" s="318" t="s">
        <v>5482</v>
      </c>
      <c r="P580" s="259"/>
      <c r="Q580" s="146"/>
      <c r="R580" s="147"/>
    </row>
    <row r="581" spans="1:18" ht="21" hidden="1" customHeight="1">
      <c r="A581" s="316" t="s">
        <v>1770</v>
      </c>
      <c r="B581" s="259"/>
      <c r="C581" s="325" t="s">
        <v>5533</v>
      </c>
      <c r="D581" s="259"/>
      <c r="E581" s="144" t="s">
        <v>5479</v>
      </c>
      <c r="F581" s="144" t="s">
        <v>5534</v>
      </c>
      <c r="G581" s="318" t="s">
        <v>5482</v>
      </c>
      <c r="H581" s="259"/>
      <c r="I581" s="145" t="s">
        <v>170</v>
      </c>
      <c r="J581" s="317" t="s">
        <v>5535</v>
      </c>
      <c r="K581" s="259"/>
      <c r="L581" s="144" t="s">
        <v>5473</v>
      </c>
      <c r="M581" s="318" t="s">
        <v>5534</v>
      </c>
      <c r="N581" s="259"/>
      <c r="O581" s="318" t="s">
        <v>5482</v>
      </c>
      <c r="P581" s="259"/>
      <c r="Q581" s="146"/>
      <c r="R581" s="147"/>
    </row>
    <row r="582" spans="1:18" ht="21" hidden="1" customHeight="1">
      <c r="A582" s="316" t="s">
        <v>1779</v>
      </c>
      <c r="B582" s="259"/>
      <c r="C582" s="325" t="s">
        <v>5533</v>
      </c>
      <c r="D582" s="259"/>
      <c r="E582" s="144" t="s">
        <v>5479</v>
      </c>
      <c r="F582" s="144" t="s">
        <v>5534</v>
      </c>
      <c r="G582" s="318" t="s">
        <v>5482</v>
      </c>
      <c r="H582" s="259"/>
      <c r="I582" s="145" t="s">
        <v>170</v>
      </c>
      <c r="J582" s="317" t="s">
        <v>5535</v>
      </c>
      <c r="K582" s="259"/>
      <c r="L582" s="144" t="s">
        <v>5473</v>
      </c>
      <c r="M582" s="318" t="s">
        <v>5534</v>
      </c>
      <c r="N582" s="259"/>
      <c r="O582" s="318" t="s">
        <v>5482</v>
      </c>
      <c r="P582" s="259"/>
      <c r="Q582" s="146"/>
      <c r="R582" s="147"/>
    </row>
    <row r="583" spans="1:18" ht="21" hidden="1" customHeight="1">
      <c r="A583" s="316" t="s">
        <v>1782</v>
      </c>
      <c r="B583" s="259"/>
      <c r="C583" s="325" t="s">
        <v>5533</v>
      </c>
      <c r="D583" s="259"/>
      <c r="E583" s="144" t="s">
        <v>5479</v>
      </c>
      <c r="F583" s="144" t="s">
        <v>5534</v>
      </c>
      <c r="G583" s="318" t="s">
        <v>5482</v>
      </c>
      <c r="H583" s="259"/>
      <c r="I583" s="145" t="s">
        <v>170</v>
      </c>
      <c r="J583" s="317" t="s">
        <v>5535</v>
      </c>
      <c r="K583" s="259"/>
      <c r="L583" s="144" t="s">
        <v>5473</v>
      </c>
      <c r="M583" s="318" t="s">
        <v>5534</v>
      </c>
      <c r="N583" s="259"/>
      <c r="O583" s="318" t="s">
        <v>5482</v>
      </c>
      <c r="P583" s="259"/>
      <c r="Q583" s="146"/>
      <c r="R583" s="147"/>
    </row>
    <row r="584" spans="1:18" ht="21" hidden="1" customHeight="1">
      <c r="A584" s="316" t="s">
        <v>1785</v>
      </c>
      <c r="B584" s="259"/>
      <c r="C584" s="325" t="s">
        <v>5533</v>
      </c>
      <c r="D584" s="259"/>
      <c r="E584" s="144" t="s">
        <v>5479</v>
      </c>
      <c r="F584" s="144" t="s">
        <v>5534</v>
      </c>
      <c r="G584" s="318" t="s">
        <v>5482</v>
      </c>
      <c r="H584" s="259"/>
      <c r="I584" s="145" t="s">
        <v>170</v>
      </c>
      <c r="J584" s="317" t="s">
        <v>5535</v>
      </c>
      <c r="K584" s="259"/>
      <c r="L584" s="144" t="s">
        <v>5473</v>
      </c>
      <c r="M584" s="318" t="s">
        <v>5534</v>
      </c>
      <c r="N584" s="259"/>
      <c r="O584" s="318" t="s">
        <v>5482</v>
      </c>
      <c r="P584" s="259"/>
      <c r="Q584" s="146"/>
      <c r="R584" s="147"/>
    </row>
    <row r="585" spans="1:18" ht="21" hidden="1" customHeight="1">
      <c r="A585" s="316" t="s">
        <v>1788</v>
      </c>
      <c r="B585" s="259"/>
      <c r="C585" s="325" t="s">
        <v>5533</v>
      </c>
      <c r="D585" s="259"/>
      <c r="E585" s="144" t="s">
        <v>5479</v>
      </c>
      <c r="F585" s="144" t="s">
        <v>5534</v>
      </c>
      <c r="G585" s="318" t="s">
        <v>5482</v>
      </c>
      <c r="H585" s="259"/>
      <c r="I585" s="145" t="s">
        <v>170</v>
      </c>
      <c r="J585" s="317" t="s">
        <v>5535</v>
      </c>
      <c r="K585" s="259"/>
      <c r="L585" s="144" t="s">
        <v>5473</v>
      </c>
      <c r="M585" s="318" t="s">
        <v>5534</v>
      </c>
      <c r="N585" s="259"/>
      <c r="O585" s="318" t="s">
        <v>5482</v>
      </c>
      <c r="P585" s="259"/>
      <c r="Q585" s="146"/>
      <c r="R585" s="147"/>
    </row>
    <row r="586" spans="1:18" ht="21" hidden="1" customHeight="1">
      <c r="A586" s="316" t="s">
        <v>1791</v>
      </c>
      <c r="B586" s="259"/>
      <c r="C586" s="325" t="s">
        <v>5533</v>
      </c>
      <c r="D586" s="259"/>
      <c r="E586" s="144" t="s">
        <v>5479</v>
      </c>
      <c r="F586" s="144" t="s">
        <v>5534</v>
      </c>
      <c r="G586" s="318" t="s">
        <v>5482</v>
      </c>
      <c r="H586" s="259"/>
      <c r="I586" s="145" t="s">
        <v>170</v>
      </c>
      <c r="J586" s="317" t="s">
        <v>5535</v>
      </c>
      <c r="K586" s="259"/>
      <c r="L586" s="144" t="s">
        <v>5473</v>
      </c>
      <c r="M586" s="318" t="s">
        <v>5534</v>
      </c>
      <c r="N586" s="259"/>
      <c r="O586" s="318" t="s">
        <v>5482</v>
      </c>
      <c r="P586" s="259"/>
      <c r="Q586" s="146"/>
      <c r="R586" s="147"/>
    </row>
    <row r="587" spans="1:18" ht="21" hidden="1" customHeight="1">
      <c r="A587" s="316" t="s">
        <v>1794</v>
      </c>
      <c r="B587" s="259"/>
      <c r="C587" s="325" t="s">
        <v>5533</v>
      </c>
      <c r="D587" s="259"/>
      <c r="E587" s="144" t="s">
        <v>5479</v>
      </c>
      <c r="F587" s="144" t="s">
        <v>5534</v>
      </c>
      <c r="G587" s="318" t="s">
        <v>5482</v>
      </c>
      <c r="H587" s="259"/>
      <c r="I587" s="145" t="s">
        <v>170</v>
      </c>
      <c r="J587" s="317" t="s">
        <v>5535</v>
      </c>
      <c r="K587" s="259"/>
      <c r="L587" s="144" t="s">
        <v>5473</v>
      </c>
      <c r="M587" s="318" t="s">
        <v>5534</v>
      </c>
      <c r="N587" s="259"/>
      <c r="O587" s="318" t="s">
        <v>5482</v>
      </c>
      <c r="P587" s="259"/>
      <c r="Q587" s="146"/>
      <c r="R587" s="147"/>
    </row>
    <row r="588" spans="1:18" ht="21" hidden="1" customHeight="1">
      <c r="A588" s="316" t="s">
        <v>1797</v>
      </c>
      <c r="B588" s="259"/>
      <c r="C588" s="325" t="s">
        <v>5533</v>
      </c>
      <c r="D588" s="259"/>
      <c r="E588" s="144" t="s">
        <v>5479</v>
      </c>
      <c r="F588" s="144" t="s">
        <v>5534</v>
      </c>
      <c r="G588" s="318" t="s">
        <v>5482</v>
      </c>
      <c r="H588" s="259"/>
      <c r="I588" s="145" t="s">
        <v>170</v>
      </c>
      <c r="J588" s="317" t="s">
        <v>5535</v>
      </c>
      <c r="K588" s="259"/>
      <c r="L588" s="144" t="s">
        <v>5473</v>
      </c>
      <c r="M588" s="318" t="s">
        <v>5534</v>
      </c>
      <c r="N588" s="259"/>
      <c r="O588" s="318" t="s">
        <v>5482</v>
      </c>
      <c r="P588" s="259"/>
      <c r="Q588" s="146"/>
      <c r="R588" s="147"/>
    </row>
    <row r="589" spans="1:18" ht="21" hidden="1" customHeight="1">
      <c r="A589" s="316" t="s">
        <v>4096</v>
      </c>
      <c r="B589" s="259"/>
      <c r="C589" s="325" t="s">
        <v>5533</v>
      </c>
      <c r="D589" s="259"/>
      <c r="E589" s="144" t="s">
        <v>5479</v>
      </c>
      <c r="F589" s="144" t="s">
        <v>5534</v>
      </c>
      <c r="G589" s="318" t="s">
        <v>5482</v>
      </c>
      <c r="H589" s="259"/>
      <c r="I589" s="145" t="s">
        <v>170</v>
      </c>
      <c r="J589" s="317" t="s">
        <v>5535</v>
      </c>
      <c r="K589" s="259"/>
      <c r="L589" s="144" t="s">
        <v>5473</v>
      </c>
      <c r="M589" s="318" t="s">
        <v>5534</v>
      </c>
      <c r="N589" s="259"/>
      <c r="O589" s="318" t="s">
        <v>5482</v>
      </c>
      <c r="P589" s="259"/>
      <c r="Q589" s="146"/>
      <c r="R589" s="147"/>
    </row>
    <row r="590" spans="1:18" ht="21" hidden="1" customHeight="1">
      <c r="A590" s="316" t="s">
        <v>4099</v>
      </c>
      <c r="B590" s="259"/>
      <c r="C590" s="325" t="s">
        <v>5533</v>
      </c>
      <c r="D590" s="259"/>
      <c r="E590" s="144" t="s">
        <v>5479</v>
      </c>
      <c r="F590" s="144" t="s">
        <v>5534</v>
      </c>
      <c r="G590" s="318" t="s">
        <v>5482</v>
      </c>
      <c r="H590" s="259"/>
      <c r="I590" s="145" t="s">
        <v>170</v>
      </c>
      <c r="J590" s="317" t="s">
        <v>5535</v>
      </c>
      <c r="K590" s="259"/>
      <c r="L590" s="144" t="s">
        <v>5473</v>
      </c>
      <c r="M590" s="318" t="s">
        <v>5534</v>
      </c>
      <c r="N590" s="259"/>
      <c r="O590" s="318" t="s">
        <v>5482</v>
      </c>
      <c r="P590" s="259"/>
      <c r="Q590" s="146"/>
      <c r="R590" s="147"/>
    </row>
    <row r="591" spans="1:18" ht="21" hidden="1" customHeight="1">
      <c r="A591" s="316" t="s">
        <v>4102</v>
      </c>
      <c r="B591" s="259"/>
      <c r="C591" s="325" t="s">
        <v>5533</v>
      </c>
      <c r="D591" s="259"/>
      <c r="E591" s="144" t="s">
        <v>5479</v>
      </c>
      <c r="F591" s="144" t="s">
        <v>5534</v>
      </c>
      <c r="G591" s="318" t="s">
        <v>5482</v>
      </c>
      <c r="H591" s="259"/>
      <c r="I591" s="145" t="s">
        <v>170</v>
      </c>
      <c r="J591" s="317" t="s">
        <v>5535</v>
      </c>
      <c r="K591" s="259"/>
      <c r="L591" s="144" t="s">
        <v>5473</v>
      </c>
      <c r="M591" s="318" t="s">
        <v>5534</v>
      </c>
      <c r="N591" s="259"/>
      <c r="O591" s="318" t="s">
        <v>5482</v>
      </c>
      <c r="P591" s="259"/>
      <c r="Q591" s="146"/>
      <c r="R591" s="147"/>
    </row>
    <row r="592" spans="1:18" ht="21" hidden="1" customHeight="1">
      <c r="A592" s="316" t="s">
        <v>4105</v>
      </c>
      <c r="B592" s="259"/>
      <c r="C592" s="325" t="s">
        <v>5533</v>
      </c>
      <c r="D592" s="259"/>
      <c r="E592" s="144" t="s">
        <v>5479</v>
      </c>
      <c r="F592" s="144" t="s">
        <v>5534</v>
      </c>
      <c r="G592" s="318" t="s">
        <v>5482</v>
      </c>
      <c r="H592" s="259"/>
      <c r="I592" s="145" t="s">
        <v>170</v>
      </c>
      <c r="J592" s="317" t="s">
        <v>5535</v>
      </c>
      <c r="K592" s="259"/>
      <c r="L592" s="144" t="s">
        <v>5473</v>
      </c>
      <c r="M592" s="318" t="s">
        <v>5534</v>
      </c>
      <c r="N592" s="259"/>
      <c r="O592" s="318" t="s">
        <v>5482</v>
      </c>
      <c r="P592" s="259"/>
      <c r="Q592" s="146"/>
      <c r="R592" s="147"/>
    </row>
    <row r="593" spans="1:18" ht="21" hidden="1" customHeight="1">
      <c r="A593" s="316" t="s">
        <v>4108</v>
      </c>
      <c r="B593" s="259"/>
      <c r="C593" s="325" t="s">
        <v>5533</v>
      </c>
      <c r="D593" s="259"/>
      <c r="E593" s="144" t="s">
        <v>5479</v>
      </c>
      <c r="F593" s="144" t="s">
        <v>5534</v>
      </c>
      <c r="G593" s="318" t="s">
        <v>5482</v>
      </c>
      <c r="H593" s="259"/>
      <c r="I593" s="145" t="s">
        <v>170</v>
      </c>
      <c r="J593" s="317" t="s">
        <v>5535</v>
      </c>
      <c r="K593" s="259"/>
      <c r="L593" s="144" t="s">
        <v>5473</v>
      </c>
      <c r="M593" s="318" t="s">
        <v>5534</v>
      </c>
      <c r="N593" s="259"/>
      <c r="O593" s="318" t="s">
        <v>5482</v>
      </c>
      <c r="P593" s="259"/>
      <c r="Q593" s="146"/>
      <c r="R593" s="147"/>
    </row>
    <row r="594" spans="1:18" ht="21" hidden="1" customHeight="1">
      <c r="A594" s="316" t="s">
        <v>4112</v>
      </c>
      <c r="B594" s="259"/>
      <c r="C594" s="325" t="s">
        <v>5533</v>
      </c>
      <c r="D594" s="259"/>
      <c r="E594" s="144" t="s">
        <v>5479</v>
      </c>
      <c r="F594" s="144" t="s">
        <v>5534</v>
      </c>
      <c r="G594" s="318" t="s">
        <v>5482</v>
      </c>
      <c r="H594" s="259"/>
      <c r="I594" s="145" t="s">
        <v>170</v>
      </c>
      <c r="J594" s="317" t="s">
        <v>5535</v>
      </c>
      <c r="K594" s="259"/>
      <c r="L594" s="144" t="s">
        <v>5473</v>
      </c>
      <c r="M594" s="318" t="s">
        <v>5534</v>
      </c>
      <c r="N594" s="259"/>
      <c r="O594" s="318" t="s">
        <v>5482</v>
      </c>
      <c r="P594" s="259"/>
      <c r="Q594" s="146"/>
      <c r="R594" s="147"/>
    </row>
    <row r="595" spans="1:18" ht="21" hidden="1" customHeight="1">
      <c r="A595" s="316" t="s">
        <v>4115</v>
      </c>
      <c r="B595" s="259"/>
      <c r="C595" s="325" t="s">
        <v>5533</v>
      </c>
      <c r="D595" s="259"/>
      <c r="E595" s="144" t="s">
        <v>5479</v>
      </c>
      <c r="F595" s="144" t="s">
        <v>5534</v>
      </c>
      <c r="G595" s="318" t="s">
        <v>5482</v>
      </c>
      <c r="H595" s="259"/>
      <c r="I595" s="145" t="s">
        <v>170</v>
      </c>
      <c r="J595" s="317" t="s">
        <v>5535</v>
      </c>
      <c r="K595" s="259"/>
      <c r="L595" s="144" t="s">
        <v>5473</v>
      </c>
      <c r="M595" s="318" t="s">
        <v>5534</v>
      </c>
      <c r="N595" s="259"/>
      <c r="O595" s="318" t="s">
        <v>5482</v>
      </c>
      <c r="P595" s="259"/>
      <c r="Q595" s="146"/>
      <c r="R595" s="147"/>
    </row>
    <row r="596" spans="1:18" ht="21" hidden="1" customHeight="1">
      <c r="A596" s="316" t="s">
        <v>4118</v>
      </c>
      <c r="B596" s="259"/>
      <c r="C596" s="325" t="s">
        <v>5533</v>
      </c>
      <c r="D596" s="259"/>
      <c r="E596" s="144" t="s">
        <v>5479</v>
      </c>
      <c r="F596" s="144" t="s">
        <v>5534</v>
      </c>
      <c r="G596" s="318" t="s">
        <v>5482</v>
      </c>
      <c r="H596" s="259"/>
      <c r="I596" s="145" t="s">
        <v>170</v>
      </c>
      <c r="J596" s="317" t="s">
        <v>5535</v>
      </c>
      <c r="K596" s="259"/>
      <c r="L596" s="144" t="s">
        <v>5473</v>
      </c>
      <c r="M596" s="318" t="s">
        <v>5534</v>
      </c>
      <c r="N596" s="259"/>
      <c r="O596" s="318" t="s">
        <v>5482</v>
      </c>
      <c r="P596" s="259"/>
      <c r="Q596" s="146"/>
      <c r="R596" s="147"/>
    </row>
    <row r="597" spans="1:18" ht="21" hidden="1" customHeight="1">
      <c r="A597" s="316" t="s">
        <v>4121</v>
      </c>
      <c r="B597" s="259"/>
      <c r="C597" s="325" t="s">
        <v>5533</v>
      </c>
      <c r="D597" s="259"/>
      <c r="E597" s="144" t="s">
        <v>5479</v>
      </c>
      <c r="F597" s="144" t="s">
        <v>5534</v>
      </c>
      <c r="G597" s="318" t="s">
        <v>5482</v>
      </c>
      <c r="H597" s="259"/>
      <c r="I597" s="145" t="s">
        <v>170</v>
      </c>
      <c r="J597" s="317" t="s">
        <v>5535</v>
      </c>
      <c r="K597" s="259"/>
      <c r="L597" s="144" t="s">
        <v>5473</v>
      </c>
      <c r="M597" s="318" t="s">
        <v>5534</v>
      </c>
      <c r="N597" s="259"/>
      <c r="O597" s="318" t="s">
        <v>5482</v>
      </c>
      <c r="P597" s="259"/>
      <c r="Q597" s="146"/>
      <c r="R597" s="147"/>
    </row>
    <row r="598" spans="1:18" ht="21" hidden="1" customHeight="1">
      <c r="A598" s="316" t="s">
        <v>4124</v>
      </c>
      <c r="B598" s="259"/>
      <c r="C598" s="325" t="s">
        <v>5533</v>
      </c>
      <c r="D598" s="259"/>
      <c r="E598" s="144" t="s">
        <v>5479</v>
      </c>
      <c r="F598" s="144" t="s">
        <v>5534</v>
      </c>
      <c r="G598" s="318" t="s">
        <v>5482</v>
      </c>
      <c r="H598" s="259"/>
      <c r="I598" s="145" t="s">
        <v>170</v>
      </c>
      <c r="J598" s="317" t="s">
        <v>5535</v>
      </c>
      <c r="K598" s="259"/>
      <c r="L598" s="144" t="s">
        <v>5473</v>
      </c>
      <c r="M598" s="318" t="s">
        <v>5534</v>
      </c>
      <c r="N598" s="259"/>
      <c r="O598" s="318" t="s">
        <v>5482</v>
      </c>
      <c r="P598" s="259"/>
      <c r="Q598" s="146"/>
      <c r="R598" s="147"/>
    </row>
    <row r="599" spans="1:18" ht="21" hidden="1" customHeight="1">
      <c r="A599" s="316" t="s">
        <v>4127</v>
      </c>
      <c r="B599" s="259"/>
      <c r="C599" s="325" t="s">
        <v>5533</v>
      </c>
      <c r="D599" s="259"/>
      <c r="E599" s="144" t="s">
        <v>5479</v>
      </c>
      <c r="F599" s="144" t="s">
        <v>5534</v>
      </c>
      <c r="G599" s="318" t="s">
        <v>5482</v>
      </c>
      <c r="H599" s="259"/>
      <c r="I599" s="145" t="s">
        <v>170</v>
      </c>
      <c r="J599" s="317" t="s">
        <v>5535</v>
      </c>
      <c r="K599" s="259"/>
      <c r="L599" s="144" t="s">
        <v>5473</v>
      </c>
      <c r="M599" s="318" t="s">
        <v>5534</v>
      </c>
      <c r="N599" s="259"/>
      <c r="O599" s="318" t="s">
        <v>5482</v>
      </c>
      <c r="P599" s="259"/>
      <c r="Q599" s="146"/>
      <c r="R599" s="147"/>
    </row>
    <row r="600" spans="1:18" ht="21" hidden="1" customHeight="1">
      <c r="A600" s="316" t="s">
        <v>4130</v>
      </c>
      <c r="B600" s="259"/>
      <c r="C600" s="325" t="s">
        <v>5533</v>
      </c>
      <c r="D600" s="259"/>
      <c r="E600" s="144" t="s">
        <v>5479</v>
      </c>
      <c r="F600" s="144" t="s">
        <v>5534</v>
      </c>
      <c r="G600" s="318" t="s">
        <v>5482</v>
      </c>
      <c r="H600" s="259"/>
      <c r="I600" s="145" t="s">
        <v>170</v>
      </c>
      <c r="J600" s="317" t="s">
        <v>5535</v>
      </c>
      <c r="K600" s="259"/>
      <c r="L600" s="144" t="s">
        <v>5473</v>
      </c>
      <c r="M600" s="318" t="s">
        <v>5534</v>
      </c>
      <c r="N600" s="259"/>
      <c r="O600" s="318" t="s">
        <v>5482</v>
      </c>
      <c r="P600" s="259"/>
      <c r="Q600" s="146"/>
      <c r="R600" s="147"/>
    </row>
    <row r="601" spans="1:18" ht="21" hidden="1" customHeight="1">
      <c r="A601" s="316" t="s">
        <v>1799</v>
      </c>
      <c r="B601" s="259"/>
      <c r="C601" s="325" t="s">
        <v>5533</v>
      </c>
      <c r="D601" s="259"/>
      <c r="E601" s="144" t="s">
        <v>5479</v>
      </c>
      <c r="F601" s="144" t="s">
        <v>5534</v>
      </c>
      <c r="G601" s="318" t="s">
        <v>5482</v>
      </c>
      <c r="H601" s="259"/>
      <c r="I601" s="145" t="s">
        <v>170</v>
      </c>
      <c r="J601" s="317" t="s">
        <v>5535</v>
      </c>
      <c r="K601" s="259"/>
      <c r="L601" s="144" t="s">
        <v>5473</v>
      </c>
      <c r="M601" s="318" t="s">
        <v>5534</v>
      </c>
      <c r="N601" s="259"/>
      <c r="O601" s="318" t="s">
        <v>5482</v>
      </c>
      <c r="P601" s="259"/>
      <c r="Q601" s="146"/>
      <c r="R601" s="147"/>
    </row>
    <row r="602" spans="1:18" ht="21" hidden="1" customHeight="1">
      <c r="A602" s="316" t="s">
        <v>1802</v>
      </c>
      <c r="B602" s="259"/>
      <c r="C602" s="325" t="s">
        <v>5533</v>
      </c>
      <c r="D602" s="259"/>
      <c r="E602" s="144" t="s">
        <v>5479</v>
      </c>
      <c r="F602" s="144" t="s">
        <v>5534</v>
      </c>
      <c r="G602" s="318" t="s">
        <v>5482</v>
      </c>
      <c r="H602" s="259"/>
      <c r="I602" s="145" t="s">
        <v>170</v>
      </c>
      <c r="J602" s="317" t="s">
        <v>5535</v>
      </c>
      <c r="K602" s="259"/>
      <c r="L602" s="144" t="s">
        <v>5473</v>
      </c>
      <c r="M602" s="318" t="s">
        <v>5534</v>
      </c>
      <c r="N602" s="259"/>
      <c r="O602" s="318" t="s">
        <v>5482</v>
      </c>
      <c r="P602" s="259"/>
      <c r="Q602" s="146"/>
      <c r="R602" s="147"/>
    </row>
    <row r="603" spans="1:18" ht="21" hidden="1" customHeight="1">
      <c r="A603" s="316" t="s">
        <v>1804</v>
      </c>
      <c r="B603" s="259"/>
      <c r="C603" s="325" t="s">
        <v>5533</v>
      </c>
      <c r="D603" s="259"/>
      <c r="E603" s="144" t="s">
        <v>5479</v>
      </c>
      <c r="F603" s="144" t="s">
        <v>5534</v>
      </c>
      <c r="G603" s="318" t="s">
        <v>5482</v>
      </c>
      <c r="H603" s="259"/>
      <c r="I603" s="145" t="s">
        <v>170</v>
      </c>
      <c r="J603" s="317" t="s">
        <v>5535</v>
      </c>
      <c r="K603" s="259"/>
      <c r="L603" s="144" t="s">
        <v>5473</v>
      </c>
      <c r="M603" s="318" t="s">
        <v>5534</v>
      </c>
      <c r="N603" s="259"/>
      <c r="O603" s="318" t="s">
        <v>5482</v>
      </c>
      <c r="P603" s="259"/>
      <c r="Q603" s="146"/>
      <c r="R603" s="147"/>
    </row>
    <row r="604" spans="1:18" ht="21" hidden="1" customHeight="1">
      <c r="A604" s="316" t="s">
        <v>1807</v>
      </c>
      <c r="B604" s="259"/>
      <c r="C604" s="325" t="s">
        <v>5533</v>
      </c>
      <c r="D604" s="259"/>
      <c r="E604" s="144" t="s">
        <v>5479</v>
      </c>
      <c r="F604" s="144" t="s">
        <v>5534</v>
      </c>
      <c r="G604" s="318" t="s">
        <v>5482</v>
      </c>
      <c r="H604" s="259"/>
      <c r="I604" s="145" t="s">
        <v>170</v>
      </c>
      <c r="J604" s="317" t="s">
        <v>5535</v>
      </c>
      <c r="K604" s="259"/>
      <c r="L604" s="144" t="s">
        <v>5473</v>
      </c>
      <c r="M604" s="318" t="s">
        <v>5534</v>
      </c>
      <c r="N604" s="259"/>
      <c r="O604" s="318" t="s">
        <v>5482</v>
      </c>
      <c r="P604" s="259"/>
      <c r="Q604" s="146"/>
      <c r="R604" s="147"/>
    </row>
    <row r="605" spans="1:18" ht="21" hidden="1" customHeight="1">
      <c r="A605" s="316" t="s">
        <v>1810</v>
      </c>
      <c r="B605" s="259"/>
      <c r="C605" s="325" t="s">
        <v>5533</v>
      </c>
      <c r="D605" s="259"/>
      <c r="E605" s="144" t="s">
        <v>5479</v>
      </c>
      <c r="F605" s="144" t="s">
        <v>5534</v>
      </c>
      <c r="G605" s="318" t="s">
        <v>5482</v>
      </c>
      <c r="H605" s="259"/>
      <c r="I605" s="145" t="s">
        <v>170</v>
      </c>
      <c r="J605" s="317" t="s">
        <v>5535</v>
      </c>
      <c r="K605" s="259"/>
      <c r="L605" s="144" t="s">
        <v>5473</v>
      </c>
      <c r="M605" s="318" t="s">
        <v>5534</v>
      </c>
      <c r="N605" s="259"/>
      <c r="O605" s="318" t="s">
        <v>5482</v>
      </c>
      <c r="P605" s="259"/>
      <c r="Q605" s="146"/>
      <c r="R605" s="147"/>
    </row>
    <row r="606" spans="1:18" ht="21" hidden="1" customHeight="1">
      <c r="A606" s="316" t="s">
        <v>1817</v>
      </c>
      <c r="B606" s="259"/>
      <c r="C606" s="325" t="s">
        <v>5533</v>
      </c>
      <c r="D606" s="259"/>
      <c r="E606" s="144" t="s">
        <v>5479</v>
      </c>
      <c r="F606" s="144" t="s">
        <v>5534</v>
      </c>
      <c r="G606" s="318" t="s">
        <v>5482</v>
      </c>
      <c r="H606" s="259"/>
      <c r="I606" s="145" t="s">
        <v>170</v>
      </c>
      <c r="J606" s="317" t="s">
        <v>5535</v>
      </c>
      <c r="K606" s="259"/>
      <c r="L606" s="144" t="s">
        <v>5473</v>
      </c>
      <c r="M606" s="318" t="s">
        <v>5534</v>
      </c>
      <c r="N606" s="259"/>
      <c r="O606" s="318" t="s">
        <v>5482</v>
      </c>
      <c r="P606" s="259"/>
      <c r="Q606" s="146"/>
      <c r="R606" s="147"/>
    </row>
    <row r="607" spans="1:18" ht="21" hidden="1" customHeight="1">
      <c r="A607" s="316" t="s">
        <v>1819</v>
      </c>
      <c r="B607" s="259"/>
      <c r="C607" s="325" t="s">
        <v>5533</v>
      </c>
      <c r="D607" s="259"/>
      <c r="E607" s="144" t="s">
        <v>5479</v>
      </c>
      <c r="F607" s="144" t="s">
        <v>5534</v>
      </c>
      <c r="G607" s="318" t="s">
        <v>5482</v>
      </c>
      <c r="H607" s="259"/>
      <c r="I607" s="145" t="s">
        <v>170</v>
      </c>
      <c r="J607" s="317" t="s">
        <v>5535</v>
      </c>
      <c r="K607" s="259"/>
      <c r="L607" s="144" t="s">
        <v>5473</v>
      </c>
      <c r="M607" s="318" t="s">
        <v>5534</v>
      </c>
      <c r="N607" s="259"/>
      <c r="O607" s="318" t="s">
        <v>5482</v>
      </c>
      <c r="P607" s="259"/>
      <c r="Q607" s="146"/>
      <c r="R607" s="147"/>
    </row>
    <row r="608" spans="1:18" ht="21" hidden="1" customHeight="1">
      <c r="A608" s="316" t="s">
        <v>1822</v>
      </c>
      <c r="B608" s="259"/>
      <c r="C608" s="325" t="s">
        <v>5533</v>
      </c>
      <c r="D608" s="259"/>
      <c r="E608" s="144" t="s">
        <v>5479</v>
      </c>
      <c r="F608" s="144" t="s">
        <v>5534</v>
      </c>
      <c r="G608" s="318" t="s">
        <v>5482</v>
      </c>
      <c r="H608" s="259"/>
      <c r="I608" s="145" t="s">
        <v>170</v>
      </c>
      <c r="J608" s="317" t="s">
        <v>5535</v>
      </c>
      <c r="K608" s="259"/>
      <c r="L608" s="144" t="s">
        <v>5473</v>
      </c>
      <c r="M608" s="318" t="s">
        <v>5534</v>
      </c>
      <c r="N608" s="259"/>
      <c r="O608" s="318" t="s">
        <v>5482</v>
      </c>
      <c r="P608" s="259"/>
      <c r="Q608" s="146"/>
      <c r="R608" s="147"/>
    </row>
    <row r="609" spans="1:18" ht="21" hidden="1" customHeight="1">
      <c r="A609" s="316" t="s">
        <v>1824</v>
      </c>
      <c r="B609" s="259"/>
      <c r="C609" s="325" t="s">
        <v>5533</v>
      </c>
      <c r="D609" s="259"/>
      <c r="E609" s="144" t="s">
        <v>5479</v>
      </c>
      <c r="F609" s="144" t="s">
        <v>5534</v>
      </c>
      <c r="G609" s="318" t="s">
        <v>5482</v>
      </c>
      <c r="H609" s="259"/>
      <c r="I609" s="145" t="s">
        <v>170</v>
      </c>
      <c r="J609" s="317" t="s">
        <v>5535</v>
      </c>
      <c r="K609" s="259"/>
      <c r="L609" s="144" t="s">
        <v>5473</v>
      </c>
      <c r="M609" s="318" t="s">
        <v>5534</v>
      </c>
      <c r="N609" s="259"/>
      <c r="O609" s="318" t="s">
        <v>5482</v>
      </c>
      <c r="P609" s="259"/>
      <c r="Q609" s="146"/>
      <c r="R609" s="147"/>
    </row>
    <row r="610" spans="1:18" ht="21" hidden="1" customHeight="1">
      <c r="A610" s="316" t="s">
        <v>1827</v>
      </c>
      <c r="B610" s="259"/>
      <c r="C610" s="325" t="s">
        <v>5533</v>
      </c>
      <c r="D610" s="259"/>
      <c r="E610" s="144" t="s">
        <v>5479</v>
      </c>
      <c r="F610" s="144" t="s">
        <v>5534</v>
      </c>
      <c r="G610" s="318" t="s">
        <v>5482</v>
      </c>
      <c r="H610" s="259"/>
      <c r="I610" s="145" t="s">
        <v>170</v>
      </c>
      <c r="J610" s="317" t="s">
        <v>5535</v>
      </c>
      <c r="K610" s="259"/>
      <c r="L610" s="144" t="s">
        <v>5473</v>
      </c>
      <c r="M610" s="318" t="s">
        <v>5534</v>
      </c>
      <c r="N610" s="259"/>
      <c r="O610" s="318" t="s">
        <v>5482</v>
      </c>
      <c r="P610" s="259"/>
      <c r="Q610" s="146"/>
      <c r="R610" s="147"/>
    </row>
    <row r="611" spans="1:18" ht="21" hidden="1" customHeight="1">
      <c r="A611" s="316" t="s">
        <v>1830</v>
      </c>
      <c r="B611" s="259"/>
      <c r="C611" s="325" t="s">
        <v>5533</v>
      </c>
      <c r="D611" s="259"/>
      <c r="E611" s="144" t="s">
        <v>5479</v>
      </c>
      <c r="F611" s="144" t="s">
        <v>5534</v>
      </c>
      <c r="G611" s="318" t="s">
        <v>5482</v>
      </c>
      <c r="H611" s="259"/>
      <c r="I611" s="145" t="s">
        <v>170</v>
      </c>
      <c r="J611" s="317" t="s">
        <v>5535</v>
      </c>
      <c r="K611" s="259"/>
      <c r="L611" s="144" t="s">
        <v>5473</v>
      </c>
      <c r="M611" s="318" t="s">
        <v>5534</v>
      </c>
      <c r="N611" s="259"/>
      <c r="O611" s="318" t="s">
        <v>5482</v>
      </c>
      <c r="P611" s="259"/>
      <c r="Q611" s="146"/>
      <c r="R611" s="147"/>
    </row>
    <row r="612" spans="1:18" ht="21" hidden="1" customHeight="1">
      <c r="A612" s="316" t="s">
        <v>1833</v>
      </c>
      <c r="B612" s="259"/>
      <c r="C612" s="325" t="s">
        <v>5533</v>
      </c>
      <c r="D612" s="259"/>
      <c r="E612" s="144" t="s">
        <v>5479</v>
      </c>
      <c r="F612" s="144" t="s">
        <v>5534</v>
      </c>
      <c r="G612" s="318" t="s">
        <v>5482</v>
      </c>
      <c r="H612" s="259"/>
      <c r="I612" s="145" t="s">
        <v>170</v>
      </c>
      <c r="J612" s="317" t="s">
        <v>5535</v>
      </c>
      <c r="K612" s="259"/>
      <c r="L612" s="144" t="s">
        <v>5473</v>
      </c>
      <c r="M612" s="318" t="s">
        <v>5534</v>
      </c>
      <c r="N612" s="259"/>
      <c r="O612" s="318" t="s">
        <v>5482</v>
      </c>
      <c r="P612" s="259"/>
      <c r="Q612" s="146"/>
      <c r="R612" s="147"/>
    </row>
    <row r="613" spans="1:18" ht="21" hidden="1" customHeight="1">
      <c r="A613" s="316" t="s">
        <v>1836</v>
      </c>
      <c r="B613" s="259"/>
      <c r="C613" s="325" t="s">
        <v>5533</v>
      </c>
      <c r="D613" s="259"/>
      <c r="E613" s="144" t="s">
        <v>5479</v>
      </c>
      <c r="F613" s="144" t="s">
        <v>5534</v>
      </c>
      <c r="G613" s="318" t="s">
        <v>5482</v>
      </c>
      <c r="H613" s="259"/>
      <c r="I613" s="145" t="s">
        <v>170</v>
      </c>
      <c r="J613" s="317" t="s">
        <v>5535</v>
      </c>
      <c r="K613" s="259"/>
      <c r="L613" s="144" t="s">
        <v>5473</v>
      </c>
      <c r="M613" s="318" t="s">
        <v>5534</v>
      </c>
      <c r="N613" s="259"/>
      <c r="O613" s="318" t="s">
        <v>5482</v>
      </c>
      <c r="P613" s="259"/>
      <c r="Q613" s="146"/>
      <c r="R613" s="147"/>
    </row>
    <row r="614" spans="1:18" ht="21" hidden="1" customHeight="1">
      <c r="A614" s="316" t="s">
        <v>1839</v>
      </c>
      <c r="B614" s="259"/>
      <c r="C614" s="325" t="s">
        <v>5533</v>
      </c>
      <c r="D614" s="259"/>
      <c r="E614" s="144" t="s">
        <v>5479</v>
      </c>
      <c r="F614" s="144" t="s">
        <v>5534</v>
      </c>
      <c r="G614" s="318" t="s">
        <v>5482</v>
      </c>
      <c r="H614" s="259"/>
      <c r="I614" s="145" t="s">
        <v>170</v>
      </c>
      <c r="J614" s="317" t="s">
        <v>5535</v>
      </c>
      <c r="K614" s="259"/>
      <c r="L614" s="144" t="s">
        <v>5473</v>
      </c>
      <c r="M614" s="318" t="s">
        <v>5534</v>
      </c>
      <c r="N614" s="259"/>
      <c r="O614" s="318" t="s">
        <v>5482</v>
      </c>
      <c r="P614" s="259"/>
      <c r="Q614" s="146"/>
      <c r="R614" s="147"/>
    </row>
    <row r="615" spans="1:18" ht="21" hidden="1" customHeight="1">
      <c r="A615" s="316" t="s">
        <v>1842</v>
      </c>
      <c r="B615" s="259"/>
      <c r="C615" s="325" t="s">
        <v>5533</v>
      </c>
      <c r="D615" s="259"/>
      <c r="E615" s="144" t="s">
        <v>5479</v>
      </c>
      <c r="F615" s="144" t="s">
        <v>5534</v>
      </c>
      <c r="G615" s="318" t="s">
        <v>5482</v>
      </c>
      <c r="H615" s="259"/>
      <c r="I615" s="145" t="s">
        <v>170</v>
      </c>
      <c r="J615" s="317" t="s">
        <v>5535</v>
      </c>
      <c r="K615" s="259"/>
      <c r="L615" s="144" t="s">
        <v>5473</v>
      </c>
      <c r="M615" s="318" t="s">
        <v>5534</v>
      </c>
      <c r="N615" s="259"/>
      <c r="O615" s="318" t="s">
        <v>5482</v>
      </c>
      <c r="P615" s="259"/>
      <c r="Q615" s="146"/>
      <c r="R615" s="147"/>
    </row>
    <row r="616" spans="1:18" ht="21" hidden="1" customHeight="1">
      <c r="A616" s="316" t="s">
        <v>1845</v>
      </c>
      <c r="B616" s="259"/>
      <c r="C616" s="325" t="s">
        <v>5533</v>
      </c>
      <c r="D616" s="259"/>
      <c r="E616" s="144" t="s">
        <v>5479</v>
      </c>
      <c r="F616" s="144" t="s">
        <v>5534</v>
      </c>
      <c r="G616" s="318" t="s">
        <v>5482</v>
      </c>
      <c r="H616" s="259"/>
      <c r="I616" s="145" t="s">
        <v>170</v>
      </c>
      <c r="J616" s="317" t="s">
        <v>5535</v>
      </c>
      <c r="K616" s="259"/>
      <c r="L616" s="144" t="s">
        <v>5473</v>
      </c>
      <c r="M616" s="318" t="s">
        <v>5534</v>
      </c>
      <c r="N616" s="259"/>
      <c r="O616" s="318" t="s">
        <v>5482</v>
      </c>
      <c r="P616" s="259"/>
      <c r="Q616" s="146"/>
      <c r="R616" s="147"/>
    </row>
    <row r="617" spans="1:18" ht="21" hidden="1" customHeight="1">
      <c r="A617" s="316" t="s">
        <v>1847</v>
      </c>
      <c r="B617" s="259"/>
      <c r="C617" s="325" t="s">
        <v>5537</v>
      </c>
      <c r="D617" s="259"/>
      <c r="E617" s="144" t="s">
        <v>5479</v>
      </c>
      <c r="F617" s="144" t="s">
        <v>5534</v>
      </c>
      <c r="G617" s="318" t="s">
        <v>5482</v>
      </c>
      <c r="H617" s="259"/>
      <c r="I617" s="145" t="s">
        <v>170</v>
      </c>
      <c r="J617" s="317" t="s">
        <v>5535</v>
      </c>
      <c r="K617" s="259"/>
      <c r="L617" s="144" t="s">
        <v>5473</v>
      </c>
      <c r="M617" s="318" t="s">
        <v>5534</v>
      </c>
      <c r="N617" s="259"/>
      <c r="O617" s="318" t="s">
        <v>5482</v>
      </c>
      <c r="P617" s="259"/>
      <c r="Q617" s="146"/>
      <c r="R617" s="147"/>
    </row>
    <row r="618" spans="1:18" ht="21" hidden="1" customHeight="1">
      <c r="A618" s="316" t="s">
        <v>1854</v>
      </c>
      <c r="B618" s="259"/>
      <c r="C618" s="325" t="s">
        <v>5533</v>
      </c>
      <c r="D618" s="259"/>
      <c r="E618" s="144" t="s">
        <v>5479</v>
      </c>
      <c r="F618" s="144" t="s">
        <v>5534</v>
      </c>
      <c r="G618" s="318" t="s">
        <v>5482</v>
      </c>
      <c r="H618" s="259"/>
      <c r="I618" s="145" t="s">
        <v>170</v>
      </c>
      <c r="J618" s="317" t="s">
        <v>5535</v>
      </c>
      <c r="K618" s="259"/>
      <c r="L618" s="144" t="s">
        <v>5473</v>
      </c>
      <c r="M618" s="318" t="s">
        <v>5534</v>
      </c>
      <c r="N618" s="259"/>
      <c r="O618" s="318" t="s">
        <v>5482</v>
      </c>
      <c r="P618" s="259"/>
      <c r="Q618" s="146"/>
      <c r="R618" s="147"/>
    </row>
    <row r="619" spans="1:18" ht="21" hidden="1" customHeight="1">
      <c r="A619" s="316" t="s">
        <v>1857</v>
      </c>
      <c r="B619" s="259"/>
      <c r="C619" s="325" t="s">
        <v>5533</v>
      </c>
      <c r="D619" s="259"/>
      <c r="E619" s="144" t="s">
        <v>5479</v>
      </c>
      <c r="F619" s="144" t="s">
        <v>5534</v>
      </c>
      <c r="G619" s="318" t="s">
        <v>5482</v>
      </c>
      <c r="H619" s="259"/>
      <c r="I619" s="145" t="s">
        <v>170</v>
      </c>
      <c r="J619" s="317" t="s">
        <v>5535</v>
      </c>
      <c r="K619" s="259"/>
      <c r="L619" s="144" t="s">
        <v>5473</v>
      </c>
      <c r="M619" s="318" t="s">
        <v>5534</v>
      </c>
      <c r="N619" s="259"/>
      <c r="O619" s="318" t="s">
        <v>5482</v>
      </c>
      <c r="P619" s="259"/>
      <c r="Q619" s="146"/>
      <c r="R619" s="147"/>
    </row>
    <row r="620" spans="1:18" ht="21" hidden="1" customHeight="1">
      <c r="A620" s="316" t="s">
        <v>4133</v>
      </c>
      <c r="B620" s="259"/>
      <c r="C620" s="325" t="s">
        <v>5533</v>
      </c>
      <c r="D620" s="259"/>
      <c r="E620" s="144" t="s">
        <v>5479</v>
      </c>
      <c r="F620" s="144" t="s">
        <v>5534</v>
      </c>
      <c r="G620" s="318" t="s">
        <v>5482</v>
      </c>
      <c r="H620" s="259"/>
      <c r="I620" s="145" t="s">
        <v>170</v>
      </c>
      <c r="J620" s="317" t="s">
        <v>5535</v>
      </c>
      <c r="K620" s="259"/>
      <c r="L620" s="144" t="s">
        <v>5473</v>
      </c>
      <c r="M620" s="318" t="s">
        <v>5534</v>
      </c>
      <c r="N620" s="259"/>
      <c r="O620" s="318" t="s">
        <v>5482</v>
      </c>
      <c r="P620" s="259"/>
      <c r="Q620" s="146"/>
      <c r="R620" s="147"/>
    </row>
    <row r="621" spans="1:18" ht="21" hidden="1" customHeight="1">
      <c r="A621" s="316" t="s">
        <v>4137</v>
      </c>
      <c r="B621" s="259"/>
      <c r="C621" s="325" t="s">
        <v>5533</v>
      </c>
      <c r="D621" s="259"/>
      <c r="E621" s="144" t="s">
        <v>5479</v>
      </c>
      <c r="F621" s="144" t="s">
        <v>5534</v>
      </c>
      <c r="G621" s="318" t="s">
        <v>5482</v>
      </c>
      <c r="H621" s="259"/>
      <c r="I621" s="145" t="s">
        <v>170</v>
      </c>
      <c r="J621" s="317" t="s">
        <v>5535</v>
      </c>
      <c r="K621" s="259"/>
      <c r="L621" s="144" t="s">
        <v>5473</v>
      </c>
      <c r="M621" s="318" t="s">
        <v>5534</v>
      </c>
      <c r="N621" s="259"/>
      <c r="O621" s="318" t="s">
        <v>5482</v>
      </c>
      <c r="P621" s="259"/>
      <c r="Q621" s="146"/>
      <c r="R621" s="147"/>
    </row>
    <row r="622" spans="1:18" ht="21" hidden="1" customHeight="1">
      <c r="A622" s="316" t="s">
        <v>4140</v>
      </c>
      <c r="B622" s="259"/>
      <c r="C622" s="325" t="s">
        <v>5533</v>
      </c>
      <c r="D622" s="259"/>
      <c r="E622" s="144" t="s">
        <v>5479</v>
      </c>
      <c r="F622" s="144" t="s">
        <v>5534</v>
      </c>
      <c r="G622" s="318" t="s">
        <v>5482</v>
      </c>
      <c r="H622" s="259"/>
      <c r="I622" s="145" t="s">
        <v>170</v>
      </c>
      <c r="J622" s="317" t="s">
        <v>5535</v>
      </c>
      <c r="K622" s="259"/>
      <c r="L622" s="144" t="s">
        <v>5473</v>
      </c>
      <c r="M622" s="318" t="s">
        <v>5534</v>
      </c>
      <c r="N622" s="259"/>
      <c r="O622" s="318" t="s">
        <v>5482</v>
      </c>
      <c r="P622" s="259"/>
      <c r="Q622" s="146"/>
      <c r="R622" s="147"/>
    </row>
    <row r="623" spans="1:18" ht="21" hidden="1" customHeight="1">
      <c r="A623" s="316" t="s">
        <v>4143</v>
      </c>
      <c r="B623" s="259"/>
      <c r="C623" s="325" t="s">
        <v>5533</v>
      </c>
      <c r="D623" s="259"/>
      <c r="E623" s="144" t="s">
        <v>5479</v>
      </c>
      <c r="F623" s="144" t="s">
        <v>5534</v>
      </c>
      <c r="G623" s="318" t="s">
        <v>5482</v>
      </c>
      <c r="H623" s="259"/>
      <c r="I623" s="145" t="s">
        <v>170</v>
      </c>
      <c r="J623" s="317" t="s">
        <v>5535</v>
      </c>
      <c r="K623" s="259"/>
      <c r="L623" s="144" t="s">
        <v>5473</v>
      </c>
      <c r="M623" s="318" t="s">
        <v>5534</v>
      </c>
      <c r="N623" s="259"/>
      <c r="O623" s="318" t="s">
        <v>5482</v>
      </c>
      <c r="P623" s="259"/>
      <c r="Q623" s="146"/>
      <c r="R623" s="147"/>
    </row>
    <row r="624" spans="1:18" ht="21" hidden="1" customHeight="1">
      <c r="A624" s="316" t="s">
        <v>4146</v>
      </c>
      <c r="B624" s="259"/>
      <c r="C624" s="325" t="s">
        <v>5533</v>
      </c>
      <c r="D624" s="259"/>
      <c r="E624" s="144" t="s">
        <v>5479</v>
      </c>
      <c r="F624" s="144" t="s">
        <v>5534</v>
      </c>
      <c r="G624" s="318" t="s">
        <v>5482</v>
      </c>
      <c r="H624" s="259"/>
      <c r="I624" s="145" t="s">
        <v>170</v>
      </c>
      <c r="J624" s="317" t="s">
        <v>5535</v>
      </c>
      <c r="K624" s="259"/>
      <c r="L624" s="144" t="s">
        <v>5473</v>
      </c>
      <c r="M624" s="318" t="s">
        <v>5534</v>
      </c>
      <c r="N624" s="259"/>
      <c r="O624" s="318" t="s">
        <v>5482</v>
      </c>
      <c r="P624" s="259"/>
      <c r="Q624" s="146"/>
      <c r="R624" s="147"/>
    </row>
    <row r="625" spans="1:18" ht="21" hidden="1" customHeight="1">
      <c r="A625" s="316" t="s">
        <v>4148</v>
      </c>
      <c r="B625" s="259"/>
      <c r="C625" s="325" t="s">
        <v>5533</v>
      </c>
      <c r="D625" s="259"/>
      <c r="E625" s="144" t="s">
        <v>5479</v>
      </c>
      <c r="F625" s="144" t="s">
        <v>5534</v>
      </c>
      <c r="G625" s="318" t="s">
        <v>5482</v>
      </c>
      <c r="H625" s="259"/>
      <c r="I625" s="145" t="s">
        <v>170</v>
      </c>
      <c r="J625" s="317" t="s">
        <v>5535</v>
      </c>
      <c r="K625" s="259"/>
      <c r="L625" s="144" t="s">
        <v>5473</v>
      </c>
      <c r="M625" s="318" t="s">
        <v>5534</v>
      </c>
      <c r="N625" s="259"/>
      <c r="O625" s="318" t="s">
        <v>5482</v>
      </c>
      <c r="P625" s="259"/>
      <c r="Q625" s="146"/>
      <c r="R625" s="147"/>
    </row>
    <row r="626" spans="1:18" ht="21" hidden="1" customHeight="1">
      <c r="A626" s="316" t="s">
        <v>4151</v>
      </c>
      <c r="B626" s="259"/>
      <c r="C626" s="325" t="s">
        <v>5533</v>
      </c>
      <c r="D626" s="259"/>
      <c r="E626" s="144" t="s">
        <v>5479</v>
      </c>
      <c r="F626" s="144" t="s">
        <v>5534</v>
      </c>
      <c r="G626" s="318" t="s">
        <v>5482</v>
      </c>
      <c r="H626" s="259"/>
      <c r="I626" s="145" t="s">
        <v>170</v>
      </c>
      <c r="J626" s="317" t="s">
        <v>5535</v>
      </c>
      <c r="K626" s="259"/>
      <c r="L626" s="144" t="s">
        <v>5473</v>
      </c>
      <c r="M626" s="318" t="s">
        <v>5534</v>
      </c>
      <c r="N626" s="259"/>
      <c r="O626" s="318" t="s">
        <v>5482</v>
      </c>
      <c r="P626" s="259"/>
      <c r="Q626" s="146"/>
      <c r="R626" s="147"/>
    </row>
    <row r="627" spans="1:18" ht="21" hidden="1" customHeight="1">
      <c r="A627" s="316" t="s">
        <v>4153</v>
      </c>
      <c r="B627" s="259"/>
      <c r="C627" s="325" t="s">
        <v>5533</v>
      </c>
      <c r="D627" s="259"/>
      <c r="E627" s="144" t="s">
        <v>5479</v>
      </c>
      <c r="F627" s="144" t="s">
        <v>5534</v>
      </c>
      <c r="G627" s="318" t="s">
        <v>5482</v>
      </c>
      <c r="H627" s="259"/>
      <c r="I627" s="145" t="s">
        <v>170</v>
      </c>
      <c r="J627" s="317" t="s">
        <v>5535</v>
      </c>
      <c r="K627" s="259"/>
      <c r="L627" s="144" t="s">
        <v>5473</v>
      </c>
      <c r="M627" s="318" t="s">
        <v>5534</v>
      </c>
      <c r="N627" s="259"/>
      <c r="O627" s="318" t="s">
        <v>5482</v>
      </c>
      <c r="P627" s="259"/>
      <c r="Q627" s="146"/>
      <c r="R627" s="147"/>
    </row>
    <row r="628" spans="1:18" ht="21" hidden="1" customHeight="1">
      <c r="A628" s="316" t="s">
        <v>4156</v>
      </c>
      <c r="B628" s="259"/>
      <c r="C628" s="325" t="s">
        <v>5533</v>
      </c>
      <c r="D628" s="259"/>
      <c r="E628" s="144" t="s">
        <v>5479</v>
      </c>
      <c r="F628" s="144" t="s">
        <v>5534</v>
      </c>
      <c r="G628" s="318" t="s">
        <v>5482</v>
      </c>
      <c r="H628" s="259"/>
      <c r="I628" s="145" t="s">
        <v>170</v>
      </c>
      <c r="J628" s="317" t="s">
        <v>5535</v>
      </c>
      <c r="K628" s="259"/>
      <c r="L628" s="144" t="s">
        <v>5473</v>
      </c>
      <c r="M628" s="318" t="s">
        <v>5534</v>
      </c>
      <c r="N628" s="259"/>
      <c r="O628" s="318" t="s">
        <v>5482</v>
      </c>
      <c r="P628" s="259"/>
      <c r="Q628" s="146"/>
      <c r="R628" s="147"/>
    </row>
    <row r="629" spans="1:18" ht="21" hidden="1" customHeight="1">
      <c r="A629" s="316" t="s">
        <v>4158</v>
      </c>
      <c r="B629" s="259"/>
      <c r="C629" s="325" t="s">
        <v>5533</v>
      </c>
      <c r="D629" s="259"/>
      <c r="E629" s="144" t="s">
        <v>5479</v>
      </c>
      <c r="F629" s="144" t="s">
        <v>5534</v>
      </c>
      <c r="G629" s="318" t="s">
        <v>5482</v>
      </c>
      <c r="H629" s="259"/>
      <c r="I629" s="145" t="s">
        <v>170</v>
      </c>
      <c r="J629" s="317" t="s">
        <v>5535</v>
      </c>
      <c r="K629" s="259"/>
      <c r="L629" s="144" t="s">
        <v>5473</v>
      </c>
      <c r="M629" s="318" t="s">
        <v>5534</v>
      </c>
      <c r="N629" s="259"/>
      <c r="O629" s="318" t="s">
        <v>5482</v>
      </c>
      <c r="P629" s="259"/>
      <c r="Q629" s="146"/>
      <c r="R629" s="147"/>
    </row>
    <row r="630" spans="1:18" ht="21" hidden="1" customHeight="1">
      <c r="A630" s="316" t="s">
        <v>4161</v>
      </c>
      <c r="B630" s="259"/>
      <c r="C630" s="325" t="s">
        <v>5533</v>
      </c>
      <c r="D630" s="259"/>
      <c r="E630" s="144" t="s">
        <v>5479</v>
      </c>
      <c r="F630" s="144" t="s">
        <v>5534</v>
      </c>
      <c r="G630" s="318" t="s">
        <v>5482</v>
      </c>
      <c r="H630" s="259"/>
      <c r="I630" s="145" t="s">
        <v>170</v>
      </c>
      <c r="J630" s="317" t="s">
        <v>5535</v>
      </c>
      <c r="K630" s="259"/>
      <c r="L630" s="144" t="s">
        <v>5473</v>
      </c>
      <c r="M630" s="318" t="s">
        <v>5534</v>
      </c>
      <c r="N630" s="259"/>
      <c r="O630" s="318" t="s">
        <v>5482</v>
      </c>
      <c r="P630" s="259"/>
      <c r="Q630" s="146"/>
      <c r="R630" s="147"/>
    </row>
    <row r="631" spans="1:18" ht="21" hidden="1" customHeight="1">
      <c r="A631" s="316" t="s">
        <v>4163</v>
      </c>
      <c r="B631" s="259"/>
      <c r="C631" s="325" t="s">
        <v>5533</v>
      </c>
      <c r="D631" s="259"/>
      <c r="E631" s="144" t="s">
        <v>5479</v>
      </c>
      <c r="F631" s="144" t="s">
        <v>5534</v>
      </c>
      <c r="G631" s="318" t="s">
        <v>5482</v>
      </c>
      <c r="H631" s="259"/>
      <c r="I631" s="145" t="s">
        <v>170</v>
      </c>
      <c r="J631" s="317" t="s">
        <v>5535</v>
      </c>
      <c r="K631" s="259"/>
      <c r="L631" s="144" t="s">
        <v>5473</v>
      </c>
      <c r="M631" s="318" t="s">
        <v>5534</v>
      </c>
      <c r="N631" s="259"/>
      <c r="O631" s="318" t="s">
        <v>5482</v>
      </c>
      <c r="P631" s="259"/>
      <c r="Q631" s="146"/>
      <c r="R631" s="147"/>
    </row>
    <row r="632" spans="1:18" ht="21" hidden="1" customHeight="1">
      <c r="A632" s="316" t="s">
        <v>4169</v>
      </c>
      <c r="B632" s="259"/>
      <c r="C632" s="325" t="s">
        <v>5533</v>
      </c>
      <c r="D632" s="259"/>
      <c r="E632" s="144" t="s">
        <v>5479</v>
      </c>
      <c r="F632" s="144" t="s">
        <v>5534</v>
      </c>
      <c r="G632" s="318" t="s">
        <v>5482</v>
      </c>
      <c r="H632" s="259"/>
      <c r="I632" s="145" t="s">
        <v>170</v>
      </c>
      <c r="J632" s="317" t="s">
        <v>5535</v>
      </c>
      <c r="K632" s="259"/>
      <c r="L632" s="144" t="s">
        <v>5473</v>
      </c>
      <c r="M632" s="318" t="s">
        <v>5534</v>
      </c>
      <c r="N632" s="259"/>
      <c r="O632" s="318" t="s">
        <v>5482</v>
      </c>
      <c r="P632" s="259"/>
      <c r="Q632" s="146"/>
      <c r="R632" s="147"/>
    </row>
    <row r="633" spans="1:18" ht="21" hidden="1" customHeight="1">
      <c r="A633" s="316" t="s">
        <v>4172</v>
      </c>
      <c r="B633" s="259"/>
      <c r="C633" s="325" t="s">
        <v>5533</v>
      </c>
      <c r="D633" s="259"/>
      <c r="E633" s="144" t="s">
        <v>5479</v>
      </c>
      <c r="F633" s="144" t="s">
        <v>5534</v>
      </c>
      <c r="G633" s="318" t="s">
        <v>5482</v>
      </c>
      <c r="H633" s="259"/>
      <c r="I633" s="145" t="s">
        <v>170</v>
      </c>
      <c r="J633" s="317" t="s">
        <v>5535</v>
      </c>
      <c r="K633" s="259"/>
      <c r="L633" s="144" t="s">
        <v>5473</v>
      </c>
      <c r="M633" s="318" t="s">
        <v>5534</v>
      </c>
      <c r="N633" s="259"/>
      <c r="O633" s="318" t="s">
        <v>5482</v>
      </c>
      <c r="P633" s="259"/>
      <c r="Q633" s="146"/>
      <c r="R633" s="147"/>
    </row>
    <row r="634" spans="1:18" ht="21" hidden="1" customHeight="1">
      <c r="A634" s="316" t="s">
        <v>4175</v>
      </c>
      <c r="B634" s="259"/>
      <c r="C634" s="325" t="s">
        <v>5533</v>
      </c>
      <c r="D634" s="259"/>
      <c r="E634" s="144" t="s">
        <v>5479</v>
      </c>
      <c r="F634" s="144" t="s">
        <v>5534</v>
      </c>
      <c r="G634" s="318" t="s">
        <v>5482</v>
      </c>
      <c r="H634" s="259"/>
      <c r="I634" s="145" t="s">
        <v>170</v>
      </c>
      <c r="J634" s="317" t="s">
        <v>5535</v>
      </c>
      <c r="K634" s="259"/>
      <c r="L634" s="144" t="s">
        <v>5473</v>
      </c>
      <c r="M634" s="318" t="s">
        <v>5534</v>
      </c>
      <c r="N634" s="259"/>
      <c r="O634" s="318" t="s">
        <v>5482</v>
      </c>
      <c r="P634" s="259"/>
      <c r="Q634" s="146"/>
      <c r="R634" s="147"/>
    </row>
    <row r="635" spans="1:18" ht="21" hidden="1" customHeight="1">
      <c r="A635" s="316" t="s">
        <v>4178</v>
      </c>
      <c r="B635" s="259"/>
      <c r="C635" s="325" t="s">
        <v>5533</v>
      </c>
      <c r="D635" s="259"/>
      <c r="E635" s="144" t="s">
        <v>5479</v>
      </c>
      <c r="F635" s="144" t="s">
        <v>5534</v>
      </c>
      <c r="G635" s="318" t="s">
        <v>5482</v>
      </c>
      <c r="H635" s="259"/>
      <c r="I635" s="145" t="s">
        <v>170</v>
      </c>
      <c r="J635" s="317" t="s">
        <v>5535</v>
      </c>
      <c r="K635" s="259"/>
      <c r="L635" s="144" t="s">
        <v>5473</v>
      </c>
      <c r="M635" s="318" t="s">
        <v>5534</v>
      </c>
      <c r="N635" s="259"/>
      <c r="O635" s="318" t="s">
        <v>5482</v>
      </c>
      <c r="P635" s="259"/>
      <c r="Q635" s="146"/>
      <c r="R635" s="147"/>
    </row>
    <row r="636" spans="1:18" ht="21" customHeight="1">
      <c r="A636" s="332" t="s">
        <v>4019</v>
      </c>
      <c r="B636" s="259"/>
      <c r="C636" s="333" t="s">
        <v>5533</v>
      </c>
      <c r="D636" s="259"/>
      <c r="E636" s="155" t="s">
        <v>5479</v>
      </c>
      <c r="F636" s="155" t="s">
        <v>5534</v>
      </c>
      <c r="G636" s="334" t="s">
        <v>5482</v>
      </c>
      <c r="H636" s="259"/>
      <c r="I636" s="156" t="s">
        <v>170</v>
      </c>
      <c r="J636" s="335" t="s">
        <v>5535</v>
      </c>
      <c r="K636" s="259"/>
      <c r="L636" s="155" t="s">
        <v>5473</v>
      </c>
      <c r="M636" s="334" t="s">
        <v>5534</v>
      </c>
      <c r="N636" s="259"/>
      <c r="O636" s="334" t="s">
        <v>5482</v>
      </c>
      <c r="P636" s="259"/>
      <c r="Q636" s="157"/>
      <c r="R636" s="158" t="s">
        <v>5532</v>
      </c>
    </row>
    <row r="637" spans="1:18" ht="21" hidden="1" customHeight="1">
      <c r="A637" s="316" t="s">
        <v>4180</v>
      </c>
      <c r="B637" s="259"/>
      <c r="C637" s="325" t="s">
        <v>5533</v>
      </c>
      <c r="D637" s="259"/>
      <c r="E637" s="144" t="s">
        <v>5479</v>
      </c>
      <c r="F637" s="144" t="s">
        <v>5534</v>
      </c>
      <c r="G637" s="318" t="s">
        <v>5482</v>
      </c>
      <c r="H637" s="259"/>
      <c r="I637" s="145" t="s">
        <v>170</v>
      </c>
      <c r="J637" s="317" t="s">
        <v>5535</v>
      </c>
      <c r="K637" s="259"/>
      <c r="L637" s="144" t="s">
        <v>5473</v>
      </c>
      <c r="M637" s="318" t="s">
        <v>5534</v>
      </c>
      <c r="N637" s="259"/>
      <c r="O637" s="318" t="s">
        <v>5482</v>
      </c>
      <c r="P637" s="259"/>
      <c r="Q637" s="146"/>
      <c r="R637" s="147"/>
    </row>
    <row r="638" spans="1:18" ht="21" hidden="1" customHeight="1">
      <c r="A638" s="316" t="s">
        <v>4183</v>
      </c>
      <c r="B638" s="259"/>
      <c r="C638" s="325" t="s">
        <v>5538</v>
      </c>
      <c r="D638" s="259"/>
      <c r="E638" s="144" t="s">
        <v>5479</v>
      </c>
      <c r="F638" s="144" t="s">
        <v>5534</v>
      </c>
      <c r="G638" s="318" t="s">
        <v>5482</v>
      </c>
      <c r="H638" s="259"/>
      <c r="I638" s="145" t="s">
        <v>170</v>
      </c>
      <c r="J638" s="317" t="s">
        <v>5535</v>
      </c>
      <c r="K638" s="259"/>
      <c r="L638" s="144" t="s">
        <v>5473</v>
      </c>
      <c r="M638" s="318" t="s">
        <v>5534</v>
      </c>
      <c r="N638" s="259"/>
      <c r="O638" s="318" t="s">
        <v>5482</v>
      </c>
      <c r="P638" s="259"/>
      <c r="Q638" s="146"/>
      <c r="R638" s="147"/>
    </row>
    <row r="639" spans="1:18" ht="21" hidden="1" customHeight="1">
      <c r="A639" s="316" t="s">
        <v>4185</v>
      </c>
      <c r="B639" s="259"/>
      <c r="C639" s="325" t="s">
        <v>5533</v>
      </c>
      <c r="D639" s="259"/>
      <c r="E639" s="144" t="s">
        <v>5479</v>
      </c>
      <c r="F639" s="144" t="s">
        <v>5534</v>
      </c>
      <c r="G639" s="318" t="s">
        <v>5482</v>
      </c>
      <c r="H639" s="259"/>
      <c r="I639" s="145" t="s">
        <v>170</v>
      </c>
      <c r="J639" s="317" t="s">
        <v>5535</v>
      </c>
      <c r="K639" s="259"/>
      <c r="L639" s="144" t="s">
        <v>5473</v>
      </c>
      <c r="M639" s="318" t="s">
        <v>5534</v>
      </c>
      <c r="N639" s="259"/>
      <c r="O639" s="318" t="s">
        <v>5482</v>
      </c>
      <c r="P639" s="259"/>
      <c r="Q639" s="146"/>
      <c r="R639" s="147"/>
    </row>
    <row r="640" spans="1:18" ht="21" hidden="1" customHeight="1">
      <c r="A640" s="316" t="s">
        <v>4188</v>
      </c>
      <c r="B640" s="259"/>
      <c r="C640" s="325" t="s">
        <v>5533</v>
      </c>
      <c r="D640" s="259"/>
      <c r="E640" s="144" t="s">
        <v>5479</v>
      </c>
      <c r="F640" s="144" t="s">
        <v>5534</v>
      </c>
      <c r="G640" s="318" t="s">
        <v>5482</v>
      </c>
      <c r="H640" s="259"/>
      <c r="I640" s="145" t="s">
        <v>170</v>
      </c>
      <c r="J640" s="317" t="s">
        <v>5535</v>
      </c>
      <c r="K640" s="259"/>
      <c r="L640" s="144" t="s">
        <v>5473</v>
      </c>
      <c r="M640" s="318" t="s">
        <v>5534</v>
      </c>
      <c r="N640" s="259"/>
      <c r="O640" s="318" t="s">
        <v>5482</v>
      </c>
      <c r="P640" s="259"/>
      <c r="Q640" s="146"/>
      <c r="R640" s="147"/>
    </row>
    <row r="641" spans="1:18" ht="21" hidden="1" customHeight="1">
      <c r="A641" s="316" t="s">
        <v>4190</v>
      </c>
      <c r="B641" s="259"/>
      <c r="C641" s="325" t="s">
        <v>5533</v>
      </c>
      <c r="D641" s="259"/>
      <c r="E641" s="144" t="s">
        <v>5479</v>
      </c>
      <c r="F641" s="144" t="s">
        <v>5534</v>
      </c>
      <c r="G641" s="318" t="s">
        <v>5482</v>
      </c>
      <c r="H641" s="259"/>
      <c r="I641" s="145" t="s">
        <v>170</v>
      </c>
      <c r="J641" s="317" t="s">
        <v>5535</v>
      </c>
      <c r="K641" s="259"/>
      <c r="L641" s="144" t="s">
        <v>5473</v>
      </c>
      <c r="M641" s="318" t="s">
        <v>5534</v>
      </c>
      <c r="N641" s="259"/>
      <c r="O641" s="318" t="s">
        <v>5482</v>
      </c>
      <c r="P641" s="259"/>
      <c r="Q641" s="146"/>
      <c r="R641" s="147"/>
    </row>
    <row r="642" spans="1:18" ht="21" hidden="1" customHeight="1">
      <c r="A642" s="316" t="s">
        <v>4193</v>
      </c>
      <c r="B642" s="259"/>
      <c r="C642" s="325" t="s">
        <v>5537</v>
      </c>
      <c r="D642" s="259"/>
      <c r="E642" s="144" t="s">
        <v>5479</v>
      </c>
      <c r="F642" s="144" t="s">
        <v>5534</v>
      </c>
      <c r="G642" s="318" t="s">
        <v>5482</v>
      </c>
      <c r="H642" s="259"/>
      <c r="I642" s="145" t="s">
        <v>170</v>
      </c>
      <c r="J642" s="317" t="s">
        <v>5535</v>
      </c>
      <c r="K642" s="259"/>
      <c r="L642" s="144" t="s">
        <v>5473</v>
      </c>
      <c r="M642" s="318" t="s">
        <v>5534</v>
      </c>
      <c r="N642" s="259"/>
      <c r="O642" s="318" t="s">
        <v>5482</v>
      </c>
      <c r="P642" s="259"/>
      <c r="Q642" s="146"/>
      <c r="R642" s="147"/>
    </row>
    <row r="643" spans="1:18" ht="21" hidden="1" customHeight="1">
      <c r="A643" s="316" t="s">
        <v>4195</v>
      </c>
      <c r="B643" s="259"/>
      <c r="C643" s="325" t="s">
        <v>5537</v>
      </c>
      <c r="D643" s="259"/>
      <c r="E643" s="144" t="s">
        <v>5479</v>
      </c>
      <c r="F643" s="144" t="s">
        <v>5534</v>
      </c>
      <c r="G643" s="318" t="s">
        <v>5482</v>
      </c>
      <c r="H643" s="259"/>
      <c r="I643" s="145" t="s">
        <v>170</v>
      </c>
      <c r="J643" s="317" t="s">
        <v>5535</v>
      </c>
      <c r="K643" s="259"/>
      <c r="L643" s="144" t="s">
        <v>5473</v>
      </c>
      <c r="M643" s="318" t="s">
        <v>5534</v>
      </c>
      <c r="N643" s="259"/>
      <c r="O643" s="318" t="s">
        <v>5482</v>
      </c>
      <c r="P643" s="259"/>
      <c r="Q643" s="146"/>
      <c r="R643" s="147"/>
    </row>
    <row r="644" spans="1:18" ht="21" hidden="1" customHeight="1">
      <c r="A644" s="316" t="s">
        <v>4198</v>
      </c>
      <c r="B644" s="259"/>
      <c r="C644" s="325" t="s">
        <v>5533</v>
      </c>
      <c r="D644" s="259"/>
      <c r="E644" s="144" t="s">
        <v>5479</v>
      </c>
      <c r="F644" s="144" t="s">
        <v>5534</v>
      </c>
      <c r="G644" s="318" t="s">
        <v>5482</v>
      </c>
      <c r="H644" s="259"/>
      <c r="I644" s="145" t="s">
        <v>170</v>
      </c>
      <c r="J644" s="317" t="s">
        <v>5535</v>
      </c>
      <c r="K644" s="259"/>
      <c r="L644" s="144" t="s">
        <v>5473</v>
      </c>
      <c r="M644" s="318" t="s">
        <v>5534</v>
      </c>
      <c r="N644" s="259"/>
      <c r="O644" s="318" t="s">
        <v>5482</v>
      </c>
      <c r="P644" s="259"/>
      <c r="Q644" s="146"/>
      <c r="R644" s="147"/>
    </row>
    <row r="645" spans="1:18" ht="21" hidden="1" customHeight="1">
      <c r="A645" s="316" t="s">
        <v>4200</v>
      </c>
      <c r="B645" s="259"/>
      <c r="C645" s="325" t="s">
        <v>5537</v>
      </c>
      <c r="D645" s="259"/>
      <c r="E645" s="144" t="s">
        <v>5479</v>
      </c>
      <c r="F645" s="144" t="s">
        <v>5534</v>
      </c>
      <c r="G645" s="318" t="s">
        <v>5482</v>
      </c>
      <c r="H645" s="259"/>
      <c r="I645" s="145" t="s">
        <v>170</v>
      </c>
      <c r="J645" s="317" t="s">
        <v>5535</v>
      </c>
      <c r="K645" s="259"/>
      <c r="L645" s="144" t="s">
        <v>5473</v>
      </c>
      <c r="M645" s="318" t="s">
        <v>5534</v>
      </c>
      <c r="N645" s="259"/>
      <c r="O645" s="318" t="s">
        <v>5482</v>
      </c>
      <c r="P645" s="259"/>
      <c r="Q645" s="146"/>
      <c r="R645" s="147"/>
    </row>
    <row r="646" spans="1:18" ht="21" hidden="1" customHeight="1">
      <c r="A646" s="316" t="s">
        <v>4203</v>
      </c>
      <c r="B646" s="259"/>
      <c r="C646" s="325" t="s">
        <v>5533</v>
      </c>
      <c r="D646" s="259"/>
      <c r="E646" s="144" t="s">
        <v>5479</v>
      </c>
      <c r="F646" s="144" t="s">
        <v>5534</v>
      </c>
      <c r="G646" s="318" t="s">
        <v>5482</v>
      </c>
      <c r="H646" s="259"/>
      <c r="I646" s="145" t="s">
        <v>170</v>
      </c>
      <c r="J646" s="317" t="s">
        <v>5535</v>
      </c>
      <c r="K646" s="259"/>
      <c r="L646" s="144" t="s">
        <v>5473</v>
      </c>
      <c r="M646" s="318" t="s">
        <v>5534</v>
      </c>
      <c r="N646" s="259"/>
      <c r="O646" s="318" t="s">
        <v>5482</v>
      </c>
      <c r="P646" s="259"/>
      <c r="Q646" s="146"/>
      <c r="R646" s="147"/>
    </row>
    <row r="647" spans="1:18" ht="21" hidden="1" customHeight="1">
      <c r="A647" s="316" t="s">
        <v>4205</v>
      </c>
      <c r="B647" s="259"/>
      <c r="C647" s="325" t="s">
        <v>5533</v>
      </c>
      <c r="D647" s="259"/>
      <c r="E647" s="144" t="s">
        <v>5479</v>
      </c>
      <c r="F647" s="144" t="s">
        <v>5534</v>
      </c>
      <c r="G647" s="318" t="s">
        <v>5482</v>
      </c>
      <c r="H647" s="259"/>
      <c r="I647" s="145" t="s">
        <v>170</v>
      </c>
      <c r="J647" s="317" t="s">
        <v>5535</v>
      </c>
      <c r="K647" s="259"/>
      <c r="L647" s="144" t="s">
        <v>5473</v>
      </c>
      <c r="M647" s="318" t="s">
        <v>5534</v>
      </c>
      <c r="N647" s="259"/>
      <c r="O647" s="318" t="s">
        <v>5482</v>
      </c>
      <c r="P647" s="259"/>
      <c r="Q647" s="146"/>
      <c r="R647" s="147"/>
    </row>
    <row r="648" spans="1:18" ht="21" hidden="1" customHeight="1">
      <c r="A648" s="316" t="s">
        <v>4208</v>
      </c>
      <c r="B648" s="259"/>
      <c r="C648" s="325" t="s">
        <v>5533</v>
      </c>
      <c r="D648" s="259"/>
      <c r="E648" s="144" t="s">
        <v>5479</v>
      </c>
      <c r="F648" s="144" t="s">
        <v>5534</v>
      </c>
      <c r="G648" s="318" t="s">
        <v>5482</v>
      </c>
      <c r="H648" s="259"/>
      <c r="I648" s="145" t="s">
        <v>170</v>
      </c>
      <c r="J648" s="317" t="s">
        <v>5535</v>
      </c>
      <c r="K648" s="259"/>
      <c r="L648" s="144" t="s">
        <v>5473</v>
      </c>
      <c r="M648" s="318" t="s">
        <v>5534</v>
      </c>
      <c r="N648" s="259"/>
      <c r="O648" s="318" t="s">
        <v>5482</v>
      </c>
      <c r="P648" s="259"/>
      <c r="Q648" s="146"/>
      <c r="R648" s="147"/>
    </row>
    <row r="649" spans="1:18" ht="21" hidden="1" customHeight="1">
      <c r="A649" s="316" t="s">
        <v>1859</v>
      </c>
      <c r="B649" s="259"/>
      <c r="C649" s="325" t="s">
        <v>5538</v>
      </c>
      <c r="D649" s="259"/>
      <c r="E649" s="144" t="s">
        <v>5479</v>
      </c>
      <c r="F649" s="144" t="s">
        <v>5534</v>
      </c>
      <c r="G649" s="318" t="s">
        <v>5482</v>
      </c>
      <c r="H649" s="259"/>
      <c r="I649" s="145" t="s">
        <v>170</v>
      </c>
      <c r="J649" s="317" t="s">
        <v>5535</v>
      </c>
      <c r="K649" s="259"/>
      <c r="L649" s="144" t="s">
        <v>5473</v>
      </c>
      <c r="M649" s="318" t="s">
        <v>5534</v>
      </c>
      <c r="N649" s="259"/>
      <c r="O649" s="318" t="s">
        <v>5482</v>
      </c>
      <c r="P649" s="259"/>
      <c r="Q649" s="146"/>
      <c r="R649" s="147"/>
    </row>
    <row r="650" spans="1:18" ht="21" hidden="1" customHeight="1">
      <c r="A650" s="316" t="s">
        <v>1862</v>
      </c>
      <c r="B650" s="259"/>
      <c r="C650" s="325" t="s">
        <v>5538</v>
      </c>
      <c r="D650" s="259"/>
      <c r="E650" s="144" t="s">
        <v>5479</v>
      </c>
      <c r="F650" s="144" t="s">
        <v>5534</v>
      </c>
      <c r="G650" s="318" t="s">
        <v>5482</v>
      </c>
      <c r="H650" s="259"/>
      <c r="I650" s="145" t="s">
        <v>170</v>
      </c>
      <c r="J650" s="317" t="s">
        <v>5535</v>
      </c>
      <c r="K650" s="259"/>
      <c r="L650" s="144" t="s">
        <v>5473</v>
      </c>
      <c r="M650" s="318" t="s">
        <v>5534</v>
      </c>
      <c r="N650" s="259"/>
      <c r="O650" s="318" t="s">
        <v>5482</v>
      </c>
      <c r="P650" s="259"/>
      <c r="Q650" s="146"/>
      <c r="R650" s="147"/>
    </row>
    <row r="651" spans="1:18" ht="21" hidden="1" customHeight="1">
      <c r="A651" s="316" t="s">
        <v>1865</v>
      </c>
      <c r="B651" s="259"/>
      <c r="C651" s="325" t="s">
        <v>5533</v>
      </c>
      <c r="D651" s="259"/>
      <c r="E651" s="144" t="s">
        <v>5479</v>
      </c>
      <c r="F651" s="144" t="s">
        <v>5534</v>
      </c>
      <c r="G651" s="318" t="s">
        <v>5482</v>
      </c>
      <c r="H651" s="259"/>
      <c r="I651" s="145" t="s">
        <v>170</v>
      </c>
      <c r="J651" s="317" t="s">
        <v>5535</v>
      </c>
      <c r="K651" s="259"/>
      <c r="L651" s="144" t="s">
        <v>5473</v>
      </c>
      <c r="M651" s="318" t="s">
        <v>5534</v>
      </c>
      <c r="N651" s="259"/>
      <c r="O651" s="318" t="s">
        <v>5482</v>
      </c>
      <c r="P651" s="259"/>
      <c r="Q651" s="146"/>
      <c r="R651" s="147"/>
    </row>
    <row r="652" spans="1:18" ht="21" hidden="1" customHeight="1">
      <c r="A652" s="316" t="s">
        <v>1868</v>
      </c>
      <c r="B652" s="259"/>
      <c r="C652" s="325" t="s">
        <v>5533</v>
      </c>
      <c r="D652" s="259"/>
      <c r="E652" s="144" t="s">
        <v>5479</v>
      </c>
      <c r="F652" s="144" t="s">
        <v>5534</v>
      </c>
      <c r="G652" s="318" t="s">
        <v>5482</v>
      </c>
      <c r="H652" s="259"/>
      <c r="I652" s="145" t="s">
        <v>170</v>
      </c>
      <c r="J652" s="317" t="s">
        <v>5535</v>
      </c>
      <c r="K652" s="259"/>
      <c r="L652" s="144" t="s">
        <v>5473</v>
      </c>
      <c r="M652" s="318" t="s">
        <v>5534</v>
      </c>
      <c r="N652" s="259"/>
      <c r="O652" s="318" t="s">
        <v>5482</v>
      </c>
      <c r="P652" s="259"/>
      <c r="Q652" s="146"/>
      <c r="R652" s="147"/>
    </row>
    <row r="653" spans="1:18" ht="21" hidden="1" customHeight="1">
      <c r="A653" s="316" t="s">
        <v>1870</v>
      </c>
      <c r="B653" s="259"/>
      <c r="C653" s="325" t="s">
        <v>5533</v>
      </c>
      <c r="D653" s="259"/>
      <c r="E653" s="144" t="s">
        <v>5479</v>
      </c>
      <c r="F653" s="144" t="s">
        <v>5534</v>
      </c>
      <c r="G653" s="318" t="s">
        <v>5482</v>
      </c>
      <c r="H653" s="259"/>
      <c r="I653" s="145" t="s">
        <v>170</v>
      </c>
      <c r="J653" s="317" t="s">
        <v>5535</v>
      </c>
      <c r="K653" s="259"/>
      <c r="L653" s="144" t="s">
        <v>5473</v>
      </c>
      <c r="M653" s="318" t="s">
        <v>5534</v>
      </c>
      <c r="N653" s="259"/>
      <c r="O653" s="318" t="s">
        <v>5482</v>
      </c>
      <c r="P653" s="259"/>
      <c r="Q653" s="146"/>
      <c r="R653" s="147"/>
    </row>
    <row r="654" spans="1:18" ht="21" hidden="1" customHeight="1">
      <c r="A654" s="316" t="s">
        <v>4211</v>
      </c>
      <c r="B654" s="259"/>
      <c r="C654" s="325" t="s">
        <v>5533</v>
      </c>
      <c r="D654" s="259"/>
      <c r="E654" s="144" t="s">
        <v>5479</v>
      </c>
      <c r="F654" s="144" t="s">
        <v>5534</v>
      </c>
      <c r="G654" s="318" t="s">
        <v>5482</v>
      </c>
      <c r="H654" s="259"/>
      <c r="I654" s="145" t="s">
        <v>170</v>
      </c>
      <c r="J654" s="317" t="s">
        <v>5535</v>
      </c>
      <c r="K654" s="259"/>
      <c r="L654" s="144" t="s">
        <v>5473</v>
      </c>
      <c r="M654" s="318" t="s">
        <v>5534</v>
      </c>
      <c r="N654" s="259"/>
      <c r="O654" s="318" t="s">
        <v>5482</v>
      </c>
      <c r="P654" s="259"/>
      <c r="Q654" s="146"/>
      <c r="R654" s="147"/>
    </row>
    <row r="655" spans="1:18" ht="21" hidden="1" customHeight="1">
      <c r="A655" s="316" t="s">
        <v>4214</v>
      </c>
      <c r="B655" s="259"/>
      <c r="C655" s="325" t="s">
        <v>5533</v>
      </c>
      <c r="D655" s="259"/>
      <c r="E655" s="144" t="s">
        <v>5479</v>
      </c>
      <c r="F655" s="144" t="s">
        <v>5534</v>
      </c>
      <c r="G655" s="318" t="s">
        <v>5482</v>
      </c>
      <c r="H655" s="259"/>
      <c r="I655" s="145" t="s">
        <v>170</v>
      </c>
      <c r="J655" s="317" t="s">
        <v>5535</v>
      </c>
      <c r="K655" s="259"/>
      <c r="L655" s="144" t="s">
        <v>5473</v>
      </c>
      <c r="M655" s="318" t="s">
        <v>5534</v>
      </c>
      <c r="N655" s="259"/>
      <c r="O655" s="318" t="s">
        <v>5482</v>
      </c>
      <c r="P655" s="259"/>
      <c r="Q655" s="146"/>
      <c r="R655" s="147"/>
    </row>
    <row r="656" spans="1:18" ht="21" hidden="1" customHeight="1">
      <c r="A656" s="316" t="s">
        <v>4217</v>
      </c>
      <c r="B656" s="259"/>
      <c r="C656" s="325" t="s">
        <v>5533</v>
      </c>
      <c r="D656" s="259"/>
      <c r="E656" s="144" t="s">
        <v>5479</v>
      </c>
      <c r="F656" s="144" t="s">
        <v>5534</v>
      </c>
      <c r="G656" s="318" t="s">
        <v>5482</v>
      </c>
      <c r="H656" s="259"/>
      <c r="I656" s="145" t="s">
        <v>170</v>
      </c>
      <c r="J656" s="317" t="s">
        <v>5535</v>
      </c>
      <c r="K656" s="259"/>
      <c r="L656" s="144" t="s">
        <v>5473</v>
      </c>
      <c r="M656" s="318" t="s">
        <v>5534</v>
      </c>
      <c r="N656" s="259"/>
      <c r="O656" s="318" t="s">
        <v>5482</v>
      </c>
      <c r="P656" s="259"/>
      <c r="Q656" s="146"/>
      <c r="R656" s="147"/>
    </row>
    <row r="657" spans="1:18" ht="21" hidden="1" customHeight="1">
      <c r="A657" s="316" t="s">
        <v>1873</v>
      </c>
      <c r="B657" s="259"/>
      <c r="C657" s="317" t="s">
        <v>5539</v>
      </c>
      <c r="D657" s="259"/>
      <c r="E657" s="144" t="s">
        <v>5479</v>
      </c>
      <c r="F657" s="144" t="s">
        <v>5534</v>
      </c>
      <c r="G657" s="318" t="s">
        <v>5482</v>
      </c>
      <c r="H657" s="259"/>
      <c r="I657" s="145" t="s">
        <v>170</v>
      </c>
      <c r="J657" s="317" t="s">
        <v>5535</v>
      </c>
      <c r="K657" s="259"/>
      <c r="L657" s="144" t="s">
        <v>5473</v>
      </c>
      <c r="M657" s="318" t="s">
        <v>5534</v>
      </c>
      <c r="N657" s="259"/>
      <c r="O657" s="318" t="s">
        <v>5482</v>
      </c>
      <c r="P657" s="259"/>
      <c r="Q657" s="146"/>
      <c r="R657" s="147"/>
    </row>
    <row r="658" spans="1:18" ht="21" hidden="1" customHeight="1">
      <c r="A658" s="316" t="s">
        <v>1877</v>
      </c>
      <c r="B658" s="259"/>
      <c r="C658" s="325" t="s">
        <v>5540</v>
      </c>
      <c r="D658" s="259"/>
      <c r="E658" s="144" t="s">
        <v>5479</v>
      </c>
      <c r="F658" s="144" t="s">
        <v>5534</v>
      </c>
      <c r="G658" s="318" t="s">
        <v>5482</v>
      </c>
      <c r="H658" s="259"/>
      <c r="I658" s="145" t="s">
        <v>170</v>
      </c>
      <c r="J658" s="317" t="s">
        <v>5535</v>
      </c>
      <c r="K658" s="259"/>
      <c r="L658" s="144" t="s">
        <v>5473</v>
      </c>
      <c r="M658" s="318" t="s">
        <v>5534</v>
      </c>
      <c r="N658" s="259"/>
      <c r="O658" s="318" t="s">
        <v>5482</v>
      </c>
      <c r="P658" s="259"/>
      <c r="Q658" s="146"/>
      <c r="R658" s="147"/>
    </row>
    <row r="659" spans="1:18" ht="21" hidden="1" customHeight="1">
      <c r="A659" s="316" t="s">
        <v>1881</v>
      </c>
      <c r="B659" s="259"/>
      <c r="C659" s="325" t="s">
        <v>5540</v>
      </c>
      <c r="D659" s="259"/>
      <c r="E659" s="144" t="s">
        <v>5479</v>
      </c>
      <c r="F659" s="144" t="s">
        <v>5534</v>
      </c>
      <c r="G659" s="318" t="s">
        <v>5482</v>
      </c>
      <c r="H659" s="259"/>
      <c r="I659" s="145" t="s">
        <v>170</v>
      </c>
      <c r="J659" s="317" t="s">
        <v>5535</v>
      </c>
      <c r="K659" s="259"/>
      <c r="L659" s="144" t="s">
        <v>5473</v>
      </c>
      <c r="M659" s="318" t="s">
        <v>5534</v>
      </c>
      <c r="N659" s="259"/>
      <c r="O659" s="318" t="s">
        <v>5482</v>
      </c>
      <c r="P659" s="259"/>
      <c r="Q659" s="146"/>
      <c r="R659" s="147"/>
    </row>
    <row r="660" spans="1:18" ht="21" hidden="1" customHeight="1">
      <c r="A660" s="316" t="s">
        <v>1884</v>
      </c>
      <c r="B660" s="259"/>
      <c r="C660" s="325" t="s">
        <v>5540</v>
      </c>
      <c r="D660" s="259"/>
      <c r="E660" s="144" t="s">
        <v>5479</v>
      </c>
      <c r="F660" s="144" t="s">
        <v>5534</v>
      </c>
      <c r="G660" s="318" t="s">
        <v>5482</v>
      </c>
      <c r="H660" s="259"/>
      <c r="I660" s="145" t="s">
        <v>170</v>
      </c>
      <c r="J660" s="317" t="s">
        <v>5535</v>
      </c>
      <c r="K660" s="259"/>
      <c r="L660" s="144" t="s">
        <v>5473</v>
      </c>
      <c r="M660" s="318" t="s">
        <v>5534</v>
      </c>
      <c r="N660" s="259"/>
      <c r="O660" s="318" t="s">
        <v>5482</v>
      </c>
      <c r="P660" s="259"/>
      <c r="Q660" s="146"/>
      <c r="R660" s="147"/>
    </row>
    <row r="661" spans="1:18" ht="21" hidden="1" customHeight="1">
      <c r="A661" s="316" t="s">
        <v>1887</v>
      </c>
      <c r="B661" s="259"/>
      <c r="C661" s="325" t="s">
        <v>5540</v>
      </c>
      <c r="D661" s="259"/>
      <c r="E661" s="144" t="s">
        <v>5479</v>
      </c>
      <c r="F661" s="144" t="s">
        <v>5534</v>
      </c>
      <c r="G661" s="318" t="s">
        <v>5482</v>
      </c>
      <c r="H661" s="259"/>
      <c r="I661" s="145" t="s">
        <v>170</v>
      </c>
      <c r="J661" s="317" t="s">
        <v>5535</v>
      </c>
      <c r="K661" s="259"/>
      <c r="L661" s="144" t="s">
        <v>5473</v>
      </c>
      <c r="M661" s="318" t="s">
        <v>5534</v>
      </c>
      <c r="N661" s="259"/>
      <c r="O661" s="318" t="s">
        <v>5482</v>
      </c>
      <c r="P661" s="259"/>
      <c r="Q661" s="146"/>
      <c r="R661" s="147"/>
    </row>
    <row r="662" spans="1:18" ht="21" hidden="1" customHeight="1">
      <c r="A662" s="316" t="s">
        <v>1894</v>
      </c>
      <c r="B662" s="259"/>
      <c r="C662" s="325" t="s">
        <v>5540</v>
      </c>
      <c r="D662" s="259"/>
      <c r="E662" s="144" t="s">
        <v>5479</v>
      </c>
      <c r="F662" s="144" t="s">
        <v>5534</v>
      </c>
      <c r="G662" s="318" t="s">
        <v>5482</v>
      </c>
      <c r="H662" s="259"/>
      <c r="I662" s="145" t="s">
        <v>170</v>
      </c>
      <c r="J662" s="317" t="s">
        <v>5535</v>
      </c>
      <c r="K662" s="259"/>
      <c r="L662" s="144" t="s">
        <v>5473</v>
      </c>
      <c r="M662" s="318" t="s">
        <v>5534</v>
      </c>
      <c r="N662" s="259"/>
      <c r="O662" s="318" t="s">
        <v>5482</v>
      </c>
      <c r="P662" s="259"/>
      <c r="Q662" s="146"/>
      <c r="R662" s="147"/>
    </row>
    <row r="663" spans="1:18" ht="21" hidden="1" customHeight="1">
      <c r="A663" s="316" t="s">
        <v>1897</v>
      </c>
      <c r="B663" s="259"/>
      <c r="C663" s="325" t="s">
        <v>5540</v>
      </c>
      <c r="D663" s="259"/>
      <c r="E663" s="144" t="s">
        <v>5479</v>
      </c>
      <c r="F663" s="144" t="s">
        <v>5534</v>
      </c>
      <c r="G663" s="318" t="s">
        <v>5482</v>
      </c>
      <c r="H663" s="259"/>
      <c r="I663" s="145" t="s">
        <v>170</v>
      </c>
      <c r="J663" s="317" t="s">
        <v>5535</v>
      </c>
      <c r="K663" s="259"/>
      <c r="L663" s="144" t="s">
        <v>5473</v>
      </c>
      <c r="M663" s="318" t="s">
        <v>5534</v>
      </c>
      <c r="N663" s="259"/>
      <c r="O663" s="318" t="s">
        <v>5482</v>
      </c>
      <c r="P663" s="259"/>
      <c r="Q663" s="146"/>
      <c r="R663" s="147"/>
    </row>
    <row r="664" spans="1:18" ht="21" hidden="1" customHeight="1">
      <c r="A664" s="316" t="s">
        <v>1900</v>
      </c>
      <c r="B664" s="259"/>
      <c r="C664" s="325" t="s">
        <v>5540</v>
      </c>
      <c r="D664" s="259"/>
      <c r="E664" s="144" t="s">
        <v>5479</v>
      </c>
      <c r="F664" s="144" t="s">
        <v>5534</v>
      </c>
      <c r="G664" s="318" t="s">
        <v>5482</v>
      </c>
      <c r="H664" s="259"/>
      <c r="I664" s="145" t="s">
        <v>170</v>
      </c>
      <c r="J664" s="317" t="s">
        <v>5535</v>
      </c>
      <c r="K664" s="259"/>
      <c r="L664" s="144" t="s">
        <v>5473</v>
      </c>
      <c r="M664" s="318" t="s">
        <v>5534</v>
      </c>
      <c r="N664" s="259"/>
      <c r="O664" s="318" t="s">
        <v>5482</v>
      </c>
      <c r="P664" s="259"/>
      <c r="Q664" s="146"/>
      <c r="R664" s="147"/>
    </row>
    <row r="665" spans="1:18" ht="21" hidden="1" customHeight="1">
      <c r="A665" s="316" t="s">
        <v>1903</v>
      </c>
      <c r="B665" s="259"/>
      <c r="C665" s="325" t="s">
        <v>5540</v>
      </c>
      <c r="D665" s="259"/>
      <c r="E665" s="144" t="s">
        <v>5479</v>
      </c>
      <c r="F665" s="144" t="s">
        <v>5534</v>
      </c>
      <c r="G665" s="318" t="s">
        <v>5482</v>
      </c>
      <c r="H665" s="259"/>
      <c r="I665" s="145" t="s">
        <v>170</v>
      </c>
      <c r="J665" s="317" t="s">
        <v>5535</v>
      </c>
      <c r="K665" s="259"/>
      <c r="L665" s="144" t="s">
        <v>5473</v>
      </c>
      <c r="M665" s="318" t="s">
        <v>5534</v>
      </c>
      <c r="N665" s="259"/>
      <c r="O665" s="318" t="s">
        <v>5482</v>
      </c>
      <c r="P665" s="259"/>
      <c r="Q665" s="146"/>
      <c r="R665" s="147"/>
    </row>
    <row r="666" spans="1:18" ht="21" hidden="1" customHeight="1">
      <c r="A666" s="316" t="s">
        <v>1906</v>
      </c>
      <c r="B666" s="259"/>
      <c r="C666" s="325" t="s">
        <v>5540</v>
      </c>
      <c r="D666" s="259"/>
      <c r="E666" s="144" t="s">
        <v>5479</v>
      </c>
      <c r="F666" s="144" t="s">
        <v>5534</v>
      </c>
      <c r="G666" s="318" t="s">
        <v>5482</v>
      </c>
      <c r="H666" s="259"/>
      <c r="I666" s="145" t="s">
        <v>170</v>
      </c>
      <c r="J666" s="317" t="s">
        <v>5535</v>
      </c>
      <c r="K666" s="259"/>
      <c r="L666" s="144" t="s">
        <v>5473</v>
      </c>
      <c r="M666" s="318" t="s">
        <v>5534</v>
      </c>
      <c r="N666" s="259"/>
      <c r="O666" s="318" t="s">
        <v>5482</v>
      </c>
      <c r="P666" s="259"/>
      <c r="Q666" s="146"/>
      <c r="R666" s="147"/>
    </row>
    <row r="667" spans="1:18" ht="21" hidden="1" customHeight="1">
      <c r="A667" s="316" t="s">
        <v>1909</v>
      </c>
      <c r="B667" s="259"/>
      <c r="C667" s="325" t="s">
        <v>5540</v>
      </c>
      <c r="D667" s="259"/>
      <c r="E667" s="144" t="s">
        <v>5479</v>
      </c>
      <c r="F667" s="144" t="s">
        <v>5534</v>
      </c>
      <c r="G667" s="318" t="s">
        <v>5482</v>
      </c>
      <c r="H667" s="259"/>
      <c r="I667" s="145" t="s">
        <v>170</v>
      </c>
      <c r="J667" s="317" t="s">
        <v>5535</v>
      </c>
      <c r="K667" s="259"/>
      <c r="L667" s="144" t="s">
        <v>5473</v>
      </c>
      <c r="M667" s="318" t="s">
        <v>5534</v>
      </c>
      <c r="N667" s="259"/>
      <c r="O667" s="318" t="s">
        <v>5482</v>
      </c>
      <c r="P667" s="259"/>
      <c r="Q667" s="146"/>
      <c r="R667" s="147"/>
    </row>
    <row r="668" spans="1:18" ht="21" hidden="1" customHeight="1">
      <c r="A668" s="316" t="s">
        <v>1912</v>
      </c>
      <c r="B668" s="259"/>
      <c r="C668" s="325" t="s">
        <v>5540</v>
      </c>
      <c r="D668" s="259"/>
      <c r="E668" s="144" t="s">
        <v>5479</v>
      </c>
      <c r="F668" s="144" t="s">
        <v>5534</v>
      </c>
      <c r="G668" s="318" t="s">
        <v>5482</v>
      </c>
      <c r="H668" s="259"/>
      <c r="I668" s="145" t="s">
        <v>170</v>
      </c>
      <c r="J668" s="317" t="s">
        <v>5535</v>
      </c>
      <c r="K668" s="259"/>
      <c r="L668" s="144" t="s">
        <v>5473</v>
      </c>
      <c r="M668" s="318" t="s">
        <v>5534</v>
      </c>
      <c r="N668" s="259"/>
      <c r="O668" s="318" t="s">
        <v>5482</v>
      </c>
      <c r="P668" s="259"/>
      <c r="Q668" s="146"/>
      <c r="R668" s="147"/>
    </row>
    <row r="669" spans="1:18" ht="21" hidden="1" customHeight="1">
      <c r="A669" s="316" t="s">
        <v>1915</v>
      </c>
      <c r="B669" s="259"/>
      <c r="C669" s="325" t="s">
        <v>5540</v>
      </c>
      <c r="D669" s="259"/>
      <c r="E669" s="144" t="s">
        <v>5479</v>
      </c>
      <c r="F669" s="144" t="s">
        <v>5534</v>
      </c>
      <c r="G669" s="318" t="s">
        <v>5482</v>
      </c>
      <c r="H669" s="259"/>
      <c r="I669" s="145" t="s">
        <v>170</v>
      </c>
      <c r="J669" s="317" t="s">
        <v>5535</v>
      </c>
      <c r="K669" s="259"/>
      <c r="L669" s="144" t="s">
        <v>5473</v>
      </c>
      <c r="M669" s="318" t="s">
        <v>5534</v>
      </c>
      <c r="N669" s="259"/>
      <c r="O669" s="318" t="s">
        <v>5482</v>
      </c>
      <c r="P669" s="259"/>
      <c r="Q669" s="146"/>
      <c r="R669" s="147"/>
    </row>
    <row r="670" spans="1:18" ht="21" hidden="1" customHeight="1">
      <c r="A670" s="316" t="s">
        <v>1918</v>
      </c>
      <c r="B670" s="259"/>
      <c r="C670" s="325" t="s">
        <v>5540</v>
      </c>
      <c r="D670" s="259"/>
      <c r="E670" s="144" t="s">
        <v>5479</v>
      </c>
      <c r="F670" s="144" t="s">
        <v>5534</v>
      </c>
      <c r="G670" s="318" t="s">
        <v>5482</v>
      </c>
      <c r="H670" s="259"/>
      <c r="I670" s="145" t="s">
        <v>170</v>
      </c>
      <c r="J670" s="317" t="s">
        <v>5535</v>
      </c>
      <c r="K670" s="259"/>
      <c r="L670" s="144" t="s">
        <v>5473</v>
      </c>
      <c r="M670" s="318" t="s">
        <v>5534</v>
      </c>
      <c r="N670" s="259"/>
      <c r="O670" s="318" t="s">
        <v>5482</v>
      </c>
      <c r="P670" s="259"/>
      <c r="Q670" s="146"/>
      <c r="R670" s="147"/>
    </row>
    <row r="671" spans="1:18" ht="21" hidden="1" customHeight="1">
      <c r="A671" s="316" t="s">
        <v>4220</v>
      </c>
      <c r="B671" s="259"/>
      <c r="C671" s="325" t="s">
        <v>5540</v>
      </c>
      <c r="D671" s="259"/>
      <c r="E671" s="144" t="s">
        <v>5479</v>
      </c>
      <c r="F671" s="144" t="s">
        <v>5534</v>
      </c>
      <c r="G671" s="318" t="s">
        <v>5482</v>
      </c>
      <c r="H671" s="259"/>
      <c r="I671" s="145" t="s">
        <v>170</v>
      </c>
      <c r="J671" s="317" t="s">
        <v>5535</v>
      </c>
      <c r="K671" s="259"/>
      <c r="L671" s="144" t="s">
        <v>5473</v>
      </c>
      <c r="M671" s="318" t="s">
        <v>5534</v>
      </c>
      <c r="N671" s="259"/>
      <c r="O671" s="318" t="s">
        <v>5482</v>
      </c>
      <c r="P671" s="259"/>
      <c r="Q671" s="146"/>
      <c r="R671" s="147"/>
    </row>
    <row r="672" spans="1:18" ht="21" hidden="1" customHeight="1">
      <c r="A672" s="316" t="s">
        <v>4225</v>
      </c>
      <c r="B672" s="259"/>
      <c r="C672" s="325" t="s">
        <v>5540</v>
      </c>
      <c r="D672" s="259"/>
      <c r="E672" s="144" t="s">
        <v>5479</v>
      </c>
      <c r="F672" s="144" t="s">
        <v>5534</v>
      </c>
      <c r="G672" s="318" t="s">
        <v>5482</v>
      </c>
      <c r="H672" s="259"/>
      <c r="I672" s="145" t="s">
        <v>170</v>
      </c>
      <c r="J672" s="317" t="s">
        <v>5535</v>
      </c>
      <c r="K672" s="259"/>
      <c r="L672" s="144" t="s">
        <v>5473</v>
      </c>
      <c r="M672" s="318" t="s">
        <v>5534</v>
      </c>
      <c r="N672" s="259"/>
      <c r="O672" s="318" t="s">
        <v>5482</v>
      </c>
      <c r="P672" s="259"/>
      <c r="Q672" s="146"/>
      <c r="R672" s="147"/>
    </row>
    <row r="673" spans="1:18" ht="21" hidden="1" customHeight="1">
      <c r="A673" s="316" t="s">
        <v>4228</v>
      </c>
      <c r="B673" s="259"/>
      <c r="C673" s="325" t="s">
        <v>5540</v>
      </c>
      <c r="D673" s="259"/>
      <c r="E673" s="144" t="s">
        <v>5479</v>
      </c>
      <c r="F673" s="144" t="s">
        <v>5534</v>
      </c>
      <c r="G673" s="318" t="s">
        <v>5482</v>
      </c>
      <c r="H673" s="259"/>
      <c r="I673" s="145" t="s">
        <v>170</v>
      </c>
      <c r="J673" s="317" t="s">
        <v>5535</v>
      </c>
      <c r="K673" s="259"/>
      <c r="L673" s="144" t="s">
        <v>5473</v>
      </c>
      <c r="M673" s="318" t="s">
        <v>5534</v>
      </c>
      <c r="N673" s="259"/>
      <c r="O673" s="318" t="s">
        <v>5482</v>
      </c>
      <c r="P673" s="259"/>
      <c r="Q673" s="146"/>
      <c r="R673" s="147"/>
    </row>
    <row r="674" spans="1:18" ht="21" hidden="1" customHeight="1">
      <c r="A674" s="316" t="s">
        <v>4232</v>
      </c>
      <c r="B674" s="259"/>
      <c r="C674" s="325" t="s">
        <v>5540</v>
      </c>
      <c r="D674" s="259"/>
      <c r="E674" s="144" t="s">
        <v>5479</v>
      </c>
      <c r="F674" s="144" t="s">
        <v>5534</v>
      </c>
      <c r="G674" s="318" t="s">
        <v>5482</v>
      </c>
      <c r="H674" s="259"/>
      <c r="I674" s="145" t="s">
        <v>170</v>
      </c>
      <c r="J674" s="317" t="s">
        <v>5535</v>
      </c>
      <c r="K674" s="259"/>
      <c r="L674" s="144" t="s">
        <v>5473</v>
      </c>
      <c r="M674" s="318" t="s">
        <v>5534</v>
      </c>
      <c r="N674" s="259"/>
      <c r="O674" s="318" t="s">
        <v>5482</v>
      </c>
      <c r="P674" s="259"/>
      <c r="Q674" s="146"/>
      <c r="R674" s="147"/>
    </row>
    <row r="675" spans="1:18" ht="21" hidden="1" customHeight="1">
      <c r="A675" s="316" t="s">
        <v>4235</v>
      </c>
      <c r="B675" s="259"/>
      <c r="C675" s="325" t="s">
        <v>5540</v>
      </c>
      <c r="D675" s="259"/>
      <c r="E675" s="144" t="s">
        <v>5479</v>
      </c>
      <c r="F675" s="144" t="s">
        <v>5534</v>
      </c>
      <c r="G675" s="318" t="s">
        <v>5482</v>
      </c>
      <c r="H675" s="259"/>
      <c r="I675" s="145" t="s">
        <v>170</v>
      </c>
      <c r="J675" s="317" t="s">
        <v>5535</v>
      </c>
      <c r="K675" s="259"/>
      <c r="L675" s="144" t="s">
        <v>5473</v>
      </c>
      <c r="M675" s="318" t="s">
        <v>5534</v>
      </c>
      <c r="N675" s="259"/>
      <c r="O675" s="318" t="s">
        <v>5482</v>
      </c>
      <c r="P675" s="259"/>
      <c r="Q675" s="146"/>
      <c r="R675" s="147"/>
    </row>
    <row r="676" spans="1:18" ht="21" hidden="1" customHeight="1">
      <c r="A676" s="316" t="s">
        <v>4238</v>
      </c>
      <c r="B676" s="259"/>
      <c r="C676" s="325" t="s">
        <v>5540</v>
      </c>
      <c r="D676" s="259"/>
      <c r="E676" s="144" t="s">
        <v>5479</v>
      </c>
      <c r="F676" s="144" t="s">
        <v>5534</v>
      </c>
      <c r="G676" s="318" t="s">
        <v>5482</v>
      </c>
      <c r="H676" s="259"/>
      <c r="I676" s="145" t="s">
        <v>170</v>
      </c>
      <c r="J676" s="317" t="s">
        <v>5535</v>
      </c>
      <c r="K676" s="259"/>
      <c r="L676" s="144" t="s">
        <v>5473</v>
      </c>
      <c r="M676" s="318" t="s">
        <v>5534</v>
      </c>
      <c r="N676" s="259"/>
      <c r="O676" s="318" t="s">
        <v>5482</v>
      </c>
      <c r="P676" s="259"/>
      <c r="Q676" s="146"/>
      <c r="R676" s="147"/>
    </row>
    <row r="677" spans="1:18" ht="21" hidden="1" customHeight="1">
      <c r="A677" s="316" t="s">
        <v>4241</v>
      </c>
      <c r="B677" s="259"/>
      <c r="C677" s="325" t="s">
        <v>5540</v>
      </c>
      <c r="D677" s="259"/>
      <c r="E677" s="144" t="s">
        <v>5479</v>
      </c>
      <c r="F677" s="144" t="s">
        <v>5534</v>
      </c>
      <c r="G677" s="318" t="s">
        <v>5482</v>
      </c>
      <c r="H677" s="259"/>
      <c r="I677" s="145" t="s">
        <v>170</v>
      </c>
      <c r="J677" s="317" t="s">
        <v>5535</v>
      </c>
      <c r="K677" s="259"/>
      <c r="L677" s="144" t="s">
        <v>5473</v>
      </c>
      <c r="M677" s="318" t="s">
        <v>5534</v>
      </c>
      <c r="N677" s="259"/>
      <c r="O677" s="318" t="s">
        <v>5482</v>
      </c>
      <c r="P677" s="259"/>
      <c r="Q677" s="146"/>
      <c r="R677" s="147"/>
    </row>
    <row r="678" spans="1:18" ht="21" hidden="1" customHeight="1">
      <c r="A678" s="316" t="s">
        <v>4244</v>
      </c>
      <c r="B678" s="259"/>
      <c r="C678" s="325" t="s">
        <v>5540</v>
      </c>
      <c r="D678" s="259"/>
      <c r="E678" s="144" t="s">
        <v>5479</v>
      </c>
      <c r="F678" s="144" t="s">
        <v>5534</v>
      </c>
      <c r="G678" s="318" t="s">
        <v>5482</v>
      </c>
      <c r="H678" s="259"/>
      <c r="I678" s="145" t="s">
        <v>170</v>
      </c>
      <c r="J678" s="317" t="s">
        <v>5535</v>
      </c>
      <c r="K678" s="259"/>
      <c r="L678" s="144" t="s">
        <v>5473</v>
      </c>
      <c r="M678" s="318" t="s">
        <v>5534</v>
      </c>
      <c r="N678" s="259"/>
      <c r="O678" s="318" t="s">
        <v>5482</v>
      </c>
      <c r="P678" s="259"/>
      <c r="Q678" s="146"/>
      <c r="R678" s="147"/>
    </row>
    <row r="679" spans="1:18" ht="21" hidden="1" customHeight="1">
      <c r="A679" s="316" t="s">
        <v>4247</v>
      </c>
      <c r="B679" s="259"/>
      <c r="C679" s="325" t="s">
        <v>5540</v>
      </c>
      <c r="D679" s="259"/>
      <c r="E679" s="144" t="s">
        <v>5479</v>
      </c>
      <c r="F679" s="144" t="s">
        <v>5534</v>
      </c>
      <c r="G679" s="318" t="s">
        <v>5482</v>
      </c>
      <c r="H679" s="259"/>
      <c r="I679" s="145" t="s">
        <v>170</v>
      </c>
      <c r="J679" s="317" t="s">
        <v>5535</v>
      </c>
      <c r="K679" s="259"/>
      <c r="L679" s="144" t="s">
        <v>5473</v>
      </c>
      <c r="M679" s="318" t="s">
        <v>5534</v>
      </c>
      <c r="N679" s="259"/>
      <c r="O679" s="318" t="s">
        <v>5482</v>
      </c>
      <c r="P679" s="259"/>
      <c r="Q679" s="146"/>
      <c r="R679" s="147"/>
    </row>
    <row r="680" spans="1:18" ht="21" customHeight="1">
      <c r="A680" s="332" t="s">
        <v>1921</v>
      </c>
      <c r="B680" s="259"/>
      <c r="C680" s="333" t="s">
        <v>5540</v>
      </c>
      <c r="D680" s="259"/>
      <c r="E680" s="155" t="s">
        <v>5479</v>
      </c>
      <c r="F680" s="155" t="s">
        <v>5534</v>
      </c>
      <c r="G680" s="334" t="s">
        <v>5482</v>
      </c>
      <c r="H680" s="259"/>
      <c r="I680" s="156" t="s">
        <v>170</v>
      </c>
      <c r="J680" s="335" t="s">
        <v>5535</v>
      </c>
      <c r="K680" s="259"/>
      <c r="L680" s="155" t="s">
        <v>5473</v>
      </c>
      <c r="M680" s="334" t="s">
        <v>5534</v>
      </c>
      <c r="N680" s="259"/>
      <c r="O680" s="334" t="s">
        <v>5482</v>
      </c>
      <c r="P680" s="259"/>
      <c r="Q680" s="157"/>
      <c r="R680" s="158" t="s">
        <v>5532</v>
      </c>
    </row>
    <row r="681" spans="1:18" ht="21" hidden="1" customHeight="1">
      <c r="A681" s="316" t="s">
        <v>4250</v>
      </c>
      <c r="B681" s="259"/>
      <c r="C681" s="325" t="s">
        <v>5540</v>
      </c>
      <c r="D681" s="259"/>
      <c r="E681" s="144" t="s">
        <v>5479</v>
      </c>
      <c r="F681" s="144" t="s">
        <v>5534</v>
      </c>
      <c r="G681" s="318" t="s">
        <v>5482</v>
      </c>
      <c r="H681" s="259"/>
      <c r="I681" s="145" t="s">
        <v>170</v>
      </c>
      <c r="J681" s="317" t="s">
        <v>5535</v>
      </c>
      <c r="K681" s="259"/>
      <c r="L681" s="144" t="s">
        <v>5473</v>
      </c>
      <c r="M681" s="318" t="s">
        <v>5534</v>
      </c>
      <c r="N681" s="259"/>
      <c r="O681" s="318" t="s">
        <v>5482</v>
      </c>
      <c r="P681" s="259"/>
      <c r="Q681" s="146"/>
      <c r="R681" s="147"/>
    </row>
    <row r="682" spans="1:18" ht="21" hidden="1" customHeight="1">
      <c r="A682" s="316" t="s">
        <v>4253</v>
      </c>
      <c r="B682" s="259"/>
      <c r="C682" s="325" t="s">
        <v>5540</v>
      </c>
      <c r="D682" s="259"/>
      <c r="E682" s="144" t="s">
        <v>5479</v>
      </c>
      <c r="F682" s="144" t="s">
        <v>5534</v>
      </c>
      <c r="G682" s="318" t="s">
        <v>5482</v>
      </c>
      <c r="H682" s="259"/>
      <c r="I682" s="145" t="s">
        <v>170</v>
      </c>
      <c r="J682" s="317" t="s">
        <v>5535</v>
      </c>
      <c r="K682" s="259"/>
      <c r="L682" s="144" t="s">
        <v>5473</v>
      </c>
      <c r="M682" s="318" t="s">
        <v>5534</v>
      </c>
      <c r="N682" s="259"/>
      <c r="O682" s="318" t="s">
        <v>5482</v>
      </c>
      <c r="P682" s="259"/>
      <c r="Q682" s="146"/>
      <c r="R682" s="147"/>
    </row>
    <row r="683" spans="1:18" ht="21" hidden="1" customHeight="1">
      <c r="A683" s="316" t="s">
        <v>2388</v>
      </c>
      <c r="B683" s="259"/>
      <c r="C683" s="325" t="s">
        <v>5541</v>
      </c>
      <c r="D683" s="259"/>
      <c r="E683" s="144" t="s">
        <v>5542</v>
      </c>
      <c r="F683" s="144" t="s">
        <v>5543</v>
      </c>
      <c r="G683" s="317" t="s">
        <v>5544</v>
      </c>
      <c r="H683" s="259"/>
      <c r="I683" s="145" t="s">
        <v>170</v>
      </c>
      <c r="J683" s="317" t="s">
        <v>5472</v>
      </c>
      <c r="K683" s="259"/>
      <c r="L683" s="144" t="s">
        <v>5473</v>
      </c>
      <c r="M683" s="318" t="s">
        <v>5543</v>
      </c>
      <c r="N683" s="259"/>
      <c r="O683" s="317" t="s">
        <v>5544</v>
      </c>
      <c r="P683" s="259"/>
      <c r="Q683" s="146"/>
      <c r="R683" s="147"/>
    </row>
    <row r="684" spans="1:18" ht="21" hidden="1" customHeight="1">
      <c r="A684" s="316" t="s">
        <v>4694</v>
      </c>
      <c r="B684" s="259"/>
      <c r="C684" s="325" t="s">
        <v>2497</v>
      </c>
      <c r="D684" s="259"/>
      <c r="E684" s="144" t="s">
        <v>5479</v>
      </c>
      <c r="F684" s="144" t="s">
        <v>5543</v>
      </c>
      <c r="G684" s="317" t="s">
        <v>5544</v>
      </c>
      <c r="H684" s="259"/>
      <c r="I684" s="145" t="s">
        <v>170</v>
      </c>
      <c r="J684" s="317" t="s">
        <v>5472</v>
      </c>
      <c r="K684" s="259"/>
      <c r="L684" s="144" t="s">
        <v>5473</v>
      </c>
      <c r="M684" s="318" t="s">
        <v>5543</v>
      </c>
      <c r="N684" s="259"/>
      <c r="O684" s="317" t="s">
        <v>5544</v>
      </c>
      <c r="P684" s="259"/>
      <c r="Q684" s="146"/>
      <c r="R684" s="147"/>
    </row>
    <row r="685" spans="1:18" ht="21" hidden="1" customHeight="1">
      <c r="A685" s="316" t="s">
        <v>4689</v>
      </c>
      <c r="B685" s="259"/>
      <c r="C685" s="325" t="s">
        <v>2497</v>
      </c>
      <c r="D685" s="259"/>
      <c r="E685" s="144" t="s">
        <v>5479</v>
      </c>
      <c r="F685" s="144" t="s">
        <v>5543</v>
      </c>
      <c r="G685" s="317" t="s">
        <v>5544</v>
      </c>
      <c r="H685" s="259"/>
      <c r="I685" s="145" t="s">
        <v>170</v>
      </c>
      <c r="J685" s="317" t="s">
        <v>5472</v>
      </c>
      <c r="K685" s="259"/>
      <c r="L685" s="144" t="s">
        <v>5473</v>
      </c>
      <c r="M685" s="318" t="s">
        <v>5543</v>
      </c>
      <c r="N685" s="259"/>
      <c r="O685" s="317" t="s">
        <v>5544</v>
      </c>
      <c r="P685" s="259"/>
      <c r="Q685" s="146"/>
      <c r="R685" s="147"/>
    </row>
    <row r="686" spans="1:18" ht="21" hidden="1" customHeight="1">
      <c r="A686" s="316" t="s">
        <v>4758</v>
      </c>
      <c r="B686" s="259"/>
      <c r="C686" s="325" t="s">
        <v>2497</v>
      </c>
      <c r="D686" s="259"/>
      <c r="E686" s="144" t="s">
        <v>5479</v>
      </c>
      <c r="F686" s="144" t="s">
        <v>5543</v>
      </c>
      <c r="G686" s="317" t="s">
        <v>5544</v>
      </c>
      <c r="H686" s="259"/>
      <c r="I686" s="145" t="s">
        <v>170</v>
      </c>
      <c r="J686" s="317" t="s">
        <v>5472</v>
      </c>
      <c r="K686" s="259"/>
      <c r="L686" s="144" t="s">
        <v>5473</v>
      </c>
      <c r="M686" s="318" t="s">
        <v>5543</v>
      </c>
      <c r="N686" s="259"/>
      <c r="O686" s="317" t="s">
        <v>5544</v>
      </c>
      <c r="P686" s="259"/>
      <c r="Q686" s="146"/>
      <c r="R686" s="147"/>
    </row>
    <row r="687" spans="1:18" ht="21" hidden="1" customHeight="1">
      <c r="A687" s="316" t="s">
        <v>4701</v>
      </c>
      <c r="B687" s="259"/>
      <c r="C687" s="325" t="s">
        <v>2497</v>
      </c>
      <c r="D687" s="259"/>
      <c r="E687" s="144" t="s">
        <v>5479</v>
      </c>
      <c r="F687" s="144" t="s">
        <v>5543</v>
      </c>
      <c r="G687" s="317" t="s">
        <v>5544</v>
      </c>
      <c r="H687" s="259"/>
      <c r="I687" s="145" t="s">
        <v>170</v>
      </c>
      <c r="J687" s="317" t="s">
        <v>5472</v>
      </c>
      <c r="K687" s="259"/>
      <c r="L687" s="144" t="s">
        <v>5473</v>
      </c>
      <c r="M687" s="318" t="s">
        <v>5543</v>
      </c>
      <c r="N687" s="259"/>
      <c r="O687" s="317" t="s">
        <v>5544</v>
      </c>
      <c r="P687" s="259"/>
      <c r="Q687" s="146"/>
      <c r="R687" s="147"/>
    </row>
    <row r="688" spans="1:18" ht="21" hidden="1" customHeight="1">
      <c r="A688" s="316" t="s">
        <v>4697</v>
      </c>
      <c r="B688" s="259"/>
      <c r="C688" s="325" t="s">
        <v>2497</v>
      </c>
      <c r="D688" s="259"/>
      <c r="E688" s="144" t="s">
        <v>5479</v>
      </c>
      <c r="F688" s="144" t="s">
        <v>5543</v>
      </c>
      <c r="G688" s="317" t="s">
        <v>5544</v>
      </c>
      <c r="H688" s="259"/>
      <c r="I688" s="145" t="s">
        <v>170</v>
      </c>
      <c r="J688" s="317" t="s">
        <v>5472</v>
      </c>
      <c r="K688" s="259"/>
      <c r="L688" s="144" t="s">
        <v>5473</v>
      </c>
      <c r="M688" s="318" t="s">
        <v>5543</v>
      </c>
      <c r="N688" s="259"/>
      <c r="O688" s="317" t="s">
        <v>5544</v>
      </c>
      <c r="P688" s="259"/>
      <c r="Q688" s="146"/>
      <c r="R688" s="147"/>
    </row>
    <row r="689" spans="1:18" ht="21" hidden="1" customHeight="1">
      <c r="A689" s="316" t="s">
        <v>4707</v>
      </c>
      <c r="B689" s="259"/>
      <c r="C689" s="325" t="s">
        <v>2497</v>
      </c>
      <c r="D689" s="259"/>
      <c r="E689" s="144" t="s">
        <v>5479</v>
      </c>
      <c r="F689" s="144" t="s">
        <v>5543</v>
      </c>
      <c r="G689" s="317" t="s">
        <v>5544</v>
      </c>
      <c r="H689" s="259"/>
      <c r="I689" s="145" t="s">
        <v>170</v>
      </c>
      <c r="J689" s="317" t="s">
        <v>5472</v>
      </c>
      <c r="K689" s="259"/>
      <c r="L689" s="144" t="s">
        <v>5473</v>
      </c>
      <c r="M689" s="318" t="s">
        <v>5543</v>
      </c>
      <c r="N689" s="259"/>
      <c r="O689" s="317" t="s">
        <v>5544</v>
      </c>
      <c r="P689" s="259"/>
      <c r="Q689" s="146"/>
      <c r="R689" s="147"/>
    </row>
    <row r="690" spans="1:18" ht="21" hidden="1" customHeight="1">
      <c r="A690" s="316" t="s">
        <v>4703</v>
      </c>
      <c r="B690" s="259"/>
      <c r="C690" s="325" t="s">
        <v>2497</v>
      </c>
      <c r="D690" s="259"/>
      <c r="E690" s="144" t="s">
        <v>5479</v>
      </c>
      <c r="F690" s="144" t="s">
        <v>5543</v>
      </c>
      <c r="G690" s="317" t="s">
        <v>5544</v>
      </c>
      <c r="H690" s="259"/>
      <c r="I690" s="145" t="s">
        <v>170</v>
      </c>
      <c r="J690" s="317" t="s">
        <v>5472</v>
      </c>
      <c r="K690" s="259"/>
      <c r="L690" s="144" t="s">
        <v>5473</v>
      </c>
      <c r="M690" s="318" t="s">
        <v>5543</v>
      </c>
      <c r="N690" s="259"/>
      <c r="O690" s="317" t="s">
        <v>5544</v>
      </c>
      <c r="P690" s="259"/>
      <c r="Q690" s="146"/>
      <c r="R690" s="147"/>
    </row>
    <row r="691" spans="1:18" ht="21" hidden="1" customHeight="1">
      <c r="A691" s="316" t="s">
        <v>4730</v>
      </c>
      <c r="B691" s="259"/>
      <c r="C691" s="325" t="s">
        <v>2497</v>
      </c>
      <c r="D691" s="259"/>
      <c r="E691" s="144" t="s">
        <v>5479</v>
      </c>
      <c r="F691" s="144" t="s">
        <v>5543</v>
      </c>
      <c r="G691" s="317" t="s">
        <v>5544</v>
      </c>
      <c r="H691" s="259"/>
      <c r="I691" s="145" t="s">
        <v>170</v>
      </c>
      <c r="J691" s="317" t="s">
        <v>5472</v>
      </c>
      <c r="K691" s="259"/>
      <c r="L691" s="144" t="s">
        <v>5473</v>
      </c>
      <c r="M691" s="318" t="s">
        <v>5543</v>
      </c>
      <c r="N691" s="259"/>
      <c r="O691" s="317" t="s">
        <v>5544</v>
      </c>
      <c r="P691" s="259"/>
      <c r="Q691" s="146"/>
      <c r="R691" s="147"/>
    </row>
    <row r="692" spans="1:18" ht="21" hidden="1" customHeight="1">
      <c r="A692" s="316" t="s">
        <v>4733</v>
      </c>
      <c r="B692" s="259"/>
      <c r="C692" s="325" t="s">
        <v>2497</v>
      </c>
      <c r="D692" s="259"/>
      <c r="E692" s="144" t="s">
        <v>5479</v>
      </c>
      <c r="F692" s="144" t="s">
        <v>5543</v>
      </c>
      <c r="G692" s="317" t="s">
        <v>5544</v>
      </c>
      <c r="H692" s="259"/>
      <c r="I692" s="145" t="s">
        <v>170</v>
      </c>
      <c r="J692" s="317" t="s">
        <v>5472</v>
      </c>
      <c r="K692" s="259"/>
      <c r="L692" s="144" t="s">
        <v>5473</v>
      </c>
      <c r="M692" s="318" t="s">
        <v>5543</v>
      </c>
      <c r="N692" s="259"/>
      <c r="O692" s="317" t="s">
        <v>5544</v>
      </c>
      <c r="P692" s="259"/>
      <c r="Q692" s="146"/>
      <c r="R692" s="147"/>
    </row>
    <row r="693" spans="1:18" ht="21" hidden="1" customHeight="1">
      <c r="A693" s="316" t="s">
        <v>4736</v>
      </c>
      <c r="B693" s="259"/>
      <c r="C693" s="325" t="s">
        <v>2497</v>
      </c>
      <c r="D693" s="259"/>
      <c r="E693" s="144" t="s">
        <v>5479</v>
      </c>
      <c r="F693" s="144" t="s">
        <v>5543</v>
      </c>
      <c r="G693" s="317" t="s">
        <v>5544</v>
      </c>
      <c r="H693" s="259"/>
      <c r="I693" s="145" t="s">
        <v>170</v>
      </c>
      <c r="J693" s="317" t="s">
        <v>5472</v>
      </c>
      <c r="K693" s="259"/>
      <c r="L693" s="144" t="s">
        <v>5473</v>
      </c>
      <c r="M693" s="318" t="s">
        <v>5543</v>
      </c>
      <c r="N693" s="259"/>
      <c r="O693" s="317" t="s">
        <v>5544</v>
      </c>
      <c r="P693" s="259"/>
      <c r="Q693" s="146"/>
      <c r="R693" s="147"/>
    </row>
    <row r="694" spans="1:18" ht="21" hidden="1" customHeight="1">
      <c r="A694" s="316" t="s">
        <v>4739</v>
      </c>
      <c r="B694" s="259"/>
      <c r="C694" s="325" t="s">
        <v>2497</v>
      </c>
      <c r="D694" s="259"/>
      <c r="E694" s="144" t="s">
        <v>5479</v>
      </c>
      <c r="F694" s="144" t="s">
        <v>5543</v>
      </c>
      <c r="G694" s="317" t="s">
        <v>5544</v>
      </c>
      <c r="H694" s="259"/>
      <c r="I694" s="145" t="s">
        <v>170</v>
      </c>
      <c r="J694" s="317" t="s">
        <v>5472</v>
      </c>
      <c r="K694" s="259"/>
      <c r="L694" s="144" t="s">
        <v>5473</v>
      </c>
      <c r="M694" s="318" t="s">
        <v>5543</v>
      </c>
      <c r="N694" s="259"/>
      <c r="O694" s="317" t="s">
        <v>5544</v>
      </c>
      <c r="P694" s="259"/>
      <c r="Q694" s="146"/>
      <c r="R694" s="147"/>
    </row>
    <row r="695" spans="1:18" ht="21" hidden="1" customHeight="1">
      <c r="A695" s="316" t="s">
        <v>4742</v>
      </c>
      <c r="B695" s="259"/>
      <c r="C695" s="325" t="s">
        <v>2497</v>
      </c>
      <c r="D695" s="259"/>
      <c r="E695" s="144" t="s">
        <v>5479</v>
      </c>
      <c r="F695" s="144" t="s">
        <v>5543</v>
      </c>
      <c r="G695" s="317" t="s">
        <v>5544</v>
      </c>
      <c r="H695" s="259"/>
      <c r="I695" s="145" t="s">
        <v>170</v>
      </c>
      <c r="J695" s="317" t="s">
        <v>5472</v>
      </c>
      <c r="K695" s="259"/>
      <c r="L695" s="144" t="s">
        <v>5473</v>
      </c>
      <c r="M695" s="318" t="s">
        <v>5543</v>
      </c>
      <c r="N695" s="259"/>
      <c r="O695" s="317" t="s">
        <v>5544</v>
      </c>
      <c r="P695" s="259"/>
      <c r="Q695" s="146"/>
      <c r="R695" s="147"/>
    </row>
    <row r="696" spans="1:18" ht="21" hidden="1" customHeight="1">
      <c r="A696" s="316" t="s">
        <v>4745</v>
      </c>
      <c r="B696" s="259"/>
      <c r="C696" s="325" t="s">
        <v>2497</v>
      </c>
      <c r="D696" s="259"/>
      <c r="E696" s="144" t="s">
        <v>5479</v>
      </c>
      <c r="F696" s="144" t="s">
        <v>5543</v>
      </c>
      <c r="G696" s="317" t="s">
        <v>5544</v>
      </c>
      <c r="H696" s="259"/>
      <c r="I696" s="145" t="s">
        <v>170</v>
      </c>
      <c r="J696" s="317" t="s">
        <v>5472</v>
      </c>
      <c r="K696" s="259"/>
      <c r="L696" s="144" t="s">
        <v>5473</v>
      </c>
      <c r="M696" s="318" t="s">
        <v>5543</v>
      </c>
      <c r="N696" s="259"/>
      <c r="O696" s="317" t="s">
        <v>5544</v>
      </c>
      <c r="P696" s="259"/>
      <c r="Q696" s="146"/>
      <c r="R696" s="147"/>
    </row>
    <row r="697" spans="1:18" ht="21" hidden="1" customHeight="1">
      <c r="A697" s="316" t="s">
        <v>4264</v>
      </c>
      <c r="B697" s="259"/>
      <c r="C697" s="325" t="s">
        <v>5545</v>
      </c>
      <c r="D697" s="259"/>
      <c r="E697" s="144" t="s">
        <v>5479</v>
      </c>
      <c r="F697" s="144" t="s">
        <v>5543</v>
      </c>
      <c r="G697" s="317" t="s">
        <v>5546</v>
      </c>
      <c r="H697" s="259"/>
      <c r="I697" s="145" t="s">
        <v>170</v>
      </c>
      <c r="J697" s="317" t="s">
        <v>5483</v>
      </c>
      <c r="K697" s="259"/>
      <c r="L697" s="144" t="s">
        <v>5473</v>
      </c>
      <c r="M697" s="318" t="s">
        <v>5543</v>
      </c>
      <c r="N697" s="259"/>
      <c r="O697" s="317" t="s">
        <v>5544</v>
      </c>
      <c r="P697" s="259"/>
      <c r="Q697" s="146"/>
      <c r="R697" s="147"/>
    </row>
    <row r="698" spans="1:18" ht="21" hidden="1" customHeight="1">
      <c r="A698" s="316" t="s">
        <v>4268</v>
      </c>
      <c r="B698" s="259"/>
      <c r="C698" s="325" t="s">
        <v>5545</v>
      </c>
      <c r="D698" s="259"/>
      <c r="E698" s="144" t="s">
        <v>5479</v>
      </c>
      <c r="F698" s="144" t="s">
        <v>5543</v>
      </c>
      <c r="G698" s="317" t="s">
        <v>5546</v>
      </c>
      <c r="H698" s="259"/>
      <c r="I698" s="145" t="s">
        <v>170</v>
      </c>
      <c r="J698" s="317" t="s">
        <v>5483</v>
      </c>
      <c r="K698" s="259"/>
      <c r="L698" s="144" t="s">
        <v>5473</v>
      </c>
      <c r="M698" s="318" t="s">
        <v>5543</v>
      </c>
      <c r="N698" s="259"/>
      <c r="O698" s="317" t="s">
        <v>5544</v>
      </c>
      <c r="P698" s="259"/>
      <c r="Q698" s="146"/>
      <c r="R698" s="147"/>
    </row>
    <row r="699" spans="1:18" ht="21" hidden="1" customHeight="1">
      <c r="A699" s="316" t="s">
        <v>4271</v>
      </c>
      <c r="B699" s="259"/>
      <c r="C699" s="325" t="s">
        <v>5545</v>
      </c>
      <c r="D699" s="259"/>
      <c r="E699" s="144" t="s">
        <v>5479</v>
      </c>
      <c r="F699" s="144" t="s">
        <v>5543</v>
      </c>
      <c r="G699" s="317" t="s">
        <v>5546</v>
      </c>
      <c r="H699" s="259"/>
      <c r="I699" s="145" t="s">
        <v>170</v>
      </c>
      <c r="J699" s="317" t="s">
        <v>5483</v>
      </c>
      <c r="K699" s="259"/>
      <c r="L699" s="144" t="s">
        <v>5473</v>
      </c>
      <c r="M699" s="318" t="s">
        <v>5543</v>
      </c>
      <c r="N699" s="259"/>
      <c r="O699" s="317" t="s">
        <v>5544</v>
      </c>
      <c r="P699" s="259"/>
      <c r="Q699" s="146"/>
      <c r="R699" s="147"/>
    </row>
    <row r="700" spans="1:18" ht="21" hidden="1" customHeight="1">
      <c r="A700" s="316" t="s">
        <v>4275</v>
      </c>
      <c r="B700" s="259"/>
      <c r="C700" s="325" t="s">
        <v>5545</v>
      </c>
      <c r="D700" s="259"/>
      <c r="E700" s="144" t="s">
        <v>5479</v>
      </c>
      <c r="F700" s="144" t="s">
        <v>5543</v>
      </c>
      <c r="G700" s="317" t="s">
        <v>5546</v>
      </c>
      <c r="H700" s="259"/>
      <c r="I700" s="145" t="s">
        <v>170</v>
      </c>
      <c r="J700" s="317" t="s">
        <v>5483</v>
      </c>
      <c r="K700" s="259"/>
      <c r="L700" s="144" t="s">
        <v>5473</v>
      </c>
      <c r="M700" s="318" t="s">
        <v>5543</v>
      </c>
      <c r="N700" s="259"/>
      <c r="O700" s="317" t="s">
        <v>5544</v>
      </c>
      <c r="P700" s="259"/>
      <c r="Q700" s="146"/>
      <c r="R700" s="147"/>
    </row>
    <row r="701" spans="1:18" ht="21" hidden="1" customHeight="1">
      <c r="A701" s="316" t="s">
        <v>4278</v>
      </c>
      <c r="B701" s="259"/>
      <c r="C701" s="325" t="s">
        <v>5545</v>
      </c>
      <c r="D701" s="259"/>
      <c r="E701" s="144" t="s">
        <v>5479</v>
      </c>
      <c r="F701" s="144" t="s">
        <v>5543</v>
      </c>
      <c r="G701" s="317" t="s">
        <v>5546</v>
      </c>
      <c r="H701" s="259"/>
      <c r="I701" s="145" t="s">
        <v>170</v>
      </c>
      <c r="J701" s="317" t="s">
        <v>5483</v>
      </c>
      <c r="K701" s="259"/>
      <c r="L701" s="144" t="s">
        <v>5473</v>
      </c>
      <c r="M701" s="318" t="s">
        <v>5543</v>
      </c>
      <c r="N701" s="259"/>
      <c r="O701" s="317" t="s">
        <v>5544</v>
      </c>
      <c r="P701" s="259"/>
      <c r="Q701" s="146"/>
      <c r="R701" s="147"/>
    </row>
    <row r="702" spans="1:18" ht="21" hidden="1" customHeight="1">
      <c r="A702" s="316" t="s">
        <v>4282</v>
      </c>
      <c r="B702" s="259"/>
      <c r="C702" s="325" t="s">
        <v>5545</v>
      </c>
      <c r="D702" s="259"/>
      <c r="E702" s="144" t="s">
        <v>5479</v>
      </c>
      <c r="F702" s="144" t="s">
        <v>5543</v>
      </c>
      <c r="G702" s="317" t="s">
        <v>5546</v>
      </c>
      <c r="H702" s="259"/>
      <c r="I702" s="145" t="s">
        <v>170</v>
      </c>
      <c r="J702" s="317" t="s">
        <v>5483</v>
      </c>
      <c r="K702" s="259"/>
      <c r="L702" s="144" t="s">
        <v>5473</v>
      </c>
      <c r="M702" s="318" t="s">
        <v>5543</v>
      </c>
      <c r="N702" s="259"/>
      <c r="O702" s="317" t="s">
        <v>5544</v>
      </c>
      <c r="P702" s="259"/>
      <c r="Q702" s="146"/>
      <c r="R702" s="147"/>
    </row>
    <row r="703" spans="1:18" ht="21" hidden="1" customHeight="1">
      <c r="A703" s="316" t="s">
        <v>4286</v>
      </c>
      <c r="B703" s="259"/>
      <c r="C703" s="325" t="s">
        <v>5547</v>
      </c>
      <c r="D703" s="259"/>
      <c r="E703" s="144" t="s">
        <v>5479</v>
      </c>
      <c r="F703" s="144" t="s">
        <v>5543</v>
      </c>
      <c r="G703" s="317" t="s">
        <v>5544</v>
      </c>
      <c r="H703" s="259"/>
      <c r="I703" s="145" t="s">
        <v>170</v>
      </c>
      <c r="J703" s="317" t="s">
        <v>5483</v>
      </c>
      <c r="K703" s="259"/>
      <c r="L703" s="144" t="s">
        <v>5473</v>
      </c>
      <c r="M703" s="318" t="s">
        <v>5543</v>
      </c>
      <c r="N703" s="259"/>
      <c r="O703" s="317" t="s">
        <v>5544</v>
      </c>
      <c r="P703" s="259"/>
      <c r="Q703" s="146"/>
      <c r="R703" s="147"/>
    </row>
    <row r="704" spans="1:18" ht="21" hidden="1" customHeight="1">
      <c r="A704" s="316" t="s">
        <v>4290</v>
      </c>
      <c r="B704" s="259"/>
      <c r="C704" s="325" t="s">
        <v>5547</v>
      </c>
      <c r="D704" s="259"/>
      <c r="E704" s="144" t="s">
        <v>5479</v>
      </c>
      <c r="F704" s="144" t="s">
        <v>5543</v>
      </c>
      <c r="G704" s="317" t="s">
        <v>5544</v>
      </c>
      <c r="H704" s="259"/>
      <c r="I704" s="145" t="s">
        <v>170</v>
      </c>
      <c r="J704" s="317" t="s">
        <v>5483</v>
      </c>
      <c r="K704" s="259"/>
      <c r="L704" s="144" t="s">
        <v>5473</v>
      </c>
      <c r="M704" s="318" t="s">
        <v>5543</v>
      </c>
      <c r="N704" s="259"/>
      <c r="O704" s="317" t="s">
        <v>5544</v>
      </c>
      <c r="P704" s="259"/>
      <c r="Q704" s="146"/>
      <c r="R704" s="147"/>
    </row>
    <row r="705" spans="1:18" ht="21" hidden="1" customHeight="1">
      <c r="A705" s="316" t="s">
        <v>4294</v>
      </c>
      <c r="B705" s="259"/>
      <c r="C705" s="325" t="s">
        <v>5547</v>
      </c>
      <c r="D705" s="259"/>
      <c r="E705" s="144" t="s">
        <v>5479</v>
      </c>
      <c r="F705" s="144" t="s">
        <v>5543</v>
      </c>
      <c r="G705" s="317" t="s">
        <v>5544</v>
      </c>
      <c r="H705" s="259"/>
      <c r="I705" s="145" t="s">
        <v>170</v>
      </c>
      <c r="J705" s="317" t="s">
        <v>5483</v>
      </c>
      <c r="K705" s="259"/>
      <c r="L705" s="144" t="s">
        <v>5473</v>
      </c>
      <c r="M705" s="318" t="s">
        <v>5543</v>
      </c>
      <c r="N705" s="259"/>
      <c r="O705" s="317" t="s">
        <v>5544</v>
      </c>
      <c r="P705" s="259"/>
      <c r="Q705" s="146"/>
      <c r="R705" s="147"/>
    </row>
    <row r="706" spans="1:18" ht="21" hidden="1" customHeight="1">
      <c r="A706" s="316" t="s">
        <v>4298</v>
      </c>
      <c r="B706" s="259"/>
      <c r="C706" s="325" t="s">
        <v>5547</v>
      </c>
      <c r="D706" s="259"/>
      <c r="E706" s="144" t="s">
        <v>5479</v>
      </c>
      <c r="F706" s="144" t="s">
        <v>5543</v>
      </c>
      <c r="G706" s="317" t="s">
        <v>5544</v>
      </c>
      <c r="H706" s="259"/>
      <c r="I706" s="145" t="s">
        <v>170</v>
      </c>
      <c r="J706" s="317" t="s">
        <v>5483</v>
      </c>
      <c r="K706" s="259"/>
      <c r="L706" s="144" t="s">
        <v>5473</v>
      </c>
      <c r="M706" s="318" t="s">
        <v>5543</v>
      </c>
      <c r="N706" s="259"/>
      <c r="O706" s="317" t="s">
        <v>5544</v>
      </c>
      <c r="P706" s="259"/>
      <c r="Q706" s="146"/>
      <c r="R706" s="147"/>
    </row>
    <row r="707" spans="1:18" ht="21" hidden="1" customHeight="1">
      <c r="A707" s="316" t="s">
        <v>4302</v>
      </c>
      <c r="B707" s="259"/>
      <c r="C707" s="325" t="s">
        <v>5547</v>
      </c>
      <c r="D707" s="259"/>
      <c r="E707" s="144" t="s">
        <v>5479</v>
      </c>
      <c r="F707" s="144" t="s">
        <v>5543</v>
      </c>
      <c r="G707" s="317" t="s">
        <v>5544</v>
      </c>
      <c r="H707" s="259"/>
      <c r="I707" s="145" t="s">
        <v>170</v>
      </c>
      <c r="J707" s="317" t="s">
        <v>5483</v>
      </c>
      <c r="K707" s="259"/>
      <c r="L707" s="144" t="s">
        <v>5473</v>
      </c>
      <c r="M707" s="318" t="s">
        <v>5543</v>
      </c>
      <c r="N707" s="259"/>
      <c r="O707" s="317" t="s">
        <v>5544</v>
      </c>
      <c r="P707" s="259"/>
      <c r="Q707" s="146"/>
      <c r="R707" s="147"/>
    </row>
    <row r="708" spans="1:18" ht="21" hidden="1" customHeight="1">
      <c r="A708" s="316" t="s">
        <v>2002</v>
      </c>
      <c r="B708" s="259"/>
      <c r="C708" s="325" t="s">
        <v>5547</v>
      </c>
      <c r="D708" s="259"/>
      <c r="E708" s="144" t="s">
        <v>5479</v>
      </c>
      <c r="F708" s="144" t="s">
        <v>5543</v>
      </c>
      <c r="G708" s="317" t="s">
        <v>5544</v>
      </c>
      <c r="H708" s="259"/>
      <c r="I708" s="145" t="s">
        <v>170</v>
      </c>
      <c r="J708" s="317" t="s">
        <v>5483</v>
      </c>
      <c r="K708" s="259"/>
      <c r="L708" s="144" t="s">
        <v>5473</v>
      </c>
      <c r="M708" s="318" t="s">
        <v>5543</v>
      </c>
      <c r="N708" s="259"/>
      <c r="O708" s="317" t="s">
        <v>5544</v>
      </c>
      <c r="P708" s="259"/>
      <c r="Q708" s="146"/>
      <c r="R708" s="147"/>
    </row>
    <row r="709" spans="1:18" ht="21" hidden="1" customHeight="1">
      <c r="A709" s="316" t="s">
        <v>2011</v>
      </c>
      <c r="B709" s="259"/>
      <c r="C709" s="325" t="s">
        <v>5547</v>
      </c>
      <c r="D709" s="259"/>
      <c r="E709" s="144" t="s">
        <v>5479</v>
      </c>
      <c r="F709" s="144" t="s">
        <v>5543</v>
      </c>
      <c r="G709" s="317" t="s">
        <v>5544</v>
      </c>
      <c r="H709" s="259"/>
      <c r="I709" s="145" t="s">
        <v>170</v>
      </c>
      <c r="J709" s="317" t="s">
        <v>5483</v>
      </c>
      <c r="K709" s="259"/>
      <c r="L709" s="144" t="s">
        <v>5473</v>
      </c>
      <c r="M709" s="318" t="s">
        <v>5543</v>
      </c>
      <c r="N709" s="259"/>
      <c r="O709" s="317" t="s">
        <v>5544</v>
      </c>
      <c r="P709" s="259"/>
      <c r="Q709" s="146"/>
      <c r="R709" s="147"/>
    </row>
    <row r="710" spans="1:18" ht="21" hidden="1" customHeight="1">
      <c r="A710" s="316" t="s">
        <v>2015</v>
      </c>
      <c r="B710" s="259"/>
      <c r="C710" s="325" t="s">
        <v>5547</v>
      </c>
      <c r="D710" s="259"/>
      <c r="E710" s="144" t="s">
        <v>5479</v>
      </c>
      <c r="F710" s="144" t="s">
        <v>5543</v>
      </c>
      <c r="G710" s="317" t="s">
        <v>5544</v>
      </c>
      <c r="H710" s="259"/>
      <c r="I710" s="145" t="s">
        <v>170</v>
      </c>
      <c r="J710" s="317" t="s">
        <v>5483</v>
      </c>
      <c r="K710" s="259"/>
      <c r="L710" s="144" t="s">
        <v>5473</v>
      </c>
      <c r="M710" s="318" t="s">
        <v>5543</v>
      </c>
      <c r="N710" s="259"/>
      <c r="O710" s="317" t="s">
        <v>5544</v>
      </c>
      <c r="P710" s="259"/>
      <c r="Q710" s="146"/>
      <c r="R710" s="147"/>
    </row>
    <row r="711" spans="1:18" ht="21" hidden="1" customHeight="1">
      <c r="A711" s="316" t="s">
        <v>2019</v>
      </c>
      <c r="B711" s="259"/>
      <c r="C711" s="325" t="s">
        <v>5547</v>
      </c>
      <c r="D711" s="259"/>
      <c r="E711" s="144" t="s">
        <v>5479</v>
      </c>
      <c r="F711" s="144" t="s">
        <v>5543</v>
      </c>
      <c r="G711" s="317" t="s">
        <v>5544</v>
      </c>
      <c r="H711" s="259"/>
      <c r="I711" s="145" t="s">
        <v>170</v>
      </c>
      <c r="J711" s="317" t="s">
        <v>5483</v>
      </c>
      <c r="K711" s="259"/>
      <c r="L711" s="144" t="s">
        <v>5473</v>
      </c>
      <c r="M711" s="318" t="s">
        <v>5543</v>
      </c>
      <c r="N711" s="259"/>
      <c r="O711" s="317" t="s">
        <v>5544</v>
      </c>
      <c r="P711" s="259"/>
      <c r="Q711" s="146"/>
      <c r="R711" s="147"/>
    </row>
    <row r="712" spans="1:18" ht="21" hidden="1" customHeight="1">
      <c r="A712" s="316" t="s">
        <v>2023</v>
      </c>
      <c r="B712" s="259"/>
      <c r="C712" s="325" t="s">
        <v>5547</v>
      </c>
      <c r="D712" s="259"/>
      <c r="E712" s="144" t="s">
        <v>5479</v>
      </c>
      <c r="F712" s="144" t="s">
        <v>5543</v>
      </c>
      <c r="G712" s="317" t="s">
        <v>5544</v>
      </c>
      <c r="H712" s="259"/>
      <c r="I712" s="145" t="s">
        <v>170</v>
      </c>
      <c r="J712" s="317" t="s">
        <v>5483</v>
      </c>
      <c r="K712" s="259"/>
      <c r="L712" s="144" t="s">
        <v>5473</v>
      </c>
      <c r="M712" s="318" t="s">
        <v>5543</v>
      </c>
      <c r="N712" s="259"/>
      <c r="O712" s="317" t="s">
        <v>5544</v>
      </c>
      <c r="P712" s="259"/>
      <c r="Q712" s="146"/>
      <c r="R712" s="147"/>
    </row>
    <row r="713" spans="1:18" ht="21" hidden="1" customHeight="1">
      <c r="A713" s="316" t="s">
        <v>2027</v>
      </c>
      <c r="B713" s="259"/>
      <c r="C713" s="325" t="s">
        <v>5547</v>
      </c>
      <c r="D713" s="259"/>
      <c r="E713" s="144" t="s">
        <v>5479</v>
      </c>
      <c r="F713" s="144" t="s">
        <v>5543</v>
      </c>
      <c r="G713" s="317" t="s">
        <v>5544</v>
      </c>
      <c r="H713" s="259"/>
      <c r="I713" s="145" t="s">
        <v>170</v>
      </c>
      <c r="J713" s="317" t="s">
        <v>5483</v>
      </c>
      <c r="K713" s="259"/>
      <c r="L713" s="144" t="s">
        <v>5473</v>
      </c>
      <c r="M713" s="318" t="s">
        <v>5543</v>
      </c>
      <c r="N713" s="259"/>
      <c r="O713" s="317" t="s">
        <v>5544</v>
      </c>
      <c r="P713" s="259"/>
      <c r="Q713" s="146"/>
      <c r="R713" s="147"/>
    </row>
    <row r="714" spans="1:18" ht="21" hidden="1" customHeight="1">
      <c r="A714" s="316" t="s">
        <v>2031</v>
      </c>
      <c r="B714" s="259"/>
      <c r="C714" s="325" t="s">
        <v>5547</v>
      </c>
      <c r="D714" s="259"/>
      <c r="E714" s="144" t="s">
        <v>5479</v>
      </c>
      <c r="F714" s="144" t="s">
        <v>5543</v>
      </c>
      <c r="G714" s="317" t="s">
        <v>5544</v>
      </c>
      <c r="H714" s="259"/>
      <c r="I714" s="145" t="s">
        <v>170</v>
      </c>
      <c r="J714" s="317" t="s">
        <v>5483</v>
      </c>
      <c r="K714" s="259"/>
      <c r="L714" s="144" t="s">
        <v>5473</v>
      </c>
      <c r="M714" s="318" t="s">
        <v>5543</v>
      </c>
      <c r="N714" s="259"/>
      <c r="O714" s="317" t="s">
        <v>5544</v>
      </c>
      <c r="P714" s="259"/>
      <c r="Q714" s="146"/>
      <c r="R714" s="147"/>
    </row>
    <row r="715" spans="1:18" ht="21" hidden="1" customHeight="1">
      <c r="A715" s="316" t="s">
        <v>2035</v>
      </c>
      <c r="B715" s="259"/>
      <c r="C715" s="325" t="s">
        <v>5547</v>
      </c>
      <c r="D715" s="259"/>
      <c r="E715" s="144" t="s">
        <v>5479</v>
      </c>
      <c r="F715" s="144" t="s">
        <v>5543</v>
      </c>
      <c r="G715" s="317" t="s">
        <v>5544</v>
      </c>
      <c r="H715" s="259"/>
      <c r="I715" s="145" t="s">
        <v>170</v>
      </c>
      <c r="J715" s="317" t="s">
        <v>5483</v>
      </c>
      <c r="K715" s="259"/>
      <c r="L715" s="144" t="s">
        <v>5473</v>
      </c>
      <c r="M715" s="318" t="s">
        <v>5543</v>
      </c>
      <c r="N715" s="259"/>
      <c r="O715" s="317" t="s">
        <v>5544</v>
      </c>
      <c r="P715" s="259"/>
      <c r="Q715" s="146"/>
      <c r="R715" s="147"/>
    </row>
    <row r="716" spans="1:18" ht="21" hidden="1" customHeight="1">
      <c r="A716" s="316" t="s">
        <v>2039</v>
      </c>
      <c r="B716" s="259"/>
      <c r="C716" s="325" t="s">
        <v>5547</v>
      </c>
      <c r="D716" s="259"/>
      <c r="E716" s="144" t="s">
        <v>5479</v>
      </c>
      <c r="F716" s="144" t="s">
        <v>5543</v>
      </c>
      <c r="G716" s="317" t="s">
        <v>5544</v>
      </c>
      <c r="H716" s="259"/>
      <c r="I716" s="145" t="s">
        <v>170</v>
      </c>
      <c r="J716" s="317" t="s">
        <v>5483</v>
      </c>
      <c r="K716" s="259"/>
      <c r="L716" s="144" t="s">
        <v>5473</v>
      </c>
      <c r="M716" s="318" t="s">
        <v>5543</v>
      </c>
      <c r="N716" s="259"/>
      <c r="O716" s="317" t="s">
        <v>5544</v>
      </c>
      <c r="P716" s="259"/>
      <c r="Q716" s="146"/>
      <c r="R716" s="147"/>
    </row>
    <row r="717" spans="1:18" ht="21" hidden="1" customHeight="1">
      <c r="A717" s="316" t="s">
        <v>2043</v>
      </c>
      <c r="B717" s="259"/>
      <c r="C717" s="325" t="s">
        <v>5547</v>
      </c>
      <c r="D717" s="259"/>
      <c r="E717" s="144" t="s">
        <v>5479</v>
      </c>
      <c r="F717" s="144" t="s">
        <v>5543</v>
      </c>
      <c r="G717" s="317" t="s">
        <v>5544</v>
      </c>
      <c r="H717" s="259"/>
      <c r="I717" s="145" t="s">
        <v>170</v>
      </c>
      <c r="J717" s="317" t="s">
        <v>5483</v>
      </c>
      <c r="K717" s="259"/>
      <c r="L717" s="144" t="s">
        <v>5473</v>
      </c>
      <c r="M717" s="318" t="s">
        <v>5543</v>
      </c>
      <c r="N717" s="259"/>
      <c r="O717" s="317" t="s">
        <v>5544</v>
      </c>
      <c r="P717" s="259"/>
      <c r="Q717" s="146"/>
      <c r="R717" s="147"/>
    </row>
    <row r="718" spans="1:18" ht="21" hidden="1" customHeight="1">
      <c r="A718" s="316" t="s">
        <v>2047</v>
      </c>
      <c r="B718" s="259"/>
      <c r="C718" s="325" t="s">
        <v>5547</v>
      </c>
      <c r="D718" s="259"/>
      <c r="E718" s="144" t="s">
        <v>5479</v>
      </c>
      <c r="F718" s="144" t="s">
        <v>5543</v>
      </c>
      <c r="G718" s="317" t="s">
        <v>5544</v>
      </c>
      <c r="H718" s="259"/>
      <c r="I718" s="145" t="s">
        <v>170</v>
      </c>
      <c r="J718" s="317" t="s">
        <v>5483</v>
      </c>
      <c r="K718" s="259"/>
      <c r="L718" s="144" t="s">
        <v>5473</v>
      </c>
      <c r="M718" s="318" t="s">
        <v>5543</v>
      </c>
      <c r="N718" s="259"/>
      <c r="O718" s="317" t="s">
        <v>5544</v>
      </c>
      <c r="P718" s="259"/>
      <c r="Q718" s="146"/>
      <c r="R718" s="147"/>
    </row>
    <row r="719" spans="1:18" ht="21" hidden="1" customHeight="1">
      <c r="A719" s="316" t="s">
        <v>2051</v>
      </c>
      <c r="B719" s="259"/>
      <c r="C719" s="325" t="s">
        <v>5547</v>
      </c>
      <c r="D719" s="259"/>
      <c r="E719" s="144" t="s">
        <v>5479</v>
      </c>
      <c r="F719" s="144" t="s">
        <v>5543</v>
      </c>
      <c r="G719" s="317" t="s">
        <v>5544</v>
      </c>
      <c r="H719" s="259"/>
      <c r="I719" s="145" t="s">
        <v>170</v>
      </c>
      <c r="J719" s="317" t="s">
        <v>5483</v>
      </c>
      <c r="K719" s="259"/>
      <c r="L719" s="144" t="s">
        <v>5473</v>
      </c>
      <c r="M719" s="318" t="s">
        <v>5543</v>
      </c>
      <c r="N719" s="259"/>
      <c r="O719" s="317" t="s">
        <v>5544</v>
      </c>
      <c r="P719" s="259"/>
      <c r="Q719" s="146"/>
      <c r="R719" s="147"/>
    </row>
    <row r="720" spans="1:18" ht="21" hidden="1" customHeight="1">
      <c r="A720" s="316" t="s">
        <v>2055</v>
      </c>
      <c r="B720" s="259"/>
      <c r="C720" s="325" t="s">
        <v>5547</v>
      </c>
      <c r="D720" s="259"/>
      <c r="E720" s="144" t="s">
        <v>5479</v>
      </c>
      <c r="F720" s="144" t="s">
        <v>5543</v>
      </c>
      <c r="G720" s="317" t="s">
        <v>5544</v>
      </c>
      <c r="H720" s="259"/>
      <c r="I720" s="145" t="s">
        <v>170</v>
      </c>
      <c r="J720" s="317" t="s">
        <v>5483</v>
      </c>
      <c r="K720" s="259"/>
      <c r="L720" s="144" t="s">
        <v>5473</v>
      </c>
      <c r="M720" s="318" t="s">
        <v>5543</v>
      </c>
      <c r="N720" s="259"/>
      <c r="O720" s="317" t="s">
        <v>5544</v>
      </c>
      <c r="P720" s="259"/>
      <c r="Q720" s="146"/>
      <c r="R720" s="147"/>
    </row>
    <row r="721" spans="1:18" ht="21" hidden="1" customHeight="1">
      <c r="A721" s="316" t="s">
        <v>2059</v>
      </c>
      <c r="B721" s="259"/>
      <c r="C721" s="325" t="s">
        <v>5547</v>
      </c>
      <c r="D721" s="259"/>
      <c r="E721" s="144" t="s">
        <v>5479</v>
      </c>
      <c r="F721" s="144" t="s">
        <v>5543</v>
      </c>
      <c r="G721" s="317" t="s">
        <v>5544</v>
      </c>
      <c r="H721" s="259"/>
      <c r="I721" s="145" t="s">
        <v>170</v>
      </c>
      <c r="J721" s="317" t="s">
        <v>5483</v>
      </c>
      <c r="K721" s="259"/>
      <c r="L721" s="144" t="s">
        <v>5473</v>
      </c>
      <c r="M721" s="318" t="s">
        <v>5543</v>
      </c>
      <c r="N721" s="259"/>
      <c r="O721" s="317" t="s">
        <v>5544</v>
      </c>
      <c r="P721" s="259"/>
      <c r="Q721" s="146"/>
      <c r="R721" s="147"/>
    </row>
    <row r="722" spans="1:18" ht="21" hidden="1" customHeight="1">
      <c r="A722" s="316" t="s">
        <v>2063</v>
      </c>
      <c r="B722" s="259"/>
      <c r="C722" s="325" t="s">
        <v>5547</v>
      </c>
      <c r="D722" s="259"/>
      <c r="E722" s="144" t="s">
        <v>5479</v>
      </c>
      <c r="F722" s="144" t="s">
        <v>5543</v>
      </c>
      <c r="G722" s="317" t="s">
        <v>5544</v>
      </c>
      <c r="H722" s="259"/>
      <c r="I722" s="145" t="s">
        <v>170</v>
      </c>
      <c r="J722" s="317" t="s">
        <v>5483</v>
      </c>
      <c r="K722" s="259"/>
      <c r="L722" s="144" t="s">
        <v>5473</v>
      </c>
      <c r="M722" s="318" t="s">
        <v>5543</v>
      </c>
      <c r="N722" s="259"/>
      <c r="O722" s="317" t="s">
        <v>5544</v>
      </c>
      <c r="P722" s="259"/>
      <c r="Q722" s="146"/>
      <c r="R722" s="147"/>
    </row>
    <row r="723" spans="1:18" ht="21" hidden="1" customHeight="1">
      <c r="A723" s="316" t="s">
        <v>2067</v>
      </c>
      <c r="B723" s="259"/>
      <c r="C723" s="325" t="s">
        <v>5547</v>
      </c>
      <c r="D723" s="259"/>
      <c r="E723" s="144" t="s">
        <v>5479</v>
      </c>
      <c r="F723" s="144" t="s">
        <v>5543</v>
      </c>
      <c r="G723" s="317" t="s">
        <v>5544</v>
      </c>
      <c r="H723" s="259"/>
      <c r="I723" s="145" t="s">
        <v>170</v>
      </c>
      <c r="J723" s="317" t="s">
        <v>5483</v>
      </c>
      <c r="K723" s="259"/>
      <c r="L723" s="144" t="s">
        <v>5473</v>
      </c>
      <c r="M723" s="318" t="s">
        <v>5543</v>
      </c>
      <c r="N723" s="259"/>
      <c r="O723" s="317" t="s">
        <v>5544</v>
      </c>
      <c r="P723" s="259"/>
      <c r="Q723" s="146"/>
      <c r="R723" s="147"/>
    </row>
    <row r="724" spans="1:18" ht="21" hidden="1" customHeight="1">
      <c r="A724" s="316" t="s">
        <v>2071</v>
      </c>
      <c r="B724" s="259"/>
      <c r="C724" s="325" t="s">
        <v>5547</v>
      </c>
      <c r="D724" s="259"/>
      <c r="E724" s="144" t="s">
        <v>5479</v>
      </c>
      <c r="F724" s="144" t="s">
        <v>5543</v>
      </c>
      <c r="G724" s="317" t="s">
        <v>5544</v>
      </c>
      <c r="H724" s="259"/>
      <c r="I724" s="145" t="s">
        <v>170</v>
      </c>
      <c r="J724" s="317" t="s">
        <v>5483</v>
      </c>
      <c r="K724" s="259"/>
      <c r="L724" s="144" t="s">
        <v>5473</v>
      </c>
      <c r="M724" s="318" t="s">
        <v>5543</v>
      </c>
      <c r="N724" s="259"/>
      <c r="O724" s="317" t="s">
        <v>5544</v>
      </c>
      <c r="P724" s="259"/>
      <c r="Q724" s="146"/>
      <c r="R724" s="147"/>
    </row>
    <row r="725" spans="1:18" ht="21" hidden="1" customHeight="1">
      <c r="A725" s="316" t="s">
        <v>2075</v>
      </c>
      <c r="B725" s="259"/>
      <c r="C725" s="325" t="s">
        <v>5547</v>
      </c>
      <c r="D725" s="259"/>
      <c r="E725" s="144" t="s">
        <v>5479</v>
      </c>
      <c r="F725" s="144" t="s">
        <v>5543</v>
      </c>
      <c r="G725" s="317" t="s">
        <v>5544</v>
      </c>
      <c r="H725" s="259"/>
      <c r="I725" s="145" t="s">
        <v>170</v>
      </c>
      <c r="J725" s="317" t="s">
        <v>5483</v>
      </c>
      <c r="K725" s="259"/>
      <c r="L725" s="144" t="s">
        <v>5473</v>
      </c>
      <c r="M725" s="318" t="s">
        <v>5543</v>
      </c>
      <c r="N725" s="259"/>
      <c r="O725" s="317" t="s">
        <v>5544</v>
      </c>
      <c r="P725" s="259"/>
      <c r="Q725" s="146"/>
      <c r="R725" s="147"/>
    </row>
    <row r="726" spans="1:18" ht="21" hidden="1" customHeight="1">
      <c r="A726" s="316" t="s">
        <v>2079</v>
      </c>
      <c r="B726" s="259"/>
      <c r="C726" s="325" t="s">
        <v>5547</v>
      </c>
      <c r="D726" s="259"/>
      <c r="E726" s="144" t="s">
        <v>5479</v>
      </c>
      <c r="F726" s="144" t="s">
        <v>5543</v>
      </c>
      <c r="G726" s="317" t="s">
        <v>5544</v>
      </c>
      <c r="H726" s="259"/>
      <c r="I726" s="145" t="s">
        <v>170</v>
      </c>
      <c r="J726" s="317" t="s">
        <v>5483</v>
      </c>
      <c r="K726" s="259"/>
      <c r="L726" s="144" t="s">
        <v>5473</v>
      </c>
      <c r="M726" s="318" t="s">
        <v>5543</v>
      </c>
      <c r="N726" s="259"/>
      <c r="O726" s="317" t="s">
        <v>5544</v>
      </c>
      <c r="P726" s="259"/>
      <c r="Q726" s="146"/>
      <c r="R726" s="147"/>
    </row>
    <row r="727" spans="1:18" ht="21" hidden="1" customHeight="1">
      <c r="A727" s="316" t="s">
        <v>2083</v>
      </c>
      <c r="B727" s="259"/>
      <c r="C727" s="325" t="s">
        <v>5547</v>
      </c>
      <c r="D727" s="259"/>
      <c r="E727" s="144" t="s">
        <v>5479</v>
      </c>
      <c r="F727" s="144" t="s">
        <v>5543</v>
      </c>
      <c r="G727" s="317" t="s">
        <v>5544</v>
      </c>
      <c r="H727" s="259"/>
      <c r="I727" s="145" t="s">
        <v>170</v>
      </c>
      <c r="J727" s="317" t="s">
        <v>5483</v>
      </c>
      <c r="K727" s="259"/>
      <c r="L727" s="144" t="s">
        <v>5473</v>
      </c>
      <c r="M727" s="318" t="s">
        <v>5543</v>
      </c>
      <c r="N727" s="259"/>
      <c r="O727" s="317" t="s">
        <v>5544</v>
      </c>
      <c r="P727" s="259"/>
      <c r="Q727" s="146"/>
      <c r="R727" s="147"/>
    </row>
    <row r="728" spans="1:18" ht="21" hidden="1" customHeight="1">
      <c r="A728" s="316" t="s">
        <v>2087</v>
      </c>
      <c r="B728" s="259"/>
      <c r="C728" s="325" t="s">
        <v>5547</v>
      </c>
      <c r="D728" s="259"/>
      <c r="E728" s="144" t="s">
        <v>5479</v>
      </c>
      <c r="F728" s="144" t="s">
        <v>5543</v>
      </c>
      <c r="G728" s="317" t="s">
        <v>5544</v>
      </c>
      <c r="H728" s="259"/>
      <c r="I728" s="145" t="s">
        <v>170</v>
      </c>
      <c r="J728" s="317" t="s">
        <v>5483</v>
      </c>
      <c r="K728" s="259"/>
      <c r="L728" s="144" t="s">
        <v>5473</v>
      </c>
      <c r="M728" s="318" t="s">
        <v>5543</v>
      </c>
      <c r="N728" s="259"/>
      <c r="O728" s="317" t="s">
        <v>5544</v>
      </c>
      <c r="P728" s="259"/>
      <c r="Q728" s="146"/>
      <c r="R728" s="147"/>
    </row>
    <row r="729" spans="1:18" ht="21" hidden="1" customHeight="1">
      <c r="A729" s="316" t="s">
        <v>2091</v>
      </c>
      <c r="B729" s="259"/>
      <c r="C729" s="325" t="s">
        <v>5547</v>
      </c>
      <c r="D729" s="259"/>
      <c r="E729" s="144" t="s">
        <v>5479</v>
      </c>
      <c r="F729" s="144" t="s">
        <v>5543</v>
      </c>
      <c r="G729" s="317" t="s">
        <v>5544</v>
      </c>
      <c r="H729" s="259"/>
      <c r="I729" s="145" t="s">
        <v>170</v>
      </c>
      <c r="J729" s="317" t="s">
        <v>5483</v>
      </c>
      <c r="K729" s="259"/>
      <c r="L729" s="144" t="s">
        <v>5473</v>
      </c>
      <c r="M729" s="318" t="s">
        <v>5543</v>
      </c>
      <c r="N729" s="259"/>
      <c r="O729" s="317" t="s">
        <v>5544</v>
      </c>
      <c r="P729" s="259"/>
      <c r="Q729" s="146"/>
      <c r="R729" s="147"/>
    </row>
    <row r="730" spans="1:18" ht="21" hidden="1" customHeight="1">
      <c r="A730" s="316" t="s">
        <v>2095</v>
      </c>
      <c r="B730" s="259"/>
      <c r="C730" s="325" t="s">
        <v>5547</v>
      </c>
      <c r="D730" s="259"/>
      <c r="E730" s="144" t="s">
        <v>5479</v>
      </c>
      <c r="F730" s="144" t="s">
        <v>5543</v>
      </c>
      <c r="G730" s="317" t="s">
        <v>5544</v>
      </c>
      <c r="H730" s="259"/>
      <c r="I730" s="145" t="s">
        <v>170</v>
      </c>
      <c r="J730" s="317" t="s">
        <v>5483</v>
      </c>
      <c r="K730" s="259"/>
      <c r="L730" s="144" t="s">
        <v>5473</v>
      </c>
      <c r="M730" s="318" t="s">
        <v>5543</v>
      </c>
      <c r="N730" s="259"/>
      <c r="O730" s="317" t="s">
        <v>5544</v>
      </c>
      <c r="P730" s="259"/>
      <c r="Q730" s="146"/>
      <c r="R730" s="147"/>
    </row>
    <row r="731" spans="1:18" ht="21" hidden="1" customHeight="1">
      <c r="A731" s="316" t="s">
        <v>2099</v>
      </c>
      <c r="B731" s="259"/>
      <c r="C731" s="325" t="s">
        <v>5547</v>
      </c>
      <c r="D731" s="259"/>
      <c r="E731" s="144" t="s">
        <v>5479</v>
      </c>
      <c r="F731" s="144" t="s">
        <v>5543</v>
      </c>
      <c r="G731" s="317" t="s">
        <v>5544</v>
      </c>
      <c r="H731" s="259"/>
      <c r="I731" s="145" t="s">
        <v>170</v>
      </c>
      <c r="J731" s="317" t="s">
        <v>5483</v>
      </c>
      <c r="K731" s="259"/>
      <c r="L731" s="144" t="s">
        <v>5473</v>
      </c>
      <c r="M731" s="318" t="s">
        <v>5543</v>
      </c>
      <c r="N731" s="259"/>
      <c r="O731" s="317" t="s">
        <v>5544</v>
      </c>
      <c r="P731" s="259"/>
      <c r="Q731" s="146"/>
      <c r="R731" s="147"/>
    </row>
    <row r="732" spans="1:18" ht="21" hidden="1" customHeight="1">
      <c r="A732" s="316" t="s">
        <v>2103</v>
      </c>
      <c r="B732" s="259"/>
      <c r="C732" s="325" t="s">
        <v>5547</v>
      </c>
      <c r="D732" s="259"/>
      <c r="E732" s="144" t="s">
        <v>5479</v>
      </c>
      <c r="F732" s="144" t="s">
        <v>5543</v>
      </c>
      <c r="G732" s="317" t="s">
        <v>5544</v>
      </c>
      <c r="H732" s="259"/>
      <c r="I732" s="145" t="s">
        <v>170</v>
      </c>
      <c r="J732" s="317" t="s">
        <v>5483</v>
      </c>
      <c r="K732" s="259"/>
      <c r="L732" s="144" t="s">
        <v>5473</v>
      </c>
      <c r="M732" s="318" t="s">
        <v>5543</v>
      </c>
      <c r="N732" s="259"/>
      <c r="O732" s="317" t="s">
        <v>5544</v>
      </c>
      <c r="P732" s="259"/>
      <c r="Q732" s="146"/>
      <c r="R732" s="147"/>
    </row>
    <row r="733" spans="1:18" ht="21" hidden="1" customHeight="1">
      <c r="A733" s="316" t="s">
        <v>2107</v>
      </c>
      <c r="B733" s="259"/>
      <c r="C733" s="325" t="s">
        <v>5547</v>
      </c>
      <c r="D733" s="259"/>
      <c r="E733" s="144" t="s">
        <v>5479</v>
      </c>
      <c r="F733" s="144" t="s">
        <v>5543</v>
      </c>
      <c r="G733" s="317" t="s">
        <v>5544</v>
      </c>
      <c r="H733" s="259"/>
      <c r="I733" s="145" t="s">
        <v>170</v>
      </c>
      <c r="J733" s="317" t="s">
        <v>5483</v>
      </c>
      <c r="K733" s="259"/>
      <c r="L733" s="144" t="s">
        <v>5473</v>
      </c>
      <c r="M733" s="318" t="s">
        <v>5543</v>
      </c>
      <c r="N733" s="259"/>
      <c r="O733" s="317" t="s">
        <v>5544</v>
      </c>
      <c r="P733" s="259"/>
      <c r="Q733" s="146"/>
      <c r="R733" s="147"/>
    </row>
    <row r="734" spans="1:18" ht="21" hidden="1" customHeight="1">
      <c r="A734" s="316" t="s">
        <v>2111</v>
      </c>
      <c r="B734" s="259"/>
      <c r="C734" s="325" t="s">
        <v>5547</v>
      </c>
      <c r="D734" s="259"/>
      <c r="E734" s="144" t="s">
        <v>5479</v>
      </c>
      <c r="F734" s="144" t="s">
        <v>5543</v>
      </c>
      <c r="G734" s="317" t="s">
        <v>5544</v>
      </c>
      <c r="H734" s="259"/>
      <c r="I734" s="145" t="s">
        <v>170</v>
      </c>
      <c r="J734" s="317" t="s">
        <v>5483</v>
      </c>
      <c r="K734" s="259"/>
      <c r="L734" s="144" t="s">
        <v>5473</v>
      </c>
      <c r="M734" s="318" t="s">
        <v>5543</v>
      </c>
      <c r="N734" s="259"/>
      <c r="O734" s="317" t="s">
        <v>5544</v>
      </c>
      <c r="P734" s="259"/>
      <c r="Q734" s="146"/>
      <c r="R734" s="147"/>
    </row>
    <row r="735" spans="1:18" ht="21" hidden="1" customHeight="1">
      <c r="A735" s="316" t="s">
        <v>2115</v>
      </c>
      <c r="B735" s="259"/>
      <c r="C735" s="325" t="s">
        <v>5547</v>
      </c>
      <c r="D735" s="259"/>
      <c r="E735" s="144" t="s">
        <v>5479</v>
      </c>
      <c r="F735" s="144" t="s">
        <v>5543</v>
      </c>
      <c r="G735" s="317" t="s">
        <v>5544</v>
      </c>
      <c r="H735" s="259"/>
      <c r="I735" s="145" t="s">
        <v>170</v>
      </c>
      <c r="J735" s="317" t="s">
        <v>5483</v>
      </c>
      <c r="K735" s="259"/>
      <c r="L735" s="144" t="s">
        <v>5473</v>
      </c>
      <c r="M735" s="318" t="s">
        <v>5543</v>
      </c>
      <c r="N735" s="259"/>
      <c r="O735" s="317" t="s">
        <v>5544</v>
      </c>
      <c r="P735" s="259"/>
      <c r="Q735" s="146"/>
      <c r="R735" s="147"/>
    </row>
    <row r="736" spans="1:18" ht="21" hidden="1" customHeight="1">
      <c r="A736" s="316" t="s">
        <v>2119</v>
      </c>
      <c r="B736" s="259"/>
      <c r="C736" s="325" t="s">
        <v>5547</v>
      </c>
      <c r="D736" s="259"/>
      <c r="E736" s="144" t="s">
        <v>5479</v>
      </c>
      <c r="F736" s="144" t="s">
        <v>5543</v>
      </c>
      <c r="G736" s="317" t="s">
        <v>5544</v>
      </c>
      <c r="H736" s="259"/>
      <c r="I736" s="145" t="s">
        <v>170</v>
      </c>
      <c r="J736" s="317" t="s">
        <v>5483</v>
      </c>
      <c r="K736" s="259"/>
      <c r="L736" s="144" t="s">
        <v>5473</v>
      </c>
      <c r="M736" s="318" t="s">
        <v>5543</v>
      </c>
      <c r="N736" s="259"/>
      <c r="O736" s="317" t="s">
        <v>5544</v>
      </c>
      <c r="P736" s="259"/>
      <c r="Q736" s="146"/>
      <c r="R736" s="147"/>
    </row>
    <row r="737" spans="1:18" ht="21" hidden="1" customHeight="1">
      <c r="A737" s="316" t="s">
        <v>2123</v>
      </c>
      <c r="B737" s="259"/>
      <c r="C737" s="325" t="s">
        <v>5547</v>
      </c>
      <c r="D737" s="259"/>
      <c r="E737" s="144" t="s">
        <v>5479</v>
      </c>
      <c r="F737" s="144" t="s">
        <v>5543</v>
      </c>
      <c r="G737" s="317" t="s">
        <v>5544</v>
      </c>
      <c r="H737" s="259"/>
      <c r="I737" s="145" t="s">
        <v>170</v>
      </c>
      <c r="J737" s="317" t="s">
        <v>5483</v>
      </c>
      <c r="K737" s="259"/>
      <c r="L737" s="144" t="s">
        <v>5473</v>
      </c>
      <c r="M737" s="318" t="s">
        <v>5543</v>
      </c>
      <c r="N737" s="259"/>
      <c r="O737" s="317" t="s">
        <v>5544</v>
      </c>
      <c r="P737" s="259"/>
      <c r="Q737" s="146"/>
      <c r="R737" s="147"/>
    </row>
    <row r="738" spans="1:18" ht="21" hidden="1" customHeight="1">
      <c r="A738" s="316" t="s">
        <v>2128</v>
      </c>
      <c r="B738" s="259"/>
      <c r="C738" s="325" t="s">
        <v>5547</v>
      </c>
      <c r="D738" s="259"/>
      <c r="E738" s="144" t="s">
        <v>5479</v>
      </c>
      <c r="F738" s="144" t="s">
        <v>5543</v>
      </c>
      <c r="G738" s="317" t="s">
        <v>5544</v>
      </c>
      <c r="H738" s="259"/>
      <c r="I738" s="145" t="s">
        <v>170</v>
      </c>
      <c r="J738" s="317" t="s">
        <v>5483</v>
      </c>
      <c r="K738" s="259"/>
      <c r="L738" s="144" t="s">
        <v>5473</v>
      </c>
      <c r="M738" s="318" t="s">
        <v>5543</v>
      </c>
      <c r="N738" s="259"/>
      <c r="O738" s="317" t="s">
        <v>5544</v>
      </c>
      <c r="P738" s="259"/>
      <c r="Q738" s="146"/>
      <c r="R738" s="147"/>
    </row>
    <row r="739" spans="1:18" ht="21" hidden="1" customHeight="1">
      <c r="A739" s="316" t="s">
        <v>2132</v>
      </c>
      <c r="B739" s="259"/>
      <c r="C739" s="325" t="s">
        <v>5547</v>
      </c>
      <c r="D739" s="259"/>
      <c r="E739" s="144" t="s">
        <v>5479</v>
      </c>
      <c r="F739" s="144" t="s">
        <v>5543</v>
      </c>
      <c r="G739" s="317" t="s">
        <v>5544</v>
      </c>
      <c r="H739" s="259"/>
      <c r="I739" s="145" t="s">
        <v>170</v>
      </c>
      <c r="J739" s="317" t="s">
        <v>5483</v>
      </c>
      <c r="K739" s="259"/>
      <c r="L739" s="144" t="s">
        <v>5473</v>
      </c>
      <c r="M739" s="318" t="s">
        <v>5543</v>
      </c>
      <c r="N739" s="259"/>
      <c r="O739" s="317" t="s">
        <v>5544</v>
      </c>
      <c r="P739" s="259"/>
      <c r="Q739" s="146"/>
      <c r="R739" s="147"/>
    </row>
    <row r="740" spans="1:18" ht="21" hidden="1" customHeight="1">
      <c r="A740" s="316" t="s">
        <v>2136</v>
      </c>
      <c r="B740" s="259"/>
      <c r="C740" s="325" t="s">
        <v>5547</v>
      </c>
      <c r="D740" s="259"/>
      <c r="E740" s="144" t="s">
        <v>5479</v>
      </c>
      <c r="F740" s="144" t="s">
        <v>5543</v>
      </c>
      <c r="G740" s="317" t="s">
        <v>5544</v>
      </c>
      <c r="H740" s="259"/>
      <c r="I740" s="145" t="s">
        <v>170</v>
      </c>
      <c r="J740" s="317" t="s">
        <v>5483</v>
      </c>
      <c r="K740" s="259"/>
      <c r="L740" s="144" t="s">
        <v>5473</v>
      </c>
      <c r="M740" s="318" t="s">
        <v>5543</v>
      </c>
      <c r="N740" s="259"/>
      <c r="O740" s="317" t="s">
        <v>5544</v>
      </c>
      <c r="P740" s="259"/>
      <c r="Q740" s="146"/>
      <c r="R740" s="147"/>
    </row>
    <row r="741" spans="1:18" ht="21" hidden="1" customHeight="1">
      <c r="A741" s="316" t="s">
        <v>2140</v>
      </c>
      <c r="B741" s="259"/>
      <c r="C741" s="325" t="s">
        <v>5547</v>
      </c>
      <c r="D741" s="259"/>
      <c r="E741" s="144" t="s">
        <v>5479</v>
      </c>
      <c r="F741" s="144" t="s">
        <v>5543</v>
      </c>
      <c r="G741" s="317" t="s">
        <v>5544</v>
      </c>
      <c r="H741" s="259"/>
      <c r="I741" s="145" t="s">
        <v>170</v>
      </c>
      <c r="J741" s="317" t="s">
        <v>5483</v>
      </c>
      <c r="K741" s="259"/>
      <c r="L741" s="144" t="s">
        <v>5473</v>
      </c>
      <c r="M741" s="318" t="s">
        <v>5543</v>
      </c>
      <c r="N741" s="259"/>
      <c r="O741" s="317" t="s">
        <v>5544</v>
      </c>
      <c r="P741" s="259"/>
      <c r="Q741" s="146"/>
      <c r="R741" s="147"/>
    </row>
    <row r="742" spans="1:18" ht="21" hidden="1" customHeight="1">
      <c r="A742" s="316" t="s">
        <v>2144</v>
      </c>
      <c r="B742" s="259"/>
      <c r="C742" s="325" t="s">
        <v>5547</v>
      </c>
      <c r="D742" s="259"/>
      <c r="E742" s="144" t="s">
        <v>5479</v>
      </c>
      <c r="F742" s="144" t="s">
        <v>5543</v>
      </c>
      <c r="G742" s="317" t="s">
        <v>5544</v>
      </c>
      <c r="H742" s="259"/>
      <c r="I742" s="145" t="s">
        <v>170</v>
      </c>
      <c r="J742" s="317" t="s">
        <v>5483</v>
      </c>
      <c r="K742" s="259"/>
      <c r="L742" s="144" t="s">
        <v>5473</v>
      </c>
      <c r="M742" s="318" t="s">
        <v>5543</v>
      </c>
      <c r="N742" s="259"/>
      <c r="O742" s="317" t="s">
        <v>5544</v>
      </c>
      <c r="P742" s="259"/>
      <c r="Q742" s="146"/>
      <c r="R742" s="147"/>
    </row>
    <row r="743" spans="1:18" ht="21" hidden="1" customHeight="1">
      <c r="A743" s="316" t="s">
        <v>2148</v>
      </c>
      <c r="B743" s="259"/>
      <c r="C743" s="325" t="s">
        <v>5547</v>
      </c>
      <c r="D743" s="259"/>
      <c r="E743" s="144" t="s">
        <v>5479</v>
      </c>
      <c r="F743" s="144" t="s">
        <v>5543</v>
      </c>
      <c r="G743" s="317" t="s">
        <v>5544</v>
      </c>
      <c r="H743" s="259"/>
      <c r="I743" s="145" t="s">
        <v>170</v>
      </c>
      <c r="J743" s="317" t="s">
        <v>5483</v>
      </c>
      <c r="K743" s="259"/>
      <c r="L743" s="144" t="s">
        <v>5473</v>
      </c>
      <c r="M743" s="318" t="s">
        <v>5543</v>
      </c>
      <c r="N743" s="259"/>
      <c r="O743" s="317" t="s">
        <v>5544</v>
      </c>
      <c r="P743" s="259"/>
      <c r="Q743" s="146"/>
      <c r="R743" s="147"/>
    </row>
    <row r="744" spans="1:18" ht="21" hidden="1" customHeight="1">
      <c r="A744" s="316" t="s">
        <v>2152</v>
      </c>
      <c r="B744" s="259"/>
      <c r="C744" s="325" t="s">
        <v>5547</v>
      </c>
      <c r="D744" s="259"/>
      <c r="E744" s="144" t="s">
        <v>5479</v>
      </c>
      <c r="F744" s="144" t="s">
        <v>5543</v>
      </c>
      <c r="G744" s="317" t="s">
        <v>5544</v>
      </c>
      <c r="H744" s="259"/>
      <c r="I744" s="145" t="s">
        <v>170</v>
      </c>
      <c r="J744" s="317" t="s">
        <v>5483</v>
      </c>
      <c r="K744" s="259"/>
      <c r="L744" s="144" t="s">
        <v>5473</v>
      </c>
      <c r="M744" s="318" t="s">
        <v>5543</v>
      </c>
      <c r="N744" s="259"/>
      <c r="O744" s="317" t="s">
        <v>5544</v>
      </c>
      <c r="P744" s="259"/>
      <c r="Q744" s="146"/>
      <c r="R744" s="147"/>
    </row>
    <row r="745" spans="1:18" ht="21" hidden="1" customHeight="1">
      <c r="A745" s="316" t="s">
        <v>2156</v>
      </c>
      <c r="B745" s="259"/>
      <c r="C745" s="325" t="s">
        <v>5547</v>
      </c>
      <c r="D745" s="259"/>
      <c r="E745" s="144" t="s">
        <v>5479</v>
      </c>
      <c r="F745" s="144" t="s">
        <v>5543</v>
      </c>
      <c r="G745" s="317" t="s">
        <v>5544</v>
      </c>
      <c r="H745" s="259"/>
      <c r="I745" s="145" t="s">
        <v>170</v>
      </c>
      <c r="J745" s="317" t="s">
        <v>5483</v>
      </c>
      <c r="K745" s="259"/>
      <c r="L745" s="144" t="s">
        <v>5473</v>
      </c>
      <c r="M745" s="318" t="s">
        <v>5543</v>
      </c>
      <c r="N745" s="259"/>
      <c r="O745" s="317" t="s">
        <v>5544</v>
      </c>
      <c r="P745" s="259"/>
      <c r="Q745" s="146"/>
      <c r="R745" s="147"/>
    </row>
    <row r="746" spans="1:18" ht="21" hidden="1" customHeight="1">
      <c r="A746" s="316" t="s">
        <v>2160</v>
      </c>
      <c r="B746" s="259"/>
      <c r="C746" s="325" t="s">
        <v>5547</v>
      </c>
      <c r="D746" s="259"/>
      <c r="E746" s="144" t="s">
        <v>5479</v>
      </c>
      <c r="F746" s="144" t="s">
        <v>5543</v>
      </c>
      <c r="G746" s="317" t="s">
        <v>5544</v>
      </c>
      <c r="H746" s="259"/>
      <c r="I746" s="145" t="s">
        <v>170</v>
      </c>
      <c r="J746" s="317" t="s">
        <v>5483</v>
      </c>
      <c r="K746" s="259"/>
      <c r="L746" s="144" t="s">
        <v>5473</v>
      </c>
      <c r="M746" s="318" t="s">
        <v>5543</v>
      </c>
      <c r="N746" s="259"/>
      <c r="O746" s="317" t="s">
        <v>5544</v>
      </c>
      <c r="P746" s="259"/>
      <c r="Q746" s="146"/>
      <c r="R746" s="147"/>
    </row>
    <row r="747" spans="1:18" ht="21" hidden="1" customHeight="1">
      <c r="A747" s="316" t="s">
        <v>2164</v>
      </c>
      <c r="B747" s="259"/>
      <c r="C747" s="325" t="s">
        <v>5547</v>
      </c>
      <c r="D747" s="259"/>
      <c r="E747" s="144" t="s">
        <v>5479</v>
      </c>
      <c r="F747" s="144" t="s">
        <v>5543</v>
      </c>
      <c r="G747" s="317" t="s">
        <v>5544</v>
      </c>
      <c r="H747" s="259"/>
      <c r="I747" s="145" t="s">
        <v>170</v>
      </c>
      <c r="J747" s="317" t="s">
        <v>5483</v>
      </c>
      <c r="K747" s="259"/>
      <c r="L747" s="144" t="s">
        <v>5473</v>
      </c>
      <c r="M747" s="318" t="s">
        <v>5543</v>
      </c>
      <c r="N747" s="259"/>
      <c r="O747" s="317" t="s">
        <v>5544</v>
      </c>
      <c r="P747" s="259"/>
      <c r="Q747" s="146"/>
      <c r="R747" s="147"/>
    </row>
    <row r="748" spans="1:18" ht="21" hidden="1" customHeight="1">
      <c r="A748" s="316" t="s">
        <v>2168</v>
      </c>
      <c r="B748" s="259"/>
      <c r="C748" s="325" t="s">
        <v>5547</v>
      </c>
      <c r="D748" s="259"/>
      <c r="E748" s="144" t="s">
        <v>5479</v>
      </c>
      <c r="F748" s="144" t="s">
        <v>5543</v>
      </c>
      <c r="G748" s="317" t="s">
        <v>5544</v>
      </c>
      <c r="H748" s="259"/>
      <c r="I748" s="145" t="s">
        <v>170</v>
      </c>
      <c r="J748" s="317" t="s">
        <v>5483</v>
      </c>
      <c r="K748" s="259"/>
      <c r="L748" s="144" t="s">
        <v>5473</v>
      </c>
      <c r="M748" s="318" t="s">
        <v>5543</v>
      </c>
      <c r="N748" s="259"/>
      <c r="O748" s="317" t="s">
        <v>5544</v>
      </c>
      <c r="P748" s="259"/>
      <c r="Q748" s="146"/>
      <c r="R748" s="147"/>
    </row>
    <row r="749" spans="1:18" ht="21" hidden="1" customHeight="1">
      <c r="A749" s="316" t="s">
        <v>2172</v>
      </c>
      <c r="B749" s="259"/>
      <c r="C749" s="325" t="s">
        <v>5547</v>
      </c>
      <c r="D749" s="259"/>
      <c r="E749" s="144" t="s">
        <v>5479</v>
      </c>
      <c r="F749" s="144" t="s">
        <v>5543</v>
      </c>
      <c r="G749" s="317" t="s">
        <v>5544</v>
      </c>
      <c r="H749" s="259"/>
      <c r="I749" s="145" t="s">
        <v>170</v>
      </c>
      <c r="J749" s="317" t="s">
        <v>5483</v>
      </c>
      <c r="K749" s="259"/>
      <c r="L749" s="144" t="s">
        <v>5473</v>
      </c>
      <c r="M749" s="318" t="s">
        <v>5543</v>
      </c>
      <c r="N749" s="259"/>
      <c r="O749" s="317" t="s">
        <v>5544</v>
      </c>
      <c r="P749" s="259"/>
      <c r="Q749" s="146"/>
      <c r="R749" s="147"/>
    </row>
    <row r="750" spans="1:18" ht="21" hidden="1" customHeight="1">
      <c r="A750" s="316" t="s">
        <v>2176</v>
      </c>
      <c r="B750" s="259"/>
      <c r="C750" s="325" t="s">
        <v>5547</v>
      </c>
      <c r="D750" s="259"/>
      <c r="E750" s="144" t="s">
        <v>5479</v>
      </c>
      <c r="F750" s="144" t="s">
        <v>5543</v>
      </c>
      <c r="G750" s="317" t="s">
        <v>5544</v>
      </c>
      <c r="H750" s="259"/>
      <c r="I750" s="145" t="s">
        <v>170</v>
      </c>
      <c r="J750" s="317" t="s">
        <v>5483</v>
      </c>
      <c r="K750" s="259"/>
      <c r="L750" s="144" t="s">
        <v>5473</v>
      </c>
      <c r="M750" s="318" t="s">
        <v>5543</v>
      </c>
      <c r="N750" s="259"/>
      <c r="O750" s="317" t="s">
        <v>5544</v>
      </c>
      <c r="P750" s="259"/>
      <c r="Q750" s="146"/>
      <c r="R750" s="147"/>
    </row>
    <row r="751" spans="1:18" ht="21" hidden="1" customHeight="1">
      <c r="A751" s="316" t="s">
        <v>2180</v>
      </c>
      <c r="B751" s="259"/>
      <c r="C751" s="325" t="s">
        <v>5547</v>
      </c>
      <c r="D751" s="259"/>
      <c r="E751" s="144" t="s">
        <v>5479</v>
      </c>
      <c r="F751" s="144" t="s">
        <v>5543</v>
      </c>
      <c r="G751" s="317" t="s">
        <v>5544</v>
      </c>
      <c r="H751" s="259"/>
      <c r="I751" s="145" t="s">
        <v>170</v>
      </c>
      <c r="J751" s="317" t="s">
        <v>5483</v>
      </c>
      <c r="K751" s="259"/>
      <c r="L751" s="144" t="s">
        <v>5473</v>
      </c>
      <c r="M751" s="318" t="s">
        <v>5543</v>
      </c>
      <c r="N751" s="259"/>
      <c r="O751" s="317" t="s">
        <v>5544</v>
      </c>
      <c r="P751" s="259"/>
      <c r="Q751" s="146"/>
      <c r="R751" s="147"/>
    </row>
    <row r="752" spans="1:18" ht="21" hidden="1" customHeight="1">
      <c r="A752" s="316" t="s">
        <v>2184</v>
      </c>
      <c r="B752" s="259"/>
      <c r="C752" s="325" t="s">
        <v>5547</v>
      </c>
      <c r="D752" s="259"/>
      <c r="E752" s="144" t="s">
        <v>5479</v>
      </c>
      <c r="F752" s="144" t="s">
        <v>5543</v>
      </c>
      <c r="G752" s="317" t="s">
        <v>5544</v>
      </c>
      <c r="H752" s="259"/>
      <c r="I752" s="145" t="s">
        <v>170</v>
      </c>
      <c r="J752" s="317" t="s">
        <v>5483</v>
      </c>
      <c r="K752" s="259"/>
      <c r="L752" s="144" t="s">
        <v>5473</v>
      </c>
      <c r="M752" s="318" t="s">
        <v>5543</v>
      </c>
      <c r="N752" s="259"/>
      <c r="O752" s="317" t="s">
        <v>5544</v>
      </c>
      <c r="P752" s="259"/>
      <c r="Q752" s="146"/>
      <c r="R752" s="147"/>
    </row>
    <row r="753" spans="1:18" ht="21" hidden="1" customHeight="1">
      <c r="A753" s="316" t="s">
        <v>2188</v>
      </c>
      <c r="B753" s="259"/>
      <c r="C753" s="325" t="s">
        <v>5547</v>
      </c>
      <c r="D753" s="259"/>
      <c r="E753" s="144" t="s">
        <v>5479</v>
      </c>
      <c r="F753" s="144" t="s">
        <v>5543</v>
      </c>
      <c r="G753" s="317" t="s">
        <v>5544</v>
      </c>
      <c r="H753" s="259"/>
      <c r="I753" s="145" t="s">
        <v>170</v>
      </c>
      <c r="J753" s="317" t="s">
        <v>5483</v>
      </c>
      <c r="K753" s="259"/>
      <c r="L753" s="144" t="s">
        <v>5473</v>
      </c>
      <c r="M753" s="318" t="s">
        <v>5543</v>
      </c>
      <c r="N753" s="259"/>
      <c r="O753" s="317" t="s">
        <v>5544</v>
      </c>
      <c r="P753" s="259"/>
      <c r="Q753" s="146"/>
      <c r="R753" s="147"/>
    </row>
    <row r="754" spans="1:18" ht="21" hidden="1" customHeight="1">
      <c r="A754" s="316" t="s">
        <v>2192</v>
      </c>
      <c r="B754" s="259"/>
      <c r="C754" s="325" t="s">
        <v>5547</v>
      </c>
      <c r="D754" s="259"/>
      <c r="E754" s="144" t="s">
        <v>5479</v>
      </c>
      <c r="F754" s="144" t="s">
        <v>5543</v>
      </c>
      <c r="G754" s="317" t="s">
        <v>5544</v>
      </c>
      <c r="H754" s="259"/>
      <c r="I754" s="145" t="s">
        <v>170</v>
      </c>
      <c r="J754" s="317" t="s">
        <v>5483</v>
      </c>
      <c r="K754" s="259"/>
      <c r="L754" s="144" t="s">
        <v>5473</v>
      </c>
      <c r="M754" s="318" t="s">
        <v>5543</v>
      </c>
      <c r="N754" s="259"/>
      <c r="O754" s="317" t="s">
        <v>5544</v>
      </c>
      <c r="P754" s="259"/>
      <c r="Q754" s="146"/>
      <c r="R754" s="147"/>
    </row>
    <row r="755" spans="1:18" ht="21" hidden="1" customHeight="1">
      <c r="A755" s="316" t="s">
        <v>2196</v>
      </c>
      <c r="B755" s="259"/>
      <c r="C755" s="325" t="s">
        <v>5547</v>
      </c>
      <c r="D755" s="259"/>
      <c r="E755" s="144" t="s">
        <v>5479</v>
      </c>
      <c r="F755" s="144" t="s">
        <v>5543</v>
      </c>
      <c r="G755" s="317" t="s">
        <v>5544</v>
      </c>
      <c r="H755" s="259"/>
      <c r="I755" s="145" t="s">
        <v>170</v>
      </c>
      <c r="J755" s="317" t="s">
        <v>5483</v>
      </c>
      <c r="K755" s="259"/>
      <c r="L755" s="144" t="s">
        <v>5473</v>
      </c>
      <c r="M755" s="318" t="s">
        <v>5543</v>
      </c>
      <c r="N755" s="259"/>
      <c r="O755" s="317" t="s">
        <v>5544</v>
      </c>
      <c r="P755" s="259"/>
      <c r="Q755" s="146"/>
      <c r="R755" s="147"/>
    </row>
    <row r="756" spans="1:18" ht="21" hidden="1" customHeight="1">
      <c r="A756" s="316" t="s">
        <v>2200</v>
      </c>
      <c r="B756" s="259"/>
      <c r="C756" s="325" t="s">
        <v>5547</v>
      </c>
      <c r="D756" s="259"/>
      <c r="E756" s="144" t="s">
        <v>5479</v>
      </c>
      <c r="F756" s="144" t="s">
        <v>5543</v>
      </c>
      <c r="G756" s="317" t="s">
        <v>5544</v>
      </c>
      <c r="H756" s="259"/>
      <c r="I756" s="145" t="s">
        <v>170</v>
      </c>
      <c r="J756" s="317" t="s">
        <v>5483</v>
      </c>
      <c r="K756" s="259"/>
      <c r="L756" s="144" t="s">
        <v>5473</v>
      </c>
      <c r="M756" s="318" t="s">
        <v>5543</v>
      </c>
      <c r="N756" s="259"/>
      <c r="O756" s="317" t="s">
        <v>5544</v>
      </c>
      <c r="P756" s="259"/>
      <c r="Q756" s="146"/>
      <c r="R756" s="147"/>
    </row>
    <row r="757" spans="1:18" ht="21" hidden="1" customHeight="1">
      <c r="A757" s="316" t="s">
        <v>2204</v>
      </c>
      <c r="B757" s="259"/>
      <c r="C757" s="325" t="s">
        <v>5547</v>
      </c>
      <c r="D757" s="259"/>
      <c r="E757" s="144" t="s">
        <v>5479</v>
      </c>
      <c r="F757" s="144" t="s">
        <v>5543</v>
      </c>
      <c r="G757" s="317" t="s">
        <v>5544</v>
      </c>
      <c r="H757" s="259"/>
      <c r="I757" s="145" t="s">
        <v>170</v>
      </c>
      <c r="J757" s="317" t="s">
        <v>5483</v>
      </c>
      <c r="K757" s="259"/>
      <c r="L757" s="144" t="s">
        <v>5473</v>
      </c>
      <c r="M757" s="318" t="s">
        <v>5543</v>
      </c>
      <c r="N757" s="259"/>
      <c r="O757" s="317" t="s">
        <v>5544</v>
      </c>
      <c r="P757" s="259"/>
      <c r="Q757" s="146"/>
      <c r="R757" s="147"/>
    </row>
    <row r="758" spans="1:18" ht="21" hidden="1" customHeight="1">
      <c r="A758" s="316" t="s">
        <v>2208</v>
      </c>
      <c r="B758" s="259"/>
      <c r="C758" s="325" t="s">
        <v>5547</v>
      </c>
      <c r="D758" s="259"/>
      <c r="E758" s="144" t="s">
        <v>5479</v>
      </c>
      <c r="F758" s="144" t="s">
        <v>5543</v>
      </c>
      <c r="G758" s="317" t="s">
        <v>5544</v>
      </c>
      <c r="H758" s="259"/>
      <c r="I758" s="145" t="s">
        <v>170</v>
      </c>
      <c r="J758" s="317" t="s">
        <v>5483</v>
      </c>
      <c r="K758" s="259"/>
      <c r="L758" s="144" t="s">
        <v>5473</v>
      </c>
      <c r="M758" s="318" t="s">
        <v>5543</v>
      </c>
      <c r="N758" s="259"/>
      <c r="O758" s="317" t="s">
        <v>5544</v>
      </c>
      <c r="P758" s="259"/>
      <c r="Q758" s="146"/>
      <c r="R758" s="147"/>
    </row>
    <row r="759" spans="1:18" ht="21" hidden="1" customHeight="1">
      <c r="A759" s="316" t="s">
        <v>4306</v>
      </c>
      <c r="B759" s="259"/>
      <c r="C759" s="325" t="s">
        <v>5547</v>
      </c>
      <c r="D759" s="259"/>
      <c r="E759" s="144" t="s">
        <v>5479</v>
      </c>
      <c r="F759" s="144" t="s">
        <v>5543</v>
      </c>
      <c r="G759" s="317" t="s">
        <v>5544</v>
      </c>
      <c r="H759" s="259"/>
      <c r="I759" s="145" t="s">
        <v>170</v>
      </c>
      <c r="J759" s="317" t="s">
        <v>5483</v>
      </c>
      <c r="K759" s="259"/>
      <c r="L759" s="144" t="s">
        <v>5473</v>
      </c>
      <c r="M759" s="318" t="s">
        <v>5543</v>
      </c>
      <c r="N759" s="259"/>
      <c r="O759" s="317" t="s">
        <v>5544</v>
      </c>
      <c r="P759" s="259"/>
      <c r="Q759" s="146"/>
      <c r="R759" s="147"/>
    </row>
    <row r="760" spans="1:18" ht="21" hidden="1" customHeight="1">
      <c r="A760" s="316" t="s">
        <v>4310</v>
      </c>
      <c r="B760" s="259"/>
      <c r="C760" s="325" t="s">
        <v>5547</v>
      </c>
      <c r="D760" s="259"/>
      <c r="E760" s="144" t="s">
        <v>5479</v>
      </c>
      <c r="F760" s="144" t="s">
        <v>5543</v>
      </c>
      <c r="G760" s="317" t="s">
        <v>5544</v>
      </c>
      <c r="H760" s="259"/>
      <c r="I760" s="145" t="s">
        <v>170</v>
      </c>
      <c r="J760" s="317" t="s">
        <v>5483</v>
      </c>
      <c r="K760" s="259"/>
      <c r="L760" s="144" t="s">
        <v>5473</v>
      </c>
      <c r="M760" s="318" t="s">
        <v>5543</v>
      </c>
      <c r="N760" s="259"/>
      <c r="O760" s="317" t="s">
        <v>5544</v>
      </c>
      <c r="P760" s="259"/>
      <c r="Q760" s="146"/>
      <c r="R760" s="147"/>
    </row>
    <row r="761" spans="1:18" ht="21" hidden="1" customHeight="1">
      <c r="A761" s="316" t="s">
        <v>4314</v>
      </c>
      <c r="B761" s="259"/>
      <c r="C761" s="325" t="s">
        <v>5547</v>
      </c>
      <c r="D761" s="259"/>
      <c r="E761" s="144" t="s">
        <v>5479</v>
      </c>
      <c r="F761" s="144" t="s">
        <v>5543</v>
      </c>
      <c r="G761" s="317" t="s">
        <v>5544</v>
      </c>
      <c r="H761" s="259"/>
      <c r="I761" s="145" t="s">
        <v>170</v>
      </c>
      <c r="J761" s="317" t="s">
        <v>5483</v>
      </c>
      <c r="K761" s="259"/>
      <c r="L761" s="144" t="s">
        <v>5473</v>
      </c>
      <c r="M761" s="318" t="s">
        <v>5543</v>
      </c>
      <c r="N761" s="259"/>
      <c r="O761" s="317" t="s">
        <v>5544</v>
      </c>
      <c r="P761" s="259"/>
      <c r="Q761" s="146"/>
      <c r="R761" s="147"/>
    </row>
    <row r="762" spans="1:18" ht="21" hidden="1" customHeight="1">
      <c r="A762" s="316" t="s">
        <v>4318</v>
      </c>
      <c r="B762" s="259"/>
      <c r="C762" s="325" t="s">
        <v>5547</v>
      </c>
      <c r="D762" s="259"/>
      <c r="E762" s="144" t="s">
        <v>5479</v>
      </c>
      <c r="F762" s="144" t="s">
        <v>5543</v>
      </c>
      <c r="G762" s="317" t="s">
        <v>5544</v>
      </c>
      <c r="H762" s="259"/>
      <c r="I762" s="145" t="s">
        <v>170</v>
      </c>
      <c r="J762" s="317" t="s">
        <v>5483</v>
      </c>
      <c r="K762" s="259"/>
      <c r="L762" s="144" t="s">
        <v>5473</v>
      </c>
      <c r="M762" s="318" t="s">
        <v>5543</v>
      </c>
      <c r="N762" s="259"/>
      <c r="O762" s="317" t="s">
        <v>5544</v>
      </c>
      <c r="P762" s="259"/>
      <c r="Q762" s="146"/>
      <c r="R762" s="147"/>
    </row>
    <row r="763" spans="1:18" ht="21" hidden="1" customHeight="1">
      <c r="A763" s="316" t="s">
        <v>4322</v>
      </c>
      <c r="B763" s="259"/>
      <c r="C763" s="325" t="s">
        <v>5547</v>
      </c>
      <c r="D763" s="259"/>
      <c r="E763" s="144" t="s">
        <v>5479</v>
      </c>
      <c r="F763" s="144" t="s">
        <v>5543</v>
      </c>
      <c r="G763" s="317" t="s">
        <v>5544</v>
      </c>
      <c r="H763" s="259"/>
      <c r="I763" s="145" t="s">
        <v>170</v>
      </c>
      <c r="J763" s="317" t="s">
        <v>5483</v>
      </c>
      <c r="K763" s="259"/>
      <c r="L763" s="144" t="s">
        <v>5473</v>
      </c>
      <c r="M763" s="318" t="s">
        <v>5543</v>
      </c>
      <c r="N763" s="259"/>
      <c r="O763" s="317" t="s">
        <v>5544</v>
      </c>
      <c r="P763" s="259"/>
      <c r="Q763" s="146"/>
      <c r="R763" s="147"/>
    </row>
    <row r="764" spans="1:18" ht="21" hidden="1" customHeight="1">
      <c r="A764" s="316" t="s">
        <v>4326</v>
      </c>
      <c r="B764" s="259"/>
      <c r="C764" s="325" t="s">
        <v>5547</v>
      </c>
      <c r="D764" s="259"/>
      <c r="E764" s="144" t="s">
        <v>5479</v>
      </c>
      <c r="F764" s="144" t="s">
        <v>5543</v>
      </c>
      <c r="G764" s="317" t="s">
        <v>5544</v>
      </c>
      <c r="H764" s="259"/>
      <c r="I764" s="145" t="s">
        <v>170</v>
      </c>
      <c r="J764" s="317" t="s">
        <v>5483</v>
      </c>
      <c r="K764" s="259"/>
      <c r="L764" s="144" t="s">
        <v>5473</v>
      </c>
      <c r="M764" s="318" t="s">
        <v>5543</v>
      </c>
      <c r="N764" s="259"/>
      <c r="O764" s="317" t="s">
        <v>5544</v>
      </c>
      <c r="P764" s="259"/>
      <c r="Q764" s="146"/>
      <c r="R764" s="147"/>
    </row>
    <row r="765" spans="1:18" ht="21" hidden="1" customHeight="1">
      <c r="A765" s="316" t="s">
        <v>4330</v>
      </c>
      <c r="B765" s="259"/>
      <c r="C765" s="325" t="s">
        <v>5547</v>
      </c>
      <c r="D765" s="259"/>
      <c r="E765" s="144" t="s">
        <v>5479</v>
      </c>
      <c r="F765" s="144" t="s">
        <v>5543</v>
      </c>
      <c r="G765" s="317" t="s">
        <v>5544</v>
      </c>
      <c r="H765" s="259"/>
      <c r="I765" s="145" t="s">
        <v>170</v>
      </c>
      <c r="J765" s="317" t="s">
        <v>5483</v>
      </c>
      <c r="K765" s="259"/>
      <c r="L765" s="144" t="s">
        <v>5473</v>
      </c>
      <c r="M765" s="318" t="s">
        <v>5543</v>
      </c>
      <c r="N765" s="259"/>
      <c r="O765" s="317" t="s">
        <v>5544</v>
      </c>
      <c r="P765" s="259"/>
      <c r="Q765" s="146"/>
      <c r="R765" s="147"/>
    </row>
    <row r="766" spans="1:18" ht="21" hidden="1" customHeight="1">
      <c r="A766" s="316" t="s">
        <v>4334</v>
      </c>
      <c r="B766" s="259"/>
      <c r="C766" s="325" t="s">
        <v>5547</v>
      </c>
      <c r="D766" s="259"/>
      <c r="E766" s="144" t="s">
        <v>5479</v>
      </c>
      <c r="F766" s="144" t="s">
        <v>5543</v>
      </c>
      <c r="G766" s="317" t="s">
        <v>5544</v>
      </c>
      <c r="H766" s="259"/>
      <c r="I766" s="145" t="s">
        <v>170</v>
      </c>
      <c r="J766" s="317" t="s">
        <v>5483</v>
      </c>
      <c r="K766" s="259"/>
      <c r="L766" s="144" t="s">
        <v>5473</v>
      </c>
      <c r="M766" s="318" t="s">
        <v>5543</v>
      </c>
      <c r="N766" s="259"/>
      <c r="O766" s="317" t="s">
        <v>5544</v>
      </c>
      <c r="P766" s="259"/>
      <c r="Q766" s="146"/>
      <c r="R766" s="147"/>
    </row>
    <row r="767" spans="1:18" ht="21" hidden="1" customHeight="1">
      <c r="A767" s="316" t="s">
        <v>4338</v>
      </c>
      <c r="B767" s="259"/>
      <c r="C767" s="325" t="s">
        <v>5547</v>
      </c>
      <c r="D767" s="259"/>
      <c r="E767" s="144" t="s">
        <v>5479</v>
      </c>
      <c r="F767" s="144" t="s">
        <v>5543</v>
      </c>
      <c r="G767" s="317" t="s">
        <v>5544</v>
      </c>
      <c r="H767" s="259"/>
      <c r="I767" s="145" t="s">
        <v>170</v>
      </c>
      <c r="J767" s="317" t="s">
        <v>5483</v>
      </c>
      <c r="K767" s="259"/>
      <c r="L767" s="144" t="s">
        <v>5473</v>
      </c>
      <c r="M767" s="318" t="s">
        <v>5543</v>
      </c>
      <c r="N767" s="259"/>
      <c r="O767" s="317" t="s">
        <v>5544</v>
      </c>
      <c r="P767" s="259"/>
      <c r="Q767" s="146"/>
      <c r="R767" s="147"/>
    </row>
    <row r="768" spans="1:18" ht="21" hidden="1" customHeight="1">
      <c r="A768" s="316" t="s">
        <v>4342</v>
      </c>
      <c r="B768" s="259"/>
      <c r="C768" s="325" t="s">
        <v>5547</v>
      </c>
      <c r="D768" s="259"/>
      <c r="E768" s="144" t="s">
        <v>5479</v>
      </c>
      <c r="F768" s="144" t="s">
        <v>5543</v>
      </c>
      <c r="G768" s="317" t="s">
        <v>5544</v>
      </c>
      <c r="H768" s="259"/>
      <c r="I768" s="145" t="s">
        <v>170</v>
      </c>
      <c r="J768" s="317" t="s">
        <v>5483</v>
      </c>
      <c r="K768" s="259"/>
      <c r="L768" s="144" t="s">
        <v>5473</v>
      </c>
      <c r="M768" s="318" t="s">
        <v>5543</v>
      </c>
      <c r="N768" s="259"/>
      <c r="O768" s="317" t="s">
        <v>5544</v>
      </c>
      <c r="P768" s="259"/>
      <c r="Q768" s="146"/>
      <c r="R768" s="147"/>
    </row>
    <row r="769" spans="1:18" ht="21" hidden="1" customHeight="1">
      <c r="A769" s="316" t="s">
        <v>4346</v>
      </c>
      <c r="B769" s="259"/>
      <c r="C769" s="325" t="s">
        <v>5547</v>
      </c>
      <c r="D769" s="259"/>
      <c r="E769" s="144" t="s">
        <v>5479</v>
      </c>
      <c r="F769" s="144" t="s">
        <v>5543</v>
      </c>
      <c r="G769" s="317" t="s">
        <v>5544</v>
      </c>
      <c r="H769" s="259"/>
      <c r="I769" s="145" t="s">
        <v>170</v>
      </c>
      <c r="J769" s="317" t="s">
        <v>5483</v>
      </c>
      <c r="K769" s="259"/>
      <c r="L769" s="144" t="s">
        <v>5473</v>
      </c>
      <c r="M769" s="318" t="s">
        <v>5543</v>
      </c>
      <c r="N769" s="259"/>
      <c r="O769" s="317" t="s">
        <v>5544</v>
      </c>
      <c r="P769" s="259"/>
      <c r="Q769" s="146"/>
      <c r="R769" s="147"/>
    </row>
    <row r="770" spans="1:18" ht="21" hidden="1" customHeight="1">
      <c r="A770" s="316" t="s">
        <v>4350</v>
      </c>
      <c r="B770" s="259"/>
      <c r="C770" s="325" t="s">
        <v>5547</v>
      </c>
      <c r="D770" s="259"/>
      <c r="E770" s="144" t="s">
        <v>5479</v>
      </c>
      <c r="F770" s="144" t="s">
        <v>5543</v>
      </c>
      <c r="G770" s="317" t="s">
        <v>5544</v>
      </c>
      <c r="H770" s="259"/>
      <c r="I770" s="145" t="s">
        <v>170</v>
      </c>
      <c r="J770" s="317" t="s">
        <v>5483</v>
      </c>
      <c r="K770" s="259"/>
      <c r="L770" s="144" t="s">
        <v>5473</v>
      </c>
      <c r="M770" s="318" t="s">
        <v>5543</v>
      </c>
      <c r="N770" s="259"/>
      <c r="O770" s="317" t="s">
        <v>5544</v>
      </c>
      <c r="P770" s="259"/>
      <c r="Q770" s="146"/>
      <c r="R770" s="147"/>
    </row>
    <row r="771" spans="1:18" ht="21" hidden="1" customHeight="1">
      <c r="A771" s="316" t="s">
        <v>4354</v>
      </c>
      <c r="B771" s="259"/>
      <c r="C771" s="325" t="s">
        <v>5547</v>
      </c>
      <c r="D771" s="259"/>
      <c r="E771" s="144" t="s">
        <v>5479</v>
      </c>
      <c r="F771" s="144" t="s">
        <v>5543</v>
      </c>
      <c r="G771" s="317" t="s">
        <v>5544</v>
      </c>
      <c r="H771" s="259"/>
      <c r="I771" s="145" t="s">
        <v>170</v>
      </c>
      <c r="J771" s="317" t="s">
        <v>5483</v>
      </c>
      <c r="K771" s="259"/>
      <c r="L771" s="144" t="s">
        <v>5473</v>
      </c>
      <c r="M771" s="318" t="s">
        <v>5543</v>
      </c>
      <c r="N771" s="259"/>
      <c r="O771" s="317" t="s">
        <v>5544</v>
      </c>
      <c r="P771" s="259"/>
      <c r="Q771" s="146"/>
      <c r="R771" s="147"/>
    </row>
    <row r="772" spans="1:18" ht="21" hidden="1" customHeight="1">
      <c r="A772" s="316" t="s">
        <v>4358</v>
      </c>
      <c r="B772" s="259"/>
      <c r="C772" s="325" t="s">
        <v>5547</v>
      </c>
      <c r="D772" s="259"/>
      <c r="E772" s="144" t="s">
        <v>5479</v>
      </c>
      <c r="F772" s="144" t="s">
        <v>5543</v>
      </c>
      <c r="G772" s="317" t="s">
        <v>5544</v>
      </c>
      <c r="H772" s="259"/>
      <c r="I772" s="145" t="s">
        <v>170</v>
      </c>
      <c r="J772" s="317" t="s">
        <v>5483</v>
      </c>
      <c r="K772" s="259"/>
      <c r="L772" s="144" t="s">
        <v>5473</v>
      </c>
      <c r="M772" s="318" t="s">
        <v>5543</v>
      </c>
      <c r="N772" s="259"/>
      <c r="O772" s="317" t="s">
        <v>5544</v>
      </c>
      <c r="P772" s="259"/>
      <c r="Q772" s="146"/>
      <c r="R772" s="147"/>
    </row>
    <row r="773" spans="1:18" ht="21" hidden="1" customHeight="1">
      <c r="A773" s="316" t="s">
        <v>4362</v>
      </c>
      <c r="B773" s="259"/>
      <c r="C773" s="325" t="s">
        <v>5547</v>
      </c>
      <c r="D773" s="259"/>
      <c r="E773" s="144" t="s">
        <v>5479</v>
      </c>
      <c r="F773" s="144" t="s">
        <v>5543</v>
      </c>
      <c r="G773" s="317" t="s">
        <v>5544</v>
      </c>
      <c r="H773" s="259"/>
      <c r="I773" s="145" t="s">
        <v>170</v>
      </c>
      <c r="J773" s="317" t="s">
        <v>5483</v>
      </c>
      <c r="K773" s="259"/>
      <c r="L773" s="144" t="s">
        <v>5473</v>
      </c>
      <c r="M773" s="318" t="s">
        <v>5543</v>
      </c>
      <c r="N773" s="259"/>
      <c r="O773" s="317" t="s">
        <v>5544</v>
      </c>
      <c r="P773" s="259"/>
      <c r="Q773" s="146"/>
      <c r="R773" s="147"/>
    </row>
    <row r="774" spans="1:18" ht="21" hidden="1" customHeight="1">
      <c r="A774" s="316" t="s">
        <v>4366</v>
      </c>
      <c r="B774" s="259"/>
      <c r="C774" s="325" t="s">
        <v>5547</v>
      </c>
      <c r="D774" s="259"/>
      <c r="E774" s="144" t="s">
        <v>5479</v>
      </c>
      <c r="F774" s="144" t="s">
        <v>5543</v>
      </c>
      <c r="G774" s="317" t="s">
        <v>5544</v>
      </c>
      <c r="H774" s="259"/>
      <c r="I774" s="145" t="s">
        <v>170</v>
      </c>
      <c r="J774" s="317" t="s">
        <v>5483</v>
      </c>
      <c r="K774" s="259"/>
      <c r="L774" s="144" t="s">
        <v>5473</v>
      </c>
      <c r="M774" s="318" t="s">
        <v>5543</v>
      </c>
      <c r="N774" s="259"/>
      <c r="O774" s="317" t="s">
        <v>5544</v>
      </c>
      <c r="P774" s="259"/>
      <c r="Q774" s="146"/>
      <c r="R774" s="147"/>
    </row>
    <row r="775" spans="1:18" ht="21" hidden="1" customHeight="1">
      <c r="A775" s="316" t="s">
        <v>4370</v>
      </c>
      <c r="B775" s="259"/>
      <c r="C775" s="325" t="s">
        <v>5547</v>
      </c>
      <c r="D775" s="259"/>
      <c r="E775" s="144" t="s">
        <v>5479</v>
      </c>
      <c r="F775" s="144" t="s">
        <v>5543</v>
      </c>
      <c r="G775" s="317" t="s">
        <v>5544</v>
      </c>
      <c r="H775" s="259"/>
      <c r="I775" s="145" t="s">
        <v>170</v>
      </c>
      <c r="J775" s="317" t="s">
        <v>5483</v>
      </c>
      <c r="K775" s="259"/>
      <c r="L775" s="144" t="s">
        <v>5473</v>
      </c>
      <c r="M775" s="318" t="s">
        <v>5543</v>
      </c>
      <c r="N775" s="259"/>
      <c r="O775" s="317" t="s">
        <v>5544</v>
      </c>
      <c r="P775" s="259"/>
      <c r="Q775" s="146"/>
      <c r="R775" s="147"/>
    </row>
    <row r="776" spans="1:18" ht="21" hidden="1" customHeight="1">
      <c r="A776" s="316" t="s">
        <v>4374</v>
      </c>
      <c r="B776" s="259"/>
      <c r="C776" s="325" t="s">
        <v>5547</v>
      </c>
      <c r="D776" s="259"/>
      <c r="E776" s="144" t="s">
        <v>5479</v>
      </c>
      <c r="F776" s="144" t="s">
        <v>5543</v>
      </c>
      <c r="G776" s="317" t="s">
        <v>5544</v>
      </c>
      <c r="H776" s="259"/>
      <c r="I776" s="145" t="s">
        <v>170</v>
      </c>
      <c r="J776" s="317" t="s">
        <v>5483</v>
      </c>
      <c r="K776" s="259"/>
      <c r="L776" s="144" t="s">
        <v>5473</v>
      </c>
      <c r="M776" s="318" t="s">
        <v>5543</v>
      </c>
      <c r="N776" s="259"/>
      <c r="O776" s="317" t="s">
        <v>5544</v>
      </c>
      <c r="P776" s="259"/>
      <c r="Q776" s="146"/>
      <c r="R776" s="147"/>
    </row>
    <row r="777" spans="1:18" ht="21" hidden="1" customHeight="1">
      <c r="A777" s="316" t="s">
        <v>4378</v>
      </c>
      <c r="B777" s="259"/>
      <c r="C777" s="325" t="s">
        <v>5547</v>
      </c>
      <c r="D777" s="259"/>
      <c r="E777" s="144" t="s">
        <v>5479</v>
      </c>
      <c r="F777" s="144" t="s">
        <v>5543</v>
      </c>
      <c r="G777" s="317" t="s">
        <v>5544</v>
      </c>
      <c r="H777" s="259"/>
      <c r="I777" s="145" t="s">
        <v>170</v>
      </c>
      <c r="J777" s="317" t="s">
        <v>5483</v>
      </c>
      <c r="K777" s="259"/>
      <c r="L777" s="144" t="s">
        <v>5473</v>
      </c>
      <c r="M777" s="318" t="s">
        <v>5543</v>
      </c>
      <c r="N777" s="259"/>
      <c r="O777" s="317" t="s">
        <v>5544</v>
      </c>
      <c r="P777" s="259"/>
      <c r="Q777" s="146"/>
      <c r="R777" s="147"/>
    </row>
    <row r="778" spans="1:18" ht="21" hidden="1" customHeight="1">
      <c r="A778" s="316" t="s">
        <v>4382</v>
      </c>
      <c r="B778" s="259"/>
      <c r="C778" s="325" t="s">
        <v>5547</v>
      </c>
      <c r="D778" s="259"/>
      <c r="E778" s="144" t="s">
        <v>5479</v>
      </c>
      <c r="F778" s="144" t="s">
        <v>5543</v>
      </c>
      <c r="G778" s="317" t="s">
        <v>5544</v>
      </c>
      <c r="H778" s="259"/>
      <c r="I778" s="145" t="s">
        <v>170</v>
      </c>
      <c r="J778" s="317" t="s">
        <v>5483</v>
      </c>
      <c r="K778" s="259"/>
      <c r="L778" s="144" t="s">
        <v>5473</v>
      </c>
      <c r="M778" s="318" t="s">
        <v>5543</v>
      </c>
      <c r="N778" s="259"/>
      <c r="O778" s="317" t="s">
        <v>5544</v>
      </c>
      <c r="P778" s="259"/>
      <c r="Q778" s="146"/>
      <c r="R778" s="147"/>
    </row>
    <row r="779" spans="1:18" ht="21" hidden="1" customHeight="1">
      <c r="A779" s="316" t="s">
        <v>4386</v>
      </c>
      <c r="B779" s="259"/>
      <c r="C779" s="325" t="s">
        <v>5547</v>
      </c>
      <c r="D779" s="259"/>
      <c r="E779" s="144" t="s">
        <v>5479</v>
      </c>
      <c r="F779" s="144" t="s">
        <v>5543</v>
      </c>
      <c r="G779" s="317" t="s">
        <v>5544</v>
      </c>
      <c r="H779" s="259"/>
      <c r="I779" s="145" t="s">
        <v>170</v>
      </c>
      <c r="J779" s="317" t="s">
        <v>5483</v>
      </c>
      <c r="K779" s="259"/>
      <c r="L779" s="144" t="s">
        <v>5473</v>
      </c>
      <c r="M779" s="318" t="s">
        <v>5543</v>
      </c>
      <c r="N779" s="259"/>
      <c r="O779" s="317" t="s">
        <v>5544</v>
      </c>
      <c r="P779" s="259"/>
      <c r="Q779" s="146"/>
      <c r="R779" s="147"/>
    </row>
    <row r="780" spans="1:18" ht="21" hidden="1" customHeight="1">
      <c r="A780" s="316" t="s">
        <v>4390</v>
      </c>
      <c r="B780" s="259"/>
      <c r="C780" s="325" t="s">
        <v>5547</v>
      </c>
      <c r="D780" s="259"/>
      <c r="E780" s="144" t="s">
        <v>5479</v>
      </c>
      <c r="F780" s="144" t="s">
        <v>5543</v>
      </c>
      <c r="G780" s="317" t="s">
        <v>5544</v>
      </c>
      <c r="H780" s="259"/>
      <c r="I780" s="145" t="s">
        <v>170</v>
      </c>
      <c r="J780" s="317" t="s">
        <v>5483</v>
      </c>
      <c r="K780" s="259"/>
      <c r="L780" s="144" t="s">
        <v>5473</v>
      </c>
      <c r="M780" s="318" t="s">
        <v>5543</v>
      </c>
      <c r="N780" s="259"/>
      <c r="O780" s="317" t="s">
        <v>5544</v>
      </c>
      <c r="P780" s="259"/>
      <c r="Q780" s="146"/>
      <c r="R780" s="147"/>
    </row>
    <row r="781" spans="1:18" ht="21" hidden="1" customHeight="1">
      <c r="A781" s="316" t="s">
        <v>4394</v>
      </c>
      <c r="B781" s="259"/>
      <c r="C781" s="325" t="s">
        <v>5547</v>
      </c>
      <c r="D781" s="259"/>
      <c r="E781" s="144" t="s">
        <v>5479</v>
      </c>
      <c r="F781" s="144" t="s">
        <v>5543</v>
      </c>
      <c r="G781" s="317" t="s">
        <v>5544</v>
      </c>
      <c r="H781" s="259"/>
      <c r="I781" s="145" t="s">
        <v>170</v>
      </c>
      <c r="J781" s="317" t="s">
        <v>5483</v>
      </c>
      <c r="K781" s="259"/>
      <c r="L781" s="144" t="s">
        <v>5473</v>
      </c>
      <c r="M781" s="318" t="s">
        <v>5543</v>
      </c>
      <c r="N781" s="259"/>
      <c r="O781" s="317" t="s">
        <v>5544</v>
      </c>
      <c r="P781" s="259"/>
      <c r="Q781" s="146"/>
      <c r="R781" s="147"/>
    </row>
    <row r="782" spans="1:18" ht="21" hidden="1" customHeight="1">
      <c r="A782" s="316" t="s">
        <v>4398</v>
      </c>
      <c r="B782" s="259"/>
      <c r="C782" s="325" t="s">
        <v>5547</v>
      </c>
      <c r="D782" s="259"/>
      <c r="E782" s="144" t="s">
        <v>5479</v>
      </c>
      <c r="F782" s="144" t="s">
        <v>5543</v>
      </c>
      <c r="G782" s="317" t="s">
        <v>5544</v>
      </c>
      <c r="H782" s="259"/>
      <c r="I782" s="145" t="s">
        <v>170</v>
      </c>
      <c r="J782" s="317" t="s">
        <v>5483</v>
      </c>
      <c r="K782" s="259"/>
      <c r="L782" s="144" t="s">
        <v>5473</v>
      </c>
      <c r="M782" s="318" t="s">
        <v>5543</v>
      </c>
      <c r="N782" s="259"/>
      <c r="O782" s="317" t="s">
        <v>5544</v>
      </c>
      <c r="P782" s="259"/>
      <c r="Q782" s="146"/>
      <c r="R782" s="147"/>
    </row>
    <row r="783" spans="1:18" ht="21" hidden="1" customHeight="1">
      <c r="A783" s="316" t="s">
        <v>4402</v>
      </c>
      <c r="B783" s="259"/>
      <c r="C783" s="325" t="s">
        <v>5547</v>
      </c>
      <c r="D783" s="259"/>
      <c r="E783" s="144" t="s">
        <v>5479</v>
      </c>
      <c r="F783" s="144" t="s">
        <v>5543</v>
      </c>
      <c r="G783" s="317" t="s">
        <v>5544</v>
      </c>
      <c r="H783" s="259"/>
      <c r="I783" s="145" t="s">
        <v>170</v>
      </c>
      <c r="J783" s="317" t="s">
        <v>5483</v>
      </c>
      <c r="K783" s="259"/>
      <c r="L783" s="144" t="s">
        <v>5473</v>
      </c>
      <c r="M783" s="318" t="s">
        <v>5543</v>
      </c>
      <c r="N783" s="259"/>
      <c r="O783" s="317" t="s">
        <v>5544</v>
      </c>
      <c r="P783" s="259"/>
      <c r="Q783" s="146"/>
      <c r="R783" s="147"/>
    </row>
    <row r="784" spans="1:18" ht="21" hidden="1" customHeight="1">
      <c r="A784" s="316" t="s">
        <v>4406</v>
      </c>
      <c r="B784" s="259"/>
      <c r="C784" s="325" t="s">
        <v>5547</v>
      </c>
      <c r="D784" s="259"/>
      <c r="E784" s="144" t="s">
        <v>5479</v>
      </c>
      <c r="F784" s="144" t="s">
        <v>5543</v>
      </c>
      <c r="G784" s="317" t="s">
        <v>5544</v>
      </c>
      <c r="H784" s="259"/>
      <c r="I784" s="145" t="s">
        <v>170</v>
      </c>
      <c r="J784" s="317" t="s">
        <v>5483</v>
      </c>
      <c r="K784" s="259"/>
      <c r="L784" s="144" t="s">
        <v>5473</v>
      </c>
      <c r="M784" s="318" t="s">
        <v>5543</v>
      </c>
      <c r="N784" s="259"/>
      <c r="O784" s="317" t="s">
        <v>5544</v>
      </c>
      <c r="P784" s="259"/>
      <c r="Q784" s="146"/>
      <c r="R784" s="147"/>
    </row>
    <row r="785" spans="1:18" ht="21" hidden="1" customHeight="1">
      <c r="A785" s="316" t="s">
        <v>4410</v>
      </c>
      <c r="B785" s="259"/>
      <c r="C785" s="325" t="s">
        <v>5547</v>
      </c>
      <c r="D785" s="259"/>
      <c r="E785" s="144" t="s">
        <v>5479</v>
      </c>
      <c r="F785" s="144" t="s">
        <v>5543</v>
      </c>
      <c r="G785" s="317" t="s">
        <v>5544</v>
      </c>
      <c r="H785" s="259"/>
      <c r="I785" s="145" t="s">
        <v>170</v>
      </c>
      <c r="J785" s="317" t="s">
        <v>5483</v>
      </c>
      <c r="K785" s="259"/>
      <c r="L785" s="144" t="s">
        <v>5473</v>
      </c>
      <c r="M785" s="318" t="s">
        <v>5543</v>
      </c>
      <c r="N785" s="259"/>
      <c r="O785" s="317" t="s">
        <v>5544</v>
      </c>
      <c r="P785" s="259"/>
      <c r="Q785" s="146"/>
      <c r="R785" s="147"/>
    </row>
    <row r="786" spans="1:18" ht="21" hidden="1" customHeight="1">
      <c r="A786" s="316" t="s">
        <v>4414</v>
      </c>
      <c r="B786" s="259"/>
      <c r="C786" s="325" t="s">
        <v>5547</v>
      </c>
      <c r="D786" s="259"/>
      <c r="E786" s="144" t="s">
        <v>5479</v>
      </c>
      <c r="F786" s="144" t="s">
        <v>5543</v>
      </c>
      <c r="G786" s="317" t="s">
        <v>5544</v>
      </c>
      <c r="H786" s="259"/>
      <c r="I786" s="145" t="s">
        <v>170</v>
      </c>
      <c r="J786" s="317" t="s">
        <v>5483</v>
      </c>
      <c r="K786" s="259"/>
      <c r="L786" s="144" t="s">
        <v>5473</v>
      </c>
      <c r="M786" s="318" t="s">
        <v>5543</v>
      </c>
      <c r="N786" s="259"/>
      <c r="O786" s="317" t="s">
        <v>5544</v>
      </c>
      <c r="P786" s="259"/>
      <c r="Q786" s="146"/>
      <c r="R786" s="147"/>
    </row>
    <row r="787" spans="1:18" ht="21" hidden="1" customHeight="1">
      <c r="A787" s="316" t="s">
        <v>4418</v>
      </c>
      <c r="B787" s="259"/>
      <c r="C787" s="325" t="s">
        <v>5547</v>
      </c>
      <c r="D787" s="259"/>
      <c r="E787" s="144" t="s">
        <v>5479</v>
      </c>
      <c r="F787" s="144" t="s">
        <v>5543</v>
      </c>
      <c r="G787" s="317" t="s">
        <v>5544</v>
      </c>
      <c r="H787" s="259"/>
      <c r="I787" s="145" t="s">
        <v>170</v>
      </c>
      <c r="J787" s="317" t="s">
        <v>5483</v>
      </c>
      <c r="K787" s="259"/>
      <c r="L787" s="144" t="s">
        <v>5473</v>
      </c>
      <c r="M787" s="318" t="s">
        <v>5543</v>
      </c>
      <c r="N787" s="259"/>
      <c r="O787" s="317" t="s">
        <v>5544</v>
      </c>
      <c r="P787" s="259"/>
      <c r="Q787" s="146"/>
      <c r="R787" s="147"/>
    </row>
    <row r="788" spans="1:18" ht="21" hidden="1" customHeight="1">
      <c r="A788" s="316" t="s">
        <v>4422</v>
      </c>
      <c r="B788" s="259"/>
      <c r="C788" s="325" t="s">
        <v>5547</v>
      </c>
      <c r="D788" s="259"/>
      <c r="E788" s="144" t="s">
        <v>5479</v>
      </c>
      <c r="F788" s="144" t="s">
        <v>5543</v>
      </c>
      <c r="G788" s="317" t="s">
        <v>5544</v>
      </c>
      <c r="H788" s="259"/>
      <c r="I788" s="145" t="s">
        <v>170</v>
      </c>
      <c r="J788" s="317" t="s">
        <v>5483</v>
      </c>
      <c r="K788" s="259"/>
      <c r="L788" s="144" t="s">
        <v>5473</v>
      </c>
      <c r="M788" s="318" t="s">
        <v>5543</v>
      </c>
      <c r="N788" s="259"/>
      <c r="O788" s="317" t="s">
        <v>5544</v>
      </c>
      <c r="P788" s="259"/>
      <c r="Q788" s="146"/>
      <c r="R788" s="147"/>
    </row>
    <row r="789" spans="1:18" ht="21" hidden="1" customHeight="1">
      <c r="A789" s="316" t="s">
        <v>4426</v>
      </c>
      <c r="B789" s="259"/>
      <c r="C789" s="325" t="s">
        <v>5547</v>
      </c>
      <c r="D789" s="259"/>
      <c r="E789" s="144" t="s">
        <v>5479</v>
      </c>
      <c r="F789" s="144" t="s">
        <v>5543</v>
      </c>
      <c r="G789" s="317" t="s">
        <v>5544</v>
      </c>
      <c r="H789" s="259"/>
      <c r="I789" s="145" t="s">
        <v>170</v>
      </c>
      <c r="J789" s="317" t="s">
        <v>5483</v>
      </c>
      <c r="K789" s="259"/>
      <c r="L789" s="144" t="s">
        <v>5473</v>
      </c>
      <c r="M789" s="318" t="s">
        <v>5543</v>
      </c>
      <c r="N789" s="259"/>
      <c r="O789" s="317" t="s">
        <v>5544</v>
      </c>
      <c r="P789" s="259"/>
      <c r="Q789" s="146"/>
      <c r="R789" s="147"/>
    </row>
    <row r="790" spans="1:18" ht="21" customHeight="1">
      <c r="A790" s="332" t="s">
        <v>5548</v>
      </c>
      <c r="B790" s="259"/>
      <c r="C790" s="333" t="s">
        <v>5549</v>
      </c>
      <c r="D790" s="259"/>
      <c r="E790" s="155" t="s">
        <v>2219</v>
      </c>
      <c r="F790" s="155" t="s">
        <v>5543</v>
      </c>
      <c r="G790" s="334" t="s">
        <v>5544</v>
      </c>
      <c r="H790" s="259"/>
      <c r="I790" s="156" t="s">
        <v>5550</v>
      </c>
      <c r="J790" s="335" t="s">
        <v>2218</v>
      </c>
      <c r="K790" s="259"/>
      <c r="L790" s="155" t="s">
        <v>5473</v>
      </c>
      <c r="M790" s="334" t="s">
        <v>5543</v>
      </c>
      <c r="N790" s="259"/>
      <c r="O790" s="335" t="s">
        <v>5544</v>
      </c>
      <c r="P790" s="259"/>
      <c r="Q790" s="163" t="s">
        <v>5551</v>
      </c>
      <c r="R790" s="158" t="s">
        <v>5532</v>
      </c>
    </row>
    <row r="791" spans="1:18" ht="21" customHeight="1">
      <c r="A791" s="332" t="s">
        <v>5552</v>
      </c>
      <c r="B791" s="259"/>
      <c r="C791" s="333" t="s">
        <v>5549</v>
      </c>
      <c r="D791" s="259"/>
      <c r="E791" s="155" t="s">
        <v>2219</v>
      </c>
      <c r="F791" s="155" t="s">
        <v>5543</v>
      </c>
      <c r="G791" s="334" t="s">
        <v>5544</v>
      </c>
      <c r="H791" s="259"/>
      <c r="I791" s="156" t="s">
        <v>5550</v>
      </c>
      <c r="J791" s="335" t="s">
        <v>2218</v>
      </c>
      <c r="K791" s="259"/>
      <c r="L791" s="155" t="s">
        <v>5473</v>
      </c>
      <c r="M791" s="334" t="s">
        <v>5543</v>
      </c>
      <c r="N791" s="259"/>
      <c r="O791" s="335" t="s">
        <v>5544</v>
      </c>
      <c r="P791" s="259"/>
      <c r="Q791" s="163" t="s">
        <v>5553</v>
      </c>
      <c r="R791" s="158" t="s">
        <v>5532</v>
      </c>
    </row>
    <row r="792" spans="1:18" ht="21" customHeight="1">
      <c r="A792" s="332" t="s">
        <v>5554</v>
      </c>
      <c r="B792" s="259"/>
      <c r="C792" s="333" t="s">
        <v>5549</v>
      </c>
      <c r="D792" s="259"/>
      <c r="E792" s="155" t="s">
        <v>2219</v>
      </c>
      <c r="F792" s="155" t="s">
        <v>5543</v>
      </c>
      <c r="G792" s="334" t="s">
        <v>5544</v>
      </c>
      <c r="H792" s="259"/>
      <c r="I792" s="156" t="s">
        <v>5550</v>
      </c>
      <c r="J792" s="335" t="s">
        <v>2218</v>
      </c>
      <c r="K792" s="259"/>
      <c r="L792" s="155" t="s">
        <v>5473</v>
      </c>
      <c r="M792" s="334" t="s">
        <v>5543</v>
      </c>
      <c r="N792" s="259"/>
      <c r="O792" s="335" t="s">
        <v>5544</v>
      </c>
      <c r="P792" s="259"/>
      <c r="Q792" s="163" t="s">
        <v>5555</v>
      </c>
      <c r="R792" s="158" t="s">
        <v>5532</v>
      </c>
    </row>
    <row r="793" spans="1:18" ht="21" customHeight="1">
      <c r="A793" s="332" t="s">
        <v>5556</v>
      </c>
      <c r="B793" s="259"/>
      <c r="C793" s="333" t="s">
        <v>5549</v>
      </c>
      <c r="D793" s="259"/>
      <c r="E793" s="155" t="s">
        <v>2219</v>
      </c>
      <c r="F793" s="155" t="s">
        <v>5543</v>
      </c>
      <c r="G793" s="334" t="s">
        <v>5544</v>
      </c>
      <c r="H793" s="259"/>
      <c r="I793" s="156" t="s">
        <v>5550</v>
      </c>
      <c r="J793" s="335" t="s">
        <v>2218</v>
      </c>
      <c r="K793" s="259"/>
      <c r="L793" s="155" t="s">
        <v>5473</v>
      </c>
      <c r="M793" s="334" t="s">
        <v>5543</v>
      </c>
      <c r="N793" s="259"/>
      <c r="O793" s="335" t="s">
        <v>5544</v>
      </c>
      <c r="P793" s="259"/>
      <c r="Q793" s="163" t="s">
        <v>5557</v>
      </c>
      <c r="R793" s="158" t="s">
        <v>5532</v>
      </c>
    </row>
    <row r="794" spans="1:18" ht="21" hidden="1" customHeight="1">
      <c r="A794" s="316" t="s">
        <v>5558</v>
      </c>
      <c r="B794" s="259"/>
      <c r="C794" s="325" t="s">
        <v>5549</v>
      </c>
      <c r="D794" s="259"/>
      <c r="E794" s="144" t="s">
        <v>2219</v>
      </c>
      <c r="F794" s="144" t="s">
        <v>5543</v>
      </c>
      <c r="G794" s="318" t="s">
        <v>5544</v>
      </c>
      <c r="H794" s="259"/>
      <c r="I794" s="145" t="s">
        <v>5550</v>
      </c>
      <c r="J794" s="317" t="s">
        <v>2218</v>
      </c>
      <c r="K794" s="259"/>
      <c r="L794" s="144" t="s">
        <v>5473</v>
      </c>
      <c r="M794" s="318" t="s">
        <v>5543</v>
      </c>
      <c r="N794" s="259"/>
      <c r="O794" s="317" t="s">
        <v>5544</v>
      </c>
      <c r="P794" s="259"/>
      <c r="Q794" s="146" t="s">
        <v>5559</v>
      </c>
      <c r="R794" s="147"/>
    </row>
    <row r="795" spans="1:18" ht="21" hidden="1" customHeight="1">
      <c r="A795" s="316" t="s">
        <v>5560</v>
      </c>
      <c r="B795" s="259"/>
      <c r="C795" s="325" t="s">
        <v>5549</v>
      </c>
      <c r="D795" s="259"/>
      <c r="E795" s="144" t="s">
        <v>2219</v>
      </c>
      <c r="F795" s="144" t="s">
        <v>5543</v>
      </c>
      <c r="G795" s="318" t="s">
        <v>5544</v>
      </c>
      <c r="H795" s="259"/>
      <c r="I795" s="145" t="s">
        <v>5550</v>
      </c>
      <c r="J795" s="317" t="s">
        <v>2218</v>
      </c>
      <c r="K795" s="259"/>
      <c r="L795" s="144" t="s">
        <v>5473</v>
      </c>
      <c r="M795" s="318" t="s">
        <v>5543</v>
      </c>
      <c r="N795" s="259"/>
      <c r="O795" s="317" t="s">
        <v>5544</v>
      </c>
      <c r="P795" s="259"/>
      <c r="Q795" s="146" t="s">
        <v>5561</v>
      </c>
      <c r="R795" s="147"/>
    </row>
    <row r="796" spans="1:18" ht="21" hidden="1" customHeight="1">
      <c r="A796" s="316" t="s">
        <v>5562</v>
      </c>
      <c r="B796" s="259"/>
      <c r="C796" s="325" t="s">
        <v>5549</v>
      </c>
      <c r="D796" s="259"/>
      <c r="E796" s="144" t="s">
        <v>2219</v>
      </c>
      <c r="F796" s="144" t="s">
        <v>5543</v>
      </c>
      <c r="G796" s="318" t="s">
        <v>5544</v>
      </c>
      <c r="H796" s="259"/>
      <c r="I796" s="145" t="s">
        <v>5550</v>
      </c>
      <c r="J796" s="317" t="s">
        <v>2218</v>
      </c>
      <c r="K796" s="259"/>
      <c r="L796" s="144" t="s">
        <v>5473</v>
      </c>
      <c r="M796" s="318" t="s">
        <v>5543</v>
      </c>
      <c r="N796" s="259"/>
      <c r="O796" s="317" t="s">
        <v>5544</v>
      </c>
      <c r="P796" s="259"/>
      <c r="Q796" s="146" t="s">
        <v>5563</v>
      </c>
      <c r="R796" s="147"/>
    </row>
    <row r="797" spans="1:18" ht="21" hidden="1" customHeight="1">
      <c r="A797" s="316" t="s">
        <v>5564</v>
      </c>
      <c r="B797" s="259"/>
      <c r="C797" s="325" t="s">
        <v>5549</v>
      </c>
      <c r="D797" s="259"/>
      <c r="E797" s="144" t="s">
        <v>2219</v>
      </c>
      <c r="F797" s="144" t="s">
        <v>5543</v>
      </c>
      <c r="G797" s="318" t="s">
        <v>5544</v>
      </c>
      <c r="H797" s="259"/>
      <c r="I797" s="145" t="s">
        <v>5550</v>
      </c>
      <c r="J797" s="317" t="s">
        <v>2218</v>
      </c>
      <c r="K797" s="259"/>
      <c r="L797" s="144" t="s">
        <v>5473</v>
      </c>
      <c r="M797" s="318" t="s">
        <v>5543</v>
      </c>
      <c r="N797" s="259"/>
      <c r="O797" s="317" t="s">
        <v>5544</v>
      </c>
      <c r="P797" s="259"/>
      <c r="Q797" s="146" t="s">
        <v>5565</v>
      </c>
      <c r="R797" s="147"/>
    </row>
    <row r="798" spans="1:18" ht="21" hidden="1" customHeight="1">
      <c r="A798" s="316" t="s">
        <v>5566</v>
      </c>
      <c r="B798" s="259"/>
      <c r="C798" s="325" t="s">
        <v>5549</v>
      </c>
      <c r="D798" s="259"/>
      <c r="E798" s="144" t="s">
        <v>2219</v>
      </c>
      <c r="F798" s="144" t="s">
        <v>5543</v>
      </c>
      <c r="G798" s="318" t="s">
        <v>5544</v>
      </c>
      <c r="H798" s="259"/>
      <c r="I798" s="145" t="s">
        <v>5550</v>
      </c>
      <c r="J798" s="317" t="s">
        <v>2218</v>
      </c>
      <c r="K798" s="259"/>
      <c r="L798" s="144" t="s">
        <v>5473</v>
      </c>
      <c r="M798" s="318" t="s">
        <v>5543</v>
      </c>
      <c r="N798" s="259"/>
      <c r="O798" s="317" t="s">
        <v>5544</v>
      </c>
      <c r="P798" s="259"/>
      <c r="Q798" s="146" t="s">
        <v>5567</v>
      </c>
      <c r="R798" s="147"/>
    </row>
    <row r="799" spans="1:18" ht="21" hidden="1" customHeight="1">
      <c r="A799" s="316" t="s">
        <v>5568</v>
      </c>
      <c r="B799" s="259"/>
      <c r="C799" s="325" t="s">
        <v>5549</v>
      </c>
      <c r="D799" s="259"/>
      <c r="E799" s="144" t="s">
        <v>2219</v>
      </c>
      <c r="F799" s="144" t="s">
        <v>5543</v>
      </c>
      <c r="G799" s="318" t="s">
        <v>5544</v>
      </c>
      <c r="H799" s="259"/>
      <c r="I799" s="145" t="s">
        <v>5550</v>
      </c>
      <c r="J799" s="317" t="s">
        <v>2218</v>
      </c>
      <c r="K799" s="259"/>
      <c r="L799" s="144" t="s">
        <v>5473</v>
      </c>
      <c r="M799" s="318" t="s">
        <v>5543</v>
      </c>
      <c r="N799" s="259"/>
      <c r="O799" s="317" t="s">
        <v>5544</v>
      </c>
      <c r="P799" s="259"/>
      <c r="Q799" s="146" t="s">
        <v>5569</v>
      </c>
      <c r="R799" s="147"/>
    </row>
    <row r="800" spans="1:18" ht="21" hidden="1" customHeight="1">
      <c r="A800" s="316" t="s">
        <v>5570</v>
      </c>
      <c r="B800" s="259"/>
      <c r="C800" s="325" t="s">
        <v>5549</v>
      </c>
      <c r="D800" s="259"/>
      <c r="E800" s="144" t="s">
        <v>2219</v>
      </c>
      <c r="F800" s="144" t="s">
        <v>5543</v>
      </c>
      <c r="G800" s="318" t="s">
        <v>5544</v>
      </c>
      <c r="H800" s="259"/>
      <c r="I800" s="145" t="s">
        <v>5550</v>
      </c>
      <c r="J800" s="317" t="s">
        <v>2218</v>
      </c>
      <c r="K800" s="259"/>
      <c r="L800" s="144" t="s">
        <v>5473</v>
      </c>
      <c r="M800" s="318" t="s">
        <v>5543</v>
      </c>
      <c r="N800" s="259"/>
      <c r="O800" s="317" t="s">
        <v>5544</v>
      </c>
      <c r="P800" s="259"/>
      <c r="Q800" s="146" t="s">
        <v>5571</v>
      </c>
      <c r="R800" s="147"/>
    </row>
    <row r="801" spans="1:18" ht="21" hidden="1" customHeight="1">
      <c r="A801" s="316" t="s">
        <v>5572</v>
      </c>
      <c r="B801" s="259"/>
      <c r="C801" s="325" t="s">
        <v>5549</v>
      </c>
      <c r="D801" s="259"/>
      <c r="E801" s="144" t="s">
        <v>2219</v>
      </c>
      <c r="F801" s="144" t="s">
        <v>5543</v>
      </c>
      <c r="G801" s="318" t="s">
        <v>5544</v>
      </c>
      <c r="H801" s="259"/>
      <c r="I801" s="145" t="s">
        <v>5550</v>
      </c>
      <c r="J801" s="317" t="s">
        <v>2218</v>
      </c>
      <c r="K801" s="259"/>
      <c r="L801" s="144" t="s">
        <v>5473</v>
      </c>
      <c r="M801" s="318" t="s">
        <v>5543</v>
      </c>
      <c r="N801" s="259"/>
      <c r="O801" s="317" t="s">
        <v>5544</v>
      </c>
      <c r="P801" s="259"/>
      <c r="Q801" s="146" t="s">
        <v>5573</v>
      </c>
      <c r="R801" s="147"/>
    </row>
    <row r="802" spans="1:18" ht="21" hidden="1" customHeight="1">
      <c r="A802" s="316" t="s">
        <v>5574</v>
      </c>
      <c r="B802" s="259"/>
      <c r="C802" s="325" t="s">
        <v>5549</v>
      </c>
      <c r="D802" s="259"/>
      <c r="E802" s="144" t="s">
        <v>2219</v>
      </c>
      <c r="F802" s="144" t="s">
        <v>5543</v>
      </c>
      <c r="G802" s="318" t="s">
        <v>5544</v>
      </c>
      <c r="H802" s="259"/>
      <c r="I802" s="145" t="s">
        <v>5550</v>
      </c>
      <c r="J802" s="317" t="s">
        <v>2218</v>
      </c>
      <c r="K802" s="259"/>
      <c r="L802" s="144" t="s">
        <v>5473</v>
      </c>
      <c r="M802" s="318" t="s">
        <v>5543</v>
      </c>
      <c r="N802" s="259"/>
      <c r="O802" s="317" t="s">
        <v>5544</v>
      </c>
      <c r="P802" s="259"/>
      <c r="Q802" s="146" t="s">
        <v>5575</v>
      </c>
      <c r="R802" s="147"/>
    </row>
    <row r="803" spans="1:18" ht="21" hidden="1" customHeight="1">
      <c r="A803" s="316" t="s">
        <v>5576</v>
      </c>
      <c r="B803" s="259"/>
      <c r="C803" s="325" t="s">
        <v>5549</v>
      </c>
      <c r="D803" s="259"/>
      <c r="E803" s="144" t="s">
        <v>2219</v>
      </c>
      <c r="F803" s="144" t="s">
        <v>5543</v>
      </c>
      <c r="G803" s="318" t="s">
        <v>5544</v>
      </c>
      <c r="H803" s="259"/>
      <c r="I803" s="145" t="s">
        <v>5550</v>
      </c>
      <c r="J803" s="317" t="s">
        <v>2218</v>
      </c>
      <c r="K803" s="259"/>
      <c r="L803" s="144" t="s">
        <v>5473</v>
      </c>
      <c r="M803" s="318" t="s">
        <v>5543</v>
      </c>
      <c r="N803" s="259"/>
      <c r="O803" s="317" t="s">
        <v>5544</v>
      </c>
      <c r="P803" s="259"/>
      <c r="Q803" s="146" t="s">
        <v>5577</v>
      </c>
      <c r="R803" s="147"/>
    </row>
    <row r="804" spans="1:18" ht="21" hidden="1" customHeight="1">
      <c r="A804" s="316" t="s">
        <v>5578</v>
      </c>
      <c r="B804" s="259"/>
      <c r="C804" s="325" t="s">
        <v>5549</v>
      </c>
      <c r="D804" s="259"/>
      <c r="E804" s="144" t="s">
        <v>2219</v>
      </c>
      <c r="F804" s="144" t="s">
        <v>5543</v>
      </c>
      <c r="G804" s="318" t="s">
        <v>5544</v>
      </c>
      <c r="H804" s="259"/>
      <c r="I804" s="145" t="s">
        <v>5550</v>
      </c>
      <c r="J804" s="317" t="s">
        <v>2218</v>
      </c>
      <c r="K804" s="259"/>
      <c r="L804" s="144" t="s">
        <v>5473</v>
      </c>
      <c r="M804" s="318" t="s">
        <v>5543</v>
      </c>
      <c r="N804" s="259"/>
      <c r="O804" s="317" t="s">
        <v>5544</v>
      </c>
      <c r="P804" s="259"/>
      <c r="Q804" s="146" t="s">
        <v>5579</v>
      </c>
      <c r="R804" s="147"/>
    </row>
    <row r="805" spans="1:18" ht="21" hidden="1" customHeight="1">
      <c r="A805" s="316" t="s">
        <v>5580</v>
      </c>
      <c r="B805" s="259"/>
      <c r="C805" s="325" t="s">
        <v>5549</v>
      </c>
      <c r="D805" s="259"/>
      <c r="E805" s="144" t="s">
        <v>2219</v>
      </c>
      <c r="F805" s="144" t="s">
        <v>5543</v>
      </c>
      <c r="G805" s="318" t="s">
        <v>5544</v>
      </c>
      <c r="H805" s="259"/>
      <c r="I805" s="145" t="s">
        <v>5550</v>
      </c>
      <c r="J805" s="317" t="s">
        <v>2218</v>
      </c>
      <c r="K805" s="259"/>
      <c r="L805" s="144" t="s">
        <v>5473</v>
      </c>
      <c r="M805" s="318" t="s">
        <v>5543</v>
      </c>
      <c r="N805" s="259"/>
      <c r="O805" s="317" t="s">
        <v>5544</v>
      </c>
      <c r="P805" s="259"/>
      <c r="Q805" s="146" t="s">
        <v>5581</v>
      </c>
      <c r="R805" s="147"/>
    </row>
    <row r="806" spans="1:18" ht="21" hidden="1" customHeight="1">
      <c r="A806" s="316" t="s">
        <v>5582</v>
      </c>
      <c r="B806" s="259"/>
      <c r="C806" s="325" t="s">
        <v>5549</v>
      </c>
      <c r="D806" s="259"/>
      <c r="E806" s="144" t="s">
        <v>2219</v>
      </c>
      <c r="F806" s="144" t="s">
        <v>5543</v>
      </c>
      <c r="G806" s="318" t="s">
        <v>5544</v>
      </c>
      <c r="H806" s="259"/>
      <c r="I806" s="145" t="s">
        <v>5550</v>
      </c>
      <c r="J806" s="317" t="s">
        <v>2218</v>
      </c>
      <c r="K806" s="259"/>
      <c r="L806" s="144" t="s">
        <v>5473</v>
      </c>
      <c r="M806" s="318" t="s">
        <v>5543</v>
      </c>
      <c r="N806" s="259"/>
      <c r="O806" s="317" t="s">
        <v>5544</v>
      </c>
      <c r="P806" s="259"/>
      <c r="Q806" s="146" t="s">
        <v>5583</v>
      </c>
      <c r="R806" s="147"/>
    </row>
    <row r="807" spans="1:18" ht="21" hidden="1" customHeight="1">
      <c r="A807" s="316" t="s">
        <v>5584</v>
      </c>
      <c r="B807" s="259"/>
      <c r="C807" s="325" t="s">
        <v>5549</v>
      </c>
      <c r="D807" s="259"/>
      <c r="E807" s="144" t="s">
        <v>2219</v>
      </c>
      <c r="F807" s="144" t="s">
        <v>5543</v>
      </c>
      <c r="G807" s="318" t="s">
        <v>5544</v>
      </c>
      <c r="H807" s="259"/>
      <c r="I807" s="145" t="s">
        <v>5550</v>
      </c>
      <c r="J807" s="317" t="s">
        <v>2218</v>
      </c>
      <c r="K807" s="259"/>
      <c r="L807" s="144" t="s">
        <v>5473</v>
      </c>
      <c r="M807" s="318" t="s">
        <v>5543</v>
      </c>
      <c r="N807" s="259"/>
      <c r="O807" s="317" t="s">
        <v>5544</v>
      </c>
      <c r="P807" s="259"/>
      <c r="Q807" s="146" t="s">
        <v>5585</v>
      </c>
      <c r="R807" s="147"/>
    </row>
    <row r="808" spans="1:18" ht="21" hidden="1" customHeight="1">
      <c r="A808" s="316" t="s">
        <v>5586</v>
      </c>
      <c r="B808" s="259"/>
      <c r="C808" s="325" t="s">
        <v>5549</v>
      </c>
      <c r="D808" s="259"/>
      <c r="E808" s="144" t="s">
        <v>2219</v>
      </c>
      <c r="F808" s="144" t="s">
        <v>5543</v>
      </c>
      <c r="G808" s="318" t="s">
        <v>5544</v>
      </c>
      <c r="H808" s="259"/>
      <c r="I808" s="145" t="s">
        <v>5550</v>
      </c>
      <c r="J808" s="317" t="s">
        <v>2218</v>
      </c>
      <c r="K808" s="259"/>
      <c r="L808" s="144" t="s">
        <v>5473</v>
      </c>
      <c r="M808" s="318" t="s">
        <v>5543</v>
      </c>
      <c r="N808" s="259"/>
      <c r="O808" s="317" t="s">
        <v>5544</v>
      </c>
      <c r="P808" s="259"/>
      <c r="Q808" s="146" t="s">
        <v>5587</v>
      </c>
      <c r="R808" s="147"/>
    </row>
    <row r="809" spans="1:18" ht="21" hidden="1" customHeight="1">
      <c r="A809" s="316" t="s">
        <v>5588</v>
      </c>
      <c r="B809" s="259"/>
      <c r="C809" s="325" t="s">
        <v>5549</v>
      </c>
      <c r="D809" s="259"/>
      <c r="E809" s="144" t="s">
        <v>2219</v>
      </c>
      <c r="F809" s="144" t="s">
        <v>5543</v>
      </c>
      <c r="G809" s="318" t="s">
        <v>5544</v>
      </c>
      <c r="H809" s="259"/>
      <c r="I809" s="145" t="s">
        <v>5550</v>
      </c>
      <c r="J809" s="317" t="s">
        <v>2218</v>
      </c>
      <c r="K809" s="259"/>
      <c r="L809" s="144" t="s">
        <v>5473</v>
      </c>
      <c r="M809" s="318" t="s">
        <v>5543</v>
      </c>
      <c r="N809" s="259"/>
      <c r="O809" s="317" t="s">
        <v>5544</v>
      </c>
      <c r="P809" s="259"/>
      <c r="Q809" s="146" t="s">
        <v>5589</v>
      </c>
      <c r="R809" s="147"/>
    </row>
    <row r="810" spans="1:18" ht="21" hidden="1" customHeight="1">
      <c r="A810" s="316" t="s">
        <v>5590</v>
      </c>
      <c r="B810" s="259"/>
      <c r="C810" s="325" t="s">
        <v>5549</v>
      </c>
      <c r="D810" s="259"/>
      <c r="E810" s="144" t="s">
        <v>2219</v>
      </c>
      <c r="F810" s="144" t="s">
        <v>5543</v>
      </c>
      <c r="G810" s="318" t="s">
        <v>5544</v>
      </c>
      <c r="H810" s="259"/>
      <c r="I810" s="145" t="s">
        <v>5550</v>
      </c>
      <c r="J810" s="317" t="s">
        <v>2218</v>
      </c>
      <c r="K810" s="259"/>
      <c r="L810" s="144" t="s">
        <v>5473</v>
      </c>
      <c r="M810" s="318" t="s">
        <v>5543</v>
      </c>
      <c r="N810" s="259"/>
      <c r="O810" s="317" t="s">
        <v>5544</v>
      </c>
      <c r="P810" s="259"/>
      <c r="Q810" s="146" t="s">
        <v>5591</v>
      </c>
      <c r="R810" s="147"/>
    </row>
    <row r="811" spans="1:18" ht="21" hidden="1" customHeight="1">
      <c r="A811" s="316" t="s">
        <v>5592</v>
      </c>
      <c r="B811" s="259"/>
      <c r="C811" s="325" t="s">
        <v>5549</v>
      </c>
      <c r="D811" s="259"/>
      <c r="E811" s="144" t="s">
        <v>2219</v>
      </c>
      <c r="F811" s="144" t="s">
        <v>5543</v>
      </c>
      <c r="G811" s="318" t="s">
        <v>5544</v>
      </c>
      <c r="H811" s="259"/>
      <c r="I811" s="145" t="s">
        <v>5550</v>
      </c>
      <c r="J811" s="317" t="s">
        <v>2218</v>
      </c>
      <c r="K811" s="259"/>
      <c r="L811" s="144" t="s">
        <v>5473</v>
      </c>
      <c r="M811" s="318" t="s">
        <v>5543</v>
      </c>
      <c r="N811" s="259"/>
      <c r="O811" s="317" t="s">
        <v>5544</v>
      </c>
      <c r="P811" s="259"/>
      <c r="Q811" s="146" t="s">
        <v>5593</v>
      </c>
      <c r="R811" s="147"/>
    </row>
    <row r="812" spans="1:18" ht="21" hidden="1" customHeight="1">
      <c r="A812" s="316" t="s">
        <v>5594</v>
      </c>
      <c r="B812" s="259"/>
      <c r="C812" s="325" t="s">
        <v>5549</v>
      </c>
      <c r="D812" s="259"/>
      <c r="E812" s="144" t="s">
        <v>2219</v>
      </c>
      <c r="F812" s="144" t="s">
        <v>5543</v>
      </c>
      <c r="G812" s="318" t="s">
        <v>5544</v>
      </c>
      <c r="H812" s="259"/>
      <c r="I812" s="145" t="s">
        <v>5550</v>
      </c>
      <c r="J812" s="317" t="s">
        <v>2218</v>
      </c>
      <c r="K812" s="259"/>
      <c r="L812" s="144" t="s">
        <v>5473</v>
      </c>
      <c r="M812" s="318" t="s">
        <v>5543</v>
      </c>
      <c r="N812" s="259"/>
      <c r="O812" s="317" t="s">
        <v>5544</v>
      </c>
      <c r="P812" s="259"/>
      <c r="Q812" s="146" t="s">
        <v>5595</v>
      </c>
      <c r="R812" s="147"/>
    </row>
    <row r="813" spans="1:18" ht="21" hidden="1" customHeight="1">
      <c r="A813" s="316" t="s">
        <v>5596</v>
      </c>
      <c r="B813" s="259"/>
      <c r="C813" s="325" t="s">
        <v>5549</v>
      </c>
      <c r="D813" s="259"/>
      <c r="E813" s="144" t="s">
        <v>2219</v>
      </c>
      <c r="F813" s="144" t="s">
        <v>5543</v>
      </c>
      <c r="G813" s="318" t="s">
        <v>5544</v>
      </c>
      <c r="H813" s="259"/>
      <c r="I813" s="145" t="s">
        <v>5550</v>
      </c>
      <c r="J813" s="317" t="s">
        <v>2218</v>
      </c>
      <c r="K813" s="259"/>
      <c r="L813" s="144" t="s">
        <v>5473</v>
      </c>
      <c r="M813" s="318" t="s">
        <v>5543</v>
      </c>
      <c r="N813" s="259"/>
      <c r="O813" s="317" t="s">
        <v>5544</v>
      </c>
      <c r="P813" s="259"/>
      <c r="Q813" s="146" t="s">
        <v>5597</v>
      </c>
      <c r="R813" s="147"/>
    </row>
    <row r="814" spans="1:18" ht="21" hidden="1" customHeight="1">
      <c r="A814" s="316" t="s">
        <v>5598</v>
      </c>
      <c r="B814" s="259"/>
      <c r="C814" s="325" t="s">
        <v>5549</v>
      </c>
      <c r="D814" s="259"/>
      <c r="E814" s="144" t="s">
        <v>2219</v>
      </c>
      <c r="F814" s="144" t="s">
        <v>5543</v>
      </c>
      <c r="G814" s="318" t="s">
        <v>5544</v>
      </c>
      <c r="H814" s="259"/>
      <c r="I814" s="145" t="s">
        <v>5550</v>
      </c>
      <c r="J814" s="317" t="s">
        <v>2218</v>
      </c>
      <c r="K814" s="259"/>
      <c r="L814" s="144" t="s">
        <v>5473</v>
      </c>
      <c r="M814" s="318" t="s">
        <v>5543</v>
      </c>
      <c r="N814" s="259"/>
      <c r="O814" s="317" t="s">
        <v>5544</v>
      </c>
      <c r="P814" s="259"/>
      <c r="Q814" s="146" t="s">
        <v>5599</v>
      </c>
      <c r="R814" s="147"/>
    </row>
    <row r="815" spans="1:18" ht="21" hidden="1" customHeight="1">
      <c r="A815" s="316" t="s">
        <v>5600</v>
      </c>
      <c r="B815" s="259"/>
      <c r="C815" s="325" t="s">
        <v>5549</v>
      </c>
      <c r="D815" s="259"/>
      <c r="E815" s="144" t="s">
        <v>2219</v>
      </c>
      <c r="F815" s="144" t="s">
        <v>5543</v>
      </c>
      <c r="G815" s="318" t="s">
        <v>5544</v>
      </c>
      <c r="H815" s="259"/>
      <c r="I815" s="145" t="s">
        <v>5550</v>
      </c>
      <c r="J815" s="317" t="s">
        <v>2218</v>
      </c>
      <c r="K815" s="259"/>
      <c r="L815" s="144" t="s">
        <v>5473</v>
      </c>
      <c r="M815" s="318" t="s">
        <v>5543</v>
      </c>
      <c r="N815" s="259"/>
      <c r="O815" s="317" t="s">
        <v>5544</v>
      </c>
      <c r="P815" s="259"/>
      <c r="Q815" s="146" t="s">
        <v>5601</v>
      </c>
      <c r="R815" s="147"/>
    </row>
    <row r="816" spans="1:18" ht="21" hidden="1" customHeight="1">
      <c r="A816" s="316" t="s">
        <v>5602</v>
      </c>
      <c r="B816" s="259"/>
      <c r="C816" s="325" t="s">
        <v>5549</v>
      </c>
      <c r="D816" s="259"/>
      <c r="E816" s="144" t="s">
        <v>2219</v>
      </c>
      <c r="F816" s="144" t="s">
        <v>5543</v>
      </c>
      <c r="G816" s="318" t="s">
        <v>5544</v>
      </c>
      <c r="H816" s="259"/>
      <c r="I816" s="145" t="s">
        <v>5550</v>
      </c>
      <c r="J816" s="317" t="s">
        <v>2218</v>
      </c>
      <c r="K816" s="259"/>
      <c r="L816" s="144" t="s">
        <v>5473</v>
      </c>
      <c r="M816" s="318" t="s">
        <v>5543</v>
      </c>
      <c r="N816" s="259"/>
      <c r="O816" s="317" t="s">
        <v>5544</v>
      </c>
      <c r="P816" s="259"/>
      <c r="Q816" s="146" t="s">
        <v>5603</v>
      </c>
      <c r="R816" s="147"/>
    </row>
    <row r="817" spans="1:18" ht="21" hidden="1" customHeight="1">
      <c r="A817" s="316" t="s">
        <v>5604</v>
      </c>
      <c r="B817" s="259"/>
      <c r="C817" s="325" t="s">
        <v>5549</v>
      </c>
      <c r="D817" s="259"/>
      <c r="E817" s="144" t="s">
        <v>2219</v>
      </c>
      <c r="F817" s="144" t="s">
        <v>5543</v>
      </c>
      <c r="G817" s="318" t="s">
        <v>5544</v>
      </c>
      <c r="H817" s="259"/>
      <c r="I817" s="145" t="s">
        <v>5550</v>
      </c>
      <c r="J817" s="317" t="s">
        <v>2218</v>
      </c>
      <c r="K817" s="259"/>
      <c r="L817" s="144" t="s">
        <v>5473</v>
      </c>
      <c r="M817" s="318" t="s">
        <v>5543</v>
      </c>
      <c r="N817" s="259"/>
      <c r="O817" s="317" t="s">
        <v>5544</v>
      </c>
      <c r="P817" s="259"/>
      <c r="Q817" s="146" t="s">
        <v>5605</v>
      </c>
      <c r="R817" s="147"/>
    </row>
    <row r="818" spans="1:18" ht="21" hidden="1" customHeight="1">
      <c r="A818" s="316" t="s">
        <v>5606</v>
      </c>
      <c r="B818" s="259"/>
      <c r="C818" s="325" t="s">
        <v>5549</v>
      </c>
      <c r="D818" s="259"/>
      <c r="E818" s="144" t="s">
        <v>2219</v>
      </c>
      <c r="F818" s="144" t="s">
        <v>5543</v>
      </c>
      <c r="G818" s="318" t="s">
        <v>5544</v>
      </c>
      <c r="H818" s="259"/>
      <c r="I818" s="145" t="s">
        <v>5550</v>
      </c>
      <c r="J818" s="317" t="s">
        <v>2218</v>
      </c>
      <c r="K818" s="259"/>
      <c r="L818" s="144" t="s">
        <v>5473</v>
      </c>
      <c r="M818" s="318" t="s">
        <v>5543</v>
      </c>
      <c r="N818" s="259"/>
      <c r="O818" s="317" t="s">
        <v>5544</v>
      </c>
      <c r="P818" s="259"/>
      <c r="Q818" s="146" t="s">
        <v>5607</v>
      </c>
      <c r="R818" s="147"/>
    </row>
    <row r="819" spans="1:18" ht="21" hidden="1" customHeight="1">
      <c r="A819" s="316" t="s">
        <v>5608</v>
      </c>
      <c r="B819" s="259"/>
      <c r="C819" s="325" t="s">
        <v>5549</v>
      </c>
      <c r="D819" s="259"/>
      <c r="E819" s="144" t="s">
        <v>2219</v>
      </c>
      <c r="F819" s="144" t="s">
        <v>5543</v>
      </c>
      <c r="G819" s="318" t="s">
        <v>5544</v>
      </c>
      <c r="H819" s="259"/>
      <c r="I819" s="145" t="s">
        <v>5550</v>
      </c>
      <c r="J819" s="317" t="s">
        <v>2218</v>
      </c>
      <c r="K819" s="259"/>
      <c r="L819" s="144" t="s">
        <v>5473</v>
      </c>
      <c r="M819" s="318" t="s">
        <v>5543</v>
      </c>
      <c r="N819" s="259"/>
      <c r="O819" s="317" t="s">
        <v>5544</v>
      </c>
      <c r="P819" s="259"/>
      <c r="Q819" s="146" t="s">
        <v>5609</v>
      </c>
      <c r="R819" s="147"/>
    </row>
    <row r="820" spans="1:18" ht="21" hidden="1" customHeight="1">
      <c r="A820" s="316" t="s">
        <v>5610</v>
      </c>
      <c r="B820" s="259"/>
      <c r="C820" s="325" t="s">
        <v>5549</v>
      </c>
      <c r="D820" s="259"/>
      <c r="E820" s="144" t="s">
        <v>2219</v>
      </c>
      <c r="F820" s="144" t="s">
        <v>5543</v>
      </c>
      <c r="G820" s="318" t="s">
        <v>5544</v>
      </c>
      <c r="H820" s="259"/>
      <c r="I820" s="145" t="s">
        <v>5550</v>
      </c>
      <c r="J820" s="317" t="s">
        <v>2218</v>
      </c>
      <c r="K820" s="259"/>
      <c r="L820" s="144" t="s">
        <v>5473</v>
      </c>
      <c r="M820" s="318" t="s">
        <v>5543</v>
      </c>
      <c r="N820" s="259"/>
      <c r="O820" s="317" t="s">
        <v>5544</v>
      </c>
      <c r="P820" s="259"/>
      <c r="Q820" s="146" t="s">
        <v>5611</v>
      </c>
      <c r="R820" s="147"/>
    </row>
    <row r="821" spans="1:18" ht="21" hidden="1" customHeight="1">
      <c r="A821" s="316" t="s">
        <v>5612</v>
      </c>
      <c r="B821" s="259"/>
      <c r="C821" s="325" t="s">
        <v>5549</v>
      </c>
      <c r="D821" s="259"/>
      <c r="E821" s="144" t="s">
        <v>2219</v>
      </c>
      <c r="F821" s="144" t="s">
        <v>5543</v>
      </c>
      <c r="G821" s="318" t="s">
        <v>5544</v>
      </c>
      <c r="H821" s="259"/>
      <c r="I821" s="145" t="s">
        <v>5550</v>
      </c>
      <c r="J821" s="317" t="s">
        <v>2218</v>
      </c>
      <c r="K821" s="259"/>
      <c r="L821" s="144" t="s">
        <v>5473</v>
      </c>
      <c r="M821" s="318" t="s">
        <v>5543</v>
      </c>
      <c r="N821" s="259"/>
      <c r="O821" s="317" t="s">
        <v>5544</v>
      </c>
      <c r="P821" s="259"/>
      <c r="Q821" s="146" t="s">
        <v>5613</v>
      </c>
      <c r="R821" s="147"/>
    </row>
    <row r="822" spans="1:18" ht="21" hidden="1" customHeight="1">
      <c r="A822" s="316" t="s">
        <v>5614</v>
      </c>
      <c r="B822" s="259"/>
      <c r="C822" s="325" t="s">
        <v>5549</v>
      </c>
      <c r="D822" s="259"/>
      <c r="E822" s="144" t="s">
        <v>2219</v>
      </c>
      <c r="F822" s="144" t="s">
        <v>5543</v>
      </c>
      <c r="G822" s="318" t="s">
        <v>5544</v>
      </c>
      <c r="H822" s="259"/>
      <c r="I822" s="145" t="s">
        <v>5550</v>
      </c>
      <c r="J822" s="317" t="s">
        <v>2218</v>
      </c>
      <c r="K822" s="259"/>
      <c r="L822" s="144" t="s">
        <v>5473</v>
      </c>
      <c r="M822" s="318" t="s">
        <v>5543</v>
      </c>
      <c r="N822" s="259"/>
      <c r="O822" s="317" t="s">
        <v>5544</v>
      </c>
      <c r="P822" s="259"/>
      <c r="Q822" s="146" t="s">
        <v>5615</v>
      </c>
      <c r="R822" s="147"/>
    </row>
    <row r="823" spans="1:18" ht="21" hidden="1" customHeight="1">
      <c r="A823" s="316" t="s">
        <v>5616</v>
      </c>
      <c r="B823" s="259"/>
      <c r="C823" s="325" t="s">
        <v>5549</v>
      </c>
      <c r="D823" s="259"/>
      <c r="E823" s="144" t="s">
        <v>2219</v>
      </c>
      <c r="F823" s="144" t="s">
        <v>5543</v>
      </c>
      <c r="G823" s="318" t="s">
        <v>5544</v>
      </c>
      <c r="H823" s="259"/>
      <c r="I823" s="145" t="s">
        <v>5550</v>
      </c>
      <c r="J823" s="317" t="s">
        <v>2218</v>
      </c>
      <c r="K823" s="259"/>
      <c r="L823" s="144" t="s">
        <v>5473</v>
      </c>
      <c r="M823" s="318" t="s">
        <v>5543</v>
      </c>
      <c r="N823" s="259"/>
      <c r="O823" s="317" t="s">
        <v>5544</v>
      </c>
      <c r="P823" s="259"/>
      <c r="Q823" s="146" t="s">
        <v>5617</v>
      </c>
      <c r="R823" s="147"/>
    </row>
    <row r="824" spans="1:18" ht="21" customHeight="1">
      <c r="A824" s="332" t="s">
        <v>5618</v>
      </c>
      <c r="B824" s="259"/>
      <c r="C824" s="325" t="s">
        <v>5549</v>
      </c>
      <c r="D824" s="259"/>
      <c r="E824" s="164" t="s">
        <v>5527</v>
      </c>
      <c r="F824" s="144" t="s">
        <v>5543</v>
      </c>
      <c r="G824" s="318" t="s">
        <v>5544</v>
      </c>
      <c r="H824" s="259"/>
      <c r="I824" s="145" t="s">
        <v>5550</v>
      </c>
      <c r="J824" s="317" t="s">
        <v>2218</v>
      </c>
      <c r="K824" s="259"/>
      <c r="L824" s="144" t="s">
        <v>5473</v>
      </c>
      <c r="M824" s="318" t="s">
        <v>5543</v>
      </c>
      <c r="N824" s="259"/>
      <c r="O824" s="317" t="s">
        <v>5544</v>
      </c>
      <c r="P824" s="259"/>
      <c r="Q824" s="163" t="s">
        <v>5619</v>
      </c>
      <c r="R824" s="158" t="s">
        <v>5532</v>
      </c>
    </row>
    <row r="825" spans="1:18" ht="21" customHeight="1">
      <c r="A825" s="332" t="s">
        <v>5620</v>
      </c>
      <c r="B825" s="259"/>
      <c r="C825" s="333" t="s">
        <v>5549</v>
      </c>
      <c r="D825" s="259"/>
      <c r="E825" s="164" t="s">
        <v>5527</v>
      </c>
      <c r="F825" s="155" t="s">
        <v>5543</v>
      </c>
      <c r="G825" s="334" t="s">
        <v>5544</v>
      </c>
      <c r="H825" s="259"/>
      <c r="I825" s="156" t="s">
        <v>5550</v>
      </c>
      <c r="J825" s="335" t="s">
        <v>2218</v>
      </c>
      <c r="K825" s="259"/>
      <c r="L825" s="155" t="s">
        <v>5473</v>
      </c>
      <c r="M825" s="334" t="s">
        <v>5543</v>
      </c>
      <c r="N825" s="259"/>
      <c r="O825" s="335" t="s">
        <v>5544</v>
      </c>
      <c r="P825" s="259"/>
      <c r="Q825" s="163" t="s">
        <v>5621</v>
      </c>
      <c r="R825" s="158" t="s">
        <v>5532</v>
      </c>
    </row>
    <row r="826" spans="1:18" ht="21" customHeight="1">
      <c r="A826" s="332" t="s">
        <v>5622</v>
      </c>
      <c r="B826" s="259"/>
      <c r="C826" s="325" t="s">
        <v>5549</v>
      </c>
      <c r="D826" s="259"/>
      <c r="E826" s="164" t="s">
        <v>5527</v>
      </c>
      <c r="F826" s="144" t="s">
        <v>5543</v>
      </c>
      <c r="G826" s="318" t="s">
        <v>5544</v>
      </c>
      <c r="H826" s="259"/>
      <c r="I826" s="145" t="s">
        <v>5550</v>
      </c>
      <c r="J826" s="317" t="s">
        <v>2218</v>
      </c>
      <c r="K826" s="259"/>
      <c r="L826" s="144" t="s">
        <v>5473</v>
      </c>
      <c r="M826" s="318" t="s">
        <v>5543</v>
      </c>
      <c r="N826" s="259"/>
      <c r="O826" s="317" t="s">
        <v>5544</v>
      </c>
      <c r="P826" s="259"/>
      <c r="Q826" s="163" t="s">
        <v>5623</v>
      </c>
      <c r="R826" s="158" t="s">
        <v>5532</v>
      </c>
    </row>
    <row r="827" spans="1:18" ht="21" customHeight="1">
      <c r="A827" s="332" t="s">
        <v>5624</v>
      </c>
      <c r="B827" s="259"/>
      <c r="C827" s="333" t="s">
        <v>5549</v>
      </c>
      <c r="D827" s="259"/>
      <c r="E827" s="164" t="s">
        <v>5527</v>
      </c>
      <c r="F827" s="155" t="s">
        <v>5543</v>
      </c>
      <c r="G827" s="334" t="s">
        <v>5544</v>
      </c>
      <c r="H827" s="259"/>
      <c r="I827" s="156" t="s">
        <v>5550</v>
      </c>
      <c r="J827" s="335" t="s">
        <v>2218</v>
      </c>
      <c r="K827" s="259"/>
      <c r="L827" s="155" t="s">
        <v>5473</v>
      </c>
      <c r="M827" s="334" t="s">
        <v>5543</v>
      </c>
      <c r="N827" s="259"/>
      <c r="O827" s="335" t="s">
        <v>5544</v>
      </c>
      <c r="P827" s="259"/>
      <c r="Q827" s="163" t="s">
        <v>5625</v>
      </c>
      <c r="R827" s="158" t="s">
        <v>5532</v>
      </c>
    </row>
    <row r="828" spans="1:18" ht="21" customHeight="1">
      <c r="A828" s="332" t="s">
        <v>5626</v>
      </c>
      <c r="B828" s="259"/>
      <c r="C828" s="325" t="s">
        <v>5549</v>
      </c>
      <c r="D828" s="259"/>
      <c r="E828" s="164" t="s">
        <v>5527</v>
      </c>
      <c r="F828" s="144" t="s">
        <v>5543</v>
      </c>
      <c r="G828" s="318" t="s">
        <v>5544</v>
      </c>
      <c r="H828" s="259"/>
      <c r="I828" s="145" t="s">
        <v>5550</v>
      </c>
      <c r="J828" s="317" t="s">
        <v>2218</v>
      </c>
      <c r="K828" s="259"/>
      <c r="L828" s="144" t="s">
        <v>5473</v>
      </c>
      <c r="M828" s="318" t="s">
        <v>5543</v>
      </c>
      <c r="N828" s="259"/>
      <c r="O828" s="317" t="s">
        <v>5544</v>
      </c>
      <c r="P828" s="259"/>
      <c r="Q828" s="163" t="s">
        <v>5627</v>
      </c>
      <c r="R828" s="158" t="s">
        <v>5532</v>
      </c>
    </row>
    <row r="829" spans="1:18" ht="21" customHeight="1">
      <c r="A829" s="332" t="s">
        <v>4671</v>
      </c>
      <c r="B829" s="259"/>
      <c r="C829" s="333" t="s">
        <v>5549</v>
      </c>
      <c r="D829" s="259"/>
      <c r="E829" s="164" t="s">
        <v>5527</v>
      </c>
      <c r="F829" s="155" t="s">
        <v>5543</v>
      </c>
      <c r="G829" s="334" t="s">
        <v>5544</v>
      </c>
      <c r="H829" s="259"/>
      <c r="I829" s="156" t="s">
        <v>5550</v>
      </c>
      <c r="J829" s="335" t="s">
        <v>2218</v>
      </c>
      <c r="K829" s="259"/>
      <c r="L829" s="155" t="s">
        <v>5473</v>
      </c>
      <c r="M829" s="334" t="s">
        <v>5543</v>
      </c>
      <c r="N829" s="259"/>
      <c r="O829" s="335" t="s">
        <v>5544</v>
      </c>
      <c r="P829" s="259"/>
      <c r="Q829" s="163" t="s">
        <v>5628</v>
      </c>
      <c r="R829" s="158" t="s">
        <v>5532</v>
      </c>
    </row>
    <row r="830" spans="1:18" ht="21" customHeight="1">
      <c r="A830" s="332" t="s">
        <v>5629</v>
      </c>
      <c r="B830" s="259"/>
      <c r="C830" s="333" t="s">
        <v>5549</v>
      </c>
      <c r="D830" s="259"/>
      <c r="E830" s="164" t="s">
        <v>5527</v>
      </c>
      <c r="F830" s="155" t="s">
        <v>5543</v>
      </c>
      <c r="G830" s="334" t="s">
        <v>5544</v>
      </c>
      <c r="H830" s="259"/>
      <c r="I830" s="156" t="s">
        <v>5550</v>
      </c>
      <c r="J830" s="335" t="s">
        <v>2218</v>
      </c>
      <c r="K830" s="259"/>
      <c r="L830" s="155" t="s">
        <v>5473</v>
      </c>
      <c r="M830" s="334" t="s">
        <v>5543</v>
      </c>
      <c r="N830" s="259"/>
      <c r="O830" s="335" t="s">
        <v>5544</v>
      </c>
      <c r="P830" s="259"/>
      <c r="Q830" s="163" t="s">
        <v>5630</v>
      </c>
      <c r="R830" s="158" t="s">
        <v>5532</v>
      </c>
    </row>
    <row r="831" spans="1:18" ht="21" customHeight="1">
      <c r="A831" s="332" t="s">
        <v>5631</v>
      </c>
      <c r="B831" s="259"/>
      <c r="C831" s="325" t="s">
        <v>5549</v>
      </c>
      <c r="D831" s="259"/>
      <c r="E831" s="164" t="s">
        <v>5527</v>
      </c>
      <c r="F831" s="144" t="s">
        <v>5543</v>
      </c>
      <c r="G831" s="318" t="s">
        <v>5544</v>
      </c>
      <c r="H831" s="259"/>
      <c r="I831" s="145" t="s">
        <v>5550</v>
      </c>
      <c r="J831" s="317" t="s">
        <v>2218</v>
      </c>
      <c r="K831" s="259"/>
      <c r="L831" s="144" t="s">
        <v>5473</v>
      </c>
      <c r="M831" s="318" t="s">
        <v>5543</v>
      </c>
      <c r="N831" s="259"/>
      <c r="O831" s="317" t="s">
        <v>5544</v>
      </c>
      <c r="P831" s="259"/>
      <c r="Q831" s="163" t="s">
        <v>5632</v>
      </c>
      <c r="R831" s="158" t="s">
        <v>5532</v>
      </c>
    </row>
    <row r="832" spans="1:18" ht="21" customHeight="1">
      <c r="A832" s="332" t="s">
        <v>5633</v>
      </c>
      <c r="B832" s="259"/>
      <c r="C832" s="333" t="s">
        <v>5549</v>
      </c>
      <c r="D832" s="259"/>
      <c r="E832" s="164" t="s">
        <v>5527</v>
      </c>
      <c r="F832" s="155" t="s">
        <v>5543</v>
      </c>
      <c r="G832" s="334" t="s">
        <v>5544</v>
      </c>
      <c r="H832" s="259"/>
      <c r="I832" s="156" t="s">
        <v>5550</v>
      </c>
      <c r="J832" s="335" t="s">
        <v>2218</v>
      </c>
      <c r="K832" s="259"/>
      <c r="L832" s="155" t="s">
        <v>5473</v>
      </c>
      <c r="M832" s="334" t="s">
        <v>5543</v>
      </c>
      <c r="N832" s="259"/>
      <c r="O832" s="335" t="s">
        <v>5544</v>
      </c>
      <c r="P832" s="259"/>
      <c r="Q832" s="163" t="s">
        <v>5634</v>
      </c>
      <c r="R832" s="158" t="s">
        <v>5532</v>
      </c>
    </row>
    <row r="833" spans="1:18" ht="21" customHeight="1">
      <c r="A833" s="332" t="s">
        <v>5635</v>
      </c>
      <c r="B833" s="259"/>
      <c r="C833" s="325" t="s">
        <v>5549</v>
      </c>
      <c r="D833" s="259"/>
      <c r="E833" s="164" t="s">
        <v>5527</v>
      </c>
      <c r="F833" s="144" t="s">
        <v>5543</v>
      </c>
      <c r="G833" s="318" t="s">
        <v>5544</v>
      </c>
      <c r="H833" s="259"/>
      <c r="I833" s="145" t="s">
        <v>5550</v>
      </c>
      <c r="J833" s="317" t="s">
        <v>2218</v>
      </c>
      <c r="K833" s="259"/>
      <c r="L833" s="144" t="s">
        <v>5473</v>
      </c>
      <c r="M833" s="318" t="s">
        <v>5543</v>
      </c>
      <c r="N833" s="259"/>
      <c r="O833" s="317" t="s">
        <v>5544</v>
      </c>
      <c r="P833" s="259"/>
      <c r="Q833" s="163" t="s">
        <v>5636</v>
      </c>
      <c r="R833" s="158" t="s">
        <v>5532</v>
      </c>
    </row>
    <row r="834" spans="1:18" ht="21" customHeight="1">
      <c r="A834" s="332" t="s">
        <v>5637</v>
      </c>
      <c r="B834" s="259"/>
      <c r="C834" s="333" t="s">
        <v>5549</v>
      </c>
      <c r="D834" s="259"/>
      <c r="E834" s="164" t="s">
        <v>5527</v>
      </c>
      <c r="F834" s="155" t="s">
        <v>5543</v>
      </c>
      <c r="G834" s="334" t="s">
        <v>5544</v>
      </c>
      <c r="H834" s="259"/>
      <c r="I834" s="156" t="s">
        <v>5550</v>
      </c>
      <c r="J834" s="335" t="s">
        <v>2218</v>
      </c>
      <c r="K834" s="259"/>
      <c r="L834" s="155" t="s">
        <v>5473</v>
      </c>
      <c r="M834" s="334" t="s">
        <v>5543</v>
      </c>
      <c r="N834" s="259"/>
      <c r="O834" s="335" t="s">
        <v>5544</v>
      </c>
      <c r="P834" s="259"/>
      <c r="Q834" s="163" t="s">
        <v>5638</v>
      </c>
      <c r="R834" s="158" t="s">
        <v>5532</v>
      </c>
    </row>
    <row r="835" spans="1:18" ht="21" customHeight="1">
      <c r="A835" s="332" t="s">
        <v>5639</v>
      </c>
      <c r="B835" s="259"/>
      <c r="C835" s="325" t="s">
        <v>5549</v>
      </c>
      <c r="D835" s="259"/>
      <c r="E835" s="164" t="s">
        <v>5527</v>
      </c>
      <c r="F835" s="144" t="s">
        <v>5543</v>
      </c>
      <c r="G835" s="318" t="s">
        <v>5544</v>
      </c>
      <c r="H835" s="259"/>
      <c r="I835" s="145" t="s">
        <v>5550</v>
      </c>
      <c r="J835" s="317" t="s">
        <v>2218</v>
      </c>
      <c r="K835" s="259"/>
      <c r="L835" s="144" t="s">
        <v>5473</v>
      </c>
      <c r="M835" s="318" t="s">
        <v>5543</v>
      </c>
      <c r="N835" s="259"/>
      <c r="O835" s="317" t="s">
        <v>5544</v>
      </c>
      <c r="P835" s="259"/>
      <c r="Q835" s="163" t="s">
        <v>5640</v>
      </c>
      <c r="R835" s="158" t="s">
        <v>5532</v>
      </c>
    </row>
    <row r="836" spans="1:18" ht="21" customHeight="1">
      <c r="A836" s="332" t="s">
        <v>5641</v>
      </c>
      <c r="B836" s="259"/>
      <c r="C836" s="333" t="s">
        <v>5549</v>
      </c>
      <c r="D836" s="259"/>
      <c r="E836" s="164" t="s">
        <v>5527</v>
      </c>
      <c r="F836" s="155" t="s">
        <v>5543</v>
      </c>
      <c r="G836" s="334" t="s">
        <v>5544</v>
      </c>
      <c r="H836" s="259"/>
      <c r="I836" s="156" t="s">
        <v>5550</v>
      </c>
      <c r="J836" s="335" t="s">
        <v>2218</v>
      </c>
      <c r="K836" s="259"/>
      <c r="L836" s="155" t="s">
        <v>5473</v>
      </c>
      <c r="M836" s="334" t="s">
        <v>5543</v>
      </c>
      <c r="N836" s="259"/>
      <c r="O836" s="335" t="s">
        <v>5544</v>
      </c>
      <c r="P836" s="259"/>
      <c r="Q836" s="163" t="s">
        <v>5642</v>
      </c>
      <c r="R836" s="158" t="s">
        <v>5532</v>
      </c>
    </row>
    <row r="837" spans="1:18" ht="21" customHeight="1">
      <c r="A837" s="332" t="s">
        <v>4679</v>
      </c>
      <c r="B837" s="259"/>
      <c r="C837" s="333" t="s">
        <v>5549</v>
      </c>
      <c r="D837" s="259"/>
      <c r="E837" s="164" t="s">
        <v>5527</v>
      </c>
      <c r="F837" s="155" t="s">
        <v>5543</v>
      </c>
      <c r="G837" s="334" t="s">
        <v>5544</v>
      </c>
      <c r="H837" s="259"/>
      <c r="I837" s="156" t="s">
        <v>5550</v>
      </c>
      <c r="J837" s="335" t="s">
        <v>2218</v>
      </c>
      <c r="K837" s="259"/>
      <c r="L837" s="155" t="s">
        <v>5473</v>
      </c>
      <c r="M837" s="334" t="s">
        <v>5543</v>
      </c>
      <c r="N837" s="259"/>
      <c r="O837" s="335" t="s">
        <v>5544</v>
      </c>
      <c r="P837" s="259"/>
      <c r="Q837" s="163" t="s">
        <v>5628</v>
      </c>
      <c r="R837" s="158" t="s">
        <v>5532</v>
      </c>
    </row>
    <row r="838" spans="1:18" ht="21" hidden="1" customHeight="1">
      <c r="A838" s="316" t="s">
        <v>5643</v>
      </c>
      <c r="B838" s="259"/>
      <c r="C838" s="325" t="s">
        <v>5549</v>
      </c>
      <c r="D838" s="259"/>
      <c r="E838" s="144" t="s">
        <v>2219</v>
      </c>
      <c r="F838" s="144" t="s">
        <v>5543</v>
      </c>
      <c r="G838" s="318" t="s">
        <v>5544</v>
      </c>
      <c r="H838" s="259"/>
      <c r="I838" s="145" t="s">
        <v>5550</v>
      </c>
      <c r="J838" s="317" t="s">
        <v>2218</v>
      </c>
      <c r="K838" s="259"/>
      <c r="L838" s="144" t="s">
        <v>5473</v>
      </c>
      <c r="M838" s="318" t="s">
        <v>5543</v>
      </c>
      <c r="N838" s="259"/>
      <c r="O838" s="317" t="s">
        <v>5544</v>
      </c>
      <c r="P838" s="259"/>
      <c r="Q838" s="146" t="s">
        <v>5644</v>
      </c>
      <c r="R838" s="147"/>
    </row>
    <row r="839" spans="1:18" ht="21" hidden="1" customHeight="1">
      <c r="A839" s="316" t="s">
        <v>5645</v>
      </c>
      <c r="B839" s="259"/>
      <c r="C839" s="325" t="s">
        <v>5549</v>
      </c>
      <c r="D839" s="259"/>
      <c r="E839" s="144" t="s">
        <v>2219</v>
      </c>
      <c r="F839" s="144" t="s">
        <v>5543</v>
      </c>
      <c r="G839" s="318" t="s">
        <v>5544</v>
      </c>
      <c r="H839" s="259"/>
      <c r="I839" s="145" t="s">
        <v>5550</v>
      </c>
      <c r="J839" s="317" t="s">
        <v>2218</v>
      </c>
      <c r="K839" s="259"/>
      <c r="L839" s="144" t="s">
        <v>5473</v>
      </c>
      <c r="M839" s="318" t="s">
        <v>5543</v>
      </c>
      <c r="N839" s="259"/>
      <c r="O839" s="317" t="s">
        <v>5544</v>
      </c>
      <c r="P839" s="259"/>
      <c r="Q839" s="146" t="s">
        <v>5646</v>
      </c>
      <c r="R839" s="147"/>
    </row>
    <row r="840" spans="1:18" ht="21" hidden="1" customHeight="1">
      <c r="A840" s="316" t="s">
        <v>5647</v>
      </c>
      <c r="B840" s="259"/>
      <c r="C840" s="325" t="s">
        <v>5549</v>
      </c>
      <c r="D840" s="259"/>
      <c r="E840" s="144" t="s">
        <v>2219</v>
      </c>
      <c r="F840" s="144" t="s">
        <v>5543</v>
      </c>
      <c r="G840" s="318" t="s">
        <v>5544</v>
      </c>
      <c r="H840" s="259"/>
      <c r="I840" s="145" t="s">
        <v>5550</v>
      </c>
      <c r="J840" s="317" t="s">
        <v>2218</v>
      </c>
      <c r="K840" s="259"/>
      <c r="L840" s="144" t="s">
        <v>5473</v>
      </c>
      <c r="M840" s="318" t="s">
        <v>5543</v>
      </c>
      <c r="N840" s="259"/>
      <c r="O840" s="317" t="s">
        <v>5544</v>
      </c>
      <c r="P840" s="259"/>
      <c r="Q840" s="146" t="s">
        <v>5648</v>
      </c>
      <c r="R840" s="147"/>
    </row>
    <row r="841" spans="1:18" ht="21" hidden="1" customHeight="1">
      <c r="A841" s="316" t="s">
        <v>5649</v>
      </c>
      <c r="B841" s="259"/>
      <c r="C841" s="325" t="s">
        <v>5549</v>
      </c>
      <c r="D841" s="259"/>
      <c r="E841" s="144" t="s">
        <v>2219</v>
      </c>
      <c r="F841" s="144" t="s">
        <v>5543</v>
      </c>
      <c r="G841" s="318" t="s">
        <v>5544</v>
      </c>
      <c r="H841" s="259"/>
      <c r="I841" s="145" t="s">
        <v>5550</v>
      </c>
      <c r="J841" s="317" t="s">
        <v>2218</v>
      </c>
      <c r="K841" s="259"/>
      <c r="L841" s="144" t="s">
        <v>5473</v>
      </c>
      <c r="M841" s="318" t="s">
        <v>5543</v>
      </c>
      <c r="N841" s="259"/>
      <c r="O841" s="317" t="s">
        <v>5544</v>
      </c>
      <c r="P841" s="259"/>
      <c r="Q841" s="146" t="s">
        <v>5650</v>
      </c>
      <c r="R841" s="147"/>
    </row>
    <row r="842" spans="1:18" ht="21" hidden="1" customHeight="1">
      <c r="A842" s="316" t="s">
        <v>5651</v>
      </c>
      <c r="B842" s="259"/>
      <c r="C842" s="325" t="s">
        <v>5549</v>
      </c>
      <c r="D842" s="259"/>
      <c r="E842" s="144" t="s">
        <v>2219</v>
      </c>
      <c r="F842" s="144" t="s">
        <v>5543</v>
      </c>
      <c r="G842" s="318" t="s">
        <v>5544</v>
      </c>
      <c r="H842" s="259"/>
      <c r="I842" s="145" t="s">
        <v>5550</v>
      </c>
      <c r="J842" s="317" t="s">
        <v>2218</v>
      </c>
      <c r="K842" s="259"/>
      <c r="L842" s="144" t="s">
        <v>5473</v>
      </c>
      <c r="M842" s="318" t="s">
        <v>5543</v>
      </c>
      <c r="N842" s="259"/>
      <c r="O842" s="317" t="s">
        <v>5544</v>
      </c>
      <c r="P842" s="259"/>
      <c r="Q842" s="146" t="s">
        <v>5652</v>
      </c>
      <c r="R842" s="147"/>
    </row>
    <row r="843" spans="1:18" ht="21" hidden="1" customHeight="1">
      <c r="A843" s="316" t="s">
        <v>5653</v>
      </c>
      <c r="B843" s="259"/>
      <c r="C843" s="325" t="s">
        <v>5549</v>
      </c>
      <c r="D843" s="259"/>
      <c r="E843" s="144" t="s">
        <v>2219</v>
      </c>
      <c r="F843" s="144" t="s">
        <v>5543</v>
      </c>
      <c r="G843" s="318" t="s">
        <v>5544</v>
      </c>
      <c r="H843" s="259"/>
      <c r="I843" s="145" t="s">
        <v>5550</v>
      </c>
      <c r="J843" s="317" t="s">
        <v>2218</v>
      </c>
      <c r="K843" s="259"/>
      <c r="L843" s="144" t="s">
        <v>5473</v>
      </c>
      <c r="M843" s="318" t="s">
        <v>5543</v>
      </c>
      <c r="N843" s="259"/>
      <c r="O843" s="317" t="s">
        <v>5544</v>
      </c>
      <c r="P843" s="259"/>
      <c r="Q843" s="146" t="s">
        <v>5654</v>
      </c>
      <c r="R843" s="147"/>
    </row>
    <row r="844" spans="1:18" ht="21" hidden="1" customHeight="1">
      <c r="A844" s="316" t="s">
        <v>5655</v>
      </c>
      <c r="B844" s="259"/>
      <c r="C844" s="325" t="s">
        <v>5549</v>
      </c>
      <c r="D844" s="259"/>
      <c r="E844" s="144" t="s">
        <v>2219</v>
      </c>
      <c r="F844" s="144" t="s">
        <v>5543</v>
      </c>
      <c r="G844" s="318" t="s">
        <v>5544</v>
      </c>
      <c r="H844" s="259"/>
      <c r="I844" s="145" t="s">
        <v>5550</v>
      </c>
      <c r="J844" s="317" t="s">
        <v>2218</v>
      </c>
      <c r="K844" s="259"/>
      <c r="L844" s="144" t="s">
        <v>5473</v>
      </c>
      <c r="M844" s="318" t="s">
        <v>5543</v>
      </c>
      <c r="N844" s="259"/>
      <c r="O844" s="317" t="s">
        <v>5544</v>
      </c>
      <c r="P844" s="259"/>
      <c r="Q844" s="146" t="s">
        <v>5656</v>
      </c>
      <c r="R844" s="147"/>
    </row>
    <row r="845" spans="1:18" ht="21" hidden="1" customHeight="1">
      <c r="A845" s="316" t="s">
        <v>5657</v>
      </c>
      <c r="B845" s="259"/>
      <c r="C845" s="325" t="s">
        <v>5549</v>
      </c>
      <c r="D845" s="259"/>
      <c r="E845" s="144" t="s">
        <v>2219</v>
      </c>
      <c r="F845" s="144" t="s">
        <v>5543</v>
      </c>
      <c r="G845" s="318" t="s">
        <v>5544</v>
      </c>
      <c r="H845" s="259"/>
      <c r="I845" s="145" t="s">
        <v>5550</v>
      </c>
      <c r="J845" s="317" t="s">
        <v>2218</v>
      </c>
      <c r="K845" s="259"/>
      <c r="L845" s="144" t="s">
        <v>5473</v>
      </c>
      <c r="M845" s="318" t="s">
        <v>5543</v>
      </c>
      <c r="N845" s="259"/>
      <c r="O845" s="317" t="s">
        <v>5544</v>
      </c>
      <c r="P845" s="259"/>
      <c r="Q845" s="146" t="s">
        <v>5658</v>
      </c>
      <c r="R845" s="147"/>
    </row>
    <row r="846" spans="1:18" ht="21" hidden="1" customHeight="1">
      <c r="A846" s="316" t="s">
        <v>5659</v>
      </c>
      <c r="B846" s="259"/>
      <c r="C846" s="325" t="s">
        <v>5549</v>
      </c>
      <c r="D846" s="259"/>
      <c r="E846" s="144" t="s">
        <v>2219</v>
      </c>
      <c r="F846" s="144" t="s">
        <v>5543</v>
      </c>
      <c r="G846" s="318" t="s">
        <v>5544</v>
      </c>
      <c r="H846" s="259"/>
      <c r="I846" s="145" t="s">
        <v>5550</v>
      </c>
      <c r="J846" s="317" t="s">
        <v>2218</v>
      </c>
      <c r="K846" s="259"/>
      <c r="L846" s="144" t="s">
        <v>5473</v>
      </c>
      <c r="M846" s="318" t="s">
        <v>5543</v>
      </c>
      <c r="N846" s="259"/>
      <c r="O846" s="317" t="s">
        <v>5544</v>
      </c>
      <c r="P846" s="259"/>
      <c r="Q846" s="146" t="s">
        <v>5660</v>
      </c>
      <c r="R846" s="147"/>
    </row>
    <row r="847" spans="1:18" ht="21" hidden="1" customHeight="1">
      <c r="A847" s="316" t="s">
        <v>5661</v>
      </c>
      <c r="B847" s="259"/>
      <c r="C847" s="325" t="s">
        <v>5549</v>
      </c>
      <c r="D847" s="259"/>
      <c r="E847" s="144" t="s">
        <v>2219</v>
      </c>
      <c r="F847" s="144" t="s">
        <v>5543</v>
      </c>
      <c r="G847" s="318" t="s">
        <v>5544</v>
      </c>
      <c r="H847" s="259"/>
      <c r="I847" s="145" t="s">
        <v>5550</v>
      </c>
      <c r="J847" s="317" t="s">
        <v>2218</v>
      </c>
      <c r="K847" s="259"/>
      <c r="L847" s="144" t="s">
        <v>5473</v>
      </c>
      <c r="M847" s="318" t="s">
        <v>5543</v>
      </c>
      <c r="N847" s="259"/>
      <c r="O847" s="317" t="s">
        <v>5544</v>
      </c>
      <c r="P847" s="259"/>
      <c r="Q847" s="146" t="s">
        <v>5662</v>
      </c>
      <c r="R847" s="147"/>
    </row>
    <row r="848" spans="1:18" ht="21" hidden="1" customHeight="1">
      <c r="A848" s="316" t="s">
        <v>5663</v>
      </c>
      <c r="B848" s="259"/>
      <c r="C848" s="325" t="s">
        <v>5549</v>
      </c>
      <c r="D848" s="259"/>
      <c r="E848" s="144" t="s">
        <v>2219</v>
      </c>
      <c r="F848" s="144" t="s">
        <v>5543</v>
      </c>
      <c r="G848" s="318" t="s">
        <v>5544</v>
      </c>
      <c r="H848" s="259"/>
      <c r="I848" s="145" t="s">
        <v>5550</v>
      </c>
      <c r="J848" s="317" t="s">
        <v>2218</v>
      </c>
      <c r="K848" s="259"/>
      <c r="L848" s="144" t="s">
        <v>5473</v>
      </c>
      <c r="M848" s="318" t="s">
        <v>5543</v>
      </c>
      <c r="N848" s="259"/>
      <c r="O848" s="317" t="s">
        <v>5544</v>
      </c>
      <c r="P848" s="259"/>
      <c r="Q848" s="146" t="s">
        <v>5664</v>
      </c>
      <c r="R848" s="147"/>
    </row>
    <row r="849" spans="1:18" ht="21" hidden="1" customHeight="1">
      <c r="A849" s="316" t="s">
        <v>5665</v>
      </c>
      <c r="B849" s="259"/>
      <c r="C849" s="325" t="s">
        <v>5549</v>
      </c>
      <c r="D849" s="259"/>
      <c r="E849" s="144" t="s">
        <v>2219</v>
      </c>
      <c r="F849" s="144" t="s">
        <v>5543</v>
      </c>
      <c r="G849" s="318" t="s">
        <v>5544</v>
      </c>
      <c r="H849" s="259"/>
      <c r="I849" s="145" t="s">
        <v>5550</v>
      </c>
      <c r="J849" s="317" t="s">
        <v>2218</v>
      </c>
      <c r="K849" s="259"/>
      <c r="L849" s="144" t="s">
        <v>5473</v>
      </c>
      <c r="M849" s="318" t="s">
        <v>5543</v>
      </c>
      <c r="N849" s="259"/>
      <c r="O849" s="317" t="s">
        <v>5544</v>
      </c>
      <c r="P849" s="259"/>
      <c r="Q849" s="146" t="s">
        <v>5666</v>
      </c>
      <c r="R849" s="147"/>
    </row>
    <row r="850" spans="1:18" ht="21" hidden="1" customHeight="1">
      <c r="A850" s="316" t="s">
        <v>5667</v>
      </c>
      <c r="B850" s="259"/>
      <c r="C850" s="325" t="s">
        <v>5549</v>
      </c>
      <c r="D850" s="259"/>
      <c r="E850" s="144" t="s">
        <v>2219</v>
      </c>
      <c r="F850" s="144" t="s">
        <v>5543</v>
      </c>
      <c r="G850" s="318" t="s">
        <v>5544</v>
      </c>
      <c r="H850" s="259"/>
      <c r="I850" s="145" t="s">
        <v>5550</v>
      </c>
      <c r="J850" s="317" t="s">
        <v>2218</v>
      </c>
      <c r="K850" s="259"/>
      <c r="L850" s="144" t="s">
        <v>5473</v>
      </c>
      <c r="M850" s="318" t="s">
        <v>5543</v>
      </c>
      <c r="N850" s="259"/>
      <c r="O850" s="317" t="s">
        <v>5544</v>
      </c>
      <c r="P850" s="259"/>
      <c r="Q850" s="146" t="s">
        <v>5668</v>
      </c>
      <c r="R850" s="147"/>
    </row>
    <row r="851" spans="1:18" ht="21" hidden="1" customHeight="1">
      <c r="A851" s="316" t="s">
        <v>5669</v>
      </c>
      <c r="B851" s="259"/>
      <c r="C851" s="325" t="s">
        <v>5549</v>
      </c>
      <c r="D851" s="259"/>
      <c r="E851" s="144" t="s">
        <v>2219</v>
      </c>
      <c r="F851" s="144" t="s">
        <v>5543</v>
      </c>
      <c r="G851" s="318" t="s">
        <v>5544</v>
      </c>
      <c r="H851" s="259"/>
      <c r="I851" s="145" t="s">
        <v>5550</v>
      </c>
      <c r="J851" s="317" t="s">
        <v>2218</v>
      </c>
      <c r="K851" s="259"/>
      <c r="L851" s="144" t="s">
        <v>5473</v>
      </c>
      <c r="M851" s="318" t="s">
        <v>5543</v>
      </c>
      <c r="N851" s="259"/>
      <c r="O851" s="317" t="s">
        <v>5544</v>
      </c>
      <c r="P851" s="259"/>
      <c r="Q851" s="146" t="s">
        <v>5668</v>
      </c>
      <c r="R851" s="147"/>
    </row>
    <row r="852" spans="1:18" ht="21" hidden="1" customHeight="1">
      <c r="A852" s="316" t="s">
        <v>5670</v>
      </c>
      <c r="B852" s="259"/>
      <c r="C852" s="325" t="s">
        <v>5549</v>
      </c>
      <c r="D852" s="259"/>
      <c r="E852" s="144" t="s">
        <v>2219</v>
      </c>
      <c r="F852" s="144" t="s">
        <v>5543</v>
      </c>
      <c r="G852" s="318" t="s">
        <v>5544</v>
      </c>
      <c r="H852" s="259"/>
      <c r="I852" s="145" t="s">
        <v>5550</v>
      </c>
      <c r="J852" s="317" t="s">
        <v>2218</v>
      </c>
      <c r="K852" s="259"/>
      <c r="L852" s="144" t="s">
        <v>5473</v>
      </c>
      <c r="M852" s="318" t="s">
        <v>5543</v>
      </c>
      <c r="N852" s="259"/>
      <c r="O852" s="317" t="s">
        <v>5544</v>
      </c>
      <c r="P852" s="259"/>
      <c r="Q852" s="146" t="s">
        <v>5671</v>
      </c>
      <c r="R852" s="147"/>
    </row>
    <row r="853" spans="1:18" ht="21" hidden="1" customHeight="1">
      <c r="A853" s="316" t="s">
        <v>5672</v>
      </c>
      <c r="B853" s="259"/>
      <c r="C853" s="325" t="s">
        <v>5549</v>
      </c>
      <c r="D853" s="259"/>
      <c r="E853" s="144" t="s">
        <v>2219</v>
      </c>
      <c r="F853" s="144" t="s">
        <v>5543</v>
      </c>
      <c r="G853" s="318" t="s">
        <v>5544</v>
      </c>
      <c r="H853" s="259"/>
      <c r="I853" s="145" t="s">
        <v>5550</v>
      </c>
      <c r="J853" s="317" t="s">
        <v>2218</v>
      </c>
      <c r="K853" s="259"/>
      <c r="L853" s="144" t="s">
        <v>5473</v>
      </c>
      <c r="M853" s="318" t="s">
        <v>5543</v>
      </c>
      <c r="N853" s="259"/>
      <c r="O853" s="317" t="s">
        <v>5544</v>
      </c>
      <c r="P853" s="259"/>
      <c r="Q853" s="146" t="s">
        <v>5673</v>
      </c>
      <c r="R853" s="147"/>
    </row>
    <row r="854" spans="1:18" ht="21" hidden="1" customHeight="1">
      <c r="A854" s="316" t="s">
        <v>5674</v>
      </c>
      <c r="B854" s="259"/>
      <c r="C854" s="325" t="s">
        <v>5549</v>
      </c>
      <c r="D854" s="259"/>
      <c r="E854" s="144" t="s">
        <v>2219</v>
      </c>
      <c r="F854" s="144" t="s">
        <v>5543</v>
      </c>
      <c r="G854" s="318" t="s">
        <v>5544</v>
      </c>
      <c r="H854" s="259"/>
      <c r="I854" s="145" t="s">
        <v>5550</v>
      </c>
      <c r="J854" s="317" t="s">
        <v>2218</v>
      </c>
      <c r="K854" s="259"/>
      <c r="L854" s="144" t="s">
        <v>5473</v>
      </c>
      <c r="M854" s="318" t="s">
        <v>5543</v>
      </c>
      <c r="N854" s="259"/>
      <c r="O854" s="317" t="s">
        <v>5544</v>
      </c>
      <c r="P854" s="259"/>
      <c r="Q854" s="146" t="s">
        <v>5675</v>
      </c>
      <c r="R854" s="147"/>
    </row>
    <row r="855" spans="1:18" ht="21" hidden="1" customHeight="1">
      <c r="A855" s="316" t="s">
        <v>5676</v>
      </c>
      <c r="B855" s="259"/>
      <c r="C855" s="325" t="s">
        <v>5549</v>
      </c>
      <c r="D855" s="259"/>
      <c r="E855" s="144" t="s">
        <v>2219</v>
      </c>
      <c r="F855" s="144" t="s">
        <v>5543</v>
      </c>
      <c r="G855" s="318" t="s">
        <v>5544</v>
      </c>
      <c r="H855" s="259"/>
      <c r="I855" s="145" t="s">
        <v>5550</v>
      </c>
      <c r="J855" s="317" t="s">
        <v>2218</v>
      </c>
      <c r="K855" s="259"/>
      <c r="L855" s="144" t="s">
        <v>5473</v>
      </c>
      <c r="M855" s="318" t="s">
        <v>5543</v>
      </c>
      <c r="N855" s="259"/>
      <c r="O855" s="317" t="s">
        <v>5544</v>
      </c>
      <c r="P855" s="259"/>
      <c r="Q855" s="146" t="s">
        <v>5677</v>
      </c>
      <c r="R855" s="147"/>
    </row>
    <row r="856" spans="1:18" ht="21" hidden="1" customHeight="1">
      <c r="A856" s="316" t="s">
        <v>5678</v>
      </c>
      <c r="B856" s="259"/>
      <c r="C856" s="325" t="s">
        <v>5549</v>
      </c>
      <c r="D856" s="259"/>
      <c r="E856" s="144" t="s">
        <v>2219</v>
      </c>
      <c r="F856" s="144" t="s">
        <v>5543</v>
      </c>
      <c r="G856" s="318" t="s">
        <v>5544</v>
      </c>
      <c r="H856" s="259"/>
      <c r="I856" s="145" t="s">
        <v>5550</v>
      </c>
      <c r="J856" s="317" t="s">
        <v>2218</v>
      </c>
      <c r="K856" s="259"/>
      <c r="L856" s="144" t="s">
        <v>5473</v>
      </c>
      <c r="M856" s="318" t="s">
        <v>5543</v>
      </c>
      <c r="N856" s="259"/>
      <c r="O856" s="317" t="s">
        <v>5544</v>
      </c>
      <c r="P856" s="259"/>
      <c r="Q856" s="146" t="s">
        <v>5679</v>
      </c>
      <c r="R856" s="147"/>
    </row>
    <row r="857" spans="1:18" ht="21" hidden="1" customHeight="1">
      <c r="A857" s="316" t="s">
        <v>5680</v>
      </c>
      <c r="B857" s="259"/>
      <c r="C857" s="325" t="s">
        <v>5549</v>
      </c>
      <c r="D857" s="259"/>
      <c r="E857" s="144" t="s">
        <v>2219</v>
      </c>
      <c r="F857" s="144" t="s">
        <v>5543</v>
      </c>
      <c r="G857" s="318" t="s">
        <v>5544</v>
      </c>
      <c r="H857" s="259"/>
      <c r="I857" s="145" t="s">
        <v>5550</v>
      </c>
      <c r="J857" s="317" t="s">
        <v>2218</v>
      </c>
      <c r="K857" s="259"/>
      <c r="L857" s="144" t="s">
        <v>5473</v>
      </c>
      <c r="M857" s="318" t="s">
        <v>5543</v>
      </c>
      <c r="N857" s="259"/>
      <c r="O857" s="317" t="s">
        <v>5544</v>
      </c>
      <c r="P857" s="259"/>
      <c r="Q857" s="146" t="s">
        <v>5681</v>
      </c>
      <c r="R857" s="147"/>
    </row>
    <row r="858" spans="1:18" ht="21" hidden="1" customHeight="1">
      <c r="A858" s="316" t="s">
        <v>5682</v>
      </c>
      <c r="B858" s="259"/>
      <c r="C858" s="325" t="s">
        <v>5549</v>
      </c>
      <c r="D858" s="259"/>
      <c r="E858" s="144" t="s">
        <v>2219</v>
      </c>
      <c r="F858" s="144" t="s">
        <v>5543</v>
      </c>
      <c r="G858" s="318" t="s">
        <v>5544</v>
      </c>
      <c r="H858" s="259"/>
      <c r="I858" s="145" t="s">
        <v>5550</v>
      </c>
      <c r="J858" s="317" t="s">
        <v>2218</v>
      </c>
      <c r="K858" s="259"/>
      <c r="L858" s="144" t="s">
        <v>5473</v>
      </c>
      <c r="M858" s="318" t="s">
        <v>5543</v>
      </c>
      <c r="N858" s="259"/>
      <c r="O858" s="317" t="s">
        <v>5544</v>
      </c>
      <c r="P858" s="259"/>
      <c r="Q858" s="146" t="s">
        <v>5683</v>
      </c>
      <c r="R858" s="147"/>
    </row>
    <row r="859" spans="1:18" ht="21" hidden="1" customHeight="1">
      <c r="A859" s="316" t="s">
        <v>5684</v>
      </c>
      <c r="B859" s="259"/>
      <c r="C859" s="325" t="s">
        <v>5549</v>
      </c>
      <c r="D859" s="259"/>
      <c r="E859" s="144" t="s">
        <v>2219</v>
      </c>
      <c r="F859" s="144" t="s">
        <v>5543</v>
      </c>
      <c r="G859" s="318" t="s">
        <v>5544</v>
      </c>
      <c r="H859" s="259"/>
      <c r="I859" s="145" t="s">
        <v>5550</v>
      </c>
      <c r="J859" s="317" t="s">
        <v>2218</v>
      </c>
      <c r="K859" s="259"/>
      <c r="L859" s="144" t="s">
        <v>5473</v>
      </c>
      <c r="M859" s="318" t="s">
        <v>5543</v>
      </c>
      <c r="N859" s="259"/>
      <c r="O859" s="317" t="s">
        <v>5544</v>
      </c>
      <c r="P859" s="259"/>
      <c r="Q859" s="146" t="s">
        <v>5685</v>
      </c>
      <c r="R859" s="147"/>
    </row>
    <row r="860" spans="1:18" ht="21" hidden="1" customHeight="1">
      <c r="A860" s="316" t="s">
        <v>5686</v>
      </c>
      <c r="B860" s="259"/>
      <c r="C860" s="325" t="s">
        <v>5549</v>
      </c>
      <c r="D860" s="259"/>
      <c r="E860" s="144" t="s">
        <v>2219</v>
      </c>
      <c r="F860" s="144" t="s">
        <v>5543</v>
      </c>
      <c r="G860" s="318" t="s">
        <v>5544</v>
      </c>
      <c r="H860" s="259"/>
      <c r="I860" s="145" t="s">
        <v>5550</v>
      </c>
      <c r="J860" s="317" t="s">
        <v>2218</v>
      </c>
      <c r="K860" s="259"/>
      <c r="L860" s="144" t="s">
        <v>5473</v>
      </c>
      <c r="M860" s="318" t="s">
        <v>5543</v>
      </c>
      <c r="N860" s="259"/>
      <c r="O860" s="317" t="s">
        <v>5544</v>
      </c>
      <c r="P860" s="259"/>
      <c r="Q860" s="146" t="s">
        <v>5687</v>
      </c>
      <c r="R860" s="147"/>
    </row>
    <row r="861" spans="1:18" ht="21" hidden="1" customHeight="1">
      <c r="A861" s="316" t="s">
        <v>5688</v>
      </c>
      <c r="B861" s="259"/>
      <c r="C861" s="325" t="s">
        <v>5549</v>
      </c>
      <c r="D861" s="259"/>
      <c r="E861" s="144" t="s">
        <v>2219</v>
      </c>
      <c r="F861" s="144" t="s">
        <v>5543</v>
      </c>
      <c r="G861" s="318" t="s">
        <v>5544</v>
      </c>
      <c r="H861" s="259"/>
      <c r="I861" s="145" t="s">
        <v>5550</v>
      </c>
      <c r="J861" s="317" t="s">
        <v>2218</v>
      </c>
      <c r="K861" s="259"/>
      <c r="L861" s="144" t="s">
        <v>5473</v>
      </c>
      <c r="M861" s="318" t="s">
        <v>5543</v>
      </c>
      <c r="N861" s="259"/>
      <c r="O861" s="317" t="s">
        <v>5544</v>
      </c>
      <c r="P861" s="259"/>
      <c r="Q861" s="146" t="s">
        <v>5689</v>
      </c>
      <c r="R861" s="147"/>
    </row>
    <row r="862" spans="1:18" ht="21" hidden="1" customHeight="1">
      <c r="A862" s="316" t="s">
        <v>5690</v>
      </c>
      <c r="B862" s="259"/>
      <c r="C862" s="325" t="s">
        <v>5549</v>
      </c>
      <c r="D862" s="259"/>
      <c r="E862" s="144" t="s">
        <v>2219</v>
      </c>
      <c r="F862" s="144" t="s">
        <v>5543</v>
      </c>
      <c r="G862" s="318" t="s">
        <v>5544</v>
      </c>
      <c r="H862" s="259"/>
      <c r="I862" s="145" t="s">
        <v>5550</v>
      </c>
      <c r="J862" s="317" t="s">
        <v>2218</v>
      </c>
      <c r="K862" s="259"/>
      <c r="L862" s="144" t="s">
        <v>5473</v>
      </c>
      <c r="M862" s="318" t="s">
        <v>5543</v>
      </c>
      <c r="N862" s="259"/>
      <c r="O862" s="317" t="s">
        <v>5544</v>
      </c>
      <c r="P862" s="259"/>
      <c r="Q862" s="146" t="s">
        <v>5691</v>
      </c>
      <c r="R862" s="147"/>
    </row>
    <row r="863" spans="1:18" ht="21" hidden="1" customHeight="1">
      <c r="A863" s="316" t="s">
        <v>5692</v>
      </c>
      <c r="B863" s="259"/>
      <c r="C863" s="325" t="s">
        <v>5549</v>
      </c>
      <c r="D863" s="259"/>
      <c r="E863" s="144" t="s">
        <v>2219</v>
      </c>
      <c r="F863" s="144" t="s">
        <v>5543</v>
      </c>
      <c r="G863" s="318" t="s">
        <v>5544</v>
      </c>
      <c r="H863" s="259"/>
      <c r="I863" s="145" t="s">
        <v>5550</v>
      </c>
      <c r="J863" s="317" t="s">
        <v>2218</v>
      </c>
      <c r="K863" s="259"/>
      <c r="L863" s="144" t="s">
        <v>5473</v>
      </c>
      <c r="M863" s="318" t="s">
        <v>5543</v>
      </c>
      <c r="N863" s="259"/>
      <c r="O863" s="317" t="s">
        <v>5544</v>
      </c>
      <c r="P863" s="259"/>
      <c r="Q863" s="146" t="s">
        <v>5693</v>
      </c>
      <c r="R863" s="147"/>
    </row>
    <row r="864" spans="1:18" ht="21" hidden="1" customHeight="1">
      <c r="A864" s="316" t="s">
        <v>5694</v>
      </c>
      <c r="B864" s="259"/>
      <c r="C864" s="325" t="s">
        <v>5549</v>
      </c>
      <c r="D864" s="259"/>
      <c r="E864" s="144" t="s">
        <v>2219</v>
      </c>
      <c r="F864" s="144" t="s">
        <v>5543</v>
      </c>
      <c r="G864" s="318" t="s">
        <v>5544</v>
      </c>
      <c r="H864" s="259"/>
      <c r="I864" s="145" t="s">
        <v>5550</v>
      </c>
      <c r="J864" s="317" t="s">
        <v>2218</v>
      </c>
      <c r="K864" s="259"/>
      <c r="L864" s="144" t="s">
        <v>5473</v>
      </c>
      <c r="M864" s="318" t="s">
        <v>5543</v>
      </c>
      <c r="N864" s="259"/>
      <c r="O864" s="317" t="s">
        <v>5544</v>
      </c>
      <c r="P864" s="259"/>
      <c r="Q864" s="146" t="s">
        <v>5695</v>
      </c>
      <c r="R864" s="147"/>
    </row>
    <row r="865" spans="1:18" ht="21" hidden="1" customHeight="1">
      <c r="A865" s="316" t="s">
        <v>5696</v>
      </c>
      <c r="B865" s="259"/>
      <c r="C865" s="325" t="s">
        <v>5549</v>
      </c>
      <c r="D865" s="259"/>
      <c r="E865" s="144" t="s">
        <v>2219</v>
      </c>
      <c r="F865" s="144" t="s">
        <v>5543</v>
      </c>
      <c r="G865" s="318" t="s">
        <v>5544</v>
      </c>
      <c r="H865" s="259"/>
      <c r="I865" s="145" t="s">
        <v>5550</v>
      </c>
      <c r="J865" s="317" t="s">
        <v>2218</v>
      </c>
      <c r="K865" s="259"/>
      <c r="L865" s="144" t="s">
        <v>5473</v>
      </c>
      <c r="M865" s="318" t="s">
        <v>5543</v>
      </c>
      <c r="N865" s="259"/>
      <c r="O865" s="317" t="s">
        <v>5544</v>
      </c>
      <c r="P865" s="259"/>
      <c r="Q865" s="146" t="s">
        <v>5697</v>
      </c>
      <c r="R865" s="147"/>
    </row>
    <row r="866" spans="1:18" ht="21" hidden="1" customHeight="1">
      <c r="A866" s="316" t="s">
        <v>5698</v>
      </c>
      <c r="B866" s="259"/>
      <c r="C866" s="325" t="s">
        <v>5549</v>
      </c>
      <c r="D866" s="259"/>
      <c r="E866" s="144" t="s">
        <v>2219</v>
      </c>
      <c r="F866" s="144" t="s">
        <v>5543</v>
      </c>
      <c r="G866" s="318" t="s">
        <v>5544</v>
      </c>
      <c r="H866" s="259"/>
      <c r="I866" s="145" t="s">
        <v>5550</v>
      </c>
      <c r="J866" s="317" t="s">
        <v>2218</v>
      </c>
      <c r="K866" s="259"/>
      <c r="L866" s="144" t="s">
        <v>5473</v>
      </c>
      <c r="M866" s="318" t="s">
        <v>5543</v>
      </c>
      <c r="N866" s="259"/>
      <c r="O866" s="317" t="s">
        <v>5544</v>
      </c>
      <c r="P866" s="259"/>
      <c r="Q866" s="146" t="s">
        <v>5699</v>
      </c>
      <c r="R866" s="147"/>
    </row>
    <row r="867" spans="1:18" ht="21" hidden="1" customHeight="1">
      <c r="A867" s="316" t="s">
        <v>5700</v>
      </c>
      <c r="B867" s="259"/>
      <c r="C867" s="325" t="s">
        <v>5549</v>
      </c>
      <c r="D867" s="259"/>
      <c r="E867" s="144" t="s">
        <v>2219</v>
      </c>
      <c r="F867" s="144" t="s">
        <v>5543</v>
      </c>
      <c r="G867" s="318" t="s">
        <v>5544</v>
      </c>
      <c r="H867" s="259"/>
      <c r="I867" s="145" t="s">
        <v>5550</v>
      </c>
      <c r="J867" s="317" t="s">
        <v>2218</v>
      </c>
      <c r="K867" s="259"/>
      <c r="L867" s="144" t="s">
        <v>5473</v>
      </c>
      <c r="M867" s="318" t="s">
        <v>5543</v>
      </c>
      <c r="N867" s="259"/>
      <c r="O867" s="317" t="s">
        <v>5544</v>
      </c>
      <c r="P867" s="259"/>
      <c r="Q867" s="146" t="s">
        <v>5701</v>
      </c>
      <c r="R867" s="147"/>
    </row>
    <row r="868" spans="1:18" ht="21" hidden="1" customHeight="1">
      <c r="A868" s="316" t="s">
        <v>5702</v>
      </c>
      <c r="B868" s="259"/>
      <c r="C868" s="325" t="s">
        <v>5549</v>
      </c>
      <c r="D868" s="259"/>
      <c r="E868" s="144" t="s">
        <v>2219</v>
      </c>
      <c r="F868" s="144" t="s">
        <v>5543</v>
      </c>
      <c r="G868" s="318" t="s">
        <v>5544</v>
      </c>
      <c r="H868" s="259"/>
      <c r="I868" s="145" t="s">
        <v>5550</v>
      </c>
      <c r="J868" s="317" t="s">
        <v>2218</v>
      </c>
      <c r="K868" s="259"/>
      <c r="L868" s="144" t="s">
        <v>5473</v>
      </c>
      <c r="M868" s="318" t="s">
        <v>5543</v>
      </c>
      <c r="N868" s="259"/>
      <c r="O868" s="317" t="s">
        <v>5544</v>
      </c>
      <c r="P868" s="259"/>
      <c r="Q868" s="146" t="s">
        <v>5703</v>
      </c>
      <c r="R868" s="147"/>
    </row>
    <row r="869" spans="1:18" ht="21" hidden="1" customHeight="1">
      <c r="A869" s="316" t="s">
        <v>5704</v>
      </c>
      <c r="B869" s="259"/>
      <c r="C869" s="325" t="s">
        <v>5549</v>
      </c>
      <c r="D869" s="259"/>
      <c r="E869" s="144" t="s">
        <v>2219</v>
      </c>
      <c r="F869" s="144" t="s">
        <v>5543</v>
      </c>
      <c r="G869" s="318" t="s">
        <v>5544</v>
      </c>
      <c r="H869" s="259"/>
      <c r="I869" s="145" t="s">
        <v>5550</v>
      </c>
      <c r="J869" s="317" t="s">
        <v>2218</v>
      </c>
      <c r="K869" s="259"/>
      <c r="L869" s="144" t="s">
        <v>5473</v>
      </c>
      <c r="M869" s="318" t="s">
        <v>5543</v>
      </c>
      <c r="N869" s="259"/>
      <c r="O869" s="317" t="s">
        <v>5544</v>
      </c>
      <c r="P869" s="259"/>
      <c r="Q869" s="146" t="s">
        <v>5705</v>
      </c>
      <c r="R869" s="147"/>
    </row>
    <row r="870" spans="1:18" ht="21" hidden="1" customHeight="1">
      <c r="A870" s="316" t="s">
        <v>5706</v>
      </c>
      <c r="B870" s="259"/>
      <c r="C870" s="325" t="s">
        <v>5549</v>
      </c>
      <c r="D870" s="259"/>
      <c r="E870" s="144" t="s">
        <v>2219</v>
      </c>
      <c r="F870" s="144" t="s">
        <v>5543</v>
      </c>
      <c r="G870" s="318" t="s">
        <v>5544</v>
      </c>
      <c r="H870" s="259"/>
      <c r="I870" s="145" t="s">
        <v>5550</v>
      </c>
      <c r="J870" s="317" t="s">
        <v>2218</v>
      </c>
      <c r="K870" s="259"/>
      <c r="L870" s="144" t="s">
        <v>5473</v>
      </c>
      <c r="M870" s="318" t="s">
        <v>5543</v>
      </c>
      <c r="N870" s="259"/>
      <c r="O870" s="317" t="s">
        <v>5544</v>
      </c>
      <c r="P870" s="259"/>
      <c r="Q870" s="146" t="s">
        <v>5707</v>
      </c>
      <c r="R870" s="147"/>
    </row>
    <row r="871" spans="1:18" ht="21" hidden="1" customHeight="1">
      <c r="A871" s="316" t="s">
        <v>5708</v>
      </c>
      <c r="B871" s="259"/>
      <c r="C871" s="325" t="s">
        <v>5549</v>
      </c>
      <c r="D871" s="259"/>
      <c r="E871" s="144" t="s">
        <v>2219</v>
      </c>
      <c r="F871" s="144" t="s">
        <v>5543</v>
      </c>
      <c r="G871" s="318" t="s">
        <v>5544</v>
      </c>
      <c r="H871" s="259"/>
      <c r="I871" s="145" t="s">
        <v>5550</v>
      </c>
      <c r="J871" s="317" t="s">
        <v>2218</v>
      </c>
      <c r="K871" s="259"/>
      <c r="L871" s="144" t="s">
        <v>5473</v>
      </c>
      <c r="M871" s="318" t="s">
        <v>5543</v>
      </c>
      <c r="N871" s="259"/>
      <c r="O871" s="317" t="s">
        <v>5544</v>
      </c>
      <c r="P871" s="259"/>
      <c r="Q871" s="146" t="s">
        <v>5709</v>
      </c>
      <c r="R871" s="147"/>
    </row>
    <row r="872" spans="1:18" ht="21" customHeight="1">
      <c r="A872" s="332" t="s">
        <v>5710</v>
      </c>
      <c r="B872" s="259"/>
      <c r="C872" s="333" t="s">
        <v>5549</v>
      </c>
      <c r="D872" s="259"/>
      <c r="E872" s="164" t="s">
        <v>5711</v>
      </c>
      <c r="F872" s="155" t="s">
        <v>5543</v>
      </c>
      <c r="G872" s="334" t="s">
        <v>5544</v>
      </c>
      <c r="H872" s="259"/>
      <c r="I872" s="156" t="s">
        <v>5550</v>
      </c>
      <c r="J872" s="335" t="s">
        <v>2218</v>
      </c>
      <c r="K872" s="259"/>
      <c r="L872" s="155" t="s">
        <v>5473</v>
      </c>
      <c r="M872" s="334" t="s">
        <v>5543</v>
      </c>
      <c r="N872" s="259"/>
      <c r="O872" s="335" t="s">
        <v>5544</v>
      </c>
      <c r="P872" s="259"/>
      <c r="Q872" s="165" t="s">
        <v>5712</v>
      </c>
      <c r="R872" s="158" t="s">
        <v>5532</v>
      </c>
    </row>
    <row r="873" spans="1:18" ht="21" customHeight="1">
      <c r="A873" s="332" t="s">
        <v>5713</v>
      </c>
      <c r="B873" s="259"/>
      <c r="C873" s="333" t="s">
        <v>5549</v>
      </c>
      <c r="D873" s="259"/>
      <c r="E873" s="164" t="s">
        <v>5711</v>
      </c>
      <c r="F873" s="155" t="s">
        <v>5543</v>
      </c>
      <c r="G873" s="334" t="s">
        <v>5544</v>
      </c>
      <c r="H873" s="259"/>
      <c r="I873" s="156" t="s">
        <v>5550</v>
      </c>
      <c r="J873" s="335" t="s">
        <v>2218</v>
      </c>
      <c r="K873" s="259"/>
      <c r="L873" s="155" t="s">
        <v>5473</v>
      </c>
      <c r="M873" s="334" t="s">
        <v>5543</v>
      </c>
      <c r="N873" s="259"/>
      <c r="O873" s="335" t="s">
        <v>5544</v>
      </c>
      <c r="P873" s="259"/>
      <c r="Q873" s="165" t="s">
        <v>5714</v>
      </c>
      <c r="R873" s="158" t="s">
        <v>5532</v>
      </c>
    </row>
    <row r="874" spans="1:18" ht="21" customHeight="1">
      <c r="A874" s="332" t="s">
        <v>5715</v>
      </c>
      <c r="B874" s="259"/>
      <c r="C874" s="333" t="s">
        <v>5549</v>
      </c>
      <c r="D874" s="259"/>
      <c r="E874" s="164" t="s">
        <v>5711</v>
      </c>
      <c r="F874" s="155" t="s">
        <v>5543</v>
      </c>
      <c r="G874" s="334" t="s">
        <v>5544</v>
      </c>
      <c r="H874" s="259"/>
      <c r="I874" s="156" t="s">
        <v>5550</v>
      </c>
      <c r="J874" s="335" t="s">
        <v>2218</v>
      </c>
      <c r="K874" s="259"/>
      <c r="L874" s="155" t="s">
        <v>5473</v>
      </c>
      <c r="M874" s="334" t="s">
        <v>5543</v>
      </c>
      <c r="N874" s="259"/>
      <c r="O874" s="335" t="s">
        <v>5544</v>
      </c>
      <c r="P874" s="259"/>
      <c r="Q874" s="165" t="s">
        <v>5716</v>
      </c>
      <c r="R874" s="158" t="s">
        <v>5532</v>
      </c>
    </row>
    <row r="875" spans="1:18" ht="21" customHeight="1">
      <c r="A875" s="332" t="s">
        <v>5239</v>
      </c>
      <c r="B875" s="259"/>
      <c r="C875" s="333" t="s">
        <v>5396</v>
      </c>
      <c r="D875" s="259"/>
      <c r="E875" s="164" t="s">
        <v>5527</v>
      </c>
      <c r="F875" s="155" t="s">
        <v>5543</v>
      </c>
      <c r="G875" s="334" t="s">
        <v>5544</v>
      </c>
      <c r="H875" s="259"/>
      <c r="I875" s="156" t="s">
        <v>5550</v>
      </c>
      <c r="J875" s="335" t="s">
        <v>2218</v>
      </c>
      <c r="K875" s="259"/>
      <c r="L875" s="155" t="s">
        <v>5473</v>
      </c>
      <c r="M875" s="334" t="s">
        <v>5543</v>
      </c>
      <c r="N875" s="259"/>
      <c r="O875" s="335" t="s">
        <v>5544</v>
      </c>
      <c r="P875" s="259"/>
      <c r="Q875" s="165" t="s">
        <v>5717</v>
      </c>
      <c r="R875" s="158" t="s">
        <v>5532</v>
      </c>
    </row>
    <row r="876" spans="1:18" ht="21" customHeight="1">
      <c r="A876" s="332" t="s">
        <v>5241</v>
      </c>
      <c r="B876" s="259"/>
      <c r="C876" s="333" t="s">
        <v>5396</v>
      </c>
      <c r="D876" s="259"/>
      <c r="E876" s="164" t="s">
        <v>5527</v>
      </c>
      <c r="F876" s="155" t="s">
        <v>5543</v>
      </c>
      <c r="G876" s="334" t="s">
        <v>5544</v>
      </c>
      <c r="H876" s="259"/>
      <c r="I876" s="156" t="s">
        <v>5550</v>
      </c>
      <c r="J876" s="335" t="s">
        <v>2218</v>
      </c>
      <c r="K876" s="259"/>
      <c r="L876" s="155" t="s">
        <v>5473</v>
      </c>
      <c r="M876" s="334" t="s">
        <v>5543</v>
      </c>
      <c r="N876" s="259"/>
      <c r="O876" s="335" t="s">
        <v>5544</v>
      </c>
      <c r="P876" s="259"/>
      <c r="Q876" s="165" t="s">
        <v>5717</v>
      </c>
      <c r="R876" s="158" t="s">
        <v>5532</v>
      </c>
    </row>
    <row r="877" spans="1:18" ht="21" customHeight="1">
      <c r="A877" s="332" t="s">
        <v>5243</v>
      </c>
      <c r="B877" s="259"/>
      <c r="C877" s="333" t="s">
        <v>5396</v>
      </c>
      <c r="D877" s="259"/>
      <c r="E877" s="164" t="s">
        <v>5527</v>
      </c>
      <c r="F877" s="155" t="s">
        <v>5543</v>
      </c>
      <c r="G877" s="334" t="s">
        <v>5544</v>
      </c>
      <c r="H877" s="259"/>
      <c r="I877" s="156" t="s">
        <v>5550</v>
      </c>
      <c r="J877" s="335" t="s">
        <v>2218</v>
      </c>
      <c r="K877" s="259"/>
      <c r="L877" s="155" t="s">
        <v>5473</v>
      </c>
      <c r="M877" s="334" t="s">
        <v>5543</v>
      </c>
      <c r="N877" s="259"/>
      <c r="O877" s="335" t="s">
        <v>5544</v>
      </c>
      <c r="P877" s="259"/>
      <c r="Q877" s="165" t="s">
        <v>5717</v>
      </c>
      <c r="R877" s="158" t="s">
        <v>5532</v>
      </c>
    </row>
    <row r="878" spans="1:18" ht="21" customHeight="1">
      <c r="A878" s="332" t="s">
        <v>5245</v>
      </c>
      <c r="B878" s="259"/>
      <c r="C878" s="333" t="s">
        <v>5396</v>
      </c>
      <c r="D878" s="259"/>
      <c r="E878" s="164" t="s">
        <v>5527</v>
      </c>
      <c r="F878" s="155" t="s">
        <v>5543</v>
      </c>
      <c r="G878" s="334" t="s">
        <v>5544</v>
      </c>
      <c r="H878" s="259"/>
      <c r="I878" s="156" t="s">
        <v>5550</v>
      </c>
      <c r="J878" s="335" t="s">
        <v>2218</v>
      </c>
      <c r="K878" s="259"/>
      <c r="L878" s="155" t="s">
        <v>5473</v>
      </c>
      <c r="M878" s="334" t="s">
        <v>5543</v>
      </c>
      <c r="N878" s="259"/>
      <c r="O878" s="335" t="s">
        <v>5544</v>
      </c>
      <c r="P878" s="259"/>
      <c r="Q878" s="165" t="s">
        <v>5717</v>
      </c>
      <c r="R878" s="158" t="s">
        <v>5532</v>
      </c>
    </row>
    <row r="879" spans="1:18" ht="21" hidden="1" customHeight="1">
      <c r="A879" s="316" t="s">
        <v>4748</v>
      </c>
      <c r="B879" s="259"/>
      <c r="C879" s="325" t="s">
        <v>5718</v>
      </c>
      <c r="D879" s="259"/>
      <c r="E879" s="144" t="s">
        <v>5479</v>
      </c>
      <c r="F879" s="144" t="s">
        <v>5543</v>
      </c>
      <c r="G879" s="318" t="s">
        <v>5544</v>
      </c>
      <c r="H879" s="259"/>
      <c r="I879" s="145" t="s">
        <v>170</v>
      </c>
      <c r="J879" s="317" t="s">
        <v>5472</v>
      </c>
      <c r="K879" s="259"/>
      <c r="L879" s="144" t="s">
        <v>5473</v>
      </c>
      <c r="M879" s="318" t="s">
        <v>5543</v>
      </c>
      <c r="N879" s="259"/>
      <c r="O879" s="317" t="s">
        <v>5544</v>
      </c>
      <c r="P879" s="259"/>
      <c r="Q879" s="146"/>
      <c r="R879" s="147"/>
    </row>
    <row r="880" spans="1:18" ht="21" hidden="1" customHeight="1">
      <c r="A880" s="316" t="s">
        <v>4751</v>
      </c>
      <c r="B880" s="259"/>
      <c r="C880" s="325" t="s">
        <v>5718</v>
      </c>
      <c r="D880" s="259"/>
      <c r="E880" s="144" t="s">
        <v>5479</v>
      </c>
      <c r="F880" s="144" t="s">
        <v>5543</v>
      </c>
      <c r="G880" s="318" t="s">
        <v>5544</v>
      </c>
      <c r="H880" s="259"/>
      <c r="I880" s="145" t="s">
        <v>170</v>
      </c>
      <c r="J880" s="317" t="s">
        <v>5472</v>
      </c>
      <c r="K880" s="259"/>
      <c r="L880" s="144" t="s">
        <v>5473</v>
      </c>
      <c r="M880" s="318" t="s">
        <v>5543</v>
      </c>
      <c r="N880" s="259"/>
      <c r="O880" s="317" t="s">
        <v>5544</v>
      </c>
      <c r="P880" s="259"/>
      <c r="Q880" s="146"/>
      <c r="R880" s="147"/>
    </row>
    <row r="881" spans="1:18" ht="21" hidden="1" customHeight="1">
      <c r="A881" s="316" t="s">
        <v>4754</v>
      </c>
      <c r="B881" s="259"/>
      <c r="C881" s="325" t="s">
        <v>5718</v>
      </c>
      <c r="D881" s="259"/>
      <c r="E881" s="144" t="s">
        <v>5479</v>
      </c>
      <c r="F881" s="144" t="s">
        <v>5543</v>
      </c>
      <c r="G881" s="318" t="s">
        <v>5544</v>
      </c>
      <c r="H881" s="259"/>
      <c r="I881" s="145" t="s">
        <v>170</v>
      </c>
      <c r="J881" s="317" t="s">
        <v>5472</v>
      </c>
      <c r="K881" s="259"/>
      <c r="L881" s="144" t="s">
        <v>5473</v>
      </c>
      <c r="M881" s="318" t="s">
        <v>5543</v>
      </c>
      <c r="N881" s="259"/>
      <c r="O881" s="317" t="s">
        <v>5544</v>
      </c>
      <c r="P881" s="259"/>
      <c r="Q881" s="146"/>
      <c r="R881" s="147"/>
    </row>
    <row r="882" spans="1:18" ht="21" hidden="1" customHeight="1">
      <c r="A882" s="316" t="s">
        <v>4756</v>
      </c>
      <c r="B882" s="259"/>
      <c r="C882" s="325" t="s">
        <v>5718</v>
      </c>
      <c r="D882" s="259"/>
      <c r="E882" s="144" t="s">
        <v>5479</v>
      </c>
      <c r="F882" s="144" t="s">
        <v>5543</v>
      </c>
      <c r="G882" s="318" t="s">
        <v>5544</v>
      </c>
      <c r="H882" s="259"/>
      <c r="I882" s="145" t="s">
        <v>170</v>
      </c>
      <c r="J882" s="317" t="s">
        <v>5472</v>
      </c>
      <c r="K882" s="259"/>
      <c r="L882" s="144" t="s">
        <v>5473</v>
      </c>
      <c r="M882" s="318" t="s">
        <v>5543</v>
      </c>
      <c r="N882" s="259"/>
      <c r="O882" s="317" t="s">
        <v>5544</v>
      </c>
      <c r="P882" s="259"/>
      <c r="Q882" s="146"/>
      <c r="R882" s="147"/>
    </row>
    <row r="883" spans="1:18" ht="21" hidden="1" customHeight="1">
      <c r="A883" s="316" t="s">
        <v>2417</v>
      </c>
      <c r="B883" s="259"/>
      <c r="C883" s="325" t="s">
        <v>5718</v>
      </c>
      <c r="D883" s="259"/>
      <c r="E883" s="144" t="s">
        <v>5479</v>
      </c>
      <c r="F883" s="144" t="s">
        <v>5543</v>
      </c>
      <c r="G883" s="318" t="s">
        <v>5544</v>
      </c>
      <c r="H883" s="259"/>
      <c r="I883" s="145" t="s">
        <v>170</v>
      </c>
      <c r="J883" s="317" t="s">
        <v>5472</v>
      </c>
      <c r="K883" s="259"/>
      <c r="L883" s="144" t="s">
        <v>5473</v>
      </c>
      <c r="M883" s="318" t="s">
        <v>5543</v>
      </c>
      <c r="N883" s="259"/>
      <c r="O883" s="317" t="s">
        <v>5544</v>
      </c>
      <c r="P883" s="259"/>
      <c r="Q883" s="146"/>
      <c r="R883" s="147"/>
    </row>
    <row r="884" spans="1:18" ht="21" hidden="1" customHeight="1">
      <c r="A884" s="316" t="s">
        <v>2412</v>
      </c>
      <c r="B884" s="259"/>
      <c r="C884" s="325" t="s">
        <v>5718</v>
      </c>
      <c r="D884" s="259"/>
      <c r="E884" s="144" t="s">
        <v>5479</v>
      </c>
      <c r="F884" s="144" t="s">
        <v>5543</v>
      </c>
      <c r="G884" s="318" t="s">
        <v>5544</v>
      </c>
      <c r="H884" s="259"/>
      <c r="I884" s="145" t="s">
        <v>170</v>
      </c>
      <c r="J884" s="317" t="s">
        <v>5472</v>
      </c>
      <c r="K884" s="259"/>
      <c r="L884" s="144" t="s">
        <v>5473</v>
      </c>
      <c r="M884" s="318" t="s">
        <v>5543</v>
      </c>
      <c r="N884" s="259"/>
      <c r="O884" s="317" t="s">
        <v>5544</v>
      </c>
      <c r="P884" s="259"/>
      <c r="Q884" s="146"/>
      <c r="R884" s="147"/>
    </row>
    <row r="885" spans="1:18" ht="21" hidden="1" customHeight="1">
      <c r="A885" s="316" t="s">
        <v>2425</v>
      </c>
      <c r="B885" s="259"/>
      <c r="C885" s="325" t="s">
        <v>5718</v>
      </c>
      <c r="D885" s="259"/>
      <c r="E885" s="144" t="s">
        <v>5479</v>
      </c>
      <c r="F885" s="144" t="s">
        <v>5543</v>
      </c>
      <c r="G885" s="318" t="s">
        <v>5544</v>
      </c>
      <c r="H885" s="259"/>
      <c r="I885" s="145" t="s">
        <v>170</v>
      </c>
      <c r="J885" s="317" t="s">
        <v>5472</v>
      </c>
      <c r="K885" s="259"/>
      <c r="L885" s="144" t="s">
        <v>5473</v>
      </c>
      <c r="M885" s="318" t="s">
        <v>5543</v>
      </c>
      <c r="N885" s="259"/>
      <c r="O885" s="317" t="s">
        <v>5544</v>
      </c>
      <c r="P885" s="259"/>
      <c r="Q885" s="146"/>
      <c r="R885" s="147"/>
    </row>
    <row r="886" spans="1:18" ht="21" hidden="1" customHeight="1">
      <c r="A886" s="316" t="s">
        <v>2420</v>
      </c>
      <c r="B886" s="259"/>
      <c r="C886" s="325" t="s">
        <v>5718</v>
      </c>
      <c r="D886" s="259"/>
      <c r="E886" s="144" t="s">
        <v>5479</v>
      </c>
      <c r="F886" s="144" t="s">
        <v>5543</v>
      </c>
      <c r="G886" s="318" t="s">
        <v>5544</v>
      </c>
      <c r="H886" s="259"/>
      <c r="I886" s="145" t="s">
        <v>170</v>
      </c>
      <c r="J886" s="317" t="s">
        <v>5472</v>
      </c>
      <c r="K886" s="259"/>
      <c r="L886" s="144" t="s">
        <v>5473</v>
      </c>
      <c r="M886" s="318" t="s">
        <v>5543</v>
      </c>
      <c r="N886" s="259"/>
      <c r="O886" s="317" t="s">
        <v>5544</v>
      </c>
      <c r="P886" s="259"/>
      <c r="Q886" s="146"/>
      <c r="R886" s="147"/>
    </row>
    <row r="887" spans="1:18" ht="21" hidden="1" customHeight="1">
      <c r="A887" s="316" t="s">
        <v>2432</v>
      </c>
      <c r="B887" s="259"/>
      <c r="C887" s="325" t="s">
        <v>5718</v>
      </c>
      <c r="D887" s="259"/>
      <c r="E887" s="144" t="s">
        <v>5479</v>
      </c>
      <c r="F887" s="144" t="s">
        <v>5543</v>
      </c>
      <c r="G887" s="318" t="s">
        <v>5544</v>
      </c>
      <c r="H887" s="259"/>
      <c r="I887" s="145" t="s">
        <v>170</v>
      </c>
      <c r="J887" s="317" t="s">
        <v>5472</v>
      </c>
      <c r="K887" s="259"/>
      <c r="L887" s="144" t="s">
        <v>5473</v>
      </c>
      <c r="M887" s="318" t="s">
        <v>5543</v>
      </c>
      <c r="N887" s="259"/>
      <c r="O887" s="317" t="s">
        <v>5544</v>
      </c>
      <c r="P887" s="259"/>
      <c r="Q887" s="146"/>
      <c r="R887" s="147"/>
    </row>
    <row r="888" spans="1:18" ht="21" hidden="1" customHeight="1">
      <c r="A888" s="316" t="s">
        <v>2428</v>
      </c>
      <c r="B888" s="259"/>
      <c r="C888" s="325" t="s">
        <v>5718</v>
      </c>
      <c r="D888" s="259"/>
      <c r="E888" s="144" t="s">
        <v>5479</v>
      </c>
      <c r="F888" s="144" t="s">
        <v>5543</v>
      </c>
      <c r="G888" s="318" t="s">
        <v>5544</v>
      </c>
      <c r="H888" s="259"/>
      <c r="I888" s="145" t="s">
        <v>170</v>
      </c>
      <c r="J888" s="317" t="s">
        <v>5472</v>
      </c>
      <c r="K888" s="259"/>
      <c r="L888" s="144" t="s">
        <v>5473</v>
      </c>
      <c r="M888" s="318" t="s">
        <v>5543</v>
      </c>
      <c r="N888" s="259"/>
      <c r="O888" s="317" t="s">
        <v>5544</v>
      </c>
      <c r="P888" s="259"/>
      <c r="Q888" s="146"/>
      <c r="R888" s="147"/>
    </row>
    <row r="889" spans="1:18" ht="21" hidden="1" customHeight="1">
      <c r="A889" s="316" t="s">
        <v>2471</v>
      </c>
      <c r="B889" s="259"/>
      <c r="C889" s="325" t="s">
        <v>5718</v>
      </c>
      <c r="D889" s="259"/>
      <c r="E889" s="144" t="s">
        <v>5479</v>
      </c>
      <c r="F889" s="144" t="s">
        <v>5543</v>
      </c>
      <c r="G889" s="318" t="s">
        <v>5544</v>
      </c>
      <c r="H889" s="259"/>
      <c r="I889" s="145" t="s">
        <v>170</v>
      </c>
      <c r="J889" s="317" t="s">
        <v>5472</v>
      </c>
      <c r="K889" s="259"/>
      <c r="L889" s="144" t="s">
        <v>5473</v>
      </c>
      <c r="M889" s="318" t="s">
        <v>5543</v>
      </c>
      <c r="N889" s="259"/>
      <c r="O889" s="317" t="s">
        <v>5544</v>
      </c>
      <c r="P889" s="259"/>
      <c r="Q889" s="146"/>
      <c r="R889" s="147"/>
    </row>
    <row r="890" spans="1:18" ht="21" hidden="1" customHeight="1">
      <c r="A890" s="316" t="s">
        <v>2439</v>
      </c>
      <c r="B890" s="259"/>
      <c r="C890" s="325" t="s">
        <v>5718</v>
      </c>
      <c r="D890" s="259"/>
      <c r="E890" s="144" t="s">
        <v>5479</v>
      </c>
      <c r="F890" s="144" t="s">
        <v>5543</v>
      </c>
      <c r="G890" s="318" t="s">
        <v>5544</v>
      </c>
      <c r="H890" s="259"/>
      <c r="I890" s="145" t="s">
        <v>170</v>
      </c>
      <c r="J890" s="317" t="s">
        <v>5472</v>
      </c>
      <c r="K890" s="259"/>
      <c r="L890" s="144" t="s">
        <v>5473</v>
      </c>
      <c r="M890" s="318" t="s">
        <v>5543</v>
      </c>
      <c r="N890" s="259"/>
      <c r="O890" s="317" t="s">
        <v>5544</v>
      </c>
      <c r="P890" s="259"/>
      <c r="Q890" s="146"/>
      <c r="R890" s="147"/>
    </row>
    <row r="891" spans="1:18" ht="21" hidden="1" customHeight="1">
      <c r="A891" s="316" t="s">
        <v>2435</v>
      </c>
      <c r="B891" s="259"/>
      <c r="C891" s="325" t="s">
        <v>5718</v>
      </c>
      <c r="D891" s="259"/>
      <c r="E891" s="144" t="s">
        <v>5479</v>
      </c>
      <c r="F891" s="144" t="s">
        <v>5543</v>
      </c>
      <c r="G891" s="318" t="s">
        <v>5544</v>
      </c>
      <c r="H891" s="259"/>
      <c r="I891" s="145" t="s">
        <v>170</v>
      </c>
      <c r="J891" s="317" t="s">
        <v>5472</v>
      </c>
      <c r="K891" s="259"/>
      <c r="L891" s="144" t="s">
        <v>5473</v>
      </c>
      <c r="M891" s="318" t="s">
        <v>5543</v>
      </c>
      <c r="N891" s="259"/>
      <c r="O891" s="317" t="s">
        <v>5544</v>
      </c>
      <c r="P891" s="259"/>
      <c r="Q891" s="146"/>
      <c r="R891" s="147"/>
    </row>
    <row r="892" spans="1:18" ht="21" hidden="1" customHeight="1">
      <c r="A892" s="316" t="s">
        <v>2474</v>
      </c>
      <c r="B892" s="259"/>
      <c r="C892" s="325" t="s">
        <v>5718</v>
      </c>
      <c r="D892" s="259"/>
      <c r="E892" s="144" t="s">
        <v>5479</v>
      </c>
      <c r="F892" s="144" t="s">
        <v>5543</v>
      </c>
      <c r="G892" s="318" t="s">
        <v>5544</v>
      </c>
      <c r="H892" s="259"/>
      <c r="I892" s="145" t="s">
        <v>170</v>
      </c>
      <c r="J892" s="317" t="s">
        <v>5472</v>
      </c>
      <c r="K892" s="259"/>
      <c r="L892" s="144" t="s">
        <v>5473</v>
      </c>
      <c r="M892" s="318" t="s">
        <v>5543</v>
      </c>
      <c r="N892" s="259"/>
      <c r="O892" s="317" t="s">
        <v>5544</v>
      </c>
      <c r="P892" s="259"/>
      <c r="Q892" s="146"/>
      <c r="R892" s="147"/>
    </row>
    <row r="893" spans="1:18" ht="21" hidden="1" customHeight="1">
      <c r="A893" s="316" t="s">
        <v>2447</v>
      </c>
      <c r="B893" s="259"/>
      <c r="C893" s="325" t="s">
        <v>5718</v>
      </c>
      <c r="D893" s="259"/>
      <c r="E893" s="144" t="s">
        <v>5479</v>
      </c>
      <c r="F893" s="144" t="s">
        <v>5543</v>
      </c>
      <c r="G893" s="318" t="s">
        <v>5544</v>
      </c>
      <c r="H893" s="259"/>
      <c r="I893" s="145" t="s">
        <v>170</v>
      </c>
      <c r="J893" s="317" t="s">
        <v>5472</v>
      </c>
      <c r="K893" s="259"/>
      <c r="L893" s="144" t="s">
        <v>5473</v>
      </c>
      <c r="M893" s="318" t="s">
        <v>5543</v>
      </c>
      <c r="N893" s="259"/>
      <c r="O893" s="317" t="s">
        <v>5544</v>
      </c>
      <c r="P893" s="259"/>
      <c r="Q893" s="146"/>
      <c r="R893" s="147"/>
    </row>
    <row r="894" spans="1:18" ht="21" hidden="1" customHeight="1">
      <c r="A894" s="316" t="s">
        <v>2442</v>
      </c>
      <c r="B894" s="259"/>
      <c r="C894" s="325" t="s">
        <v>5718</v>
      </c>
      <c r="D894" s="259"/>
      <c r="E894" s="144" t="s">
        <v>5479</v>
      </c>
      <c r="F894" s="144" t="s">
        <v>5543</v>
      </c>
      <c r="G894" s="318" t="s">
        <v>5544</v>
      </c>
      <c r="H894" s="259"/>
      <c r="I894" s="145" t="s">
        <v>170</v>
      </c>
      <c r="J894" s="317" t="s">
        <v>5472</v>
      </c>
      <c r="K894" s="259"/>
      <c r="L894" s="144" t="s">
        <v>5473</v>
      </c>
      <c r="M894" s="318" t="s">
        <v>5543</v>
      </c>
      <c r="N894" s="259"/>
      <c r="O894" s="317" t="s">
        <v>5544</v>
      </c>
      <c r="P894" s="259"/>
      <c r="Q894" s="146"/>
      <c r="R894" s="147"/>
    </row>
    <row r="895" spans="1:18" ht="21" hidden="1" customHeight="1">
      <c r="A895" s="316" t="s">
        <v>2454</v>
      </c>
      <c r="B895" s="259"/>
      <c r="C895" s="325" t="s">
        <v>5718</v>
      </c>
      <c r="D895" s="259"/>
      <c r="E895" s="144" t="s">
        <v>5479</v>
      </c>
      <c r="F895" s="144" t="s">
        <v>5543</v>
      </c>
      <c r="G895" s="318" t="s">
        <v>5544</v>
      </c>
      <c r="H895" s="259"/>
      <c r="I895" s="145" t="s">
        <v>170</v>
      </c>
      <c r="J895" s="317" t="s">
        <v>5472</v>
      </c>
      <c r="K895" s="259"/>
      <c r="L895" s="144" t="s">
        <v>5473</v>
      </c>
      <c r="M895" s="318" t="s">
        <v>5543</v>
      </c>
      <c r="N895" s="259"/>
      <c r="O895" s="317" t="s">
        <v>5544</v>
      </c>
      <c r="P895" s="259"/>
      <c r="Q895" s="146"/>
      <c r="R895" s="147"/>
    </row>
    <row r="896" spans="1:18" ht="21" hidden="1" customHeight="1">
      <c r="A896" s="316" t="s">
        <v>2450</v>
      </c>
      <c r="B896" s="259"/>
      <c r="C896" s="325" t="s">
        <v>5718</v>
      </c>
      <c r="D896" s="259"/>
      <c r="E896" s="144" t="s">
        <v>5479</v>
      </c>
      <c r="F896" s="144" t="s">
        <v>5543</v>
      </c>
      <c r="G896" s="318" t="s">
        <v>5544</v>
      </c>
      <c r="H896" s="259"/>
      <c r="I896" s="145" t="s">
        <v>170</v>
      </c>
      <c r="J896" s="317" t="s">
        <v>5472</v>
      </c>
      <c r="K896" s="259"/>
      <c r="L896" s="144" t="s">
        <v>5473</v>
      </c>
      <c r="M896" s="318" t="s">
        <v>5543</v>
      </c>
      <c r="N896" s="259"/>
      <c r="O896" s="317" t="s">
        <v>5544</v>
      </c>
      <c r="P896" s="259"/>
      <c r="Q896" s="146"/>
      <c r="R896" s="147"/>
    </row>
    <row r="897" spans="1:18" ht="21" hidden="1" customHeight="1">
      <c r="A897" s="316" t="s">
        <v>2477</v>
      </c>
      <c r="B897" s="259"/>
      <c r="C897" s="325" t="s">
        <v>5718</v>
      </c>
      <c r="D897" s="259"/>
      <c r="E897" s="144" t="s">
        <v>5479</v>
      </c>
      <c r="F897" s="144" t="s">
        <v>5543</v>
      </c>
      <c r="G897" s="318" t="s">
        <v>5544</v>
      </c>
      <c r="H897" s="259"/>
      <c r="I897" s="145" t="s">
        <v>170</v>
      </c>
      <c r="J897" s="317" t="s">
        <v>5472</v>
      </c>
      <c r="K897" s="259"/>
      <c r="L897" s="144" t="s">
        <v>5473</v>
      </c>
      <c r="M897" s="318" t="s">
        <v>5543</v>
      </c>
      <c r="N897" s="259"/>
      <c r="O897" s="317" t="s">
        <v>5544</v>
      </c>
      <c r="P897" s="259"/>
      <c r="Q897" s="146"/>
      <c r="R897" s="147"/>
    </row>
    <row r="898" spans="1:18" ht="21" hidden="1" customHeight="1">
      <c r="A898" s="316" t="s">
        <v>2461</v>
      </c>
      <c r="B898" s="259"/>
      <c r="C898" s="325" t="s">
        <v>5718</v>
      </c>
      <c r="D898" s="259"/>
      <c r="E898" s="144" t="s">
        <v>5479</v>
      </c>
      <c r="F898" s="144" t="s">
        <v>5543</v>
      </c>
      <c r="G898" s="318" t="s">
        <v>5544</v>
      </c>
      <c r="H898" s="259"/>
      <c r="I898" s="145" t="s">
        <v>170</v>
      </c>
      <c r="J898" s="317" t="s">
        <v>5472</v>
      </c>
      <c r="K898" s="259"/>
      <c r="L898" s="144" t="s">
        <v>5473</v>
      </c>
      <c r="M898" s="318" t="s">
        <v>5543</v>
      </c>
      <c r="N898" s="259"/>
      <c r="O898" s="317" t="s">
        <v>5544</v>
      </c>
      <c r="P898" s="259"/>
      <c r="Q898" s="146"/>
      <c r="R898" s="147"/>
    </row>
    <row r="899" spans="1:18" ht="21" hidden="1" customHeight="1">
      <c r="A899" s="316" t="s">
        <v>2457</v>
      </c>
      <c r="B899" s="259"/>
      <c r="C899" s="325" t="s">
        <v>5718</v>
      </c>
      <c r="D899" s="259"/>
      <c r="E899" s="144" t="s">
        <v>5479</v>
      </c>
      <c r="F899" s="144" t="s">
        <v>5543</v>
      </c>
      <c r="G899" s="318" t="s">
        <v>5544</v>
      </c>
      <c r="H899" s="259"/>
      <c r="I899" s="145" t="s">
        <v>170</v>
      </c>
      <c r="J899" s="317" t="s">
        <v>5472</v>
      </c>
      <c r="K899" s="259"/>
      <c r="L899" s="144" t="s">
        <v>5473</v>
      </c>
      <c r="M899" s="318" t="s">
        <v>5543</v>
      </c>
      <c r="N899" s="259"/>
      <c r="O899" s="317" t="s">
        <v>5544</v>
      </c>
      <c r="P899" s="259"/>
      <c r="Q899" s="146"/>
      <c r="R899" s="147"/>
    </row>
    <row r="900" spans="1:18" ht="21" hidden="1" customHeight="1">
      <c r="A900" s="316" t="s">
        <v>2480</v>
      </c>
      <c r="B900" s="259"/>
      <c r="C900" s="325" t="s">
        <v>5718</v>
      </c>
      <c r="D900" s="259"/>
      <c r="E900" s="144" t="s">
        <v>5479</v>
      </c>
      <c r="F900" s="144" t="s">
        <v>5543</v>
      </c>
      <c r="G900" s="318" t="s">
        <v>5544</v>
      </c>
      <c r="H900" s="259"/>
      <c r="I900" s="145" t="s">
        <v>170</v>
      </c>
      <c r="J900" s="317" t="s">
        <v>5472</v>
      </c>
      <c r="K900" s="259"/>
      <c r="L900" s="144" t="s">
        <v>5473</v>
      </c>
      <c r="M900" s="318" t="s">
        <v>5543</v>
      </c>
      <c r="N900" s="259"/>
      <c r="O900" s="317" t="s">
        <v>5544</v>
      </c>
      <c r="P900" s="259"/>
      <c r="Q900" s="146"/>
      <c r="R900" s="147"/>
    </row>
    <row r="901" spans="1:18" ht="21" hidden="1" customHeight="1">
      <c r="A901" s="316" t="s">
        <v>2483</v>
      </c>
      <c r="B901" s="259"/>
      <c r="C901" s="325" t="s">
        <v>5718</v>
      </c>
      <c r="D901" s="259"/>
      <c r="E901" s="144" t="s">
        <v>5479</v>
      </c>
      <c r="F901" s="144" t="s">
        <v>5543</v>
      </c>
      <c r="G901" s="318" t="s">
        <v>5544</v>
      </c>
      <c r="H901" s="259"/>
      <c r="I901" s="145" t="s">
        <v>170</v>
      </c>
      <c r="J901" s="317" t="s">
        <v>5472</v>
      </c>
      <c r="K901" s="259"/>
      <c r="L901" s="144" t="s">
        <v>5473</v>
      </c>
      <c r="M901" s="318" t="s">
        <v>5543</v>
      </c>
      <c r="N901" s="259"/>
      <c r="O901" s="317" t="s">
        <v>5544</v>
      </c>
      <c r="P901" s="259"/>
      <c r="Q901" s="146"/>
      <c r="R901" s="147"/>
    </row>
    <row r="902" spans="1:18" ht="21" hidden="1" customHeight="1">
      <c r="A902" s="316" t="s">
        <v>2486</v>
      </c>
      <c r="B902" s="259"/>
      <c r="C902" s="325" t="s">
        <v>5718</v>
      </c>
      <c r="D902" s="259"/>
      <c r="E902" s="144" t="s">
        <v>5479</v>
      </c>
      <c r="F902" s="144" t="s">
        <v>5543</v>
      </c>
      <c r="G902" s="318" t="s">
        <v>5544</v>
      </c>
      <c r="H902" s="259"/>
      <c r="I902" s="145" t="s">
        <v>170</v>
      </c>
      <c r="J902" s="317" t="s">
        <v>5472</v>
      </c>
      <c r="K902" s="259"/>
      <c r="L902" s="144" t="s">
        <v>5473</v>
      </c>
      <c r="M902" s="318" t="s">
        <v>5543</v>
      </c>
      <c r="N902" s="259"/>
      <c r="O902" s="317" t="s">
        <v>5544</v>
      </c>
      <c r="P902" s="259"/>
      <c r="Q902" s="146"/>
      <c r="R902" s="147"/>
    </row>
    <row r="903" spans="1:18" ht="21" hidden="1" customHeight="1">
      <c r="A903" s="316" t="s">
        <v>2489</v>
      </c>
      <c r="B903" s="259"/>
      <c r="C903" s="325" t="s">
        <v>5718</v>
      </c>
      <c r="D903" s="259"/>
      <c r="E903" s="144" t="s">
        <v>5479</v>
      </c>
      <c r="F903" s="144" t="s">
        <v>5543</v>
      </c>
      <c r="G903" s="318" t="s">
        <v>5544</v>
      </c>
      <c r="H903" s="259"/>
      <c r="I903" s="145" t="s">
        <v>170</v>
      </c>
      <c r="J903" s="317" t="s">
        <v>5472</v>
      </c>
      <c r="K903" s="259"/>
      <c r="L903" s="144" t="s">
        <v>5473</v>
      </c>
      <c r="M903" s="318" t="s">
        <v>5543</v>
      </c>
      <c r="N903" s="259"/>
      <c r="O903" s="317" t="s">
        <v>5544</v>
      </c>
      <c r="P903" s="259"/>
      <c r="Q903" s="146"/>
      <c r="R903" s="147"/>
    </row>
    <row r="904" spans="1:18" ht="21" hidden="1" customHeight="1">
      <c r="A904" s="316" t="s">
        <v>2468</v>
      </c>
      <c r="B904" s="259"/>
      <c r="C904" s="325" t="s">
        <v>5718</v>
      </c>
      <c r="D904" s="259"/>
      <c r="E904" s="144" t="s">
        <v>5479</v>
      </c>
      <c r="F904" s="144" t="s">
        <v>5543</v>
      </c>
      <c r="G904" s="318" t="s">
        <v>5544</v>
      </c>
      <c r="H904" s="259"/>
      <c r="I904" s="145" t="s">
        <v>170</v>
      </c>
      <c r="J904" s="317" t="s">
        <v>5472</v>
      </c>
      <c r="K904" s="259"/>
      <c r="L904" s="144" t="s">
        <v>5473</v>
      </c>
      <c r="M904" s="318" t="s">
        <v>5543</v>
      </c>
      <c r="N904" s="259"/>
      <c r="O904" s="317" t="s">
        <v>5544</v>
      </c>
      <c r="P904" s="259"/>
      <c r="Q904" s="146"/>
      <c r="R904" s="147"/>
    </row>
    <row r="905" spans="1:18" ht="21" hidden="1" customHeight="1">
      <c r="A905" s="316" t="s">
        <v>2464</v>
      </c>
      <c r="B905" s="259"/>
      <c r="C905" s="325" t="s">
        <v>5718</v>
      </c>
      <c r="D905" s="259"/>
      <c r="E905" s="144" t="s">
        <v>5479</v>
      </c>
      <c r="F905" s="144" t="s">
        <v>5543</v>
      </c>
      <c r="G905" s="318" t="s">
        <v>5544</v>
      </c>
      <c r="H905" s="259"/>
      <c r="I905" s="145" t="s">
        <v>170</v>
      </c>
      <c r="J905" s="317" t="s">
        <v>5472</v>
      </c>
      <c r="K905" s="259"/>
      <c r="L905" s="144" t="s">
        <v>5473</v>
      </c>
      <c r="M905" s="318" t="s">
        <v>5543</v>
      </c>
      <c r="N905" s="259"/>
      <c r="O905" s="317" t="s">
        <v>5544</v>
      </c>
      <c r="P905" s="259"/>
      <c r="Q905" s="146"/>
      <c r="R905" s="147"/>
    </row>
    <row r="906" spans="1:18" ht="21" hidden="1" customHeight="1">
      <c r="A906" s="316" t="s">
        <v>4713</v>
      </c>
      <c r="B906" s="259"/>
      <c r="C906" s="325" t="s">
        <v>5718</v>
      </c>
      <c r="D906" s="259"/>
      <c r="E906" s="144" t="s">
        <v>5479</v>
      </c>
      <c r="F906" s="144" t="s">
        <v>5543</v>
      </c>
      <c r="G906" s="318" t="s">
        <v>5544</v>
      </c>
      <c r="H906" s="259"/>
      <c r="I906" s="145" t="s">
        <v>170</v>
      </c>
      <c r="J906" s="317" t="s">
        <v>5472</v>
      </c>
      <c r="K906" s="259"/>
      <c r="L906" s="144" t="s">
        <v>5473</v>
      </c>
      <c r="M906" s="318" t="s">
        <v>5543</v>
      </c>
      <c r="N906" s="259"/>
      <c r="O906" s="317" t="s">
        <v>5544</v>
      </c>
      <c r="P906" s="259"/>
      <c r="Q906" s="146"/>
      <c r="R906" s="147"/>
    </row>
    <row r="907" spans="1:18" ht="21" hidden="1" customHeight="1">
      <c r="A907" s="316" t="s">
        <v>4709</v>
      </c>
      <c r="B907" s="259"/>
      <c r="C907" s="325" t="s">
        <v>5718</v>
      </c>
      <c r="D907" s="259"/>
      <c r="E907" s="144" t="s">
        <v>5479</v>
      </c>
      <c r="F907" s="144" t="s">
        <v>5543</v>
      </c>
      <c r="G907" s="318" t="s">
        <v>5544</v>
      </c>
      <c r="H907" s="259"/>
      <c r="I907" s="145" t="s">
        <v>170</v>
      </c>
      <c r="J907" s="317" t="s">
        <v>5472</v>
      </c>
      <c r="K907" s="259"/>
      <c r="L907" s="144" t="s">
        <v>5473</v>
      </c>
      <c r="M907" s="318" t="s">
        <v>5543</v>
      </c>
      <c r="N907" s="259"/>
      <c r="O907" s="317" t="s">
        <v>5544</v>
      </c>
      <c r="P907" s="259"/>
      <c r="Q907" s="146"/>
      <c r="R907" s="147"/>
    </row>
    <row r="908" spans="1:18" ht="21" hidden="1" customHeight="1">
      <c r="A908" s="316" t="s">
        <v>4720</v>
      </c>
      <c r="B908" s="259"/>
      <c r="C908" s="325" t="s">
        <v>5718</v>
      </c>
      <c r="D908" s="259"/>
      <c r="E908" s="144" t="s">
        <v>5479</v>
      </c>
      <c r="F908" s="144" t="s">
        <v>5543</v>
      </c>
      <c r="G908" s="318" t="s">
        <v>5544</v>
      </c>
      <c r="H908" s="259"/>
      <c r="I908" s="145" t="s">
        <v>170</v>
      </c>
      <c r="J908" s="317" t="s">
        <v>5472</v>
      </c>
      <c r="K908" s="259"/>
      <c r="L908" s="144" t="s">
        <v>5473</v>
      </c>
      <c r="M908" s="318" t="s">
        <v>5543</v>
      </c>
      <c r="N908" s="259"/>
      <c r="O908" s="317" t="s">
        <v>5544</v>
      </c>
      <c r="P908" s="259"/>
      <c r="Q908" s="146"/>
      <c r="R908" s="147"/>
    </row>
    <row r="909" spans="1:18" ht="21" hidden="1" customHeight="1">
      <c r="A909" s="316" t="s">
        <v>4716</v>
      </c>
      <c r="B909" s="259"/>
      <c r="C909" s="325" t="s">
        <v>5718</v>
      </c>
      <c r="D909" s="259"/>
      <c r="E909" s="144" t="s">
        <v>5479</v>
      </c>
      <c r="F909" s="144" t="s">
        <v>5543</v>
      </c>
      <c r="G909" s="318" t="s">
        <v>5544</v>
      </c>
      <c r="H909" s="259"/>
      <c r="I909" s="145" t="s">
        <v>170</v>
      </c>
      <c r="J909" s="317" t="s">
        <v>5472</v>
      </c>
      <c r="K909" s="259"/>
      <c r="L909" s="144" t="s">
        <v>5473</v>
      </c>
      <c r="M909" s="318" t="s">
        <v>5543</v>
      </c>
      <c r="N909" s="259"/>
      <c r="O909" s="317" t="s">
        <v>5544</v>
      </c>
      <c r="P909" s="259"/>
      <c r="Q909" s="146"/>
      <c r="R909" s="147"/>
    </row>
    <row r="910" spans="1:18" ht="21" hidden="1" customHeight="1">
      <c r="A910" s="316" t="s">
        <v>4727</v>
      </c>
      <c r="B910" s="259"/>
      <c r="C910" s="325" t="s">
        <v>5718</v>
      </c>
      <c r="D910" s="259"/>
      <c r="E910" s="144" t="s">
        <v>5479</v>
      </c>
      <c r="F910" s="144" t="s">
        <v>5543</v>
      </c>
      <c r="G910" s="318" t="s">
        <v>5544</v>
      </c>
      <c r="H910" s="259"/>
      <c r="I910" s="145" t="s">
        <v>170</v>
      </c>
      <c r="J910" s="317" t="s">
        <v>5472</v>
      </c>
      <c r="K910" s="259"/>
      <c r="L910" s="144" t="s">
        <v>5473</v>
      </c>
      <c r="M910" s="318" t="s">
        <v>5543</v>
      </c>
      <c r="N910" s="259"/>
      <c r="O910" s="317" t="s">
        <v>5544</v>
      </c>
      <c r="P910" s="259"/>
      <c r="Q910" s="146"/>
      <c r="R910" s="147"/>
    </row>
    <row r="911" spans="1:18" ht="21" hidden="1" customHeight="1">
      <c r="A911" s="316" t="s">
        <v>4723</v>
      </c>
      <c r="B911" s="259"/>
      <c r="C911" s="325" t="s">
        <v>5718</v>
      </c>
      <c r="D911" s="259"/>
      <c r="E911" s="144" t="s">
        <v>5479</v>
      </c>
      <c r="F911" s="144" t="s">
        <v>5543</v>
      </c>
      <c r="G911" s="318" t="s">
        <v>5544</v>
      </c>
      <c r="H911" s="259"/>
      <c r="I911" s="145" t="s">
        <v>170</v>
      </c>
      <c r="J911" s="317" t="s">
        <v>5472</v>
      </c>
      <c r="K911" s="259"/>
      <c r="L911" s="144" t="s">
        <v>5473</v>
      </c>
      <c r="M911" s="318" t="s">
        <v>5543</v>
      </c>
      <c r="N911" s="259"/>
      <c r="O911" s="317" t="s">
        <v>5544</v>
      </c>
      <c r="P911" s="259"/>
      <c r="Q911" s="146"/>
      <c r="R911" s="147"/>
    </row>
    <row r="912" spans="1:18" ht="21" hidden="1" customHeight="1">
      <c r="A912" s="316" t="s">
        <v>4765</v>
      </c>
      <c r="B912" s="259"/>
      <c r="C912" s="325" t="s">
        <v>5718</v>
      </c>
      <c r="D912" s="259"/>
      <c r="E912" s="144" t="s">
        <v>5479</v>
      </c>
      <c r="F912" s="144" t="s">
        <v>5543</v>
      </c>
      <c r="G912" s="318" t="s">
        <v>5544</v>
      </c>
      <c r="H912" s="259"/>
      <c r="I912" s="145" t="s">
        <v>170</v>
      </c>
      <c r="J912" s="317" t="s">
        <v>5472</v>
      </c>
      <c r="K912" s="259"/>
      <c r="L912" s="144" t="s">
        <v>5473</v>
      </c>
      <c r="M912" s="318" t="s">
        <v>5543</v>
      </c>
      <c r="N912" s="259"/>
      <c r="O912" s="317" t="s">
        <v>5544</v>
      </c>
      <c r="P912" s="259"/>
      <c r="Q912" s="146"/>
      <c r="R912" s="147"/>
    </row>
    <row r="913" spans="1:18" ht="21" hidden="1" customHeight="1">
      <c r="A913" s="316" t="s">
        <v>4761</v>
      </c>
      <c r="B913" s="259"/>
      <c r="C913" s="325" t="s">
        <v>5718</v>
      </c>
      <c r="D913" s="259"/>
      <c r="E913" s="144" t="s">
        <v>5479</v>
      </c>
      <c r="F913" s="144" t="s">
        <v>5543</v>
      </c>
      <c r="G913" s="318" t="s">
        <v>5544</v>
      </c>
      <c r="H913" s="259"/>
      <c r="I913" s="145" t="s">
        <v>170</v>
      </c>
      <c r="J913" s="317" t="s">
        <v>5472</v>
      </c>
      <c r="K913" s="259"/>
      <c r="L913" s="144" t="s">
        <v>5473</v>
      </c>
      <c r="M913" s="318" t="s">
        <v>5543</v>
      </c>
      <c r="N913" s="259"/>
      <c r="O913" s="317" t="s">
        <v>5544</v>
      </c>
      <c r="P913" s="259"/>
      <c r="Q913" s="146"/>
      <c r="R913" s="147"/>
    </row>
    <row r="914" spans="1:18" ht="21" hidden="1" customHeight="1">
      <c r="A914" s="316" t="s">
        <v>4772</v>
      </c>
      <c r="B914" s="259"/>
      <c r="C914" s="325" t="s">
        <v>5718</v>
      </c>
      <c r="D914" s="259"/>
      <c r="E914" s="144" t="s">
        <v>5479</v>
      </c>
      <c r="F914" s="144" t="s">
        <v>5543</v>
      </c>
      <c r="G914" s="318" t="s">
        <v>5544</v>
      </c>
      <c r="H914" s="259"/>
      <c r="I914" s="145" t="s">
        <v>170</v>
      </c>
      <c r="J914" s="317" t="s">
        <v>5472</v>
      </c>
      <c r="K914" s="259"/>
      <c r="L914" s="144" t="s">
        <v>5473</v>
      </c>
      <c r="M914" s="318" t="s">
        <v>5543</v>
      </c>
      <c r="N914" s="259"/>
      <c r="O914" s="317" t="s">
        <v>5544</v>
      </c>
      <c r="P914" s="259"/>
      <c r="Q914" s="146"/>
      <c r="R914" s="147"/>
    </row>
    <row r="915" spans="1:18" ht="21" hidden="1" customHeight="1">
      <c r="A915" s="316" t="s">
        <v>4768</v>
      </c>
      <c r="B915" s="259"/>
      <c r="C915" s="325" t="s">
        <v>5718</v>
      </c>
      <c r="D915" s="259"/>
      <c r="E915" s="144" t="s">
        <v>5479</v>
      </c>
      <c r="F915" s="144" t="s">
        <v>5543</v>
      </c>
      <c r="G915" s="318" t="s">
        <v>5544</v>
      </c>
      <c r="H915" s="259"/>
      <c r="I915" s="145" t="s">
        <v>170</v>
      </c>
      <c r="J915" s="317" t="s">
        <v>5472</v>
      </c>
      <c r="K915" s="259"/>
      <c r="L915" s="144" t="s">
        <v>5473</v>
      </c>
      <c r="M915" s="318" t="s">
        <v>5543</v>
      </c>
      <c r="N915" s="259"/>
      <c r="O915" s="317" t="s">
        <v>5544</v>
      </c>
      <c r="P915" s="259"/>
      <c r="Q915" s="146"/>
      <c r="R915" s="147"/>
    </row>
    <row r="916" spans="1:18" ht="21" hidden="1" customHeight="1">
      <c r="A916" s="316" t="s">
        <v>4779</v>
      </c>
      <c r="B916" s="259"/>
      <c r="C916" s="325" t="s">
        <v>5718</v>
      </c>
      <c r="D916" s="259"/>
      <c r="E916" s="144" t="s">
        <v>5479</v>
      </c>
      <c r="F916" s="144" t="s">
        <v>5543</v>
      </c>
      <c r="G916" s="318" t="s">
        <v>5544</v>
      </c>
      <c r="H916" s="259"/>
      <c r="I916" s="145" t="s">
        <v>170</v>
      </c>
      <c r="J916" s="317" t="s">
        <v>5472</v>
      </c>
      <c r="K916" s="259"/>
      <c r="L916" s="144" t="s">
        <v>5473</v>
      </c>
      <c r="M916" s="318" t="s">
        <v>5543</v>
      </c>
      <c r="N916" s="259"/>
      <c r="O916" s="317" t="s">
        <v>5544</v>
      </c>
      <c r="P916" s="259"/>
      <c r="Q916" s="146"/>
      <c r="R916" s="147"/>
    </row>
    <row r="917" spans="1:18" ht="21" hidden="1" customHeight="1">
      <c r="A917" s="316" t="s">
        <v>4775</v>
      </c>
      <c r="B917" s="259"/>
      <c r="C917" s="325" t="s">
        <v>5718</v>
      </c>
      <c r="D917" s="259"/>
      <c r="E917" s="144" t="s">
        <v>5479</v>
      </c>
      <c r="F917" s="144" t="s">
        <v>5543</v>
      </c>
      <c r="G917" s="318" t="s">
        <v>5544</v>
      </c>
      <c r="H917" s="259"/>
      <c r="I917" s="145" t="s">
        <v>170</v>
      </c>
      <c r="J917" s="317" t="s">
        <v>5472</v>
      </c>
      <c r="K917" s="259"/>
      <c r="L917" s="144" t="s">
        <v>5473</v>
      </c>
      <c r="M917" s="318" t="s">
        <v>5543</v>
      </c>
      <c r="N917" s="259"/>
      <c r="O917" s="317" t="s">
        <v>5544</v>
      </c>
      <c r="P917" s="259"/>
      <c r="Q917" s="146"/>
      <c r="R917" s="147"/>
    </row>
    <row r="918" spans="1:18" ht="21" hidden="1" customHeight="1">
      <c r="A918" s="316" t="s">
        <v>4786</v>
      </c>
      <c r="B918" s="259"/>
      <c r="C918" s="325" t="s">
        <v>5718</v>
      </c>
      <c r="D918" s="259"/>
      <c r="E918" s="144" t="s">
        <v>5479</v>
      </c>
      <c r="F918" s="144" t="s">
        <v>5543</v>
      </c>
      <c r="G918" s="318" t="s">
        <v>5544</v>
      </c>
      <c r="H918" s="259"/>
      <c r="I918" s="145" t="s">
        <v>170</v>
      </c>
      <c r="J918" s="317" t="s">
        <v>5472</v>
      </c>
      <c r="K918" s="259"/>
      <c r="L918" s="144" t="s">
        <v>5473</v>
      </c>
      <c r="M918" s="318" t="s">
        <v>5543</v>
      </c>
      <c r="N918" s="259"/>
      <c r="O918" s="317" t="s">
        <v>5544</v>
      </c>
      <c r="P918" s="259"/>
      <c r="Q918" s="146"/>
      <c r="R918" s="147"/>
    </row>
    <row r="919" spans="1:18" ht="21" hidden="1" customHeight="1">
      <c r="A919" s="316" t="s">
        <v>4782</v>
      </c>
      <c r="B919" s="259"/>
      <c r="C919" s="325" t="s">
        <v>5718</v>
      </c>
      <c r="D919" s="259"/>
      <c r="E919" s="144" t="s">
        <v>5479</v>
      </c>
      <c r="F919" s="144" t="s">
        <v>5543</v>
      </c>
      <c r="G919" s="318" t="s">
        <v>5544</v>
      </c>
      <c r="H919" s="259"/>
      <c r="I919" s="145" t="s">
        <v>170</v>
      </c>
      <c r="J919" s="317" t="s">
        <v>5472</v>
      </c>
      <c r="K919" s="259"/>
      <c r="L919" s="144" t="s">
        <v>5473</v>
      </c>
      <c r="M919" s="318" t="s">
        <v>5543</v>
      </c>
      <c r="N919" s="259"/>
      <c r="O919" s="317" t="s">
        <v>5544</v>
      </c>
      <c r="P919" s="259"/>
      <c r="Q919" s="146"/>
      <c r="R919" s="147"/>
    </row>
    <row r="920" spans="1:18" ht="21" hidden="1" customHeight="1">
      <c r="A920" s="316" t="s">
        <v>4793</v>
      </c>
      <c r="B920" s="259"/>
      <c r="C920" s="325" t="s">
        <v>5718</v>
      </c>
      <c r="D920" s="259"/>
      <c r="E920" s="144" t="s">
        <v>5479</v>
      </c>
      <c r="F920" s="144" t="s">
        <v>5543</v>
      </c>
      <c r="G920" s="318" t="s">
        <v>5544</v>
      </c>
      <c r="H920" s="259"/>
      <c r="I920" s="145" t="s">
        <v>170</v>
      </c>
      <c r="J920" s="317" t="s">
        <v>5472</v>
      </c>
      <c r="K920" s="259"/>
      <c r="L920" s="144" t="s">
        <v>5473</v>
      </c>
      <c r="M920" s="318" t="s">
        <v>5543</v>
      </c>
      <c r="N920" s="259"/>
      <c r="O920" s="317" t="s">
        <v>5544</v>
      </c>
      <c r="P920" s="259"/>
      <c r="Q920" s="146"/>
      <c r="R920" s="147"/>
    </row>
    <row r="921" spans="1:18" ht="21" hidden="1" customHeight="1">
      <c r="A921" s="316" t="s">
        <v>4789</v>
      </c>
      <c r="B921" s="259"/>
      <c r="C921" s="325" t="s">
        <v>5718</v>
      </c>
      <c r="D921" s="259"/>
      <c r="E921" s="144" t="s">
        <v>5479</v>
      </c>
      <c r="F921" s="144" t="s">
        <v>5543</v>
      </c>
      <c r="G921" s="318" t="s">
        <v>5544</v>
      </c>
      <c r="H921" s="259"/>
      <c r="I921" s="145" t="s">
        <v>170</v>
      </c>
      <c r="J921" s="317" t="s">
        <v>5472</v>
      </c>
      <c r="K921" s="259"/>
      <c r="L921" s="144" t="s">
        <v>5473</v>
      </c>
      <c r="M921" s="318" t="s">
        <v>5543</v>
      </c>
      <c r="N921" s="259"/>
      <c r="O921" s="317" t="s">
        <v>5544</v>
      </c>
      <c r="P921" s="259"/>
      <c r="Q921" s="146"/>
      <c r="R921" s="147"/>
    </row>
    <row r="922" spans="1:18" ht="21" hidden="1" customHeight="1">
      <c r="A922" s="316" t="s">
        <v>4800</v>
      </c>
      <c r="B922" s="259"/>
      <c r="C922" s="325" t="s">
        <v>5718</v>
      </c>
      <c r="D922" s="259"/>
      <c r="E922" s="144" t="s">
        <v>5479</v>
      </c>
      <c r="F922" s="144" t="s">
        <v>5543</v>
      </c>
      <c r="G922" s="318" t="s">
        <v>5544</v>
      </c>
      <c r="H922" s="259"/>
      <c r="I922" s="145" t="s">
        <v>170</v>
      </c>
      <c r="J922" s="317" t="s">
        <v>5472</v>
      </c>
      <c r="K922" s="259"/>
      <c r="L922" s="144" t="s">
        <v>5473</v>
      </c>
      <c r="M922" s="318" t="s">
        <v>5543</v>
      </c>
      <c r="N922" s="259"/>
      <c r="O922" s="317" t="s">
        <v>5544</v>
      </c>
      <c r="P922" s="259"/>
      <c r="Q922" s="146"/>
      <c r="R922" s="147"/>
    </row>
    <row r="923" spans="1:18" ht="21" hidden="1" customHeight="1">
      <c r="A923" s="316" t="s">
        <v>4796</v>
      </c>
      <c r="B923" s="259"/>
      <c r="C923" s="325" t="s">
        <v>5718</v>
      </c>
      <c r="D923" s="259"/>
      <c r="E923" s="144" t="s">
        <v>5479</v>
      </c>
      <c r="F923" s="144" t="s">
        <v>5543</v>
      </c>
      <c r="G923" s="318" t="s">
        <v>5544</v>
      </c>
      <c r="H923" s="259"/>
      <c r="I923" s="145" t="s">
        <v>170</v>
      </c>
      <c r="J923" s="317" t="s">
        <v>5472</v>
      </c>
      <c r="K923" s="259"/>
      <c r="L923" s="144" t="s">
        <v>5473</v>
      </c>
      <c r="M923" s="318" t="s">
        <v>5543</v>
      </c>
      <c r="N923" s="259"/>
      <c r="O923" s="317" t="s">
        <v>5544</v>
      </c>
      <c r="P923" s="259"/>
      <c r="Q923" s="146"/>
      <c r="R923" s="147"/>
    </row>
    <row r="924" spans="1:18" ht="21" hidden="1" customHeight="1">
      <c r="A924" s="316" t="s">
        <v>4807</v>
      </c>
      <c r="B924" s="259"/>
      <c r="C924" s="325" t="s">
        <v>5718</v>
      </c>
      <c r="D924" s="259"/>
      <c r="E924" s="144" t="s">
        <v>5479</v>
      </c>
      <c r="F924" s="144" t="s">
        <v>5543</v>
      </c>
      <c r="G924" s="318" t="s">
        <v>5544</v>
      </c>
      <c r="H924" s="259"/>
      <c r="I924" s="145" t="s">
        <v>170</v>
      </c>
      <c r="J924" s="317" t="s">
        <v>5472</v>
      </c>
      <c r="K924" s="259"/>
      <c r="L924" s="144" t="s">
        <v>5473</v>
      </c>
      <c r="M924" s="318" t="s">
        <v>5543</v>
      </c>
      <c r="N924" s="259"/>
      <c r="O924" s="317" t="s">
        <v>5544</v>
      </c>
      <c r="P924" s="259"/>
      <c r="Q924" s="146"/>
      <c r="R924" s="147"/>
    </row>
    <row r="925" spans="1:18" ht="21" hidden="1" customHeight="1">
      <c r="A925" s="316" t="s">
        <v>4803</v>
      </c>
      <c r="B925" s="259"/>
      <c r="C925" s="325" t="s">
        <v>5718</v>
      </c>
      <c r="D925" s="259"/>
      <c r="E925" s="144" t="s">
        <v>5479</v>
      </c>
      <c r="F925" s="144" t="s">
        <v>5543</v>
      </c>
      <c r="G925" s="318" t="s">
        <v>5544</v>
      </c>
      <c r="H925" s="259"/>
      <c r="I925" s="145" t="s">
        <v>170</v>
      </c>
      <c r="J925" s="317" t="s">
        <v>5472</v>
      </c>
      <c r="K925" s="259"/>
      <c r="L925" s="144" t="s">
        <v>5473</v>
      </c>
      <c r="M925" s="318" t="s">
        <v>5543</v>
      </c>
      <c r="N925" s="259"/>
      <c r="O925" s="317" t="s">
        <v>5544</v>
      </c>
      <c r="P925" s="259"/>
      <c r="Q925" s="146"/>
      <c r="R925" s="147"/>
    </row>
    <row r="926" spans="1:18" ht="21" hidden="1" customHeight="1">
      <c r="A926" s="316" t="s">
        <v>4814</v>
      </c>
      <c r="B926" s="259"/>
      <c r="C926" s="325" t="s">
        <v>5718</v>
      </c>
      <c r="D926" s="259"/>
      <c r="E926" s="144" t="s">
        <v>5479</v>
      </c>
      <c r="F926" s="144" t="s">
        <v>5543</v>
      </c>
      <c r="G926" s="318" t="s">
        <v>5544</v>
      </c>
      <c r="H926" s="259"/>
      <c r="I926" s="145" t="s">
        <v>170</v>
      </c>
      <c r="J926" s="317" t="s">
        <v>5472</v>
      </c>
      <c r="K926" s="259"/>
      <c r="L926" s="144" t="s">
        <v>5473</v>
      </c>
      <c r="M926" s="318" t="s">
        <v>5543</v>
      </c>
      <c r="N926" s="259"/>
      <c r="O926" s="317" t="s">
        <v>5544</v>
      </c>
      <c r="P926" s="259"/>
      <c r="Q926" s="146"/>
      <c r="R926" s="147"/>
    </row>
    <row r="927" spans="1:18" ht="21" hidden="1" customHeight="1">
      <c r="A927" s="316" t="s">
        <v>4810</v>
      </c>
      <c r="B927" s="259"/>
      <c r="C927" s="325" t="s">
        <v>5718</v>
      </c>
      <c r="D927" s="259"/>
      <c r="E927" s="144" t="s">
        <v>5479</v>
      </c>
      <c r="F927" s="144" t="s">
        <v>5543</v>
      </c>
      <c r="G927" s="318" t="s">
        <v>5544</v>
      </c>
      <c r="H927" s="259"/>
      <c r="I927" s="145" t="s">
        <v>170</v>
      </c>
      <c r="J927" s="317" t="s">
        <v>5472</v>
      </c>
      <c r="K927" s="259"/>
      <c r="L927" s="144" t="s">
        <v>5473</v>
      </c>
      <c r="M927" s="318" t="s">
        <v>5543</v>
      </c>
      <c r="N927" s="259"/>
      <c r="O927" s="317" t="s">
        <v>5544</v>
      </c>
      <c r="P927" s="259"/>
      <c r="Q927" s="146"/>
      <c r="R927" s="147"/>
    </row>
    <row r="928" spans="1:18" ht="21" hidden="1" customHeight="1">
      <c r="A928" s="316" t="s">
        <v>4821</v>
      </c>
      <c r="B928" s="259"/>
      <c r="C928" s="325" t="s">
        <v>5718</v>
      </c>
      <c r="D928" s="259"/>
      <c r="E928" s="144" t="s">
        <v>5479</v>
      </c>
      <c r="F928" s="144" t="s">
        <v>5543</v>
      </c>
      <c r="G928" s="318" t="s">
        <v>5544</v>
      </c>
      <c r="H928" s="259"/>
      <c r="I928" s="145" t="s">
        <v>170</v>
      </c>
      <c r="J928" s="317" t="s">
        <v>5472</v>
      </c>
      <c r="K928" s="259"/>
      <c r="L928" s="144" t="s">
        <v>5473</v>
      </c>
      <c r="M928" s="318" t="s">
        <v>5543</v>
      </c>
      <c r="N928" s="259"/>
      <c r="O928" s="317" t="s">
        <v>5544</v>
      </c>
      <c r="P928" s="259"/>
      <c r="Q928" s="146"/>
      <c r="R928" s="147"/>
    </row>
    <row r="929" spans="1:18" ht="21" hidden="1" customHeight="1">
      <c r="A929" s="316" t="s">
        <v>4817</v>
      </c>
      <c r="B929" s="259"/>
      <c r="C929" s="325" t="s">
        <v>5718</v>
      </c>
      <c r="D929" s="259"/>
      <c r="E929" s="144" t="s">
        <v>5479</v>
      </c>
      <c r="F929" s="144" t="s">
        <v>5543</v>
      </c>
      <c r="G929" s="318" t="s">
        <v>5544</v>
      </c>
      <c r="H929" s="259"/>
      <c r="I929" s="145" t="s">
        <v>170</v>
      </c>
      <c r="J929" s="317" t="s">
        <v>5472</v>
      </c>
      <c r="K929" s="259"/>
      <c r="L929" s="144" t="s">
        <v>5473</v>
      </c>
      <c r="M929" s="318" t="s">
        <v>5543</v>
      </c>
      <c r="N929" s="259"/>
      <c r="O929" s="317" t="s">
        <v>5544</v>
      </c>
      <c r="P929" s="259"/>
      <c r="Q929" s="146"/>
      <c r="R929" s="147"/>
    </row>
    <row r="930" spans="1:18" ht="21" hidden="1" customHeight="1">
      <c r="A930" s="316" t="s">
        <v>4827</v>
      </c>
      <c r="B930" s="259"/>
      <c r="C930" s="325" t="s">
        <v>5718</v>
      </c>
      <c r="D930" s="259"/>
      <c r="E930" s="144" t="s">
        <v>5479</v>
      </c>
      <c r="F930" s="144" t="s">
        <v>5543</v>
      </c>
      <c r="G930" s="318" t="s">
        <v>5544</v>
      </c>
      <c r="H930" s="259"/>
      <c r="I930" s="145" t="s">
        <v>170</v>
      </c>
      <c r="J930" s="317" t="s">
        <v>5472</v>
      </c>
      <c r="K930" s="259"/>
      <c r="L930" s="144" t="s">
        <v>5473</v>
      </c>
      <c r="M930" s="318" t="s">
        <v>5543</v>
      </c>
      <c r="N930" s="259"/>
      <c r="O930" s="317" t="s">
        <v>5544</v>
      </c>
      <c r="P930" s="259"/>
      <c r="Q930" s="146"/>
      <c r="R930" s="147"/>
    </row>
    <row r="931" spans="1:18" ht="21" hidden="1" customHeight="1">
      <c r="A931" s="316" t="s">
        <v>4824</v>
      </c>
      <c r="B931" s="259"/>
      <c r="C931" s="325" t="s">
        <v>5718</v>
      </c>
      <c r="D931" s="259"/>
      <c r="E931" s="144" t="s">
        <v>5479</v>
      </c>
      <c r="F931" s="144" t="s">
        <v>5543</v>
      </c>
      <c r="G931" s="318" t="s">
        <v>5544</v>
      </c>
      <c r="H931" s="259"/>
      <c r="I931" s="145" t="s">
        <v>170</v>
      </c>
      <c r="J931" s="317" t="s">
        <v>5472</v>
      </c>
      <c r="K931" s="259"/>
      <c r="L931" s="144" t="s">
        <v>5473</v>
      </c>
      <c r="M931" s="318" t="s">
        <v>5543</v>
      </c>
      <c r="N931" s="259"/>
      <c r="O931" s="317" t="s">
        <v>5544</v>
      </c>
      <c r="P931" s="259"/>
      <c r="Q931" s="146"/>
      <c r="R931" s="147"/>
    </row>
    <row r="932" spans="1:18" ht="21" hidden="1" customHeight="1">
      <c r="A932" s="316" t="s">
        <v>4833</v>
      </c>
      <c r="B932" s="259"/>
      <c r="C932" s="325" t="s">
        <v>5718</v>
      </c>
      <c r="D932" s="259"/>
      <c r="E932" s="144" t="s">
        <v>5479</v>
      </c>
      <c r="F932" s="144" t="s">
        <v>5543</v>
      </c>
      <c r="G932" s="318" t="s">
        <v>5544</v>
      </c>
      <c r="H932" s="259"/>
      <c r="I932" s="145" t="s">
        <v>170</v>
      </c>
      <c r="J932" s="317" t="s">
        <v>5472</v>
      </c>
      <c r="K932" s="259"/>
      <c r="L932" s="144" t="s">
        <v>5473</v>
      </c>
      <c r="M932" s="318" t="s">
        <v>5543</v>
      </c>
      <c r="N932" s="259"/>
      <c r="O932" s="317" t="s">
        <v>5544</v>
      </c>
      <c r="P932" s="259"/>
      <c r="Q932" s="146"/>
      <c r="R932" s="147"/>
    </row>
    <row r="933" spans="1:18" ht="21" hidden="1" customHeight="1">
      <c r="A933" s="316" t="s">
        <v>4829</v>
      </c>
      <c r="B933" s="259"/>
      <c r="C933" s="325" t="s">
        <v>5718</v>
      </c>
      <c r="D933" s="259"/>
      <c r="E933" s="144" t="s">
        <v>5479</v>
      </c>
      <c r="F933" s="144" t="s">
        <v>5543</v>
      </c>
      <c r="G933" s="318" t="s">
        <v>5544</v>
      </c>
      <c r="H933" s="259"/>
      <c r="I933" s="145" t="s">
        <v>170</v>
      </c>
      <c r="J933" s="317" t="s">
        <v>5472</v>
      </c>
      <c r="K933" s="259"/>
      <c r="L933" s="144" t="s">
        <v>5473</v>
      </c>
      <c r="M933" s="318" t="s">
        <v>5543</v>
      </c>
      <c r="N933" s="259"/>
      <c r="O933" s="317" t="s">
        <v>5544</v>
      </c>
      <c r="P933" s="259"/>
      <c r="Q933" s="146"/>
      <c r="R933" s="147"/>
    </row>
    <row r="934" spans="1:18" ht="21" hidden="1" customHeight="1">
      <c r="A934" s="316" t="s">
        <v>4840</v>
      </c>
      <c r="B934" s="259"/>
      <c r="C934" s="325" t="s">
        <v>5718</v>
      </c>
      <c r="D934" s="259"/>
      <c r="E934" s="144" t="s">
        <v>5479</v>
      </c>
      <c r="F934" s="144" t="s">
        <v>5543</v>
      </c>
      <c r="G934" s="318" t="s">
        <v>5544</v>
      </c>
      <c r="H934" s="259"/>
      <c r="I934" s="145" t="s">
        <v>170</v>
      </c>
      <c r="J934" s="317" t="s">
        <v>5472</v>
      </c>
      <c r="K934" s="259"/>
      <c r="L934" s="144" t="s">
        <v>5473</v>
      </c>
      <c r="M934" s="318" t="s">
        <v>5543</v>
      </c>
      <c r="N934" s="259"/>
      <c r="O934" s="317" t="s">
        <v>5544</v>
      </c>
      <c r="P934" s="259"/>
      <c r="Q934" s="146"/>
      <c r="R934" s="147"/>
    </row>
    <row r="935" spans="1:18" ht="21" hidden="1" customHeight="1">
      <c r="A935" s="316" t="s">
        <v>4836</v>
      </c>
      <c r="B935" s="259"/>
      <c r="C935" s="325" t="s">
        <v>5718</v>
      </c>
      <c r="D935" s="259"/>
      <c r="E935" s="144" t="s">
        <v>5479</v>
      </c>
      <c r="F935" s="144" t="s">
        <v>5543</v>
      </c>
      <c r="G935" s="318" t="s">
        <v>5544</v>
      </c>
      <c r="H935" s="259"/>
      <c r="I935" s="145" t="s">
        <v>170</v>
      </c>
      <c r="J935" s="317" t="s">
        <v>5472</v>
      </c>
      <c r="K935" s="259"/>
      <c r="L935" s="144" t="s">
        <v>5473</v>
      </c>
      <c r="M935" s="318" t="s">
        <v>5543</v>
      </c>
      <c r="N935" s="259"/>
      <c r="O935" s="317" t="s">
        <v>5544</v>
      </c>
      <c r="P935" s="259"/>
      <c r="Q935" s="146"/>
      <c r="R935" s="147"/>
    </row>
    <row r="936" spans="1:18" ht="21" hidden="1" customHeight="1">
      <c r="A936" s="316" t="s">
        <v>4847</v>
      </c>
      <c r="B936" s="259"/>
      <c r="C936" s="325" t="s">
        <v>5718</v>
      </c>
      <c r="D936" s="259"/>
      <c r="E936" s="144" t="s">
        <v>5479</v>
      </c>
      <c r="F936" s="144" t="s">
        <v>5543</v>
      </c>
      <c r="G936" s="318" t="s">
        <v>5544</v>
      </c>
      <c r="H936" s="259"/>
      <c r="I936" s="145" t="s">
        <v>170</v>
      </c>
      <c r="J936" s="317" t="s">
        <v>5472</v>
      </c>
      <c r="K936" s="259"/>
      <c r="L936" s="144" t="s">
        <v>5473</v>
      </c>
      <c r="M936" s="318" t="s">
        <v>5543</v>
      </c>
      <c r="N936" s="259"/>
      <c r="O936" s="317" t="s">
        <v>5544</v>
      </c>
      <c r="P936" s="259"/>
      <c r="Q936" s="146"/>
      <c r="R936" s="147"/>
    </row>
    <row r="937" spans="1:18" ht="21" hidden="1" customHeight="1">
      <c r="A937" s="316" t="s">
        <v>4843</v>
      </c>
      <c r="B937" s="259"/>
      <c r="C937" s="325" t="s">
        <v>5718</v>
      </c>
      <c r="D937" s="259"/>
      <c r="E937" s="144" t="s">
        <v>5479</v>
      </c>
      <c r="F937" s="144" t="s">
        <v>5543</v>
      </c>
      <c r="G937" s="318" t="s">
        <v>5544</v>
      </c>
      <c r="H937" s="259"/>
      <c r="I937" s="145" t="s">
        <v>170</v>
      </c>
      <c r="J937" s="317" t="s">
        <v>5472</v>
      </c>
      <c r="K937" s="259"/>
      <c r="L937" s="144" t="s">
        <v>5473</v>
      </c>
      <c r="M937" s="318" t="s">
        <v>5543</v>
      </c>
      <c r="N937" s="259"/>
      <c r="O937" s="317" t="s">
        <v>5544</v>
      </c>
      <c r="P937" s="259"/>
      <c r="Q937" s="146"/>
      <c r="R937" s="147"/>
    </row>
    <row r="938" spans="1:18" ht="21" hidden="1" customHeight="1">
      <c r="A938" s="316" t="s">
        <v>4854</v>
      </c>
      <c r="B938" s="259"/>
      <c r="C938" s="325" t="s">
        <v>5718</v>
      </c>
      <c r="D938" s="259"/>
      <c r="E938" s="144" t="s">
        <v>5479</v>
      </c>
      <c r="F938" s="144" t="s">
        <v>5543</v>
      </c>
      <c r="G938" s="318" t="s">
        <v>5544</v>
      </c>
      <c r="H938" s="259"/>
      <c r="I938" s="145" t="s">
        <v>170</v>
      </c>
      <c r="J938" s="317" t="s">
        <v>5472</v>
      </c>
      <c r="K938" s="259"/>
      <c r="L938" s="144" t="s">
        <v>5473</v>
      </c>
      <c r="M938" s="318" t="s">
        <v>5543</v>
      </c>
      <c r="N938" s="259"/>
      <c r="O938" s="317" t="s">
        <v>5544</v>
      </c>
      <c r="P938" s="259"/>
      <c r="Q938" s="146"/>
      <c r="R938" s="147"/>
    </row>
    <row r="939" spans="1:18" ht="21" hidden="1" customHeight="1">
      <c r="A939" s="316" t="s">
        <v>4850</v>
      </c>
      <c r="B939" s="259"/>
      <c r="C939" s="325" t="s">
        <v>5718</v>
      </c>
      <c r="D939" s="259"/>
      <c r="E939" s="144" t="s">
        <v>5479</v>
      </c>
      <c r="F939" s="144" t="s">
        <v>5543</v>
      </c>
      <c r="G939" s="318" t="s">
        <v>5544</v>
      </c>
      <c r="H939" s="259"/>
      <c r="I939" s="145" t="s">
        <v>170</v>
      </c>
      <c r="J939" s="317" t="s">
        <v>5472</v>
      </c>
      <c r="K939" s="259"/>
      <c r="L939" s="144" t="s">
        <v>5473</v>
      </c>
      <c r="M939" s="318" t="s">
        <v>5543</v>
      </c>
      <c r="N939" s="259"/>
      <c r="O939" s="317" t="s">
        <v>5544</v>
      </c>
      <c r="P939" s="259"/>
      <c r="Q939" s="146"/>
      <c r="R939" s="147"/>
    </row>
    <row r="940" spans="1:18" ht="21" hidden="1" customHeight="1">
      <c r="A940" s="316" t="s">
        <v>4861</v>
      </c>
      <c r="B940" s="259"/>
      <c r="C940" s="325" t="s">
        <v>5718</v>
      </c>
      <c r="D940" s="259"/>
      <c r="E940" s="144" t="s">
        <v>5479</v>
      </c>
      <c r="F940" s="144" t="s">
        <v>5543</v>
      </c>
      <c r="G940" s="318" t="s">
        <v>5544</v>
      </c>
      <c r="H940" s="259"/>
      <c r="I940" s="145" t="s">
        <v>170</v>
      </c>
      <c r="J940" s="317" t="s">
        <v>5472</v>
      </c>
      <c r="K940" s="259"/>
      <c r="L940" s="144" t="s">
        <v>5473</v>
      </c>
      <c r="M940" s="318" t="s">
        <v>5543</v>
      </c>
      <c r="N940" s="259"/>
      <c r="O940" s="317" t="s">
        <v>5544</v>
      </c>
      <c r="P940" s="259"/>
      <c r="Q940" s="146"/>
      <c r="R940" s="147"/>
    </row>
    <row r="941" spans="1:18" ht="21" hidden="1" customHeight="1">
      <c r="A941" s="316" t="s">
        <v>4857</v>
      </c>
      <c r="B941" s="259"/>
      <c r="C941" s="325" t="s">
        <v>5718</v>
      </c>
      <c r="D941" s="259"/>
      <c r="E941" s="144" t="s">
        <v>5479</v>
      </c>
      <c r="F941" s="144" t="s">
        <v>5543</v>
      </c>
      <c r="G941" s="318" t="s">
        <v>5544</v>
      </c>
      <c r="H941" s="259"/>
      <c r="I941" s="145" t="s">
        <v>170</v>
      </c>
      <c r="J941" s="317" t="s">
        <v>5472</v>
      </c>
      <c r="K941" s="259"/>
      <c r="L941" s="144" t="s">
        <v>5473</v>
      </c>
      <c r="M941" s="318" t="s">
        <v>5543</v>
      </c>
      <c r="N941" s="259"/>
      <c r="O941" s="317" t="s">
        <v>5544</v>
      </c>
      <c r="P941" s="259"/>
      <c r="Q941" s="146"/>
      <c r="R941" s="147"/>
    </row>
    <row r="942" spans="1:18" ht="21" hidden="1" customHeight="1">
      <c r="A942" s="316" t="s">
        <v>4868</v>
      </c>
      <c r="B942" s="259"/>
      <c r="C942" s="325" t="s">
        <v>5718</v>
      </c>
      <c r="D942" s="259"/>
      <c r="E942" s="144" t="s">
        <v>5479</v>
      </c>
      <c r="F942" s="144" t="s">
        <v>5543</v>
      </c>
      <c r="G942" s="318" t="s">
        <v>5544</v>
      </c>
      <c r="H942" s="259"/>
      <c r="I942" s="145" t="s">
        <v>170</v>
      </c>
      <c r="J942" s="317" t="s">
        <v>5472</v>
      </c>
      <c r="K942" s="259"/>
      <c r="L942" s="144" t="s">
        <v>5473</v>
      </c>
      <c r="M942" s="318" t="s">
        <v>5543</v>
      </c>
      <c r="N942" s="259"/>
      <c r="O942" s="317" t="s">
        <v>5544</v>
      </c>
      <c r="P942" s="259"/>
      <c r="Q942" s="146"/>
      <c r="R942" s="147"/>
    </row>
    <row r="943" spans="1:18" ht="21" hidden="1" customHeight="1">
      <c r="A943" s="316" t="s">
        <v>4864</v>
      </c>
      <c r="B943" s="259"/>
      <c r="C943" s="325" t="s">
        <v>5718</v>
      </c>
      <c r="D943" s="259"/>
      <c r="E943" s="144" t="s">
        <v>5479</v>
      </c>
      <c r="F943" s="144" t="s">
        <v>5543</v>
      </c>
      <c r="G943" s="318" t="s">
        <v>5544</v>
      </c>
      <c r="H943" s="259"/>
      <c r="I943" s="145" t="s">
        <v>170</v>
      </c>
      <c r="J943" s="317" t="s">
        <v>5472</v>
      </c>
      <c r="K943" s="259"/>
      <c r="L943" s="144" t="s">
        <v>5473</v>
      </c>
      <c r="M943" s="318" t="s">
        <v>5543</v>
      </c>
      <c r="N943" s="259"/>
      <c r="O943" s="317" t="s">
        <v>5544</v>
      </c>
      <c r="P943" s="259"/>
      <c r="Q943" s="146"/>
      <c r="R943" s="147"/>
    </row>
    <row r="944" spans="1:18" ht="21" hidden="1" customHeight="1">
      <c r="A944" s="316" t="s">
        <v>4875</v>
      </c>
      <c r="B944" s="259"/>
      <c r="C944" s="325" t="s">
        <v>5718</v>
      </c>
      <c r="D944" s="259"/>
      <c r="E944" s="144" t="s">
        <v>5479</v>
      </c>
      <c r="F944" s="144" t="s">
        <v>5543</v>
      </c>
      <c r="G944" s="318" t="s">
        <v>5544</v>
      </c>
      <c r="H944" s="259"/>
      <c r="I944" s="145" t="s">
        <v>170</v>
      </c>
      <c r="J944" s="317" t="s">
        <v>5472</v>
      </c>
      <c r="K944" s="259"/>
      <c r="L944" s="144" t="s">
        <v>5473</v>
      </c>
      <c r="M944" s="318" t="s">
        <v>5543</v>
      </c>
      <c r="N944" s="259"/>
      <c r="O944" s="317" t="s">
        <v>5544</v>
      </c>
      <c r="P944" s="259"/>
      <c r="Q944" s="146"/>
      <c r="R944" s="147"/>
    </row>
    <row r="945" spans="1:18" ht="21" hidden="1" customHeight="1">
      <c r="A945" s="316" t="s">
        <v>4871</v>
      </c>
      <c r="B945" s="259"/>
      <c r="C945" s="325" t="s">
        <v>5718</v>
      </c>
      <c r="D945" s="259"/>
      <c r="E945" s="144" t="s">
        <v>5479</v>
      </c>
      <c r="F945" s="144" t="s">
        <v>5543</v>
      </c>
      <c r="G945" s="318" t="s">
        <v>5544</v>
      </c>
      <c r="H945" s="259"/>
      <c r="I945" s="145" t="s">
        <v>170</v>
      </c>
      <c r="J945" s="317" t="s">
        <v>5472</v>
      </c>
      <c r="K945" s="259"/>
      <c r="L945" s="144" t="s">
        <v>5473</v>
      </c>
      <c r="M945" s="318" t="s">
        <v>5543</v>
      </c>
      <c r="N945" s="259"/>
      <c r="O945" s="317" t="s">
        <v>5544</v>
      </c>
      <c r="P945" s="259"/>
      <c r="Q945" s="146"/>
      <c r="R945" s="147"/>
    </row>
    <row r="946" spans="1:18" ht="21" hidden="1" customHeight="1">
      <c r="A946" s="316" t="s">
        <v>4882</v>
      </c>
      <c r="B946" s="259"/>
      <c r="C946" s="325" t="s">
        <v>5718</v>
      </c>
      <c r="D946" s="259"/>
      <c r="E946" s="144" t="s">
        <v>5479</v>
      </c>
      <c r="F946" s="144" t="s">
        <v>5543</v>
      </c>
      <c r="G946" s="318" t="s">
        <v>5544</v>
      </c>
      <c r="H946" s="259"/>
      <c r="I946" s="145" t="s">
        <v>170</v>
      </c>
      <c r="J946" s="317" t="s">
        <v>5472</v>
      </c>
      <c r="K946" s="259"/>
      <c r="L946" s="144" t="s">
        <v>5473</v>
      </c>
      <c r="M946" s="318" t="s">
        <v>5543</v>
      </c>
      <c r="N946" s="259"/>
      <c r="O946" s="317" t="s">
        <v>5544</v>
      </c>
      <c r="P946" s="259"/>
      <c r="Q946" s="146"/>
      <c r="R946" s="147"/>
    </row>
    <row r="947" spans="1:18" ht="21" hidden="1" customHeight="1">
      <c r="A947" s="316" t="s">
        <v>4878</v>
      </c>
      <c r="B947" s="259"/>
      <c r="C947" s="325" t="s">
        <v>5718</v>
      </c>
      <c r="D947" s="259"/>
      <c r="E947" s="144" t="s">
        <v>5479</v>
      </c>
      <c r="F947" s="144" t="s">
        <v>5543</v>
      </c>
      <c r="G947" s="318" t="s">
        <v>5544</v>
      </c>
      <c r="H947" s="259"/>
      <c r="I947" s="145" t="s">
        <v>170</v>
      </c>
      <c r="J947" s="317" t="s">
        <v>5472</v>
      </c>
      <c r="K947" s="259"/>
      <c r="L947" s="144" t="s">
        <v>5473</v>
      </c>
      <c r="M947" s="318" t="s">
        <v>5543</v>
      </c>
      <c r="N947" s="259"/>
      <c r="O947" s="317" t="s">
        <v>5544</v>
      </c>
      <c r="P947" s="259"/>
      <c r="Q947" s="146"/>
      <c r="R947" s="147"/>
    </row>
    <row r="948" spans="1:18" ht="21" hidden="1" customHeight="1">
      <c r="A948" s="316" t="s">
        <v>4889</v>
      </c>
      <c r="B948" s="259"/>
      <c r="C948" s="325" t="s">
        <v>5718</v>
      </c>
      <c r="D948" s="259"/>
      <c r="E948" s="144" t="s">
        <v>5479</v>
      </c>
      <c r="F948" s="144" t="s">
        <v>5543</v>
      </c>
      <c r="G948" s="318" t="s">
        <v>5544</v>
      </c>
      <c r="H948" s="259"/>
      <c r="I948" s="145" t="s">
        <v>170</v>
      </c>
      <c r="J948" s="317" t="s">
        <v>5472</v>
      </c>
      <c r="K948" s="259"/>
      <c r="L948" s="144" t="s">
        <v>5473</v>
      </c>
      <c r="M948" s="318" t="s">
        <v>5543</v>
      </c>
      <c r="N948" s="259"/>
      <c r="O948" s="317" t="s">
        <v>5544</v>
      </c>
      <c r="P948" s="259"/>
      <c r="Q948" s="146"/>
      <c r="R948" s="147"/>
    </row>
    <row r="949" spans="1:18" ht="21" hidden="1" customHeight="1">
      <c r="A949" s="316" t="s">
        <v>4885</v>
      </c>
      <c r="B949" s="259"/>
      <c r="C949" s="325" t="s">
        <v>5718</v>
      </c>
      <c r="D949" s="259"/>
      <c r="E949" s="144" t="s">
        <v>5479</v>
      </c>
      <c r="F949" s="144" t="s">
        <v>5543</v>
      </c>
      <c r="G949" s="318" t="s">
        <v>5544</v>
      </c>
      <c r="H949" s="259"/>
      <c r="I949" s="145" t="s">
        <v>170</v>
      </c>
      <c r="J949" s="317" t="s">
        <v>5472</v>
      </c>
      <c r="K949" s="259"/>
      <c r="L949" s="144" t="s">
        <v>5473</v>
      </c>
      <c r="M949" s="318" t="s">
        <v>5543</v>
      </c>
      <c r="N949" s="259"/>
      <c r="O949" s="317" t="s">
        <v>5544</v>
      </c>
      <c r="P949" s="259"/>
      <c r="Q949" s="146"/>
      <c r="R949" s="147"/>
    </row>
    <row r="950" spans="1:18" ht="21" hidden="1" customHeight="1">
      <c r="A950" s="316" t="s">
        <v>4896</v>
      </c>
      <c r="B950" s="259"/>
      <c r="C950" s="325" t="s">
        <v>5718</v>
      </c>
      <c r="D950" s="259"/>
      <c r="E950" s="144" t="s">
        <v>5479</v>
      </c>
      <c r="F950" s="144" t="s">
        <v>5543</v>
      </c>
      <c r="G950" s="318" t="s">
        <v>5544</v>
      </c>
      <c r="H950" s="259"/>
      <c r="I950" s="145" t="s">
        <v>170</v>
      </c>
      <c r="J950" s="317" t="s">
        <v>5472</v>
      </c>
      <c r="K950" s="259"/>
      <c r="L950" s="144" t="s">
        <v>5473</v>
      </c>
      <c r="M950" s="318" t="s">
        <v>5543</v>
      </c>
      <c r="N950" s="259"/>
      <c r="O950" s="317" t="s">
        <v>5544</v>
      </c>
      <c r="P950" s="259"/>
      <c r="Q950" s="146"/>
      <c r="R950" s="147"/>
    </row>
    <row r="951" spans="1:18" ht="21" hidden="1" customHeight="1">
      <c r="A951" s="316" t="s">
        <v>4892</v>
      </c>
      <c r="B951" s="259"/>
      <c r="C951" s="325" t="s">
        <v>5718</v>
      </c>
      <c r="D951" s="259"/>
      <c r="E951" s="144" t="s">
        <v>5479</v>
      </c>
      <c r="F951" s="144" t="s">
        <v>5543</v>
      </c>
      <c r="G951" s="318" t="s">
        <v>5544</v>
      </c>
      <c r="H951" s="259"/>
      <c r="I951" s="145" t="s">
        <v>170</v>
      </c>
      <c r="J951" s="317" t="s">
        <v>5472</v>
      </c>
      <c r="K951" s="259"/>
      <c r="L951" s="144" t="s">
        <v>5473</v>
      </c>
      <c r="M951" s="318" t="s">
        <v>5543</v>
      </c>
      <c r="N951" s="259"/>
      <c r="O951" s="317" t="s">
        <v>5544</v>
      </c>
      <c r="P951" s="259"/>
      <c r="Q951" s="146"/>
      <c r="R951" s="147"/>
    </row>
    <row r="952" spans="1:18" ht="21" hidden="1" customHeight="1">
      <c r="A952" s="316" t="s">
        <v>4903</v>
      </c>
      <c r="B952" s="259"/>
      <c r="C952" s="325" t="s">
        <v>5718</v>
      </c>
      <c r="D952" s="259"/>
      <c r="E952" s="144" t="s">
        <v>5479</v>
      </c>
      <c r="F952" s="144" t="s">
        <v>5543</v>
      </c>
      <c r="G952" s="318" t="s">
        <v>5544</v>
      </c>
      <c r="H952" s="259"/>
      <c r="I952" s="145" t="s">
        <v>170</v>
      </c>
      <c r="J952" s="317" t="s">
        <v>5472</v>
      </c>
      <c r="K952" s="259"/>
      <c r="L952" s="144" t="s">
        <v>5473</v>
      </c>
      <c r="M952" s="318" t="s">
        <v>5543</v>
      </c>
      <c r="N952" s="259"/>
      <c r="O952" s="317" t="s">
        <v>5544</v>
      </c>
      <c r="P952" s="259"/>
      <c r="Q952" s="146"/>
      <c r="R952" s="147"/>
    </row>
    <row r="953" spans="1:18" ht="21" hidden="1" customHeight="1">
      <c r="A953" s="316" t="s">
        <v>4899</v>
      </c>
      <c r="B953" s="259"/>
      <c r="C953" s="325" t="s">
        <v>5718</v>
      </c>
      <c r="D953" s="259"/>
      <c r="E953" s="144" t="s">
        <v>5479</v>
      </c>
      <c r="F953" s="144" t="s">
        <v>5543</v>
      </c>
      <c r="G953" s="318" t="s">
        <v>5544</v>
      </c>
      <c r="H953" s="259"/>
      <c r="I953" s="145" t="s">
        <v>170</v>
      </c>
      <c r="J953" s="317" t="s">
        <v>5472</v>
      </c>
      <c r="K953" s="259"/>
      <c r="L953" s="144" t="s">
        <v>5473</v>
      </c>
      <c r="M953" s="318" t="s">
        <v>5543</v>
      </c>
      <c r="N953" s="259"/>
      <c r="O953" s="317" t="s">
        <v>5544</v>
      </c>
      <c r="P953" s="259"/>
      <c r="Q953" s="146"/>
      <c r="R953" s="147"/>
    </row>
    <row r="954" spans="1:18" ht="21" hidden="1" customHeight="1">
      <c r="A954" s="316" t="s">
        <v>4910</v>
      </c>
      <c r="B954" s="259"/>
      <c r="C954" s="325" t="s">
        <v>5718</v>
      </c>
      <c r="D954" s="259"/>
      <c r="E954" s="144" t="s">
        <v>5479</v>
      </c>
      <c r="F954" s="144" t="s">
        <v>5543</v>
      </c>
      <c r="G954" s="318" t="s">
        <v>5544</v>
      </c>
      <c r="H954" s="259"/>
      <c r="I954" s="145" t="s">
        <v>170</v>
      </c>
      <c r="J954" s="317" t="s">
        <v>5472</v>
      </c>
      <c r="K954" s="259"/>
      <c r="L954" s="144" t="s">
        <v>5473</v>
      </c>
      <c r="M954" s="318" t="s">
        <v>5543</v>
      </c>
      <c r="N954" s="259"/>
      <c r="O954" s="317" t="s">
        <v>5544</v>
      </c>
      <c r="P954" s="259"/>
      <c r="Q954" s="146"/>
      <c r="R954" s="147"/>
    </row>
    <row r="955" spans="1:18" ht="21" hidden="1" customHeight="1">
      <c r="A955" s="316" t="s">
        <v>4906</v>
      </c>
      <c r="B955" s="259"/>
      <c r="C955" s="325" t="s">
        <v>5718</v>
      </c>
      <c r="D955" s="259"/>
      <c r="E955" s="144" t="s">
        <v>5479</v>
      </c>
      <c r="F955" s="144" t="s">
        <v>5543</v>
      </c>
      <c r="G955" s="318" t="s">
        <v>5544</v>
      </c>
      <c r="H955" s="259"/>
      <c r="I955" s="145" t="s">
        <v>170</v>
      </c>
      <c r="J955" s="317" t="s">
        <v>5472</v>
      </c>
      <c r="K955" s="259"/>
      <c r="L955" s="144" t="s">
        <v>5473</v>
      </c>
      <c r="M955" s="318" t="s">
        <v>5543</v>
      </c>
      <c r="N955" s="259"/>
      <c r="O955" s="317" t="s">
        <v>5544</v>
      </c>
      <c r="P955" s="259"/>
      <c r="Q955" s="146"/>
      <c r="R955" s="147"/>
    </row>
    <row r="956" spans="1:18" ht="21" hidden="1" customHeight="1">
      <c r="A956" s="316" t="s">
        <v>4917</v>
      </c>
      <c r="B956" s="259"/>
      <c r="C956" s="325" t="s">
        <v>5718</v>
      </c>
      <c r="D956" s="259"/>
      <c r="E956" s="144" t="s">
        <v>5479</v>
      </c>
      <c r="F956" s="144" t="s">
        <v>5543</v>
      </c>
      <c r="G956" s="318" t="s">
        <v>5544</v>
      </c>
      <c r="H956" s="259"/>
      <c r="I956" s="145" t="s">
        <v>170</v>
      </c>
      <c r="J956" s="317" t="s">
        <v>5472</v>
      </c>
      <c r="K956" s="259"/>
      <c r="L956" s="144" t="s">
        <v>5473</v>
      </c>
      <c r="M956" s="318" t="s">
        <v>5543</v>
      </c>
      <c r="N956" s="259"/>
      <c r="O956" s="317" t="s">
        <v>5544</v>
      </c>
      <c r="P956" s="259"/>
      <c r="Q956" s="146"/>
      <c r="R956" s="147"/>
    </row>
    <row r="957" spans="1:18" ht="21" hidden="1" customHeight="1">
      <c r="A957" s="316" t="s">
        <v>4913</v>
      </c>
      <c r="B957" s="259"/>
      <c r="C957" s="325" t="s">
        <v>5718</v>
      </c>
      <c r="D957" s="259"/>
      <c r="E957" s="144" t="s">
        <v>5479</v>
      </c>
      <c r="F957" s="144" t="s">
        <v>5543</v>
      </c>
      <c r="G957" s="318" t="s">
        <v>5544</v>
      </c>
      <c r="H957" s="259"/>
      <c r="I957" s="145" t="s">
        <v>170</v>
      </c>
      <c r="J957" s="317" t="s">
        <v>5472</v>
      </c>
      <c r="K957" s="259"/>
      <c r="L957" s="144" t="s">
        <v>5473</v>
      </c>
      <c r="M957" s="318" t="s">
        <v>5543</v>
      </c>
      <c r="N957" s="259"/>
      <c r="O957" s="317" t="s">
        <v>5544</v>
      </c>
      <c r="P957" s="259"/>
      <c r="Q957" s="146"/>
      <c r="R957" s="147"/>
    </row>
    <row r="958" spans="1:18" ht="21" hidden="1" customHeight="1">
      <c r="A958" s="316" t="s">
        <v>4932</v>
      </c>
      <c r="B958" s="259"/>
      <c r="C958" s="325" t="s">
        <v>5718</v>
      </c>
      <c r="D958" s="259"/>
      <c r="E958" s="144" t="s">
        <v>5479</v>
      </c>
      <c r="F958" s="144" t="s">
        <v>5543</v>
      </c>
      <c r="G958" s="318" t="s">
        <v>5544</v>
      </c>
      <c r="H958" s="259"/>
      <c r="I958" s="145" t="s">
        <v>170</v>
      </c>
      <c r="J958" s="317" t="s">
        <v>5472</v>
      </c>
      <c r="K958" s="259"/>
      <c r="L958" s="144" t="s">
        <v>5473</v>
      </c>
      <c r="M958" s="318" t="s">
        <v>5543</v>
      </c>
      <c r="N958" s="259"/>
      <c r="O958" s="317" t="s">
        <v>5544</v>
      </c>
      <c r="P958" s="259"/>
      <c r="Q958" s="146"/>
      <c r="R958" s="147"/>
    </row>
    <row r="959" spans="1:18" ht="21" hidden="1" customHeight="1">
      <c r="A959" s="316" t="s">
        <v>4928</v>
      </c>
      <c r="B959" s="259"/>
      <c r="C959" s="325" t="s">
        <v>5718</v>
      </c>
      <c r="D959" s="259"/>
      <c r="E959" s="144" t="s">
        <v>5479</v>
      </c>
      <c r="F959" s="144" t="s">
        <v>5543</v>
      </c>
      <c r="G959" s="318" t="s">
        <v>5544</v>
      </c>
      <c r="H959" s="259"/>
      <c r="I959" s="145" t="s">
        <v>170</v>
      </c>
      <c r="J959" s="317" t="s">
        <v>5472</v>
      </c>
      <c r="K959" s="259"/>
      <c r="L959" s="144" t="s">
        <v>5473</v>
      </c>
      <c r="M959" s="318" t="s">
        <v>5543</v>
      </c>
      <c r="N959" s="259"/>
      <c r="O959" s="317" t="s">
        <v>5544</v>
      </c>
      <c r="P959" s="259"/>
      <c r="Q959" s="146"/>
      <c r="R959" s="147"/>
    </row>
    <row r="960" spans="1:18" ht="21" hidden="1" customHeight="1">
      <c r="A960" s="316" t="s">
        <v>4939</v>
      </c>
      <c r="B960" s="259"/>
      <c r="C960" s="325" t="s">
        <v>5718</v>
      </c>
      <c r="D960" s="259"/>
      <c r="E960" s="144" t="s">
        <v>5479</v>
      </c>
      <c r="F960" s="144" t="s">
        <v>5543</v>
      </c>
      <c r="G960" s="318" t="s">
        <v>5544</v>
      </c>
      <c r="H960" s="259"/>
      <c r="I960" s="145" t="s">
        <v>170</v>
      </c>
      <c r="J960" s="317" t="s">
        <v>5472</v>
      </c>
      <c r="K960" s="259"/>
      <c r="L960" s="144" t="s">
        <v>5473</v>
      </c>
      <c r="M960" s="318" t="s">
        <v>5543</v>
      </c>
      <c r="N960" s="259"/>
      <c r="O960" s="317" t="s">
        <v>5544</v>
      </c>
      <c r="P960" s="259"/>
      <c r="Q960" s="146"/>
      <c r="R960" s="147"/>
    </row>
    <row r="961" spans="1:18" ht="21" hidden="1" customHeight="1">
      <c r="A961" s="316" t="s">
        <v>4935</v>
      </c>
      <c r="B961" s="259"/>
      <c r="C961" s="325" t="s">
        <v>5718</v>
      </c>
      <c r="D961" s="259"/>
      <c r="E961" s="144" t="s">
        <v>5479</v>
      </c>
      <c r="F961" s="144" t="s">
        <v>5543</v>
      </c>
      <c r="G961" s="318" t="s">
        <v>5544</v>
      </c>
      <c r="H961" s="259"/>
      <c r="I961" s="145" t="s">
        <v>170</v>
      </c>
      <c r="J961" s="317" t="s">
        <v>5472</v>
      </c>
      <c r="K961" s="259"/>
      <c r="L961" s="144" t="s">
        <v>5473</v>
      </c>
      <c r="M961" s="318" t="s">
        <v>5543</v>
      </c>
      <c r="N961" s="259"/>
      <c r="O961" s="317" t="s">
        <v>5544</v>
      </c>
      <c r="P961" s="259"/>
      <c r="Q961" s="146"/>
      <c r="R961" s="147"/>
    </row>
    <row r="962" spans="1:18" ht="21" hidden="1" customHeight="1">
      <c r="A962" s="316" t="s">
        <v>4946</v>
      </c>
      <c r="B962" s="259"/>
      <c r="C962" s="325" t="s">
        <v>5718</v>
      </c>
      <c r="D962" s="259"/>
      <c r="E962" s="144" t="s">
        <v>5479</v>
      </c>
      <c r="F962" s="144" t="s">
        <v>5543</v>
      </c>
      <c r="G962" s="318" t="s">
        <v>5544</v>
      </c>
      <c r="H962" s="259"/>
      <c r="I962" s="145" t="s">
        <v>170</v>
      </c>
      <c r="J962" s="317" t="s">
        <v>5472</v>
      </c>
      <c r="K962" s="259"/>
      <c r="L962" s="144" t="s">
        <v>5473</v>
      </c>
      <c r="M962" s="318" t="s">
        <v>5543</v>
      </c>
      <c r="N962" s="259"/>
      <c r="O962" s="317" t="s">
        <v>5544</v>
      </c>
      <c r="P962" s="259"/>
      <c r="Q962" s="146"/>
      <c r="R962" s="147"/>
    </row>
    <row r="963" spans="1:18" ht="21" hidden="1" customHeight="1">
      <c r="A963" s="316" t="s">
        <v>4942</v>
      </c>
      <c r="B963" s="259"/>
      <c r="C963" s="325" t="s">
        <v>5718</v>
      </c>
      <c r="D963" s="259"/>
      <c r="E963" s="144" t="s">
        <v>5479</v>
      </c>
      <c r="F963" s="144" t="s">
        <v>5543</v>
      </c>
      <c r="G963" s="318" t="s">
        <v>5544</v>
      </c>
      <c r="H963" s="259"/>
      <c r="I963" s="145" t="s">
        <v>170</v>
      </c>
      <c r="J963" s="317" t="s">
        <v>5472</v>
      </c>
      <c r="K963" s="259"/>
      <c r="L963" s="144" t="s">
        <v>5473</v>
      </c>
      <c r="M963" s="318" t="s">
        <v>5543</v>
      </c>
      <c r="N963" s="259"/>
      <c r="O963" s="317" t="s">
        <v>5544</v>
      </c>
      <c r="P963" s="259"/>
      <c r="Q963" s="146"/>
      <c r="R963" s="147"/>
    </row>
    <row r="964" spans="1:18" ht="21" hidden="1" customHeight="1">
      <c r="A964" s="316" t="s">
        <v>4953</v>
      </c>
      <c r="B964" s="259"/>
      <c r="C964" s="325" t="s">
        <v>5718</v>
      </c>
      <c r="D964" s="259"/>
      <c r="E964" s="144" t="s">
        <v>5479</v>
      </c>
      <c r="F964" s="144" t="s">
        <v>5543</v>
      </c>
      <c r="G964" s="318" t="s">
        <v>5544</v>
      </c>
      <c r="H964" s="259"/>
      <c r="I964" s="145" t="s">
        <v>170</v>
      </c>
      <c r="J964" s="317" t="s">
        <v>5472</v>
      </c>
      <c r="K964" s="259"/>
      <c r="L964" s="144" t="s">
        <v>5473</v>
      </c>
      <c r="M964" s="318" t="s">
        <v>5543</v>
      </c>
      <c r="N964" s="259"/>
      <c r="O964" s="317" t="s">
        <v>5544</v>
      </c>
      <c r="P964" s="259"/>
      <c r="Q964" s="146"/>
      <c r="R964" s="147"/>
    </row>
    <row r="965" spans="1:18" ht="21" hidden="1" customHeight="1">
      <c r="A965" s="316" t="s">
        <v>4949</v>
      </c>
      <c r="B965" s="259"/>
      <c r="C965" s="325" t="s">
        <v>5718</v>
      </c>
      <c r="D965" s="259"/>
      <c r="E965" s="144" t="s">
        <v>5479</v>
      </c>
      <c r="F965" s="144" t="s">
        <v>5543</v>
      </c>
      <c r="G965" s="318" t="s">
        <v>5544</v>
      </c>
      <c r="H965" s="259"/>
      <c r="I965" s="145" t="s">
        <v>170</v>
      </c>
      <c r="J965" s="317" t="s">
        <v>5472</v>
      </c>
      <c r="K965" s="259"/>
      <c r="L965" s="144" t="s">
        <v>5473</v>
      </c>
      <c r="M965" s="318" t="s">
        <v>5543</v>
      </c>
      <c r="N965" s="259"/>
      <c r="O965" s="317" t="s">
        <v>5544</v>
      </c>
      <c r="P965" s="259"/>
      <c r="Q965" s="146"/>
      <c r="R965" s="147"/>
    </row>
    <row r="966" spans="1:18" ht="21" hidden="1" customHeight="1">
      <c r="A966" s="316" t="s">
        <v>4959</v>
      </c>
      <c r="B966" s="259"/>
      <c r="C966" s="325" t="s">
        <v>5718</v>
      </c>
      <c r="D966" s="259"/>
      <c r="E966" s="144" t="s">
        <v>5479</v>
      </c>
      <c r="F966" s="144" t="s">
        <v>5543</v>
      </c>
      <c r="G966" s="318" t="s">
        <v>5544</v>
      </c>
      <c r="H966" s="259"/>
      <c r="I966" s="145" t="s">
        <v>170</v>
      </c>
      <c r="J966" s="317" t="s">
        <v>5472</v>
      </c>
      <c r="K966" s="259"/>
      <c r="L966" s="144" t="s">
        <v>5473</v>
      </c>
      <c r="M966" s="318" t="s">
        <v>5543</v>
      </c>
      <c r="N966" s="259"/>
      <c r="O966" s="317" t="s">
        <v>5544</v>
      </c>
      <c r="P966" s="259"/>
      <c r="Q966" s="146"/>
      <c r="R966" s="147"/>
    </row>
    <row r="967" spans="1:18" ht="21" hidden="1" customHeight="1">
      <c r="A967" s="316" t="s">
        <v>4956</v>
      </c>
      <c r="B967" s="259"/>
      <c r="C967" s="325" t="s">
        <v>5718</v>
      </c>
      <c r="D967" s="259"/>
      <c r="E967" s="144" t="s">
        <v>5479</v>
      </c>
      <c r="F967" s="144" t="s">
        <v>5543</v>
      </c>
      <c r="G967" s="318" t="s">
        <v>5544</v>
      </c>
      <c r="H967" s="259"/>
      <c r="I967" s="145" t="s">
        <v>170</v>
      </c>
      <c r="J967" s="317" t="s">
        <v>5472</v>
      </c>
      <c r="K967" s="259"/>
      <c r="L967" s="144" t="s">
        <v>5473</v>
      </c>
      <c r="M967" s="318" t="s">
        <v>5543</v>
      </c>
      <c r="N967" s="259"/>
      <c r="O967" s="317" t="s">
        <v>5544</v>
      </c>
      <c r="P967" s="259"/>
      <c r="Q967" s="146"/>
      <c r="R967" s="147"/>
    </row>
    <row r="968" spans="1:18" ht="21" hidden="1" customHeight="1">
      <c r="A968" s="316" t="s">
        <v>5002</v>
      </c>
      <c r="B968" s="259"/>
      <c r="C968" s="325" t="s">
        <v>5718</v>
      </c>
      <c r="D968" s="259"/>
      <c r="E968" s="144" t="s">
        <v>5479</v>
      </c>
      <c r="F968" s="144" t="s">
        <v>5543</v>
      </c>
      <c r="G968" s="318" t="s">
        <v>5544</v>
      </c>
      <c r="H968" s="259"/>
      <c r="I968" s="145" t="s">
        <v>170</v>
      </c>
      <c r="J968" s="317" t="s">
        <v>5472</v>
      </c>
      <c r="K968" s="259"/>
      <c r="L968" s="144" t="s">
        <v>5473</v>
      </c>
      <c r="M968" s="318" t="s">
        <v>5543</v>
      </c>
      <c r="N968" s="259"/>
      <c r="O968" s="317" t="s">
        <v>5544</v>
      </c>
      <c r="P968" s="259"/>
      <c r="Q968" s="146"/>
      <c r="R968" s="147"/>
    </row>
    <row r="969" spans="1:18" ht="21" hidden="1" customHeight="1">
      <c r="A969" s="316" t="s">
        <v>4965</v>
      </c>
      <c r="B969" s="259"/>
      <c r="C969" s="325" t="s">
        <v>5718</v>
      </c>
      <c r="D969" s="259"/>
      <c r="E969" s="144" t="s">
        <v>5479</v>
      </c>
      <c r="F969" s="144" t="s">
        <v>5543</v>
      </c>
      <c r="G969" s="318" t="s">
        <v>5544</v>
      </c>
      <c r="H969" s="259"/>
      <c r="I969" s="145" t="s">
        <v>170</v>
      </c>
      <c r="J969" s="317" t="s">
        <v>5472</v>
      </c>
      <c r="K969" s="259"/>
      <c r="L969" s="144" t="s">
        <v>5473</v>
      </c>
      <c r="M969" s="318" t="s">
        <v>5543</v>
      </c>
      <c r="N969" s="259"/>
      <c r="O969" s="317" t="s">
        <v>5544</v>
      </c>
      <c r="P969" s="259"/>
      <c r="Q969" s="146"/>
      <c r="R969" s="147"/>
    </row>
    <row r="970" spans="1:18" ht="21" hidden="1" customHeight="1">
      <c r="A970" s="316" t="s">
        <v>4961</v>
      </c>
      <c r="B970" s="259"/>
      <c r="C970" s="325" t="s">
        <v>5718</v>
      </c>
      <c r="D970" s="259"/>
      <c r="E970" s="144" t="s">
        <v>5479</v>
      </c>
      <c r="F970" s="144" t="s">
        <v>5543</v>
      </c>
      <c r="G970" s="318" t="s">
        <v>5544</v>
      </c>
      <c r="H970" s="259"/>
      <c r="I970" s="145" t="s">
        <v>170</v>
      </c>
      <c r="J970" s="317" t="s">
        <v>5472</v>
      </c>
      <c r="K970" s="259"/>
      <c r="L970" s="144" t="s">
        <v>5473</v>
      </c>
      <c r="M970" s="318" t="s">
        <v>5543</v>
      </c>
      <c r="N970" s="259"/>
      <c r="O970" s="317" t="s">
        <v>5544</v>
      </c>
      <c r="P970" s="259"/>
      <c r="Q970" s="146"/>
      <c r="R970" s="147"/>
    </row>
    <row r="971" spans="1:18" ht="21" hidden="1" customHeight="1">
      <c r="A971" s="316" t="s">
        <v>4972</v>
      </c>
      <c r="B971" s="259"/>
      <c r="C971" s="325" t="s">
        <v>5718</v>
      </c>
      <c r="D971" s="259"/>
      <c r="E971" s="144" t="s">
        <v>5479</v>
      </c>
      <c r="F971" s="144" t="s">
        <v>5543</v>
      </c>
      <c r="G971" s="318" t="s">
        <v>5544</v>
      </c>
      <c r="H971" s="259"/>
      <c r="I971" s="145" t="s">
        <v>170</v>
      </c>
      <c r="J971" s="317" t="s">
        <v>5472</v>
      </c>
      <c r="K971" s="259"/>
      <c r="L971" s="144" t="s">
        <v>5473</v>
      </c>
      <c r="M971" s="318" t="s">
        <v>5543</v>
      </c>
      <c r="N971" s="259"/>
      <c r="O971" s="317" t="s">
        <v>5544</v>
      </c>
      <c r="P971" s="259"/>
      <c r="Q971" s="146"/>
      <c r="R971" s="147"/>
    </row>
    <row r="972" spans="1:18" ht="21" hidden="1" customHeight="1">
      <c r="A972" s="316" t="s">
        <v>4968</v>
      </c>
      <c r="B972" s="259"/>
      <c r="C972" s="325" t="s">
        <v>5718</v>
      </c>
      <c r="D972" s="259"/>
      <c r="E972" s="144" t="s">
        <v>5479</v>
      </c>
      <c r="F972" s="144" t="s">
        <v>5543</v>
      </c>
      <c r="G972" s="318" t="s">
        <v>5544</v>
      </c>
      <c r="H972" s="259"/>
      <c r="I972" s="145" t="s">
        <v>170</v>
      </c>
      <c r="J972" s="317" t="s">
        <v>5472</v>
      </c>
      <c r="K972" s="259"/>
      <c r="L972" s="144" t="s">
        <v>5473</v>
      </c>
      <c r="M972" s="318" t="s">
        <v>5543</v>
      </c>
      <c r="N972" s="259"/>
      <c r="O972" s="317" t="s">
        <v>5544</v>
      </c>
      <c r="P972" s="259"/>
      <c r="Q972" s="146"/>
      <c r="R972" s="147"/>
    </row>
    <row r="973" spans="1:18" ht="21" hidden="1" customHeight="1">
      <c r="A973" s="316" t="s">
        <v>4979</v>
      </c>
      <c r="B973" s="259"/>
      <c r="C973" s="325" t="s">
        <v>5718</v>
      </c>
      <c r="D973" s="259"/>
      <c r="E973" s="144" t="s">
        <v>5479</v>
      </c>
      <c r="F973" s="144" t="s">
        <v>5543</v>
      </c>
      <c r="G973" s="318" t="s">
        <v>5544</v>
      </c>
      <c r="H973" s="259"/>
      <c r="I973" s="145" t="s">
        <v>170</v>
      </c>
      <c r="J973" s="317" t="s">
        <v>5472</v>
      </c>
      <c r="K973" s="259"/>
      <c r="L973" s="144" t="s">
        <v>5473</v>
      </c>
      <c r="M973" s="318" t="s">
        <v>5543</v>
      </c>
      <c r="N973" s="259"/>
      <c r="O973" s="317" t="s">
        <v>5544</v>
      </c>
      <c r="P973" s="259"/>
      <c r="Q973" s="146"/>
      <c r="R973" s="147"/>
    </row>
    <row r="974" spans="1:18" ht="21" hidden="1" customHeight="1">
      <c r="A974" s="316" t="s">
        <v>4975</v>
      </c>
      <c r="B974" s="259"/>
      <c r="C974" s="325" t="s">
        <v>5718</v>
      </c>
      <c r="D974" s="259"/>
      <c r="E974" s="144" t="s">
        <v>5479</v>
      </c>
      <c r="F974" s="144" t="s">
        <v>5543</v>
      </c>
      <c r="G974" s="318" t="s">
        <v>5544</v>
      </c>
      <c r="H974" s="259"/>
      <c r="I974" s="145" t="s">
        <v>170</v>
      </c>
      <c r="J974" s="317" t="s">
        <v>5472</v>
      </c>
      <c r="K974" s="259"/>
      <c r="L974" s="144" t="s">
        <v>5473</v>
      </c>
      <c r="M974" s="318" t="s">
        <v>5543</v>
      </c>
      <c r="N974" s="259"/>
      <c r="O974" s="317" t="s">
        <v>5544</v>
      </c>
      <c r="P974" s="259"/>
      <c r="Q974" s="146"/>
      <c r="R974" s="147"/>
    </row>
    <row r="975" spans="1:18" ht="21" hidden="1" customHeight="1">
      <c r="A975" s="316" t="s">
        <v>4985</v>
      </c>
      <c r="B975" s="259"/>
      <c r="C975" s="325" t="s">
        <v>5718</v>
      </c>
      <c r="D975" s="259"/>
      <c r="E975" s="144" t="s">
        <v>5479</v>
      </c>
      <c r="F975" s="144" t="s">
        <v>5543</v>
      </c>
      <c r="G975" s="318" t="s">
        <v>5544</v>
      </c>
      <c r="H975" s="259"/>
      <c r="I975" s="145" t="s">
        <v>170</v>
      </c>
      <c r="J975" s="317" t="s">
        <v>5472</v>
      </c>
      <c r="K975" s="259"/>
      <c r="L975" s="144" t="s">
        <v>5473</v>
      </c>
      <c r="M975" s="318" t="s">
        <v>5543</v>
      </c>
      <c r="N975" s="259"/>
      <c r="O975" s="317" t="s">
        <v>5544</v>
      </c>
      <c r="P975" s="259"/>
      <c r="Q975" s="146"/>
      <c r="R975" s="147"/>
    </row>
    <row r="976" spans="1:18" ht="21" hidden="1" customHeight="1">
      <c r="A976" s="316" t="s">
        <v>4982</v>
      </c>
      <c r="B976" s="259"/>
      <c r="C976" s="325" t="s">
        <v>5718</v>
      </c>
      <c r="D976" s="259"/>
      <c r="E976" s="144" t="s">
        <v>5479</v>
      </c>
      <c r="F976" s="144" t="s">
        <v>5543</v>
      </c>
      <c r="G976" s="318" t="s">
        <v>5544</v>
      </c>
      <c r="H976" s="259"/>
      <c r="I976" s="145" t="s">
        <v>170</v>
      </c>
      <c r="J976" s="317" t="s">
        <v>5472</v>
      </c>
      <c r="K976" s="259"/>
      <c r="L976" s="144" t="s">
        <v>5473</v>
      </c>
      <c r="M976" s="318" t="s">
        <v>5543</v>
      </c>
      <c r="N976" s="259"/>
      <c r="O976" s="317" t="s">
        <v>5544</v>
      </c>
      <c r="P976" s="259"/>
      <c r="Q976" s="146"/>
      <c r="R976" s="147"/>
    </row>
    <row r="977" spans="1:18" ht="21" hidden="1" customHeight="1">
      <c r="A977" s="316" t="s">
        <v>4991</v>
      </c>
      <c r="B977" s="259"/>
      <c r="C977" s="325" t="s">
        <v>5718</v>
      </c>
      <c r="D977" s="259"/>
      <c r="E977" s="144" t="s">
        <v>5479</v>
      </c>
      <c r="F977" s="144" t="s">
        <v>5543</v>
      </c>
      <c r="G977" s="318" t="s">
        <v>5544</v>
      </c>
      <c r="H977" s="259"/>
      <c r="I977" s="145" t="s">
        <v>170</v>
      </c>
      <c r="J977" s="317" t="s">
        <v>5472</v>
      </c>
      <c r="K977" s="259"/>
      <c r="L977" s="144" t="s">
        <v>5473</v>
      </c>
      <c r="M977" s="318" t="s">
        <v>5543</v>
      </c>
      <c r="N977" s="259"/>
      <c r="O977" s="317" t="s">
        <v>5544</v>
      </c>
      <c r="P977" s="259"/>
      <c r="Q977" s="146"/>
      <c r="R977" s="147"/>
    </row>
    <row r="978" spans="1:18" ht="21" hidden="1" customHeight="1">
      <c r="A978" s="316" t="s">
        <v>4987</v>
      </c>
      <c r="B978" s="259"/>
      <c r="C978" s="325" t="s">
        <v>5718</v>
      </c>
      <c r="D978" s="259"/>
      <c r="E978" s="144" t="s">
        <v>5479</v>
      </c>
      <c r="F978" s="144" t="s">
        <v>5543</v>
      </c>
      <c r="G978" s="318" t="s">
        <v>5544</v>
      </c>
      <c r="H978" s="259"/>
      <c r="I978" s="145" t="s">
        <v>170</v>
      </c>
      <c r="J978" s="317" t="s">
        <v>5472</v>
      </c>
      <c r="K978" s="259"/>
      <c r="L978" s="144" t="s">
        <v>5473</v>
      </c>
      <c r="M978" s="318" t="s">
        <v>5543</v>
      </c>
      <c r="N978" s="259"/>
      <c r="O978" s="317" t="s">
        <v>5544</v>
      </c>
      <c r="P978" s="259"/>
      <c r="Q978" s="146"/>
      <c r="R978" s="147"/>
    </row>
    <row r="979" spans="1:18" ht="21" hidden="1" customHeight="1">
      <c r="A979" s="316" t="s">
        <v>4998</v>
      </c>
      <c r="B979" s="259"/>
      <c r="C979" s="325" t="s">
        <v>5718</v>
      </c>
      <c r="D979" s="259"/>
      <c r="E979" s="144" t="s">
        <v>5479</v>
      </c>
      <c r="F979" s="144" t="s">
        <v>5543</v>
      </c>
      <c r="G979" s="318" t="s">
        <v>5544</v>
      </c>
      <c r="H979" s="259"/>
      <c r="I979" s="145" t="s">
        <v>170</v>
      </c>
      <c r="J979" s="317" t="s">
        <v>5472</v>
      </c>
      <c r="K979" s="259"/>
      <c r="L979" s="144" t="s">
        <v>5473</v>
      </c>
      <c r="M979" s="318" t="s">
        <v>5543</v>
      </c>
      <c r="N979" s="259"/>
      <c r="O979" s="317" t="s">
        <v>5544</v>
      </c>
      <c r="P979" s="259"/>
      <c r="Q979" s="146"/>
      <c r="R979" s="147"/>
    </row>
    <row r="980" spans="1:18" ht="21" hidden="1" customHeight="1">
      <c r="A980" s="316" t="s">
        <v>4994</v>
      </c>
      <c r="B980" s="259"/>
      <c r="C980" s="325" t="s">
        <v>5718</v>
      </c>
      <c r="D980" s="259"/>
      <c r="E980" s="144" t="s">
        <v>5479</v>
      </c>
      <c r="F980" s="144" t="s">
        <v>5543</v>
      </c>
      <c r="G980" s="318" t="s">
        <v>5544</v>
      </c>
      <c r="H980" s="259"/>
      <c r="I980" s="145" t="s">
        <v>170</v>
      </c>
      <c r="J980" s="317" t="s">
        <v>5472</v>
      </c>
      <c r="K980" s="259"/>
      <c r="L980" s="144" t="s">
        <v>5473</v>
      </c>
      <c r="M980" s="318" t="s">
        <v>5543</v>
      </c>
      <c r="N980" s="259"/>
      <c r="O980" s="317" t="s">
        <v>5544</v>
      </c>
      <c r="P980" s="259"/>
      <c r="Q980" s="146"/>
      <c r="R980" s="147"/>
    </row>
    <row r="981" spans="1:18" ht="21" hidden="1" customHeight="1">
      <c r="A981" s="316" t="s">
        <v>5000</v>
      </c>
      <c r="B981" s="259"/>
      <c r="C981" s="325" t="s">
        <v>5718</v>
      </c>
      <c r="D981" s="259"/>
      <c r="E981" s="144" t="s">
        <v>5479</v>
      </c>
      <c r="F981" s="144" t="s">
        <v>5543</v>
      </c>
      <c r="G981" s="318" t="s">
        <v>5544</v>
      </c>
      <c r="H981" s="259"/>
      <c r="I981" s="145" t="s">
        <v>170</v>
      </c>
      <c r="J981" s="317" t="s">
        <v>5472</v>
      </c>
      <c r="K981" s="259"/>
      <c r="L981" s="144" t="s">
        <v>5473</v>
      </c>
      <c r="M981" s="318" t="s">
        <v>5543</v>
      </c>
      <c r="N981" s="259"/>
      <c r="O981" s="317" t="s">
        <v>5544</v>
      </c>
      <c r="P981" s="259"/>
      <c r="Q981" s="146"/>
      <c r="R981" s="147"/>
    </row>
    <row r="982" spans="1:18" ht="21" hidden="1" customHeight="1">
      <c r="A982" s="316" t="s">
        <v>5015</v>
      </c>
      <c r="B982" s="259"/>
      <c r="C982" s="325" t="s">
        <v>5718</v>
      </c>
      <c r="D982" s="259"/>
      <c r="E982" s="144" t="s">
        <v>5479</v>
      </c>
      <c r="F982" s="144" t="s">
        <v>5543</v>
      </c>
      <c r="G982" s="318" t="s">
        <v>5544</v>
      </c>
      <c r="H982" s="259"/>
      <c r="I982" s="145" t="s">
        <v>170</v>
      </c>
      <c r="J982" s="317" t="s">
        <v>5472</v>
      </c>
      <c r="K982" s="259"/>
      <c r="L982" s="144" t="s">
        <v>5473</v>
      </c>
      <c r="M982" s="318" t="s">
        <v>5543</v>
      </c>
      <c r="N982" s="259"/>
      <c r="O982" s="317" t="s">
        <v>5544</v>
      </c>
      <c r="P982" s="259"/>
      <c r="Q982" s="146"/>
      <c r="R982" s="147"/>
    </row>
    <row r="983" spans="1:18" ht="21" hidden="1" customHeight="1">
      <c r="A983" s="316" t="s">
        <v>5005</v>
      </c>
      <c r="B983" s="259"/>
      <c r="C983" s="325" t="s">
        <v>5718</v>
      </c>
      <c r="D983" s="259"/>
      <c r="E983" s="144" t="s">
        <v>5479</v>
      </c>
      <c r="F983" s="144" t="s">
        <v>5543</v>
      </c>
      <c r="G983" s="318" t="s">
        <v>5544</v>
      </c>
      <c r="H983" s="259"/>
      <c r="I983" s="145" t="s">
        <v>170</v>
      </c>
      <c r="J983" s="317" t="s">
        <v>5472</v>
      </c>
      <c r="K983" s="259"/>
      <c r="L983" s="144" t="s">
        <v>5473</v>
      </c>
      <c r="M983" s="318" t="s">
        <v>5543</v>
      </c>
      <c r="N983" s="259"/>
      <c r="O983" s="317" t="s">
        <v>5544</v>
      </c>
      <c r="P983" s="259"/>
      <c r="Q983" s="146"/>
      <c r="R983" s="147"/>
    </row>
    <row r="984" spans="1:18" ht="21" hidden="1" customHeight="1">
      <c r="A984" s="316" t="s">
        <v>5003</v>
      </c>
      <c r="B984" s="259"/>
      <c r="C984" s="325" t="s">
        <v>5718</v>
      </c>
      <c r="D984" s="259"/>
      <c r="E984" s="144" t="s">
        <v>5479</v>
      </c>
      <c r="F984" s="144" t="s">
        <v>5543</v>
      </c>
      <c r="G984" s="318" t="s">
        <v>5544</v>
      </c>
      <c r="H984" s="259"/>
      <c r="I984" s="145" t="s">
        <v>170</v>
      </c>
      <c r="J984" s="317" t="s">
        <v>5472</v>
      </c>
      <c r="K984" s="259"/>
      <c r="L984" s="144" t="s">
        <v>5473</v>
      </c>
      <c r="M984" s="318" t="s">
        <v>5543</v>
      </c>
      <c r="N984" s="259"/>
      <c r="O984" s="317" t="s">
        <v>5544</v>
      </c>
      <c r="P984" s="259"/>
      <c r="Q984" s="146"/>
      <c r="R984" s="147"/>
    </row>
    <row r="985" spans="1:18" ht="21" hidden="1" customHeight="1">
      <c r="A985" s="316" t="s">
        <v>5009</v>
      </c>
      <c r="B985" s="259"/>
      <c r="C985" s="325" t="s">
        <v>5718</v>
      </c>
      <c r="D985" s="259"/>
      <c r="E985" s="144" t="s">
        <v>5479</v>
      </c>
      <c r="F985" s="144" t="s">
        <v>5543</v>
      </c>
      <c r="G985" s="318" t="s">
        <v>5544</v>
      </c>
      <c r="H985" s="259"/>
      <c r="I985" s="145" t="s">
        <v>170</v>
      </c>
      <c r="J985" s="317" t="s">
        <v>5472</v>
      </c>
      <c r="K985" s="259"/>
      <c r="L985" s="144" t="s">
        <v>5473</v>
      </c>
      <c r="M985" s="318" t="s">
        <v>5543</v>
      </c>
      <c r="N985" s="259"/>
      <c r="O985" s="317" t="s">
        <v>5544</v>
      </c>
      <c r="P985" s="259"/>
      <c r="Q985" s="146"/>
      <c r="R985" s="147"/>
    </row>
    <row r="986" spans="1:18" ht="21" hidden="1" customHeight="1">
      <c r="A986" s="316" t="s">
        <v>5007</v>
      </c>
      <c r="B986" s="259"/>
      <c r="C986" s="325" t="s">
        <v>5718</v>
      </c>
      <c r="D986" s="259"/>
      <c r="E986" s="144" t="s">
        <v>5479</v>
      </c>
      <c r="F986" s="144" t="s">
        <v>5543</v>
      </c>
      <c r="G986" s="318" t="s">
        <v>5544</v>
      </c>
      <c r="H986" s="259"/>
      <c r="I986" s="145" t="s">
        <v>170</v>
      </c>
      <c r="J986" s="317" t="s">
        <v>5472</v>
      </c>
      <c r="K986" s="259"/>
      <c r="L986" s="144" t="s">
        <v>5473</v>
      </c>
      <c r="M986" s="318" t="s">
        <v>5543</v>
      </c>
      <c r="N986" s="259"/>
      <c r="O986" s="317" t="s">
        <v>5544</v>
      </c>
      <c r="P986" s="259"/>
      <c r="Q986" s="146"/>
      <c r="R986" s="147"/>
    </row>
    <row r="987" spans="1:18" ht="21" hidden="1" customHeight="1">
      <c r="A987" s="316" t="s">
        <v>5013</v>
      </c>
      <c r="B987" s="259"/>
      <c r="C987" s="325" t="s">
        <v>5718</v>
      </c>
      <c r="D987" s="259"/>
      <c r="E987" s="144" t="s">
        <v>5479</v>
      </c>
      <c r="F987" s="144" t="s">
        <v>5543</v>
      </c>
      <c r="G987" s="318" t="s">
        <v>5544</v>
      </c>
      <c r="H987" s="259"/>
      <c r="I987" s="145" t="s">
        <v>170</v>
      </c>
      <c r="J987" s="317" t="s">
        <v>5472</v>
      </c>
      <c r="K987" s="259"/>
      <c r="L987" s="144" t="s">
        <v>5473</v>
      </c>
      <c r="M987" s="318" t="s">
        <v>5543</v>
      </c>
      <c r="N987" s="259"/>
      <c r="O987" s="317" t="s">
        <v>5544</v>
      </c>
      <c r="P987" s="259"/>
      <c r="Q987" s="146"/>
      <c r="R987" s="147"/>
    </row>
    <row r="988" spans="1:18" ht="21" hidden="1" customHeight="1">
      <c r="A988" s="316" t="s">
        <v>5011</v>
      </c>
      <c r="B988" s="259"/>
      <c r="C988" s="325" t="s">
        <v>5718</v>
      </c>
      <c r="D988" s="259"/>
      <c r="E988" s="138" t="s">
        <v>5479</v>
      </c>
      <c r="F988" s="144" t="s">
        <v>5543</v>
      </c>
      <c r="G988" s="318" t="s">
        <v>5544</v>
      </c>
      <c r="H988" s="259"/>
      <c r="I988" s="145" t="s">
        <v>170</v>
      </c>
      <c r="J988" s="317" t="s">
        <v>5472</v>
      </c>
      <c r="K988" s="259"/>
      <c r="L988" s="144" t="s">
        <v>5473</v>
      </c>
      <c r="M988" s="318" t="s">
        <v>5543</v>
      </c>
      <c r="N988" s="259"/>
      <c r="O988" s="317" t="s">
        <v>5544</v>
      </c>
      <c r="P988" s="259"/>
      <c r="Q988" s="146"/>
      <c r="R988" s="147"/>
    </row>
    <row r="989" spans="1:18" ht="21" hidden="1" customHeight="1">
      <c r="A989" s="316" t="s">
        <v>2492</v>
      </c>
      <c r="B989" s="259"/>
      <c r="C989" s="325" t="s">
        <v>5719</v>
      </c>
      <c r="D989" s="259"/>
      <c r="E989" s="138" t="s">
        <v>5479</v>
      </c>
      <c r="F989" s="144" t="s">
        <v>5543</v>
      </c>
      <c r="G989" s="318" t="s">
        <v>5544</v>
      </c>
      <c r="H989" s="259"/>
      <c r="I989" s="145" t="s">
        <v>170</v>
      </c>
      <c r="J989" s="317" t="s">
        <v>5472</v>
      </c>
      <c r="K989" s="259"/>
      <c r="L989" s="144" t="s">
        <v>5473</v>
      </c>
      <c r="M989" s="318" t="s">
        <v>5543</v>
      </c>
      <c r="N989" s="259"/>
      <c r="O989" s="317" t="s">
        <v>5544</v>
      </c>
      <c r="P989" s="259"/>
      <c r="Q989" s="146" t="s">
        <v>5720</v>
      </c>
      <c r="R989" s="147"/>
    </row>
    <row r="990" spans="1:18" ht="21" hidden="1" customHeight="1">
      <c r="A990" s="316" t="s">
        <v>4616</v>
      </c>
      <c r="B990" s="259"/>
      <c r="C990" s="325" t="s">
        <v>5721</v>
      </c>
      <c r="D990" s="259"/>
      <c r="E990" s="138" t="s">
        <v>2219</v>
      </c>
      <c r="F990" s="144" t="s">
        <v>5543</v>
      </c>
      <c r="G990" s="318" t="s">
        <v>5544</v>
      </c>
      <c r="H990" s="259"/>
      <c r="I990" s="145" t="s">
        <v>170</v>
      </c>
      <c r="J990" s="317" t="s">
        <v>5472</v>
      </c>
      <c r="K990" s="259"/>
      <c r="L990" s="144" t="s">
        <v>5473</v>
      </c>
      <c r="M990" s="318" t="s">
        <v>5543</v>
      </c>
      <c r="N990" s="259"/>
      <c r="O990" s="317" t="s">
        <v>5544</v>
      </c>
      <c r="P990" s="259"/>
      <c r="Q990" s="146" t="s">
        <v>5722</v>
      </c>
      <c r="R990" s="147"/>
    </row>
    <row r="991" spans="1:18" ht="21" hidden="1" customHeight="1">
      <c r="A991" s="316" t="s">
        <v>4618</v>
      </c>
      <c r="B991" s="259"/>
      <c r="C991" s="325" t="s">
        <v>5721</v>
      </c>
      <c r="D991" s="259"/>
      <c r="E991" s="138" t="s">
        <v>2219</v>
      </c>
      <c r="F991" s="144" t="s">
        <v>5543</v>
      </c>
      <c r="G991" s="318" t="s">
        <v>5544</v>
      </c>
      <c r="H991" s="259"/>
      <c r="I991" s="145" t="s">
        <v>170</v>
      </c>
      <c r="J991" s="317" t="s">
        <v>5472</v>
      </c>
      <c r="K991" s="259"/>
      <c r="L991" s="144" t="s">
        <v>5473</v>
      </c>
      <c r="M991" s="318" t="s">
        <v>5543</v>
      </c>
      <c r="N991" s="259"/>
      <c r="O991" s="317" t="s">
        <v>5544</v>
      </c>
      <c r="P991" s="259"/>
      <c r="Q991" s="146" t="s">
        <v>5722</v>
      </c>
      <c r="R991" s="147"/>
    </row>
    <row r="992" spans="1:18" ht="21" hidden="1" customHeight="1">
      <c r="A992" s="316" t="s">
        <v>4619</v>
      </c>
      <c r="B992" s="259"/>
      <c r="C992" s="325" t="s">
        <v>5721</v>
      </c>
      <c r="D992" s="259"/>
      <c r="E992" s="138" t="s">
        <v>2219</v>
      </c>
      <c r="F992" s="144" t="s">
        <v>5543</v>
      </c>
      <c r="G992" s="318" t="s">
        <v>5544</v>
      </c>
      <c r="H992" s="259"/>
      <c r="I992" s="145" t="s">
        <v>170</v>
      </c>
      <c r="J992" s="317" t="s">
        <v>5472</v>
      </c>
      <c r="K992" s="259"/>
      <c r="L992" s="144" t="s">
        <v>5473</v>
      </c>
      <c r="M992" s="318" t="s">
        <v>5543</v>
      </c>
      <c r="N992" s="259"/>
      <c r="O992" s="317" t="s">
        <v>5544</v>
      </c>
      <c r="P992" s="259"/>
      <c r="Q992" s="146" t="s">
        <v>5722</v>
      </c>
      <c r="R992" s="147"/>
    </row>
    <row r="993" spans="1:18" ht="21" hidden="1" customHeight="1">
      <c r="A993" s="316" t="s">
        <v>4620</v>
      </c>
      <c r="B993" s="259"/>
      <c r="C993" s="325" t="s">
        <v>5721</v>
      </c>
      <c r="D993" s="259"/>
      <c r="E993" s="138" t="s">
        <v>2219</v>
      </c>
      <c r="F993" s="144" t="s">
        <v>5543</v>
      </c>
      <c r="G993" s="318" t="s">
        <v>5544</v>
      </c>
      <c r="H993" s="259"/>
      <c r="I993" s="145" t="s">
        <v>170</v>
      </c>
      <c r="J993" s="317" t="s">
        <v>5472</v>
      </c>
      <c r="K993" s="259"/>
      <c r="L993" s="144" t="s">
        <v>5473</v>
      </c>
      <c r="M993" s="318" t="s">
        <v>5543</v>
      </c>
      <c r="N993" s="259"/>
      <c r="O993" s="317" t="s">
        <v>5544</v>
      </c>
      <c r="P993" s="259"/>
      <c r="Q993" s="146" t="s">
        <v>5723</v>
      </c>
      <c r="R993" s="147"/>
    </row>
    <row r="994" spans="1:18" ht="21" hidden="1" customHeight="1">
      <c r="A994" s="316" t="s">
        <v>4622</v>
      </c>
      <c r="B994" s="259"/>
      <c r="C994" s="325" t="s">
        <v>5721</v>
      </c>
      <c r="D994" s="259"/>
      <c r="E994" s="138" t="s">
        <v>2219</v>
      </c>
      <c r="F994" s="144" t="s">
        <v>5543</v>
      </c>
      <c r="G994" s="318" t="s">
        <v>5544</v>
      </c>
      <c r="H994" s="259"/>
      <c r="I994" s="145" t="s">
        <v>170</v>
      </c>
      <c r="J994" s="317" t="s">
        <v>5472</v>
      </c>
      <c r="K994" s="259"/>
      <c r="L994" s="144" t="s">
        <v>5473</v>
      </c>
      <c r="M994" s="318" t="s">
        <v>5543</v>
      </c>
      <c r="N994" s="259"/>
      <c r="O994" s="317" t="s">
        <v>5544</v>
      </c>
      <c r="P994" s="259"/>
      <c r="Q994" s="146" t="s">
        <v>5723</v>
      </c>
      <c r="R994" s="147"/>
    </row>
    <row r="995" spans="1:18" ht="21" hidden="1" customHeight="1">
      <c r="A995" s="316" t="s">
        <v>4623</v>
      </c>
      <c r="B995" s="259"/>
      <c r="C995" s="325" t="s">
        <v>5721</v>
      </c>
      <c r="D995" s="259"/>
      <c r="E995" s="138" t="s">
        <v>2219</v>
      </c>
      <c r="F995" s="144" t="s">
        <v>5543</v>
      </c>
      <c r="G995" s="318" t="s">
        <v>5544</v>
      </c>
      <c r="H995" s="259"/>
      <c r="I995" s="145" t="s">
        <v>170</v>
      </c>
      <c r="J995" s="317" t="s">
        <v>5472</v>
      </c>
      <c r="K995" s="259"/>
      <c r="L995" s="144" t="s">
        <v>5473</v>
      </c>
      <c r="M995" s="318" t="s">
        <v>5543</v>
      </c>
      <c r="N995" s="259"/>
      <c r="O995" s="317" t="s">
        <v>5544</v>
      </c>
      <c r="P995" s="259"/>
      <c r="Q995" s="146" t="s">
        <v>5723</v>
      </c>
      <c r="R995" s="147"/>
    </row>
    <row r="996" spans="1:18" ht="21" hidden="1" customHeight="1">
      <c r="A996" s="316" t="s">
        <v>4684</v>
      </c>
      <c r="B996" s="259"/>
      <c r="C996" s="325" t="s">
        <v>5721</v>
      </c>
      <c r="D996" s="259"/>
      <c r="E996" s="138" t="s">
        <v>2219</v>
      </c>
      <c r="F996" s="144" t="s">
        <v>5543</v>
      </c>
      <c r="G996" s="318" t="s">
        <v>5544</v>
      </c>
      <c r="H996" s="259"/>
      <c r="I996" s="145" t="s">
        <v>170</v>
      </c>
      <c r="J996" s="317" t="s">
        <v>5472</v>
      </c>
      <c r="K996" s="259"/>
      <c r="L996" s="144" t="s">
        <v>5473</v>
      </c>
      <c r="M996" s="318" t="s">
        <v>5543</v>
      </c>
      <c r="N996" s="259"/>
      <c r="O996" s="317" t="s">
        <v>5544</v>
      </c>
      <c r="P996" s="259"/>
      <c r="Q996" s="146" t="s">
        <v>5724</v>
      </c>
      <c r="R996" s="147"/>
    </row>
    <row r="997" spans="1:18" ht="21" hidden="1" customHeight="1">
      <c r="A997" s="316" t="s">
        <v>4681</v>
      </c>
      <c r="B997" s="259"/>
      <c r="C997" s="325" t="s">
        <v>5721</v>
      </c>
      <c r="D997" s="259"/>
      <c r="E997" s="138" t="s">
        <v>2219</v>
      </c>
      <c r="F997" s="144" t="s">
        <v>5543</v>
      </c>
      <c r="G997" s="318" t="s">
        <v>5544</v>
      </c>
      <c r="H997" s="259"/>
      <c r="I997" s="145" t="s">
        <v>170</v>
      </c>
      <c r="J997" s="317" t="s">
        <v>5472</v>
      </c>
      <c r="K997" s="259"/>
      <c r="L997" s="144" t="s">
        <v>5473</v>
      </c>
      <c r="M997" s="318" t="s">
        <v>5543</v>
      </c>
      <c r="N997" s="259"/>
      <c r="O997" s="317" t="s">
        <v>5544</v>
      </c>
      <c r="P997" s="259"/>
      <c r="Q997" s="146" t="s">
        <v>5725</v>
      </c>
      <c r="R997" s="147"/>
    </row>
    <row r="998" spans="1:18" ht="21" hidden="1" customHeight="1">
      <c r="A998" s="316" t="s">
        <v>4683</v>
      </c>
      <c r="B998" s="259"/>
      <c r="C998" s="325" t="s">
        <v>5721</v>
      </c>
      <c r="D998" s="259"/>
      <c r="E998" s="138" t="s">
        <v>2219</v>
      </c>
      <c r="F998" s="144" t="s">
        <v>5543</v>
      </c>
      <c r="G998" s="318" t="s">
        <v>5544</v>
      </c>
      <c r="H998" s="259"/>
      <c r="I998" s="145" t="s">
        <v>170</v>
      </c>
      <c r="J998" s="317" t="s">
        <v>5472</v>
      </c>
      <c r="K998" s="259"/>
      <c r="L998" s="144" t="s">
        <v>5473</v>
      </c>
      <c r="M998" s="318" t="s">
        <v>5543</v>
      </c>
      <c r="N998" s="259"/>
      <c r="O998" s="317" t="s">
        <v>5544</v>
      </c>
      <c r="P998" s="259"/>
      <c r="Q998" s="146" t="s">
        <v>5725</v>
      </c>
      <c r="R998" s="147"/>
    </row>
    <row r="999" spans="1:18" s="153" customFormat="1" ht="21" hidden="1" customHeight="1">
      <c r="A999" s="327" t="s">
        <v>4685</v>
      </c>
      <c r="B999" s="259"/>
      <c r="C999" s="337" t="s">
        <v>5721</v>
      </c>
      <c r="D999" s="259"/>
      <c r="E999" s="166" t="s">
        <v>2219</v>
      </c>
      <c r="F999" s="149" t="s">
        <v>5543</v>
      </c>
      <c r="G999" s="329" t="s">
        <v>5544</v>
      </c>
      <c r="H999" s="259"/>
      <c r="I999" s="150" t="s">
        <v>170</v>
      </c>
      <c r="J999" s="328" t="s">
        <v>5472</v>
      </c>
      <c r="K999" s="259"/>
      <c r="L999" s="149" t="s">
        <v>5473</v>
      </c>
      <c r="M999" s="329" t="s">
        <v>5543</v>
      </c>
      <c r="N999" s="259"/>
      <c r="O999" s="328" t="s">
        <v>5544</v>
      </c>
      <c r="P999" s="259"/>
      <c r="Q999" s="151" t="s">
        <v>5725</v>
      </c>
      <c r="R999" s="152"/>
    </row>
    <row r="1000" spans="1:18" s="153" customFormat="1" ht="21" hidden="1" customHeight="1">
      <c r="A1000" s="327" t="s">
        <v>4687</v>
      </c>
      <c r="B1000" s="259"/>
      <c r="C1000" s="337" t="s">
        <v>5721</v>
      </c>
      <c r="D1000" s="259"/>
      <c r="E1000" s="166" t="s">
        <v>2219</v>
      </c>
      <c r="F1000" s="149" t="s">
        <v>5543</v>
      </c>
      <c r="G1000" s="329" t="s">
        <v>5544</v>
      </c>
      <c r="H1000" s="259"/>
      <c r="I1000" s="150" t="s">
        <v>170</v>
      </c>
      <c r="J1000" s="328" t="s">
        <v>5472</v>
      </c>
      <c r="K1000" s="259"/>
      <c r="L1000" s="149" t="s">
        <v>5473</v>
      </c>
      <c r="M1000" s="329" t="s">
        <v>5543</v>
      </c>
      <c r="N1000" s="259"/>
      <c r="O1000" s="328" t="s">
        <v>5544</v>
      </c>
      <c r="P1000" s="259"/>
      <c r="Q1000" s="151" t="s">
        <v>5725</v>
      </c>
      <c r="R1000" s="152"/>
    </row>
    <row r="1001" spans="1:18" ht="21" hidden="1" customHeight="1">
      <c r="A1001" s="316" t="s">
        <v>4688</v>
      </c>
      <c r="B1001" s="259"/>
      <c r="C1001" s="325" t="s">
        <v>5721</v>
      </c>
      <c r="D1001" s="259"/>
      <c r="E1001" s="138" t="s">
        <v>2219</v>
      </c>
      <c r="F1001" s="144" t="s">
        <v>5543</v>
      </c>
      <c r="G1001" s="318" t="s">
        <v>5544</v>
      </c>
      <c r="H1001" s="259"/>
      <c r="I1001" s="145" t="s">
        <v>170</v>
      </c>
      <c r="J1001" s="317" t="s">
        <v>5472</v>
      </c>
      <c r="K1001" s="259"/>
      <c r="L1001" s="144" t="s">
        <v>5473</v>
      </c>
      <c r="M1001" s="318" t="s">
        <v>5543</v>
      </c>
      <c r="N1001" s="259"/>
      <c r="O1001" s="317" t="s">
        <v>5544</v>
      </c>
      <c r="P1001" s="259"/>
      <c r="Q1001" s="146" t="s">
        <v>5725</v>
      </c>
      <c r="R1001" s="147"/>
    </row>
    <row r="1002" spans="1:18" ht="21" hidden="1" customHeight="1">
      <c r="A1002" s="316" t="s">
        <v>4614</v>
      </c>
      <c r="B1002" s="259"/>
      <c r="C1002" s="325" t="s">
        <v>5726</v>
      </c>
      <c r="D1002" s="259"/>
      <c r="E1002" s="138" t="s">
        <v>2219</v>
      </c>
      <c r="F1002" s="144" t="s">
        <v>5543</v>
      </c>
      <c r="G1002" s="318" t="s">
        <v>5544</v>
      </c>
      <c r="H1002" s="259"/>
      <c r="I1002" s="145" t="s">
        <v>170</v>
      </c>
      <c r="J1002" s="317" t="s">
        <v>5472</v>
      </c>
      <c r="K1002" s="259"/>
      <c r="L1002" s="144" t="s">
        <v>5473</v>
      </c>
      <c r="M1002" s="318" t="s">
        <v>5543</v>
      </c>
      <c r="N1002" s="259"/>
      <c r="O1002" s="317" t="s">
        <v>5544</v>
      </c>
      <c r="P1002" s="259"/>
      <c r="Q1002" s="146" t="s">
        <v>4615</v>
      </c>
      <c r="R1002" s="147"/>
    </row>
    <row r="1003" spans="1:18" ht="21" hidden="1" customHeight="1">
      <c r="A1003" s="316" t="s">
        <v>5183</v>
      </c>
      <c r="B1003" s="259"/>
      <c r="C1003" s="325" t="s">
        <v>5727</v>
      </c>
      <c r="D1003" s="259"/>
      <c r="E1003" s="138" t="s">
        <v>5479</v>
      </c>
      <c r="F1003" s="144" t="s">
        <v>5728</v>
      </c>
      <c r="G1003" s="318" t="s">
        <v>5550</v>
      </c>
      <c r="H1003" s="259"/>
      <c r="I1003" s="145" t="s">
        <v>5729</v>
      </c>
      <c r="J1003" s="317" t="s">
        <v>2218</v>
      </c>
      <c r="K1003" s="259"/>
      <c r="L1003" s="144" t="s">
        <v>5473</v>
      </c>
      <c r="M1003" s="318" t="s">
        <v>5728</v>
      </c>
      <c r="N1003" s="259"/>
      <c r="O1003" s="317" t="s">
        <v>5730</v>
      </c>
      <c r="P1003" s="259"/>
      <c r="Q1003" s="146"/>
      <c r="R1003" s="147"/>
    </row>
    <row r="1004" spans="1:18" ht="21" hidden="1" customHeight="1">
      <c r="A1004" s="316" t="s">
        <v>5186</v>
      </c>
      <c r="B1004" s="259"/>
      <c r="C1004" s="325" t="s">
        <v>5727</v>
      </c>
      <c r="D1004" s="259"/>
      <c r="E1004" s="138" t="s">
        <v>5479</v>
      </c>
      <c r="F1004" s="144" t="s">
        <v>5728</v>
      </c>
      <c r="G1004" s="318" t="s">
        <v>5550</v>
      </c>
      <c r="H1004" s="259"/>
      <c r="I1004" s="145" t="s">
        <v>5729</v>
      </c>
      <c r="J1004" s="317" t="s">
        <v>2218</v>
      </c>
      <c r="K1004" s="259"/>
      <c r="L1004" s="144" t="s">
        <v>5473</v>
      </c>
      <c r="M1004" s="318" t="s">
        <v>5728</v>
      </c>
      <c r="N1004" s="259"/>
      <c r="O1004" s="317" t="s">
        <v>5730</v>
      </c>
      <c r="P1004" s="259"/>
      <c r="Q1004" s="146"/>
      <c r="R1004" s="147"/>
    </row>
    <row r="1005" spans="1:18" ht="21" hidden="1" customHeight="1">
      <c r="A1005" s="316" t="s">
        <v>5189</v>
      </c>
      <c r="B1005" s="259"/>
      <c r="C1005" s="325" t="s">
        <v>5727</v>
      </c>
      <c r="D1005" s="259"/>
      <c r="E1005" s="138" t="s">
        <v>5479</v>
      </c>
      <c r="F1005" s="144" t="s">
        <v>5728</v>
      </c>
      <c r="G1005" s="318" t="s">
        <v>5550</v>
      </c>
      <c r="H1005" s="259"/>
      <c r="I1005" s="145" t="s">
        <v>5729</v>
      </c>
      <c r="J1005" s="317" t="s">
        <v>2218</v>
      </c>
      <c r="K1005" s="259"/>
      <c r="L1005" s="144" t="s">
        <v>5473</v>
      </c>
      <c r="M1005" s="318" t="s">
        <v>5728</v>
      </c>
      <c r="N1005" s="259"/>
      <c r="O1005" s="317" t="s">
        <v>5730</v>
      </c>
      <c r="P1005" s="259"/>
      <c r="Q1005" s="146"/>
      <c r="R1005" s="147"/>
    </row>
    <row r="1006" spans="1:18" ht="21" hidden="1" customHeight="1">
      <c r="A1006" s="316" t="s">
        <v>5192</v>
      </c>
      <c r="B1006" s="259"/>
      <c r="C1006" s="325" t="s">
        <v>5727</v>
      </c>
      <c r="D1006" s="259"/>
      <c r="E1006" s="138" t="s">
        <v>5479</v>
      </c>
      <c r="F1006" s="144" t="s">
        <v>5728</v>
      </c>
      <c r="G1006" s="318" t="s">
        <v>5550</v>
      </c>
      <c r="H1006" s="259"/>
      <c r="I1006" s="145" t="s">
        <v>5729</v>
      </c>
      <c r="J1006" s="317" t="s">
        <v>2218</v>
      </c>
      <c r="K1006" s="259"/>
      <c r="L1006" s="144" t="s">
        <v>5473</v>
      </c>
      <c r="M1006" s="318" t="s">
        <v>5728</v>
      </c>
      <c r="N1006" s="259"/>
      <c r="O1006" s="317" t="s">
        <v>5730</v>
      </c>
      <c r="P1006" s="259"/>
      <c r="Q1006" s="146"/>
      <c r="R1006" s="147"/>
    </row>
    <row r="1007" spans="1:18" ht="21" customHeight="1">
      <c r="A1007" s="332" t="s">
        <v>5731</v>
      </c>
      <c r="B1007" s="259"/>
      <c r="C1007" s="333" t="s">
        <v>5549</v>
      </c>
      <c r="D1007" s="259"/>
      <c r="E1007" s="164" t="s">
        <v>2219</v>
      </c>
      <c r="F1007" s="155" t="s">
        <v>5728</v>
      </c>
      <c r="G1007" s="334" t="s">
        <v>5732</v>
      </c>
      <c r="H1007" s="259"/>
      <c r="I1007" s="156" t="s">
        <v>170</v>
      </c>
      <c r="J1007" s="335" t="s">
        <v>2218</v>
      </c>
      <c r="K1007" s="259"/>
      <c r="L1007" s="155" t="s">
        <v>5473</v>
      </c>
      <c r="M1007" s="334" t="s">
        <v>5728</v>
      </c>
      <c r="N1007" s="259"/>
      <c r="O1007" s="335" t="s">
        <v>5730</v>
      </c>
      <c r="P1007" s="259"/>
      <c r="Q1007" s="157"/>
      <c r="R1007" s="158" t="s">
        <v>5532</v>
      </c>
    </row>
    <row r="1008" spans="1:18" ht="21" customHeight="1">
      <c r="A1008" s="332" t="s">
        <v>5733</v>
      </c>
      <c r="B1008" s="259"/>
      <c r="C1008" s="333" t="s">
        <v>5549</v>
      </c>
      <c r="D1008" s="259"/>
      <c r="E1008" s="164" t="s">
        <v>2219</v>
      </c>
      <c r="F1008" s="155" t="s">
        <v>5728</v>
      </c>
      <c r="G1008" s="334" t="s">
        <v>5732</v>
      </c>
      <c r="H1008" s="259"/>
      <c r="I1008" s="156" t="s">
        <v>170</v>
      </c>
      <c r="J1008" s="335" t="s">
        <v>2218</v>
      </c>
      <c r="K1008" s="259"/>
      <c r="L1008" s="155" t="s">
        <v>5473</v>
      </c>
      <c r="M1008" s="334" t="s">
        <v>5728</v>
      </c>
      <c r="N1008" s="259"/>
      <c r="O1008" s="335" t="s">
        <v>5730</v>
      </c>
      <c r="P1008" s="259"/>
      <c r="Q1008" s="157"/>
      <c r="R1008" s="158" t="s">
        <v>5532</v>
      </c>
    </row>
    <row r="1009" spans="1:18" ht="21" customHeight="1">
      <c r="A1009" s="332" t="s">
        <v>5734</v>
      </c>
      <c r="B1009" s="259"/>
      <c r="C1009" s="333" t="s">
        <v>5549</v>
      </c>
      <c r="D1009" s="259"/>
      <c r="E1009" s="164" t="s">
        <v>2219</v>
      </c>
      <c r="F1009" s="155" t="s">
        <v>5728</v>
      </c>
      <c r="G1009" s="334" t="s">
        <v>5732</v>
      </c>
      <c r="H1009" s="259"/>
      <c r="I1009" s="156" t="s">
        <v>170</v>
      </c>
      <c r="J1009" s="335" t="s">
        <v>2218</v>
      </c>
      <c r="K1009" s="259"/>
      <c r="L1009" s="155" t="s">
        <v>5473</v>
      </c>
      <c r="M1009" s="334" t="s">
        <v>5728</v>
      </c>
      <c r="N1009" s="259"/>
      <c r="O1009" s="335" t="s">
        <v>5730</v>
      </c>
      <c r="P1009" s="259"/>
      <c r="Q1009" s="157"/>
      <c r="R1009" s="158" t="s">
        <v>5532</v>
      </c>
    </row>
    <row r="1010" spans="1:18" ht="21" customHeight="1">
      <c r="A1010" s="332" t="s">
        <v>5735</v>
      </c>
      <c r="B1010" s="259"/>
      <c r="C1010" s="333" t="s">
        <v>5549</v>
      </c>
      <c r="D1010" s="259"/>
      <c r="E1010" s="164" t="s">
        <v>2219</v>
      </c>
      <c r="F1010" s="155" t="s">
        <v>5728</v>
      </c>
      <c r="G1010" s="334" t="s">
        <v>5732</v>
      </c>
      <c r="H1010" s="259"/>
      <c r="I1010" s="156" t="s">
        <v>170</v>
      </c>
      <c r="J1010" s="335" t="s">
        <v>2218</v>
      </c>
      <c r="K1010" s="259"/>
      <c r="L1010" s="155" t="s">
        <v>5473</v>
      </c>
      <c r="M1010" s="334" t="s">
        <v>5728</v>
      </c>
      <c r="N1010" s="259"/>
      <c r="O1010" s="335" t="s">
        <v>5730</v>
      </c>
      <c r="P1010" s="259"/>
      <c r="Q1010" s="157"/>
      <c r="R1010" s="158" t="s">
        <v>5532</v>
      </c>
    </row>
    <row r="1011" spans="1:18" ht="21" hidden="1" customHeight="1">
      <c r="A1011" s="316" t="s">
        <v>5736</v>
      </c>
      <c r="B1011" s="259"/>
      <c r="C1011" s="325" t="s">
        <v>5549</v>
      </c>
      <c r="D1011" s="259"/>
      <c r="E1011" s="138" t="s">
        <v>2219</v>
      </c>
      <c r="F1011" s="144" t="s">
        <v>5728</v>
      </c>
      <c r="G1011" s="318" t="s">
        <v>5732</v>
      </c>
      <c r="H1011" s="259"/>
      <c r="I1011" s="145" t="s">
        <v>170</v>
      </c>
      <c r="J1011" s="317" t="s">
        <v>2218</v>
      </c>
      <c r="K1011" s="259"/>
      <c r="L1011" s="144" t="s">
        <v>5473</v>
      </c>
      <c r="M1011" s="318" t="s">
        <v>5728</v>
      </c>
      <c r="N1011" s="259"/>
      <c r="O1011" s="317" t="s">
        <v>5730</v>
      </c>
      <c r="P1011" s="259"/>
      <c r="Q1011" s="146"/>
      <c r="R1011" s="147"/>
    </row>
    <row r="1012" spans="1:18" ht="21" hidden="1" customHeight="1">
      <c r="A1012" s="316" t="s">
        <v>5737</v>
      </c>
      <c r="B1012" s="259"/>
      <c r="C1012" s="325" t="s">
        <v>5549</v>
      </c>
      <c r="D1012" s="259"/>
      <c r="E1012" s="138" t="s">
        <v>2219</v>
      </c>
      <c r="F1012" s="144" t="s">
        <v>5728</v>
      </c>
      <c r="G1012" s="318" t="s">
        <v>5732</v>
      </c>
      <c r="H1012" s="259"/>
      <c r="I1012" s="145" t="s">
        <v>170</v>
      </c>
      <c r="J1012" s="317" t="s">
        <v>2218</v>
      </c>
      <c r="K1012" s="259"/>
      <c r="L1012" s="144" t="s">
        <v>5473</v>
      </c>
      <c r="M1012" s="318" t="s">
        <v>5728</v>
      </c>
      <c r="N1012" s="259"/>
      <c r="O1012" s="317" t="s">
        <v>5730</v>
      </c>
      <c r="P1012" s="259"/>
      <c r="Q1012" s="146"/>
      <c r="R1012" s="147"/>
    </row>
    <row r="1013" spans="1:18" ht="21" hidden="1" customHeight="1">
      <c r="A1013" s="316" t="s">
        <v>5738</v>
      </c>
      <c r="B1013" s="259"/>
      <c r="C1013" s="325" t="s">
        <v>5549</v>
      </c>
      <c r="D1013" s="259"/>
      <c r="E1013" s="138" t="s">
        <v>2219</v>
      </c>
      <c r="F1013" s="144" t="s">
        <v>5728</v>
      </c>
      <c r="G1013" s="318" t="s">
        <v>5732</v>
      </c>
      <c r="H1013" s="259"/>
      <c r="I1013" s="145" t="s">
        <v>170</v>
      </c>
      <c r="J1013" s="317" t="s">
        <v>2218</v>
      </c>
      <c r="K1013" s="259"/>
      <c r="L1013" s="144" t="s">
        <v>5473</v>
      </c>
      <c r="M1013" s="318" t="s">
        <v>5728</v>
      </c>
      <c r="N1013" s="259"/>
      <c r="O1013" s="317" t="s">
        <v>5730</v>
      </c>
      <c r="P1013" s="259"/>
      <c r="Q1013" s="146"/>
      <c r="R1013" s="147"/>
    </row>
    <row r="1014" spans="1:18" ht="21" hidden="1" customHeight="1">
      <c r="A1014" s="316" t="s">
        <v>5739</v>
      </c>
      <c r="B1014" s="259"/>
      <c r="C1014" s="325" t="s">
        <v>5549</v>
      </c>
      <c r="D1014" s="259"/>
      <c r="E1014" s="138" t="s">
        <v>2219</v>
      </c>
      <c r="F1014" s="144" t="s">
        <v>5728</v>
      </c>
      <c r="G1014" s="318" t="s">
        <v>5732</v>
      </c>
      <c r="H1014" s="259"/>
      <c r="I1014" s="145" t="s">
        <v>170</v>
      </c>
      <c r="J1014" s="317" t="s">
        <v>2218</v>
      </c>
      <c r="K1014" s="259"/>
      <c r="L1014" s="144" t="s">
        <v>5473</v>
      </c>
      <c r="M1014" s="318" t="s">
        <v>5728</v>
      </c>
      <c r="N1014" s="259"/>
      <c r="O1014" s="317" t="s">
        <v>5730</v>
      </c>
      <c r="P1014" s="259"/>
      <c r="Q1014" s="146"/>
      <c r="R1014" s="147"/>
    </row>
    <row r="1015" spans="1:18" ht="21" hidden="1" customHeight="1">
      <c r="A1015" s="316" t="s">
        <v>5740</v>
      </c>
      <c r="B1015" s="259"/>
      <c r="C1015" s="325" t="s">
        <v>5549</v>
      </c>
      <c r="D1015" s="259"/>
      <c r="E1015" s="138" t="s">
        <v>2219</v>
      </c>
      <c r="F1015" s="144" t="s">
        <v>5728</v>
      </c>
      <c r="G1015" s="318" t="s">
        <v>5732</v>
      </c>
      <c r="H1015" s="259"/>
      <c r="I1015" s="145" t="s">
        <v>170</v>
      </c>
      <c r="J1015" s="317" t="s">
        <v>2218</v>
      </c>
      <c r="K1015" s="259"/>
      <c r="L1015" s="144" t="s">
        <v>5473</v>
      </c>
      <c r="M1015" s="318" t="s">
        <v>5728</v>
      </c>
      <c r="N1015" s="259"/>
      <c r="O1015" s="317" t="s">
        <v>5730</v>
      </c>
      <c r="P1015" s="259"/>
      <c r="Q1015" s="146"/>
      <c r="R1015" s="147"/>
    </row>
    <row r="1016" spans="1:18" ht="21" hidden="1" customHeight="1">
      <c r="A1016" s="316" t="s">
        <v>5741</v>
      </c>
      <c r="B1016" s="259"/>
      <c r="C1016" s="325" t="s">
        <v>5549</v>
      </c>
      <c r="D1016" s="259"/>
      <c r="E1016" s="138" t="s">
        <v>2219</v>
      </c>
      <c r="F1016" s="144" t="s">
        <v>5728</v>
      </c>
      <c r="G1016" s="318" t="s">
        <v>5732</v>
      </c>
      <c r="H1016" s="259"/>
      <c r="I1016" s="145" t="s">
        <v>170</v>
      </c>
      <c r="J1016" s="317" t="s">
        <v>2218</v>
      </c>
      <c r="K1016" s="259"/>
      <c r="L1016" s="144" t="s">
        <v>5473</v>
      </c>
      <c r="M1016" s="318" t="s">
        <v>5728</v>
      </c>
      <c r="N1016" s="259"/>
      <c r="O1016" s="317" t="s">
        <v>5730</v>
      </c>
      <c r="P1016" s="259"/>
      <c r="Q1016" s="146"/>
      <c r="R1016" s="147"/>
    </row>
    <row r="1017" spans="1:18" ht="21" hidden="1" customHeight="1">
      <c r="A1017" s="316" t="s">
        <v>5742</v>
      </c>
      <c r="B1017" s="259"/>
      <c r="C1017" s="325" t="s">
        <v>5549</v>
      </c>
      <c r="D1017" s="259"/>
      <c r="E1017" s="138" t="s">
        <v>2219</v>
      </c>
      <c r="F1017" s="144" t="s">
        <v>5728</v>
      </c>
      <c r="G1017" s="318" t="s">
        <v>5732</v>
      </c>
      <c r="H1017" s="259"/>
      <c r="I1017" s="145" t="s">
        <v>170</v>
      </c>
      <c r="J1017" s="317" t="s">
        <v>2218</v>
      </c>
      <c r="K1017" s="259"/>
      <c r="L1017" s="144" t="s">
        <v>5473</v>
      </c>
      <c r="M1017" s="318" t="s">
        <v>5728</v>
      </c>
      <c r="N1017" s="259"/>
      <c r="O1017" s="317" t="s">
        <v>5730</v>
      </c>
      <c r="P1017" s="259"/>
      <c r="Q1017" s="146"/>
      <c r="R1017" s="147"/>
    </row>
    <row r="1018" spans="1:18" ht="21" hidden="1" customHeight="1">
      <c r="A1018" s="316" t="s">
        <v>5743</v>
      </c>
      <c r="B1018" s="259"/>
      <c r="C1018" s="325" t="s">
        <v>5549</v>
      </c>
      <c r="D1018" s="259"/>
      <c r="E1018" s="138" t="s">
        <v>2219</v>
      </c>
      <c r="F1018" s="144" t="s">
        <v>5728</v>
      </c>
      <c r="G1018" s="318" t="s">
        <v>5732</v>
      </c>
      <c r="H1018" s="259"/>
      <c r="I1018" s="145" t="s">
        <v>170</v>
      </c>
      <c r="J1018" s="317" t="s">
        <v>2218</v>
      </c>
      <c r="K1018" s="259"/>
      <c r="L1018" s="144" t="s">
        <v>5473</v>
      </c>
      <c r="M1018" s="318" t="s">
        <v>5728</v>
      </c>
      <c r="N1018" s="259"/>
      <c r="O1018" s="317" t="s">
        <v>5730</v>
      </c>
      <c r="P1018" s="259"/>
      <c r="Q1018" s="146"/>
      <c r="R1018" s="147"/>
    </row>
    <row r="1019" spans="1:18" ht="21" hidden="1" customHeight="1">
      <c r="A1019" s="316" t="s">
        <v>5744</v>
      </c>
      <c r="B1019" s="259"/>
      <c r="C1019" s="325" t="s">
        <v>5549</v>
      </c>
      <c r="D1019" s="259"/>
      <c r="E1019" s="138" t="s">
        <v>2219</v>
      </c>
      <c r="F1019" s="144" t="s">
        <v>5728</v>
      </c>
      <c r="G1019" s="318" t="s">
        <v>5732</v>
      </c>
      <c r="H1019" s="259"/>
      <c r="I1019" s="145" t="s">
        <v>170</v>
      </c>
      <c r="J1019" s="317" t="s">
        <v>2218</v>
      </c>
      <c r="K1019" s="259"/>
      <c r="L1019" s="144" t="s">
        <v>5473</v>
      </c>
      <c r="M1019" s="318" t="s">
        <v>5728</v>
      </c>
      <c r="N1019" s="259"/>
      <c r="O1019" s="317" t="s">
        <v>5730</v>
      </c>
      <c r="P1019" s="259"/>
      <c r="Q1019" s="146"/>
      <c r="R1019" s="147"/>
    </row>
    <row r="1020" spans="1:18" ht="21" hidden="1" customHeight="1">
      <c r="A1020" s="316" t="s">
        <v>5745</v>
      </c>
      <c r="B1020" s="259"/>
      <c r="C1020" s="325" t="s">
        <v>5549</v>
      </c>
      <c r="D1020" s="259"/>
      <c r="E1020" s="138" t="s">
        <v>2219</v>
      </c>
      <c r="F1020" s="144" t="s">
        <v>5728</v>
      </c>
      <c r="G1020" s="318" t="s">
        <v>5732</v>
      </c>
      <c r="H1020" s="259"/>
      <c r="I1020" s="145" t="s">
        <v>170</v>
      </c>
      <c r="J1020" s="317" t="s">
        <v>2218</v>
      </c>
      <c r="K1020" s="259"/>
      <c r="L1020" s="144" t="s">
        <v>5473</v>
      </c>
      <c r="M1020" s="318" t="s">
        <v>5728</v>
      </c>
      <c r="N1020" s="259"/>
      <c r="O1020" s="317" t="s">
        <v>5730</v>
      </c>
      <c r="P1020" s="259"/>
      <c r="Q1020" s="146"/>
      <c r="R1020" s="147"/>
    </row>
    <row r="1021" spans="1:18" ht="21" hidden="1" customHeight="1">
      <c r="A1021" s="316" t="s">
        <v>5746</v>
      </c>
      <c r="B1021" s="259"/>
      <c r="C1021" s="325" t="s">
        <v>5549</v>
      </c>
      <c r="D1021" s="259"/>
      <c r="E1021" s="138" t="s">
        <v>2219</v>
      </c>
      <c r="F1021" s="144" t="s">
        <v>5728</v>
      </c>
      <c r="G1021" s="318" t="s">
        <v>5732</v>
      </c>
      <c r="H1021" s="259"/>
      <c r="I1021" s="145" t="s">
        <v>170</v>
      </c>
      <c r="J1021" s="317" t="s">
        <v>2218</v>
      </c>
      <c r="K1021" s="259"/>
      <c r="L1021" s="144" t="s">
        <v>5473</v>
      </c>
      <c r="M1021" s="318" t="s">
        <v>5728</v>
      </c>
      <c r="N1021" s="259"/>
      <c r="O1021" s="317" t="s">
        <v>5730</v>
      </c>
      <c r="P1021" s="259"/>
      <c r="Q1021" s="146"/>
      <c r="R1021" s="147"/>
    </row>
    <row r="1022" spans="1:18" ht="21" hidden="1" customHeight="1">
      <c r="A1022" s="316" t="s">
        <v>5747</v>
      </c>
      <c r="B1022" s="259"/>
      <c r="C1022" s="325" t="s">
        <v>5549</v>
      </c>
      <c r="D1022" s="259"/>
      <c r="E1022" s="138" t="s">
        <v>2219</v>
      </c>
      <c r="F1022" s="144" t="s">
        <v>5728</v>
      </c>
      <c r="G1022" s="318" t="s">
        <v>5732</v>
      </c>
      <c r="H1022" s="259"/>
      <c r="I1022" s="145" t="s">
        <v>170</v>
      </c>
      <c r="J1022" s="317" t="s">
        <v>2218</v>
      </c>
      <c r="K1022" s="259"/>
      <c r="L1022" s="144" t="s">
        <v>5473</v>
      </c>
      <c r="M1022" s="318" t="s">
        <v>5728</v>
      </c>
      <c r="N1022" s="259"/>
      <c r="O1022" s="317" t="s">
        <v>5730</v>
      </c>
      <c r="P1022" s="259"/>
      <c r="Q1022" s="146"/>
      <c r="R1022" s="147"/>
    </row>
    <row r="1023" spans="1:18" ht="21" hidden="1" customHeight="1">
      <c r="A1023" s="316" t="s">
        <v>5748</v>
      </c>
      <c r="B1023" s="259"/>
      <c r="C1023" s="325" t="s">
        <v>5549</v>
      </c>
      <c r="D1023" s="259"/>
      <c r="E1023" s="138" t="s">
        <v>2219</v>
      </c>
      <c r="F1023" s="144" t="s">
        <v>5728</v>
      </c>
      <c r="G1023" s="318" t="s">
        <v>5732</v>
      </c>
      <c r="H1023" s="259"/>
      <c r="I1023" s="145" t="s">
        <v>170</v>
      </c>
      <c r="J1023" s="317" t="s">
        <v>2218</v>
      </c>
      <c r="K1023" s="259"/>
      <c r="L1023" s="144" t="s">
        <v>5473</v>
      </c>
      <c r="M1023" s="318" t="s">
        <v>5728</v>
      </c>
      <c r="N1023" s="259"/>
      <c r="O1023" s="317" t="s">
        <v>5730</v>
      </c>
      <c r="P1023" s="259"/>
      <c r="Q1023" s="146"/>
      <c r="R1023" s="147"/>
    </row>
    <row r="1024" spans="1:18" ht="21" hidden="1" customHeight="1">
      <c r="A1024" s="316" t="s">
        <v>5749</v>
      </c>
      <c r="B1024" s="259"/>
      <c r="C1024" s="325" t="s">
        <v>5549</v>
      </c>
      <c r="D1024" s="259"/>
      <c r="E1024" s="138" t="s">
        <v>2219</v>
      </c>
      <c r="F1024" s="144" t="s">
        <v>5728</v>
      </c>
      <c r="G1024" s="318" t="s">
        <v>5732</v>
      </c>
      <c r="H1024" s="259"/>
      <c r="I1024" s="145" t="s">
        <v>170</v>
      </c>
      <c r="J1024" s="317" t="s">
        <v>2218</v>
      </c>
      <c r="K1024" s="259"/>
      <c r="L1024" s="144" t="s">
        <v>5473</v>
      </c>
      <c r="M1024" s="318" t="s">
        <v>5728</v>
      </c>
      <c r="N1024" s="259"/>
      <c r="O1024" s="317" t="s">
        <v>5730</v>
      </c>
      <c r="P1024" s="259"/>
      <c r="Q1024" s="146"/>
      <c r="R1024" s="147"/>
    </row>
    <row r="1025" spans="1:18" ht="21" hidden="1" customHeight="1">
      <c r="A1025" s="316" t="s">
        <v>5750</v>
      </c>
      <c r="B1025" s="259"/>
      <c r="C1025" s="325" t="s">
        <v>5549</v>
      </c>
      <c r="D1025" s="259"/>
      <c r="E1025" s="138" t="s">
        <v>2219</v>
      </c>
      <c r="F1025" s="144" t="s">
        <v>5728</v>
      </c>
      <c r="G1025" s="318" t="s">
        <v>5732</v>
      </c>
      <c r="H1025" s="259"/>
      <c r="I1025" s="145" t="s">
        <v>170</v>
      </c>
      <c r="J1025" s="317" t="s">
        <v>2218</v>
      </c>
      <c r="K1025" s="259"/>
      <c r="L1025" s="144" t="s">
        <v>5473</v>
      </c>
      <c r="M1025" s="318" t="s">
        <v>5728</v>
      </c>
      <c r="N1025" s="259"/>
      <c r="O1025" s="317" t="s">
        <v>5730</v>
      </c>
      <c r="P1025" s="259"/>
      <c r="Q1025" s="146"/>
      <c r="R1025" s="147"/>
    </row>
    <row r="1026" spans="1:18" ht="21" hidden="1" customHeight="1">
      <c r="A1026" s="316" t="s">
        <v>5751</v>
      </c>
      <c r="B1026" s="259"/>
      <c r="C1026" s="325" t="s">
        <v>5549</v>
      </c>
      <c r="D1026" s="259"/>
      <c r="E1026" s="138" t="s">
        <v>2219</v>
      </c>
      <c r="F1026" s="144" t="s">
        <v>5728</v>
      </c>
      <c r="G1026" s="318" t="s">
        <v>5732</v>
      </c>
      <c r="H1026" s="259"/>
      <c r="I1026" s="145" t="s">
        <v>170</v>
      </c>
      <c r="J1026" s="317" t="s">
        <v>2218</v>
      </c>
      <c r="K1026" s="259"/>
      <c r="L1026" s="144" t="s">
        <v>5473</v>
      </c>
      <c r="M1026" s="318" t="s">
        <v>5728</v>
      </c>
      <c r="N1026" s="259"/>
      <c r="O1026" s="317" t="s">
        <v>5730</v>
      </c>
      <c r="P1026" s="259"/>
      <c r="Q1026" s="146"/>
      <c r="R1026" s="147"/>
    </row>
    <row r="1027" spans="1:18" ht="21" hidden="1" customHeight="1">
      <c r="A1027" s="316" t="s">
        <v>5752</v>
      </c>
      <c r="B1027" s="259"/>
      <c r="C1027" s="325" t="s">
        <v>5549</v>
      </c>
      <c r="D1027" s="259"/>
      <c r="E1027" s="138" t="s">
        <v>2219</v>
      </c>
      <c r="F1027" s="144" t="s">
        <v>5728</v>
      </c>
      <c r="G1027" s="318" t="s">
        <v>5732</v>
      </c>
      <c r="H1027" s="259"/>
      <c r="I1027" s="145" t="s">
        <v>170</v>
      </c>
      <c r="J1027" s="317" t="s">
        <v>2218</v>
      </c>
      <c r="K1027" s="259"/>
      <c r="L1027" s="144" t="s">
        <v>5473</v>
      </c>
      <c r="M1027" s="318" t="s">
        <v>5728</v>
      </c>
      <c r="N1027" s="259"/>
      <c r="O1027" s="317" t="s">
        <v>5730</v>
      </c>
      <c r="P1027" s="259"/>
      <c r="Q1027" s="146"/>
      <c r="R1027" s="147"/>
    </row>
    <row r="1028" spans="1:18" ht="21" hidden="1" customHeight="1">
      <c r="A1028" s="316" t="s">
        <v>5753</v>
      </c>
      <c r="B1028" s="259"/>
      <c r="C1028" s="325" t="s">
        <v>5549</v>
      </c>
      <c r="D1028" s="259"/>
      <c r="E1028" s="138" t="s">
        <v>2219</v>
      </c>
      <c r="F1028" s="144" t="s">
        <v>5728</v>
      </c>
      <c r="G1028" s="318" t="s">
        <v>5732</v>
      </c>
      <c r="H1028" s="259"/>
      <c r="I1028" s="145" t="s">
        <v>170</v>
      </c>
      <c r="J1028" s="317" t="s">
        <v>2218</v>
      </c>
      <c r="K1028" s="259"/>
      <c r="L1028" s="144" t="s">
        <v>5473</v>
      </c>
      <c r="M1028" s="318" t="s">
        <v>5728</v>
      </c>
      <c r="N1028" s="259"/>
      <c r="O1028" s="317" t="s">
        <v>5730</v>
      </c>
      <c r="P1028" s="259"/>
      <c r="Q1028" s="146"/>
      <c r="R1028" s="147"/>
    </row>
    <row r="1029" spans="1:18" ht="21" hidden="1" customHeight="1">
      <c r="A1029" s="316" t="s">
        <v>5754</v>
      </c>
      <c r="B1029" s="259"/>
      <c r="C1029" s="325" t="s">
        <v>5549</v>
      </c>
      <c r="D1029" s="259"/>
      <c r="E1029" s="138" t="s">
        <v>2219</v>
      </c>
      <c r="F1029" s="144" t="s">
        <v>5728</v>
      </c>
      <c r="G1029" s="318" t="s">
        <v>5732</v>
      </c>
      <c r="H1029" s="259"/>
      <c r="I1029" s="145" t="s">
        <v>170</v>
      </c>
      <c r="J1029" s="317" t="s">
        <v>2218</v>
      </c>
      <c r="K1029" s="259"/>
      <c r="L1029" s="144" t="s">
        <v>5473</v>
      </c>
      <c r="M1029" s="318" t="s">
        <v>5728</v>
      </c>
      <c r="N1029" s="259"/>
      <c r="O1029" s="317" t="s">
        <v>5730</v>
      </c>
      <c r="P1029" s="259"/>
      <c r="Q1029" s="146"/>
      <c r="R1029" s="147"/>
    </row>
    <row r="1030" spans="1:18" ht="21" hidden="1" customHeight="1">
      <c r="A1030" s="316" t="s">
        <v>5755</v>
      </c>
      <c r="B1030" s="259"/>
      <c r="C1030" s="325" t="s">
        <v>5549</v>
      </c>
      <c r="D1030" s="259"/>
      <c r="E1030" s="138" t="s">
        <v>2219</v>
      </c>
      <c r="F1030" s="144" t="s">
        <v>5728</v>
      </c>
      <c r="G1030" s="318" t="s">
        <v>5732</v>
      </c>
      <c r="H1030" s="259"/>
      <c r="I1030" s="145" t="s">
        <v>170</v>
      </c>
      <c r="J1030" s="317" t="s">
        <v>2218</v>
      </c>
      <c r="K1030" s="259"/>
      <c r="L1030" s="144" t="s">
        <v>5473</v>
      </c>
      <c r="M1030" s="318" t="s">
        <v>5728</v>
      </c>
      <c r="N1030" s="259"/>
      <c r="O1030" s="317" t="s">
        <v>5730</v>
      </c>
      <c r="P1030" s="259"/>
      <c r="Q1030" s="146"/>
      <c r="R1030" s="147"/>
    </row>
    <row r="1031" spans="1:18" ht="21" hidden="1" customHeight="1">
      <c r="A1031" s="316" t="s">
        <v>5756</v>
      </c>
      <c r="B1031" s="259"/>
      <c r="C1031" s="325" t="s">
        <v>5549</v>
      </c>
      <c r="D1031" s="259"/>
      <c r="E1031" s="138" t="s">
        <v>2219</v>
      </c>
      <c r="F1031" s="144" t="s">
        <v>5728</v>
      </c>
      <c r="G1031" s="318" t="s">
        <v>5732</v>
      </c>
      <c r="H1031" s="259"/>
      <c r="I1031" s="145" t="s">
        <v>170</v>
      </c>
      <c r="J1031" s="317" t="s">
        <v>2218</v>
      </c>
      <c r="K1031" s="259"/>
      <c r="L1031" s="144" t="s">
        <v>5473</v>
      </c>
      <c r="M1031" s="318" t="s">
        <v>5728</v>
      </c>
      <c r="N1031" s="259"/>
      <c r="O1031" s="317" t="s">
        <v>5730</v>
      </c>
      <c r="P1031" s="259"/>
      <c r="Q1031" s="146"/>
      <c r="R1031" s="147"/>
    </row>
    <row r="1032" spans="1:18" ht="21" hidden="1" customHeight="1">
      <c r="A1032" s="316" t="s">
        <v>5757</v>
      </c>
      <c r="B1032" s="259"/>
      <c r="C1032" s="325" t="s">
        <v>5549</v>
      </c>
      <c r="D1032" s="259"/>
      <c r="E1032" s="138" t="s">
        <v>2219</v>
      </c>
      <c r="F1032" s="144" t="s">
        <v>5728</v>
      </c>
      <c r="G1032" s="318" t="s">
        <v>5732</v>
      </c>
      <c r="H1032" s="259"/>
      <c r="I1032" s="145" t="s">
        <v>170</v>
      </c>
      <c r="J1032" s="317" t="s">
        <v>2218</v>
      </c>
      <c r="K1032" s="259"/>
      <c r="L1032" s="144" t="s">
        <v>5473</v>
      </c>
      <c r="M1032" s="318" t="s">
        <v>5728</v>
      </c>
      <c r="N1032" s="259"/>
      <c r="O1032" s="317" t="s">
        <v>5730</v>
      </c>
      <c r="P1032" s="259"/>
      <c r="Q1032" s="146"/>
      <c r="R1032" s="147"/>
    </row>
    <row r="1033" spans="1:18" ht="21" hidden="1" customHeight="1">
      <c r="A1033" s="316" t="s">
        <v>5758</v>
      </c>
      <c r="B1033" s="259"/>
      <c r="C1033" s="325" t="s">
        <v>5549</v>
      </c>
      <c r="D1033" s="259"/>
      <c r="E1033" s="138" t="s">
        <v>2219</v>
      </c>
      <c r="F1033" s="144" t="s">
        <v>5728</v>
      </c>
      <c r="G1033" s="318" t="s">
        <v>5732</v>
      </c>
      <c r="H1033" s="259"/>
      <c r="I1033" s="145" t="s">
        <v>170</v>
      </c>
      <c r="J1033" s="317" t="s">
        <v>2218</v>
      </c>
      <c r="K1033" s="259"/>
      <c r="L1033" s="144" t="s">
        <v>5473</v>
      </c>
      <c r="M1033" s="318" t="s">
        <v>5728</v>
      </c>
      <c r="N1033" s="259"/>
      <c r="O1033" s="317" t="s">
        <v>5730</v>
      </c>
      <c r="P1033" s="259"/>
      <c r="Q1033" s="146"/>
      <c r="R1033" s="147"/>
    </row>
    <row r="1034" spans="1:18" ht="21" hidden="1" customHeight="1">
      <c r="A1034" s="316" t="s">
        <v>5759</v>
      </c>
      <c r="B1034" s="259"/>
      <c r="C1034" s="325" t="s">
        <v>5549</v>
      </c>
      <c r="D1034" s="259"/>
      <c r="E1034" s="138" t="s">
        <v>2219</v>
      </c>
      <c r="F1034" s="144" t="s">
        <v>5728</v>
      </c>
      <c r="G1034" s="318" t="s">
        <v>5732</v>
      </c>
      <c r="H1034" s="259"/>
      <c r="I1034" s="145" t="s">
        <v>170</v>
      </c>
      <c r="J1034" s="317" t="s">
        <v>2218</v>
      </c>
      <c r="K1034" s="259"/>
      <c r="L1034" s="144" t="s">
        <v>5473</v>
      </c>
      <c r="M1034" s="318" t="s">
        <v>5728</v>
      </c>
      <c r="N1034" s="259"/>
      <c r="O1034" s="317" t="s">
        <v>5730</v>
      </c>
      <c r="P1034" s="259"/>
      <c r="Q1034" s="146"/>
      <c r="R1034" s="147"/>
    </row>
    <row r="1035" spans="1:18" ht="21" hidden="1" customHeight="1">
      <c r="A1035" s="316" t="s">
        <v>5760</v>
      </c>
      <c r="B1035" s="259"/>
      <c r="C1035" s="325" t="s">
        <v>5549</v>
      </c>
      <c r="D1035" s="259"/>
      <c r="E1035" s="138" t="s">
        <v>2219</v>
      </c>
      <c r="F1035" s="144" t="s">
        <v>5728</v>
      </c>
      <c r="G1035" s="318" t="s">
        <v>5732</v>
      </c>
      <c r="H1035" s="259"/>
      <c r="I1035" s="145" t="s">
        <v>170</v>
      </c>
      <c r="J1035" s="317" t="s">
        <v>2218</v>
      </c>
      <c r="K1035" s="259"/>
      <c r="L1035" s="144" t="s">
        <v>5473</v>
      </c>
      <c r="M1035" s="318" t="s">
        <v>5728</v>
      </c>
      <c r="N1035" s="259"/>
      <c r="O1035" s="317" t="s">
        <v>5730</v>
      </c>
      <c r="P1035" s="259"/>
      <c r="Q1035" s="146"/>
      <c r="R1035" s="147"/>
    </row>
    <row r="1036" spans="1:18" ht="21" hidden="1" customHeight="1">
      <c r="A1036" s="316" t="s">
        <v>5761</v>
      </c>
      <c r="B1036" s="259"/>
      <c r="C1036" s="325" t="s">
        <v>5549</v>
      </c>
      <c r="D1036" s="259"/>
      <c r="E1036" s="138" t="s">
        <v>2219</v>
      </c>
      <c r="F1036" s="144" t="s">
        <v>5728</v>
      </c>
      <c r="G1036" s="318" t="s">
        <v>5732</v>
      </c>
      <c r="H1036" s="259"/>
      <c r="I1036" s="145" t="s">
        <v>170</v>
      </c>
      <c r="J1036" s="317" t="s">
        <v>2218</v>
      </c>
      <c r="K1036" s="259"/>
      <c r="L1036" s="144" t="s">
        <v>5473</v>
      </c>
      <c r="M1036" s="318" t="s">
        <v>5728</v>
      </c>
      <c r="N1036" s="259"/>
      <c r="O1036" s="317" t="s">
        <v>5730</v>
      </c>
      <c r="P1036" s="259"/>
      <c r="Q1036" s="146"/>
      <c r="R1036" s="147"/>
    </row>
    <row r="1037" spans="1:18" ht="21" hidden="1" customHeight="1">
      <c r="A1037" s="316" t="s">
        <v>5762</v>
      </c>
      <c r="B1037" s="259"/>
      <c r="C1037" s="325" t="s">
        <v>5549</v>
      </c>
      <c r="D1037" s="259"/>
      <c r="E1037" s="138" t="s">
        <v>2219</v>
      </c>
      <c r="F1037" s="144" t="s">
        <v>5728</v>
      </c>
      <c r="G1037" s="318" t="s">
        <v>5732</v>
      </c>
      <c r="H1037" s="259"/>
      <c r="I1037" s="145" t="s">
        <v>170</v>
      </c>
      <c r="J1037" s="317" t="s">
        <v>2218</v>
      </c>
      <c r="K1037" s="259"/>
      <c r="L1037" s="144" t="s">
        <v>5473</v>
      </c>
      <c r="M1037" s="318" t="s">
        <v>5728</v>
      </c>
      <c r="N1037" s="259"/>
      <c r="O1037" s="317" t="s">
        <v>5730</v>
      </c>
      <c r="P1037" s="259"/>
      <c r="Q1037" s="146"/>
      <c r="R1037" s="147"/>
    </row>
    <row r="1038" spans="1:18" ht="21" hidden="1" customHeight="1">
      <c r="A1038" s="316" t="s">
        <v>5763</v>
      </c>
      <c r="B1038" s="259"/>
      <c r="C1038" s="325" t="s">
        <v>5549</v>
      </c>
      <c r="D1038" s="259"/>
      <c r="E1038" s="138" t="s">
        <v>2219</v>
      </c>
      <c r="F1038" s="144" t="s">
        <v>5728</v>
      </c>
      <c r="G1038" s="318" t="s">
        <v>5732</v>
      </c>
      <c r="H1038" s="259"/>
      <c r="I1038" s="145" t="s">
        <v>170</v>
      </c>
      <c r="J1038" s="317" t="s">
        <v>2218</v>
      </c>
      <c r="K1038" s="259"/>
      <c r="L1038" s="144" t="s">
        <v>5473</v>
      </c>
      <c r="M1038" s="318" t="s">
        <v>5728</v>
      </c>
      <c r="N1038" s="259"/>
      <c r="O1038" s="317" t="s">
        <v>5730</v>
      </c>
      <c r="P1038" s="259"/>
      <c r="Q1038" s="146"/>
      <c r="R1038" s="147"/>
    </row>
    <row r="1039" spans="1:18" ht="21" hidden="1" customHeight="1">
      <c r="A1039" s="316" t="s">
        <v>5764</v>
      </c>
      <c r="B1039" s="259"/>
      <c r="C1039" s="325" t="s">
        <v>5549</v>
      </c>
      <c r="D1039" s="259"/>
      <c r="E1039" s="138" t="s">
        <v>2219</v>
      </c>
      <c r="F1039" s="144" t="s">
        <v>5728</v>
      </c>
      <c r="G1039" s="318" t="s">
        <v>5732</v>
      </c>
      <c r="H1039" s="259"/>
      <c r="I1039" s="145" t="s">
        <v>170</v>
      </c>
      <c r="J1039" s="317" t="s">
        <v>2218</v>
      </c>
      <c r="K1039" s="259"/>
      <c r="L1039" s="144" t="s">
        <v>5473</v>
      </c>
      <c r="M1039" s="318" t="s">
        <v>5728</v>
      </c>
      <c r="N1039" s="259"/>
      <c r="O1039" s="317" t="s">
        <v>5730</v>
      </c>
      <c r="P1039" s="259"/>
      <c r="Q1039" s="146"/>
      <c r="R1039" s="147"/>
    </row>
    <row r="1040" spans="1:18" ht="21" hidden="1" customHeight="1">
      <c r="A1040" s="316" t="s">
        <v>5765</v>
      </c>
      <c r="B1040" s="259"/>
      <c r="C1040" s="325" t="s">
        <v>5549</v>
      </c>
      <c r="D1040" s="259"/>
      <c r="E1040" s="138" t="s">
        <v>2219</v>
      </c>
      <c r="F1040" s="144" t="s">
        <v>5728</v>
      </c>
      <c r="G1040" s="318" t="s">
        <v>5732</v>
      </c>
      <c r="H1040" s="259"/>
      <c r="I1040" s="145" t="s">
        <v>170</v>
      </c>
      <c r="J1040" s="317" t="s">
        <v>2218</v>
      </c>
      <c r="K1040" s="259"/>
      <c r="L1040" s="144" t="s">
        <v>5473</v>
      </c>
      <c r="M1040" s="318" t="s">
        <v>5728</v>
      </c>
      <c r="N1040" s="259"/>
      <c r="O1040" s="317" t="s">
        <v>5730</v>
      </c>
      <c r="P1040" s="259"/>
      <c r="Q1040" s="146"/>
      <c r="R1040" s="147"/>
    </row>
    <row r="1041" spans="1:18" s="171" customFormat="1" ht="21" customHeight="1">
      <c r="A1041" s="338" t="s">
        <v>5766</v>
      </c>
      <c r="B1041" s="259"/>
      <c r="C1041" s="339" t="s">
        <v>5549</v>
      </c>
      <c r="D1041" s="259"/>
      <c r="E1041" s="167" t="s">
        <v>2219</v>
      </c>
      <c r="F1041" s="168" t="s">
        <v>5728</v>
      </c>
      <c r="G1041" s="340" t="s">
        <v>5732</v>
      </c>
      <c r="H1041" s="259"/>
      <c r="I1041" s="169" t="s">
        <v>170</v>
      </c>
      <c r="J1041" s="341" t="s">
        <v>2218</v>
      </c>
      <c r="K1041" s="259"/>
      <c r="L1041" s="168" t="s">
        <v>5473</v>
      </c>
      <c r="M1041" s="340" t="s">
        <v>5728</v>
      </c>
      <c r="N1041" s="259"/>
      <c r="O1041" s="341" t="s">
        <v>5730</v>
      </c>
      <c r="P1041" s="259"/>
      <c r="Q1041" s="170"/>
      <c r="R1041" s="158" t="s">
        <v>5532</v>
      </c>
    </row>
    <row r="1042" spans="1:18" s="171" customFormat="1" ht="21" customHeight="1">
      <c r="A1042" s="338" t="s">
        <v>5767</v>
      </c>
      <c r="B1042" s="259"/>
      <c r="C1042" s="339" t="s">
        <v>5549</v>
      </c>
      <c r="D1042" s="259"/>
      <c r="E1042" s="167" t="s">
        <v>2219</v>
      </c>
      <c r="F1042" s="168" t="s">
        <v>5728</v>
      </c>
      <c r="G1042" s="340" t="s">
        <v>5732</v>
      </c>
      <c r="H1042" s="259"/>
      <c r="I1042" s="169" t="s">
        <v>170</v>
      </c>
      <c r="J1042" s="341" t="s">
        <v>2218</v>
      </c>
      <c r="K1042" s="259"/>
      <c r="L1042" s="168" t="s">
        <v>5473</v>
      </c>
      <c r="M1042" s="340" t="s">
        <v>5728</v>
      </c>
      <c r="N1042" s="259"/>
      <c r="O1042" s="341" t="s">
        <v>5730</v>
      </c>
      <c r="P1042" s="259"/>
      <c r="Q1042" s="170"/>
      <c r="R1042" s="158" t="s">
        <v>5532</v>
      </c>
    </row>
    <row r="1043" spans="1:18" s="171" customFormat="1" ht="21" customHeight="1">
      <c r="A1043" s="338" t="s">
        <v>5768</v>
      </c>
      <c r="B1043" s="259"/>
      <c r="C1043" s="339" t="s">
        <v>5549</v>
      </c>
      <c r="D1043" s="259"/>
      <c r="E1043" s="167" t="s">
        <v>2219</v>
      </c>
      <c r="F1043" s="168" t="s">
        <v>5728</v>
      </c>
      <c r="G1043" s="340" t="s">
        <v>5732</v>
      </c>
      <c r="H1043" s="259"/>
      <c r="I1043" s="169" t="s">
        <v>170</v>
      </c>
      <c r="J1043" s="341" t="s">
        <v>2218</v>
      </c>
      <c r="K1043" s="259"/>
      <c r="L1043" s="168" t="s">
        <v>5473</v>
      </c>
      <c r="M1043" s="340" t="s">
        <v>5728</v>
      </c>
      <c r="N1043" s="259"/>
      <c r="O1043" s="341" t="s">
        <v>5730</v>
      </c>
      <c r="P1043" s="259"/>
      <c r="Q1043" s="170"/>
      <c r="R1043" s="158" t="s">
        <v>5532</v>
      </c>
    </row>
    <row r="1044" spans="1:18" s="171" customFormat="1" ht="21" customHeight="1">
      <c r="A1044" s="338" t="s">
        <v>5769</v>
      </c>
      <c r="B1044" s="259"/>
      <c r="C1044" s="339" t="s">
        <v>5549</v>
      </c>
      <c r="D1044" s="259"/>
      <c r="E1044" s="167" t="s">
        <v>2219</v>
      </c>
      <c r="F1044" s="168" t="s">
        <v>5728</v>
      </c>
      <c r="G1044" s="340" t="s">
        <v>5732</v>
      </c>
      <c r="H1044" s="259"/>
      <c r="I1044" s="169" t="s">
        <v>170</v>
      </c>
      <c r="J1044" s="341" t="s">
        <v>2218</v>
      </c>
      <c r="K1044" s="259"/>
      <c r="L1044" s="168" t="s">
        <v>5473</v>
      </c>
      <c r="M1044" s="340" t="s">
        <v>5728</v>
      </c>
      <c r="N1044" s="259"/>
      <c r="O1044" s="341" t="s">
        <v>5730</v>
      </c>
      <c r="P1044" s="259"/>
      <c r="Q1044" s="170"/>
      <c r="R1044" s="158" t="s">
        <v>5532</v>
      </c>
    </row>
    <row r="1045" spans="1:18" ht="21" hidden="1" customHeight="1">
      <c r="A1045" s="316" t="s">
        <v>5770</v>
      </c>
      <c r="B1045" s="259"/>
      <c r="C1045" s="325" t="s">
        <v>5549</v>
      </c>
      <c r="D1045" s="259"/>
      <c r="E1045" s="138" t="s">
        <v>2219</v>
      </c>
      <c r="F1045" s="144" t="s">
        <v>5728</v>
      </c>
      <c r="G1045" s="318" t="s">
        <v>5732</v>
      </c>
      <c r="H1045" s="259"/>
      <c r="I1045" s="145" t="s">
        <v>170</v>
      </c>
      <c r="J1045" s="317" t="s">
        <v>2218</v>
      </c>
      <c r="K1045" s="259"/>
      <c r="L1045" s="144" t="s">
        <v>5473</v>
      </c>
      <c r="M1045" s="318" t="s">
        <v>5728</v>
      </c>
      <c r="N1045" s="259"/>
      <c r="O1045" s="317" t="s">
        <v>5730</v>
      </c>
      <c r="P1045" s="259"/>
      <c r="Q1045" s="146"/>
      <c r="R1045" s="147"/>
    </row>
    <row r="1046" spans="1:18" ht="21" hidden="1" customHeight="1">
      <c r="A1046" s="316" t="s">
        <v>5771</v>
      </c>
      <c r="B1046" s="259"/>
      <c r="C1046" s="325" t="s">
        <v>5549</v>
      </c>
      <c r="D1046" s="259"/>
      <c r="E1046" s="138" t="s">
        <v>2219</v>
      </c>
      <c r="F1046" s="144" t="s">
        <v>5728</v>
      </c>
      <c r="G1046" s="318" t="s">
        <v>5732</v>
      </c>
      <c r="H1046" s="259"/>
      <c r="I1046" s="145" t="s">
        <v>170</v>
      </c>
      <c r="J1046" s="317" t="s">
        <v>2218</v>
      </c>
      <c r="K1046" s="259"/>
      <c r="L1046" s="144" t="s">
        <v>5473</v>
      </c>
      <c r="M1046" s="318" t="s">
        <v>5728</v>
      </c>
      <c r="N1046" s="259"/>
      <c r="O1046" s="317" t="s">
        <v>5730</v>
      </c>
      <c r="P1046" s="259"/>
      <c r="Q1046" s="146"/>
      <c r="R1046" s="147"/>
    </row>
    <row r="1047" spans="1:18" ht="21" hidden="1" customHeight="1">
      <c r="A1047" s="316" t="s">
        <v>5772</v>
      </c>
      <c r="B1047" s="259"/>
      <c r="C1047" s="325" t="s">
        <v>5549</v>
      </c>
      <c r="D1047" s="259"/>
      <c r="E1047" s="138" t="s">
        <v>2219</v>
      </c>
      <c r="F1047" s="144" t="s">
        <v>5728</v>
      </c>
      <c r="G1047" s="318" t="s">
        <v>5732</v>
      </c>
      <c r="H1047" s="259"/>
      <c r="I1047" s="145" t="s">
        <v>170</v>
      </c>
      <c r="J1047" s="317" t="s">
        <v>2218</v>
      </c>
      <c r="K1047" s="259"/>
      <c r="L1047" s="144" t="s">
        <v>5473</v>
      </c>
      <c r="M1047" s="318" t="s">
        <v>5728</v>
      </c>
      <c r="N1047" s="259"/>
      <c r="O1047" s="317" t="s">
        <v>5730</v>
      </c>
      <c r="P1047" s="259"/>
      <c r="Q1047" s="146"/>
      <c r="R1047" s="147"/>
    </row>
    <row r="1048" spans="1:18" ht="21" hidden="1" customHeight="1">
      <c r="A1048" s="316" t="s">
        <v>5773</v>
      </c>
      <c r="B1048" s="259"/>
      <c r="C1048" s="325" t="s">
        <v>5549</v>
      </c>
      <c r="D1048" s="259"/>
      <c r="E1048" s="138" t="s">
        <v>2219</v>
      </c>
      <c r="F1048" s="144" t="s">
        <v>5728</v>
      </c>
      <c r="G1048" s="318" t="s">
        <v>5732</v>
      </c>
      <c r="H1048" s="259"/>
      <c r="I1048" s="145" t="s">
        <v>170</v>
      </c>
      <c r="J1048" s="317" t="s">
        <v>2218</v>
      </c>
      <c r="K1048" s="259"/>
      <c r="L1048" s="144" t="s">
        <v>5473</v>
      </c>
      <c r="M1048" s="318" t="s">
        <v>5728</v>
      </c>
      <c r="N1048" s="259"/>
      <c r="O1048" s="317" t="s">
        <v>5730</v>
      </c>
      <c r="P1048" s="259"/>
      <c r="Q1048" s="146"/>
      <c r="R1048" s="147"/>
    </row>
    <row r="1049" spans="1:18" ht="21" hidden="1" customHeight="1">
      <c r="A1049" s="316" t="s">
        <v>5774</v>
      </c>
      <c r="B1049" s="259"/>
      <c r="C1049" s="325" t="s">
        <v>5549</v>
      </c>
      <c r="D1049" s="259"/>
      <c r="E1049" s="138" t="s">
        <v>2219</v>
      </c>
      <c r="F1049" s="144" t="s">
        <v>5728</v>
      </c>
      <c r="G1049" s="318" t="s">
        <v>5732</v>
      </c>
      <c r="H1049" s="259"/>
      <c r="I1049" s="145" t="s">
        <v>170</v>
      </c>
      <c r="J1049" s="317" t="s">
        <v>2218</v>
      </c>
      <c r="K1049" s="259"/>
      <c r="L1049" s="144" t="s">
        <v>5473</v>
      </c>
      <c r="M1049" s="318" t="s">
        <v>5728</v>
      </c>
      <c r="N1049" s="259"/>
      <c r="O1049" s="317" t="s">
        <v>5730</v>
      </c>
      <c r="P1049" s="259"/>
      <c r="Q1049" s="146"/>
      <c r="R1049" s="147"/>
    </row>
    <row r="1050" spans="1:18" ht="21" hidden="1" customHeight="1">
      <c r="A1050" s="316" t="s">
        <v>5775</v>
      </c>
      <c r="B1050" s="259"/>
      <c r="C1050" s="325" t="s">
        <v>5549</v>
      </c>
      <c r="D1050" s="259"/>
      <c r="E1050" s="138" t="s">
        <v>2219</v>
      </c>
      <c r="F1050" s="144" t="s">
        <v>5728</v>
      </c>
      <c r="G1050" s="318" t="s">
        <v>5732</v>
      </c>
      <c r="H1050" s="259"/>
      <c r="I1050" s="145" t="s">
        <v>170</v>
      </c>
      <c r="J1050" s="317" t="s">
        <v>2218</v>
      </c>
      <c r="K1050" s="259"/>
      <c r="L1050" s="144" t="s">
        <v>5473</v>
      </c>
      <c r="M1050" s="318" t="s">
        <v>5728</v>
      </c>
      <c r="N1050" s="259"/>
      <c r="O1050" s="317" t="s">
        <v>5730</v>
      </c>
      <c r="P1050" s="259"/>
      <c r="Q1050" s="146"/>
      <c r="R1050" s="147"/>
    </row>
    <row r="1051" spans="1:18" ht="21" hidden="1" customHeight="1">
      <c r="A1051" s="316" t="s">
        <v>5776</v>
      </c>
      <c r="B1051" s="259"/>
      <c r="C1051" s="325" t="s">
        <v>5549</v>
      </c>
      <c r="D1051" s="259"/>
      <c r="E1051" s="138" t="s">
        <v>2219</v>
      </c>
      <c r="F1051" s="144" t="s">
        <v>5728</v>
      </c>
      <c r="G1051" s="318" t="s">
        <v>5732</v>
      </c>
      <c r="H1051" s="259"/>
      <c r="I1051" s="145" t="s">
        <v>170</v>
      </c>
      <c r="J1051" s="317" t="s">
        <v>2218</v>
      </c>
      <c r="K1051" s="259"/>
      <c r="L1051" s="144" t="s">
        <v>5473</v>
      </c>
      <c r="M1051" s="318" t="s">
        <v>5728</v>
      </c>
      <c r="N1051" s="259"/>
      <c r="O1051" s="317" t="s">
        <v>5730</v>
      </c>
      <c r="P1051" s="259"/>
      <c r="Q1051" s="146"/>
      <c r="R1051" s="147"/>
    </row>
    <row r="1052" spans="1:18" ht="21" hidden="1" customHeight="1">
      <c r="A1052" s="316" t="s">
        <v>5777</v>
      </c>
      <c r="B1052" s="259"/>
      <c r="C1052" s="325" t="s">
        <v>5549</v>
      </c>
      <c r="D1052" s="259"/>
      <c r="E1052" s="138" t="s">
        <v>2219</v>
      </c>
      <c r="F1052" s="144" t="s">
        <v>5728</v>
      </c>
      <c r="G1052" s="318" t="s">
        <v>5732</v>
      </c>
      <c r="H1052" s="259"/>
      <c r="I1052" s="145" t="s">
        <v>170</v>
      </c>
      <c r="J1052" s="317" t="s">
        <v>2218</v>
      </c>
      <c r="K1052" s="259"/>
      <c r="L1052" s="144" t="s">
        <v>5473</v>
      </c>
      <c r="M1052" s="318" t="s">
        <v>5728</v>
      </c>
      <c r="N1052" s="259"/>
      <c r="O1052" s="317" t="s">
        <v>5730</v>
      </c>
      <c r="P1052" s="259"/>
      <c r="Q1052" s="146"/>
      <c r="R1052" s="147"/>
    </row>
    <row r="1053" spans="1:18" ht="21" hidden="1" customHeight="1">
      <c r="A1053" s="316" t="s">
        <v>5778</v>
      </c>
      <c r="B1053" s="259"/>
      <c r="C1053" s="325" t="s">
        <v>5549</v>
      </c>
      <c r="D1053" s="259"/>
      <c r="E1053" s="138" t="s">
        <v>2219</v>
      </c>
      <c r="F1053" s="144" t="s">
        <v>5728</v>
      </c>
      <c r="G1053" s="318" t="s">
        <v>5732</v>
      </c>
      <c r="H1053" s="259"/>
      <c r="I1053" s="145" t="s">
        <v>170</v>
      </c>
      <c r="J1053" s="317" t="s">
        <v>2218</v>
      </c>
      <c r="K1053" s="259"/>
      <c r="L1053" s="144" t="s">
        <v>5473</v>
      </c>
      <c r="M1053" s="318" t="s">
        <v>5728</v>
      </c>
      <c r="N1053" s="259"/>
      <c r="O1053" s="317" t="s">
        <v>5730</v>
      </c>
      <c r="P1053" s="259"/>
      <c r="Q1053" s="146"/>
      <c r="R1053" s="147"/>
    </row>
    <row r="1054" spans="1:18" ht="21" hidden="1" customHeight="1">
      <c r="A1054" s="316" t="s">
        <v>5779</v>
      </c>
      <c r="B1054" s="259"/>
      <c r="C1054" s="325" t="s">
        <v>5549</v>
      </c>
      <c r="D1054" s="259"/>
      <c r="E1054" s="138" t="s">
        <v>2219</v>
      </c>
      <c r="F1054" s="144" t="s">
        <v>5728</v>
      </c>
      <c r="G1054" s="318" t="s">
        <v>5732</v>
      </c>
      <c r="H1054" s="259"/>
      <c r="I1054" s="145" t="s">
        <v>170</v>
      </c>
      <c r="J1054" s="317" t="s">
        <v>2218</v>
      </c>
      <c r="K1054" s="259"/>
      <c r="L1054" s="144" t="s">
        <v>5473</v>
      </c>
      <c r="M1054" s="318" t="s">
        <v>5728</v>
      </c>
      <c r="N1054" s="259"/>
      <c r="O1054" s="317" t="s">
        <v>5730</v>
      </c>
      <c r="P1054" s="259"/>
      <c r="Q1054" s="146"/>
      <c r="R1054" s="147"/>
    </row>
    <row r="1055" spans="1:18" ht="21" hidden="1" customHeight="1">
      <c r="A1055" s="316" t="s">
        <v>5780</v>
      </c>
      <c r="B1055" s="259"/>
      <c r="C1055" s="325" t="s">
        <v>5549</v>
      </c>
      <c r="D1055" s="259"/>
      <c r="E1055" s="138" t="s">
        <v>2219</v>
      </c>
      <c r="F1055" s="144" t="s">
        <v>5728</v>
      </c>
      <c r="G1055" s="318" t="s">
        <v>5732</v>
      </c>
      <c r="H1055" s="259"/>
      <c r="I1055" s="145" t="s">
        <v>170</v>
      </c>
      <c r="J1055" s="317" t="s">
        <v>2218</v>
      </c>
      <c r="K1055" s="259"/>
      <c r="L1055" s="144" t="s">
        <v>5473</v>
      </c>
      <c r="M1055" s="318" t="s">
        <v>5728</v>
      </c>
      <c r="N1055" s="259"/>
      <c r="O1055" s="317" t="s">
        <v>5730</v>
      </c>
      <c r="P1055" s="259"/>
      <c r="Q1055" s="146"/>
      <c r="R1055" s="147"/>
    </row>
    <row r="1056" spans="1:18" ht="21" hidden="1" customHeight="1">
      <c r="A1056" s="316" t="s">
        <v>5781</v>
      </c>
      <c r="B1056" s="259"/>
      <c r="C1056" s="325" t="s">
        <v>5549</v>
      </c>
      <c r="D1056" s="259"/>
      <c r="E1056" s="138" t="s">
        <v>2219</v>
      </c>
      <c r="F1056" s="144" t="s">
        <v>5728</v>
      </c>
      <c r="G1056" s="318" t="s">
        <v>5732</v>
      </c>
      <c r="H1056" s="259"/>
      <c r="I1056" s="145" t="s">
        <v>170</v>
      </c>
      <c r="J1056" s="317" t="s">
        <v>2218</v>
      </c>
      <c r="K1056" s="259"/>
      <c r="L1056" s="144" t="s">
        <v>5473</v>
      </c>
      <c r="M1056" s="318" t="s">
        <v>5728</v>
      </c>
      <c r="N1056" s="259"/>
      <c r="O1056" s="317" t="s">
        <v>5730</v>
      </c>
      <c r="P1056" s="259"/>
      <c r="Q1056" s="146"/>
      <c r="R1056" s="147"/>
    </row>
    <row r="1057" spans="1:18" ht="21" hidden="1" customHeight="1">
      <c r="A1057" s="316" t="s">
        <v>5782</v>
      </c>
      <c r="B1057" s="259"/>
      <c r="C1057" s="325" t="s">
        <v>5549</v>
      </c>
      <c r="D1057" s="259"/>
      <c r="E1057" s="138" t="s">
        <v>2219</v>
      </c>
      <c r="F1057" s="144" t="s">
        <v>5728</v>
      </c>
      <c r="G1057" s="318" t="s">
        <v>5732</v>
      </c>
      <c r="H1057" s="259"/>
      <c r="I1057" s="145" t="s">
        <v>170</v>
      </c>
      <c r="J1057" s="317" t="s">
        <v>2218</v>
      </c>
      <c r="K1057" s="259"/>
      <c r="L1057" s="144" t="s">
        <v>5473</v>
      </c>
      <c r="M1057" s="318" t="s">
        <v>5728</v>
      </c>
      <c r="N1057" s="259"/>
      <c r="O1057" s="317" t="s">
        <v>5730</v>
      </c>
      <c r="P1057" s="259"/>
      <c r="Q1057" s="146"/>
      <c r="R1057" s="147"/>
    </row>
    <row r="1058" spans="1:18" ht="21" hidden="1" customHeight="1">
      <c r="A1058" s="316" t="s">
        <v>5783</v>
      </c>
      <c r="B1058" s="259"/>
      <c r="C1058" s="325" t="s">
        <v>5549</v>
      </c>
      <c r="D1058" s="259"/>
      <c r="E1058" s="138" t="s">
        <v>2219</v>
      </c>
      <c r="F1058" s="144" t="s">
        <v>5728</v>
      </c>
      <c r="G1058" s="318" t="s">
        <v>5732</v>
      </c>
      <c r="H1058" s="259"/>
      <c r="I1058" s="145" t="s">
        <v>170</v>
      </c>
      <c r="J1058" s="317" t="s">
        <v>2218</v>
      </c>
      <c r="K1058" s="259"/>
      <c r="L1058" s="144" t="s">
        <v>5473</v>
      </c>
      <c r="M1058" s="318" t="s">
        <v>5728</v>
      </c>
      <c r="N1058" s="259"/>
      <c r="O1058" s="317" t="s">
        <v>5730</v>
      </c>
      <c r="P1058" s="259"/>
      <c r="Q1058" s="146"/>
      <c r="R1058" s="147"/>
    </row>
    <row r="1059" spans="1:18" ht="21" hidden="1" customHeight="1">
      <c r="A1059" s="316" t="s">
        <v>5784</v>
      </c>
      <c r="B1059" s="259"/>
      <c r="C1059" s="325" t="s">
        <v>5549</v>
      </c>
      <c r="D1059" s="259"/>
      <c r="E1059" s="138" t="s">
        <v>2219</v>
      </c>
      <c r="F1059" s="144" t="s">
        <v>5728</v>
      </c>
      <c r="G1059" s="318" t="s">
        <v>5732</v>
      </c>
      <c r="H1059" s="259"/>
      <c r="I1059" s="145" t="s">
        <v>170</v>
      </c>
      <c r="J1059" s="317" t="s">
        <v>2218</v>
      </c>
      <c r="K1059" s="259"/>
      <c r="L1059" s="144" t="s">
        <v>5473</v>
      </c>
      <c r="M1059" s="318" t="s">
        <v>5728</v>
      </c>
      <c r="N1059" s="259"/>
      <c r="O1059" s="317" t="s">
        <v>5730</v>
      </c>
      <c r="P1059" s="259"/>
      <c r="Q1059" s="146"/>
      <c r="R1059" s="147"/>
    </row>
    <row r="1060" spans="1:18" ht="21" hidden="1" customHeight="1">
      <c r="A1060" s="316" t="s">
        <v>5785</v>
      </c>
      <c r="B1060" s="259"/>
      <c r="C1060" s="325" t="s">
        <v>5549</v>
      </c>
      <c r="D1060" s="259"/>
      <c r="E1060" s="138" t="s">
        <v>2219</v>
      </c>
      <c r="F1060" s="144" t="s">
        <v>5728</v>
      </c>
      <c r="G1060" s="318" t="s">
        <v>5732</v>
      </c>
      <c r="H1060" s="259"/>
      <c r="I1060" s="145" t="s">
        <v>170</v>
      </c>
      <c r="J1060" s="317" t="s">
        <v>2218</v>
      </c>
      <c r="K1060" s="259"/>
      <c r="L1060" s="144" t="s">
        <v>5473</v>
      </c>
      <c r="M1060" s="318" t="s">
        <v>5728</v>
      </c>
      <c r="N1060" s="259"/>
      <c r="O1060" s="317" t="s">
        <v>5730</v>
      </c>
      <c r="P1060" s="259"/>
      <c r="Q1060" s="146"/>
      <c r="R1060" s="147"/>
    </row>
    <row r="1061" spans="1:18" ht="21" hidden="1" customHeight="1">
      <c r="A1061" s="316" t="s">
        <v>5786</v>
      </c>
      <c r="B1061" s="259"/>
      <c r="C1061" s="325" t="s">
        <v>5549</v>
      </c>
      <c r="D1061" s="259"/>
      <c r="E1061" s="138" t="s">
        <v>2219</v>
      </c>
      <c r="F1061" s="144" t="s">
        <v>5728</v>
      </c>
      <c r="G1061" s="318" t="s">
        <v>5732</v>
      </c>
      <c r="H1061" s="259"/>
      <c r="I1061" s="145" t="s">
        <v>170</v>
      </c>
      <c r="J1061" s="317" t="s">
        <v>2218</v>
      </c>
      <c r="K1061" s="259"/>
      <c r="L1061" s="144" t="s">
        <v>5473</v>
      </c>
      <c r="M1061" s="318" t="s">
        <v>5728</v>
      </c>
      <c r="N1061" s="259"/>
      <c r="O1061" s="317" t="s">
        <v>5730</v>
      </c>
      <c r="P1061" s="259"/>
      <c r="Q1061" s="146"/>
      <c r="R1061" s="147"/>
    </row>
    <row r="1062" spans="1:18" ht="21" hidden="1" customHeight="1">
      <c r="A1062" s="316" t="s">
        <v>5787</v>
      </c>
      <c r="B1062" s="259"/>
      <c r="C1062" s="325" t="s">
        <v>5549</v>
      </c>
      <c r="D1062" s="259"/>
      <c r="E1062" s="138" t="s">
        <v>2219</v>
      </c>
      <c r="F1062" s="144" t="s">
        <v>5728</v>
      </c>
      <c r="G1062" s="318" t="s">
        <v>5732</v>
      </c>
      <c r="H1062" s="259"/>
      <c r="I1062" s="145" t="s">
        <v>170</v>
      </c>
      <c r="J1062" s="317" t="s">
        <v>2218</v>
      </c>
      <c r="K1062" s="259"/>
      <c r="L1062" s="144" t="s">
        <v>5473</v>
      </c>
      <c r="M1062" s="318" t="s">
        <v>5728</v>
      </c>
      <c r="N1062" s="259"/>
      <c r="O1062" s="317" t="s">
        <v>5730</v>
      </c>
      <c r="P1062" s="259"/>
      <c r="Q1062" s="146"/>
      <c r="R1062" s="147"/>
    </row>
    <row r="1063" spans="1:18" ht="21" hidden="1" customHeight="1">
      <c r="A1063" s="316" t="s">
        <v>5788</v>
      </c>
      <c r="B1063" s="259"/>
      <c r="C1063" s="325" t="s">
        <v>5549</v>
      </c>
      <c r="D1063" s="259"/>
      <c r="E1063" s="138" t="s">
        <v>2219</v>
      </c>
      <c r="F1063" s="144" t="s">
        <v>5728</v>
      </c>
      <c r="G1063" s="318" t="s">
        <v>5732</v>
      </c>
      <c r="H1063" s="259"/>
      <c r="I1063" s="145" t="s">
        <v>170</v>
      </c>
      <c r="J1063" s="317" t="s">
        <v>2218</v>
      </c>
      <c r="K1063" s="259"/>
      <c r="L1063" s="144" t="s">
        <v>5473</v>
      </c>
      <c r="M1063" s="318" t="s">
        <v>5728</v>
      </c>
      <c r="N1063" s="259"/>
      <c r="O1063" s="317" t="s">
        <v>5730</v>
      </c>
      <c r="P1063" s="259"/>
      <c r="Q1063" s="146"/>
      <c r="R1063" s="147"/>
    </row>
    <row r="1064" spans="1:18" ht="21" hidden="1" customHeight="1">
      <c r="A1064" s="316" t="s">
        <v>5789</v>
      </c>
      <c r="B1064" s="259"/>
      <c r="C1064" s="325" t="s">
        <v>5549</v>
      </c>
      <c r="D1064" s="259"/>
      <c r="E1064" s="138" t="s">
        <v>2219</v>
      </c>
      <c r="F1064" s="144" t="s">
        <v>5728</v>
      </c>
      <c r="G1064" s="318" t="s">
        <v>5732</v>
      </c>
      <c r="H1064" s="259"/>
      <c r="I1064" s="145" t="s">
        <v>170</v>
      </c>
      <c r="J1064" s="317" t="s">
        <v>2218</v>
      </c>
      <c r="K1064" s="259"/>
      <c r="L1064" s="144" t="s">
        <v>5473</v>
      </c>
      <c r="M1064" s="318" t="s">
        <v>5728</v>
      </c>
      <c r="N1064" s="259"/>
      <c r="O1064" s="317" t="s">
        <v>5730</v>
      </c>
      <c r="P1064" s="259"/>
      <c r="Q1064" s="146"/>
      <c r="R1064" s="147"/>
    </row>
    <row r="1065" spans="1:18" ht="21" hidden="1" customHeight="1">
      <c r="A1065" s="316" t="s">
        <v>5790</v>
      </c>
      <c r="B1065" s="259"/>
      <c r="C1065" s="325" t="s">
        <v>5549</v>
      </c>
      <c r="D1065" s="259"/>
      <c r="E1065" s="138" t="s">
        <v>2219</v>
      </c>
      <c r="F1065" s="144" t="s">
        <v>5728</v>
      </c>
      <c r="G1065" s="318" t="s">
        <v>5732</v>
      </c>
      <c r="H1065" s="259"/>
      <c r="I1065" s="145" t="s">
        <v>170</v>
      </c>
      <c r="J1065" s="317" t="s">
        <v>2218</v>
      </c>
      <c r="K1065" s="259"/>
      <c r="L1065" s="144" t="s">
        <v>5473</v>
      </c>
      <c r="M1065" s="318" t="s">
        <v>5728</v>
      </c>
      <c r="N1065" s="259"/>
      <c r="O1065" s="317" t="s">
        <v>5730</v>
      </c>
      <c r="P1065" s="259"/>
      <c r="Q1065" s="146"/>
      <c r="R1065" s="147"/>
    </row>
    <row r="1066" spans="1:18" ht="21" hidden="1" customHeight="1">
      <c r="A1066" s="316" t="s">
        <v>5791</v>
      </c>
      <c r="B1066" s="259"/>
      <c r="C1066" s="325" t="s">
        <v>5549</v>
      </c>
      <c r="D1066" s="259"/>
      <c r="E1066" s="138" t="s">
        <v>2219</v>
      </c>
      <c r="F1066" s="144" t="s">
        <v>5728</v>
      </c>
      <c r="G1066" s="318" t="s">
        <v>5732</v>
      </c>
      <c r="H1066" s="259"/>
      <c r="I1066" s="145" t="s">
        <v>170</v>
      </c>
      <c r="J1066" s="317" t="s">
        <v>2218</v>
      </c>
      <c r="K1066" s="259"/>
      <c r="L1066" s="144" t="s">
        <v>5473</v>
      </c>
      <c r="M1066" s="318" t="s">
        <v>5728</v>
      </c>
      <c r="N1066" s="259"/>
      <c r="O1066" s="317" t="s">
        <v>5730</v>
      </c>
      <c r="P1066" s="259"/>
      <c r="Q1066" s="146"/>
      <c r="R1066" s="147"/>
    </row>
    <row r="1067" spans="1:18" ht="21" customHeight="1">
      <c r="A1067" s="332" t="s">
        <v>5792</v>
      </c>
      <c r="B1067" s="259"/>
      <c r="C1067" s="325" t="s">
        <v>5549</v>
      </c>
      <c r="D1067" s="259"/>
      <c r="E1067" s="138" t="s">
        <v>2219</v>
      </c>
      <c r="F1067" s="144" t="s">
        <v>5728</v>
      </c>
      <c r="G1067" s="318" t="s">
        <v>5732</v>
      </c>
      <c r="H1067" s="259"/>
      <c r="I1067" s="145" t="s">
        <v>170</v>
      </c>
      <c r="J1067" s="317" t="s">
        <v>2218</v>
      </c>
      <c r="K1067" s="259"/>
      <c r="L1067" s="144" t="s">
        <v>5473</v>
      </c>
      <c r="M1067" s="318" t="s">
        <v>5728</v>
      </c>
      <c r="N1067" s="259"/>
      <c r="O1067" s="317" t="s">
        <v>5730</v>
      </c>
      <c r="P1067" s="259"/>
      <c r="Q1067" s="146"/>
      <c r="R1067" s="158" t="s">
        <v>5532</v>
      </c>
    </row>
    <row r="1068" spans="1:18" ht="21" customHeight="1">
      <c r="A1068" s="332" t="s">
        <v>5793</v>
      </c>
      <c r="B1068" s="259"/>
      <c r="C1068" s="333" t="s">
        <v>5549</v>
      </c>
      <c r="D1068" s="259"/>
      <c r="E1068" s="164" t="s">
        <v>2219</v>
      </c>
      <c r="F1068" s="155" t="s">
        <v>5728</v>
      </c>
      <c r="G1068" s="334" t="s">
        <v>5732</v>
      </c>
      <c r="H1068" s="259"/>
      <c r="I1068" s="156" t="s">
        <v>170</v>
      </c>
      <c r="J1068" s="335" t="s">
        <v>2218</v>
      </c>
      <c r="K1068" s="259"/>
      <c r="L1068" s="155" t="s">
        <v>5473</v>
      </c>
      <c r="M1068" s="334" t="s">
        <v>5728</v>
      </c>
      <c r="N1068" s="259"/>
      <c r="O1068" s="335" t="s">
        <v>5730</v>
      </c>
      <c r="P1068" s="259"/>
      <c r="Q1068" s="157"/>
      <c r="R1068" s="158" t="s">
        <v>5532</v>
      </c>
    </row>
    <row r="1069" spans="1:18" ht="21" customHeight="1">
      <c r="A1069" s="332" t="s">
        <v>5794</v>
      </c>
      <c r="B1069" s="259"/>
      <c r="C1069" s="325" t="s">
        <v>5549</v>
      </c>
      <c r="D1069" s="259"/>
      <c r="E1069" s="138" t="s">
        <v>2219</v>
      </c>
      <c r="F1069" s="144" t="s">
        <v>5728</v>
      </c>
      <c r="G1069" s="318" t="s">
        <v>5732</v>
      </c>
      <c r="H1069" s="259"/>
      <c r="I1069" s="145" t="s">
        <v>170</v>
      </c>
      <c r="J1069" s="317" t="s">
        <v>2218</v>
      </c>
      <c r="K1069" s="259"/>
      <c r="L1069" s="144" t="s">
        <v>5473</v>
      </c>
      <c r="M1069" s="318" t="s">
        <v>5728</v>
      </c>
      <c r="N1069" s="259"/>
      <c r="O1069" s="317" t="s">
        <v>5730</v>
      </c>
      <c r="P1069" s="259"/>
      <c r="Q1069" s="146"/>
      <c r="R1069" s="158" t="s">
        <v>5532</v>
      </c>
    </row>
    <row r="1070" spans="1:18" ht="21" customHeight="1">
      <c r="A1070" s="332" t="s">
        <v>5795</v>
      </c>
      <c r="B1070" s="259"/>
      <c r="C1070" s="333" t="s">
        <v>5549</v>
      </c>
      <c r="D1070" s="259"/>
      <c r="E1070" s="164" t="s">
        <v>2219</v>
      </c>
      <c r="F1070" s="155" t="s">
        <v>5728</v>
      </c>
      <c r="G1070" s="334" t="s">
        <v>5732</v>
      </c>
      <c r="H1070" s="259"/>
      <c r="I1070" s="156" t="s">
        <v>170</v>
      </c>
      <c r="J1070" s="335" t="s">
        <v>2218</v>
      </c>
      <c r="K1070" s="259"/>
      <c r="L1070" s="155" t="s">
        <v>5473</v>
      </c>
      <c r="M1070" s="334" t="s">
        <v>5728</v>
      </c>
      <c r="N1070" s="259"/>
      <c r="O1070" s="335" t="s">
        <v>5730</v>
      </c>
      <c r="P1070" s="259"/>
      <c r="Q1070" s="157"/>
      <c r="R1070" s="158" t="s">
        <v>5532</v>
      </c>
    </row>
    <row r="1071" spans="1:18" ht="21" customHeight="1">
      <c r="A1071" s="332" t="s">
        <v>5796</v>
      </c>
      <c r="B1071" s="259"/>
      <c r="C1071" s="325" t="s">
        <v>5549</v>
      </c>
      <c r="D1071" s="259"/>
      <c r="E1071" s="138" t="s">
        <v>2219</v>
      </c>
      <c r="F1071" s="144" t="s">
        <v>5728</v>
      </c>
      <c r="G1071" s="318" t="s">
        <v>5732</v>
      </c>
      <c r="H1071" s="259"/>
      <c r="I1071" s="145" t="s">
        <v>170</v>
      </c>
      <c r="J1071" s="317" t="s">
        <v>2218</v>
      </c>
      <c r="K1071" s="259"/>
      <c r="L1071" s="144" t="s">
        <v>5473</v>
      </c>
      <c r="M1071" s="318" t="s">
        <v>5728</v>
      </c>
      <c r="N1071" s="259"/>
      <c r="O1071" s="317" t="s">
        <v>5730</v>
      </c>
      <c r="P1071" s="259"/>
      <c r="Q1071" s="146"/>
      <c r="R1071" s="158" t="s">
        <v>5532</v>
      </c>
    </row>
    <row r="1072" spans="1:18" ht="21" customHeight="1">
      <c r="A1072" s="332" t="s">
        <v>5797</v>
      </c>
      <c r="B1072" s="259"/>
      <c r="C1072" s="333" t="s">
        <v>5549</v>
      </c>
      <c r="D1072" s="259"/>
      <c r="E1072" s="164" t="s">
        <v>2219</v>
      </c>
      <c r="F1072" s="155" t="s">
        <v>5728</v>
      </c>
      <c r="G1072" s="334" t="s">
        <v>5732</v>
      </c>
      <c r="H1072" s="259"/>
      <c r="I1072" s="156" t="s">
        <v>170</v>
      </c>
      <c r="J1072" s="335" t="s">
        <v>2218</v>
      </c>
      <c r="K1072" s="259"/>
      <c r="L1072" s="155" t="s">
        <v>5473</v>
      </c>
      <c r="M1072" s="334" t="s">
        <v>5728</v>
      </c>
      <c r="N1072" s="259"/>
      <c r="O1072" s="335" t="s">
        <v>5730</v>
      </c>
      <c r="P1072" s="259"/>
      <c r="Q1072" s="157"/>
      <c r="R1072" s="158" t="s">
        <v>5532</v>
      </c>
    </row>
    <row r="1073" spans="1:18" ht="21" customHeight="1">
      <c r="A1073" s="332" t="s">
        <v>5798</v>
      </c>
      <c r="B1073" s="259"/>
      <c r="C1073" s="325" t="s">
        <v>5549</v>
      </c>
      <c r="D1073" s="259"/>
      <c r="E1073" s="138" t="s">
        <v>2219</v>
      </c>
      <c r="F1073" s="144" t="s">
        <v>5728</v>
      </c>
      <c r="G1073" s="318" t="s">
        <v>5732</v>
      </c>
      <c r="H1073" s="259"/>
      <c r="I1073" s="145" t="s">
        <v>170</v>
      </c>
      <c r="J1073" s="317" t="s">
        <v>2218</v>
      </c>
      <c r="K1073" s="259"/>
      <c r="L1073" s="144" t="s">
        <v>5473</v>
      </c>
      <c r="M1073" s="318" t="s">
        <v>5728</v>
      </c>
      <c r="N1073" s="259"/>
      <c r="O1073" s="317" t="s">
        <v>5730</v>
      </c>
      <c r="P1073" s="259"/>
      <c r="Q1073" s="146"/>
      <c r="R1073" s="158" t="s">
        <v>5532</v>
      </c>
    </row>
    <row r="1074" spans="1:18" ht="21" customHeight="1">
      <c r="A1074" s="332" t="s">
        <v>5799</v>
      </c>
      <c r="B1074" s="259"/>
      <c r="C1074" s="333" t="s">
        <v>5549</v>
      </c>
      <c r="D1074" s="259"/>
      <c r="E1074" s="164" t="s">
        <v>2219</v>
      </c>
      <c r="F1074" s="155" t="s">
        <v>5728</v>
      </c>
      <c r="G1074" s="334" t="s">
        <v>5732</v>
      </c>
      <c r="H1074" s="259"/>
      <c r="I1074" s="156" t="s">
        <v>170</v>
      </c>
      <c r="J1074" s="335" t="s">
        <v>2218</v>
      </c>
      <c r="K1074" s="259"/>
      <c r="L1074" s="155" t="s">
        <v>5473</v>
      </c>
      <c r="M1074" s="334" t="s">
        <v>5728</v>
      </c>
      <c r="N1074" s="259"/>
      <c r="O1074" s="335" t="s">
        <v>5730</v>
      </c>
      <c r="P1074" s="259"/>
      <c r="Q1074" s="157"/>
      <c r="R1074" s="158" t="s">
        <v>5532</v>
      </c>
    </row>
    <row r="1075" spans="1:18" ht="21" hidden="1" customHeight="1">
      <c r="A1075" s="316" t="s">
        <v>5800</v>
      </c>
      <c r="B1075" s="259"/>
      <c r="C1075" s="325" t="s">
        <v>5549</v>
      </c>
      <c r="D1075" s="259"/>
      <c r="E1075" s="138" t="s">
        <v>2219</v>
      </c>
      <c r="F1075" s="144" t="s">
        <v>5728</v>
      </c>
      <c r="G1075" s="318" t="s">
        <v>5732</v>
      </c>
      <c r="H1075" s="259"/>
      <c r="I1075" s="145" t="s">
        <v>170</v>
      </c>
      <c r="J1075" s="317" t="s">
        <v>2218</v>
      </c>
      <c r="K1075" s="259"/>
      <c r="L1075" s="144" t="s">
        <v>5473</v>
      </c>
      <c r="M1075" s="318" t="s">
        <v>5728</v>
      </c>
      <c r="N1075" s="259"/>
      <c r="O1075" s="317" t="s">
        <v>5730</v>
      </c>
      <c r="P1075" s="259"/>
      <c r="Q1075" s="146"/>
      <c r="R1075" s="147"/>
    </row>
    <row r="1076" spans="1:18" ht="21" hidden="1" customHeight="1">
      <c r="A1076" s="316" t="s">
        <v>5801</v>
      </c>
      <c r="B1076" s="259"/>
      <c r="C1076" s="325" t="s">
        <v>5549</v>
      </c>
      <c r="D1076" s="259"/>
      <c r="E1076" s="138" t="s">
        <v>2219</v>
      </c>
      <c r="F1076" s="144" t="s">
        <v>5728</v>
      </c>
      <c r="G1076" s="318" t="s">
        <v>5732</v>
      </c>
      <c r="H1076" s="259"/>
      <c r="I1076" s="145" t="s">
        <v>170</v>
      </c>
      <c r="J1076" s="317" t="s">
        <v>2218</v>
      </c>
      <c r="K1076" s="259"/>
      <c r="L1076" s="144" t="s">
        <v>5473</v>
      </c>
      <c r="M1076" s="318" t="s">
        <v>5728</v>
      </c>
      <c r="N1076" s="259"/>
      <c r="O1076" s="317" t="s">
        <v>5730</v>
      </c>
      <c r="P1076" s="259"/>
      <c r="Q1076" s="146"/>
      <c r="R1076" s="147"/>
    </row>
    <row r="1077" spans="1:18" ht="21" hidden="1" customHeight="1">
      <c r="A1077" s="316" t="s">
        <v>5802</v>
      </c>
      <c r="B1077" s="259"/>
      <c r="C1077" s="325" t="s">
        <v>5549</v>
      </c>
      <c r="D1077" s="259"/>
      <c r="E1077" s="138" t="s">
        <v>2219</v>
      </c>
      <c r="F1077" s="144" t="s">
        <v>5728</v>
      </c>
      <c r="G1077" s="318" t="s">
        <v>5732</v>
      </c>
      <c r="H1077" s="259"/>
      <c r="I1077" s="145" t="s">
        <v>170</v>
      </c>
      <c r="J1077" s="317" t="s">
        <v>2218</v>
      </c>
      <c r="K1077" s="259"/>
      <c r="L1077" s="144" t="s">
        <v>5473</v>
      </c>
      <c r="M1077" s="318" t="s">
        <v>5728</v>
      </c>
      <c r="N1077" s="259"/>
      <c r="O1077" s="317" t="s">
        <v>5730</v>
      </c>
      <c r="P1077" s="259"/>
      <c r="Q1077" s="146"/>
      <c r="R1077" s="147"/>
    </row>
    <row r="1078" spans="1:18" ht="21" hidden="1" customHeight="1">
      <c r="A1078" s="316" t="s">
        <v>5803</v>
      </c>
      <c r="B1078" s="259"/>
      <c r="C1078" s="325" t="s">
        <v>5549</v>
      </c>
      <c r="D1078" s="259"/>
      <c r="E1078" s="138" t="s">
        <v>2219</v>
      </c>
      <c r="F1078" s="144" t="s">
        <v>5728</v>
      </c>
      <c r="G1078" s="318" t="s">
        <v>5732</v>
      </c>
      <c r="H1078" s="259"/>
      <c r="I1078" s="145" t="s">
        <v>170</v>
      </c>
      <c r="J1078" s="317" t="s">
        <v>2218</v>
      </c>
      <c r="K1078" s="259"/>
      <c r="L1078" s="144" t="s">
        <v>5473</v>
      </c>
      <c r="M1078" s="318" t="s">
        <v>5728</v>
      </c>
      <c r="N1078" s="259"/>
      <c r="O1078" s="317" t="s">
        <v>5730</v>
      </c>
      <c r="P1078" s="259"/>
      <c r="Q1078" s="146"/>
      <c r="R1078" s="147"/>
    </row>
    <row r="1079" spans="1:18" ht="21" hidden="1" customHeight="1">
      <c r="A1079" s="316" t="s">
        <v>5804</v>
      </c>
      <c r="B1079" s="259"/>
      <c r="C1079" s="325" t="s">
        <v>5549</v>
      </c>
      <c r="D1079" s="259"/>
      <c r="E1079" s="138" t="s">
        <v>2219</v>
      </c>
      <c r="F1079" s="144" t="s">
        <v>5728</v>
      </c>
      <c r="G1079" s="318" t="s">
        <v>5732</v>
      </c>
      <c r="H1079" s="259"/>
      <c r="I1079" s="145" t="s">
        <v>170</v>
      </c>
      <c r="J1079" s="317" t="s">
        <v>2218</v>
      </c>
      <c r="K1079" s="259"/>
      <c r="L1079" s="144" t="s">
        <v>5473</v>
      </c>
      <c r="M1079" s="318" t="s">
        <v>5728</v>
      </c>
      <c r="N1079" s="259"/>
      <c r="O1079" s="317" t="s">
        <v>5730</v>
      </c>
      <c r="P1079" s="259"/>
      <c r="Q1079" s="146"/>
      <c r="R1079" s="147"/>
    </row>
    <row r="1080" spans="1:18" ht="21" hidden="1" customHeight="1">
      <c r="A1080" s="316" t="s">
        <v>5805</v>
      </c>
      <c r="B1080" s="259"/>
      <c r="C1080" s="325" t="s">
        <v>5549</v>
      </c>
      <c r="D1080" s="259"/>
      <c r="E1080" s="138" t="s">
        <v>2219</v>
      </c>
      <c r="F1080" s="144" t="s">
        <v>5728</v>
      </c>
      <c r="G1080" s="318" t="s">
        <v>5732</v>
      </c>
      <c r="H1080" s="259"/>
      <c r="I1080" s="145" t="s">
        <v>170</v>
      </c>
      <c r="J1080" s="317" t="s">
        <v>2218</v>
      </c>
      <c r="K1080" s="259"/>
      <c r="L1080" s="144" t="s">
        <v>5473</v>
      </c>
      <c r="M1080" s="318" t="s">
        <v>5728</v>
      </c>
      <c r="N1080" s="259"/>
      <c r="O1080" s="317" t="s">
        <v>5730</v>
      </c>
      <c r="P1080" s="259"/>
      <c r="Q1080" s="146"/>
      <c r="R1080" s="147"/>
    </row>
    <row r="1081" spans="1:18" ht="21" hidden="1" customHeight="1">
      <c r="A1081" s="316" t="s">
        <v>5806</v>
      </c>
      <c r="B1081" s="259"/>
      <c r="C1081" s="325" t="s">
        <v>5549</v>
      </c>
      <c r="D1081" s="259"/>
      <c r="E1081" s="138" t="s">
        <v>2219</v>
      </c>
      <c r="F1081" s="144" t="s">
        <v>5728</v>
      </c>
      <c r="G1081" s="318" t="s">
        <v>5732</v>
      </c>
      <c r="H1081" s="259"/>
      <c r="I1081" s="145" t="s">
        <v>170</v>
      </c>
      <c r="J1081" s="317" t="s">
        <v>2218</v>
      </c>
      <c r="K1081" s="259"/>
      <c r="L1081" s="144" t="s">
        <v>5473</v>
      </c>
      <c r="M1081" s="318" t="s">
        <v>5728</v>
      </c>
      <c r="N1081" s="259"/>
      <c r="O1081" s="317" t="s">
        <v>5730</v>
      </c>
      <c r="P1081" s="259"/>
      <c r="Q1081" s="146"/>
      <c r="R1081" s="147"/>
    </row>
    <row r="1082" spans="1:18" ht="21" hidden="1" customHeight="1">
      <c r="A1082" s="316" t="s">
        <v>5807</v>
      </c>
      <c r="B1082" s="259"/>
      <c r="C1082" s="325" t="s">
        <v>5549</v>
      </c>
      <c r="D1082" s="259"/>
      <c r="E1082" s="138" t="s">
        <v>2219</v>
      </c>
      <c r="F1082" s="144" t="s">
        <v>5728</v>
      </c>
      <c r="G1082" s="318" t="s">
        <v>5732</v>
      </c>
      <c r="H1082" s="259"/>
      <c r="I1082" s="145" t="s">
        <v>170</v>
      </c>
      <c r="J1082" s="317" t="s">
        <v>2218</v>
      </c>
      <c r="K1082" s="259"/>
      <c r="L1082" s="144" t="s">
        <v>5473</v>
      </c>
      <c r="M1082" s="318" t="s">
        <v>5728</v>
      </c>
      <c r="N1082" s="259"/>
      <c r="O1082" s="317" t="s">
        <v>5730</v>
      </c>
      <c r="P1082" s="259"/>
      <c r="Q1082" s="146"/>
      <c r="R1082" s="147"/>
    </row>
    <row r="1083" spans="1:18" ht="21" customHeight="1">
      <c r="A1083" s="332" t="s">
        <v>5808</v>
      </c>
      <c r="B1083" s="259"/>
      <c r="C1083" s="333" t="s">
        <v>5549</v>
      </c>
      <c r="D1083" s="259"/>
      <c r="E1083" s="164" t="s">
        <v>2219</v>
      </c>
      <c r="F1083" s="155" t="s">
        <v>5728</v>
      </c>
      <c r="G1083" s="334" t="s">
        <v>5732</v>
      </c>
      <c r="H1083" s="259"/>
      <c r="I1083" s="156" t="s">
        <v>170</v>
      </c>
      <c r="J1083" s="335" t="s">
        <v>2218</v>
      </c>
      <c r="K1083" s="259"/>
      <c r="L1083" s="155" t="s">
        <v>5473</v>
      </c>
      <c r="M1083" s="334" t="s">
        <v>5728</v>
      </c>
      <c r="N1083" s="259"/>
      <c r="O1083" s="335" t="s">
        <v>5730</v>
      </c>
      <c r="P1083" s="259"/>
      <c r="Q1083" s="165" t="s">
        <v>5809</v>
      </c>
      <c r="R1083" s="158" t="s">
        <v>5532</v>
      </c>
    </row>
    <row r="1084" spans="1:18" ht="21" customHeight="1">
      <c r="A1084" s="332" t="s">
        <v>5810</v>
      </c>
      <c r="B1084" s="259"/>
      <c r="C1084" s="333" t="s">
        <v>5549</v>
      </c>
      <c r="D1084" s="259"/>
      <c r="E1084" s="164" t="s">
        <v>2219</v>
      </c>
      <c r="F1084" s="155" t="s">
        <v>5728</v>
      </c>
      <c r="G1084" s="334" t="s">
        <v>5732</v>
      </c>
      <c r="H1084" s="259"/>
      <c r="I1084" s="156" t="s">
        <v>170</v>
      </c>
      <c r="J1084" s="335" t="s">
        <v>2218</v>
      </c>
      <c r="K1084" s="259"/>
      <c r="L1084" s="155" t="s">
        <v>5473</v>
      </c>
      <c r="M1084" s="334" t="s">
        <v>5728</v>
      </c>
      <c r="N1084" s="259"/>
      <c r="O1084" s="335" t="s">
        <v>5730</v>
      </c>
      <c r="P1084" s="259"/>
      <c r="Q1084" s="165" t="s">
        <v>5811</v>
      </c>
      <c r="R1084" s="158" t="s">
        <v>5532</v>
      </c>
    </row>
    <row r="1085" spans="1:18" ht="21" hidden="1" customHeight="1">
      <c r="A1085" s="316" t="s">
        <v>2715</v>
      </c>
      <c r="B1085" s="259"/>
      <c r="C1085" s="325" t="s">
        <v>5727</v>
      </c>
      <c r="D1085" s="259"/>
      <c r="E1085" s="138" t="s">
        <v>5479</v>
      </c>
      <c r="F1085" s="144" t="s">
        <v>5728</v>
      </c>
      <c r="G1085" s="318" t="s">
        <v>5550</v>
      </c>
      <c r="H1085" s="259"/>
      <c r="I1085" s="145" t="s">
        <v>5729</v>
      </c>
      <c r="J1085" s="317" t="s">
        <v>2218</v>
      </c>
      <c r="K1085" s="259"/>
      <c r="L1085" s="144" t="s">
        <v>5473</v>
      </c>
      <c r="M1085" s="318" t="s">
        <v>5728</v>
      </c>
      <c r="N1085" s="259"/>
      <c r="O1085" s="317" t="s">
        <v>5730</v>
      </c>
      <c r="P1085" s="259"/>
      <c r="Q1085" s="146"/>
      <c r="R1085" s="147"/>
    </row>
    <row r="1086" spans="1:18" ht="21" hidden="1" customHeight="1">
      <c r="A1086" s="316" t="s">
        <v>2720</v>
      </c>
      <c r="B1086" s="259"/>
      <c r="C1086" s="325" t="s">
        <v>5727</v>
      </c>
      <c r="D1086" s="259"/>
      <c r="E1086" s="138" t="s">
        <v>5479</v>
      </c>
      <c r="F1086" s="144" t="s">
        <v>5728</v>
      </c>
      <c r="G1086" s="318" t="s">
        <v>5550</v>
      </c>
      <c r="H1086" s="259"/>
      <c r="I1086" s="145" t="s">
        <v>5729</v>
      </c>
      <c r="J1086" s="317" t="s">
        <v>2218</v>
      </c>
      <c r="K1086" s="259"/>
      <c r="L1086" s="144" t="s">
        <v>5473</v>
      </c>
      <c r="M1086" s="318" t="s">
        <v>5728</v>
      </c>
      <c r="N1086" s="259"/>
      <c r="O1086" s="317" t="s">
        <v>5730</v>
      </c>
      <c r="P1086" s="259"/>
      <c r="Q1086" s="146"/>
      <c r="R1086" s="147"/>
    </row>
    <row r="1087" spans="1:18" ht="21" hidden="1" customHeight="1">
      <c r="A1087" s="316" t="s">
        <v>2723</v>
      </c>
      <c r="B1087" s="259"/>
      <c r="C1087" s="325" t="s">
        <v>5727</v>
      </c>
      <c r="D1087" s="259"/>
      <c r="E1087" s="138" t="s">
        <v>5479</v>
      </c>
      <c r="F1087" s="144" t="s">
        <v>5728</v>
      </c>
      <c r="G1087" s="318" t="s">
        <v>5550</v>
      </c>
      <c r="H1087" s="259"/>
      <c r="I1087" s="145" t="s">
        <v>5729</v>
      </c>
      <c r="J1087" s="317" t="s">
        <v>2218</v>
      </c>
      <c r="K1087" s="259"/>
      <c r="L1087" s="144" t="s">
        <v>5473</v>
      </c>
      <c r="M1087" s="318" t="s">
        <v>5728</v>
      </c>
      <c r="N1087" s="259"/>
      <c r="O1087" s="317" t="s">
        <v>5730</v>
      </c>
      <c r="P1087" s="259"/>
      <c r="Q1087" s="146"/>
      <c r="R1087" s="147"/>
    </row>
    <row r="1088" spans="1:18" ht="21" hidden="1" customHeight="1">
      <c r="A1088" s="316" t="s">
        <v>5195</v>
      </c>
      <c r="B1088" s="259"/>
      <c r="C1088" s="325" t="s">
        <v>5727</v>
      </c>
      <c r="D1088" s="259"/>
      <c r="E1088" s="138" t="s">
        <v>5479</v>
      </c>
      <c r="F1088" s="144" t="s">
        <v>5728</v>
      </c>
      <c r="G1088" s="318" t="s">
        <v>5550</v>
      </c>
      <c r="H1088" s="259"/>
      <c r="I1088" s="145" t="s">
        <v>5729</v>
      </c>
      <c r="J1088" s="317" t="s">
        <v>2218</v>
      </c>
      <c r="K1088" s="259"/>
      <c r="L1088" s="144" t="s">
        <v>5473</v>
      </c>
      <c r="M1088" s="318" t="s">
        <v>5728</v>
      </c>
      <c r="N1088" s="259"/>
      <c r="O1088" s="317" t="s">
        <v>5730</v>
      </c>
      <c r="P1088" s="259"/>
      <c r="Q1088" s="146"/>
      <c r="R1088" s="147"/>
    </row>
    <row r="1089" spans="1:18" ht="21" hidden="1" customHeight="1">
      <c r="A1089" s="316" t="s">
        <v>5198</v>
      </c>
      <c r="B1089" s="259"/>
      <c r="C1089" s="325" t="s">
        <v>5727</v>
      </c>
      <c r="D1089" s="259"/>
      <c r="E1089" s="138" t="s">
        <v>5479</v>
      </c>
      <c r="F1089" s="144" t="s">
        <v>5728</v>
      </c>
      <c r="G1089" s="318" t="s">
        <v>5550</v>
      </c>
      <c r="H1089" s="259"/>
      <c r="I1089" s="145" t="s">
        <v>5729</v>
      </c>
      <c r="J1089" s="317" t="s">
        <v>2218</v>
      </c>
      <c r="K1089" s="259"/>
      <c r="L1089" s="144" t="s">
        <v>5473</v>
      </c>
      <c r="M1089" s="318" t="s">
        <v>5728</v>
      </c>
      <c r="N1089" s="259"/>
      <c r="O1089" s="317" t="s">
        <v>5730</v>
      </c>
      <c r="P1089" s="259"/>
      <c r="Q1089" s="146"/>
      <c r="R1089" s="147"/>
    </row>
    <row r="1090" spans="1:18" ht="21" hidden="1" customHeight="1">
      <c r="A1090" s="316" t="s">
        <v>5200</v>
      </c>
      <c r="B1090" s="259"/>
      <c r="C1090" s="325" t="s">
        <v>5727</v>
      </c>
      <c r="D1090" s="259"/>
      <c r="E1090" s="138" t="s">
        <v>5479</v>
      </c>
      <c r="F1090" s="144" t="s">
        <v>5728</v>
      </c>
      <c r="G1090" s="318" t="s">
        <v>5550</v>
      </c>
      <c r="H1090" s="259"/>
      <c r="I1090" s="145" t="s">
        <v>5729</v>
      </c>
      <c r="J1090" s="317" t="s">
        <v>2218</v>
      </c>
      <c r="K1090" s="259"/>
      <c r="L1090" s="144" t="s">
        <v>5473</v>
      </c>
      <c r="M1090" s="318" t="s">
        <v>5728</v>
      </c>
      <c r="N1090" s="259"/>
      <c r="O1090" s="317" t="s">
        <v>5730</v>
      </c>
      <c r="P1090" s="259"/>
      <c r="Q1090" s="146"/>
      <c r="R1090" s="147"/>
    </row>
    <row r="1091" spans="1:18" ht="21" hidden="1" customHeight="1">
      <c r="A1091" s="316" t="s">
        <v>5203</v>
      </c>
      <c r="B1091" s="259"/>
      <c r="C1091" s="325" t="s">
        <v>5727</v>
      </c>
      <c r="D1091" s="259"/>
      <c r="E1091" s="138" t="s">
        <v>5479</v>
      </c>
      <c r="F1091" s="144" t="s">
        <v>5728</v>
      </c>
      <c r="G1091" s="318" t="s">
        <v>5550</v>
      </c>
      <c r="H1091" s="259"/>
      <c r="I1091" s="145" t="s">
        <v>5729</v>
      </c>
      <c r="J1091" s="317" t="s">
        <v>2218</v>
      </c>
      <c r="K1091" s="259"/>
      <c r="L1091" s="144" t="s">
        <v>5473</v>
      </c>
      <c r="M1091" s="318" t="s">
        <v>5728</v>
      </c>
      <c r="N1091" s="259"/>
      <c r="O1091" s="317" t="s">
        <v>5730</v>
      </c>
      <c r="P1091" s="259"/>
      <c r="Q1091" s="146"/>
      <c r="R1091" s="147"/>
    </row>
    <row r="1092" spans="1:18" s="153" customFormat="1" ht="21" hidden="1" customHeight="1">
      <c r="A1092" s="327" t="s">
        <v>5205</v>
      </c>
      <c r="B1092" s="259"/>
      <c r="C1092" s="329" t="s">
        <v>5727</v>
      </c>
      <c r="D1092" s="259"/>
      <c r="E1092" s="149" t="s">
        <v>5479</v>
      </c>
      <c r="F1092" s="149" t="s">
        <v>5728</v>
      </c>
      <c r="G1092" s="329" t="s">
        <v>5550</v>
      </c>
      <c r="H1092" s="259"/>
      <c r="I1092" s="150" t="s">
        <v>5729</v>
      </c>
      <c r="J1092" s="328" t="s">
        <v>2218</v>
      </c>
      <c r="K1092" s="259"/>
      <c r="L1092" s="149" t="s">
        <v>5473</v>
      </c>
      <c r="M1092" s="329" t="s">
        <v>5728</v>
      </c>
      <c r="N1092" s="259"/>
      <c r="O1092" s="328" t="s">
        <v>5730</v>
      </c>
      <c r="P1092" s="259"/>
      <c r="Q1092" s="151"/>
      <c r="R1092" s="152"/>
    </row>
    <row r="1093" spans="1:18" s="153" customFormat="1" ht="21" hidden="1" customHeight="1">
      <c r="A1093" s="327" t="s">
        <v>5208</v>
      </c>
      <c r="B1093" s="259"/>
      <c r="C1093" s="329" t="s">
        <v>5727</v>
      </c>
      <c r="D1093" s="259"/>
      <c r="E1093" s="149" t="s">
        <v>5479</v>
      </c>
      <c r="F1093" s="149" t="s">
        <v>5728</v>
      </c>
      <c r="G1093" s="329" t="s">
        <v>5550</v>
      </c>
      <c r="H1093" s="259"/>
      <c r="I1093" s="150" t="s">
        <v>5729</v>
      </c>
      <c r="J1093" s="328" t="s">
        <v>2218</v>
      </c>
      <c r="K1093" s="259"/>
      <c r="L1093" s="149" t="s">
        <v>5473</v>
      </c>
      <c r="M1093" s="329" t="s">
        <v>5728</v>
      </c>
      <c r="N1093" s="259"/>
      <c r="O1093" s="328" t="s">
        <v>5730</v>
      </c>
      <c r="P1093" s="259"/>
      <c r="Q1093" s="151"/>
      <c r="R1093" s="152"/>
    </row>
    <row r="1094" spans="1:18" ht="21" hidden="1" customHeight="1">
      <c r="A1094" s="316" t="s">
        <v>5210</v>
      </c>
      <c r="B1094" s="259"/>
      <c r="C1094" s="325" t="s">
        <v>5727</v>
      </c>
      <c r="D1094" s="259"/>
      <c r="E1094" s="138" t="s">
        <v>5479</v>
      </c>
      <c r="F1094" s="144" t="s">
        <v>5728</v>
      </c>
      <c r="G1094" s="318" t="s">
        <v>5550</v>
      </c>
      <c r="H1094" s="259"/>
      <c r="I1094" s="145" t="s">
        <v>5729</v>
      </c>
      <c r="J1094" s="317" t="s">
        <v>2218</v>
      </c>
      <c r="K1094" s="259"/>
      <c r="L1094" s="144" t="s">
        <v>5473</v>
      </c>
      <c r="M1094" s="318" t="s">
        <v>5728</v>
      </c>
      <c r="N1094" s="259"/>
      <c r="O1094" s="317" t="s">
        <v>5730</v>
      </c>
      <c r="P1094" s="259"/>
      <c r="Q1094" s="146"/>
      <c r="R1094" s="147"/>
    </row>
    <row r="1095" spans="1:18" ht="21" hidden="1" customHeight="1">
      <c r="A1095" s="316" t="s">
        <v>5213</v>
      </c>
      <c r="B1095" s="259"/>
      <c r="C1095" s="325" t="s">
        <v>5727</v>
      </c>
      <c r="D1095" s="259"/>
      <c r="E1095" s="138" t="s">
        <v>5479</v>
      </c>
      <c r="F1095" s="144" t="s">
        <v>5728</v>
      </c>
      <c r="G1095" s="318" t="s">
        <v>5550</v>
      </c>
      <c r="H1095" s="259"/>
      <c r="I1095" s="145" t="s">
        <v>5729</v>
      </c>
      <c r="J1095" s="317" t="s">
        <v>2218</v>
      </c>
      <c r="K1095" s="259"/>
      <c r="L1095" s="144" t="s">
        <v>5473</v>
      </c>
      <c r="M1095" s="318" t="s">
        <v>5728</v>
      </c>
      <c r="N1095" s="259"/>
      <c r="O1095" s="317" t="s">
        <v>5730</v>
      </c>
      <c r="P1095" s="259"/>
      <c r="Q1095" s="146"/>
      <c r="R1095" s="147"/>
    </row>
    <row r="1096" spans="1:18" ht="21" hidden="1" customHeight="1">
      <c r="A1096" s="316" t="s">
        <v>5215</v>
      </c>
      <c r="B1096" s="259"/>
      <c r="C1096" s="325" t="s">
        <v>5727</v>
      </c>
      <c r="D1096" s="259"/>
      <c r="E1096" s="138" t="s">
        <v>5479</v>
      </c>
      <c r="F1096" s="144" t="s">
        <v>5728</v>
      </c>
      <c r="G1096" s="318" t="s">
        <v>5550</v>
      </c>
      <c r="H1096" s="259"/>
      <c r="I1096" s="145" t="s">
        <v>5729</v>
      </c>
      <c r="J1096" s="317" t="s">
        <v>2218</v>
      </c>
      <c r="K1096" s="259"/>
      <c r="L1096" s="144" t="s">
        <v>5473</v>
      </c>
      <c r="M1096" s="318" t="s">
        <v>5728</v>
      </c>
      <c r="N1096" s="259"/>
      <c r="O1096" s="317" t="s">
        <v>5730</v>
      </c>
      <c r="P1096" s="259"/>
      <c r="Q1096" s="146"/>
      <c r="R1096" s="147"/>
    </row>
    <row r="1097" spans="1:18" ht="21" hidden="1" customHeight="1">
      <c r="A1097" s="316" t="s">
        <v>5218</v>
      </c>
      <c r="B1097" s="259"/>
      <c r="C1097" s="325" t="s">
        <v>5727</v>
      </c>
      <c r="D1097" s="259"/>
      <c r="E1097" s="138" t="s">
        <v>5479</v>
      </c>
      <c r="F1097" s="144" t="s">
        <v>5728</v>
      </c>
      <c r="G1097" s="318" t="s">
        <v>5550</v>
      </c>
      <c r="H1097" s="259"/>
      <c r="I1097" s="145" t="s">
        <v>5729</v>
      </c>
      <c r="J1097" s="317" t="s">
        <v>2218</v>
      </c>
      <c r="K1097" s="259"/>
      <c r="L1097" s="144" t="s">
        <v>5473</v>
      </c>
      <c r="M1097" s="318" t="s">
        <v>5728</v>
      </c>
      <c r="N1097" s="259"/>
      <c r="O1097" s="317" t="s">
        <v>5730</v>
      </c>
      <c r="P1097" s="259"/>
      <c r="Q1097" s="146"/>
      <c r="R1097" s="147"/>
    </row>
    <row r="1098" spans="1:18" ht="21" hidden="1" customHeight="1">
      <c r="A1098" s="316" t="s">
        <v>5220</v>
      </c>
      <c r="B1098" s="259"/>
      <c r="C1098" s="325" t="s">
        <v>5727</v>
      </c>
      <c r="D1098" s="259"/>
      <c r="E1098" s="138" t="s">
        <v>5479</v>
      </c>
      <c r="F1098" s="144" t="s">
        <v>5728</v>
      </c>
      <c r="G1098" s="318" t="s">
        <v>5550</v>
      </c>
      <c r="H1098" s="259"/>
      <c r="I1098" s="145" t="s">
        <v>5729</v>
      </c>
      <c r="J1098" s="317" t="s">
        <v>2218</v>
      </c>
      <c r="K1098" s="259"/>
      <c r="L1098" s="144" t="s">
        <v>5473</v>
      </c>
      <c r="M1098" s="318" t="s">
        <v>5728</v>
      </c>
      <c r="N1098" s="259"/>
      <c r="O1098" s="317" t="s">
        <v>5730</v>
      </c>
      <c r="P1098" s="259"/>
      <c r="Q1098" s="146"/>
      <c r="R1098" s="147"/>
    </row>
    <row r="1099" spans="1:18" ht="21" hidden="1" customHeight="1">
      <c r="A1099" s="316" t="s">
        <v>5223</v>
      </c>
      <c r="B1099" s="259"/>
      <c r="C1099" s="325" t="s">
        <v>5727</v>
      </c>
      <c r="D1099" s="259"/>
      <c r="E1099" s="138" t="s">
        <v>5479</v>
      </c>
      <c r="F1099" s="144" t="s">
        <v>5728</v>
      </c>
      <c r="G1099" s="318" t="s">
        <v>5550</v>
      </c>
      <c r="H1099" s="259"/>
      <c r="I1099" s="145" t="s">
        <v>5729</v>
      </c>
      <c r="J1099" s="317" t="s">
        <v>2218</v>
      </c>
      <c r="K1099" s="259"/>
      <c r="L1099" s="144" t="s">
        <v>5473</v>
      </c>
      <c r="M1099" s="318" t="s">
        <v>5728</v>
      </c>
      <c r="N1099" s="259"/>
      <c r="O1099" s="317" t="s">
        <v>5730</v>
      </c>
      <c r="P1099" s="259"/>
      <c r="Q1099" s="146"/>
      <c r="R1099" s="147"/>
    </row>
    <row r="1100" spans="1:18" ht="21" hidden="1" customHeight="1">
      <c r="A1100" s="316" t="s">
        <v>5225</v>
      </c>
      <c r="B1100" s="259"/>
      <c r="C1100" s="325" t="s">
        <v>5727</v>
      </c>
      <c r="D1100" s="259"/>
      <c r="E1100" s="138" t="s">
        <v>5479</v>
      </c>
      <c r="F1100" s="144" t="s">
        <v>5728</v>
      </c>
      <c r="G1100" s="318" t="s">
        <v>5550</v>
      </c>
      <c r="H1100" s="259"/>
      <c r="I1100" s="145" t="s">
        <v>5729</v>
      </c>
      <c r="J1100" s="317" t="s">
        <v>2218</v>
      </c>
      <c r="K1100" s="259"/>
      <c r="L1100" s="144" t="s">
        <v>5473</v>
      </c>
      <c r="M1100" s="318" t="s">
        <v>5728</v>
      </c>
      <c r="N1100" s="259"/>
      <c r="O1100" s="317" t="s">
        <v>5730</v>
      </c>
      <c r="P1100" s="259"/>
      <c r="Q1100" s="146"/>
      <c r="R1100" s="147"/>
    </row>
    <row r="1101" spans="1:18" ht="21" hidden="1" customHeight="1">
      <c r="A1101" s="316" t="s">
        <v>5228</v>
      </c>
      <c r="B1101" s="259"/>
      <c r="C1101" s="325" t="s">
        <v>5727</v>
      </c>
      <c r="D1101" s="259"/>
      <c r="E1101" s="138" t="s">
        <v>5479</v>
      </c>
      <c r="F1101" s="144" t="s">
        <v>5728</v>
      </c>
      <c r="G1101" s="318" t="s">
        <v>5550</v>
      </c>
      <c r="H1101" s="259"/>
      <c r="I1101" s="145" t="s">
        <v>5729</v>
      </c>
      <c r="J1101" s="317" t="s">
        <v>2218</v>
      </c>
      <c r="K1101" s="259"/>
      <c r="L1101" s="144" t="s">
        <v>5473</v>
      </c>
      <c r="M1101" s="318" t="s">
        <v>5728</v>
      </c>
      <c r="N1101" s="259"/>
      <c r="O1101" s="317" t="s">
        <v>5730</v>
      </c>
      <c r="P1101" s="259"/>
      <c r="Q1101" s="146"/>
      <c r="R1101" s="147"/>
    </row>
    <row r="1102" spans="1:18" ht="21" hidden="1" customHeight="1">
      <c r="A1102" s="316" t="s">
        <v>2725</v>
      </c>
      <c r="B1102" s="259"/>
      <c r="C1102" s="325" t="s">
        <v>5727</v>
      </c>
      <c r="D1102" s="259"/>
      <c r="E1102" s="138" t="s">
        <v>5479</v>
      </c>
      <c r="F1102" s="144" t="s">
        <v>5728</v>
      </c>
      <c r="G1102" s="318" t="s">
        <v>5550</v>
      </c>
      <c r="H1102" s="259"/>
      <c r="I1102" s="145" t="s">
        <v>5729</v>
      </c>
      <c r="J1102" s="317" t="s">
        <v>2218</v>
      </c>
      <c r="K1102" s="259"/>
      <c r="L1102" s="144" t="s">
        <v>5473</v>
      </c>
      <c r="M1102" s="318" t="s">
        <v>5728</v>
      </c>
      <c r="N1102" s="259"/>
      <c r="O1102" s="317" t="s">
        <v>5730</v>
      </c>
      <c r="P1102" s="259"/>
      <c r="Q1102" s="146"/>
      <c r="R1102" s="147"/>
    </row>
  </sheetData>
  <autoFilter ref="A7:R1102">
    <filterColumn colId="0" showButton="0"/>
    <filterColumn colId="2" showButton="0"/>
    <filterColumn colId="6" showButton="0"/>
    <filterColumn colId="9" showButton="0"/>
    <filterColumn colId="12" showButton="0"/>
    <filterColumn colId="14" showButton="0"/>
    <filterColumn colId="17">
      <customFilters>
        <customFilter operator="notEqual" val=" "/>
      </customFilters>
    </filterColumn>
  </autoFilter>
  <mergeCells count="6597">
    <mergeCell ref="U348:U351"/>
    <mergeCell ref="T348:T351"/>
    <mergeCell ref="A1102:B1102"/>
    <mergeCell ref="C1102:D1102"/>
    <mergeCell ref="G1102:H1102"/>
    <mergeCell ref="J1102:K1102"/>
    <mergeCell ref="M1102:N1102"/>
    <mergeCell ref="O1102:P1102"/>
    <mergeCell ref="A1101:B1101"/>
    <mergeCell ref="C1101:D1101"/>
    <mergeCell ref="G1101:H1101"/>
    <mergeCell ref="J1101:K1101"/>
    <mergeCell ref="M1101:N1101"/>
    <mergeCell ref="O1101:P1101"/>
    <mergeCell ref="A1100:B1100"/>
    <mergeCell ref="C1100:D1100"/>
    <mergeCell ref="G1100:H1100"/>
    <mergeCell ref="J1100:K1100"/>
    <mergeCell ref="M1100:N1100"/>
    <mergeCell ref="O1100:P1100"/>
    <mergeCell ref="A1099:B1099"/>
    <mergeCell ref="C1099:D1099"/>
    <mergeCell ref="G1099:H1099"/>
    <mergeCell ref="J1099:K1099"/>
    <mergeCell ref="M1099:N1099"/>
    <mergeCell ref="O1099:P1099"/>
    <mergeCell ref="A1098:B1098"/>
    <mergeCell ref="C1098:D1098"/>
    <mergeCell ref="G1098:H1098"/>
    <mergeCell ref="J1098:K1098"/>
    <mergeCell ref="M1098:N1098"/>
    <mergeCell ref="O1098:P1098"/>
    <mergeCell ref="A1097:B1097"/>
    <mergeCell ref="C1097:D1097"/>
    <mergeCell ref="G1097:H1097"/>
    <mergeCell ref="J1097:K1097"/>
    <mergeCell ref="M1097:N1097"/>
    <mergeCell ref="O1097:P1097"/>
    <mergeCell ref="A1096:B1096"/>
    <mergeCell ref="C1096:D1096"/>
    <mergeCell ref="G1096:H1096"/>
    <mergeCell ref="J1096:K1096"/>
    <mergeCell ref="M1096:N1096"/>
    <mergeCell ref="O1096:P1096"/>
    <mergeCell ref="A1095:B1095"/>
    <mergeCell ref="C1095:D1095"/>
    <mergeCell ref="G1095:H1095"/>
    <mergeCell ref="J1095:K1095"/>
    <mergeCell ref="M1095:N1095"/>
    <mergeCell ref="O1095:P1095"/>
    <mergeCell ref="A1094:B1094"/>
    <mergeCell ref="C1094:D1094"/>
    <mergeCell ref="G1094:H1094"/>
    <mergeCell ref="J1094:K1094"/>
    <mergeCell ref="M1094:N1094"/>
    <mergeCell ref="O1094:P1094"/>
    <mergeCell ref="A1093:B1093"/>
    <mergeCell ref="C1093:D1093"/>
    <mergeCell ref="G1093:H1093"/>
    <mergeCell ref="J1093:K1093"/>
    <mergeCell ref="M1093:N1093"/>
    <mergeCell ref="O1093:P1093"/>
    <mergeCell ref="A1092:B1092"/>
    <mergeCell ref="C1092:D1092"/>
    <mergeCell ref="G1092:H1092"/>
    <mergeCell ref="J1092:K1092"/>
    <mergeCell ref="M1092:N1092"/>
    <mergeCell ref="O1092:P1092"/>
    <mergeCell ref="A1091:B1091"/>
    <mergeCell ref="C1091:D1091"/>
    <mergeCell ref="G1091:H1091"/>
    <mergeCell ref="J1091:K1091"/>
    <mergeCell ref="M1091:N1091"/>
    <mergeCell ref="O1091:P1091"/>
    <mergeCell ref="A1090:B1090"/>
    <mergeCell ref="C1090:D1090"/>
    <mergeCell ref="G1090:H1090"/>
    <mergeCell ref="J1090:K1090"/>
    <mergeCell ref="M1090:N1090"/>
    <mergeCell ref="O1090:P1090"/>
    <mergeCell ref="A1089:B1089"/>
    <mergeCell ref="C1089:D1089"/>
    <mergeCell ref="G1089:H1089"/>
    <mergeCell ref="J1089:K1089"/>
    <mergeCell ref="M1089:N1089"/>
    <mergeCell ref="O1089:P1089"/>
    <mergeCell ref="A1088:B1088"/>
    <mergeCell ref="C1088:D1088"/>
    <mergeCell ref="G1088:H1088"/>
    <mergeCell ref="J1088:K1088"/>
    <mergeCell ref="M1088:N1088"/>
    <mergeCell ref="O1088:P1088"/>
    <mergeCell ref="A1087:B1087"/>
    <mergeCell ref="C1087:D1087"/>
    <mergeCell ref="G1087:H1087"/>
    <mergeCell ref="J1087:K1087"/>
    <mergeCell ref="M1087:N1087"/>
    <mergeCell ref="O1087:P1087"/>
    <mergeCell ref="A1086:B1086"/>
    <mergeCell ref="C1086:D1086"/>
    <mergeCell ref="G1086:H1086"/>
    <mergeCell ref="J1086:K1086"/>
    <mergeCell ref="M1086:N1086"/>
    <mergeCell ref="O1086:P1086"/>
    <mergeCell ref="A1085:B1085"/>
    <mergeCell ref="C1085:D1085"/>
    <mergeCell ref="G1085:H1085"/>
    <mergeCell ref="J1085:K1085"/>
    <mergeCell ref="M1085:N1085"/>
    <mergeCell ref="O1085:P1085"/>
    <mergeCell ref="A1084:B1084"/>
    <mergeCell ref="C1084:D1084"/>
    <mergeCell ref="G1084:H1084"/>
    <mergeCell ref="J1084:K1084"/>
    <mergeCell ref="M1084:N1084"/>
    <mergeCell ref="O1084:P1084"/>
    <mergeCell ref="A1083:B1083"/>
    <mergeCell ref="C1083:D1083"/>
    <mergeCell ref="G1083:H1083"/>
    <mergeCell ref="J1083:K1083"/>
    <mergeCell ref="M1083:N1083"/>
    <mergeCell ref="O1083:P1083"/>
    <mergeCell ref="A1082:B1082"/>
    <mergeCell ref="C1082:D1082"/>
    <mergeCell ref="G1082:H1082"/>
    <mergeCell ref="J1082:K1082"/>
    <mergeCell ref="M1082:N1082"/>
    <mergeCell ref="O1082:P1082"/>
    <mergeCell ref="A1081:B1081"/>
    <mergeCell ref="C1081:D1081"/>
    <mergeCell ref="G1081:H1081"/>
    <mergeCell ref="J1081:K1081"/>
    <mergeCell ref="M1081:N1081"/>
    <mergeCell ref="O1081:P1081"/>
    <mergeCell ref="A1080:B1080"/>
    <mergeCell ref="C1080:D1080"/>
    <mergeCell ref="G1080:H1080"/>
    <mergeCell ref="J1080:K1080"/>
    <mergeCell ref="M1080:N1080"/>
    <mergeCell ref="O1080:P1080"/>
    <mergeCell ref="A1079:B1079"/>
    <mergeCell ref="C1079:D1079"/>
    <mergeCell ref="G1079:H1079"/>
    <mergeCell ref="J1079:K1079"/>
    <mergeCell ref="M1079:N1079"/>
    <mergeCell ref="O1079:P1079"/>
    <mergeCell ref="A1078:B1078"/>
    <mergeCell ref="C1078:D1078"/>
    <mergeCell ref="G1078:H1078"/>
    <mergeCell ref="J1078:K1078"/>
    <mergeCell ref="M1078:N1078"/>
    <mergeCell ref="O1078:P1078"/>
    <mergeCell ref="A1077:B1077"/>
    <mergeCell ref="C1077:D1077"/>
    <mergeCell ref="G1077:H1077"/>
    <mergeCell ref="J1077:K1077"/>
    <mergeCell ref="M1077:N1077"/>
    <mergeCell ref="O1077:P1077"/>
    <mergeCell ref="A1076:B1076"/>
    <mergeCell ref="C1076:D1076"/>
    <mergeCell ref="G1076:H1076"/>
    <mergeCell ref="J1076:K1076"/>
    <mergeCell ref="M1076:N1076"/>
    <mergeCell ref="O1076:P1076"/>
    <mergeCell ref="A1075:B1075"/>
    <mergeCell ref="C1075:D1075"/>
    <mergeCell ref="G1075:H1075"/>
    <mergeCell ref="J1075:K1075"/>
    <mergeCell ref="M1075:N1075"/>
    <mergeCell ref="O1075:P1075"/>
    <mergeCell ref="A1074:B1074"/>
    <mergeCell ref="C1074:D1074"/>
    <mergeCell ref="G1074:H1074"/>
    <mergeCell ref="J1074:K1074"/>
    <mergeCell ref="M1074:N1074"/>
    <mergeCell ref="O1074:P1074"/>
    <mergeCell ref="A1073:B1073"/>
    <mergeCell ref="C1073:D1073"/>
    <mergeCell ref="G1073:H1073"/>
    <mergeCell ref="J1073:K1073"/>
    <mergeCell ref="M1073:N1073"/>
    <mergeCell ref="O1073:P1073"/>
    <mergeCell ref="A1072:B1072"/>
    <mergeCell ref="C1072:D1072"/>
    <mergeCell ref="G1072:H1072"/>
    <mergeCell ref="J1072:K1072"/>
    <mergeCell ref="M1072:N1072"/>
    <mergeCell ref="O1072:P1072"/>
    <mergeCell ref="A1071:B1071"/>
    <mergeCell ref="C1071:D1071"/>
    <mergeCell ref="G1071:H1071"/>
    <mergeCell ref="J1071:K1071"/>
    <mergeCell ref="M1071:N1071"/>
    <mergeCell ref="O1071:P1071"/>
    <mergeCell ref="A1070:B1070"/>
    <mergeCell ref="C1070:D1070"/>
    <mergeCell ref="G1070:H1070"/>
    <mergeCell ref="J1070:K1070"/>
    <mergeCell ref="M1070:N1070"/>
    <mergeCell ref="O1070:P1070"/>
    <mergeCell ref="A1069:B1069"/>
    <mergeCell ref="C1069:D1069"/>
    <mergeCell ref="G1069:H1069"/>
    <mergeCell ref="J1069:K1069"/>
    <mergeCell ref="M1069:N1069"/>
    <mergeCell ref="O1069:P1069"/>
    <mergeCell ref="A1068:B1068"/>
    <mergeCell ref="C1068:D1068"/>
    <mergeCell ref="G1068:H1068"/>
    <mergeCell ref="J1068:K1068"/>
    <mergeCell ref="M1068:N1068"/>
    <mergeCell ref="O1068:P1068"/>
    <mergeCell ref="A1067:B1067"/>
    <mergeCell ref="C1067:D1067"/>
    <mergeCell ref="G1067:H1067"/>
    <mergeCell ref="J1067:K1067"/>
    <mergeCell ref="M1067:N1067"/>
    <mergeCell ref="O1067:P1067"/>
    <mergeCell ref="A1066:B1066"/>
    <mergeCell ref="C1066:D1066"/>
    <mergeCell ref="G1066:H1066"/>
    <mergeCell ref="J1066:K1066"/>
    <mergeCell ref="M1066:N1066"/>
    <mergeCell ref="O1066:P1066"/>
    <mergeCell ref="A1065:B1065"/>
    <mergeCell ref="C1065:D1065"/>
    <mergeCell ref="G1065:H1065"/>
    <mergeCell ref="J1065:K1065"/>
    <mergeCell ref="M1065:N1065"/>
    <mergeCell ref="O1065:P1065"/>
    <mergeCell ref="A1064:B1064"/>
    <mergeCell ref="C1064:D1064"/>
    <mergeCell ref="G1064:H1064"/>
    <mergeCell ref="J1064:K1064"/>
    <mergeCell ref="M1064:N1064"/>
    <mergeCell ref="O1064:P1064"/>
    <mergeCell ref="A1063:B1063"/>
    <mergeCell ref="C1063:D1063"/>
    <mergeCell ref="G1063:H1063"/>
    <mergeCell ref="J1063:K1063"/>
    <mergeCell ref="M1063:N1063"/>
    <mergeCell ref="O1063:P1063"/>
    <mergeCell ref="A1062:B1062"/>
    <mergeCell ref="C1062:D1062"/>
    <mergeCell ref="G1062:H1062"/>
    <mergeCell ref="J1062:K1062"/>
    <mergeCell ref="M1062:N1062"/>
    <mergeCell ref="O1062:P1062"/>
    <mergeCell ref="A1061:B1061"/>
    <mergeCell ref="C1061:D1061"/>
    <mergeCell ref="G1061:H1061"/>
    <mergeCell ref="J1061:K1061"/>
    <mergeCell ref="M1061:N1061"/>
    <mergeCell ref="O1061:P1061"/>
    <mergeCell ref="A1060:B1060"/>
    <mergeCell ref="C1060:D1060"/>
    <mergeCell ref="G1060:H1060"/>
    <mergeCell ref="J1060:K1060"/>
    <mergeCell ref="M1060:N1060"/>
    <mergeCell ref="O1060:P1060"/>
    <mergeCell ref="A1059:B1059"/>
    <mergeCell ref="C1059:D1059"/>
    <mergeCell ref="G1059:H1059"/>
    <mergeCell ref="J1059:K1059"/>
    <mergeCell ref="M1059:N1059"/>
    <mergeCell ref="O1059:P1059"/>
    <mergeCell ref="A1058:B1058"/>
    <mergeCell ref="C1058:D1058"/>
    <mergeCell ref="G1058:H1058"/>
    <mergeCell ref="J1058:K1058"/>
    <mergeCell ref="M1058:N1058"/>
    <mergeCell ref="O1058:P1058"/>
    <mergeCell ref="A1057:B1057"/>
    <mergeCell ref="C1057:D1057"/>
    <mergeCell ref="G1057:H1057"/>
    <mergeCell ref="J1057:K1057"/>
    <mergeCell ref="M1057:N1057"/>
    <mergeCell ref="O1057:P1057"/>
    <mergeCell ref="A1056:B1056"/>
    <mergeCell ref="C1056:D1056"/>
    <mergeCell ref="G1056:H1056"/>
    <mergeCell ref="J1056:K1056"/>
    <mergeCell ref="M1056:N1056"/>
    <mergeCell ref="O1056:P1056"/>
    <mergeCell ref="A1055:B1055"/>
    <mergeCell ref="C1055:D1055"/>
    <mergeCell ref="G1055:H1055"/>
    <mergeCell ref="J1055:K1055"/>
    <mergeCell ref="M1055:N1055"/>
    <mergeCell ref="O1055:P1055"/>
    <mergeCell ref="A1054:B1054"/>
    <mergeCell ref="C1054:D1054"/>
    <mergeCell ref="G1054:H1054"/>
    <mergeCell ref="J1054:K1054"/>
    <mergeCell ref="M1054:N1054"/>
    <mergeCell ref="O1054:P1054"/>
    <mergeCell ref="A1053:B1053"/>
    <mergeCell ref="C1053:D1053"/>
    <mergeCell ref="G1053:H1053"/>
    <mergeCell ref="J1053:K1053"/>
    <mergeCell ref="M1053:N1053"/>
    <mergeCell ref="O1053:P1053"/>
    <mergeCell ref="A1052:B1052"/>
    <mergeCell ref="C1052:D1052"/>
    <mergeCell ref="G1052:H1052"/>
    <mergeCell ref="J1052:K1052"/>
    <mergeCell ref="M1052:N1052"/>
    <mergeCell ref="O1052:P1052"/>
    <mergeCell ref="A1051:B1051"/>
    <mergeCell ref="C1051:D1051"/>
    <mergeCell ref="G1051:H1051"/>
    <mergeCell ref="J1051:K1051"/>
    <mergeCell ref="M1051:N1051"/>
    <mergeCell ref="O1051:P1051"/>
    <mergeCell ref="A1050:B1050"/>
    <mergeCell ref="C1050:D1050"/>
    <mergeCell ref="G1050:H1050"/>
    <mergeCell ref="J1050:K1050"/>
    <mergeCell ref="M1050:N1050"/>
    <mergeCell ref="O1050:P1050"/>
    <mergeCell ref="A1049:B1049"/>
    <mergeCell ref="C1049:D1049"/>
    <mergeCell ref="G1049:H1049"/>
    <mergeCell ref="J1049:K1049"/>
    <mergeCell ref="M1049:N1049"/>
    <mergeCell ref="O1049:P1049"/>
    <mergeCell ref="A1048:B1048"/>
    <mergeCell ref="C1048:D1048"/>
    <mergeCell ref="G1048:H1048"/>
    <mergeCell ref="J1048:K1048"/>
    <mergeCell ref="M1048:N1048"/>
    <mergeCell ref="O1048:P1048"/>
    <mergeCell ref="A1047:B1047"/>
    <mergeCell ref="C1047:D1047"/>
    <mergeCell ref="G1047:H1047"/>
    <mergeCell ref="J1047:K1047"/>
    <mergeCell ref="M1047:N1047"/>
    <mergeCell ref="O1047:P1047"/>
    <mergeCell ref="A1046:B1046"/>
    <mergeCell ref="C1046:D1046"/>
    <mergeCell ref="G1046:H1046"/>
    <mergeCell ref="J1046:K1046"/>
    <mergeCell ref="M1046:N1046"/>
    <mergeCell ref="O1046:P1046"/>
    <mergeCell ref="A1045:B1045"/>
    <mergeCell ref="C1045:D1045"/>
    <mergeCell ref="G1045:H1045"/>
    <mergeCell ref="J1045:K1045"/>
    <mergeCell ref="M1045:N1045"/>
    <mergeCell ref="O1045:P1045"/>
    <mergeCell ref="A1044:B1044"/>
    <mergeCell ref="C1044:D1044"/>
    <mergeCell ref="G1044:H1044"/>
    <mergeCell ref="J1044:K1044"/>
    <mergeCell ref="M1044:N1044"/>
    <mergeCell ref="O1044:P1044"/>
    <mergeCell ref="A1043:B1043"/>
    <mergeCell ref="C1043:D1043"/>
    <mergeCell ref="G1043:H1043"/>
    <mergeCell ref="J1043:K1043"/>
    <mergeCell ref="M1043:N1043"/>
    <mergeCell ref="O1043:P1043"/>
    <mergeCell ref="A1042:B1042"/>
    <mergeCell ref="C1042:D1042"/>
    <mergeCell ref="G1042:H1042"/>
    <mergeCell ref="J1042:K1042"/>
    <mergeCell ref="M1042:N1042"/>
    <mergeCell ref="O1042:P1042"/>
    <mergeCell ref="A1041:B1041"/>
    <mergeCell ref="C1041:D1041"/>
    <mergeCell ref="G1041:H1041"/>
    <mergeCell ref="J1041:K1041"/>
    <mergeCell ref="M1041:N1041"/>
    <mergeCell ref="O1041:P1041"/>
    <mergeCell ref="A1040:B1040"/>
    <mergeCell ref="C1040:D1040"/>
    <mergeCell ref="G1040:H1040"/>
    <mergeCell ref="J1040:K1040"/>
    <mergeCell ref="M1040:N1040"/>
    <mergeCell ref="O1040:P1040"/>
    <mergeCell ref="A1039:B1039"/>
    <mergeCell ref="C1039:D1039"/>
    <mergeCell ref="G1039:H1039"/>
    <mergeCell ref="J1039:K1039"/>
    <mergeCell ref="M1039:N1039"/>
    <mergeCell ref="O1039:P1039"/>
    <mergeCell ref="A1038:B1038"/>
    <mergeCell ref="C1038:D1038"/>
    <mergeCell ref="G1038:H1038"/>
    <mergeCell ref="J1038:K1038"/>
    <mergeCell ref="M1038:N1038"/>
    <mergeCell ref="O1038:P1038"/>
    <mergeCell ref="A1037:B1037"/>
    <mergeCell ref="C1037:D1037"/>
    <mergeCell ref="G1037:H1037"/>
    <mergeCell ref="J1037:K1037"/>
    <mergeCell ref="M1037:N1037"/>
    <mergeCell ref="O1037:P1037"/>
    <mergeCell ref="A1036:B1036"/>
    <mergeCell ref="C1036:D1036"/>
    <mergeCell ref="G1036:H1036"/>
    <mergeCell ref="J1036:K1036"/>
    <mergeCell ref="M1036:N1036"/>
    <mergeCell ref="O1036:P1036"/>
    <mergeCell ref="A1035:B1035"/>
    <mergeCell ref="C1035:D1035"/>
    <mergeCell ref="G1035:H1035"/>
    <mergeCell ref="J1035:K1035"/>
    <mergeCell ref="M1035:N1035"/>
    <mergeCell ref="O1035:P1035"/>
    <mergeCell ref="A1034:B1034"/>
    <mergeCell ref="C1034:D1034"/>
    <mergeCell ref="G1034:H1034"/>
    <mergeCell ref="J1034:K1034"/>
    <mergeCell ref="M1034:N1034"/>
    <mergeCell ref="O1034:P1034"/>
    <mergeCell ref="A1033:B1033"/>
    <mergeCell ref="C1033:D1033"/>
    <mergeCell ref="G1033:H1033"/>
    <mergeCell ref="J1033:K1033"/>
    <mergeCell ref="M1033:N1033"/>
    <mergeCell ref="O1033:P1033"/>
    <mergeCell ref="A1032:B1032"/>
    <mergeCell ref="C1032:D1032"/>
    <mergeCell ref="G1032:H1032"/>
    <mergeCell ref="J1032:K1032"/>
    <mergeCell ref="M1032:N1032"/>
    <mergeCell ref="O1032:P1032"/>
    <mergeCell ref="A1031:B1031"/>
    <mergeCell ref="C1031:D1031"/>
    <mergeCell ref="G1031:H1031"/>
    <mergeCell ref="J1031:K1031"/>
    <mergeCell ref="M1031:N1031"/>
    <mergeCell ref="O1031:P1031"/>
    <mergeCell ref="A1030:B1030"/>
    <mergeCell ref="C1030:D1030"/>
    <mergeCell ref="G1030:H1030"/>
    <mergeCell ref="J1030:K1030"/>
    <mergeCell ref="M1030:N1030"/>
    <mergeCell ref="O1030:P1030"/>
    <mergeCell ref="A1029:B1029"/>
    <mergeCell ref="C1029:D1029"/>
    <mergeCell ref="G1029:H1029"/>
    <mergeCell ref="J1029:K1029"/>
    <mergeCell ref="M1029:N1029"/>
    <mergeCell ref="O1029:P1029"/>
    <mergeCell ref="A1028:B1028"/>
    <mergeCell ref="C1028:D1028"/>
    <mergeCell ref="G1028:H1028"/>
    <mergeCell ref="J1028:K1028"/>
    <mergeCell ref="M1028:N1028"/>
    <mergeCell ref="O1028:P1028"/>
    <mergeCell ref="A1027:B1027"/>
    <mergeCell ref="C1027:D1027"/>
    <mergeCell ref="G1027:H1027"/>
    <mergeCell ref="J1027:K1027"/>
    <mergeCell ref="M1027:N1027"/>
    <mergeCell ref="O1027:P1027"/>
    <mergeCell ref="A1026:B1026"/>
    <mergeCell ref="C1026:D1026"/>
    <mergeCell ref="G1026:H1026"/>
    <mergeCell ref="J1026:K1026"/>
    <mergeCell ref="M1026:N1026"/>
    <mergeCell ref="O1026:P1026"/>
    <mergeCell ref="A1025:B1025"/>
    <mergeCell ref="C1025:D1025"/>
    <mergeCell ref="G1025:H1025"/>
    <mergeCell ref="J1025:K1025"/>
    <mergeCell ref="M1025:N1025"/>
    <mergeCell ref="O1025:P1025"/>
    <mergeCell ref="A1024:B1024"/>
    <mergeCell ref="C1024:D1024"/>
    <mergeCell ref="G1024:H1024"/>
    <mergeCell ref="J1024:K1024"/>
    <mergeCell ref="M1024:N1024"/>
    <mergeCell ref="O1024:P1024"/>
    <mergeCell ref="A1023:B1023"/>
    <mergeCell ref="C1023:D1023"/>
    <mergeCell ref="G1023:H1023"/>
    <mergeCell ref="J1023:K1023"/>
    <mergeCell ref="M1023:N1023"/>
    <mergeCell ref="O1023:P1023"/>
    <mergeCell ref="A1022:B1022"/>
    <mergeCell ref="C1022:D1022"/>
    <mergeCell ref="G1022:H1022"/>
    <mergeCell ref="J1022:K1022"/>
    <mergeCell ref="M1022:N1022"/>
    <mergeCell ref="O1022:P1022"/>
    <mergeCell ref="A1021:B1021"/>
    <mergeCell ref="C1021:D1021"/>
    <mergeCell ref="G1021:H1021"/>
    <mergeCell ref="J1021:K1021"/>
    <mergeCell ref="M1021:N1021"/>
    <mergeCell ref="O1021:P1021"/>
    <mergeCell ref="A1020:B1020"/>
    <mergeCell ref="C1020:D1020"/>
    <mergeCell ref="G1020:H1020"/>
    <mergeCell ref="J1020:K1020"/>
    <mergeCell ref="M1020:N1020"/>
    <mergeCell ref="O1020:P1020"/>
    <mergeCell ref="A1019:B1019"/>
    <mergeCell ref="C1019:D1019"/>
    <mergeCell ref="G1019:H1019"/>
    <mergeCell ref="J1019:K1019"/>
    <mergeCell ref="M1019:N1019"/>
    <mergeCell ref="O1019:P1019"/>
    <mergeCell ref="A1018:B1018"/>
    <mergeCell ref="C1018:D1018"/>
    <mergeCell ref="G1018:H1018"/>
    <mergeCell ref="J1018:K1018"/>
    <mergeCell ref="M1018:N1018"/>
    <mergeCell ref="O1018:P1018"/>
    <mergeCell ref="A1017:B1017"/>
    <mergeCell ref="C1017:D1017"/>
    <mergeCell ref="G1017:H1017"/>
    <mergeCell ref="J1017:K1017"/>
    <mergeCell ref="M1017:N1017"/>
    <mergeCell ref="O1017:P1017"/>
    <mergeCell ref="A1016:B1016"/>
    <mergeCell ref="C1016:D1016"/>
    <mergeCell ref="G1016:H1016"/>
    <mergeCell ref="J1016:K1016"/>
    <mergeCell ref="M1016:N1016"/>
    <mergeCell ref="O1016:P1016"/>
    <mergeCell ref="A1015:B1015"/>
    <mergeCell ref="C1015:D1015"/>
    <mergeCell ref="G1015:H1015"/>
    <mergeCell ref="J1015:K1015"/>
    <mergeCell ref="M1015:N1015"/>
    <mergeCell ref="O1015:P1015"/>
    <mergeCell ref="A1014:B1014"/>
    <mergeCell ref="C1014:D1014"/>
    <mergeCell ref="G1014:H1014"/>
    <mergeCell ref="J1014:K1014"/>
    <mergeCell ref="M1014:N1014"/>
    <mergeCell ref="O1014:P1014"/>
    <mergeCell ref="A1013:B1013"/>
    <mergeCell ref="C1013:D1013"/>
    <mergeCell ref="G1013:H1013"/>
    <mergeCell ref="J1013:K1013"/>
    <mergeCell ref="M1013:N1013"/>
    <mergeCell ref="O1013:P1013"/>
    <mergeCell ref="A1012:B1012"/>
    <mergeCell ref="C1012:D1012"/>
    <mergeCell ref="G1012:H1012"/>
    <mergeCell ref="J1012:K1012"/>
    <mergeCell ref="M1012:N1012"/>
    <mergeCell ref="O1012:P1012"/>
    <mergeCell ref="A1011:B1011"/>
    <mergeCell ref="C1011:D1011"/>
    <mergeCell ref="G1011:H1011"/>
    <mergeCell ref="J1011:K1011"/>
    <mergeCell ref="M1011:N1011"/>
    <mergeCell ref="O1011:P1011"/>
    <mergeCell ref="A1010:B1010"/>
    <mergeCell ref="C1010:D1010"/>
    <mergeCell ref="G1010:H1010"/>
    <mergeCell ref="J1010:K1010"/>
    <mergeCell ref="M1010:N1010"/>
    <mergeCell ref="O1010:P1010"/>
    <mergeCell ref="A1009:B1009"/>
    <mergeCell ref="C1009:D1009"/>
    <mergeCell ref="G1009:H1009"/>
    <mergeCell ref="J1009:K1009"/>
    <mergeCell ref="M1009:N1009"/>
    <mergeCell ref="O1009:P1009"/>
    <mergeCell ref="A1008:B1008"/>
    <mergeCell ref="C1008:D1008"/>
    <mergeCell ref="G1008:H1008"/>
    <mergeCell ref="J1008:K1008"/>
    <mergeCell ref="M1008:N1008"/>
    <mergeCell ref="O1008:P1008"/>
    <mergeCell ref="A1007:B1007"/>
    <mergeCell ref="C1007:D1007"/>
    <mergeCell ref="G1007:H1007"/>
    <mergeCell ref="J1007:K1007"/>
    <mergeCell ref="M1007:N1007"/>
    <mergeCell ref="O1007:P1007"/>
    <mergeCell ref="A1006:B1006"/>
    <mergeCell ref="C1006:D1006"/>
    <mergeCell ref="G1006:H1006"/>
    <mergeCell ref="J1006:K1006"/>
    <mergeCell ref="M1006:N1006"/>
    <mergeCell ref="O1006:P1006"/>
    <mergeCell ref="A1005:B1005"/>
    <mergeCell ref="C1005:D1005"/>
    <mergeCell ref="G1005:H1005"/>
    <mergeCell ref="J1005:K1005"/>
    <mergeCell ref="M1005:N1005"/>
    <mergeCell ref="O1005:P1005"/>
    <mergeCell ref="A1004:B1004"/>
    <mergeCell ref="C1004:D1004"/>
    <mergeCell ref="G1004:H1004"/>
    <mergeCell ref="J1004:K1004"/>
    <mergeCell ref="M1004:N1004"/>
    <mergeCell ref="O1004:P1004"/>
    <mergeCell ref="A1003:B1003"/>
    <mergeCell ref="C1003:D1003"/>
    <mergeCell ref="G1003:H1003"/>
    <mergeCell ref="J1003:K1003"/>
    <mergeCell ref="M1003:N1003"/>
    <mergeCell ref="O1003:P1003"/>
    <mergeCell ref="A1002:B1002"/>
    <mergeCell ref="C1002:D1002"/>
    <mergeCell ref="G1002:H1002"/>
    <mergeCell ref="J1002:K1002"/>
    <mergeCell ref="M1002:N1002"/>
    <mergeCell ref="O1002:P1002"/>
    <mergeCell ref="A1001:B1001"/>
    <mergeCell ref="C1001:D1001"/>
    <mergeCell ref="G1001:H1001"/>
    <mergeCell ref="J1001:K1001"/>
    <mergeCell ref="M1001:N1001"/>
    <mergeCell ref="O1001:P1001"/>
    <mergeCell ref="A1000:B1000"/>
    <mergeCell ref="C1000:D1000"/>
    <mergeCell ref="G1000:H1000"/>
    <mergeCell ref="J1000:K1000"/>
    <mergeCell ref="M1000:N1000"/>
    <mergeCell ref="O1000:P1000"/>
    <mergeCell ref="A999:B999"/>
    <mergeCell ref="C999:D999"/>
    <mergeCell ref="G999:H999"/>
    <mergeCell ref="J999:K999"/>
    <mergeCell ref="M999:N999"/>
    <mergeCell ref="O999:P999"/>
    <mergeCell ref="A998:B998"/>
    <mergeCell ref="C998:D998"/>
    <mergeCell ref="G998:H998"/>
    <mergeCell ref="J998:K998"/>
    <mergeCell ref="M998:N998"/>
    <mergeCell ref="O998:P998"/>
    <mergeCell ref="A997:B997"/>
    <mergeCell ref="C997:D997"/>
    <mergeCell ref="G997:H997"/>
    <mergeCell ref="J997:K997"/>
    <mergeCell ref="M997:N997"/>
    <mergeCell ref="O997:P997"/>
    <mergeCell ref="A996:B996"/>
    <mergeCell ref="C996:D996"/>
    <mergeCell ref="G996:H996"/>
    <mergeCell ref="J996:K996"/>
    <mergeCell ref="M996:N996"/>
    <mergeCell ref="O996:P996"/>
    <mergeCell ref="A995:B995"/>
    <mergeCell ref="C995:D995"/>
    <mergeCell ref="G995:H995"/>
    <mergeCell ref="J995:K995"/>
    <mergeCell ref="M995:N995"/>
    <mergeCell ref="O995:P995"/>
    <mergeCell ref="A994:B994"/>
    <mergeCell ref="C994:D994"/>
    <mergeCell ref="G994:H994"/>
    <mergeCell ref="J994:K994"/>
    <mergeCell ref="M994:N994"/>
    <mergeCell ref="O994:P994"/>
    <mergeCell ref="A993:B993"/>
    <mergeCell ref="C993:D993"/>
    <mergeCell ref="G993:H993"/>
    <mergeCell ref="J993:K993"/>
    <mergeCell ref="M993:N993"/>
    <mergeCell ref="O993:P993"/>
    <mergeCell ref="A992:B992"/>
    <mergeCell ref="C992:D992"/>
    <mergeCell ref="G992:H992"/>
    <mergeCell ref="J992:K992"/>
    <mergeCell ref="M992:N992"/>
    <mergeCell ref="O992:P992"/>
    <mergeCell ref="A991:B991"/>
    <mergeCell ref="C991:D991"/>
    <mergeCell ref="G991:H991"/>
    <mergeCell ref="J991:K991"/>
    <mergeCell ref="M991:N991"/>
    <mergeCell ref="O991:P991"/>
    <mergeCell ref="A990:B990"/>
    <mergeCell ref="C990:D990"/>
    <mergeCell ref="G990:H990"/>
    <mergeCell ref="J990:K990"/>
    <mergeCell ref="M990:N990"/>
    <mergeCell ref="O990:P990"/>
    <mergeCell ref="A989:B989"/>
    <mergeCell ref="C989:D989"/>
    <mergeCell ref="G989:H989"/>
    <mergeCell ref="J989:K989"/>
    <mergeCell ref="M989:N989"/>
    <mergeCell ref="O989:P989"/>
    <mergeCell ref="A988:B988"/>
    <mergeCell ref="C988:D988"/>
    <mergeCell ref="G988:H988"/>
    <mergeCell ref="J988:K988"/>
    <mergeCell ref="M988:N988"/>
    <mergeCell ref="O988:P988"/>
    <mergeCell ref="A987:B987"/>
    <mergeCell ref="C987:D987"/>
    <mergeCell ref="G987:H987"/>
    <mergeCell ref="J987:K987"/>
    <mergeCell ref="M987:N987"/>
    <mergeCell ref="O987:P987"/>
    <mergeCell ref="A986:B986"/>
    <mergeCell ref="C986:D986"/>
    <mergeCell ref="G986:H986"/>
    <mergeCell ref="J986:K986"/>
    <mergeCell ref="M986:N986"/>
    <mergeCell ref="O986:P986"/>
    <mergeCell ref="A985:B985"/>
    <mergeCell ref="C985:D985"/>
    <mergeCell ref="G985:H985"/>
    <mergeCell ref="J985:K985"/>
    <mergeCell ref="M985:N985"/>
    <mergeCell ref="O985:P985"/>
    <mergeCell ref="A984:B984"/>
    <mergeCell ref="C984:D984"/>
    <mergeCell ref="G984:H984"/>
    <mergeCell ref="J984:K984"/>
    <mergeCell ref="M984:N984"/>
    <mergeCell ref="O984:P984"/>
    <mergeCell ref="A983:B983"/>
    <mergeCell ref="C983:D983"/>
    <mergeCell ref="G983:H983"/>
    <mergeCell ref="J983:K983"/>
    <mergeCell ref="M983:N983"/>
    <mergeCell ref="O983:P983"/>
    <mergeCell ref="A982:B982"/>
    <mergeCell ref="C982:D982"/>
    <mergeCell ref="G982:H982"/>
    <mergeCell ref="J982:K982"/>
    <mergeCell ref="M982:N982"/>
    <mergeCell ref="O982:P982"/>
    <mergeCell ref="A981:B981"/>
    <mergeCell ref="C981:D981"/>
    <mergeCell ref="G981:H981"/>
    <mergeCell ref="J981:K981"/>
    <mergeCell ref="M981:N981"/>
    <mergeCell ref="O981:P981"/>
    <mergeCell ref="A980:B980"/>
    <mergeCell ref="C980:D980"/>
    <mergeCell ref="G980:H980"/>
    <mergeCell ref="J980:K980"/>
    <mergeCell ref="M980:N980"/>
    <mergeCell ref="O980:P980"/>
    <mergeCell ref="A979:B979"/>
    <mergeCell ref="C979:D979"/>
    <mergeCell ref="G979:H979"/>
    <mergeCell ref="J979:K979"/>
    <mergeCell ref="M979:N979"/>
    <mergeCell ref="O979:P979"/>
    <mergeCell ref="A978:B978"/>
    <mergeCell ref="C978:D978"/>
    <mergeCell ref="G978:H978"/>
    <mergeCell ref="J978:K978"/>
    <mergeCell ref="M978:N978"/>
    <mergeCell ref="O978:P978"/>
    <mergeCell ref="A977:B977"/>
    <mergeCell ref="C977:D977"/>
    <mergeCell ref="G977:H977"/>
    <mergeCell ref="J977:K977"/>
    <mergeCell ref="M977:N977"/>
    <mergeCell ref="O977:P977"/>
    <mergeCell ref="A976:B976"/>
    <mergeCell ref="C976:D976"/>
    <mergeCell ref="G976:H976"/>
    <mergeCell ref="J976:K976"/>
    <mergeCell ref="M976:N976"/>
    <mergeCell ref="O976:P976"/>
    <mergeCell ref="A975:B975"/>
    <mergeCell ref="C975:D975"/>
    <mergeCell ref="G975:H975"/>
    <mergeCell ref="J975:K975"/>
    <mergeCell ref="M975:N975"/>
    <mergeCell ref="O975:P975"/>
    <mergeCell ref="A974:B974"/>
    <mergeCell ref="C974:D974"/>
    <mergeCell ref="G974:H974"/>
    <mergeCell ref="J974:K974"/>
    <mergeCell ref="M974:N974"/>
    <mergeCell ref="O974:P974"/>
    <mergeCell ref="A973:B973"/>
    <mergeCell ref="C973:D973"/>
    <mergeCell ref="G973:H973"/>
    <mergeCell ref="J973:K973"/>
    <mergeCell ref="M973:N973"/>
    <mergeCell ref="O973:P973"/>
    <mergeCell ref="A972:B972"/>
    <mergeCell ref="C972:D972"/>
    <mergeCell ref="G972:H972"/>
    <mergeCell ref="J972:K972"/>
    <mergeCell ref="M972:N972"/>
    <mergeCell ref="O972:P972"/>
    <mergeCell ref="A971:B971"/>
    <mergeCell ref="C971:D971"/>
    <mergeCell ref="G971:H971"/>
    <mergeCell ref="J971:K971"/>
    <mergeCell ref="M971:N971"/>
    <mergeCell ref="O971:P971"/>
    <mergeCell ref="A970:B970"/>
    <mergeCell ref="C970:D970"/>
    <mergeCell ref="G970:H970"/>
    <mergeCell ref="J970:K970"/>
    <mergeCell ref="M970:N970"/>
    <mergeCell ref="O970:P970"/>
    <mergeCell ref="A969:B969"/>
    <mergeCell ref="C969:D969"/>
    <mergeCell ref="G969:H969"/>
    <mergeCell ref="J969:K969"/>
    <mergeCell ref="M969:N969"/>
    <mergeCell ref="O969:P969"/>
    <mergeCell ref="A968:B968"/>
    <mergeCell ref="C968:D968"/>
    <mergeCell ref="G968:H968"/>
    <mergeCell ref="J968:K968"/>
    <mergeCell ref="M968:N968"/>
    <mergeCell ref="O968:P968"/>
    <mergeCell ref="A967:B967"/>
    <mergeCell ref="C967:D967"/>
    <mergeCell ref="G967:H967"/>
    <mergeCell ref="J967:K967"/>
    <mergeCell ref="M967:N967"/>
    <mergeCell ref="O967:P967"/>
    <mergeCell ref="A966:B966"/>
    <mergeCell ref="C966:D966"/>
    <mergeCell ref="G966:H966"/>
    <mergeCell ref="J966:K966"/>
    <mergeCell ref="M966:N966"/>
    <mergeCell ref="O966:P966"/>
    <mergeCell ref="A965:B965"/>
    <mergeCell ref="C965:D965"/>
    <mergeCell ref="G965:H965"/>
    <mergeCell ref="J965:K965"/>
    <mergeCell ref="M965:N965"/>
    <mergeCell ref="O965:P965"/>
    <mergeCell ref="A964:B964"/>
    <mergeCell ref="C964:D964"/>
    <mergeCell ref="G964:H964"/>
    <mergeCell ref="J964:K964"/>
    <mergeCell ref="M964:N964"/>
    <mergeCell ref="O964:P964"/>
    <mergeCell ref="A963:B963"/>
    <mergeCell ref="C963:D963"/>
    <mergeCell ref="G963:H963"/>
    <mergeCell ref="J963:K963"/>
    <mergeCell ref="M963:N963"/>
    <mergeCell ref="O963:P963"/>
    <mergeCell ref="A962:B962"/>
    <mergeCell ref="C962:D962"/>
    <mergeCell ref="G962:H962"/>
    <mergeCell ref="J962:K962"/>
    <mergeCell ref="M962:N962"/>
    <mergeCell ref="O962:P962"/>
    <mergeCell ref="A961:B961"/>
    <mergeCell ref="C961:D961"/>
    <mergeCell ref="G961:H961"/>
    <mergeCell ref="J961:K961"/>
    <mergeCell ref="M961:N961"/>
    <mergeCell ref="O961:P961"/>
    <mergeCell ref="A960:B960"/>
    <mergeCell ref="C960:D960"/>
    <mergeCell ref="G960:H960"/>
    <mergeCell ref="J960:K960"/>
    <mergeCell ref="M960:N960"/>
    <mergeCell ref="O960:P960"/>
    <mergeCell ref="A959:B959"/>
    <mergeCell ref="C959:D959"/>
    <mergeCell ref="G959:H959"/>
    <mergeCell ref="J959:K959"/>
    <mergeCell ref="M959:N959"/>
    <mergeCell ref="O959:P959"/>
    <mergeCell ref="A958:B958"/>
    <mergeCell ref="C958:D958"/>
    <mergeCell ref="G958:H958"/>
    <mergeCell ref="J958:K958"/>
    <mergeCell ref="M958:N958"/>
    <mergeCell ref="O958:P958"/>
    <mergeCell ref="A957:B957"/>
    <mergeCell ref="C957:D957"/>
    <mergeCell ref="G957:H957"/>
    <mergeCell ref="J957:K957"/>
    <mergeCell ref="M957:N957"/>
    <mergeCell ref="O957:P957"/>
    <mergeCell ref="A956:B956"/>
    <mergeCell ref="C956:D956"/>
    <mergeCell ref="G956:H956"/>
    <mergeCell ref="J956:K956"/>
    <mergeCell ref="M956:N956"/>
    <mergeCell ref="O956:P956"/>
    <mergeCell ref="A955:B955"/>
    <mergeCell ref="C955:D955"/>
    <mergeCell ref="G955:H955"/>
    <mergeCell ref="J955:K955"/>
    <mergeCell ref="M955:N955"/>
    <mergeCell ref="O955:P955"/>
    <mergeCell ref="A954:B954"/>
    <mergeCell ref="C954:D954"/>
    <mergeCell ref="G954:H954"/>
    <mergeCell ref="J954:K954"/>
    <mergeCell ref="M954:N954"/>
    <mergeCell ref="O954:P954"/>
    <mergeCell ref="A953:B953"/>
    <mergeCell ref="C953:D953"/>
    <mergeCell ref="G953:H953"/>
    <mergeCell ref="J953:K953"/>
    <mergeCell ref="M953:N953"/>
    <mergeCell ref="O953:P953"/>
    <mergeCell ref="A952:B952"/>
    <mergeCell ref="C952:D952"/>
    <mergeCell ref="G952:H952"/>
    <mergeCell ref="J952:K952"/>
    <mergeCell ref="M952:N952"/>
    <mergeCell ref="O952:P952"/>
    <mergeCell ref="A951:B951"/>
    <mergeCell ref="C951:D951"/>
    <mergeCell ref="G951:H951"/>
    <mergeCell ref="J951:K951"/>
    <mergeCell ref="M951:N951"/>
    <mergeCell ref="O951:P951"/>
    <mergeCell ref="A950:B950"/>
    <mergeCell ref="C950:D950"/>
    <mergeCell ref="G950:H950"/>
    <mergeCell ref="J950:K950"/>
    <mergeCell ref="M950:N950"/>
    <mergeCell ref="O950:P950"/>
    <mergeCell ref="A949:B949"/>
    <mergeCell ref="C949:D949"/>
    <mergeCell ref="G949:H949"/>
    <mergeCell ref="J949:K949"/>
    <mergeCell ref="M949:N949"/>
    <mergeCell ref="O949:P949"/>
    <mergeCell ref="A948:B948"/>
    <mergeCell ref="C948:D948"/>
    <mergeCell ref="G948:H948"/>
    <mergeCell ref="J948:K948"/>
    <mergeCell ref="M948:N948"/>
    <mergeCell ref="O948:P948"/>
    <mergeCell ref="A947:B947"/>
    <mergeCell ref="C947:D947"/>
    <mergeCell ref="G947:H947"/>
    <mergeCell ref="J947:K947"/>
    <mergeCell ref="M947:N947"/>
    <mergeCell ref="O947:P947"/>
    <mergeCell ref="A946:B946"/>
    <mergeCell ref="C946:D946"/>
    <mergeCell ref="G946:H946"/>
    <mergeCell ref="J946:K946"/>
    <mergeCell ref="M946:N946"/>
    <mergeCell ref="O946:P946"/>
    <mergeCell ref="A945:B945"/>
    <mergeCell ref="C945:D945"/>
    <mergeCell ref="G945:H945"/>
    <mergeCell ref="J945:K945"/>
    <mergeCell ref="M945:N945"/>
    <mergeCell ref="O945:P945"/>
    <mergeCell ref="A944:B944"/>
    <mergeCell ref="C944:D944"/>
    <mergeCell ref="G944:H944"/>
    <mergeCell ref="J944:K944"/>
    <mergeCell ref="M944:N944"/>
    <mergeCell ref="O944:P944"/>
    <mergeCell ref="A943:B943"/>
    <mergeCell ref="C943:D943"/>
    <mergeCell ref="G943:H943"/>
    <mergeCell ref="J943:K943"/>
    <mergeCell ref="M943:N943"/>
    <mergeCell ref="O943:P943"/>
    <mergeCell ref="A942:B942"/>
    <mergeCell ref="C942:D942"/>
    <mergeCell ref="G942:H942"/>
    <mergeCell ref="J942:K942"/>
    <mergeCell ref="M942:N942"/>
    <mergeCell ref="O942:P942"/>
    <mergeCell ref="A941:B941"/>
    <mergeCell ref="C941:D941"/>
    <mergeCell ref="G941:H941"/>
    <mergeCell ref="J941:K941"/>
    <mergeCell ref="M941:N941"/>
    <mergeCell ref="O941:P941"/>
    <mergeCell ref="A940:B940"/>
    <mergeCell ref="C940:D940"/>
    <mergeCell ref="G940:H940"/>
    <mergeCell ref="J940:K940"/>
    <mergeCell ref="M940:N940"/>
    <mergeCell ref="O940:P940"/>
    <mergeCell ref="A939:B939"/>
    <mergeCell ref="C939:D939"/>
    <mergeCell ref="G939:H939"/>
    <mergeCell ref="J939:K939"/>
    <mergeCell ref="M939:N939"/>
    <mergeCell ref="O939:P939"/>
    <mergeCell ref="A938:B938"/>
    <mergeCell ref="C938:D938"/>
    <mergeCell ref="G938:H938"/>
    <mergeCell ref="J938:K938"/>
    <mergeCell ref="M938:N938"/>
    <mergeCell ref="O938:P938"/>
    <mergeCell ref="A937:B937"/>
    <mergeCell ref="C937:D937"/>
    <mergeCell ref="G937:H937"/>
    <mergeCell ref="J937:K937"/>
    <mergeCell ref="M937:N937"/>
    <mergeCell ref="O937:P937"/>
    <mergeCell ref="A936:B936"/>
    <mergeCell ref="C936:D936"/>
    <mergeCell ref="G936:H936"/>
    <mergeCell ref="J936:K936"/>
    <mergeCell ref="M936:N936"/>
    <mergeCell ref="O936:P936"/>
    <mergeCell ref="A935:B935"/>
    <mergeCell ref="C935:D935"/>
    <mergeCell ref="G935:H935"/>
    <mergeCell ref="J935:K935"/>
    <mergeCell ref="M935:N935"/>
    <mergeCell ref="O935:P935"/>
    <mergeCell ref="A934:B934"/>
    <mergeCell ref="C934:D934"/>
    <mergeCell ref="G934:H934"/>
    <mergeCell ref="J934:K934"/>
    <mergeCell ref="M934:N934"/>
    <mergeCell ref="O934:P934"/>
    <mergeCell ref="A933:B933"/>
    <mergeCell ref="C933:D933"/>
    <mergeCell ref="G933:H933"/>
    <mergeCell ref="J933:K933"/>
    <mergeCell ref="M933:N933"/>
    <mergeCell ref="O933:P933"/>
    <mergeCell ref="A932:B932"/>
    <mergeCell ref="C932:D932"/>
    <mergeCell ref="G932:H932"/>
    <mergeCell ref="J932:K932"/>
    <mergeCell ref="M932:N932"/>
    <mergeCell ref="O932:P932"/>
    <mergeCell ref="A931:B931"/>
    <mergeCell ref="C931:D931"/>
    <mergeCell ref="G931:H931"/>
    <mergeCell ref="J931:K931"/>
    <mergeCell ref="M931:N931"/>
    <mergeCell ref="O931:P931"/>
    <mergeCell ref="A930:B930"/>
    <mergeCell ref="C930:D930"/>
    <mergeCell ref="G930:H930"/>
    <mergeCell ref="J930:K930"/>
    <mergeCell ref="M930:N930"/>
    <mergeCell ref="O930:P930"/>
    <mergeCell ref="A929:B929"/>
    <mergeCell ref="C929:D929"/>
    <mergeCell ref="G929:H929"/>
    <mergeCell ref="J929:K929"/>
    <mergeCell ref="M929:N929"/>
    <mergeCell ref="O929:P929"/>
    <mergeCell ref="A928:B928"/>
    <mergeCell ref="C928:D928"/>
    <mergeCell ref="G928:H928"/>
    <mergeCell ref="J928:K928"/>
    <mergeCell ref="M928:N928"/>
    <mergeCell ref="O928:P928"/>
    <mergeCell ref="A927:B927"/>
    <mergeCell ref="C927:D927"/>
    <mergeCell ref="G927:H927"/>
    <mergeCell ref="J927:K927"/>
    <mergeCell ref="M927:N927"/>
    <mergeCell ref="O927:P927"/>
    <mergeCell ref="A926:B926"/>
    <mergeCell ref="C926:D926"/>
    <mergeCell ref="G926:H926"/>
    <mergeCell ref="J926:K926"/>
    <mergeCell ref="M926:N926"/>
    <mergeCell ref="O926:P926"/>
    <mergeCell ref="A925:B925"/>
    <mergeCell ref="C925:D925"/>
    <mergeCell ref="G925:H925"/>
    <mergeCell ref="J925:K925"/>
    <mergeCell ref="M925:N925"/>
    <mergeCell ref="O925:P925"/>
    <mergeCell ref="A924:B924"/>
    <mergeCell ref="C924:D924"/>
    <mergeCell ref="G924:H924"/>
    <mergeCell ref="J924:K924"/>
    <mergeCell ref="M924:N924"/>
    <mergeCell ref="O924:P924"/>
    <mergeCell ref="A923:B923"/>
    <mergeCell ref="C923:D923"/>
    <mergeCell ref="G923:H923"/>
    <mergeCell ref="J923:K923"/>
    <mergeCell ref="M923:N923"/>
    <mergeCell ref="O923:P923"/>
    <mergeCell ref="A922:B922"/>
    <mergeCell ref="C922:D922"/>
    <mergeCell ref="G922:H922"/>
    <mergeCell ref="J922:K922"/>
    <mergeCell ref="M922:N922"/>
    <mergeCell ref="O922:P922"/>
    <mergeCell ref="A921:B921"/>
    <mergeCell ref="C921:D921"/>
    <mergeCell ref="G921:H921"/>
    <mergeCell ref="J921:K921"/>
    <mergeCell ref="M921:N921"/>
    <mergeCell ref="O921:P921"/>
    <mergeCell ref="A920:B920"/>
    <mergeCell ref="C920:D920"/>
    <mergeCell ref="G920:H920"/>
    <mergeCell ref="J920:K920"/>
    <mergeCell ref="M920:N920"/>
    <mergeCell ref="O920:P920"/>
    <mergeCell ref="A919:B919"/>
    <mergeCell ref="C919:D919"/>
    <mergeCell ref="G919:H919"/>
    <mergeCell ref="J919:K919"/>
    <mergeCell ref="M919:N919"/>
    <mergeCell ref="O919:P919"/>
    <mergeCell ref="A918:B918"/>
    <mergeCell ref="C918:D918"/>
    <mergeCell ref="G918:H918"/>
    <mergeCell ref="J918:K918"/>
    <mergeCell ref="M918:N918"/>
    <mergeCell ref="O918:P918"/>
    <mergeCell ref="A917:B917"/>
    <mergeCell ref="C917:D917"/>
    <mergeCell ref="G917:H917"/>
    <mergeCell ref="J917:K917"/>
    <mergeCell ref="M917:N917"/>
    <mergeCell ref="O917:P917"/>
    <mergeCell ref="A916:B916"/>
    <mergeCell ref="C916:D916"/>
    <mergeCell ref="G916:H916"/>
    <mergeCell ref="J916:K916"/>
    <mergeCell ref="M916:N916"/>
    <mergeCell ref="O916:P916"/>
    <mergeCell ref="A915:B915"/>
    <mergeCell ref="C915:D915"/>
    <mergeCell ref="G915:H915"/>
    <mergeCell ref="J915:K915"/>
    <mergeCell ref="M915:N915"/>
    <mergeCell ref="O915:P915"/>
    <mergeCell ref="A914:B914"/>
    <mergeCell ref="C914:D914"/>
    <mergeCell ref="G914:H914"/>
    <mergeCell ref="J914:K914"/>
    <mergeCell ref="M914:N914"/>
    <mergeCell ref="O914:P914"/>
    <mergeCell ref="A913:B913"/>
    <mergeCell ref="C913:D913"/>
    <mergeCell ref="G913:H913"/>
    <mergeCell ref="J913:K913"/>
    <mergeCell ref="M913:N913"/>
    <mergeCell ref="O913:P913"/>
    <mergeCell ref="A912:B912"/>
    <mergeCell ref="C912:D912"/>
    <mergeCell ref="G912:H912"/>
    <mergeCell ref="J912:K912"/>
    <mergeCell ref="M912:N912"/>
    <mergeCell ref="O912:P912"/>
    <mergeCell ref="A911:B911"/>
    <mergeCell ref="C911:D911"/>
    <mergeCell ref="G911:H911"/>
    <mergeCell ref="J911:K911"/>
    <mergeCell ref="M911:N911"/>
    <mergeCell ref="O911:P911"/>
    <mergeCell ref="A910:B910"/>
    <mergeCell ref="C910:D910"/>
    <mergeCell ref="G910:H910"/>
    <mergeCell ref="J910:K910"/>
    <mergeCell ref="M910:N910"/>
    <mergeCell ref="O910:P910"/>
    <mergeCell ref="A909:B909"/>
    <mergeCell ref="C909:D909"/>
    <mergeCell ref="G909:H909"/>
    <mergeCell ref="J909:K909"/>
    <mergeCell ref="M909:N909"/>
    <mergeCell ref="O909:P909"/>
    <mergeCell ref="A908:B908"/>
    <mergeCell ref="C908:D908"/>
    <mergeCell ref="G908:H908"/>
    <mergeCell ref="J908:K908"/>
    <mergeCell ref="M908:N908"/>
    <mergeCell ref="O908:P908"/>
    <mergeCell ref="A907:B907"/>
    <mergeCell ref="C907:D907"/>
    <mergeCell ref="G907:H907"/>
    <mergeCell ref="J907:K907"/>
    <mergeCell ref="M907:N907"/>
    <mergeCell ref="O907:P907"/>
    <mergeCell ref="A906:B906"/>
    <mergeCell ref="C906:D906"/>
    <mergeCell ref="G906:H906"/>
    <mergeCell ref="J906:K906"/>
    <mergeCell ref="M906:N906"/>
    <mergeCell ref="O906:P906"/>
    <mergeCell ref="A905:B905"/>
    <mergeCell ref="C905:D905"/>
    <mergeCell ref="G905:H905"/>
    <mergeCell ref="J905:K905"/>
    <mergeCell ref="M905:N905"/>
    <mergeCell ref="O905:P905"/>
    <mergeCell ref="A904:B904"/>
    <mergeCell ref="C904:D904"/>
    <mergeCell ref="G904:H904"/>
    <mergeCell ref="J904:K904"/>
    <mergeCell ref="M904:N904"/>
    <mergeCell ref="O904:P904"/>
    <mergeCell ref="A903:B903"/>
    <mergeCell ref="C903:D903"/>
    <mergeCell ref="G903:H903"/>
    <mergeCell ref="J903:K903"/>
    <mergeCell ref="M903:N903"/>
    <mergeCell ref="O903:P903"/>
    <mergeCell ref="A902:B902"/>
    <mergeCell ref="C902:D902"/>
    <mergeCell ref="G902:H902"/>
    <mergeCell ref="J902:K902"/>
    <mergeCell ref="M902:N902"/>
    <mergeCell ref="O902:P902"/>
    <mergeCell ref="A901:B901"/>
    <mergeCell ref="C901:D901"/>
    <mergeCell ref="G901:H901"/>
    <mergeCell ref="J901:K901"/>
    <mergeCell ref="M901:N901"/>
    <mergeCell ref="O901:P901"/>
    <mergeCell ref="A900:B900"/>
    <mergeCell ref="C900:D900"/>
    <mergeCell ref="G900:H900"/>
    <mergeCell ref="J900:K900"/>
    <mergeCell ref="M900:N900"/>
    <mergeCell ref="O900:P900"/>
    <mergeCell ref="A899:B899"/>
    <mergeCell ref="C899:D899"/>
    <mergeCell ref="G899:H899"/>
    <mergeCell ref="J899:K899"/>
    <mergeCell ref="M899:N899"/>
    <mergeCell ref="O899:P899"/>
    <mergeCell ref="A898:B898"/>
    <mergeCell ref="C898:D898"/>
    <mergeCell ref="G898:H898"/>
    <mergeCell ref="J898:K898"/>
    <mergeCell ref="M898:N898"/>
    <mergeCell ref="O898:P898"/>
    <mergeCell ref="A897:B897"/>
    <mergeCell ref="C897:D897"/>
    <mergeCell ref="G897:H897"/>
    <mergeCell ref="J897:K897"/>
    <mergeCell ref="M897:N897"/>
    <mergeCell ref="O897:P897"/>
    <mergeCell ref="A896:B896"/>
    <mergeCell ref="C896:D896"/>
    <mergeCell ref="G896:H896"/>
    <mergeCell ref="J896:K896"/>
    <mergeCell ref="M896:N896"/>
    <mergeCell ref="O896:P896"/>
    <mergeCell ref="A895:B895"/>
    <mergeCell ref="C895:D895"/>
    <mergeCell ref="G895:H895"/>
    <mergeCell ref="J895:K895"/>
    <mergeCell ref="M895:N895"/>
    <mergeCell ref="O895:P895"/>
    <mergeCell ref="A894:B894"/>
    <mergeCell ref="C894:D894"/>
    <mergeCell ref="G894:H894"/>
    <mergeCell ref="J894:K894"/>
    <mergeCell ref="M894:N894"/>
    <mergeCell ref="O894:P894"/>
    <mergeCell ref="A893:B893"/>
    <mergeCell ref="C893:D893"/>
    <mergeCell ref="G893:H893"/>
    <mergeCell ref="J893:K893"/>
    <mergeCell ref="M893:N893"/>
    <mergeCell ref="O893:P893"/>
    <mergeCell ref="A892:B892"/>
    <mergeCell ref="C892:D892"/>
    <mergeCell ref="G892:H892"/>
    <mergeCell ref="J892:K892"/>
    <mergeCell ref="M892:N892"/>
    <mergeCell ref="O892:P892"/>
    <mergeCell ref="A891:B891"/>
    <mergeCell ref="C891:D891"/>
    <mergeCell ref="G891:H891"/>
    <mergeCell ref="J891:K891"/>
    <mergeCell ref="M891:N891"/>
    <mergeCell ref="O891:P891"/>
    <mergeCell ref="A890:B890"/>
    <mergeCell ref="C890:D890"/>
    <mergeCell ref="G890:H890"/>
    <mergeCell ref="J890:K890"/>
    <mergeCell ref="M890:N890"/>
    <mergeCell ref="O890:P890"/>
    <mergeCell ref="A889:B889"/>
    <mergeCell ref="C889:D889"/>
    <mergeCell ref="G889:H889"/>
    <mergeCell ref="J889:K889"/>
    <mergeCell ref="M889:N889"/>
    <mergeCell ref="O889:P889"/>
    <mergeCell ref="A888:B888"/>
    <mergeCell ref="C888:D888"/>
    <mergeCell ref="G888:H888"/>
    <mergeCell ref="J888:K888"/>
    <mergeCell ref="M888:N888"/>
    <mergeCell ref="O888:P888"/>
    <mergeCell ref="A887:B887"/>
    <mergeCell ref="C887:D887"/>
    <mergeCell ref="G887:H887"/>
    <mergeCell ref="J887:K887"/>
    <mergeCell ref="M887:N887"/>
    <mergeCell ref="O887:P887"/>
    <mergeCell ref="A886:B886"/>
    <mergeCell ref="C886:D886"/>
    <mergeCell ref="G886:H886"/>
    <mergeCell ref="J886:K886"/>
    <mergeCell ref="M886:N886"/>
    <mergeCell ref="O886:P886"/>
    <mergeCell ref="A885:B885"/>
    <mergeCell ref="C885:D885"/>
    <mergeCell ref="G885:H885"/>
    <mergeCell ref="J885:K885"/>
    <mergeCell ref="M885:N885"/>
    <mergeCell ref="O885:P885"/>
    <mergeCell ref="A884:B884"/>
    <mergeCell ref="C884:D884"/>
    <mergeCell ref="G884:H884"/>
    <mergeCell ref="J884:K884"/>
    <mergeCell ref="M884:N884"/>
    <mergeCell ref="O884:P884"/>
    <mergeCell ref="A883:B883"/>
    <mergeCell ref="C883:D883"/>
    <mergeCell ref="G883:H883"/>
    <mergeCell ref="J883:K883"/>
    <mergeCell ref="M883:N883"/>
    <mergeCell ref="O883:P883"/>
    <mergeCell ref="A882:B882"/>
    <mergeCell ref="C882:D882"/>
    <mergeCell ref="G882:H882"/>
    <mergeCell ref="J882:K882"/>
    <mergeCell ref="M882:N882"/>
    <mergeCell ref="O882:P882"/>
    <mergeCell ref="A881:B881"/>
    <mergeCell ref="C881:D881"/>
    <mergeCell ref="G881:H881"/>
    <mergeCell ref="J881:K881"/>
    <mergeCell ref="M881:N881"/>
    <mergeCell ref="O881:P881"/>
    <mergeCell ref="A880:B880"/>
    <mergeCell ref="C880:D880"/>
    <mergeCell ref="G880:H880"/>
    <mergeCell ref="J880:K880"/>
    <mergeCell ref="M880:N880"/>
    <mergeCell ref="O880:P880"/>
    <mergeCell ref="A879:B879"/>
    <mergeCell ref="C879:D879"/>
    <mergeCell ref="G879:H879"/>
    <mergeCell ref="J879:K879"/>
    <mergeCell ref="M879:N879"/>
    <mergeCell ref="O879:P879"/>
    <mergeCell ref="A878:B878"/>
    <mergeCell ref="C878:D878"/>
    <mergeCell ref="G878:H878"/>
    <mergeCell ref="J878:K878"/>
    <mergeCell ref="M878:N878"/>
    <mergeCell ref="O878:P878"/>
    <mergeCell ref="A877:B877"/>
    <mergeCell ref="C877:D877"/>
    <mergeCell ref="G877:H877"/>
    <mergeCell ref="J877:K877"/>
    <mergeCell ref="M877:N877"/>
    <mergeCell ref="O877:P877"/>
    <mergeCell ref="A876:B876"/>
    <mergeCell ref="C876:D876"/>
    <mergeCell ref="G876:H876"/>
    <mergeCell ref="J876:K876"/>
    <mergeCell ref="M876:N876"/>
    <mergeCell ref="O876:P876"/>
    <mergeCell ref="A875:B875"/>
    <mergeCell ref="C875:D875"/>
    <mergeCell ref="G875:H875"/>
    <mergeCell ref="J875:K875"/>
    <mergeCell ref="M875:N875"/>
    <mergeCell ref="O875:P875"/>
    <mergeCell ref="A874:B874"/>
    <mergeCell ref="C874:D874"/>
    <mergeCell ref="G874:H874"/>
    <mergeCell ref="J874:K874"/>
    <mergeCell ref="M874:N874"/>
    <mergeCell ref="O874:P874"/>
    <mergeCell ref="A873:B873"/>
    <mergeCell ref="C873:D873"/>
    <mergeCell ref="G873:H873"/>
    <mergeCell ref="J873:K873"/>
    <mergeCell ref="M873:N873"/>
    <mergeCell ref="O873:P873"/>
    <mergeCell ref="A872:B872"/>
    <mergeCell ref="C872:D872"/>
    <mergeCell ref="G872:H872"/>
    <mergeCell ref="J872:K872"/>
    <mergeCell ref="M872:N872"/>
    <mergeCell ref="O872:P872"/>
    <mergeCell ref="A871:B871"/>
    <mergeCell ref="C871:D871"/>
    <mergeCell ref="G871:H871"/>
    <mergeCell ref="J871:K871"/>
    <mergeCell ref="M871:N871"/>
    <mergeCell ref="O871:P871"/>
    <mergeCell ref="A870:B870"/>
    <mergeCell ref="C870:D870"/>
    <mergeCell ref="G870:H870"/>
    <mergeCell ref="J870:K870"/>
    <mergeCell ref="M870:N870"/>
    <mergeCell ref="O870:P870"/>
    <mergeCell ref="A869:B869"/>
    <mergeCell ref="C869:D869"/>
    <mergeCell ref="G869:H869"/>
    <mergeCell ref="J869:K869"/>
    <mergeCell ref="M869:N869"/>
    <mergeCell ref="O869:P869"/>
    <mergeCell ref="A868:B868"/>
    <mergeCell ref="C868:D868"/>
    <mergeCell ref="G868:H868"/>
    <mergeCell ref="J868:K868"/>
    <mergeCell ref="M868:N868"/>
    <mergeCell ref="O868:P868"/>
    <mergeCell ref="A867:B867"/>
    <mergeCell ref="C867:D867"/>
    <mergeCell ref="G867:H867"/>
    <mergeCell ref="J867:K867"/>
    <mergeCell ref="M867:N867"/>
    <mergeCell ref="O867:P867"/>
    <mergeCell ref="A866:B866"/>
    <mergeCell ref="C866:D866"/>
    <mergeCell ref="G866:H866"/>
    <mergeCell ref="J866:K866"/>
    <mergeCell ref="M866:N866"/>
    <mergeCell ref="O866:P866"/>
    <mergeCell ref="A865:B865"/>
    <mergeCell ref="C865:D865"/>
    <mergeCell ref="G865:H865"/>
    <mergeCell ref="J865:K865"/>
    <mergeCell ref="M865:N865"/>
    <mergeCell ref="O865:P865"/>
    <mergeCell ref="A864:B864"/>
    <mergeCell ref="C864:D864"/>
    <mergeCell ref="G864:H864"/>
    <mergeCell ref="J864:K864"/>
    <mergeCell ref="M864:N864"/>
    <mergeCell ref="O864:P864"/>
    <mergeCell ref="A863:B863"/>
    <mergeCell ref="C863:D863"/>
    <mergeCell ref="G863:H863"/>
    <mergeCell ref="J863:K863"/>
    <mergeCell ref="M863:N863"/>
    <mergeCell ref="O863:P863"/>
    <mergeCell ref="A862:B862"/>
    <mergeCell ref="C862:D862"/>
    <mergeCell ref="G862:H862"/>
    <mergeCell ref="J862:K862"/>
    <mergeCell ref="M862:N862"/>
    <mergeCell ref="O862:P862"/>
    <mergeCell ref="A861:B861"/>
    <mergeCell ref="C861:D861"/>
    <mergeCell ref="G861:H861"/>
    <mergeCell ref="J861:K861"/>
    <mergeCell ref="M861:N861"/>
    <mergeCell ref="O861:P861"/>
    <mergeCell ref="A860:B860"/>
    <mergeCell ref="C860:D860"/>
    <mergeCell ref="G860:H860"/>
    <mergeCell ref="J860:K860"/>
    <mergeCell ref="M860:N860"/>
    <mergeCell ref="O860:P860"/>
    <mergeCell ref="A859:B859"/>
    <mergeCell ref="C859:D859"/>
    <mergeCell ref="G859:H859"/>
    <mergeCell ref="J859:K859"/>
    <mergeCell ref="M859:N859"/>
    <mergeCell ref="O859:P859"/>
    <mergeCell ref="A858:B858"/>
    <mergeCell ref="C858:D858"/>
    <mergeCell ref="G858:H858"/>
    <mergeCell ref="J858:K858"/>
    <mergeCell ref="M858:N858"/>
    <mergeCell ref="O858:P858"/>
    <mergeCell ref="A857:B857"/>
    <mergeCell ref="C857:D857"/>
    <mergeCell ref="G857:H857"/>
    <mergeCell ref="J857:K857"/>
    <mergeCell ref="M857:N857"/>
    <mergeCell ref="O857:P857"/>
    <mergeCell ref="A856:B856"/>
    <mergeCell ref="C856:D856"/>
    <mergeCell ref="G856:H856"/>
    <mergeCell ref="J856:K856"/>
    <mergeCell ref="M856:N856"/>
    <mergeCell ref="O856:P856"/>
    <mergeCell ref="A855:B855"/>
    <mergeCell ref="C855:D855"/>
    <mergeCell ref="G855:H855"/>
    <mergeCell ref="J855:K855"/>
    <mergeCell ref="M855:N855"/>
    <mergeCell ref="O855:P855"/>
    <mergeCell ref="A854:B854"/>
    <mergeCell ref="C854:D854"/>
    <mergeCell ref="G854:H854"/>
    <mergeCell ref="J854:K854"/>
    <mergeCell ref="M854:N854"/>
    <mergeCell ref="O854:P854"/>
    <mergeCell ref="A853:B853"/>
    <mergeCell ref="C853:D853"/>
    <mergeCell ref="G853:H853"/>
    <mergeCell ref="J853:K853"/>
    <mergeCell ref="M853:N853"/>
    <mergeCell ref="O853:P853"/>
    <mergeCell ref="A852:B852"/>
    <mergeCell ref="C852:D852"/>
    <mergeCell ref="G852:H852"/>
    <mergeCell ref="J852:K852"/>
    <mergeCell ref="M852:N852"/>
    <mergeCell ref="O852:P852"/>
    <mergeCell ref="A851:B851"/>
    <mergeCell ref="C851:D851"/>
    <mergeCell ref="G851:H851"/>
    <mergeCell ref="J851:K851"/>
    <mergeCell ref="M851:N851"/>
    <mergeCell ref="O851:P851"/>
    <mergeCell ref="A850:B850"/>
    <mergeCell ref="C850:D850"/>
    <mergeCell ref="G850:H850"/>
    <mergeCell ref="J850:K850"/>
    <mergeCell ref="M850:N850"/>
    <mergeCell ref="O850:P850"/>
    <mergeCell ref="A849:B849"/>
    <mergeCell ref="C849:D849"/>
    <mergeCell ref="G849:H849"/>
    <mergeCell ref="J849:K849"/>
    <mergeCell ref="M849:N849"/>
    <mergeCell ref="O849:P849"/>
    <mergeCell ref="A848:B848"/>
    <mergeCell ref="C848:D848"/>
    <mergeCell ref="G848:H848"/>
    <mergeCell ref="J848:K848"/>
    <mergeCell ref="M848:N848"/>
    <mergeCell ref="O848:P848"/>
    <mergeCell ref="A847:B847"/>
    <mergeCell ref="C847:D847"/>
    <mergeCell ref="G847:H847"/>
    <mergeCell ref="J847:K847"/>
    <mergeCell ref="M847:N847"/>
    <mergeCell ref="O847:P847"/>
    <mergeCell ref="A846:B846"/>
    <mergeCell ref="C846:D846"/>
    <mergeCell ref="G846:H846"/>
    <mergeCell ref="J846:K846"/>
    <mergeCell ref="M846:N846"/>
    <mergeCell ref="O846:P846"/>
    <mergeCell ref="A845:B845"/>
    <mergeCell ref="C845:D845"/>
    <mergeCell ref="G845:H845"/>
    <mergeCell ref="J845:K845"/>
    <mergeCell ref="M845:N845"/>
    <mergeCell ref="O845:P845"/>
    <mergeCell ref="A844:B844"/>
    <mergeCell ref="C844:D844"/>
    <mergeCell ref="G844:H844"/>
    <mergeCell ref="J844:K844"/>
    <mergeCell ref="M844:N844"/>
    <mergeCell ref="O844:P844"/>
    <mergeCell ref="A843:B843"/>
    <mergeCell ref="C843:D843"/>
    <mergeCell ref="G843:H843"/>
    <mergeCell ref="J843:K843"/>
    <mergeCell ref="M843:N843"/>
    <mergeCell ref="O843:P843"/>
    <mergeCell ref="A842:B842"/>
    <mergeCell ref="C842:D842"/>
    <mergeCell ref="G842:H842"/>
    <mergeCell ref="J842:K842"/>
    <mergeCell ref="M842:N842"/>
    <mergeCell ref="O842:P842"/>
    <mergeCell ref="A841:B841"/>
    <mergeCell ref="C841:D841"/>
    <mergeCell ref="G841:H841"/>
    <mergeCell ref="J841:K841"/>
    <mergeCell ref="M841:N841"/>
    <mergeCell ref="O841:P841"/>
    <mergeCell ref="A840:B840"/>
    <mergeCell ref="C840:D840"/>
    <mergeCell ref="G840:H840"/>
    <mergeCell ref="J840:K840"/>
    <mergeCell ref="M840:N840"/>
    <mergeCell ref="O840:P840"/>
    <mergeCell ref="A839:B839"/>
    <mergeCell ref="C839:D839"/>
    <mergeCell ref="G839:H839"/>
    <mergeCell ref="J839:K839"/>
    <mergeCell ref="M839:N839"/>
    <mergeCell ref="O839:P839"/>
    <mergeCell ref="A838:B838"/>
    <mergeCell ref="C838:D838"/>
    <mergeCell ref="G838:H838"/>
    <mergeCell ref="J838:K838"/>
    <mergeCell ref="M838:N838"/>
    <mergeCell ref="O838:P838"/>
    <mergeCell ref="A837:B837"/>
    <mergeCell ref="C837:D837"/>
    <mergeCell ref="G837:H837"/>
    <mergeCell ref="J837:K837"/>
    <mergeCell ref="M837:N837"/>
    <mergeCell ref="O837:P837"/>
    <mergeCell ref="A836:B836"/>
    <mergeCell ref="C836:D836"/>
    <mergeCell ref="G836:H836"/>
    <mergeCell ref="J836:K836"/>
    <mergeCell ref="M836:N836"/>
    <mergeCell ref="O836:P836"/>
    <mergeCell ref="A835:B835"/>
    <mergeCell ref="C835:D835"/>
    <mergeCell ref="G835:H835"/>
    <mergeCell ref="J835:K835"/>
    <mergeCell ref="M835:N835"/>
    <mergeCell ref="O835:P835"/>
    <mergeCell ref="A834:B834"/>
    <mergeCell ref="C834:D834"/>
    <mergeCell ref="G834:H834"/>
    <mergeCell ref="J834:K834"/>
    <mergeCell ref="M834:N834"/>
    <mergeCell ref="O834:P834"/>
    <mergeCell ref="A833:B833"/>
    <mergeCell ref="C833:D833"/>
    <mergeCell ref="G833:H833"/>
    <mergeCell ref="J833:K833"/>
    <mergeCell ref="M833:N833"/>
    <mergeCell ref="O833:P833"/>
    <mergeCell ref="A832:B832"/>
    <mergeCell ref="C832:D832"/>
    <mergeCell ref="G832:H832"/>
    <mergeCell ref="J832:K832"/>
    <mergeCell ref="M832:N832"/>
    <mergeCell ref="O832:P832"/>
    <mergeCell ref="A831:B831"/>
    <mergeCell ref="C831:D831"/>
    <mergeCell ref="G831:H831"/>
    <mergeCell ref="J831:K831"/>
    <mergeCell ref="M831:N831"/>
    <mergeCell ref="O831:P831"/>
    <mergeCell ref="A830:B830"/>
    <mergeCell ref="C830:D830"/>
    <mergeCell ref="G830:H830"/>
    <mergeCell ref="J830:K830"/>
    <mergeCell ref="M830:N830"/>
    <mergeCell ref="O830:P830"/>
    <mergeCell ref="A829:B829"/>
    <mergeCell ref="C829:D829"/>
    <mergeCell ref="G829:H829"/>
    <mergeCell ref="J829:K829"/>
    <mergeCell ref="M829:N829"/>
    <mergeCell ref="O829:P829"/>
    <mergeCell ref="A828:B828"/>
    <mergeCell ref="C828:D828"/>
    <mergeCell ref="G828:H828"/>
    <mergeCell ref="J828:K828"/>
    <mergeCell ref="M828:N828"/>
    <mergeCell ref="O828:P828"/>
    <mergeCell ref="A827:B827"/>
    <mergeCell ref="C827:D827"/>
    <mergeCell ref="G827:H827"/>
    <mergeCell ref="J827:K827"/>
    <mergeCell ref="M827:N827"/>
    <mergeCell ref="O827:P827"/>
    <mergeCell ref="A826:B826"/>
    <mergeCell ref="C826:D826"/>
    <mergeCell ref="G826:H826"/>
    <mergeCell ref="J826:K826"/>
    <mergeCell ref="M826:N826"/>
    <mergeCell ref="O826:P826"/>
    <mergeCell ref="A825:B825"/>
    <mergeCell ref="C825:D825"/>
    <mergeCell ref="G825:H825"/>
    <mergeCell ref="J825:K825"/>
    <mergeCell ref="M825:N825"/>
    <mergeCell ref="O825:P825"/>
    <mergeCell ref="A824:B824"/>
    <mergeCell ref="C824:D824"/>
    <mergeCell ref="G824:H824"/>
    <mergeCell ref="J824:K824"/>
    <mergeCell ref="M824:N824"/>
    <mergeCell ref="O824:P824"/>
    <mergeCell ref="A823:B823"/>
    <mergeCell ref="C823:D823"/>
    <mergeCell ref="G823:H823"/>
    <mergeCell ref="J823:K823"/>
    <mergeCell ref="M823:N823"/>
    <mergeCell ref="O823:P823"/>
    <mergeCell ref="A822:B822"/>
    <mergeCell ref="C822:D822"/>
    <mergeCell ref="G822:H822"/>
    <mergeCell ref="J822:K822"/>
    <mergeCell ref="M822:N822"/>
    <mergeCell ref="O822:P822"/>
    <mergeCell ref="A821:B821"/>
    <mergeCell ref="C821:D821"/>
    <mergeCell ref="G821:H821"/>
    <mergeCell ref="J821:K821"/>
    <mergeCell ref="M821:N821"/>
    <mergeCell ref="O821:P821"/>
    <mergeCell ref="A820:B820"/>
    <mergeCell ref="C820:D820"/>
    <mergeCell ref="G820:H820"/>
    <mergeCell ref="J820:K820"/>
    <mergeCell ref="M820:N820"/>
    <mergeCell ref="O820:P820"/>
    <mergeCell ref="A819:B819"/>
    <mergeCell ref="C819:D819"/>
    <mergeCell ref="G819:H819"/>
    <mergeCell ref="J819:K819"/>
    <mergeCell ref="M819:N819"/>
    <mergeCell ref="O819:P819"/>
    <mergeCell ref="A818:B818"/>
    <mergeCell ref="C818:D818"/>
    <mergeCell ref="G818:H818"/>
    <mergeCell ref="J818:K818"/>
    <mergeCell ref="M818:N818"/>
    <mergeCell ref="O818:P818"/>
    <mergeCell ref="A817:B817"/>
    <mergeCell ref="C817:D817"/>
    <mergeCell ref="G817:H817"/>
    <mergeCell ref="J817:K817"/>
    <mergeCell ref="M817:N817"/>
    <mergeCell ref="O817:P817"/>
    <mergeCell ref="A816:B816"/>
    <mergeCell ref="C816:D816"/>
    <mergeCell ref="G816:H816"/>
    <mergeCell ref="J816:K816"/>
    <mergeCell ref="M816:N816"/>
    <mergeCell ref="O816:P816"/>
    <mergeCell ref="A815:B815"/>
    <mergeCell ref="C815:D815"/>
    <mergeCell ref="G815:H815"/>
    <mergeCell ref="J815:K815"/>
    <mergeCell ref="M815:N815"/>
    <mergeCell ref="O815:P815"/>
    <mergeCell ref="A814:B814"/>
    <mergeCell ref="C814:D814"/>
    <mergeCell ref="G814:H814"/>
    <mergeCell ref="J814:K814"/>
    <mergeCell ref="M814:N814"/>
    <mergeCell ref="O814:P814"/>
    <mergeCell ref="A813:B813"/>
    <mergeCell ref="C813:D813"/>
    <mergeCell ref="G813:H813"/>
    <mergeCell ref="J813:K813"/>
    <mergeCell ref="M813:N813"/>
    <mergeCell ref="O813:P813"/>
    <mergeCell ref="A812:B812"/>
    <mergeCell ref="C812:D812"/>
    <mergeCell ref="G812:H812"/>
    <mergeCell ref="J812:K812"/>
    <mergeCell ref="M812:N812"/>
    <mergeCell ref="O812:P812"/>
    <mergeCell ref="A811:B811"/>
    <mergeCell ref="C811:D811"/>
    <mergeCell ref="G811:H811"/>
    <mergeCell ref="J811:K811"/>
    <mergeCell ref="M811:N811"/>
    <mergeCell ref="O811:P811"/>
    <mergeCell ref="A810:B810"/>
    <mergeCell ref="C810:D810"/>
    <mergeCell ref="G810:H810"/>
    <mergeCell ref="J810:K810"/>
    <mergeCell ref="M810:N810"/>
    <mergeCell ref="O810:P810"/>
    <mergeCell ref="A809:B809"/>
    <mergeCell ref="C809:D809"/>
    <mergeCell ref="G809:H809"/>
    <mergeCell ref="J809:K809"/>
    <mergeCell ref="M809:N809"/>
    <mergeCell ref="O809:P809"/>
    <mergeCell ref="A808:B808"/>
    <mergeCell ref="C808:D808"/>
    <mergeCell ref="G808:H808"/>
    <mergeCell ref="J808:K808"/>
    <mergeCell ref="M808:N808"/>
    <mergeCell ref="O808:P808"/>
    <mergeCell ref="A807:B807"/>
    <mergeCell ref="C807:D807"/>
    <mergeCell ref="G807:H807"/>
    <mergeCell ref="J807:K807"/>
    <mergeCell ref="M807:N807"/>
    <mergeCell ref="O807:P807"/>
    <mergeCell ref="A806:B806"/>
    <mergeCell ref="C806:D806"/>
    <mergeCell ref="G806:H806"/>
    <mergeCell ref="J806:K806"/>
    <mergeCell ref="M806:N806"/>
    <mergeCell ref="O806:P806"/>
    <mergeCell ref="A805:B805"/>
    <mergeCell ref="C805:D805"/>
    <mergeCell ref="G805:H805"/>
    <mergeCell ref="J805:K805"/>
    <mergeCell ref="M805:N805"/>
    <mergeCell ref="O805:P805"/>
    <mergeCell ref="A804:B804"/>
    <mergeCell ref="C804:D804"/>
    <mergeCell ref="G804:H804"/>
    <mergeCell ref="J804:K804"/>
    <mergeCell ref="M804:N804"/>
    <mergeCell ref="O804:P804"/>
    <mergeCell ref="A803:B803"/>
    <mergeCell ref="C803:D803"/>
    <mergeCell ref="G803:H803"/>
    <mergeCell ref="J803:K803"/>
    <mergeCell ref="M803:N803"/>
    <mergeCell ref="O803:P803"/>
    <mergeCell ref="A802:B802"/>
    <mergeCell ref="C802:D802"/>
    <mergeCell ref="G802:H802"/>
    <mergeCell ref="J802:K802"/>
    <mergeCell ref="M802:N802"/>
    <mergeCell ref="O802:P802"/>
    <mergeCell ref="A801:B801"/>
    <mergeCell ref="C801:D801"/>
    <mergeCell ref="G801:H801"/>
    <mergeCell ref="J801:K801"/>
    <mergeCell ref="M801:N801"/>
    <mergeCell ref="O801:P801"/>
    <mergeCell ref="A800:B800"/>
    <mergeCell ref="C800:D800"/>
    <mergeCell ref="G800:H800"/>
    <mergeCell ref="J800:K800"/>
    <mergeCell ref="M800:N800"/>
    <mergeCell ref="O800:P800"/>
    <mergeCell ref="A799:B799"/>
    <mergeCell ref="C799:D799"/>
    <mergeCell ref="G799:H799"/>
    <mergeCell ref="J799:K799"/>
    <mergeCell ref="M799:N799"/>
    <mergeCell ref="O799:P799"/>
    <mergeCell ref="A798:B798"/>
    <mergeCell ref="C798:D798"/>
    <mergeCell ref="G798:H798"/>
    <mergeCell ref="J798:K798"/>
    <mergeCell ref="M798:N798"/>
    <mergeCell ref="O798:P798"/>
    <mergeCell ref="A797:B797"/>
    <mergeCell ref="C797:D797"/>
    <mergeCell ref="G797:H797"/>
    <mergeCell ref="J797:K797"/>
    <mergeCell ref="M797:N797"/>
    <mergeCell ref="O797:P797"/>
    <mergeCell ref="A796:B796"/>
    <mergeCell ref="C796:D796"/>
    <mergeCell ref="G796:H796"/>
    <mergeCell ref="J796:K796"/>
    <mergeCell ref="M796:N796"/>
    <mergeCell ref="O796:P796"/>
    <mergeCell ref="A795:B795"/>
    <mergeCell ref="C795:D795"/>
    <mergeCell ref="G795:H795"/>
    <mergeCell ref="J795:K795"/>
    <mergeCell ref="M795:N795"/>
    <mergeCell ref="O795:P795"/>
    <mergeCell ref="A794:B794"/>
    <mergeCell ref="C794:D794"/>
    <mergeCell ref="G794:H794"/>
    <mergeCell ref="J794:K794"/>
    <mergeCell ref="M794:N794"/>
    <mergeCell ref="O794:P794"/>
    <mergeCell ref="A793:B793"/>
    <mergeCell ref="C793:D793"/>
    <mergeCell ref="G793:H793"/>
    <mergeCell ref="J793:K793"/>
    <mergeCell ref="M793:N793"/>
    <mergeCell ref="O793:P793"/>
    <mergeCell ref="A792:B792"/>
    <mergeCell ref="C792:D792"/>
    <mergeCell ref="G792:H792"/>
    <mergeCell ref="J792:K792"/>
    <mergeCell ref="M792:N792"/>
    <mergeCell ref="O792:P792"/>
    <mergeCell ref="A791:B791"/>
    <mergeCell ref="C791:D791"/>
    <mergeCell ref="G791:H791"/>
    <mergeCell ref="J791:K791"/>
    <mergeCell ref="M791:N791"/>
    <mergeCell ref="O791:P791"/>
    <mergeCell ref="A790:B790"/>
    <mergeCell ref="C790:D790"/>
    <mergeCell ref="G790:H790"/>
    <mergeCell ref="J790:K790"/>
    <mergeCell ref="M790:N790"/>
    <mergeCell ref="O790:P790"/>
    <mergeCell ref="A789:B789"/>
    <mergeCell ref="C789:D789"/>
    <mergeCell ref="G789:H789"/>
    <mergeCell ref="J789:K789"/>
    <mergeCell ref="M789:N789"/>
    <mergeCell ref="O789:P789"/>
    <mergeCell ref="A788:B788"/>
    <mergeCell ref="C788:D788"/>
    <mergeCell ref="G788:H788"/>
    <mergeCell ref="J788:K788"/>
    <mergeCell ref="M788:N788"/>
    <mergeCell ref="O788:P788"/>
    <mergeCell ref="A787:B787"/>
    <mergeCell ref="C787:D787"/>
    <mergeCell ref="G787:H787"/>
    <mergeCell ref="J787:K787"/>
    <mergeCell ref="M787:N787"/>
    <mergeCell ref="O787:P787"/>
    <mergeCell ref="A786:B786"/>
    <mergeCell ref="C786:D786"/>
    <mergeCell ref="G786:H786"/>
    <mergeCell ref="J786:K786"/>
    <mergeCell ref="M786:N786"/>
    <mergeCell ref="O786:P786"/>
    <mergeCell ref="A785:B785"/>
    <mergeCell ref="C785:D785"/>
    <mergeCell ref="G785:H785"/>
    <mergeCell ref="J785:K785"/>
    <mergeCell ref="M785:N785"/>
    <mergeCell ref="O785:P785"/>
    <mergeCell ref="A784:B784"/>
    <mergeCell ref="C784:D784"/>
    <mergeCell ref="G784:H784"/>
    <mergeCell ref="J784:K784"/>
    <mergeCell ref="M784:N784"/>
    <mergeCell ref="O784:P784"/>
    <mergeCell ref="A783:B783"/>
    <mergeCell ref="C783:D783"/>
    <mergeCell ref="G783:H783"/>
    <mergeCell ref="J783:K783"/>
    <mergeCell ref="M783:N783"/>
    <mergeCell ref="O783:P783"/>
    <mergeCell ref="A782:B782"/>
    <mergeCell ref="C782:D782"/>
    <mergeCell ref="G782:H782"/>
    <mergeCell ref="J782:K782"/>
    <mergeCell ref="M782:N782"/>
    <mergeCell ref="O782:P782"/>
    <mergeCell ref="A781:B781"/>
    <mergeCell ref="C781:D781"/>
    <mergeCell ref="G781:H781"/>
    <mergeCell ref="J781:K781"/>
    <mergeCell ref="M781:N781"/>
    <mergeCell ref="O781:P781"/>
    <mergeCell ref="A780:B780"/>
    <mergeCell ref="C780:D780"/>
    <mergeCell ref="G780:H780"/>
    <mergeCell ref="J780:K780"/>
    <mergeCell ref="M780:N780"/>
    <mergeCell ref="O780:P780"/>
    <mergeCell ref="A779:B779"/>
    <mergeCell ref="C779:D779"/>
    <mergeCell ref="G779:H779"/>
    <mergeCell ref="J779:K779"/>
    <mergeCell ref="M779:N779"/>
    <mergeCell ref="O779:P779"/>
    <mergeCell ref="A778:B778"/>
    <mergeCell ref="C778:D778"/>
    <mergeCell ref="G778:H778"/>
    <mergeCell ref="J778:K778"/>
    <mergeCell ref="M778:N778"/>
    <mergeCell ref="O778:P778"/>
    <mergeCell ref="A777:B777"/>
    <mergeCell ref="C777:D777"/>
    <mergeCell ref="G777:H777"/>
    <mergeCell ref="J777:K777"/>
    <mergeCell ref="M777:N777"/>
    <mergeCell ref="O777:P777"/>
    <mergeCell ref="A776:B776"/>
    <mergeCell ref="C776:D776"/>
    <mergeCell ref="G776:H776"/>
    <mergeCell ref="J776:K776"/>
    <mergeCell ref="M776:N776"/>
    <mergeCell ref="O776:P776"/>
    <mergeCell ref="A775:B775"/>
    <mergeCell ref="C775:D775"/>
    <mergeCell ref="G775:H775"/>
    <mergeCell ref="J775:K775"/>
    <mergeCell ref="M775:N775"/>
    <mergeCell ref="O775:P775"/>
    <mergeCell ref="A774:B774"/>
    <mergeCell ref="C774:D774"/>
    <mergeCell ref="G774:H774"/>
    <mergeCell ref="J774:K774"/>
    <mergeCell ref="M774:N774"/>
    <mergeCell ref="O774:P774"/>
    <mergeCell ref="A773:B773"/>
    <mergeCell ref="C773:D773"/>
    <mergeCell ref="G773:H773"/>
    <mergeCell ref="J773:K773"/>
    <mergeCell ref="M773:N773"/>
    <mergeCell ref="O773:P773"/>
    <mergeCell ref="A772:B772"/>
    <mergeCell ref="C772:D772"/>
    <mergeCell ref="G772:H772"/>
    <mergeCell ref="J772:K772"/>
    <mergeCell ref="M772:N772"/>
    <mergeCell ref="O772:P772"/>
    <mergeCell ref="A771:B771"/>
    <mergeCell ref="C771:D771"/>
    <mergeCell ref="G771:H771"/>
    <mergeCell ref="J771:K771"/>
    <mergeCell ref="M771:N771"/>
    <mergeCell ref="O771:P771"/>
    <mergeCell ref="A770:B770"/>
    <mergeCell ref="C770:D770"/>
    <mergeCell ref="G770:H770"/>
    <mergeCell ref="J770:K770"/>
    <mergeCell ref="M770:N770"/>
    <mergeCell ref="O770:P770"/>
    <mergeCell ref="A769:B769"/>
    <mergeCell ref="C769:D769"/>
    <mergeCell ref="G769:H769"/>
    <mergeCell ref="J769:K769"/>
    <mergeCell ref="M769:N769"/>
    <mergeCell ref="O769:P769"/>
    <mergeCell ref="A768:B768"/>
    <mergeCell ref="C768:D768"/>
    <mergeCell ref="G768:H768"/>
    <mergeCell ref="J768:K768"/>
    <mergeCell ref="M768:N768"/>
    <mergeCell ref="O768:P768"/>
    <mergeCell ref="A767:B767"/>
    <mergeCell ref="C767:D767"/>
    <mergeCell ref="G767:H767"/>
    <mergeCell ref="J767:K767"/>
    <mergeCell ref="M767:N767"/>
    <mergeCell ref="O767:P767"/>
    <mergeCell ref="A766:B766"/>
    <mergeCell ref="C766:D766"/>
    <mergeCell ref="G766:H766"/>
    <mergeCell ref="J766:K766"/>
    <mergeCell ref="M766:N766"/>
    <mergeCell ref="O766:P766"/>
    <mergeCell ref="A765:B765"/>
    <mergeCell ref="C765:D765"/>
    <mergeCell ref="G765:H765"/>
    <mergeCell ref="J765:K765"/>
    <mergeCell ref="M765:N765"/>
    <mergeCell ref="O765:P765"/>
    <mergeCell ref="A764:B764"/>
    <mergeCell ref="C764:D764"/>
    <mergeCell ref="G764:H764"/>
    <mergeCell ref="J764:K764"/>
    <mergeCell ref="M764:N764"/>
    <mergeCell ref="O764:P764"/>
    <mergeCell ref="A763:B763"/>
    <mergeCell ref="C763:D763"/>
    <mergeCell ref="G763:H763"/>
    <mergeCell ref="J763:K763"/>
    <mergeCell ref="M763:N763"/>
    <mergeCell ref="O763:P763"/>
    <mergeCell ref="A762:B762"/>
    <mergeCell ref="C762:D762"/>
    <mergeCell ref="G762:H762"/>
    <mergeCell ref="J762:K762"/>
    <mergeCell ref="M762:N762"/>
    <mergeCell ref="O762:P762"/>
    <mergeCell ref="A761:B761"/>
    <mergeCell ref="C761:D761"/>
    <mergeCell ref="G761:H761"/>
    <mergeCell ref="J761:K761"/>
    <mergeCell ref="M761:N761"/>
    <mergeCell ref="O761:P761"/>
    <mergeCell ref="A760:B760"/>
    <mergeCell ref="C760:D760"/>
    <mergeCell ref="G760:H760"/>
    <mergeCell ref="J760:K760"/>
    <mergeCell ref="M760:N760"/>
    <mergeCell ref="O760:P760"/>
    <mergeCell ref="A759:B759"/>
    <mergeCell ref="C759:D759"/>
    <mergeCell ref="G759:H759"/>
    <mergeCell ref="J759:K759"/>
    <mergeCell ref="M759:N759"/>
    <mergeCell ref="O759:P759"/>
    <mergeCell ref="A758:B758"/>
    <mergeCell ref="C758:D758"/>
    <mergeCell ref="G758:H758"/>
    <mergeCell ref="J758:K758"/>
    <mergeCell ref="M758:N758"/>
    <mergeCell ref="O758:P758"/>
    <mergeCell ref="A757:B757"/>
    <mergeCell ref="C757:D757"/>
    <mergeCell ref="G757:H757"/>
    <mergeCell ref="J757:K757"/>
    <mergeCell ref="M757:N757"/>
    <mergeCell ref="O757:P757"/>
    <mergeCell ref="A756:B756"/>
    <mergeCell ref="C756:D756"/>
    <mergeCell ref="G756:H756"/>
    <mergeCell ref="J756:K756"/>
    <mergeCell ref="M756:N756"/>
    <mergeCell ref="O756:P756"/>
    <mergeCell ref="A755:B755"/>
    <mergeCell ref="C755:D755"/>
    <mergeCell ref="G755:H755"/>
    <mergeCell ref="J755:K755"/>
    <mergeCell ref="M755:N755"/>
    <mergeCell ref="O755:P755"/>
    <mergeCell ref="A754:B754"/>
    <mergeCell ref="C754:D754"/>
    <mergeCell ref="G754:H754"/>
    <mergeCell ref="J754:K754"/>
    <mergeCell ref="M754:N754"/>
    <mergeCell ref="O754:P754"/>
    <mergeCell ref="A753:B753"/>
    <mergeCell ref="C753:D753"/>
    <mergeCell ref="G753:H753"/>
    <mergeCell ref="J753:K753"/>
    <mergeCell ref="M753:N753"/>
    <mergeCell ref="O753:P753"/>
    <mergeCell ref="A752:B752"/>
    <mergeCell ref="C752:D752"/>
    <mergeCell ref="G752:H752"/>
    <mergeCell ref="J752:K752"/>
    <mergeCell ref="M752:N752"/>
    <mergeCell ref="O752:P752"/>
    <mergeCell ref="A751:B751"/>
    <mergeCell ref="C751:D751"/>
    <mergeCell ref="G751:H751"/>
    <mergeCell ref="J751:K751"/>
    <mergeCell ref="M751:N751"/>
    <mergeCell ref="O751:P751"/>
    <mergeCell ref="A750:B750"/>
    <mergeCell ref="C750:D750"/>
    <mergeCell ref="G750:H750"/>
    <mergeCell ref="J750:K750"/>
    <mergeCell ref="M750:N750"/>
    <mergeCell ref="O750:P750"/>
    <mergeCell ref="A749:B749"/>
    <mergeCell ref="C749:D749"/>
    <mergeCell ref="G749:H749"/>
    <mergeCell ref="J749:K749"/>
    <mergeCell ref="M749:N749"/>
    <mergeCell ref="O749:P749"/>
    <mergeCell ref="A748:B748"/>
    <mergeCell ref="C748:D748"/>
    <mergeCell ref="G748:H748"/>
    <mergeCell ref="J748:K748"/>
    <mergeCell ref="M748:N748"/>
    <mergeCell ref="O748:P748"/>
    <mergeCell ref="A747:B747"/>
    <mergeCell ref="C747:D747"/>
    <mergeCell ref="G747:H747"/>
    <mergeCell ref="J747:K747"/>
    <mergeCell ref="M747:N747"/>
    <mergeCell ref="O747:P747"/>
    <mergeCell ref="A746:B746"/>
    <mergeCell ref="C746:D746"/>
    <mergeCell ref="G746:H746"/>
    <mergeCell ref="J746:K746"/>
    <mergeCell ref="M746:N746"/>
    <mergeCell ref="O746:P746"/>
    <mergeCell ref="A745:B745"/>
    <mergeCell ref="C745:D745"/>
    <mergeCell ref="G745:H745"/>
    <mergeCell ref="J745:K745"/>
    <mergeCell ref="M745:N745"/>
    <mergeCell ref="O745:P745"/>
    <mergeCell ref="A744:B744"/>
    <mergeCell ref="C744:D744"/>
    <mergeCell ref="G744:H744"/>
    <mergeCell ref="J744:K744"/>
    <mergeCell ref="M744:N744"/>
    <mergeCell ref="O744:P744"/>
    <mergeCell ref="A743:B743"/>
    <mergeCell ref="C743:D743"/>
    <mergeCell ref="G743:H743"/>
    <mergeCell ref="J743:K743"/>
    <mergeCell ref="M743:N743"/>
    <mergeCell ref="O743:P743"/>
    <mergeCell ref="A742:B742"/>
    <mergeCell ref="C742:D742"/>
    <mergeCell ref="G742:H742"/>
    <mergeCell ref="J742:K742"/>
    <mergeCell ref="M742:N742"/>
    <mergeCell ref="O742:P742"/>
    <mergeCell ref="A741:B741"/>
    <mergeCell ref="C741:D741"/>
    <mergeCell ref="G741:H741"/>
    <mergeCell ref="J741:K741"/>
    <mergeCell ref="M741:N741"/>
    <mergeCell ref="O741:P741"/>
    <mergeCell ref="A740:B740"/>
    <mergeCell ref="C740:D740"/>
    <mergeCell ref="G740:H740"/>
    <mergeCell ref="J740:K740"/>
    <mergeCell ref="M740:N740"/>
    <mergeCell ref="O740:P740"/>
    <mergeCell ref="A739:B739"/>
    <mergeCell ref="C739:D739"/>
    <mergeCell ref="G739:H739"/>
    <mergeCell ref="J739:K739"/>
    <mergeCell ref="M739:N739"/>
    <mergeCell ref="O739:P739"/>
    <mergeCell ref="A738:B738"/>
    <mergeCell ref="C738:D738"/>
    <mergeCell ref="G738:H738"/>
    <mergeCell ref="J738:K738"/>
    <mergeCell ref="M738:N738"/>
    <mergeCell ref="O738:P738"/>
    <mergeCell ref="A737:B737"/>
    <mergeCell ref="C737:D737"/>
    <mergeCell ref="G737:H737"/>
    <mergeCell ref="J737:K737"/>
    <mergeCell ref="M737:N737"/>
    <mergeCell ref="O737:P737"/>
    <mergeCell ref="A736:B736"/>
    <mergeCell ref="C736:D736"/>
    <mergeCell ref="G736:H736"/>
    <mergeCell ref="J736:K736"/>
    <mergeCell ref="M736:N736"/>
    <mergeCell ref="O736:P736"/>
    <mergeCell ref="A735:B735"/>
    <mergeCell ref="C735:D735"/>
    <mergeCell ref="G735:H735"/>
    <mergeCell ref="J735:K735"/>
    <mergeCell ref="M735:N735"/>
    <mergeCell ref="O735:P735"/>
    <mergeCell ref="A734:B734"/>
    <mergeCell ref="C734:D734"/>
    <mergeCell ref="G734:H734"/>
    <mergeCell ref="J734:K734"/>
    <mergeCell ref="M734:N734"/>
    <mergeCell ref="O734:P734"/>
    <mergeCell ref="A733:B733"/>
    <mergeCell ref="C733:D733"/>
    <mergeCell ref="G733:H733"/>
    <mergeCell ref="J733:K733"/>
    <mergeCell ref="M733:N733"/>
    <mergeCell ref="O733:P733"/>
    <mergeCell ref="A732:B732"/>
    <mergeCell ref="C732:D732"/>
    <mergeCell ref="G732:H732"/>
    <mergeCell ref="J732:K732"/>
    <mergeCell ref="M732:N732"/>
    <mergeCell ref="O732:P732"/>
    <mergeCell ref="A731:B731"/>
    <mergeCell ref="C731:D731"/>
    <mergeCell ref="G731:H731"/>
    <mergeCell ref="J731:K731"/>
    <mergeCell ref="M731:N731"/>
    <mergeCell ref="O731:P731"/>
    <mergeCell ref="A730:B730"/>
    <mergeCell ref="C730:D730"/>
    <mergeCell ref="G730:H730"/>
    <mergeCell ref="J730:K730"/>
    <mergeCell ref="M730:N730"/>
    <mergeCell ref="O730:P730"/>
    <mergeCell ref="A729:B729"/>
    <mergeCell ref="C729:D729"/>
    <mergeCell ref="G729:H729"/>
    <mergeCell ref="J729:K729"/>
    <mergeCell ref="M729:N729"/>
    <mergeCell ref="O729:P729"/>
    <mergeCell ref="A728:B728"/>
    <mergeCell ref="C728:D728"/>
    <mergeCell ref="G728:H728"/>
    <mergeCell ref="J728:K728"/>
    <mergeCell ref="M728:N728"/>
    <mergeCell ref="O728:P728"/>
    <mergeCell ref="A727:B727"/>
    <mergeCell ref="C727:D727"/>
    <mergeCell ref="G727:H727"/>
    <mergeCell ref="J727:K727"/>
    <mergeCell ref="M727:N727"/>
    <mergeCell ref="O727:P727"/>
    <mergeCell ref="A726:B726"/>
    <mergeCell ref="C726:D726"/>
    <mergeCell ref="G726:H726"/>
    <mergeCell ref="J726:K726"/>
    <mergeCell ref="M726:N726"/>
    <mergeCell ref="O726:P726"/>
    <mergeCell ref="A725:B725"/>
    <mergeCell ref="C725:D725"/>
    <mergeCell ref="G725:H725"/>
    <mergeCell ref="J725:K725"/>
    <mergeCell ref="M725:N725"/>
    <mergeCell ref="O725:P725"/>
    <mergeCell ref="A724:B724"/>
    <mergeCell ref="C724:D724"/>
    <mergeCell ref="G724:H724"/>
    <mergeCell ref="J724:K724"/>
    <mergeCell ref="M724:N724"/>
    <mergeCell ref="O724:P724"/>
    <mergeCell ref="A723:B723"/>
    <mergeCell ref="C723:D723"/>
    <mergeCell ref="G723:H723"/>
    <mergeCell ref="J723:K723"/>
    <mergeCell ref="M723:N723"/>
    <mergeCell ref="O723:P723"/>
    <mergeCell ref="A722:B722"/>
    <mergeCell ref="C722:D722"/>
    <mergeCell ref="G722:H722"/>
    <mergeCell ref="J722:K722"/>
    <mergeCell ref="M722:N722"/>
    <mergeCell ref="O722:P722"/>
    <mergeCell ref="A721:B721"/>
    <mergeCell ref="C721:D721"/>
    <mergeCell ref="G721:H721"/>
    <mergeCell ref="J721:K721"/>
    <mergeCell ref="M721:N721"/>
    <mergeCell ref="O721:P721"/>
    <mergeCell ref="A720:B720"/>
    <mergeCell ref="C720:D720"/>
    <mergeCell ref="G720:H720"/>
    <mergeCell ref="J720:K720"/>
    <mergeCell ref="M720:N720"/>
    <mergeCell ref="O720:P720"/>
    <mergeCell ref="A719:B719"/>
    <mergeCell ref="C719:D719"/>
    <mergeCell ref="G719:H719"/>
    <mergeCell ref="J719:K719"/>
    <mergeCell ref="M719:N719"/>
    <mergeCell ref="O719:P719"/>
    <mergeCell ref="A718:B718"/>
    <mergeCell ref="C718:D718"/>
    <mergeCell ref="G718:H718"/>
    <mergeCell ref="J718:K718"/>
    <mergeCell ref="M718:N718"/>
    <mergeCell ref="O718:P718"/>
    <mergeCell ref="A717:B717"/>
    <mergeCell ref="C717:D717"/>
    <mergeCell ref="G717:H717"/>
    <mergeCell ref="J717:K717"/>
    <mergeCell ref="M717:N717"/>
    <mergeCell ref="O717:P717"/>
    <mergeCell ref="A716:B716"/>
    <mergeCell ref="C716:D716"/>
    <mergeCell ref="G716:H716"/>
    <mergeCell ref="J716:K716"/>
    <mergeCell ref="M716:N716"/>
    <mergeCell ref="O716:P716"/>
    <mergeCell ref="A715:B715"/>
    <mergeCell ref="C715:D715"/>
    <mergeCell ref="G715:H715"/>
    <mergeCell ref="J715:K715"/>
    <mergeCell ref="M715:N715"/>
    <mergeCell ref="O715:P715"/>
    <mergeCell ref="A714:B714"/>
    <mergeCell ref="C714:D714"/>
    <mergeCell ref="G714:H714"/>
    <mergeCell ref="J714:K714"/>
    <mergeCell ref="M714:N714"/>
    <mergeCell ref="O714:P714"/>
    <mergeCell ref="A713:B713"/>
    <mergeCell ref="C713:D713"/>
    <mergeCell ref="G713:H713"/>
    <mergeCell ref="J713:K713"/>
    <mergeCell ref="M713:N713"/>
    <mergeCell ref="O713:P713"/>
    <mergeCell ref="A712:B712"/>
    <mergeCell ref="C712:D712"/>
    <mergeCell ref="G712:H712"/>
    <mergeCell ref="J712:K712"/>
    <mergeCell ref="M712:N712"/>
    <mergeCell ref="O712:P712"/>
    <mergeCell ref="A711:B711"/>
    <mergeCell ref="C711:D711"/>
    <mergeCell ref="G711:H711"/>
    <mergeCell ref="J711:K711"/>
    <mergeCell ref="M711:N711"/>
    <mergeCell ref="O711:P711"/>
    <mergeCell ref="A710:B710"/>
    <mergeCell ref="C710:D710"/>
    <mergeCell ref="G710:H710"/>
    <mergeCell ref="J710:K710"/>
    <mergeCell ref="M710:N710"/>
    <mergeCell ref="O710:P710"/>
    <mergeCell ref="A709:B709"/>
    <mergeCell ref="C709:D709"/>
    <mergeCell ref="G709:H709"/>
    <mergeCell ref="J709:K709"/>
    <mergeCell ref="M709:N709"/>
    <mergeCell ref="O709:P709"/>
    <mergeCell ref="A708:B708"/>
    <mergeCell ref="C708:D708"/>
    <mergeCell ref="G708:H708"/>
    <mergeCell ref="J708:K708"/>
    <mergeCell ref="M708:N708"/>
    <mergeCell ref="O708:P708"/>
    <mergeCell ref="A707:B707"/>
    <mergeCell ref="C707:D707"/>
    <mergeCell ref="G707:H707"/>
    <mergeCell ref="J707:K707"/>
    <mergeCell ref="M707:N707"/>
    <mergeCell ref="O707:P707"/>
    <mergeCell ref="A706:B706"/>
    <mergeCell ref="C706:D706"/>
    <mergeCell ref="G706:H706"/>
    <mergeCell ref="J706:K706"/>
    <mergeCell ref="M706:N706"/>
    <mergeCell ref="O706:P706"/>
    <mergeCell ref="A705:B705"/>
    <mergeCell ref="C705:D705"/>
    <mergeCell ref="G705:H705"/>
    <mergeCell ref="J705:K705"/>
    <mergeCell ref="M705:N705"/>
    <mergeCell ref="O705:P705"/>
    <mergeCell ref="A704:B704"/>
    <mergeCell ref="C704:D704"/>
    <mergeCell ref="G704:H704"/>
    <mergeCell ref="J704:K704"/>
    <mergeCell ref="M704:N704"/>
    <mergeCell ref="O704:P704"/>
    <mergeCell ref="A703:B703"/>
    <mergeCell ref="C703:D703"/>
    <mergeCell ref="G703:H703"/>
    <mergeCell ref="J703:K703"/>
    <mergeCell ref="M703:N703"/>
    <mergeCell ref="O703:P703"/>
    <mergeCell ref="A702:B702"/>
    <mergeCell ref="C702:D702"/>
    <mergeCell ref="G702:H702"/>
    <mergeCell ref="J702:K702"/>
    <mergeCell ref="M702:N702"/>
    <mergeCell ref="O702:P702"/>
    <mergeCell ref="A701:B701"/>
    <mergeCell ref="C701:D701"/>
    <mergeCell ref="G701:H701"/>
    <mergeCell ref="J701:K701"/>
    <mergeCell ref="M701:N701"/>
    <mergeCell ref="O701:P701"/>
    <mergeCell ref="A700:B700"/>
    <mergeCell ref="C700:D700"/>
    <mergeCell ref="G700:H700"/>
    <mergeCell ref="J700:K700"/>
    <mergeCell ref="M700:N700"/>
    <mergeCell ref="O700:P700"/>
    <mergeCell ref="A699:B699"/>
    <mergeCell ref="C699:D699"/>
    <mergeCell ref="G699:H699"/>
    <mergeCell ref="J699:K699"/>
    <mergeCell ref="M699:N699"/>
    <mergeCell ref="O699:P699"/>
    <mergeCell ref="A698:B698"/>
    <mergeCell ref="C698:D698"/>
    <mergeCell ref="G698:H698"/>
    <mergeCell ref="J698:K698"/>
    <mergeCell ref="M698:N698"/>
    <mergeCell ref="O698:P698"/>
    <mergeCell ref="A697:B697"/>
    <mergeCell ref="C697:D697"/>
    <mergeCell ref="G697:H697"/>
    <mergeCell ref="J697:K697"/>
    <mergeCell ref="M697:N697"/>
    <mergeCell ref="O697:P697"/>
    <mergeCell ref="A696:B696"/>
    <mergeCell ref="C696:D696"/>
    <mergeCell ref="G696:H696"/>
    <mergeCell ref="J696:K696"/>
    <mergeCell ref="M696:N696"/>
    <mergeCell ref="O696:P696"/>
    <mergeCell ref="A695:B695"/>
    <mergeCell ref="C695:D695"/>
    <mergeCell ref="G695:H695"/>
    <mergeCell ref="J695:K695"/>
    <mergeCell ref="M695:N695"/>
    <mergeCell ref="O695:P695"/>
    <mergeCell ref="A694:B694"/>
    <mergeCell ref="C694:D694"/>
    <mergeCell ref="G694:H694"/>
    <mergeCell ref="J694:K694"/>
    <mergeCell ref="M694:N694"/>
    <mergeCell ref="O694:P694"/>
    <mergeCell ref="A693:B693"/>
    <mergeCell ref="C693:D693"/>
    <mergeCell ref="G693:H693"/>
    <mergeCell ref="J693:K693"/>
    <mergeCell ref="M693:N693"/>
    <mergeCell ref="O693:P693"/>
    <mergeCell ref="A692:B692"/>
    <mergeCell ref="C692:D692"/>
    <mergeCell ref="G692:H692"/>
    <mergeCell ref="J692:K692"/>
    <mergeCell ref="M692:N692"/>
    <mergeCell ref="O692:P692"/>
    <mergeCell ref="A691:B691"/>
    <mergeCell ref="C691:D691"/>
    <mergeCell ref="G691:H691"/>
    <mergeCell ref="J691:K691"/>
    <mergeCell ref="M691:N691"/>
    <mergeCell ref="O691:P691"/>
    <mergeCell ref="A690:B690"/>
    <mergeCell ref="C690:D690"/>
    <mergeCell ref="G690:H690"/>
    <mergeCell ref="J690:K690"/>
    <mergeCell ref="M690:N690"/>
    <mergeCell ref="O690:P690"/>
    <mergeCell ref="A689:B689"/>
    <mergeCell ref="C689:D689"/>
    <mergeCell ref="G689:H689"/>
    <mergeCell ref="J689:K689"/>
    <mergeCell ref="M689:N689"/>
    <mergeCell ref="O689:P689"/>
    <mergeCell ref="A688:B688"/>
    <mergeCell ref="C688:D688"/>
    <mergeCell ref="G688:H688"/>
    <mergeCell ref="J688:K688"/>
    <mergeCell ref="M688:N688"/>
    <mergeCell ref="O688:P688"/>
    <mergeCell ref="A687:B687"/>
    <mergeCell ref="C687:D687"/>
    <mergeCell ref="G687:H687"/>
    <mergeCell ref="J687:K687"/>
    <mergeCell ref="M687:N687"/>
    <mergeCell ref="O687:P687"/>
    <mergeCell ref="A686:B686"/>
    <mergeCell ref="C686:D686"/>
    <mergeCell ref="G686:H686"/>
    <mergeCell ref="J686:K686"/>
    <mergeCell ref="M686:N686"/>
    <mergeCell ref="O686:P686"/>
    <mergeCell ref="A685:B685"/>
    <mergeCell ref="C685:D685"/>
    <mergeCell ref="G685:H685"/>
    <mergeCell ref="J685:K685"/>
    <mergeCell ref="M685:N685"/>
    <mergeCell ref="O685:P685"/>
    <mergeCell ref="A684:B684"/>
    <mergeCell ref="C684:D684"/>
    <mergeCell ref="G684:H684"/>
    <mergeCell ref="J684:K684"/>
    <mergeCell ref="M684:N684"/>
    <mergeCell ref="O684:P684"/>
    <mergeCell ref="A683:B683"/>
    <mergeCell ref="C683:D683"/>
    <mergeCell ref="G683:H683"/>
    <mergeCell ref="J683:K683"/>
    <mergeCell ref="M683:N683"/>
    <mergeCell ref="O683:P683"/>
    <mergeCell ref="A682:B682"/>
    <mergeCell ref="C682:D682"/>
    <mergeCell ref="G682:H682"/>
    <mergeCell ref="J682:K682"/>
    <mergeCell ref="M682:N682"/>
    <mergeCell ref="O682:P682"/>
    <mergeCell ref="A681:B681"/>
    <mergeCell ref="C681:D681"/>
    <mergeCell ref="G681:H681"/>
    <mergeCell ref="J681:K681"/>
    <mergeCell ref="M681:N681"/>
    <mergeCell ref="O681:P681"/>
    <mergeCell ref="A680:B680"/>
    <mergeCell ref="C680:D680"/>
    <mergeCell ref="G680:H680"/>
    <mergeCell ref="J680:K680"/>
    <mergeCell ref="M680:N680"/>
    <mergeCell ref="O680:P680"/>
    <mergeCell ref="A679:B679"/>
    <mergeCell ref="C679:D679"/>
    <mergeCell ref="G679:H679"/>
    <mergeCell ref="J679:K679"/>
    <mergeCell ref="M679:N679"/>
    <mergeCell ref="O679:P679"/>
    <mergeCell ref="A678:B678"/>
    <mergeCell ref="C678:D678"/>
    <mergeCell ref="G678:H678"/>
    <mergeCell ref="J678:K678"/>
    <mergeCell ref="M678:N678"/>
    <mergeCell ref="O678:P678"/>
    <mergeCell ref="A677:B677"/>
    <mergeCell ref="C677:D677"/>
    <mergeCell ref="G677:H677"/>
    <mergeCell ref="J677:K677"/>
    <mergeCell ref="M677:N677"/>
    <mergeCell ref="O677:P677"/>
    <mergeCell ref="A676:B676"/>
    <mergeCell ref="C676:D676"/>
    <mergeCell ref="G676:H676"/>
    <mergeCell ref="J676:K676"/>
    <mergeCell ref="M676:N676"/>
    <mergeCell ref="O676:P676"/>
    <mergeCell ref="A675:B675"/>
    <mergeCell ref="C675:D675"/>
    <mergeCell ref="G675:H675"/>
    <mergeCell ref="J675:K675"/>
    <mergeCell ref="M675:N675"/>
    <mergeCell ref="O675:P675"/>
    <mergeCell ref="A674:B674"/>
    <mergeCell ref="C674:D674"/>
    <mergeCell ref="G674:H674"/>
    <mergeCell ref="J674:K674"/>
    <mergeCell ref="M674:N674"/>
    <mergeCell ref="O674:P674"/>
    <mergeCell ref="A673:B673"/>
    <mergeCell ref="C673:D673"/>
    <mergeCell ref="G673:H673"/>
    <mergeCell ref="J673:K673"/>
    <mergeCell ref="M673:N673"/>
    <mergeCell ref="O673:P673"/>
    <mergeCell ref="A672:B672"/>
    <mergeCell ref="C672:D672"/>
    <mergeCell ref="G672:H672"/>
    <mergeCell ref="J672:K672"/>
    <mergeCell ref="M672:N672"/>
    <mergeCell ref="O672:P672"/>
    <mergeCell ref="A671:B671"/>
    <mergeCell ref="C671:D671"/>
    <mergeCell ref="G671:H671"/>
    <mergeCell ref="J671:K671"/>
    <mergeCell ref="M671:N671"/>
    <mergeCell ref="O671:P671"/>
    <mergeCell ref="A670:B670"/>
    <mergeCell ref="C670:D670"/>
    <mergeCell ref="G670:H670"/>
    <mergeCell ref="J670:K670"/>
    <mergeCell ref="M670:N670"/>
    <mergeCell ref="O670:P670"/>
    <mergeCell ref="A669:B669"/>
    <mergeCell ref="C669:D669"/>
    <mergeCell ref="G669:H669"/>
    <mergeCell ref="J669:K669"/>
    <mergeCell ref="M669:N669"/>
    <mergeCell ref="O669:P669"/>
    <mergeCell ref="A668:B668"/>
    <mergeCell ref="C668:D668"/>
    <mergeCell ref="G668:H668"/>
    <mergeCell ref="J668:K668"/>
    <mergeCell ref="M668:N668"/>
    <mergeCell ref="O668:P668"/>
    <mergeCell ref="A667:B667"/>
    <mergeCell ref="C667:D667"/>
    <mergeCell ref="G667:H667"/>
    <mergeCell ref="J667:K667"/>
    <mergeCell ref="M667:N667"/>
    <mergeCell ref="O667:P667"/>
    <mergeCell ref="A666:B666"/>
    <mergeCell ref="C666:D666"/>
    <mergeCell ref="G666:H666"/>
    <mergeCell ref="J666:K666"/>
    <mergeCell ref="M666:N666"/>
    <mergeCell ref="O666:P666"/>
    <mergeCell ref="A665:B665"/>
    <mergeCell ref="C665:D665"/>
    <mergeCell ref="G665:H665"/>
    <mergeCell ref="J665:K665"/>
    <mergeCell ref="M665:N665"/>
    <mergeCell ref="O665:P665"/>
    <mergeCell ref="A664:B664"/>
    <mergeCell ref="C664:D664"/>
    <mergeCell ref="G664:H664"/>
    <mergeCell ref="J664:K664"/>
    <mergeCell ref="M664:N664"/>
    <mergeCell ref="O664:P664"/>
    <mergeCell ref="A663:B663"/>
    <mergeCell ref="C663:D663"/>
    <mergeCell ref="G663:H663"/>
    <mergeCell ref="J663:K663"/>
    <mergeCell ref="M663:N663"/>
    <mergeCell ref="O663:P663"/>
    <mergeCell ref="A662:B662"/>
    <mergeCell ref="C662:D662"/>
    <mergeCell ref="G662:H662"/>
    <mergeCell ref="J662:K662"/>
    <mergeCell ref="M662:N662"/>
    <mergeCell ref="O662:P662"/>
    <mergeCell ref="A661:B661"/>
    <mergeCell ref="C661:D661"/>
    <mergeCell ref="G661:H661"/>
    <mergeCell ref="J661:K661"/>
    <mergeCell ref="M661:N661"/>
    <mergeCell ref="O661:P661"/>
    <mergeCell ref="A660:B660"/>
    <mergeCell ref="C660:D660"/>
    <mergeCell ref="G660:H660"/>
    <mergeCell ref="J660:K660"/>
    <mergeCell ref="M660:N660"/>
    <mergeCell ref="O660:P660"/>
    <mergeCell ref="A659:B659"/>
    <mergeCell ref="C659:D659"/>
    <mergeCell ref="G659:H659"/>
    <mergeCell ref="J659:K659"/>
    <mergeCell ref="M659:N659"/>
    <mergeCell ref="O659:P659"/>
    <mergeCell ref="A658:B658"/>
    <mergeCell ref="C658:D658"/>
    <mergeCell ref="G658:H658"/>
    <mergeCell ref="J658:K658"/>
    <mergeCell ref="M658:N658"/>
    <mergeCell ref="O658:P658"/>
    <mergeCell ref="A657:B657"/>
    <mergeCell ref="C657:D657"/>
    <mergeCell ref="G657:H657"/>
    <mergeCell ref="J657:K657"/>
    <mergeCell ref="M657:N657"/>
    <mergeCell ref="O657:P657"/>
    <mergeCell ref="A656:B656"/>
    <mergeCell ref="C656:D656"/>
    <mergeCell ref="G656:H656"/>
    <mergeCell ref="J656:K656"/>
    <mergeCell ref="M656:N656"/>
    <mergeCell ref="O656:P656"/>
    <mergeCell ref="A655:B655"/>
    <mergeCell ref="C655:D655"/>
    <mergeCell ref="G655:H655"/>
    <mergeCell ref="J655:K655"/>
    <mergeCell ref="M655:N655"/>
    <mergeCell ref="O655:P655"/>
    <mergeCell ref="A654:B654"/>
    <mergeCell ref="C654:D654"/>
    <mergeCell ref="G654:H654"/>
    <mergeCell ref="J654:K654"/>
    <mergeCell ref="M654:N654"/>
    <mergeCell ref="O654:P654"/>
    <mergeCell ref="A653:B653"/>
    <mergeCell ref="C653:D653"/>
    <mergeCell ref="G653:H653"/>
    <mergeCell ref="J653:K653"/>
    <mergeCell ref="M653:N653"/>
    <mergeCell ref="O653:P653"/>
    <mergeCell ref="A652:B652"/>
    <mergeCell ref="C652:D652"/>
    <mergeCell ref="G652:H652"/>
    <mergeCell ref="J652:K652"/>
    <mergeCell ref="M652:N652"/>
    <mergeCell ref="O652:P652"/>
    <mergeCell ref="A651:B651"/>
    <mergeCell ref="C651:D651"/>
    <mergeCell ref="G651:H651"/>
    <mergeCell ref="J651:K651"/>
    <mergeCell ref="M651:N651"/>
    <mergeCell ref="O651:P651"/>
    <mergeCell ref="A650:B650"/>
    <mergeCell ref="C650:D650"/>
    <mergeCell ref="G650:H650"/>
    <mergeCell ref="J650:K650"/>
    <mergeCell ref="M650:N650"/>
    <mergeCell ref="O650:P650"/>
    <mergeCell ref="A649:B649"/>
    <mergeCell ref="C649:D649"/>
    <mergeCell ref="G649:H649"/>
    <mergeCell ref="J649:K649"/>
    <mergeCell ref="M649:N649"/>
    <mergeCell ref="O649:P649"/>
    <mergeCell ref="A648:B648"/>
    <mergeCell ref="C648:D648"/>
    <mergeCell ref="G648:H648"/>
    <mergeCell ref="J648:K648"/>
    <mergeCell ref="M648:N648"/>
    <mergeCell ref="O648:P648"/>
    <mergeCell ref="A647:B647"/>
    <mergeCell ref="C647:D647"/>
    <mergeCell ref="G647:H647"/>
    <mergeCell ref="J647:K647"/>
    <mergeCell ref="M647:N647"/>
    <mergeCell ref="O647:P647"/>
    <mergeCell ref="A646:B646"/>
    <mergeCell ref="C646:D646"/>
    <mergeCell ref="G646:H646"/>
    <mergeCell ref="J646:K646"/>
    <mergeCell ref="M646:N646"/>
    <mergeCell ref="O646:P646"/>
    <mergeCell ref="A645:B645"/>
    <mergeCell ref="C645:D645"/>
    <mergeCell ref="G645:H645"/>
    <mergeCell ref="J645:K645"/>
    <mergeCell ref="M645:N645"/>
    <mergeCell ref="O645:P645"/>
    <mergeCell ref="A644:B644"/>
    <mergeCell ref="C644:D644"/>
    <mergeCell ref="G644:H644"/>
    <mergeCell ref="J644:K644"/>
    <mergeCell ref="M644:N644"/>
    <mergeCell ref="O644:P644"/>
    <mergeCell ref="A643:B643"/>
    <mergeCell ref="C643:D643"/>
    <mergeCell ref="G643:H643"/>
    <mergeCell ref="J643:K643"/>
    <mergeCell ref="M643:N643"/>
    <mergeCell ref="O643:P643"/>
    <mergeCell ref="A642:B642"/>
    <mergeCell ref="C642:D642"/>
    <mergeCell ref="G642:H642"/>
    <mergeCell ref="J642:K642"/>
    <mergeCell ref="M642:N642"/>
    <mergeCell ref="O642:P642"/>
    <mergeCell ref="A641:B641"/>
    <mergeCell ref="C641:D641"/>
    <mergeCell ref="G641:H641"/>
    <mergeCell ref="J641:K641"/>
    <mergeCell ref="M641:N641"/>
    <mergeCell ref="O641:P641"/>
    <mergeCell ref="A640:B640"/>
    <mergeCell ref="C640:D640"/>
    <mergeCell ref="G640:H640"/>
    <mergeCell ref="J640:K640"/>
    <mergeCell ref="M640:N640"/>
    <mergeCell ref="O640:P640"/>
    <mergeCell ref="A639:B639"/>
    <mergeCell ref="C639:D639"/>
    <mergeCell ref="G639:H639"/>
    <mergeCell ref="J639:K639"/>
    <mergeCell ref="M639:N639"/>
    <mergeCell ref="O639:P639"/>
    <mergeCell ref="A638:B638"/>
    <mergeCell ref="C638:D638"/>
    <mergeCell ref="G638:H638"/>
    <mergeCell ref="J638:K638"/>
    <mergeCell ref="M638:N638"/>
    <mergeCell ref="O638:P638"/>
    <mergeCell ref="A637:B637"/>
    <mergeCell ref="C637:D637"/>
    <mergeCell ref="G637:H637"/>
    <mergeCell ref="J637:K637"/>
    <mergeCell ref="M637:N637"/>
    <mergeCell ref="O637:P637"/>
    <mergeCell ref="A636:B636"/>
    <mergeCell ref="C636:D636"/>
    <mergeCell ref="G636:H636"/>
    <mergeCell ref="J636:K636"/>
    <mergeCell ref="M636:N636"/>
    <mergeCell ref="O636:P636"/>
    <mergeCell ref="A635:B635"/>
    <mergeCell ref="C635:D635"/>
    <mergeCell ref="G635:H635"/>
    <mergeCell ref="J635:K635"/>
    <mergeCell ref="M635:N635"/>
    <mergeCell ref="O635:P635"/>
    <mergeCell ref="A634:B634"/>
    <mergeCell ref="C634:D634"/>
    <mergeCell ref="G634:H634"/>
    <mergeCell ref="J634:K634"/>
    <mergeCell ref="M634:N634"/>
    <mergeCell ref="O634:P634"/>
    <mergeCell ref="A633:B633"/>
    <mergeCell ref="C633:D633"/>
    <mergeCell ref="G633:H633"/>
    <mergeCell ref="J633:K633"/>
    <mergeCell ref="M633:N633"/>
    <mergeCell ref="O633:P633"/>
    <mergeCell ref="A632:B632"/>
    <mergeCell ref="C632:D632"/>
    <mergeCell ref="G632:H632"/>
    <mergeCell ref="J632:K632"/>
    <mergeCell ref="M632:N632"/>
    <mergeCell ref="O632:P632"/>
    <mergeCell ref="A631:B631"/>
    <mergeCell ref="C631:D631"/>
    <mergeCell ref="G631:H631"/>
    <mergeCell ref="J631:K631"/>
    <mergeCell ref="M631:N631"/>
    <mergeCell ref="O631:P631"/>
    <mergeCell ref="A630:B630"/>
    <mergeCell ref="C630:D630"/>
    <mergeCell ref="G630:H630"/>
    <mergeCell ref="J630:K630"/>
    <mergeCell ref="M630:N630"/>
    <mergeCell ref="O630:P630"/>
    <mergeCell ref="A629:B629"/>
    <mergeCell ref="C629:D629"/>
    <mergeCell ref="G629:H629"/>
    <mergeCell ref="J629:K629"/>
    <mergeCell ref="M629:N629"/>
    <mergeCell ref="O629:P629"/>
    <mergeCell ref="A628:B628"/>
    <mergeCell ref="C628:D628"/>
    <mergeCell ref="G628:H628"/>
    <mergeCell ref="J628:K628"/>
    <mergeCell ref="M628:N628"/>
    <mergeCell ref="O628:P628"/>
    <mergeCell ref="A627:B627"/>
    <mergeCell ref="C627:D627"/>
    <mergeCell ref="G627:H627"/>
    <mergeCell ref="J627:K627"/>
    <mergeCell ref="M627:N627"/>
    <mergeCell ref="O627:P627"/>
    <mergeCell ref="A626:B626"/>
    <mergeCell ref="C626:D626"/>
    <mergeCell ref="G626:H626"/>
    <mergeCell ref="J626:K626"/>
    <mergeCell ref="M626:N626"/>
    <mergeCell ref="O626:P626"/>
    <mergeCell ref="A625:B625"/>
    <mergeCell ref="C625:D625"/>
    <mergeCell ref="G625:H625"/>
    <mergeCell ref="J625:K625"/>
    <mergeCell ref="M625:N625"/>
    <mergeCell ref="O625:P625"/>
    <mergeCell ref="A624:B624"/>
    <mergeCell ref="C624:D624"/>
    <mergeCell ref="G624:H624"/>
    <mergeCell ref="J624:K624"/>
    <mergeCell ref="M624:N624"/>
    <mergeCell ref="O624:P624"/>
    <mergeCell ref="A623:B623"/>
    <mergeCell ref="C623:D623"/>
    <mergeCell ref="G623:H623"/>
    <mergeCell ref="J623:K623"/>
    <mergeCell ref="M623:N623"/>
    <mergeCell ref="O623:P623"/>
    <mergeCell ref="A622:B622"/>
    <mergeCell ref="C622:D622"/>
    <mergeCell ref="G622:H622"/>
    <mergeCell ref="J622:K622"/>
    <mergeCell ref="M622:N622"/>
    <mergeCell ref="O622:P622"/>
    <mergeCell ref="A621:B621"/>
    <mergeCell ref="C621:D621"/>
    <mergeCell ref="G621:H621"/>
    <mergeCell ref="J621:K621"/>
    <mergeCell ref="M621:N621"/>
    <mergeCell ref="O621:P621"/>
    <mergeCell ref="A620:B620"/>
    <mergeCell ref="C620:D620"/>
    <mergeCell ref="G620:H620"/>
    <mergeCell ref="J620:K620"/>
    <mergeCell ref="M620:N620"/>
    <mergeCell ref="O620:P620"/>
    <mergeCell ref="A619:B619"/>
    <mergeCell ref="C619:D619"/>
    <mergeCell ref="G619:H619"/>
    <mergeCell ref="J619:K619"/>
    <mergeCell ref="M619:N619"/>
    <mergeCell ref="O619:P619"/>
    <mergeCell ref="A618:B618"/>
    <mergeCell ref="C618:D618"/>
    <mergeCell ref="G618:H618"/>
    <mergeCell ref="J618:K618"/>
    <mergeCell ref="M618:N618"/>
    <mergeCell ref="O618:P618"/>
    <mergeCell ref="A617:B617"/>
    <mergeCell ref="C617:D617"/>
    <mergeCell ref="G617:H617"/>
    <mergeCell ref="J617:K617"/>
    <mergeCell ref="M617:N617"/>
    <mergeCell ref="O617:P617"/>
    <mergeCell ref="A616:B616"/>
    <mergeCell ref="C616:D616"/>
    <mergeCell ref="G616:H616"/>
    <mergeCell ref="J616:K616"/>
    <mergeCell ref="M616:N616"/>
    <mergeCell ref="O616:P616"/>
    <mergeCell ref="A615:B615"/>
    <mergeCell ref="C615:D615"/>
    <mergeCell ref="G615:H615"/>
    <mergeCell ref="J615:K615"/>
    <mergeCell ref="M615:N615"/>
    <mergeCell ref="O615:P615"/>
    <mergeCell ref="A614:B614"/>
    <mergeCell ref="C614:D614"/>
    <mergeCell ref="G614:H614"/>
    <mergeCell ref="J614:K614"/>
    <mergeCell ref="M614:N614"/>
    <mergeCell ref="O614:P614"/>
    <mergeCell ref="A613:B613"/>
    <mergeCell ref="C613:D613"/>
    <mergeCell ref="G613:H613"/>
    <mergeCell ref="J613:K613"/>
    <mergeCell ref="M613:N613"/>
    <mergeCell ref="O613:P613"/>
    <mergeCell ref="A612:B612"/>
    <mergeCell ref="C612:D612"/>
    <mergeCell ref="G612:H612"/>
    <mergeCell ref="J612:K612"/>
    <mergeCell ref="M612:N612"/>
    <mergeCell ref="O612:P612"/>
    <mergeCell ref="A611:B611"/>
    <mergeCell ref="C611:D611"/>
    <mergeCell ref="G611:H611"/>
    <mergeCell ref="J611:K611"/>
    <mergeCell ref="M611:N611"/>
    <mergeCell ref="O611:P611"/>
    <mergeCell ref="A610:B610"/>
    <mergeCell ref="C610:D610"/>
    <mergeCell ref="G610:H610"/>
    <mergeCell ref="J610:K610"/>
    <mergeCell ref="M610:N610"/>
    <mergeCell ref="O610:P610"/>
    <mergeCell ref="A609:B609"/>
    <mergeCell ref="C609:D609"/>
    <mergeCell ref="G609:H609"/>
    <mergeCell ref="J609:K609"/>
    <mergeCell ref="M609:N609"/>
    <mergeCell ref="O609:P609"/>
    <mergeCell ref="A608:B608"/>
    <mergeCell ref="C608:D608"/>
    <mergeCell ref="G608:H608"/>
    <mergeCell ref="J608:K608"/>
    <mergeCell ref="M608:N608"/>
    <mergeCell ref="O608:P608"/>
    <mergeCell ref="A607:B607"/>
    <mergeCell ref="C607:D607"/>
    <mergeCell ref="G607:H607"/>
    <mergeCell ref="J607:K607"/>
    <mergeCell ref="M607:N607"/>
    <mergeCell ref="O607:P607"/>
    <mergeCell ref="A606:B606"/>
    <mergeCell ref="C606:D606"/>
    <mergeCell ref="G606:H606"/>
    <mergeCell ref="J606:K606"/>
    <mergeCell ref="M606:N606"/>
    <mergeCell ref="O606:P606"/>
    <mergeCell ref="A605:B605"/>
    <mergeCell ref="C605:D605"/>
    <mergeCell ref="G605:H605"/>
    <mergeCell ref="J605:K605"/>
    <mergeCell ref="M605:N605"/>
    <mergeCell ref="O605:P605"/>
    <mergeCell ref="A604:B604"/>
    <mergeCell ref="C604:D604"/>
    <mergeCell ref="G604:H604"/>
    <mergeCell ref="J604:K604"/>
    <mergeCell ref="M604:N604"/>
    <mergeCell ref="O604:P604"/>
    <mergeCell ref="A603:B603"/>
    <mergeCell ref="C603:D603"/>
    <mergeCell ref="G603:H603"/>
    <mergeCell ref="J603:K603"/>
    <mergeCell ref="M603:N603"/>
    <mergeCell ref="O603:P603"/>
    <mergeCell ref="A602:B602"/>
    <mergeCell ref="C602:D602"/>
    <mergeCell ref="G602:H602"/>
    <mergeCell ref="J602:K602"/>
    <mergeCell ref="M602:N602"/>
    <mergeCell ref="O602:P602"/>
    <mergeCell ref="A601:B601"/>
    <mergeCell ref="C601:D601"/>
    <mergeCell ref="G601:H601"/>
    <mergeCell ref="J601:K601"/>
    <mergeCell ref="M601:N601"/>
    <mergeCell ref="O601:P601"/>
    <mergeCell ref="A600:B600"/>
    <mergeCell ref="C600:D600"/>
    <mergeCell ref="G600:H600"/>
    <mergeCell ref="J600:K600"/>
    <mergeCell ref="M600:N600"/>
    <mergeCell ref="O600:P600"/>
    <mergeCell ref="A599:B599"/>
    <mergeCell ref="C599:D599"/>
    <mergeCell ref="G599:H599"/>
    <mergeCell ref="J599:K599"/>
    <mergeCell ref="M599:N599"/>
    <mergeCell ref="O599:P599"/>
    <mergeCell ref="A598:B598"/>
    <mergeCell ref="C598:D598"/>
    <mergeCell ref="G598:H598"/>
    <mergeCell ref="J598:K598"/>
    <mergeCell ref="M598:N598"/>
    <mergeCell ref="O598:P598"/>
    <mergeCell ref="A597:B597"/>
    <mergeCell ref="C597:D597"/>
    <mergeCell ref="G597:H597"/>
    <mergeCell ref="J597:K597"/>
    <mergeCell ref="M597:N597"/>
    <mergeCell ref="O597:P597"/>
    <mergeCell ref="A596:B596"/>
    <mergeCell ref="C596:D596"/>
    <mergeCell ref="G596:H596"/>
    <mergeCell ref="J596:K596"/>
    <mergeCell ref="M596:N596"/>
    <mergeCell ref="O596:P596"/>
    <mergeCell ref="A595:B595"/>
    <mergeCell ref="C595:D595"/>
    <mergeCell ref="G595:H595"/>
    <mergeCell ref="J595:K595"/>
    <mergeCell ref="M595:N595"/>
    <mergeCell ref="O595:P595"/>
    <mergeCell ref="A594:B594"/>
    <mergeCell ref="C594:D594"/>
    <mergeCell ref="G594:H594"/>
    <mergeCell ref="J594:K594"/>
    <mergeCell ref="M594:N594"/>
    <mergeCell ref="O594:P594"/>
    <mergeCell ref="A593:B593"/>
    <mergeCell ref="C593:D593"/>
    <mergeCell ref="G593:H593"/>
    <mergeCell ref="J593:K593"/>
    <mergeCell ref="M593:N593"/>
    <mergeCell ref="O593:P593"/>
    <mergeCell ref="A592:B592"/>
    <mergeCell ref="C592:D592"/>
    <mergeCell ref="G592:H592"/>
    <mergeCell ref="J592:K592"/>
    <mergeCell ref="M592:N592"/>
    <mergeCell ref="O592:P592"/>
    <mergeCell ref="A591:B591"/>
    <mergeCell ref="C591:D591"/>
    <mergeCell ref="G591:H591"/>
    <mergeCell ref="J591:K591"/>
    <mergeCell ref="M591:N591"/>
    <mergeCell ref="O591:P591"/>
    <mergeCell ref="A590:B590"/>
    <mergeCell ref="C590:D590"/>
    <mergeCell ref="G590:H590"/>
    <mergeCell ref="J590:K590"/>
    <mergeCell ref="M590:N590"/>
    <mergeCell ref="O590:P590"/>
    <mergeCell ref="A589:B589"/>
    <mergeCell ref="C589:D589"/>
    <mergeCell ref="G589:H589"/>
    <mergeCell ref="J589:K589"/>
    <mergeCell ref="M589:N589"/>
    <mergeCell ref="O589:P589"/>
    <mergeCell ref="A588:B588"/>
    <mergeCell ref="C588:D588"/>
    <mergeCell ref="G588:H588"/>
    <mergeCell ref="J588:K588"/>
    <mergeCell ref="M588:N588"/>
    <mergeCell ref="O588:P588"/>
    <mergeCell ref="A587:B587"/>
    <mergeCell ref="C587:D587"/>
    <mergeCell ref="G587:H587"/>
    <mergeCell ref="J587:K587"/>
    <mergeCell ref="M587:N587"/>
    <mergeCell ref="O587:P587"/>
    <mergeCell ref="A586:B586"/>
    <mergeCell ref="C586:D586"/>
    <mergeCell ref="G586:H586"/>
    <mergeCell ref="J586:K586"/>
    <mergeCell ref="M586:N586"/>
    <mergeCell ref="O586:P586"/>
    <mergeCell ref="A585:B585"/>
    <mergeCell ref="C585:D585"/>
    <mergeCell ref="G585:H585"/>
    <mergeCell ref="J585:K585"/>
    <mergeCell ref="M585:N585"/>
    <mergeCell ref="O585:P585"/>
    <mergeCell ref="A584:B584"/>
    <mergeCell ref="C584:D584"/>
    <mergeCell ref="G584:H584"/>
    <mergeCell ref="J584:K584"/>
    <mergeCell ref="M584:N584"/>
    <mergeCell ref="O584:P584"/>
    <mergeCell ref="A583:B583"/>
    <mergeCell ref="C583:D583"/>
    <mergeCell ref="G583:H583"/>
    <mergeCell ref="J583:K583"/>
    <mergeCell ref="M583:N583"/>
    <mergeCell ref="O583:P583"/>
    <mergeCell ref="A582:B582"/>
    <mergeCell ref="C582:D582"/>
    <mergeCell ref="G582:H582"/>
    <mergeCell ref="J582:K582"/>
    <mergeCell ref="M582:N582"/>
    <mergeCell ref="O582:P582"/>
    <mergeCell ref="A581:B581"/>
    <mergeCell ref="C581:D581"/>
    <mergeCell ref="G581:H581"/>
    <mergeCell ref="J581:K581"/>
    <mergeCell ref="M581:N581"/>
    <mergeCell ref="O581:P581"/>
    <mergeCell ref="A580:B580"/>
    <mergeCell ref="C580:D580"/>
    <mergeCell ref="G580:H580"/>
    <mergeCell ref="J580:K580"/>
    <mergeCell ref="M580:N580"/>
    <mergeCell ref="O580:P580"/>
    <mergeCell ref="A579:B579"/>
    <mergeCell ref="C579:D579"/>
    <mergeCell ref="G579:H579"/>
    <mergeCell ref="J579:K579"/>
    <mergeCell ref="M579:N579"/>
    <mergeCell ref="O579:P579"/>
    <mergeCell ref="A578:B578"/>
    <mergeCell ref="C578:D578"/>
    <mergeCell ref="G578:H578"/>
    <mergeCell ref="J578:K578"/>
    <mergeCell ref="M578:N578"/>
    <mergeCell ref="O578:P578"/>
    <mergeCell ref="A577:B577"/>
    <mergeCell ref="C577:D577"/>
    <mergeCell ref="G577:H577"/>
    <mergeCell ref="J577:K577"/>
    <mergeCell ref="M577:N577"/>
    <mergeCell ref="O577:P577"/>
    <mergeCell ref="A576:B576"/>
    <mergeCell ref="C576:D576"/>
    <mergeCell ref="G576:H576"/>
    <mergeCell ref="J576:K576"/>
    <mergeCell ref="M576:N576"/>
    <mergeCell ref="O576:P576"/>
    <mergeCell ref="A575:B575"/>
    <mergeCell ref="C575:D575"/>
    <mergeCell ref="G575:H575"/>
    <mergeCell ref="J575:K575"/>
    <mergeCell ref="M575:N575"/>
    <mergeCell ref="O575:P575"/>
    <mergeCell ref="A574:B574"/>
    <mergeCell ref="C574:D574"/>
    <mergeCell ref="G574:H574"/>
    <mergeCell ref="J574:K574"/>
    <mergeCell ref="M574:N574"/>
    <mergeCell ref="O574:P574"/>
    <mergeCell ref="A573:B573"/>
    <mergeCell ref="C573:D573"/>
    <mergeCell ref="G573:H573"/>
    <mergeCell ref="J573:K573"/>
    <mergeCell ref="M573:N573"/>
    <mergeCell ref="O573:P573"/>
    <mergeCell ref="A572:B572"/>
    <mergeCell ref="C572:D572"/>
    <mergeCell ref="G572:H572"/>
    <mergeCell ref="J572:K572"/>
    <mergeCell ref="M572:N572"/>
    <mergeCell ref="O572:P572"/>
    <mergeCell ref="A571:B571"/>
    <mergeCell ref="C571:D571"/>
    <mergeCell ref="G571:H571"/>
    <mergeCell ref="J571:K571"/>
    <mergeCell ref="M571:N571"/>
    <mergeCell ref="O571:P571"/>
    <mergeCell ref="A570:B570"/>
    <mergeCell ref="C570:D570"/>
    <mergeCell ref="G570:H570"/>
    <mergeCell ref="J570:K570"/>
    <mergeCell ref="M570:N570"/>
    <mergeCell ref="O570:P570"/>
    <mergeCell ref="A569:B569"/>
    <mergeCell ref="C569:D569"/>
    <mergeCell ref="G569:H569"/>
    <mergeCell ref="J569:K569"/>
    <mergeCell ref="M569:N569"/>
    <mergeCell ref="O569:P569"/>
    <mergeCell ref="A568:B568"/>
    <mergeCell ref="C568:D568"/>
    <mergeCell ref="G568:H568"/>
    <mergeCell ref="J568:K568"/>
    <mergeCell ref="M568:N568"/>
    <mergeCell ref="O568:P568"/>
    <mergeCell ref="A567:B567"/>
    <mergeCell ref="C567:D567"/>
    <mergeCell ref="G567:H567"/>
    <mergeCell ref="J567:K567"/>
    <mergeCell ref="M567:N567"/>
    <mergeCell ref="O567:P567"/>
    <mergeCell ref="A566:B566"/>
    <mergeCell ref="C566:D566"/>
    <mergeCell ref="G566:H566"/>
    <mergeCell ref="J566:K566"/>
    <mergeCell ref="M566:N566"/>
    <mergeCell ref="O566:P566"/>
    <mergeCell ref="A565:B565"/>
    <mergeCell ref="C565:D565"/>
    <mergeCell ref="G565:H565"/>
    <mergeCell ref="J565:K565"/>
    <mergeCell ref="M565:N565"/>
    <mergeCell ref="O565:P565"/>
    <mergeCell ref="A564:B564"/>
    <mergeCell ref="C564:D564"/>
    <mergeCell ref="G564:H564"/>
    <mergeCell ref="J564:K564"/>
    <mergeCell ref="M564:N564"/>
    <mergeCell ref="O564:P564"/>
    <mergeCell ref="A563:B563"/>
    <mergeCell ref="C563:D563"/>
    <mergeCell ref="G563:H563"/>
    <mergeCell ref="J563:K563"/>
    <mergeCell ref="M563:N563"/>
    <mergeCell ref="O563:P563"/>
    <mergeCell ref="A562:B562"/>
    <mergeCell ref="C562:D562"/>
    <mergeCell ref="G562:H562"/>
    <mergeCell ref="J562:K562"/>
    <mergeCell ref="M562:N562"/>
    <mergeCell ref="O562:P562"/>
    <mergeCell ref="A561:B561"/>
    <mergeCell ref="C561:D561"/>
    <mergeCell ref="G561:H561"/>
    <mergeCell ref="J561:K561"/>
    <mergeCell ref="M561:N561"/>
    <mergeCell ref="O561:P561"/>
    <mergeCell ref="A560:B560"/>
    <mergeCell ref="C560:D560"/>
    <mergeCell ref="G560:H560"/>
    <mergeCell ref="J560:K560"/>
    <mergeCell ref="M560:N560"/>
    <mergeCell ref="O560:P560"/>
    <mergeCell ref="A559:B559"/>
    <mergeCell ref="C559:D559"/>
    <mergeCell ref="G559:H559"/>
    <mergeCell ref="J559:K559"/>
    <mergeCell ref="M559:N559"/>
    <mergeCell ref="O559:P559"/>
    <mergeCell ref="A558:B558"/>
    <mergeCell ref="C558:D558"/>
    <mergeCell ref="G558:H558"/>
    <mergeCell ref="J558:K558"/>
    <mergeCell ref="M558:N558"/>
    <mergeCell ref="O558:P558"/>
    <mergeCell ref="A557:B557"/>
    <mergeCell ref="C557:D557"/>
    <mergeCell ref="G557:H557"/>
    <mergeCell ref="J557:K557"/>
    <mergeCell ref="M557:N557"/>
    <mergeCell ref="O557:P557"/>
    <mergeCell ref="A556:B556"/>
    <mergeCell ref="C556:D556"/>
    <mergeCell ref="G556:H556"/>
    <mergeCell ref="J556:K556"/>
    <mergeCell ref="M556:N556"/>
    <mergeCell ref="O556:P556"/>
    <mergeCell ref="A555:B555"/>
    <mergeCell ref="C555:D555"/>
    <mergeCell ref="G555:H555"/>
    <mergeCell ref="J555:K555"/>
    <mergeCell ref="M555:N555"/>
    <mergeCell ref="O555:P555"/>
    <mergeCell ref="A554:B554"/>
    <mergeCell ref="C554:D554"/>
    <mergeCell ref="G554:H554"/>
    <mergeCell ref="J554:K554"/>
    <mergeCell ref="M554:N554"/>
    <mergeCell ref="O554:P554"/>
    <mergeCell ref="A553:B553"/>
    <mergeCell ref="C553:D553"/>
    <mergeCell ref="G553:H553"/>
    <mergeCell ref="J553:K553"/>
    <mergeCell ref="M553:N553"/>
    <mergeCell ref="O553:P553"/>
    <mergeCell ref="A552:B552"/>
    <mergeCell ref="C552:D552"/>
    <mergeCell ref="G552:H552"/>
    <mergeCell ref="J552:K552"/>
    <mergeCell ref="M552:N552"/>
    <mergeCell ref="O552:P552"/>
    <mergeCell ref="A551:B551"/>
    <mergeCell ref="C551:D551"/>
    <mergeCell ref="G551:H551"/>
    <mergeCell ref="J551:K551"/>
    <mergeCell ref="M551:N551"/>
    <mergeCell ref="O551:P551"/>
    <mergeCell ref="A550:B550"/>
    <mergeCell ref="C550:D550"/>
    <mergeCell ref="G550:H550"/>
    <mergeCell ref="J550:K550"/>
    <mergeCell ref="M550:N550"/>
    <mergeCell ref="O550:P550"/>
    <mergeCell ref="A549:B549"/>
    <mergeCell ref="C549:D549"/>
    <mergeCell ref="G549:H549"/>
    <mergeCell ref="J549:K549"/>
    <mergeCell ref="M549:N549"/>
    <mergeCell ref="O549:P549"/>
    <mergeCell ref="A548:B548"/>
    <mergeCell ref="C548:D548"/>
    <mergeCell ref="G548:H548"/>
    <mergeCell ref="J548:K548"/>
    <mergeCell ref="M548:N548"/>
    <mergeCell ref="O548:P548"/>
    <mergeCell ref="A547:B547"/>
    <mergeCell ref="C547:D547"/>
    <mergeCell ref="G547:H547"/>
    <mergeCell ref="J547:K547"/>
    <mergeCell ref="M547:N547"/>
    <mergeCell ref="O547:P547"/>
    <mergeCell ref="A546:B546"/>
    <mergeCell ref="C546:D546"/>
    <mergeCell ref="G546:H546"/>
    <mergeCell ref="J546:K546"/>
    <mergeCell ref="M546:N546"/>
    <mergeCell ref="O546:P546"/>
    <mergeCell ref="A545:B545"/>
    <mergeCell ref="C545:D545"/>
    <mergeCell ref="G545:H545"/>
    <mergeCell ref="J545:K545"/>
    <mergeCell ref="M545:N545"/>
    <mergeCell ref="O545:P545"/>
    <mergeCell ref="A544:B544"/>
    <mergeCell ref="C544:D544"/>
    <mergeCell ref="G544:H544"/>
    <mergeCell ref="J544:K544"/>
    <mergeCell ref="M544:N544"/>
    <mergeCell ref="O544:P544"/>
    <mergeCell ref="A543:B543"/>
    <mergeCell ref="C543:D543"/>
    <mergeCell ref="G543:H543"/>
    <mergeCell ref="J543:K543"/>
    <mergeCell ref="M543:N543"/>
    <mergeCell ref="O543:P543"/>
    <mergeCell ref="A542:B542"/>
    <mergeCell ref="C542:D542"/>
    <mergeCell ref="G542:H542"/>
    <mergeCell ref="J542:K542"/>
    <mergeCell ref="M542:N542"/>
    <mergeCell ref="O542:P542"/>
    <mergeCell ref="A541:B541"/>
    <mergeCell ref="C541:D541"/>
    <mergeCell ref="G541:H541"/>
    <mergeCell ref="J541:K541"/>
    <mergeCell ref="M541:N541"/>
    <mergeCell ref="O541:P541"/>
    <mergeCell ref="A540:B540"/>
    <mergeCell ref="C540:D540"/>
    <mergeCell ref="G540:H540"/>
    <mergeCell ref="J540:K540"/>
    <mergeCell ref="M540:N540"/>
    <mergeCell ref="O540:P540"/>
    <mergeCell ref="A539:B539"/>
    <mergeCell ref="C539:D539"/>
    <mergeCell ref="G539:H539"/>
    <mergeCell ref="J539:K539"/>
    <mergeCell ref="M539:N539"/>
    <mergeCell ref="O539:P539"/>
    <mergeCell ref="A538:B538"/>
    <mergeCell ref="C538:D538"/>
    <mergeCell ref="G538:H538"/>
    <mergeCell ref="J538:K538"/>
    <mergeCell ref="M538:N538"/>
    <mergeCell ref="O538:P538"/>
    <mergeCell ref="A537:B537"/>
    <mergeCell ref="C537:D537"/>
    <mergeCell ref="G537:H537"/>
    <mergeCell ref="J537:K537"/>
    <mergeCell ref="M537:N537"/>
    <mergeCell ref="O537:P537"/>
    <mergeCell ref="A536:B536"/>
    <mergeCell ref="C536:D536"/>
    <mergeCell ref="G536:H536"/>
    <mergeCell ref="J536:K536"/>
    <mergeCell ref="M536:N536"/>
    <mergeCell ref="O536:P536"/>
    <mergeCell ref="A535:B535"/>
    <mergeCell ref="C535:D535"/>
    <mergeCell ref="G535:H535"/>
    <mergeCell ref="J535:K535"/>
    <mergeCell ref="M535:N535"/>
    <mergeCell ref="O535:P535"/>
    <mergeCell ref="A534:B534"/>
    <mergeCell ref="C534:D534"/>
    <mergeCell ref="G534:H534"/>
    <mergeCell ref="J534:K534"/>
    <mergeCell ref="M534:N534"/>
    <mergeCell ref="O534:P534"/>
    <mergeCell ref="A533:B533"/>
    <mergeCell ref="C533:D533"/>
    <mergeCell ref="G533:H533"/>
    <mergeCell ref="J533:K533"/>
    <mergeCell ref="M533:N533"/>
    <mergeCell ref="O533:P533"/>
    <mergeCell ref="A532:B532"/>
    <mergeCell ref="C532:D532"/>
    <mergeCell ref="G532:H532"/>
    <mergeCell ref="J532:K532"/>
    <mergeCell ref="M532:N532"/>
    <mergeCell ref="O532:P532"/>
    <mergeCell ref="A531:B531"/>
    <mergeCell ref="C531:D531"/>
    <mergeCell ref="G531:H531"/>
    <mergeCell ref="J531:K531"/>
    <mergeCell ref="M531:N531"/>
    <mergeCell ref="O531:P531"/>
    <mergeCell ref="A530:B530"/>
    <mergeCell ref="C530:D530"/>
    <mergeCell ref="G530:H530"/>
    <mergeCell ref="J530:K530"/>
    <mergeCell ref="M530:N530"/>
    <mergeCell ref="O530:P530"/>
    <mergeCell ref="A529:B529"/>
    <mergeCell ref="C529:D529"/>
    <mergeCell ref="G529:H529"/>
    <mergeCell ref="J529:K529"/>
    <mergeCell ref="M529:N529"/>
    <mergeCell ref="O529:P529"/>
    <mergeCell ref="A528:B528"/>
    <mergeCell ref="C528:D528"/>
    <mergeCell ref="G528:H528"/>
    <mergeCell ref="J528:K528"/>
    <mergeCell ref="M528:N528"/>
    <mergeCell ref="O528:P528"/>
    <mergeCell ref="A527:B527"/>
    <mergeCell ref="C527:D527"/>
    <mergeCell ref="G527:H527"/>
    <mergeCell ref="J527:K527"/>
    <mergeCell ref="M527:N527"/>
    <mergeCell ref="O527:P527"/>
    <mergeCell ref="A526:B526"/>
    <mergeCell ref="C526:D526"/>
    <mergeCell ref="G526:H526"/>
    <mergeCell ref="J526:K526"/>
    <mergeCell ref="M526:N526"/>
    <mergeCell ref="O526:P526"/>
    <mergeCell ref="A525:B525"/>
    <mergeCell ref="C525:D525"/>
    <mergeCell ref="G525:H525"/>
    <mergeCell ref="J525:K525"/>
    <mergeCell ref="M525:N525"/>
    <mergeCell ref="O525:P525"/>
    <mergeCell ref="A524:B524"/>
    <mergeCell ref="C524:D524"/>
    <mergeCell ref="G524:H524"/>
    <mergeCell ref="J524:K524"/>
    <mergeCell ref="M524:N524"/>
    <mergeCell ref="O524:P524"/>
    <mergeCell ref="A523:B523"/>
    <mergeCell ref="C523:D523"/>
    <mergeCell ref="G523:H523"/>
    <mergeCell ref="J523:K523"/>
    <mergeCell ref="M523:N523"/>
    <mergeCell ref="O523:P523"/>
    <mergeCell ref="A522:B522"/>
    <mergeCell ref="C522:D522"/>
    <mergeCell ref="G522:H522"/>
    <mergeCell ref="J522:K522"/>
    <mergeCell ref="M522:N522"/>
    <mergeCell ref="O522:P522"/>
    <mergeCell ref="A521:B521"/>
    <mergeCell ref="C521:D521"/>
    <mergeCell ref="G521:H521"/>
    <mergeCell ref="J521:K521"/>
    <mergeCell ref="M521:N521"/>
    <mergeCell ref="O521:P521"/>
    <mergeCell ref="A520:B520"/>
    <mergeCell ref="C520:D520"/>
    <mergeCell ref="G520:H520"/>
    <mergeCell ref="J520:K520"/>
    <mergeCell ref="M520:N520"/>
    <mergeCell ref="O520:P520"/>
    <mergeCell ref="A519:B519"/>
    <mergeCell ref="C519:D519"/>
    <mergeCell ref="G519:H519"/>
    <mergeCell ref="J519:K519"/>
    <mergeCell ref="M519:N519"/>
    <mergeCell ref="O519:P519"/>
    <mergeCell ref="A518:B518"/>
    <mergeCell ref="C518:D518"/>
    <mergeCell ref="G518:H518"/>
    <mergeCell ref="J518:K518"/>
    <mergeCell ref="M518:N518"/>
    <mergeCell ref="O518:P518"/>
    <mergeCell ref="A517:B517"/>
    <mergeCell ref="C517:D517"/>
    <mergeCell ref="G517:H517"/>
    <mergeCell ref="J517:K517"/>
    <mergeCell ref="M517:N517"/>
    <mergeCell ref="O517:P517"/>
    <mergeCell ref="A516:B516"/>
    <mergeCell ref="C516:D516"/>
    <mergeCell ref="G516:H516"/>
    <mergeCell ref="J516:K516"/>
    <mergeCell ref="M516:N516"/>
    <mergeCell ref="O516:P516"/>
    <mergeCell ref="A515:B515"/>
    <mergeCell ref="C515:D515"/>
    <mergeCell ref="G515:H515"/>
    <mergeCell ref="J515:K515"/>
    <mergeCell ref="M515:N515"/>
    <mergeCell ref="O515:P515"/>
    <mergeCell ref="A514:B514"/>
    <mergeCell ref="C514:D514"/>
    <mergeCell ref="G514:H514"/>
    <mergeCell ref="J514:K514"/>
    <mergeCell ref="M514:N514"/>
    <mergeCell ref="O514:P514"/>
    <mergeCell ref="A513:B513"/>
    <mergeCell ref="C513:D513"/>
    <mergeCell ref="G513:H513"/>
    <mergeCell ref="J513:K513"/>
    <mergeCell ref="M513:N513"/>
    <mergeCell ref="O513:P513"/>
    <mergeCell ref="A512:B512"/>
    <mergeCell ref="C512:D512"/>
    <mergeCell ref="G512:H512"/>
    <mergeCell ref="J512:K512"/>
    <mergeCell ref="M512:N512"/>
    <mergeCell ref="O512:P512"/>
    <mergeCell ref="A511:B511"/>
    <mergeCell ref="C511:D511"/>
    <mergeCell ref="G511:H511"/>
    <mergeCell ref="J511:K511"/>
    <mergeCell ref="M511:N511"/>
    <mergeCell ref="O511:P511"/>
    <mergeCell ref="A510:B510"/>
    <mergeCell ref="C510:D510"/>
    <mergeCell ref="G510:H510"/>
    <mergeCell ref="J510:K510"/>
    <mergeCell ref="M510:N510"/>
    <mergeCell ref="O510:P510"/>
    <mergeCell ref="A509:B509"/>
    <mergeCell ref="C509:D509"/>
    <mergeCell ref="G509:H509"/>
    <mergeCell ref="J509:K509"/>
    <mergeCell ref="M509:N509"/>
    <mergeCell ref="O509:P509"/>
    <mergeCell ref="A508:B508"/>
    <mergeCell ref="C508:D508"/>
    <mergeCell ref="G508:H508"/>
    <mergeCell ref="J508:K508"/>
    <mergeCell ref="M508:N508"/>
    <mergeCell ref="O508:P508"/>
    <mergeCell ref="A507:B507"/>
    <mergeCell ref="C507:D507"/>
    <mergeCell ref="G507:H507"/>
    <mergeCell ref="J507:K507"/>
    <mergeCell ref="M507:N507"/>
    <mergeCell ref="O507:P507"/>
    <mergeCell ref="A506:B506"/>
    <mergeCell ref="C506:D506"/>
    <mergeCell ref="G506:H506"/>
    <mergeCell ref="J506:K506"/>
    <mergeCell ref="M506:N506"/>
    <mergeCell ref="O506:P506"/>
    <mergeCell ref="A505:B505"/>
    <mergeCell ref="C505:D505"/>
    <mergeCell ref="G505:H505"/>
    <mergeCell ref="J505:K505"/>
    <mergeCell ref="M505:N505"/>
    <mergeCell ref="O505:P505"/>
    <mergeCell ref="A504:B504"/>
    <mergeCell ref="C504:D504"/>
    <mergeCell ref="G504:H504"/>
    <mergeCell ref="J504:K504"/>
    <mergeCell ref="M504:N504"/>
    <mergeCell ref="O504:P504"/>
    <mergeCell ref="A503:B503"/>
    <mergeCell ref="C503:D503"/>
    <mergeCell ref="G503:H503"/>
    <mergeCell ref="J503:K503"/>
    <mergeCell ref="M503:N503"/>
    <mergeCell ref="O503:P503"/>
    <mergeCell ref="A502:B502"/>
    <mergeCell ref="C502:D502"/>
    <mergeCell ref="G502:H502"/>
    <mergeCell ref="J502:K502"/>
    <mergeCell ref="M502:N502"/>
    <mergeCell ref="O502:P502"/>
    <mergeCell ref="A501:B501"/>
    <mergeCell ref="C501:D501"/>
    <mergeCell ref="G501:H501"/>
    <mergeCell ref="J501:K501"/>
    <mergeCell ref="M501:N501"/>
    <mergeCell ref="O501:P501"/>
    <mergeCell ref="A500:B500"/>
    <mergeCell ref="C500:D500"/>
    <mergeCell ref="G500:H500"/>
    <mergeCell ref="J500:K500"/>
    <mergeCell ref="M500:N500"/>
    <mergeCell ref="O500:P500"/>
    <mergeCell ref="A499:B499"/>
    <mergeCell ref="C499:D499"/>
    <mergeCell ref="G499:H499"/>
    <mergeCell ref="J499:K499"/>
    <mergeCell ref="M499:N499"/>
    <mergeCell ref="O499:P499"/>
    <mergeCell ref="A498:B498"/>
    <mergeCell ref="C498:D498"/>
    <mergeCell ref="G498:H498"/>
    <mergeCell ref="J498:K498"/>
    <mergeCell ref="M498:N498"/>
    <mergeCell ref="O498:P498"/>
    <mergeCell ref="A497:B497"/>
    <mergeCell ref="C497:D497"/>
    <mergeCell ref="G497:H497"/>
    <mergeCell ref="J497:K497"/>
    <mergeCell ref="M497:N497"/>
    <mergeCell ref="O497:P497"/>
    <mergeCell ref="A496:B496"/>
    <mergeCell ref="C496:D496"/>
    <mergeCell ref="G496:H496"/>
    <mergeCell ref="J496:K496"/>
    <mergeCell ref="M496:N496"/>
    <mergeCell ref="O496:P496"/>
    <mergeCell ref="A495:B495"/>
    <mergeCell ref="C495:D495"/>
    <mergeCell ref="G495:H495"/>
    <mergeCell ref="J495:K495"/>
    <mergeCell ref="M495:N495"/>
    <mergeCell ref="O495:P495"/>
    <mergeCell ref="A494:B494"/>
    <mergeCell ref="C494:D494"/>
    <mergeCell ref="G494:H494"/>
    <mergeCell ref="J494:K494"/>
    <mergeCell ref="M494:N494"/>
    <mergeCell ref="O494:P494"/>
    <mergeCell ref="A493:B493"/>
    <mergeCell ref="C493:D493"/>
    <mergeCell ref="G493:H493"/>
    <mergeCell ref="J493:K493"/>
    <mergeCell ref="M493:N493"/>
    <mergeCell ref="O493:P493"/>
    <mergeCell ref="A492:B492"/>
    <mergeCell ref="C492:D492"/>
    <mergeCell ref="G492:H492"/>
    <mergeCell ref="J492:K492"/>
    <mergeCell ref="M492:N492"/>
    <mergeCell ref="O492:P492"/>
    <mergeCell ref="A491:B491"/>
    <mergeCell ref="C491:D491"/>
    <mergeCell ref="G491:H491"/>
    <mergeCell ref="J491:K491"/>
    <mergeCell ref="M491:N491"/>
    <mergeCell ref="O491:P491"/>
    <mergeCell ref="A490:B490"/>
    <mergeCell ref="C490:D490"/>
    <mergeCell ref="G490:H490"/>
    <mergeCell ref="J490:K490"/>
    <mergeCell ref="M490:N490"/>
    <mergeCell ref="O490:P490"/>
    <mergeCell ref="A489:B489"/>
    <mergeCell ref="C489:D489"/>
    <mergeCell ref="G489:H489"/>
    <mergeCell ref="J489:K489"/>
    <mergeCell ref="M489:N489"/>
    <mergeCell ref="O489:P489"/>
    <mergeCell ref="A488:B488"/>
    <mergeCell ref="C488:D488"/>
    <mergeCell ref="G488:H488"/>
    <mergeCell ref="J488:K488"/>
    <mergeCell ref="M488:N488"/>
    <mergeCell ref="O488:P488"/>
    <mergeCell ref="A487:B487"/>
    <mergeCell ref="C487:D487"/>
    <mergeCell ref="G487:H487"/>
    <mergeCell ref="J487:K487"/>
    <mergeCell ref="M487:N487"/>
    <mergeCell ref="O487:P487"/>
    <mergeCell ref="A486:B486"/>
    <mergeCell ref="C486:D486"/>
    <mergeCell ref="G486:H486"/>
    <mergeCell ref="J486:K486"/>
    <mergeCell ref="M486:N486"/>
    <mergeCell ref="O486:P486"/>
    <mergeCell ref="A485:B485"/>
    <mergeCell ref="C485:D485"/>
    <mergeCell ref="G485:H485"/>
    <mergeCell ref="J485:K485"/>
    <mergeCell ref="M485:N485"/>
    <mergeCell ref="O485:P485"/>
    <mergeCell ref="A484:B484"/>
    <mergeCell ref="C484:D484"/>
    <mergeCell ref="G484:H484"/>
    <mergeCell ref="J484:K484"/>
    <mergeCell ref="M484:N484"/>
    <mergeCell ref="O484:P484"/>
    <mergeCell ref="A483:B483"/>
    <mergeCell ref="C483:D483"/>
    <mergeCell ref="G483:H483"/>
    <mergeCell ref="J483:K483"/>
    <mergeCell ref="M483:N483"/>
    <mergeCell ref="O483:P483"/>
    <mergeCell ref="A482:B482"/>
    <mergeCell ref="C482:D482"/>
    <mergeCell ref="G482:H482"/>
    <mergeCell ref="J482:K482"/>
    <mergeCell ref="M482:N482"/>
    <mergeCell ref="O482:P482"/>
    <mergeCell ref="A481:B481"/>
    <mergeCell ref="C481:D481"/>
    <mergeCell ref="G481:H481"/>
    <mergeCell ref="J481:K481"/>
    <mergeCell ref="M481:N481"/>
    <mergeCell ref="O481:P481"/>
    <mergeCell ref="A480:B480"/>
    <mergeCell ref="C480:D480"/>
    <mergeCell ref="G480:H480"/>
    <mergeCell ref="J480:K480"/>
    <mergeCell ref="M480:N480"/>
    <mergeCell ref="O480:P480"/>
    <mergeCell ref="A479:B479"/>
    <mergeCell ref="C479:D479"/>
    <mergeCell ref="G479:H479"/>
    <mergeCell ref="J479:K479"/>
    <mergeCell ref="M479:N479"/>
    <mergeCell ref="O479:P479"/>
    <mergeCell ref="A478:B478"/>
    <mergeCell ref="C478:D478"/>
    <mergeCell ref="G478:H478"/>
    <mergeCell ref="J478:K478"/>
    <mergeCell ref="M478:N478"/>
    <mergeCell ref="O478:P478"/>
    <mergeCell ref="A477:B477"/>
    <mergeCell ref="C477:D477"/>
    <mergeCell ref="G477:H477"/>
    <mergeCell ref="J477:K477"/>
    <mergeCell ref="M477:N477"/>
    <mergeCell ref="O477:P477"/>
    <mergeCell ref="A476:B476"/>
    <mergeCell ref="C476:D476"/>
    <mergeCell ref="G476:H476"/>
    <mergeCell ref="J476:K476"/>
    <mergeCell ref="M476:N476"/>
    <mergeCell ref="O476:P476"/>
    <mergeCell ref="A475:B475"/>
    <mergeCell ref="C475:D475"/>
    <mergeCell ref="G475:H475"/>
    <mergeCell ref="J475:K475"/>
    <mergeCell ref="M475:N475"/>
    <mergeCell ref="O475:P475"/>
    <mergeCell ref="A474:B474"/>
    <mergeCell ref="C474:D474"/>
    <mergeCell ref="G474:H474"/>
    <mergeCell ref="J474:K474"/>
    <mergeCell ref="M474:N474"/>
    <mergeCell ref="O474:P474"/>
    <mergeCell ref="A473:B473"/>
    <mergeCell ref="C473:D473"/>
    <mergeCell ref="G473:H473"/>
    <mergeCell ref="J473:K473"/>
    <mergeCell ref="M473:N473"/>
    <mergeCell ref="O473:P473"/>
    <mergeCell ref="A472:B472"/>
    <mergeCell ref="C472:D472"/>
    <mergeCell ref="G472:H472"/>
    <mergeCell ref="J472:K472"/>
    <mergeCell ref="M472:N472"/>
    <mergeCell ref="O472:P472"/>
    <mergeCell ref="A471:B471"/>
    <mergeCell ref="C471:D471"/>
    <mergeCell ref="G471:H471"/>
    <mergeCell ref="J471:K471"/>
    <mergeCell ref="M471:N471"/>
    <mergeCell ref="O471:P471"/>
    <mergeCell ref="A470:B470"/>
    <mergeCell ref="C470:D470"/>
    <mergeCell ref="G470:H470"/>
    <mergeCell ref="J470:K470"/>
    <mergeCell ref="M470:N470"/>
    <mergeCell ref="O470:P470"/>
    <mergeCell ref="A469:B469"/>
    <mergeCell ref="C469:D469"/>
    <mergeCell ref="G469:H469"/>
    <mergeCell ref="J469:K469"/>
    <mergeCell ref="M469:N469"/>
    <mergeCell ref="O469:P469"/>
    <mergeCell ref="A468:B468"/>
    <mergeCell ref="C468:D468"/>
    <mergeCell ref="G468:H468"/>
    <mergeCell ref="J468:K468"/>
    <mergeCell ref="M468:N468"/>
    <mergeCell ref="O468:P468"/>
    <mergeCell ref="A467:B467"/>
    <mergeCell ref="C467:D467"/>
    <mergeCell ref="G467:H467"/>
    <mergeCell ref="J467:K467"/>
    <mergeCell ref="M467:N467"/>
    <mergeCell ref="O467:P467"/>
    <mergeCell ref="A466:B466"/>
    <mergeCell ref="C466:D466"/>
    <mergeCell ref="G466:H466"/>
    <mergeCell ref="J466:K466"/>
    <mergeCell ref="M466:N466"/>
    <mergeCell ref="O466:P466"/>
    <mergeCell ref="A465:B465"/>
    <mergeCell ref="C465:D465"/>
    <mergeCell ref="G465:H465"/>
    <mergeCell ref="J465:K465"/>
    <mergeCell ref="M465:N465"/>
    <mergeCell ref="O465:P465"/>
    <mergeCell ref="A464:B464"/>
    <mergeCell ref="C464:D464"/>
    <mergeCell ref="G464:H464"/>
    <mergeCell ref="J464:K464"/>
    <mergeCell ref="M464:N464"/>
    <mergeCell ref="O464:P464"/>
    <mergeCell ref="A463:B463"/>
    <mergeCell ref="C463:D463"/>
    <mergeCell ref="G463:H463"/>
    <mergeCell ref="J463:K463"/>
    <mergeCell ref="M463:N463"/>
    <mergeCell ref="O463:P463"/>
    <mergeCell ref="A462:B462"/>
    <mergeCell ref="C462:D462"/>
    <mergeCell ref="G462:H462"/>
    <mergeCell ref="J462:K462"/>
    <mergeCell ref="M462:N462"/>
    <mergeCell ref="O462:P462"/>
    <mergeCell ref="A461:B461"/>
    <mergeCell ref="C461:D461"/>
    <mergeCell ref="G461:H461"/>
    <mergeCell ref="J461:K461"/>
    <mergeCell ref="M461:N461"/>
    <mergeCell ref="O461:P461"/>
    <mergeCell ref="A460:B460"/>
    <mergeCell ref="C460:D460"/>
    <mergeCell ref="G460:H460"/>
    <mergeCell ref="J460:K460"/>
    <mergeCell ref="M460:N460"/>
    <mergeCell ref="O460:P460"/>
    <mergeCell ref="A459:B459"/>
    <mergeCell ref="C459:D459"/>
    <mergeCell ref="G459:H459"/>
    <mergeCell ref="J459:K459"/>
    <mergeCell ref="M459:N459"/>
    <mergeCell ref="O459:P459"/>
    <mergeCell ref="A458:B458"/>
    <mergeCell ref="C458:D458"/>
    <mergeCell ref="G458:H458"/>
    <mergeCell ref="J458:K458"/>
    <mergeCell ref="M458:N458"/>
    <mergeCell ref="O458:P458"/>
    <mergeCell ref="A457:B457"/>
    <mergeCell ref="C457:D457"/>
    <mergeCell ref="G457:H457"/>
    <mergeCell ref="J457:K457"/>
    <mergeCell ref="M457:N457"/>
    <mergeCell ref="O457:P457"/>
    <mergeCell ref="A456:B456"/>
    <mergeCell ref="C456:D456"/>
    <mergeCell ref="G456:H456"/>
    <mergeCell ref="J456:K456"/>
    <mergeCell ref="M456:N456"/>
    <mergeCell ref="O456:P456"/>
    <mergeCell ref="A455:B455"/>
    <mergeCell ref="C455:D455"/>
    <mergeCell ref="G455:H455"/>
    <mergeCell ref="J455:K455"/>
    <mergeCell ref="M455:N455"/>
    <mergeCell ref="O455:P455"/>
    <mergeCell ref="A454:B454"/>
    <mergeCell ref="C454:D454"/>
    <mergeCell ref="G454:H454"/>
    <mergeCell ref="J454:K454"/>
    <mergeCell ref="M454:N454"/>
    <mergeCell ref="O454:P454"/>
    <mergeCell ref="A453:B453"/>
    <mergeCell ref="C453:D453"/>
    <mergeCell ref="G453:H453"/>
    <mergeCell ref="J453:K453"/>
    <mergeCell ref="M453:N453"/>
    <mergeCell ref="O453:P453"/>
    <mergeCell ref="A452:B452"/>
    <mergeCell ref="C452:D452"/>
    <mergeCell ref="G452:H452"/>
    <mergeCell ref="J452:K452"/>
    <mergeCell ref="M452:N452"/>
    <mergeCell ref="O452:P452"/>
    <mergeCell ref="A451:B451"/>
    <mergeCell ref="C451:D451"/>
    <mergeCell ref="G451:H451"/>
    <mergeCell ref="J451:K451"/>
    <mergeCell ref="M451:N451"/>
    <mergeCell ref="O451:P451"/>
    <mergeCell ref="A450:B450"/>
    <mergeCell ref="C450:D450"/>
    <mergeCell ref="G450:H450"/>
    <mergeCell ref="J450:K450"/>
    <mergeCell ref="M450:N450"/>
    <mergeCell ref="O450:P450"/>
    <mergeCell ref="A449:B449"/>
    <mergeCell ref="C449:D449"/>
    <mergeCell ref="G449:H449"/>
    <mergeCell ref="J449:K449"/>
    <mergeCell ref="M449:N449"/>
    <mergeCell ref="O449:P449"/>
    <mergeCell ref="A448:B448"/>
    <mergeCell ref="C448:D448"/>
    <mergeCell ref="G448:H448"/>
    <mergeCell ref="J448:K448"/>
    <mergeCell ref="M448:N448"/>
    <mergeCell ref="O448:P448"/>
    <mergeCell ref="A447:B447"/>
    <mergeCell ref="C447:D447"/>
    <mergeCell ref="G447:H447"/>
    <mergeCell ref="J447:K447"/>
    <mergeCell ref="M447:N447"/>
    <mergeCell ref="O447:P447"/>
    <mergeCell ref="A446:B446"/>
    <mergeCell ref="C446:D446"/>
    <mergeCell ref="G446:H446"/>
    <mergeCell ref="J446:K446"/>
    <mergeCell ref="M446:N446"/>
    <mergeCell ref="O446:P446"/>
    <mergeCell ref="A445:B445"/>
    <mergeCell ref="C445:D445"/>
    <mergeCell ref="G445:H445"/>
    <mergeCell ref="J445:K445"/>
    <mergeCell ref="M445:N445"/>
    <mergeCell ref="O445:P445"/>
    <mergeCell ref="A444:B444"/>
    <mergeCell ref="C444:D444"/>
    <mergeCell ref="G444:H444"/>
    <mergeCell ref="J444:K444"/>
    <mergeCell ref="M444:N444"/>
    <mergeCell ref="O444:P444"/>
    <mergeCell ref="A443:B443"/>
    <mergeCell ref="C443:D443"/>
    <mergeCell ref="G443:H443"/>
    <mergeCell ref="J443:K443"/>
    <mergeCell ref="M443:N443"/>
    <mergeCell ref="O443:P443"/>
    <mergeCell ref="A442:B442"/>
    <mergeCell ref="C442:D442"/>
    <mergeCell ref="G442:H442"/>
    <mergeCell ref="J442:K442"/>
    <mergeCell ref="M442:N442"/>
    <mergeCell ref="O442:P442"/>
    <mergeCell ref="A441:B441"/>
    <mergeCell ref="C441:D441"/>
    <mergeCell ref="G441:H441"/>
    <mergeCell ref="J441:K441"/>
    <mergeCell ref="M441:N441"/>
    <mergeCell ref="O441:P441"/>
    <mergeCell ref="A440:B440"/>
    <mergeCell ref="C440:D440"/>
    <mergeCell ref="G440:H440"/>
    <mergeCell ref="J440:K440"/>
    <mergeCell ref="M440:N440"/>
    <mergeCell ref="O440:P440"/>
    <mergeCell ref="A439:B439"/>
    <mergeCell ref="C439:D439"/>
    <mergeCell ref="G439:H439"/>
    <mergeCell ref="J439:K439"/>
    <mergeCell ref="M439:N439"/>
    <mergeCell ref="O439:P439"/>
    <mergeCell ref="A438:B438"/>
    <mergeCell ref="C438:D438"/>
    <mergeCell ref="G438:H438"/>
    <mergeCell ref="J438:K438"/>
    <mergeCell ref="M438:N438"/>
    <mergeCell ref="O438:P438"/>
    <mergeCell ref="A437:B437"/>
    <mergeCell ref="C437:D437"/>
    <mergeCell ref="G437:H437"/>
    <mergeCell ref="J437:K437"/>
    <mergeCell ref="M437:N437"/>
    <mergeCell ref="O437:P437"/>
    <mergeCell ref="A436:B436"/>
    <mergeCell ref="C436:D436"/>
    <mergeCell ref="G436:H436"/>
    <mergeCell ref="J436:K436"/>
    <mergeCell ref="M436:N436"/>
    <mergeCell ref="O436:P436"/>
    <mergeCell ref="A435:B435"/>
    <mergeCell ref="C435:D435"/>
    <mergeCell ref="G435:H435"/>
    <mergeCell ref="J435:K435"/>
    <mergeCell ref="M435:N435"/>
    <mergeCell ref="O435:P435"/>
    <mergeCell ref="A434:B434"/>
    <mergeCell ref="C434:D434"/>
    <mergeCell ref="G434:H434"/>
    <mergeCell ref="J434:K434"/>
    <mergeCell ref="M434:N434"/>
    <mergeCell ref="O434:P434"/>
    <mergeCell ref="A433:B433"/>
    <mergeCell ref="C433:D433"/>
    <mergeCell ref="G433:H433"/>
    <mergeCell ref="J433:K433"/>
    <mergeCell ref="M433:N433"/>
    <mergeCell ref="O433:P433"/>
    <mergeCell ref="A432:B432"/>
    <mergeCell ref="C432:D432"/>
    <mergeCell ref="G432:H432"/>
    <mergeCell ref="J432:K432"/>
    <mergeCell ref="M432:N432"/>
    <mergeCell ref="O432:P432"/>
    <mergeCell ref="A431:B431"/>
    <mergeCell ref="C431:D431"/>
    <mergeCell ref="G431:H431"/>
    <mergeCell ref="J431:K431"/>
    <mergeCell ref="M431:N431"/>
    <mergeCell ref="O431:P431"/>
    <mergeCell ref="A430:B430"/>
    <mergeCell ref="C430:D430"/>
    <mergeCell ref="G430:H430"/>
    <mergeCell ref="J430:K430"/>
    <mergeCell ref="M430:N430"/>
    <mergeCell ref="O430:P430"/>
    <mergeCell ref="A429:B429"/>
    <mergeCell ref="C429:D429"/>
    <mergeCell ref="G429:H429"/>
    <mergeCell ref="J429:K429"/>
    <mergeCell ref="M429:N429"/>
    <mergeCell ref="O429:P429"/>
    <mergeCell ref="A428:B428"/>
    <mergeCell ref="C428:D428"/>
    <mergeCell ref="G428:H428"/>
    <mergeCell ref="J428:K428"/>
    <mergeCell ref="M428:N428"/>
    <mergeCell ref="O428:P428"/>
    <mergeCell ref="A427:B427"/>
    <mergeCell ref="C427:D427"/>
    <mergeCell ref="G427:H427"/>
    <mergeCell ref="J427:K427"/>
    <mergeCell ref="M427:N427"/>
    <mergeCell ref="O427:P427"/>
    <mergeCell ref="A426:B426"/>
    <mergeCell ref="C426:D426"/>
    <mergeCell ref="G426:H426"/>
    <mergeCell ref="J426:K426"/>
    <mergeCell ref="M426:N426"/>
    <mergeCell ref="O426:P426"/>
    <mergeCell ref="A425:B425"/>
    <mergeCell ref="C425:D425"/>
    <mergeCell ref="G425:H425"/>
    <mergeCell ref="J425:K425"/>
    <mergeCell ref="M425:N425"/>
    <mergeCell ref="O425:P425"/>
    <mergeCell ref="A424:B424"/>
    <mergeCell ref="C424:D424"/>
    <mergeCell ref="G424:H424"/>
    <mergeCell ref="J424:K424"/>
    <mergeCell ref="M424:N424"/>
    <mergeCell ref="O424:P424"/>
    <mergeCell ref="A423:B423"/>
    <mergeCell ref="C423:D423"/>
    <mergeCell ref="G423:H423"/>
    <mergeCell ref="J423:K423"/>
    <mergeCell ref="M423:N423"/>
    <mergeCell ref="O423:P423"/>
    <mergeCell ref="A422:B422"/>
    <mergeCell ref="C422:D422"/>
    <mergeCell ref="G422:H422"/>
    <mergeCell ref="J422:K422"/>
    <mergeCell ref="M422:N422"/>
    <mergeCell ref="O422:P422"/>
    <mergeCell ref="A421:B421"/>
    <mergeCell ref="C421:D421"/>
    <mergeCell ref="G421:H421"/>
    <mergeCell ref="J421:K421"/>
    <mergeCell ref="M421:N421"/>
    <mergeCell ref="O421:P421"/>
    <mergeCell ref="A420:B420"/>
    <mergeCell ref="C420:D420"/>
    <mergeCell ref="G420:H420"/>
    <mergeCell ref="J420:K420"/>
    <mergeCell ref="M420:N420"/>
    <mergeCell ref="O420:P420"/>
    <mergeCell ref="A419:B419"/>
    <mergeCell ref="C419:D419"/>
    <mergeCell ref="G419:H419"/>
    <mergeCell ref="J419:K419"/>
    <mergeCell ref="M419:N419"/>
    <mergeCell ref="O419:P419"/>
    <mergeCell ref="A418:B418"/>
    <mergeCell ref="C418:D418"/>
    <mergeCell ref="G418:H418"/>
    <mergeCell ref="J418:K418"/>
    <mergeCell ref="M418:N418"/>
    <mergeCell ref="O418:P418"/>
    <mergeCell ref="A417:B417"/>
    <mergeCell ref="C417:D417"/>
    <mergeCell ref="G417:H417"/>
    <mergeCell ref="J417:K417"/>
    <mergeCell ref="M417:N417"/>
    <mergeCell ref="O417:P417"/>
    <mergeCell ref="A416:B416"/>
    <mergeCell ref="C416:D416"/>
    <mergeCell ref="G416:H416"/>
    <mergeCell ref="J416:K416"/>
    <mergeCell ref="M416:N416"/>
    <mergeCell ref="O416:P416"/>
    <mergeCell ref="A415:B415"/>
    <mergeCell ref="C415:D415"/>
    <mergeCell ref="G415:H415"/>
    <mergeCell ref="J415:K415"/>
    <mergeCell ref="M415:N415"/>
    <mergeCell ref="O415:P415"/>
    <mergeCell ref="A414:B414"/>
    <mergeCell ref="C414:D414"/>
    <mergeCell ref="G414:H414"/>
    <mergeCell ref="J414:K414"/>
    <mergeCell ref="M414:N414"/>
    <mergeCell ref="O414:P414"/>
    <mergeCell ref="A413:B413"/>
    <mergeCell ref="C413:D413"/>
    <mergeCell ref="G413:H413"/>
    <mergeCell ref="J413:K413"/>
    <mergeCell ref="M413:N413"/>
    <mergeCell ref="O413:P413"/>
    <mergeCell ref="A412:B412"/>
    <mergeCell ref="C412:D412"/>
    <mergeCell ref="G412:H412"/>
    <mergeCell ref="J412:K412"/>
    <mergeCell ref="M412:N412"/>
    <mergeCell ref="O412:P412"/>
    <mergeCell ref="A411:B411"/>
    <mergeCell ref="C411:D411"/>
    <mergeCell ref="G411:H411"/>
    <mergeCell ref="J411:K411"/>
    <mergeCell ref="M411:N411"/>
    <mergeCell ref="O411:P411"/>
    <mergeCell ref="A410:B410"/>
    <mergeCell ref="C410:D410"/>
    <mergeCell ref="G410:H410"/>
    <mergeCell ref="J410:K410"/>
    <mergeCell ref="M410:N410"/>
    <mergeCell ref="O410:P410"/>
    <mergeCell ref="A409:B409"/>
    <mergeCell ref="C409:D409"/>
    <mergeCell ref="G409:H409"/>
    <mergeCell ref="J409:K409"/>
    <mergeCell ref="M409:N409"/>
    <mergeCell ref="O409:P409"/>
    <mergeCell ref="A408:B408"/>
    <mergeCell ref="C408:D408"/>
    <mergeCell ref="G408:H408"/>
    <mergeCell ref="J408:K408"/>
    <mergeCell ref="M408:N408"/>
    <mergeCell ref="O408:P408"/>
    <mergeCell ref="A407:B407"/>
    <mergeCell ref="C407:D407"/>
    <mergeCell ref="G407:H407"/>
    <mergeCell ref="J407:K407"/>
    <mergeCell ref="M407:N407"/>
    <mergeCell ref="O407:P407"/>
    <mergeCell ref="A406:B406"/>
    <mergeCell ref="C406:D406"/>
    <mergeCell ref="G406:H406"/>
    <mergeCell ref="J406:K406"/>
    <mergeCell ref="M406:N406"/>
    <mergeCell ref="O406:P406"/>
    <mergeCell ref="A405:B405"/>
    <mergeCell ref="C405:D405"/>
    <mergeCell ref="G405:H405"/>
    <mergeCell ref="J405:K405"/>
    <mergeCell ref="M405:N405"/>
    <mergeCell ref="O405:P405"/>
    <mergeCell ref="A404:B404"/>
    <mergeCell ref="C404:D404"/>
    <mergeCell ref="G404:H404"/>
    <mergeCell ref="J404:K404"/>
    <mergeCell ref="M404:N404"/>
    <mergeCell ref="O404:P404"/>
    <mergeCell ref="A403:B403"/>
    <mergeCell ref="C403:D403"/>
    <mergeCell ref="G403:H403"/>
    <mergeCell ref="J403:K403"/>
    <mergeCell ref="M403:N403"/>
    <mergeCell ref="O403:P403"/>
    <mergeCell ref="A402:B402"/>
    <mergeCell ref="C402:D402"/>
    <mergeCell ref="G402:H402"/>
    <mergeCell ref="J402:K402"/>
    <mergeCell ref="M402:N402"/>
    <mergeCell ref="O402:P402"/>
    <mergeCell ref="A401:B401"/>
    <mergeCell ref="C401:D401"/>
    <mergeCell ref="G401:H401"/>
    <mergeCell ref="J401:K401"/>
    <mergeCell ref="M401:N401"/>
    <mergeCell ref="O401:P401"/>
    <mergeCell ref="A400:B400"/>
    <mergeCell ref="C400:D400"/>
    <mergeCell ref="G400:H400"/>
    <mergeCell ref="J400:K400"/>
    <mergeCell ref="M400:N400"/>
    <mergeCell ref="O400:P400"/>
    <mergeCell ref="A399:B399"/>
    <mergeCell ref="C399:D399"/>
    <mergeCell ref="G399:H399"/>
    <mergeCell ref="J399:K399"/>
    <mergeCell ref="M399:N399"/>
    <mergeCell ref="O399:P399"/>
    <mergeCell ref="A398:B398"/>
    <mergeCell ref="C398:D398"/>
    <mergeCell ref="G398:H398"/>
    <mergeCell ref="J398:K398"/>
    <mergeCell ref="M398:N398"/>
    <mergeCell ref="O398:P398"/>
    <mergeCell ref="A397:B397"/>
    <mergeCell ref="C397:D397"/>
    <mergeCell ref="G397:H397"/>
    <mergeCell ref="J397:K397"/>
    <mergeCell ref="M397:N397"/>
    <mergeCell ref="O397:P397"/>
    <mergeCell ref="A396:B396"/>
    <mergeCell ref="C396:D396"/>
    <mergeCell ref="G396:H396"/>
    <mergeCell ref="J396:K396"/>
    <mergeCell ref="M396:N396"/>
    <mergeCell ref="O396:P396"/>
    <mergeCell ref="A395:B395"/>
    <mergeCell ref="C395:D395"/>
    <mergeCell ref="G395:H395"/>
    <mergeCell ref="J395:K395"/>
    <mergeCell ref="M395:N395"/>
    <mergeCell ref="O395:P395"/>
    <mergeCell ref="A394:B394"/>
    <mergeCell ref="C394:D394"/>
    <mergeCell ref="G394:H394"/>
    <mergeCell ref="J394:K394"/>
    <mergeCell ref="M394:N394"/>
    <mergeCell ref="O394:P394"/>
    <mergeCell ref="A393:B393"/>
    <mergeCell ref="C393:D393"/>
    <mergeCell ref="G393:H393"/>
    <mergeCell ref="J393:K393"/>
    <mergeCell ref="M393:N393"/>
    <mergeCell ref="O393:P393"/>
    <mergeCell ref="A392:B392"/>
    <mergeCell ref="C392:D392"/>
    <mergeCell ref="G392:H392"/>
    <mergeCell ref="J392:K392"/>
    <mergeCell ref="M392:N392"/>
    <mergeCell ref="O392:P392"/>
    <mergeCell ref="A391:B391"/>
    <mergeCell ref="C391:D391"/>
    <mergeCell ref="G391:H391"/>
    <mergeCell ref="J391:K391"/>
    <mergeCell ref="M391:N391"/>
    <mergeCell ref="O391:P391"/>
    <mergeCell ref="A390:B390"/>
    <mergeCell ref="C390:D390"/>
    <mergeCell ref="G390:H390"/>
    <mergeCell ref="J390:K390"/>
    <mergeCell ref="M390:N390"/>
    <mergeCell ref="O390:P390"/>
    <mergeCell ref="A389:B389"/>
    <mergeCell ref="C389:D389"/>
    <mergeCell ref="G389:H389"/>
    <mergeCell ref="J389:K389"/>
    <mergeCell ref="M389:N389"/>
    <mergeCell ref="O389:P389"/>
    <mergeCell ref="A388:B388"/>
    <mergeCell ref="C388:D388"/>
    <mergeCell ref="G388:H388"/>
    <mergeCell ref="J388:K388"/>
    <mergeCell ref="M388:N388"/>
    <mergeCell ref="O388:P388"/>
    <mergeCell ref="A387:B387"/>
    <mergeCell ref="C387:D387"/>
    <mergeCell ref="G387:H387"/>
    <mergeCell ref="J387:K387"/>
    <mergeCell ref="M387:N387"/>
    <mergeCell ref="O387:P387"/>
    <mergeCell ref="A386:B386"/>
    <mergeCell ref="C386:D386"/>
    <mergeCell ref="G386:H386"/>
    <mergeCell ref="J386:K386"/>
    <mergeCell ref="M386:N386"/>
    <mergeCell ref="O386:P386"/>
    <mergeCell ref="A385:B385"/>
    <mergeCell ref="C385:D385"/>
    <mergeCell ref="G385:H385"/>
    <mergeCell ref="J385:K385"/>
    <mergeCell ref="M385:N385"/>
    <mergeCell ref="O385:P385"/>
    <mergeCell ref="A384:B384"/>
    <mergeCell ref="C384:D384"/>
    <mergeCell ref="G384:H384"/>
    <mergeCell ref="J384:K384"/>
    <mergeCell ref="M384:N384"/>
    <mergeCell ref="O384:P384"/>
    <mergeCell ref="A383:B383"/>
    <mergeCell ref="C383:D383"/>
    <mergeCell ref="G383:H383"/>
    <mergeCell ref="J383:K383"/>
    <mergeCell ref="M383:N383"/>
    <mergeCell ref="O383:P383"/>
    <mergeCell ref="A382:B382"/>
    <mergeCell ref="C382:D382"/>
    <mergeCell ref="G382:H382"/>
    <mergeCell ref="J382:K382"/>
    <mergeCell ref="M382:N382"/>
    <mergeCell ref="O382:P382"/>
    <mergeCell ref="A381:B381"/>
    <mergeCell ref="C381:D381"/>
    <mergeCell ref="G381:H381"/>
    <mergeCell ref="J381:K381"/>
    <mergeCell ref="M381:N381"/>
    <mergeCell ref="O381:P381"/>
    <mergeCell ref="A380:B380"/>
    <mergeCell ref="C380:D380"/>
    <mergeCell ref="G380:H380"/>
    <mergeCell ref="J380:K380"/>
    <mergeCell ref="M380:N380"/>
    <mergeCell ref="O380:P380"/>
    <mergeCell ref="A379:B379"/>
    <mergeCell ref="C379:D379"/>
    <mergeCell ref="G379:H379"/>
    <mergeCell ref="J379:K379"/>
    <mergeCell ref="M379:N379"/>
    <mergeCell ref="O379:P379"/>
    <mergeCell ref="A378:B378"/>
    <mergeCell ref="C378:D378"/>
    <mergeCell ref="G378:H378"/>
    <mergeCell ref="J378:K378"/>
    <mergeCell ref="M378:N378"/>
    <mergeCell ref="O378:P378"/>
    <mergeCell ref="A377:B377"/>
    <mergeCell ref="C377:D377"/>
    <mergeCell ref="G377:H377"/>
    <mergeCell ref="J377:K377"/>
    <mergeCell ref="M377:N377"/>
    <mergeCell ref="O377:P377"/>
    <mergeCell ref="A376:B376"/>
    <mergeCell ref="C376:D376"/>
    <mergeCell ref="G376:H376"/>
    <mergeCell ref="J376:K376"/>
    <mergeCell ref="M376:N376"/>
    <mergeCell ref="O376:P376"/>
    <mergeCell ref="A375:B375"/>
    <mergeCell ref="C375:D375"/>
    <mergeCell ref="G375:H375"/>
    <mergeCell ref="J375:K375"/>
    <mergeCell ref="M375:N375"/>
    <mergeCell ref="O375:P375"/>
    <mergeCell ref="A374:B374"/>
    <mergeCell ref="C374:D374"/>
    <mergeCell ref="G374:H374"/>
    <mergeCell ref="J374:K374"/>
    <mergeCell ref="M374:N374"/>
    <mergeCell ref="O374:P374"/>
    <mergeCell ref="A373:B373"/>
    <mergeCell ref="C373:D373"/>
    <mergeCell ref="G373:H373"/>
    <mergeCell ref="J373:K373"/>
    <mergeCell ref="M373:N373"/>
    <mergeCell ref="O373:P373"/>
    <mergeCell ref="A372:B372"/>
    <mergeCell ref="C372:D372"/>
    <mergeCell ref="G372:H372"/>
    <mergeCell ref="J372:K372"/>
    <mergeCell ref="M372:N372"/>
    <mergeCell ref="O372:P372"/>
    <mergeCell ref="A371:B371"/>
    <mergeCell ref="C371:D371"/>
    <mergeCell ref="G371:H371"/>
    <mergeCell ref="J371:K371"/>
    <mergeCell ref="M371:N371"/>
    <mergeCell ref="O371:P371"/>
    <mergeCell ref="A370:B370"/>
    <mergeCell ref="C370:D370"/>
    <mergeCell ref="G370:H370"/>
    <mergeCell ref="J370:K370"/>
    <mergeCell ref="M370:N370"/>
    <mergeCell ref="O370:P370"/>
    <mergeCell ref="A369:B369"/>
    <mergeCell ref="C369:D369"/>
    <mergeCell ref="G369:H369"/>
    <mergeCell ref="J369:K369"/>
    <mergeCell ref="M369:N369"/>
    <mergeCell ref="O369:P369"/>
    <mergeCell ref="A368:B368"/>
    <mergeCell ref="C368:D368"/>
    <mergeCell ref="G368:H368"/>
    <mergeCell ref="J368:K368"/>
    <mergeCell ref="M368:N368"/>
    <mergeCell ref="O368:P368"/>
    <mergeCell ref="A367:B367"/>
    <mergeCell ref="C367:D367"/>
    <mergeCell ref="G367:H367"/>
    <mergeCell ref="J367:K367"/>
    <mergeCell ref="M367:N367"/>
    <mergeCell ref="O367:P367"/>
    <mergeCell ref="A366:B366"/>
    <mergeCell ref="C366:D366"/>
    <mergeCell ref="G366:H366"/>
    <mergeCell ref="J366:K366"/>
    <mergeCell ref="M366:N366"/>
    <mergeCell ref="O366:P366"/>
    <mergeCell ref="A365:B365"/>
    <mergeCell ref="C365:D365"/>
    <mergeCell ref="G365:H365"/>
    <mergeCell ref="J365:K365"/>
    <mergeCell ref="M365:N365"/>
    <mergeCell ref="O365:P365"/>
    <mergeCell ref="A364:B364"/>
    <mergeCell ref="C364:D364"/>
    <mergeCell ref="G364:H364"/>
    <mergeCell ref="J364:K364"/>
    <mergeCell ref="M364:N364"/>
    <mergeCell ref="O364:P364"/>
    <mergeCell ref="A363:B363"/>
    <mergeCell ref="C363:D363"/>
    <mergeCell ref="G363:H363"/>
    <mergeCell ref="J363:K363"/>
    <mergeCell ref="M363:N363"/>
    <mergeCell ref="O363:P363"/>
    <mergeCell ref="A362:B362"/>
    <mergeCell ref="C362:D362"/>
    <mergeCell ref="G362:H362"/>
    <mergeCell ref="J362:K362"/>
    <mergeCell ref="M362:N362"/>
    <mergeCell ref="O362:P362"/>
    <mergeCell ref="A361:B361"/>
    <mergeCell ref="C361:D361"/>
    <mergeCell ref="G361:H361"/>
    <mergeCell ref="J361:K361"/>
    <mergeCell ref="M361:N361"/>
    <mergeCell ref="O361:P361"/>
    <mergeCell ref="A360:B360"/>
    <mergeCell ref="C360:D360"/>
    <mergeCell ref="G360:H360"/>
    <mergeCell ref="J360:K360"/>
    <mergeCell ref="M360:N360"/>
    <mergeCell ref="O360:P360"/>
    <mergeCell ref="A359:B359"/>
    <mergeCell ref="C359:D359"/>
    <mergeCell ref="G359:H359"/>
    <mergeCell ref="J359:K359"/>
    <mergeCell ref="M359:N359"/>
    <mergeCell ref="O359:P359"/>
    <mergeCell ref="A358:B358"/>
    <mergeCell ref="C358:D358"/>
    <mergeCell ref="G358:H358"/>
    <mergeCell ref="J358:K358"/>
    <mergeCell ref="M358:N358"/>
    <mergeCell ref="O358:P358"/>
    <mergeCell ref="A357:B357"/>
    <mergeCell ref="C357:D357"/>
    <mergeCell ref="G357:H357"/>
    <mergeCell ref="J357:K357"/>
    <mergeCell ref="M357:N357"/>
    <mergeCell ref="O357:P357"/>
    <mergeCell ref="A356:B356"/>
    <mergeCell ref="C356:D356"/>
    <mergeCell ref="G356:H356"/>
    <mergeCell ref="J356:K356"/>
    <mergeCell ref="M356:N356"/>
    <mergeCell ref="O356:P356"/>
    <mergeCell ref="A355:B355"/>
    <mergeCell ref="C355:D355"/>
    <mergeCell ref="G355:H355"/>
    <mergeCell ref="J355:K355"/>
    <mergeCell ref="M355:N355"/>
    <mergeCell ref="O355:P355"/>
    <mergeCell ref="A354:B354"/>
    <mergeCell ref="C354:D354"/>
    <mergeCell ref="G354:H354"/>
    <mergeCell ref="J354:K354"/>
    <mergeCell ref="M354:N354"/>
    <mergeCell ref="O354:P354"/>
    <mergeCell ref="A353:B353"/>
    <mergeCell ref="C353:D353"/>
    <mergeCell ref="G353:H353"/>
    <mergeCell ref="J353:K353"/>
    <mergeCell ref="M353:N353"/>
    <mergeCell ref="O353:P353"/>
    <mergeCell ref="A352:B352"/>
    <mergeCell ref="C352:D352"/>
    <mergeCell ref="G352:H352"/>
    <mergeCell ref="J352:K352"/>
    <mergeCell ref="M352:N352"/>
    <mergeCell ref="O352:P352"/>
    <mergeCell ref="A351:B351"/>
    <mergeCell ref="C351:D351"/>
    <mergeCell ref="G351:H351"/>
    <mergeCell ref="J351:K351"/>
    <mergeCell ref="M351:N351"/>
    <mergeCell ref="O351:P351"/>
    <mergeCell ref="A350:B350"/>
    <mergeCell ref="C350:D350"/>
    <mergeCell ref="G350:H350"/>
    <mergeCell ref="J350:K350"/>
    <mergeCell ref="M350:N350"/>
    <mergeCell ref="O350:P350"/>
    <mergeCell ref="A349:B349"/>
    <mergeCell ref="C349:D349"/>
    <mergeCell ref="G349:H349"/>
    <mergeCell ref="J349:K349"/>
    <mergeCell ref="M349:N349"/>
    <mergeCell ref="O349:P349"/>
    <mergeCell ref="A348:B348"/>
    <mergeCell ref="C348:D348"/>
    <mergeCell ref="G348:H348"/>
    <mergeCell ref="J348:K348"/>
    <mergeCell ref="M348:N348"/>
    <mergeCell ref="O348:P348"/>
    <mergeCell ref="A347:B347"/>
    <mergeCell ref="C347:D347"/>
    <mergeCell ref="G347:H347"/>
    <mergeCell ref="J347:K347"/>
    <mergeCell ref="M347:N347"/>
    <mergeCell ref="O347:P347"/>
    <mergeCell ref="A346:B346"/>
    <mergeCell ref="C346:D346"/>
    <mergeCell ref="G346:H346"/>
    <mergeCell ref="J346:K346"/>
    <mergeCell ref="M346:N346"/>
    <mergeCell ref="O346:P346"/>
    <mergeCell ref="A345:B345"/>
    <mergeCell ref="C345:D345"/>
    <mergeCell ref="G345:H345"/>
    <mergeCell ref="J345:K345"/>
    <mergeCell ref="M345:N345"/>
    <mergeCell ref="O345:P345"/>
    <mergeCell ref="A344:B344"/>
    <mergeCell ref="C344:D344"/>
    <mergeCell ref="G344:H344"/>
    <mergeCell ref="J344:K344"/>
    <mergeCell ref="M344:N344"/>
    <mergeCell ref="O344:P344"/>
    <mergeCell ref="A343:B343"/>
    <mergeCell ref="C343:D343"/>
    <mergeCell ref="G343:H343"/>
    <mergeCell ref="J343:K343"/>
    <mergeCell ref="M343:N343"/>
    <mergeCell ref="O343:P343"/>
    <mergeCell ref="A342:B342"/>
    <mergeCell ref="C342:D342"/>
    <mergeCell ref="G342:H342"/>
    <mergeCell ref="J342:K342"/>
    <mergeCell ref="M342:N342"/>
    <mergeCell ref="O342:P342"/>
    <mergeCell ref="A341:B341"/>
    <mergeCell ref="C341:D341"/>
    <mergeCell ref="G341:H341"/>
    <mergeCell ref="J341:K341"/>
    <mergeCell ref="M341:N341"/>
    <mergeCell ref="O341:P341"/>
    <mergeCell ref="A340:B340"/>
    <mergeCell ref="C340:D340"/>
    <mergeCell ref="G340:H340"/>
    <mergeCell ref="J340:K340"/>
    <mergeCell ref="M340:N340"/>
    <mergeCell ref="O340:P340"/>
    <mergeCell ref="A339:B339"/>
    <mergeCell ref="C339:D339"/>
    <mergeCell ref="G339:H339"/>
    <mergeCell ref="J339:K339"/>
    <mergeCell ref="M339:N339"/>
    <mergeCell ref="O339:P339"/>
    <mergeCell ref="A338:B338"/>
    <mergeCell ref="C338:D338"/>
    <mergeCell ref="G338:H338"/>
    <mergeCell ref="J338:K338"/>
    <mergeCell ref="M338:N338"/>
    <mergeCell ref="O338:P338"/>
    <mergeCell ref="A337:B337"/>
    <mergeCell ref="C337:D337"/>
    <mergeCell ref="G337:H337"/>
    <mergeCell ref="J337:K337"/>
    <mergeCell ref="M337:N337"/>
    <mergeCell ref="O337:P337"/>
    <mergeCell ref="A336:B336"/>
    <mergeCell ref="C336:D336"/>
    <mergeCell ref="G336:H336"/>
    <mergeCell ref="J336:K336"/>
    <mergeCell ref="M336:N336"/>
    <mergeCell ref="O336:P336"/>
    <mergeCell ref="A335:B335"/>
    <mergeCell ref="C335:D335"/>
    <mergeCell ref="G335:H335"/>
    <mergeCell ref="J335:K335"/>
    <mergeCell ref="M335:N335"/>
    <mergeCell ref="O335:P335"/>
    <mergeCell ref="A334:B334"/>
    <mergeCell ref="C334:D334"/>
    <mergeCell ref="G334:H334"/>
    <mergeCell ref="J334:K334"/>
    <mergeCell ref="M334:N334"/>
    <mergeCell ref="O334:P334"/>
    <mergeCell ref="A333:B333"/>
    <mergeCell ref="C333:D333"/>
    <mergeCell ref="G333:H333"/>
    <mergeCell ref="J333:K333"/>
    <mergeCell ref="M333:N333"/>
    <mergeCell ref="O333:P333"/>
    <mergeCell ref="A332:B332"/>
    <mergeCell ref="C332:D332"/>
    <mergeCell ref="G332:H332"/>
    <mergeCell ref="J332:K332"/>
    <mergeCell ref="M332:N332"/>
    <mergeCell ref="O332:P332"/>
    <mergeCell ref="A331:B331"/>
    <mergeCell ref="C331:D331"/>
    <mergeCell ref="G331:H331"/>
    <mergeCell ref="J331:K331"/>
    <mergeCell ref="M331:N331"/>
    <mergeCell ref="O331:P331"/>
    <mergeCell ref="A330:B330"/>
    <mergeCell ref="C330:D330"/>
    <mergeCell ref="G330:H330"/>
    <mergeCell ref="J330:K330"/>
    <mergeCell ref="M330:N330"/>
    <mergeCell ref="O330:P330"/>
    <mergeCell ref="A329:B329"/>
    <mergeCell ref="C329:D329"/>
    <mergeCell ref="G329:H329"/>
    <mergeCell ref="J329:K329"/>
    <mergeCell ref="M329:N329"/>
    <mergeCell ref="O329:P329"/>
    <mergeCell ref="A328:B328"/>
    <mergeCell ref="C328:D328"/>
    <mergeCell ref="G328:H328"/>
    <mergeCell ref="J328:K328"/>
    <mergeCell ref="M328:N328"/>
    <mergeCell ref="O328:P328"/>
    <mergeCell ref="A327:B327"/>
    <mergeCell ref="C327:D327"/>
    <mergeCell ref="G327:H327"/>
    <mergeCell ref="J327:K327"/>
    <mergeCell ref="M327:N327"/>
    <mergeCell ref="O327:P327"/>
    <mergeCell ref="A326:B326"/>
    <mergeCell ref="C326:D326"/>
    <mergeCell ref="G326:H326"/>
    <mergeCell ref="J326:K326"/>
    <mergeCell ref="M326:N326"/>
    <mergeCell ref="O326:P326"/>
    <mergeCell ref="A325:B325"/>
    <mergeCell ref="C325:D325"/>
    <mergeCell ref="G325:H325"/>
    <mergeCell ref="J325:K325"/>
    <mergeCell ref="M325:N325"/>
    <mergeCell ref="O325:P325"/>
    <mergeCell ref="A324:B324"/>
    <mergeCell ref="C324:D324"/>
    <mergeCell ref="G324:H324"/>
    <mergeCell ref="J324:K324"/>
    <mergeCell ref="M324:N324"/>
    <mergeCell ref="O324:P324"/>
    <mergeCell ref="A323:B323"/>
    <mergeCell ref="C323:D323"/>
    <mergeCell ref="G323:H323"/>
    <mergeCell ref="J323:K323"/>
    <mergeCell ref="M323:N323"/>
    <mergeCell ref="O323:P323"/>
    <mergeCell ref="A322:B322"/>
    <mergeCell ref="C322:D322"/>
    <mergeCell ref="G322:H322"/>
    <mergeCell ref="J322:K322"/>
    <mergeCell ref="M322:N322"/>
    <mergeCell ref="O322:P322"/>
    <mergeCell ref="A321:B321"/>
    <mergeCell ref="C321:D321"/>
    <mergeCell ref="G321:H321"/>
    <mergeCell ref="J321:K321"/>
    <mergeCell ref="M321:N321"/>
    <mergeCell ref="O321:P321"/>
    <mergeCell ref="A320:B320"/>
    <mergeCell ref="C320:D320"/>
    <mergeCell ref="G320:H320"/>
    <mergeCell ref="J320:K320"/>
    <mergeCell ref="M320:N320"/>
    <mergeCell ref="O320:P320"/>
    <mergeCell ref="A319:B319"/>
    <mergeCell ref="C319:D319"/>
    <mergeCell ref="G319:H319"/>
    <mergeCell ref="J319:K319"/>
    <mergeCell ref="M319:N319"/>
    <mergeCell ref="O319:P319"/>
    <mergeCell ref="A318:B318"/>
    <mergeCell ref="C318:D318"/>
    <mergeCell ref="G318:H318"/>
    <mergeCell ref="J318:K318"/>
    <mergeCell ref="M318:N318"/>
    <mergeCell ref="O318:P318"/>
    <mergeCell ref="A317:B317"/>
    <mergeCell ref="C317:D317"/>
    <mergeCell ref="G317:H317"/>
    <mergeCell ref="J317:K317"/>
    <mergeCell ref="M317:N317"/>
    <mergeCell ref="O317:P317"/>
    <mergeCell ref="A316:B316"/>
    <mergeCell ref="C316:D316"/>
    <mergeCell ref="G316:H316"/>
    <mergeCell ref="J316:K316"/>
    <mergeCell ref="M316:N316"/>
    <mergeCell ref="O316:P316"/>
    <mergeCell ref="A315:B315"/>
    <mergeCell ref="C315:D315"/>
    <mergeCell ref="G315:H315"/>
    <mergeCell ref="J315:K315"/>
    <mergeCell ref="M315:N315"/>
    <mergeCell ref="O315:P315"/>
    <mergeCell ref="A314:B314"/>
    <mergeCell ref="C314:D314"/>
    <mergeCell ref="G314:H314"/>
    <mergeCell ref="J314:K314"/>
    <mergeCell ref="M314:N314"/>
    <mergeCell ref="O314:P314"/>
    <mergeCell ref="A313:B313"/>
    <mergeCell ref="C313:D313"/>
    <mergeCell ref="G313:H313"/>
    <mergeCell ref="J313:K313"/>
    <mergeCell ref="M313:N313"/>
    <mergeCell ref="O313:P313"/>
    <mergeCell ref="A312:B312"/>
    <mergeCell ref="C312:D312"/>
    <mergeCell ref="G312:H312"/>
    <mergeCell ref="J312:K312"/>
    <mergeCell ref="M312:N312"/>
    <mergeCell ref="O312:P312"/>
    <mergeCell ref="A311:B311"/>
    <mergeCell ref="C311:D311"/>
    <mergeCell ref="G311:H311"/>
    <mergeCell ref="J311:K311"/>
    <mergeCell ref="M311:N311"/>
    <mergeCell ref="O311:P311"/>
    <mergeCell ref="A310:B310"/>
    <mergeCell ref="C310:D310"/>
    <mergeCell ref="G310:H310"/>
    <mergeCell ref="J310:K310"/>
    <mergeCell ref="M310:N310"/>
    <mergeCell ref="O310:P310"/>
    <mergeCell ref="A309:B309"/>
    <mergeCell ref="C309:D309"/>
    <mergeCell ref="G309:H309"/>
    <mergeCell ref="J309:K309"/>
    <mergeCell ref="M309:N309"/>
    <mergeCell ref="O309:P309"/>
    <mergeCell ref="A308:B308"/>
    <mergeCell ref="C308:D308"/>
    <mergeCell ref="G308:H308"/>
    <mergeCell ref="J308:K308"/>
    <mergeCell ref="M308:N308"/>
    <mergeCell ref="O308:P308"/>
    <mergeCell ref="A307:B307"/>
    <mergeCell ref="C307:D307"/>
    <mergeCell ref="G307:H307"/>
    <mergeCell ref="J307:K307"/>
    <mergeCell ref="M307:N307"/>
    <mergeCell ref="O307:P307"/>
    <mergeCell ref="A306:B306"/>
    <mergeCell ref="C306:D306"/>
    <mergeCell ref="G306:H306"/>
    <mergeCell ref="J306:K306"/>
    <mergeCell ref="M306:N306"/>
    <mergeCell ref="O306:P306"/>
    <mergeCell ref="A305:B305"/>
    <mergeCell ref="C305:D305"/>
    <mergeCell ref="G305:H305"/>
    <mergeCell ref="J305:K305"/>
    <mergeCell ref="M305:N305"/>
    <mergeCell ref="O305:P305"/>
    <mergeCell ref="A304:B304"/>
    <mergeCell ref="C304:D304"/>
    <mergeCell ref="G304:H304"/>
    <mergeCell ref="J304:K304"/>
    <mergeCell ref="M304:N304"/>
    <mergeCell ref="O304:P304"/>
    <mergeCell ref="A303:B303"/>
    <mergeCell ref="C303:D303"/>
    <mergeCell ref="G303:H303"/>
    <mergeCell ref="J303:K303"/>
    <mergeCell ref="M303:N303"/>
    <mergeCell ref="O303:P303"/>
    <mergeCell ref="A302:B302"/>
    <mergeCell ref="C302:D302"/>
    <mergeCell ref="G302:H302"/>
    <mergeCell ref="J302:K302"/>
    <mergeCell ref="M302:N302"/>
    <mergeCell ref="O302:P302"/>
    <mergeCell ref="A301:B301"/>
    <mergeCell ref="C301:D301"/>
    <mergeCell ref="G301:H301"/>
    <mergeCell ref="J301:K301"/>
    <mergeCell ref="M301:N301"/>
    <mergeCell ref="O301:P301"/>
    <mergeCell ref="A300:B300"/>
    <mergeCell ref="C300:D300"/>
    <mergeCell ref="G300:H300"/>
    <mergeCell ref="J300:K300"/>
    <mergeCell ref="M300:N300"/>
    <mergeCell ref="O300:P300"/>
    <mergeCell ref="A299:B299"/>
    <mergeCell ref="C299:D299"/>
    <mergeCell ref="G299:H299"/>
    <mergeCell ref="J299:K299"/>
    <mergeCell ref="M299:N299"/>
    <mergeCell ref="O299:P299"/>
    <mergeCell ref="A298:B298"/>
    <mergeCell ref="C298:D298"/>
    <mergeCell ref="G298:H298"/>
    <mergeCell ref="J298:K298"/>
    <mergeCell ref="M298:N298"/>
    <mergeCell ref="O298:P298"/>
    <mergeCell ref="A297:B297"/>
    <mergeCell ref="C297:D297"/>
    <mergeCell ref="G297:H297"/>
    <mergeCell ref="J297:K297"/>
    <mergeCell ref="M297:N297"/>
    <mergeCell ref="O297:P297"/>
    <mergeCell ref="A296:B296"/>
    <mergeCell ref="C296:D296"/>
    <mergeCell ref="G296:H296"/>
    <mergeCell ref="J296:K296"/>
    <mergeCell ref="M296:N296"/>
    <mergeCell ref="O296:P296"/>
    <mergeCell ref="A295:B295"/>
    <mergeCell ref="C295:D295"/>
    <mergeCell ref="G295:H295"/>
    <mergeCell ref="J295:K295"/>
    <mergeCell ref="M295:N295"/>
    <mergeCell ref="O295:P295"/>
    <mergeCell ref="A294:B294"/>
    <mergeCell ref="C294:D294"/>
    <mergeCell ref="G294:H294"/>
    <mergeCell ref="J294:K294"/>
    <mergeCell ref="M294:N294"/>
    <mergeCell ref="O294:P294"/>
    <mergeCell ref="A293:B293"/>
    <mergeCell ref="C293:D293"/>
    <mergeCell ref="G293:H293"/>
    <mergeCell ref="J293:K293"/>
    <mergeCell ref="M293:N293"/>
    <mergeCell ref="O293:P293"/>
    <mergeCell ref="A292:B292"/>
    <mergeCell ref="C292:D292"/>
    <mergeCell ref="G292:H292"/>
    <mergeCell ref="J292:K292"/>
    <mergeCell ref="M292:N292"/>
    <mergeCell ref="O292:P292"/>
    <mergeCell ref="A291:B291"/>
    <mergeCell ref="C291:D291"/>
    <mergeCell ref="G291:H291"/>
    <mergeCell ref="J291:K291"/>
    <mergeCell ref="M291:N291"/>
    <mergeCell ref="O291:P291"/>
    <mergeCell ref="A290:B290"/>
    <mergeCell ref="C290:D290"/>
    <mergeCell ref="G290:H290"/>
    <mergeCell ref="J290:K290"/>
    <mergeCell ref="M290:N290"/>
    <mergeCell ref="O290:P290"/>
    <mergeCell ref="A289:B289"/>
    <mergeCell ref="C289:D289"/>
    <mergeCell ref="G289:H289"/>
    <mergeCell ref="J289:K289"/>
    <mergeCell ref="M289:N289"/>
    <mergeCell ref="O289:P289"/>
    <mergeCell ref="A288:B288"/>
    <mergeCell ref="C288:D288"/>
    <mergeCell ref="G288:H288"/>
    <mergeCell ref="J288:K288"/>
    <mergeCell ref="M288:N288"/>
    <mergeCell ref="O288:P288"/>
    <mergeCell ref="A287:B287"/>
    <mergeCell ref="C287:D287"/>
    <mergeCell ref="G287:H287"/>
    <mergeCell ref="J287:K287"/>
    <mergeCell ref="M287:N287"/>
    <mergeCell ref="O287:P287"/>
    <mergeCell ref="A286:B286"/>
    <mergeCell ref="C286:D286"/>
    <mergeCell ref="G286:H286"/>
    <mergeCell ref="J286:K286"/>
    <mergeCell ref="M286:N286"/>
    <mergeCell ref="O286:P286"/>
    <mergeCell ref="A285:B285"/>
    <mergeCell ref="C285:D285"/>
    <mergeCell ref="G285:H285"/>
    <mergeCell ref="J285:K285"/>
    <mergeCell ref="M285:N285"/>
    <mergeCell ref="O285:P285"/>
    <mergeCell ref="A284:B284"/>
    <mergeCell ref="C284:D284"/>
    <mergeCell ref="G284:H284"/>
    <mergeCell ref="J284:K284"/>
    <mergeCell ref="M284:N284"/>
    <mergeCell ref="O284:P284"/>
    <mergeCell ref="A283:B283"/>
    <mergeCell ref="C283:D283"/>
    <mergeCell ref="G283:H283"/>
    <mergeCell ref="J283:K283"/>
    <mergeCell ref="M283:N283"/>
    <mergeCell ref="O283:P283"/>
    <mergeCell ref="A282:B282"/>
    <mergeCell ref="C282:D282"/>
    <mergeCell ref="G282:H282"/>
    <mergeCell ref="J282:K282"/>
    <mergeCell ref="M282:N282"/>
    <mergeCell ref="O282:P282"/>
    <mergeCell ref="A281:B281"/>
    <mergeCell ref="C281:D281"/>
    <mergeCell ref="G281:H281"/>
    <mergeCell ref="J281:K281"/>
    <mergeCell ref="M281:N281"/>
    <mergeCell ref="O281:P281"/>
    <mergeCell ref="A280:B280"/>
    <mergeCell ref="C280:D280"/>
    <mergeCell ref="G280:H280"/>
    <mergeCell ref="J280:K280"/>
    <mergeCell ref="M280:N280"/>
    <mergeCell ref="O280:P280"/>
    <mergeCell ref="A279:B279"/>
    <mergeCell ref="C279:D279"/>
    <mergeCell ref="G279:H279"/>
    <mergeCell ref="J279:K279"/>
    <mergeCell ref="M279:N279"/>
    <mergeCell ref="O279:P279"/>
    <mergeCell ref="A278:B278"/>
    <mergeCell ref="C278:D278"/>
    <mergeCell ref="G278:H278"/>
    <mergeCell ref="J278:K278"/>
    <mergeCell ref="M278:N278"/>
    <mergeCell ref="O278:P278"/>
    <mergeCell ref="A277:B277"/>
    <mergeCell ref="C277:D277"/>
    <mergeCell ref="G277:H277"/>
    <mergeCell ref="J277:K277"/>
    <mergeCell ref="M277:N277"/>
    <mergeCell ref="O277:P277"/>
    <mergeCell ref="A276:B276"/>
    <mergeCell ref="C276:D276"/>
    <mergeCell ref="G276:H276"/>
    <mergeCell ref="J276:K276"/>
    <mergeCell ref="M276:N276"/>
    <mergeCell ref="O276:P276"/>
    <mergeCell ref="A275:B275"/>
    <mergeCell ref="C275:D275"/>
    <mergeCell ref="G275:H275"/>
    <mergeCell ref="J275:K275"/>
    <mergeCell ref="M275:N275"/>
    <mergeCell ref="O275:P275"/>
    <mergeCell ref="A274:B274"/>
    <mergeCell ref="C274:D274"/>
    <mergeCell ref="G274:H274"/>
    <mergeCell ref="J274:K274"/>
    <mergeCell ref="M274:N274"/>
    <mergeCell ref="O274:P274"/>
    <mergeCell ref="A273:B273"/>
    <mergeCell ref="C273:D273"/>
    <mergeCell ref="G273:H273"/>
    <mergeCell ref="J273:K273"/>
    <mergeCell ref="M273:N273"/>
    <mergeCell ref="O273:P273"/>
    <mergeCell ref="A272:B272"/>
    <mergeCell ref="C272:D272"/>
    <mergeCell ref="G272:H272"/>
    <mergeCell ref="J272:K272"/>
    <mergeCell ref="M272:N272"/>
    <mergeCell ref="O272:P272"/>
    <mergeCell ref="A271:B271"/>
    <mergeCell ref="C271:D271"/>
    <mergeCell ref="G271:H271"/>
    <mergeCell ref="J271:K271"/>
    <mergeCell ref="M271:N271"/>
    <mergeCell ref="O271:P271"/>
    <mergeCell ref="A270:B270"/>
    <mergeCell ref="C270:D270"/>
    <mergeCell ref="G270:H270"/>
    <mergeCell ref="J270:K270"/>
    <mergeCell ref="M270:N270"/>
    <mergeCell ref="O270:P270"/>
    <mergeCell ref="A269:B269"/>
    <mergeCell ref="C269:D269"/>
    <mergeCell ref="G269:H269"/>
    <mergeCell ref="J269:K269"/>
    <mergeCell ref="M269:N269"/>
    <mergeCell ref="O269:P269"/>
    <mergeCell ref="A268:B268"/>
    <mergeCell ref="C268:D268"/>
    <mergeCell ref="G268:H268"/>
    <mergeCell ref="J268:K268"/>
    <mergeCell ref="M268:N268"/>
    <mergeCell ref="O268:P268"/>
    <mergeCell ref="A267:B267"/>
    <mergeCell ref="C267:D267"/>
    <mergeCell ref="G267:H267"/>
    <mergeCell ref="J267:K267"/>
    <mergeCell ref="M267:N267"/>
    <mergeCell ref="O267:P267"/>
    <mergeCell ref="A266:B266"/>
    <mergeCell ref="C266:D266"/>
    <mergeCell ref="G266:H266"/>
    <mergeCell ref="J266:K266"/>
    <mergeCell ref="M266:N266"/>
    <mergeCell ref="O266:P266"/>
    <mergeCell ref="A265:B265"/>
    <mergeCell ref="C265:D265"/>
    <mergeCell ref="G265:H265"/>
    <mergeCell ref="J265:K265"/>
    <mergeCell ref="M265:N265"/>
    <mergeCell ref="O265:P265"/>
    <mergeCell ref="A264:B264"/>
    <mergeCell ref="C264:D264"/>
    <mergeCell ref="G264:H264"/>
    <mergeCell ref="J264:K264"/>
    <mergeCell ref="M264:N264"/>
    <mergeCell ref="O264:P264"/>
    <mergeCell ref="A263:B263"/>
    <mergeCell ref="C263:D263"/>
    <mergeCell ref="G263:H263"/>
    <mergeCell ref="J263:K263"/>
    <mergeCell ref="M263:N263"/>
    <mergeCell ref="O263:P263"/>
    <mergeCell ref="A262:B262"/>
    <mergeCell ref="C262:D262"/>
    <mergeCell ref="G262:H262"/>
    <mergeCell ref="J262:K262"/>
    <mergeCell ref="M262:N262"/>
    <mergeCell ref="O262:P262"/>
    <mergeCell ref="A261:B261"/>
    <mergeCell ref="C261:D261"/>
    <mergeCell ref="G261:H261"/>
    <mergeCell ref="J261:K261"/>
    <mergeCell ref="M261:N261"/>
    <mergeCell ref="O261:P261"/>
    <mergeCell ref="A260:B260"/>
    <mergeCell ref="C260:D260"/>
    <mergeCell ref="G260:H260"/>
    <mergeCell ref="J260:K260"/>
    <mergeCell ref="M260:N260"/>
    <mergeCell ref="O260:P260"/>
    <mergeCell ref="A259:B259"/>
    <mergeCell ref="C259:D259"/>
    <mergeCell ref="G259:H259"/>
    <mergeCell ref="J259:K259"/>
    <mergeCell ref="M259:N259"/>
    <mergeCell ref="O259:P259"/>
    <mergeCell ref="A258:B258"/>
    <mergeCell ref="C258:D258"/>
    <mergeCell ref="G258:H258"/>
    <mergeCell ref="J258:K258"/>
    <mergeCell ref="M258:N258"/>
    <mergeCell ref="O258:P258"/>
    <mergeCell ref="A257:B257"/>
    <mergeCell ref="C257:D257"/>
    <mergeCell ref="G257:H257"/>
    <mergeCell ref="J257:K257"/>
    <mergeCell ref="M257:N257"/>
    <mergeCell ref="O257:P257"/>
    <mergeCell ref="A256:B256"/>
    <mergeCell ref="C256:D256"/>
    <mergeCell ref="G256:H256"/>
    <mergeCell ref="J256:K256"/>
    <mergeCell ref="M256:N256"/>
    <mergeCell ref="O256:P256"/>
    <mergeCell ref="A255:B255"/>
    <mergeCell ref="C255:D255"/>
    <mergeCell ref="G255:H255"/>
    <mergeCell ref="J255:K255"/>
    <mergeCell ref="M255:N255"/>
    <mergeCell ref="O255:P255"/>
    <mergeCell ref="A254:B254"/>
    <mergeCell ref="C254:D254"/>
    <mergeCell ref="G254:H254"/>
    <mergeCell ref="J254:K254"/>
    <mergeCell ref="M254:N254"/>
    <mergeCell ref="O254:P254"/>
    <mergeCell ref="A253:B253"/>
    <mergeCell ref="C253:D253"/>
    <mergeCell ref="G253:H253"/>
    <mergeCell ref="J253:K253"/>
    <mergeCell ref="M253:N253"/>
    <mergeCell ref="O253:P253"/>
    <mergeCell ref="A252:B252"/>
    <mergeCell ref="C252:D252"/>
    <mergeCell ref="G252:H252"/>
    <mergeCell ref="J252:K252"/>
    <mergeCell ref="M252:N252"/>
    <mergeCell ref="O252:P252"/>
    <mergeCell ref="A251:B251"/>
    <mergeCell ref="C251:D251"/>
    <mergeCell ref="G251:H251"/>
    <mergeCell ref="J251:K251"/>
    <mergeCell ref="M251:N251"/>
    <mergeCell ref="O251:P251"/>
    <mergeCell ref="A250:B250"/>
    <mergeCell ref="C250:D250"/>
    <mergeCell ref="G250:H250"/>
    <mergeCell ref="J250:K250"/>
    <mergeCell ref="M250:N250"/>
    <mergeCell ref="O250:P250"/>
    <mergeCell ref="A249:B249"/>
    <mergeCell ref="C249:D249"/>
    <mergeCell ref="G249:H249"/>
    <mergeCell ref="J249:K249"/>
    <mergeCell ref="M249:N249"/>
    <mergeCell ref="O249:P249"/>
    <mergeCell ref="A248:B248"/>
    <mergeCell ref="C248:D248"/>
    <mergeCell ref="G248:H248"/>
    <mergeCell ref="J248:K248"/>
    <mergeCell ref="M248:N248"/>
    <mergeCell ref="O248:P248"/>
    <mergeCell ref="A247:B247"/>
    <mergeCell ref="C247:D247"/>
    <mergeCell ref="G247:H247"/>
    <mergeCell ref="J247:K247"/>
    <mergeCell ref="M247:N247"/>
    <mergeCell ref="O247:P247"/>
    <mergeCell ref="A246:B246"/>
    <mergeCell ref="C246:D246"/>
    <mergeCell ref="G246:H246"/>
    <mergeCell ref="J246:K246"/>
    <mergeCell ref="M246:N246"/>
    <mergeCell ref="O246:P246"/>
    <mergeCell ref="A245:B245"/>
    <mergeCell ref="C245:D245"/>
    <mergeCell ref="G245:H245"/>
    <mergeCell ref="J245:K245"/>
    <mergeCell ref="M245:N245"/>
    <mergeCell ref="O245:P245"/>
    <mergeCell ref="A244:B244"/>
    <mergeCell ref="C244:D244"/>
    <mergeCell ref="G244:H244"/>
    <mergeCell ref="J244:K244"/>
    <mergeCell ref="M244:N244"/>
    <mergeCell ref="O244:P244"/>
    <mergeCell ref="A243:B243"/>
    <mergeCell ref="C243:D243"/>
    <mergeCell ref="G243:H243"/>
    <mergeCell ref="J243:K243"/>
    <mergeCell ref="M243:N243"/>
    <mergeCell ref="O243:P243"/>
    <mergeCell ref="A242:B242"/>
    <mergeCell ref="C242:D242"/>
    <mergeCell ref="G242:H242"/>
    <mergeCell ref="J242:K242"/>
    <mergeCell ref="M242:N242"/>
    <mergeCell ref="O242:P242"/>
    <mergeCell ref="A241:B241"/>
    <mergeCell ref="C241:D241"/>
    <mergeCell ref="G241:H241"/>
    <mergeCell ref="J241:K241"/>
    <mergeCell ref="M241:N241"/>
    <mergeCell ref="O241:P241"/>
    <mergeCell ref="A240:B240"/>
    <mergeCell ref="C240:D240"/>
    <mergeCell ref="G240:H240"/>
    <mergeCell ref="J240:K240"/>
    <mergeCell ref="M240:N240"/>
    <mergeCell ref="O240:P240"/>
    <mergeCell ref="A239:B239"/>
    <mergeCell ref="C239:D239"/>
    <mergeCell ref="G239:H239"/>
    <mergeCell ref="J239:K239"/>
    <mergeCell ref="M239:N239"/>
    <mergeCell ref="O239:P239"/>
    <mergeCell ref="A238:B238"/>
    <mergeCell ref="C238:D238"/>
    <mergeCell ref="G238:H238"/>
    <mergeCell ref="J238:K238"/>
    <mergeCell ref="M238:N238"/>
    <mergeCell ref="O238:P238"/>
    <mergeCell ref="A237:B237"/>
    <mergeCell ref="C237:D237"/>
    <mergeCell ref="G237:H237"/>
    <mergeCell ref="J237:K237"/>
    <mergeCell ref="M237:N237"/>
    <mergeCell ref="O237:P237"/>
    <mergeCell ref="A236:B236"/>
    <mergeCell ref="C236:D236"/>
    <mergeCell ref="G236:H236"/>
    <mergeCell ref="J236:K236"/>
    <mergeCell ref="M236:N236"/>
    <mergeCell ref="O236:P236"/>
    <mergeCell ref="A235:B235"/>
    <mergeCell ref="C235:D235"/>
    <mergeCell ref="G235:H235"/>
    <mergeCell ref="J235:K235"/>
    <mergeCell ref="M235:N235"/>
    <mergeCell ref="O235:P235"/>
    <mergeCell ref="A234:B234"/>
    <mergeCell ref="C234:D234"/>
    <mergeCell ref="G234:H234"/>
    <mergeCell ref="J234:K234"/>
    <mergeCell ref="M234:N234"/>
    <mergeCell ref="O234:P234"/>
    <mergeCell ref="A233:B233"/>
    <mergeCell ref="C233:D233"/>
    <mergeCell ref="G233:H233"/>
    <mergeCell ref="J233:K233"/>
    <mergeCell ref="M233:N233"/>
    <mergeCell ref="O233:P233"/>
    <mergeCell ref="A232:B232"/>
    <mergeCell ref="C232:D232"/>
    <mergeCell ref="G232:H232"/>
    <mergeCell ref="J232:K232"/>
    <mergeCell ref="M232:N232"/>
    <mergeCell ref="O232:P232"/>
    <mergeCell ref="A231:B231"/>
    <mergeCell ref="C231:D231"/>
    <mergeCell ref="G231:H231"/>
    <mergeCell ref="J231:K231"/>
    <mergeCell ref="M231:N231"/>
    <mergeCell ref="O231:P231"/>
    <mergeCell ref="A230:B230"/>
    <mergeCell ref="C230:D230"/>
    <mergeCell ref="G230:H230"/>
    <mergeCell ref="J230:K230"/>
    <mergeCell ref="M230:N230"/>
    <mergeCell ref="O230:P230"/>
    <mergeCell ref="A229:B229"/>
    <mergeCell ref="C229:D229"/>
    <mergeCell ref="G229:H229"/>
    <mergeCell ref="J229:K229"/>
    <mergeCell ref="M229:N229"/>
    <mergeCell ref="O229:P229"/>
    <mergeCell ref="A228:B228"/>
    <mergeCell ref="C228:D228"/>
    <mergeCell ref="G228:H228"/>
    <mergeCell ref="J228:K228"/>
    <mergeCell ref="M228:N228"/>
    <mergeCell ref="O228:P228"/>
    <mergeCell ref="A227:B227"/>
    <mergeCell ref="C227:D227"/>
    <mergeCell ref="G227:H227"/>
    <mergeCell ref="J227:K227"/>
    <mergeCell ref="M227:N227"/>
    <mergeCell ref="O227:P227"/>
    <mergeCell ref="A226:B226"/>
    <mergeCell ref="C226:D226"/>
    <mergeCell ref="G226:H226"/>
    <mergeCell ref="J226:K226"/>
    <mergeCell ref="M226:N226"/>
    <mergeCell ref="O226:P226"/>
    <mergeCell ref="A225:B225"/>
    <mergeCell ref="C225:D225"/>
    <mergeCell ref="G225:H225"/>
    <mergeCell ref="J225:K225"/>
    <mergeCell ref="M225:N225"/>
    <mergeCell ref="O225:P225"/>
    <mergeCell ref="A224:B224"/>
    <mergeCell ref="C224:D224"/>
    <mergeCell ref="G224:H224"/>
    <mergeCell ref="J224:K224"/>
    <mergeCell ref="M224:N224"/>
    <mergeCell ref="O224:P224"/>
    <mergeCell ref="A223:B223"/>
    <mergeCell ref="C223:D223"/>
    <mergeCell ref="G223:H223"/>
    <mergeCell ref="J223:K223"/>
    <mergeCell ref="M223:N223"/>
    <mergeCell ref="O223:P223"/>
    <mergeCell ref="A222:B222"/>
    <mergeCell ref="C222:D222"/>
    <mergeCell ref="G222:H222"/>
    <mergeCell ref="J222:K222"/>
    <mergeCell ref="M222:N222"/>
    <mergeCell ref="O222:P222"/>
    <mergeCell ref="A221:B221"/>
    <mergeCell ref="C221:D221"/>
    <mergeCell ref="G221:H221"/>
    <mergeCell ref="J221:K221"/>
    <mergeCell ref="M221:N221"/>
    <mergeCell ref="O221:P221"/>
    <mergeCell ref="A220:B220"/>
    <mergeCell ref="C220:D220"/>
    <mergeCell ref="G220:H220"/>
    <mergeCell ref="J220:K220"/>
    <mergeCell ref="M220:N220"/>
    <mergeCell ref="O220:P220"/>
    <mergeCell ref="A219:B219"/>
    <mergeCell ref="C219:D219"/>
    <mergeCell ref="G219:H219"/>
    <mergeCell ref="J219:K219"/>
    <mergeCell ref="M219:N219"/>
    <mergeCell ref="O219:P219"/>
    <mergeCell ref="A218:B218"/>
    <mergeCell ref="C218:D218"/>
    <mergeCell ref="G218:H218"/>
    <mergeCell ref="J218:K218"/>
    <mergeCell ref="M218:N218"/>
    <mergeCell ref="O218:P218"/>
    <mergeCell ref="A217:B217"/>
    <mergeCell ref="C217:D217"/>
    <mergeCell ref="G217:H217"/>
    <mergeCell ref="J217:K217"/>
    <mergeCell ref="M217:N217"/>
    <mergeCell ref="O217:P217"/>
    <mergeCell ref="A216:B216"/>
    <mergeCell ref="C216:D216"/>
    <mergeCell ref="G216:H216"/>
    <mergeCell ref="J216:K216"/>
    <mergeCell ref="M216:N216"/>
    <mergeCell ref="O216:P216"/>
    <mergeCell ref="A215:B215"/>
    <mergeCell ref="C215:D215"/>
    <mergeCell ref="G215:H215"/>
    <mergeCell ref="J215:K215"/>
    <mergeCell ref="M215:N215"/>
    <mergeCell ref="O215:P215"/>
    <mergeCell ref="A214:B214"/>
    <mergeCell ref="C214:D214"/>
    <mergeCell ref="G214:H214"/>
    <mergeCell ref="J214:K214"/>
    <mergeCell ref="M214:N214"/>
    <mergeCell ref="O214:P214"/>
    <mergeCell ref="A213:B213"/>
    <mergeCell ref="C213:D213"/>
    <mergeCell ref="G213:H213"/>
    <mergeCell ref="J213:K213"/>
    <mergeCell ref="M213:N213"/>
    <mergeCell ref="O213:P213"/>
    <mergeCell ref="A212:B212"/>
    <mergeCell ref="C212:D212"/>
    <mergeCell ref="G212:H212"/>
    <mergeCell ref="J212:K212"/>
    <mergeCell ref="M212:N212"/>
    <mergeCell ref="O212:P212"/>
    <mergeCell ref="A211:B211"/>
    <mergeCell ref="C211:D211"/>
    <mergeCell ref="G211:H211"/>
    <mergeCell ref="J211:K211"/>
    <mergeCell ref="M211:N211"/>
    <mergeCell ref="O211:P211"/>
    <mergeCell ref="A210:B210"/>
    <mergeCell ref="C210:D210"/>
    <mergeCell ref="G210:H210"/>
    <mergeCell ref="J210:K210"/>
    <mergeCell ref="M210:N210"/>
    <mergeCell ref="O210:P210"/>
    <mergeCell ref="A209:B209"/>
    <mergeCell ref="C209:D209"/>
    <mergeCell ref="G209:H209"/>
    <mergeCell ref="J209:K209"/>
    <mergeCell ref="M209:N209"/>
    <mergeCell ref="O209:P209"/>
    <mergeCell ref="A208:B208"/>
    <mergeCell ref="C208:D208"/>
    <mergeCell ref="G208:H208"/>
    <mergeCell ref="J208:K208"/>
    <mergeCell ref="M208:N208"/>
    <mergeCell ref="O208:P208"/>
    <mergeCell ref="A207:B207"/>
    <mergeCell ref="C207:D207"/>
    <mergeCell ref="G207:H207"/>
    <mergeCell ref="J207:K207"/>
    <mergeCell ref="M207:N207"/>
    <mergeCell ref="O207:P207"/>
    <mergeCell ref="A206:B206"/>
    <mergeCell ref="C206:D206"/>
    <mergeCell ref="G206:H206"/>
    <mergeCell ref="J206:K206"/>
    <mergeCell ref="M206:N206"/>
    <mergeCell ref="O206:P206"/>
    <mergeCell ref="A205:B205"/>
    <mergeCell ref="C205:D205"/>
    <mergeCell ref="G205:H205"/>
    <mergeCell ref="J205:K205"/>
    <mergeCell ref="M205:N205"/>
    <mergeCell ref="O205:P205"/>
    <mergeCell ref="A204:B204"/>
    <mergeCell ref="C204:D204"/>
    <mergeCell ref="G204:H204"/>
    <mergeCell ref="J204:K204"/>
    <mergeCell ref="M204:N204"/>
    <mergeCell ref="O204:P204"/>
    <mergeCell ref="A203:B203"/>
    <mergeCell ref="C203:D203"/>
    <mergeCell ref="G203:H203"/>
    <mergeCell ref="J203:K203"/>
    <mergeCell ref="M203:N203"/>
    <mergeCell ref="O203:P203"/>
    <mergeCell ref="A202:B202"/>
    <mergeCell ref="C202:D202"/>
    <mergeCell ref="G202:H202"/>
    <mergeCell ref="J202:K202"/>
    <mergeCell ref="M202:N202"/>
    <mergeCell ref="O202:P202"/>
    <mergeCell ref="A201:B201"/>
    <mergeCell ref="C201:D201"/>
    <mergeCell ref="G201:H201"/>
    <mergeCell ref="J201:K201"/>
    <mergeCell ref="M201:N201"/>
    <mergeCell ref="O201:P201"/>
    <mergeCell ref="A200:B200"/>
    <mergeCell ref="C200:D200"/>
    <mergeCell ref="G200:H200"/>
    <mergeCell ref="J200:K200"/>
    <mergeCell ref="M200:N200"/>
    <mergeCell ref="O200:P200"/>
    <mergeCell ref="A199:B199"/>
    <mergeCell ref="C199:D199"/>
    <mergeCell ref="G199:H199"/>
    <mergeCell ref="J199:K199"/>
    <mergeCell ref="M199:N199"/>
    <mergeCell ref="O199:P199"/>
    <mergeCell ref="A198:B198"/>
    <mergeCell ref="C198:D198"/>
    <mergeCell ref="G198:H198"/>
    <mergeCell ref="J198:K198"/>
    <mergeCell ref="M198:N198"/>
    <mergeCell ref="O198:P198"/>
    <mergeCell ref="A197:B197"/>
    <mergeCell ref="C197:D197"/>
    <mergeCell ref="G197:H197"/>
    <mergeCell ref="J197:K197"/>
    <mergeCell ref="M197:N197"/>
    <mergeCell ref="O197:P197"/>
    <mergeCell ref="A196:B196"/>
    <mergeCell ref="C196:D196"/>
    <mergeCell ref="G196:H196"/>
    <mergeCell ref="J196:K196"/>
    <mergeCell ref="M196:N196"/>
    <mergeCell ref="O196:P196"/>
    <mergeCell ref="A195:B195"/>
    <mergeCell ref="C195:D195"/>
    <mergeCell ref="G195:H195"/>
    <mergeCell ref="J195:K195"/>
    <mergeCell ref="M195:N195"/>
    <mergeCell ref="O195:P195"/>
    <mergeCell ref="A194:B194"/>
    <mergeCell ref="C194:D194"/>
    <mergeCell ref="G194:H194"/>
    <mergeCell ref="J194:K194"/>
    <mergeCell ref="M194:N194"/>
    <mergeCell ref="O194:P194"/>
    <mergeCell ref="A193:B193"/>
    <mergeCell ref="C193:D193"/>
    <mergeCell ref="G193:H193"/>
    <mergeCell ref="J193:K193"/>
    <mergeCell ref="M193:N193"/>
    <mergeCell ref="O193:P193"/>
    <mergeCell ref="A192:B192"/>
    <mergeCell ref="C192:D192"/>
    <mergeCell ref="G192:H192"/>
    <mergeCell ref="J192:K192"/>
    <mergeCell ref="M192:N192"/>
    <mergeCell ref="O192:P192"/>
    <mergeCell ref="A191:B191"/>
    <mergeCell ref="C191:D191"/>
    <mergeCell ref="G191:H191"/>
    <mergeCell ref="J191:K191"/>
    <mergeCell ref="M191:N191"/>
    <mergeCell ref="O191:P191"/>
    <mergeCell ref="A190:B190"/>
    <mergeCell ref="C190:D190"/>
    <mergeCell ref="G190:H190"/>
    <mergeCell ref="J190:K190"/>
    <mergeCell ref="M190:N190"/>
    <mergeCell ref="O190:P190"/>
    <mergeCell ref="A189:B189"/>
    <mergeCell ref="C189:D189"/>
    <mergeCell ref="G189:H189"/>
    <mergeCell ref="J189:K189"/>
    <mergeCell ref="M189:N189"/>
    <mergeCell ref="O189:P189"/>
    <mergeCell ref="A188:B188"/>
    <mergeCell ref="C188:D188"/>
    <mergeCell ref="G188:H188"/>
    <mergeCell ref="J188:K188"/>
    <mergeCell ref="M188:N188"/>
    <mergeCell ref="O188:P188"/>
    <mergeCell ref="A187:B187"/>
    <mergeCell ref="C187:D187"/>
    <mergeCell ref="G187:H187"/>
    <mergeCell ref="J187:K187"/>
    <mergeCell ref="M187:N187"/>
    <mergeCell ref="O187:P187"/>
    <mergeCell ref="A186:B186"/>
    <mergeCell ref="C186:D186"/>
    <mergeCell ref="G186:H186"/>
    <mergeCell ref="J186:K186"/>
    <mergeCell ref="M186:N186"/>
    <mergeCell ref="O186:P186"/>
    <mergeCell ref="A185:B185"/>
    <mergeCell ref="C185:D185"/>
    <mergeCell ref="G185:H185"/>
    <mergeCell ref="J185:K185"/>
    <mergeCell ref="M185:N185"/>
    <mergeCell ref="O185:P185"/>
    <mergeCell ref="A184:B184"/>
    <mergeCell ref="C184:D184"/>
    <mergeCell ref="G184:H184"/>
    <mergeCell ref="J184:K184"/>
    <mergeCell ref="M184:N184"/>
    <mergeCell ref="O184:P184"/>
    <mergeCell ref="A183:B183"/>
    <mergeCell ref="C183:D183"/>
    <mergeCell ref="G183:H183"/>
    <mergeCell ref="J183:K183"/>
    <mergeCell ref="M183:N183"/>
    <mergeCell ref="O183:P183"/>
    <mergeCell ref="A182:B182"/>
    <mergeCell ref="C182:D182"/>
    <mergeCell ref="G182:H182"/>
    <mergeCell ref="J182:K182"/>
    <mergeCell ref="M182:N182"/>
    <mergeCell ref="O182:P182"/>
    <mergeCell ref="A181:B181"/>
    <mergeCell ref="C181:D181"/>
    <mergeCell ref="G181:H181"/>
    <mergeCell ref="J181:K181"/>
    <mergeCell ref="M181:N181"/>
    <mergeCell ref="O181:P181"/>
    <mergeCell ref="A180:B180"/>
    <mergeCell ref="C180:D180"/>
    <mergeCell ref="G180:H180"/>
    <mergeCell ref="J180:K180"/>
    <mergeCell ref="M180:N180"/>
    <mergeCell ref="O180:P180"/>
    <mergeCell ref="A179:B179"/>
    <mergeCell ref="C179:D179"/>
    <mergeCell ref="G179:H179"/>
    <mergeCell ref="J179:K179"/>
    <mergeCell ref="M179:N179"/>
    <mergeCell ref="O179:P179"/>
    <mergeCell ref="A178:B178"/>
    <mergeCell ref="C178:D178"/>
    <mergeCell ref="G178:H178"/>
    <mergeCell ref="J178:K178"/>
    <mergeCell ref="M178:N178"/>
    <mergeCell ref="O178:P178"/>
    <mergeCell ref="A177:B177"/>
    <mergeCell ref="C177:D177"/>
    <mergeCell ref="G177:H177"/>
    <mergeCell ref="J177:K177"/>
    <mergeCell ref="M177:N177"/>
    <mergeCell ref="O177:P177"/>
    <mergeCell ref="A176:B176"/>
    <mergeCell ref="C176:D176"/>
    <mergeCell ref="G176:H176"/>
    <mergeCell ref="J176:K176"/>
    <mergeCell ref="M176:N176"/>
    <mergeCell ref="O176:P176"/>
    <mergeCell ref="A175:B175"/>
    <mergeCell ref="C175:D175"/>
    <mergeCell ref="G175:H175"/>
    <mergeCell ref="J175:K175"/>
    <mergeCell ref="M175:N175"/>
    <mergeCell ref="O175:P175"/>
    <mergeCell ref="A174:B174"/>
    <mergeCell ref="C174:D174"/>
    <mergeCell ref="G174:H174"/>
    <mergeCell ref="J174:K174"/>
    <mergeCell ref="M174:N174"/>
    <mergeCell ref="O174:P174"/>
    <mergeCell ref="A173:B173"/>
    <mergeCell ref="C173:D173"/>
    <mergeCell ref="G173:H173"/>
    <mergeCell ref="J173:K173"/>
    <mergeCell ref="M173:N173"/>
    <mergeCell ref="O173:P173"/>
    <mergeCell ref="A172:B172"/>
    <mergeCell ref="C172:D172"/>
    <mergeCell ref="G172:H172"/>
    <mergeCell ref="J172:K172"/>
    <mergeCell ref="M172:N172"/>
    <mergeCell ref="O172:P172"/>
    <mergeCell ref="A171:B171"/>
    <mergeCell ref="C171:D171"/>
    <mergeCell ref="G171:H171"/>
    <mergeCell ref="J171:K171"/>
    <mergeCell ref="M171:N171"/>
    <mergeCell ref="O171:P171"/>
    <mergeCell ref="A170:B170"/>
    <mergeCell ref="C170:D170"/>
    <mergeCell ref="G170:H170"/>
    <mergeCell ref="J170:K170"/>
    <mergeCell ref="M170:N170"/>
    <mergeCell ref="O170:P170"/>
    <mergeCell ref="A169:B169"/>
    <mergeCell ref="C169:D169"/>
    <mergeCell ref="G169:H169"/>
    <mergeCell ref="J169:K169"/>
    <mergeCell ref="M169:N169"/>
    <mergeCell ref="O169:P169"/>
    <mergeCell ref="A168:B168"/>
    <mergeCell ref="C168:D168"/>
    <mergeCell ref="G168:H168"/>
    <mergeCell ref="J168:K168"/>
    <mergeCell ref="M168:N168"/>
    <mergeCell ref="O168:P168"/>
    <mergeCell ref="A167:B167"/>
    <mergeCell ref="C167:D167"/>
    <mergeCell ref="G167:H167"/>
    <mergeCell ref="J167:K167"/>
    <mergeCell ref="M167:N167"/>
    <mergeCell ref="O167:P167"/>
    <mergeCell ref="A166:B166"/>
    <mergeCell ref="C166:D166"/>
    <mergeCell ref="G166:H166"/>
    <mergeCell ref="J166:K166"/>
    <mergeCell ref="M166:N166"/>
    <mergeCell ref="O166:P166"/>
    <mergeCell ref="A165:B165"/>
    <mergeCell ref="C165:D165"/>
    <mergeCell ref="G165:H165"/>
    <mergeCell ref="J165:K165"/>
    <mergeCell ref="M165:N165"/>
    <mergeCell ref="O165:P165"/>
    <mergeCell ref="A164:B164"/>
    <mergeCell ref="C164:D164"/>
    <mergeCell ref="G164:H164"/>
    <mergeCell ref="J164:K164"/>
    <mergeCell ref="M164:N164"/>
    <mergeCell ref="O164:P164"/>
    <mergeCell ref="A163:B163"/>
    <mergeCell ref="C163:D163"/>
    <mergeCell ref="G163:H163"/>
    <mergeCell ref="J163:K163"/>
    <mergeCell ref="M163:N163"/>
    <mergeCell ref="O163:P163"/>
    <mergeCell ref="A162:B162"/>
    <mergeCell ref="C162:D162"/>
    <mergeCell ref="G162:H162"/>
    <mergeCell ref="J162:K162"/>
    <mergeCell ref="M162:N162"/>
    <mergeCell ref="O162:P162"/>
    <mergeCell ref="A161:B161"/>
    <mergeCell ref="C161:D161"/>
    <mergeCell ref="G161:H161"/>
    <mergeCell ref="J161:K161"/>
    <mergeCell ref="M161:N161"/>
    <mergeCell ref="O161:P161"/>
    <mergeCell ref="A160:B160"/>
    <mergeCell ref="C160:D160"/>
    <mergeCell ref="G160:H160"/>
    <mergeCell ref="J160:K160"/>
    <mergeCell ref="M160:N160"/>
    <mergeCell ref="O160:P160"/>
    <mergeCell ref="A159:B159"/>
    <mergeCell ref="C159:D159"/>
    <mergeCell ref="G159:H159"/>
    <mergeCell ref="J159:K159"/>
    <mergeCell ref="M159:N159"/>
    <mergeCell ref="O159:P159"/>
    <mergeCell ref="A158:B158"/>
    <mergeCell ref="C158:D158"/>
    <mergeCell ref="G158:H158"/>
    <mergeCell ref="J158:K158"/>
    <mergeCell ref="M158:N158"/>
    <mergeCell ref="O158:P158"/>
    <mergeCell ref="A157:B157"/>
    <mergeCell ref="C157:D157"/>
    <mergeCell ref="G157:H157"/>
    <mergeCell ref="J157:K157"/>
    <mergeCell ref="M157:N157"/>
    <mergeCell ref="O157:P157"/>
    <mergeCell ref="A156:B156"/>
    <mergeCell ref="C156:D156"/>
    <mergeCell ref="G156:H156"/>
    <mergeCell ref="J156:K156"/>
    <mergeCell ref="M156:N156"/>
    <mergeCell ref="O156:P156"/>
    <mergeCell ref="A155:B155"/>
    <mergeCell ref="C155:D155"/>
    <mergeCell ref="G155:H155"/>
    <mergeCell ref="J155:K155"/>
    <mergeCell ref="M155:N155"/>
    <mergeCell ref="O155:P155"/>
    <mergeCell ref="A154:B154"/>
    <mergeCell ref="C154:D154"/>
    <mergeCell ref="G154:H154"/>
    <mergeCell ref="J154:K154"/>
    <mergeCell ref="M154:N154"/>
    <mergeCell ref="O154:P154"/>
    <mergeCell ref="A153:B153"/>
    <mergeCell ref="C153:D153"/>
    <mergeCell ref="G153:H153"/>
    <mergeCell ref="J153:K153"/>
    <mergeCell ref="M153:N153"/>
    <mergeCell ref="O153:P153"/>
    <mergeCell ref="A152:B152"/>
    <mergeCell ref="C152:D152"/>
    <mergeCell ref="G152:H152"/>
    <mergeCell ref="J152:K152"/>
    <mergeCell ref="M152:N152"/>
    <mergeCell ref="O152:P152"/>
    <mergeCell ref="A151:B151"/>
    <mergeCell ref="C151:D151"/>
    <mergeCell ref="G151:H151"/>
    <mergeCell ref="J151:K151"/>
    <mergeCell ref="M151:N151"/>
    <mergeCell ref="O151:P151"/>
    <mergeCell ref="A150:B150"/>
    <mergeCell ref="C150:D150"/>
    <mergeCell ref="G150:H150"/>
    <mergeCell ref="J150:K150"/>
    <mergeCell ref="M150:N150"/>
    <mergeCell ref="O150:P150"/>
    <mergeCell ref="A149:B149"/>
    <mergeCell ref="C149:D149"/>
    <mergeCell ref="G149:H149"/>
    <mergeCell ref="J149:K149"/>
    <mergeCell ref="M149:N149"/>
    <mergeCell ref="O149:P149"/>
    <mergeCell ref="A148:B148"/>
    <mergeCell ref="C148:D148"/>
    <mergeCell ref="G148:H148"/>
    <mergeCell ref="J148:K148"/>
    <mergeCell ref="M148:N148"/>
    <mergeCell ref="O148:P148"/>
    <mergeCell ref="A147:B147"/>
    <mergeCell ref="C147:D147"/>
    <mergeCell ref="G147:H147"/>
    <mergeCell ref="J147:K147"/>
    <mergeCell ref="M147:N147"/>
    <mergeCell ref="O147:P147"/>
    <mergeCell ref="A146:B146"/>
    <mergeCell ref="C146:D146"/>
    <mergeCell ref="G146:H146"/>
    <mergeCell ref="J146:K146"/>
    <mergeCell ref="M146:N146"/>
    <mergeCell ref="O146:P146"/>
    <mergeCell ref="A145:B145"/>
    <mergeCell ref="C145:D145"/>
    <mergeCell ref="G145:H145"/>
    <mergeCell ref="J145:K145"/>
    <mergeCell ref="M145:N145"/>
    <mergeCell ref="O145:P145"/>
    <mergeCell ref="A144:B144"/>
    <mergeCell ref="C144:D144"/>
    <mergeCell ref="G144:H144"/>
    <mergeCell ref="J144:K144"/>
    <mergeCell ref="M144:N144"/>
    <mergeCell ref="O144:P144"/>
    <mergeCell ref="A143:B143"/>
    <mergeCell ref="C143:D143"/>
    <mergeCell ref="G143:H143"/>
    <mergeCell ref="J143:K143"/>
    <mergeCell ref="M143:N143"/>
    <mergeCell ref="O143:P143"/>
    <mergeCell ref="A142:B142"/>
    <mergeCell ref="C142:D142"/>
    <mergeCell ref="G142:H142"/>
    <mergeCell ref="J142:K142"/>
    <mergeCell ref="M142:N142"/>
    <mergeCell ref="O142:P142"/>
    <mergeCell ref="A141:B141"/>
    <mergeCell ref="C141:D141"/>
    <mergeCell ref="G141:H141"/>
    <mergeCell ref="J141:K141"/>
    <mergeCell ref="M141:N141"/>
    <mergeCell ref="O141:P141"/>
    <mergeCell ref="A140:B140"/>
    <mergeCell ref="C140:D140"/>
    <mergeCell ref="G140:H140"/>
    <mergeCell ref="J140:K140"/>
    <mergeCell ref="M140:N140"/>
    <mergeCell ref="O140:P140"/>
    <mergeCell ref="A139:B139"/>
    <mergeCell ref="C139:D139"/>
    <mergeCell ref="G139:H139"/>
    <mergeCell ref="J139:K139"/>
    <mergeCell ref="M139:N139"/>
    <mergeCell ref="O139:P139"/>
    <mergeCell ref="A138:B138"/>
    <mergeCell ref="C138:D138"/>
    <mergeCell ref="G138:H138"/>
    <mergeCell ref="J138:K138"/>
    <mergeCell ref="M138:N138"/>
    <mergeCell ref="O138:P138"/>
    <mergeCell ref="A137:B137"/>
    <mergeCell ref="C137:D137"/>
    <mergeCell ref="G137:H137"/>
    <mergeCell ref="J137:K137"/>
    <mergeCell ref="M137:N137"/>
    <mergeCell ref="O137:P137"/>
    <mergeCell ref="A136:B136"/>
    <mergeCell ref="C136:D136"/>
    <mergeCell ref="G136:H136"/>
    <mergeCell ref="J136:K136"/>
    <mergeCell ref="M136:N136"/>
    <mergeCell ref="O136:P136"/>
    <mergeCell ref="A135:B135"/>
    <mergeCell ref="C135:D135"/>
    <mergeCell ref="G135:H135"/>
    <mergeCell ref="J135:K135"/>
    <mergeCell ref="M135:N135"/>
    <mergeCell ref="O135:P135"/>
    <mergeCell ref="A134:B134"/>
    <mergeCell ref="C134:D134"/>
    <mergeCell ref="G134:H134"/>
    <mergeCell ref="J134:K134"/>
    <mergeCell ref="M134:N134"/>
    <mergeCell ref="O134:P134"/>
    <mergeCell ref="A133:B133"/>
    <mergeCell ref="C133:D133"/>
    <mergeCell ref="G133:H133"/>
    <mergeCell ref="J133:K133"/>
    <mergeCell ref="M133:N133"/>
    <mergeCell ref="O133:P133"/>
    <mergeCell ref="A132:B132"/>
    <mergeCell ref="C132:D132"/>
    <mergeCell ref="G132:H132"/>
    <mergeCell ref="J132:K132"/>
    <mergeCell ref="M132:N132"/>
    <mergeCell ref="O132:P132"/>
    <mergeCell ref="A131:B131"/>
    <mergeCell ref="C131:D131"/>
    <mergeCell ref="G131:H131"/>
    <mergeCell ref="J131:K131"/>
    <mergeCell ref="M131:N131"/>
    <mergeCell ref="O131:P131"/>
    <mergeCell ref="A130:B130"/>
    <mergeCell ref="C130:D130"/>
    <mergeCell ref="G130:H130"/>
    <mergeCell ref="J130:K130"/>
    <mergeCell ref="M130:N130"/>
    <mergeCell ref="O130:P130"/>
    <mergeCell ref="A129:B129"/>
    <mergeCell ref="C129:D129"/>
    <mergeCell ref="G129:H129"/>
    <mergeCell ref="J129:K129"/>
    <mergeCell ref="M129:N129"/>
    <mergeCell ref="O129:P129"/>
    <mergeCell ref="A128:B128"/>
    <mergeCell ref="C128:D128"/>
    <mergeCell ref="G128:H128"/>
    <mergeCell ref="J128:K128"/>
    <mergeCell ref="M128:N128"/>
    <mergeCell ref="O128:P128"/>
    <mergeCell ref="A127:B127"/>
    <mergeCell ref="C127:D127"/>
    <mergeCell ref="G127:H127"/>
    <mergeCell ref="J127:K127"/>
    <mergeCell ref="M127:N127"/>
    <mergeCell ref="O127:P127"/>
    <mergeCell ref="A126:B126"/>
    <mergeCell ref="C126:D126"/>
    <mergeCell ref="G126:H126"/>
    <mergeCell ref="J126:K126"/>
    <mergeCell ref="M126:N126"/>
    <mergeCell ref="O126:P126"/>
    <mergeCell ref="A125:B125"/>
    <mergeCell ref="C125:D125"/>
    <mergeCell ref="G125:H125"/>
    <mergeCell ref="J125:K125"/>
    <mergeCell ref="M125:N125"/>
    <mergeCell ref="O125:P125"/>
    <mergeCell ref="A124:B124"/>
    <mergeCell ref="C124:D124"/>
    <mergeCell ref="G124:H124"/>
    <mergeCell ref="J124:K124"/>
    <mergeCell ref="M124:N124"/>
    <mergeCell ref="O124:P124"/>
    <mergeCell ref="A123:B123"/>
    <mergeCell ref="C123:D123"/>
    <mergeCell ref="G123:H123"/>
    <mergeCell ref="J123:K123"/>
    <mergeCell ref="M123:N123"/>
    <mergeCell ref="O123:P123"/>
    <mergeCell ref="A122:B122"/>
    <mergeCell ref="C122:D122"/>
    <mergeCell ref="G122:H122"/>
    <mergeCell ref="J122:K122"/>
    <mergeCell ref="M122:N122"/>
    <mergeCell ref="O122:P122"/>
    <mergeCell ref="A121:B121"/>
    <mergeCell ref="C121:D121"/>
    <mergeCell ref="G121:H121"/>
    <mergeCell ref="J121:K121"/>
    <mergeCell ref="M121:N121"/>
    <mergeCell ref="O121:P121"/>
    <mergeCell ref="A120:B120"/>
    <mergeCell ref="C120:D120"/>
    <mergeCell ref="G120:H120"/>
    <mergeCell ref="J120:K120"/>
    <mergeCell ref="M120:N120"/>
    <mergeCell ref="O120:P120"/>
    <mergeCell ref="A119:B119"/>
    <mergeCell ref="C119:D119"/>
    <mergeCell ref="G119:H119"/>
    <mergeCell ref="J119:K119"/>
    <mergeCell ref="M119:N119"/>
    <mergeCell ref="O119:P119"/>
    <mergeCell ref="A118:B118"/>
    <mergeCell ref="C118:D118"/>
    <mergeCell ref="G118:H118"/>
    <mergeCell ref="J118:K118"/>
    <mergeCell ref="M118:N118"/>
    <mergeCell ref="O118:P118"/>
    <mergeCell ref="A117:B117"/>
    <mergeCell ref="C117:D117"/>
    <mergeCell ref="G117:H117"/>
    <mergeCell ref="J117:K117"/>
    <mergeCell ref="M117:N117"/>
    <mergeCell ref="O117:P117"/>
    <mergeCell ref="A116:B116"/>
    <mergeCell ref="C116:D116"/>
    <mergeCell ref="G116:H116"/>
    <mergeCell ref="J116:K116"/>
    <mergeCell ref="M116:N116"/>
    <mergeCell ref="O116:P116"/>
    <mergeCell ref="A115:B115"/>
    <mergeCell ref="C115:D115"/>
    <mergeCell ref="G115:H115"/>
    <mergeCell ref="J115:K115"/>
    <mergeCell ref="M115:N115"/>
    <mergeCell ref="O115:P115"/>
    <mergeCell ref="A114:B114"/>
    <mergeCell ref="C114:D114"/>
    <mergeCell ref="G114:H114"/>
    <mergeCell ref="J114:K114"/>
    <mergeCell ref="M114:N114"/>
    <mergeCell ref="O114:P114"/>
    <mergeCell ref="A113:B113"/>
    <mergeCell ref="C113:D113"/>
    <mergeCell ref="G113:H113"/>
    <mergeCell ref="J113:K113"/>
    <mergeCell ref="M113:N113"/>
    <mergeCell ref="O113:P113"/>
    <mergeCell ref="A112:B112"/>
    <mergeCell ref="C112:D112"/>
    <mergeCell ref="G112:H112"/>
    <mergeCell ref="J112:K112"/>
    <mergeCell ref="M112:N112"/>
    <mergeCell ref="O112:P112"/>
    <mergeCell ref="A111:B111"/>
    <mergeCell ref="C111:D111"/>
    <mergeCell ref="G111:H111"/>
    <mergeCell ref="J111:K111"/>
    <mergeCell ref="M111:N111"/>
    <mergeCell ref="O111:P111"/>
    <mergeCell ref="A110:B110"/>
    <mergeCell ref="C110:D110"/>
    <mergeCell ref="G110:H110"/>
    <mergeCell ref="J110:K110"/>
    <mergeCell ref="M110:N110"/>
    <mergeCell ref="O110:P110"/>
    <mergeCell ref="A109:B109"/>
    <mergeCell ref="C109:D109"/>
    <mergeCell ref="G109:H109"/>
    <mergeCell ref="J109:K109"/>
    <mergeCell ref="M109:N109"/>
    <mergeCell ref="O109:P109"/>
    <mergeCell ref="A108:B108"/>
    <mergeCell ref="C108:D108"/>
    <mergeCell ref="G108:H108"/>
    <mergeCell ref="J108:K108"/>
    <mergeCell ref="M108:N108"/>
    <mergeCell ref="O108:P108"/>
    <mergeCell ref="A107:B107"/>
    <mergeCell ref="C107:D107"/>
    <mergeCell ref="G107:H107"/>
    <mergeCell ref="J107:K107"/>
    <mergeCell ref="M107:N107"/>
    <mergeCell ref="O107:P107"/>
    <mergeCell ref="A106:B106"/>
    <mergeCell ref="C106:D106"/>
    <mergeCell ref="G106:H106"/>
    <mergeCell ref="J106:K106"/>
    <mergeCell ref="M106:N106"/>
    <mergeCell ref="O106:P106"/>
    <mergeCell ref="A105:B105"/>
    <mergeCell ref="C105:D105"/>
    <mergeCell ref="G105:H105"/>
    <mergeCell ref="J105:K105"/>
    <mergeCell ref="M105:N105"/>
    <mergeCell ref="O105:P105"/>
    <mergeCell ref="A104:B104"/>
    <mergeCell ref="C104:D104"/>
    <mergeCell ref="G104:H104"/>
    <mergeCell ref="J104:K104"/>
    <mergeCell ref="M104:N104"/>
    <mergeCell ref="O104:P104"/>
    <mergeCell ref="A103:B103"/>
    <mergeCell ref="C103:D103"/>
    <mergeCell ref="G103:H103"/>
    <mergeCell ref="J103:K103"/>
    <mergeCell ref="M103:N103"/>
    <mergeCell ref="O103:P103"/>
    <mergeCell ref="A102:B102"/>
    <mergeCell ref="C102:D102"/>
    <mergeCell ref="G102:H102"/>
    <mergeCell ref="J102:K102"/>
    <mergeCell ref="M102:N102"/>
    <mergeCell ref="O102:P102"/>
    <mergeCell ref="A101:B101"/>
    <mergeCell ref="C101:D101"/>
    <mergeCell ref="G101:H101"/>
    <mergeCell ref="J101:K101"/>
    <mergeCell ref="M101:N101"/>
    <mergeCell ref="O101:P101"/>
    <mergeCell ref="A100:B100"/>
    <mergeCell ref="C100:D100"/>
    <mergeCell ref="G100:H100"/>
    <mergeCell ref="J100:K100"/>
    <mergeCell ref="M100:N100"/>
    <mergeCell ref="O100:P100"/>
    <mergeCell ref="A99:B99"/>
    <mergeCell ref="C99:D99"/>
    <mergeCell ref="G99:H99"/>
    <mergeCell ref="J99:K99"/>
    <mergeCell ref="M99:N99"/>
    <mergeCell ref="O99:P99"/>
    <mergeCell ref="A98:B98"/>
    <mergeCell ref="C98:D98"/>
    <mergeCell ref="G98:H98"/>
    <mergeCell ref="J98:K98"/>
    <mergeCell ref="M98:N98"/>
    <mergeCell ref="O98:P98"/>
    <mergeCell ref="A97:B97"/>
    <mergeCell ref="C97:D97"/>
    <mergeCell ref="G97:H97"/>
    <mergeCell ref="J97:K97"/>
    <mergeCell ref="M97:N97"/>
    <mergeCell ref="O97:P97"/>
    <mergeCell ref="A96:B96"/>
    <mergeCell ref="C96:D96"/>
    <mergeCell ref="G96:H96"/>
    <mergeCell ref="J96:K96"/>
    <mergeCell ref="M96:N96"/>
    <mergeCell ref="O96:P96"/>
    <mergeCell ref="A95:B95"/>
    <mergeCell ref="C95:D95"/>
    <mergeCell ref="G95:H95"/>
    <mergeCell ref="J95:K95"/>
    <mergeCell ref="M95:N95"/>
    <mergeCell ref="O95:P95"/>
    <mergeCell ref="A94:B94"/>
    <mergeCell ref="C94:D94"/>
    <mergeCell ref="G94:H94"/>
    <mergeCell ref="J94:K94"/>
    <mergeCell ref="M94:N94"/>
    <mergeCell ref="O94:P94"/>
    <mergeCell ref="A93:B93"/>
    <mergeCell ref="C93:D93"/>
    <mergeCell ref="G93:H93"/>
    <mergeCell ref="J93:K93"/>
    <mergeCell ref="M93:N93"/>
    <mergeCell ref="O93:P93"/>
    <mergeCell ref="A92:B92"/>
    <mergeCell ref="C92:D92"/>
    <mergeCell ref="G92:H92"/>
    <mergeCell ref="J92:K92"/>
    <mergeCell ref="M92:N92"/>
    <mergeCell ref="O92:P92"/>
    <mergeCell ref="A91:B91"/>
    <mergeCell ref="C91:D91"/>
    <mergeCell ref="G91:H91"/>
    <mergeCell ref="J91:K91"/>
    <mergeCell ref="M91:N91"/>
    <mergeCell ref="O91:P91"/>
    <mergeCell ref="A90:B90"/>
    <mergeCell ref="C90:D90"/>
    <mergeCell ref="G90:H90"/>
    <mergeCell ref="J90:K90"/>
    <mergeCell ref="M90:N90"/>
    <mergeCell ref="O90:P90"/>
    <mergeCell ref="A89:B89"/>
    <mergeCell ref="C89:D89"/>
    <mergeCell ref="G89:H89"/>
    <mergeCell ref="J89:K89"/>
    <mergeCell ref="M89:N89"/>
    <mergeCell ref="O89:P89"/>
    <mergeCell ref="A88:B88"/>
    <mergeCell ref="C88:D88"/>
    <mergeCell ref="G88:H88"/>
    <mergeCell ref="J88:K88"/>
    <mergeCell ref="M88:N88"/>
    <mergeCell ref="O88:P88"/>
    <mergeCell ref="A87:B87"/>
    <mergeCell ref="C87:D87"/>
    <mergeCell ref="G87:H87"/>
    <mergeCell ref="J87:K87"/>
    <mergeCell ref="M87:N87"/>
    <mergeCell ref="O87:P87"/>
    <mergeCell ref="A86:B86"/>
    <mergeCell ref="C86:D86"/>
    <mergeCell ref="G86:H86"/>
    <mergeCell ref="J86:K86"/>
    <mergeCell ref="M86:N86"/>
    <mergeCell ref="O86:P86"/>
    <mergeCell ref="A85:B85"/>
    <mergeCell ref="C85:D85"/>
    <mergeCell ref="G85:H85"/>
    <mergeCell ref="J85:K85"/>
    <mergeCell ref="M85:N85"/>
    <mergeCell ref="O85:P85"/>
    <mergeCell ref="A84:B84"/>
    <mergeCell ref="C84:D84"/>
    <mergeCell ref="G84:H84"/>
    <mergeCell ref="J84:K84"/>
    <mergeCell ref="M84:N84"/>
    <mergeCell ref="O84:P84"/>
    <mergeCell ref="A83:B83"/>
    <mergeCell ref="C83:D83"/>
    <mergeCell ref="G83:H83"/>
    <mergeCell ref="J83:K83"/>
    <mergeCell ref="M83:N83"/>
    <mergeCell ref="O83:P83"/>
    <mergeCell ref="A82:B82"/>
    <mergeCell ref="C82:D82"/>
    <mergeCell ref="G82:H82"/>
    <mergeCell ref="J82:K82"/>
    <mergeCell ref="M82:N82"/>
    <mergeCell ref="O82:P82"/>
    <mergeCell ref="A81:B81"/>
    <mergeCell ref="C81:D81"/>
    <mergeCell ref="G81:H81"/>
    <mergeCell ref="J81:K81"/>
    <mergeCell ref="M81:N81"/>
    <mergeCell ref="O81:P81"/>
    <mergeCell ref="A80:B80"/>
    <mergeCell ref="C80:D80"/>
    <mergeCell ref="G80:H80"/>
    <mergeCell ref="J80:K80"/>
    <mergeCell ref="M80:N80"/>
    <mergeCell ref="O80:P80"/>
    <mergeCell ref="A79:B79"/>
    <mergeCell ref="C79:D79"/>
    <mergeCell ref="G79:H79"/>
    <mergeCell ref="J79:K79"/>
    <mergeCell ref="M79:N79"/>
    <mergeCell ref="O79:P79"/>
    <mergeCell ref="A78:B78"/>
    <mergeCell ref="C78:D78"/>
    <mergeCell ref="G78:H78"/>
    <mergeCell ref="J78:K78"/>
    <mergeCell ref="M78:N78"/>
    <mergeCell ref="O78:P78"/>
    <mergeCell ref="A77:B77"/>
    <mergeCell ref="C77:D77"/>
    <mergeCell ref="G77:H77"/>
    <mergeCell ref="J77:K77"/>
    <mergeCell ref="M77:N77"/>
    <mergeCell ref="O77:P77"/>
    <mergeCell ref="A76:B76"/>
    <mergeCell ref="C76:D76"/>
    <mergeCell ref="G76:H76"/>
    <mergeCell ref="J76:K76"/>
    <mergeCell ref="M76:N76"/>
    <mergeCell ref="O76:P76"/>
    <mergeCell ref="A75:B75"/>
    <mergeCell ref="C75:D75"/>
    <mergeCell ref="G75:H75"/>
    <mergeCell ref="J75:K75"/>
    <mergeCell ref="M75:N75"/>
    <mergeCell ref="O75:P75"/>
    <mergeCell ref="A74:B74"/>
    <mergeCell ref="C74:D74"/>
    <mergeCell ref="G74:H74"/>
    <mergeCell ref="J74:K74"/>
    <mergeCell ref="M74:N74"/>
    <mergeCell ref="O74:P74"/>
    <mergeCell ref="A73:B73"/>
    <mergeCell ref="C73:D73"/>
    <mergeCell ref="G73:H73"/>
    <mergeCell ref="J73:K73"/>
    <mergeCell ref="M73:N73"/>
    <mergeCell ref="O73:P73"/>
    <mergeCell ref="A72:B72"/>
    <mergeCell ref="C72:D72"/>
    <mergeCell ref="G72:H72"/>
    <mergeCell ref="J72:K72"/>
    <mergeCell ref="M72:N72"/>
    <mergeCell ref="O72:P72"/>
    <mergeCell ref="A71:B71"/>
    <mergeCell ref="C71:D71"/>
    <mergeCell ref="G71:H71"/>
    <mergeCell ref="J71:K71"/>
    <mergeCell ref="M71:N71"/>
    <mergeCell ref="O71:P71"/>
    <mergeCell ref="A70:B70"/>
    <mergeCell ref="C70:D70"/>
    <mergeCell ref="G70:H70"/>
    <mergeCell ref="J70:K70"/>
    <mergeCell ref="M70:N70"/>
    <mergeCell ref="O70:P70"/>
    <mergeCell ref="A69:B69"/>
    <mergeCell ref="C69:D69"/>
    <mergeCell ref="G69:H69"/>
    <mergeCell ref="J69:K69"/>
    <mergeCell ref="M69:N69"/>
    <mergeCell ref="O69:P69"/>
    <mergeCell ref="A68:B68"/>
    <mergeCell ref="C68:D68"/>
    <mergeCell ref="G68:H68"/>
    <mergeCell ref="J68:K68"/>
    <mergeCell ref="M68:N68"/>
    <mergeCell ref="O68:P68"/>
    <mergeCell ref="A67:B67"/>
    <mergeCell ref="C67:D67"/>
    <mergeCell ref="G67:H67"/>
    <mergeCell ref="J67:K67"/>
    <mergeCell ref="M67:N67"/>
    <mergeCell ref="O67:P67"/>
    <mergeCell ref="A66:B66"/>
    <mergeCell ref="C66:D66"/>
    <mergeCell ref="G66:H66"/>
    <mergeCell ref="J66:K66"/>
    <mergeCell ref="M66:N66"/>
    <mergeCell ref="O66:P66"/>
    <mergeCell ref="A65:B65"/>
    <mergeCell ref="C65:D65"/>
    <mergeCell ref="G65:H65"/>
    <mergeCell ref="J65:K65"/>
    <mergeCell ref="M65:N65"/>
    <mergeCell ref="O65:P65"/>
    <mergeCell ref="A64:B64"/>
    <mergeCell ref="C64:D64"/>
    <mergeCell ref="G64:H64"/>
    <mergeCell ref="J64:K64"/>
    <mergeCell ref="M64:N64"/>
    <mergeCell ref="O64:P64"/>
    <mergeCell ref="A63:B63"/>
    <mergeCell ref="C63:D63"/>
    <mergeCell ref="G63:H63"/>
    <mergeCell ref="J63:K63"/>
    <mergeCell ref="M63:N63"/>
    <mergeCell ref="O63:P63"/>
    <mergeCell ref="A62:B62"/>
    <mergeCell ref="C62:D62"/>
    <mergeCell ref="G62:H62"/>
    <mergeCell ref="J62:K62"/>
    <mergeCell ref="M62:N62"/>
    <mergeCell ref="O62:P62"/>
    <mergeCell ref="A61:B61"/>
    <mergeCell ref="C61:D61"/>
    <mergeCell ref="G61:H61"/>
    <mergeCell ref="J61:K61"/>
    <mergeCell ref="M61:N61"/>
    <mergeCell ref="O61:P61"/>
    <mergeCell ref="A60:B60"/>
    <mergeCell ref="C60:D60"/>
    <mergeCell ref="G60:H60"/>
    <mergeCell ref="J60:K60"/>
    <mergeCell ref="M60:N60"/>
    <mergeCell ref="O60:P60"/>
    <mergeCell ref="A59:B59"/>
    <mergeCell ref="C59:D59"/>
    <mergeCell ref="G59:H59"/>
    <mergeCell ref="J59:K59"/>
    <mergeCell ref="M59:N59"/>
    <mergeCell ref="O59:P59"/>
    <mergeCell ref="A58:B58"/>
    <mergeCell ref="C58:D58"/>
    <mergeCell ref="G58:H58"/>
    <mergeCell ref="J58:K58"/>
    <mergeCell ref="M58:N58"/>
    <mergeCell ref="O58:P58"/>
    <mergeCell ref="A57:B57"/>
    <mergeCell ref="C57:D57"/>
    <mergeCell ref="G57:H57"/>
    <mergeCell ref="J57:K57"/>
    <mergeCell ref="M57:N57"/>
    <mergeCell ref="O57:P57"/>
    <mergeCell ref="A56:B56"/>
    <mergeCell ref="C56:D56"/>
    <mergeCell ref="G56:H56"/>
    <mergeCell ref="J56:K56"/>
    <mergeCell ref="M56:N56"/>
    <mergeCell ref="O56:P56"/>
    <mergeCell ref="A55:B55"/>
    <mergeCell ref="C55:D55"/>
    <mergeCell ref="G55:H55"/>
    <mergeCell ref="J55:K55"/>
    <mergeCell ref="M55:N55"/>
    <mergeCell ref="O55:P55"/>
    <mergeCell ref="A54:B54"/>
    <mergeCell ref="C54:D54"/>
    <mergeCell ref="G54:H54"/>
    <mergeCell ref="J54:K54"/>
    <mergeCell ref="M54:N54"/>
    <mergeCell ref="O54:P54"/>
    <mergeCell ref="A53:B53"/>
    <mergeCell ref="C53:D53"/>
    <mergeCell ref="G53:H53"/>
    <mergeCell ref="J53:K53"/>
    <mergeCell ref="M53:N53"/>
    <mergeCell ref="O53:P53"/>
    <mergeCell ref="A52:B52"/>
    <mergeCell ref="C52:D52"/>
    <mergeCell ref="G52:H52"/>
    <mergeCell ref="J52:K52"/>
    <mergeCell ref="M52:N52"/>
    <mergeCell ref="O52:P52"/>
    <mergeCell ref="A51:B51"/>
    <mergeCell ref="C51:D51"/>
    <mergeCell ref="G51:H51"/>
    <mergeCell ref="J51:K51"/>
    <mergeCell ref="M51:N51"/>
    <mergeCell ref="O51:P51"/>
    <mergeCell ref="A50:B50"/>
    <mergeCell ref="C50:D50"/>
    <mergeCell ref="G50:H50"/>
    <mergeCell ref="J50:K50"/>
    <mergeCell ref="M50:N50"/>
    <mergeCell ref="O50:P50"/>
    <mergeCell ref="A49:B49"/>
    <mergeCell ref="C49:D49"/>
    <mergeCell ref="G49:H49"/>
    <mergeCell ref="J49:K49"/>
    <mergeCell ref="M49:N49"/>
    <mergeCell ref="O49:P49"/>
    <mergeCell ref="A48:B48"/>
    <mergeCell ref="C48:D48"/>
    <mergeCell ref="G48:H48"/>
    <mergeCell ref="J48:K48"/>
    <mergeCell ref="M48:N48"/>
    <mergeCell ref="O48:P48"/>
    <mergeCell ref="A47:B47"/>
    <mergeCell ref="C47:D47"/>
    <mergeCell ref="G47:H47"/>
    <mergeCell ref="J47:K47"/>
    <mergeCell ref="M47:N47"/>
    <mergeCell ref="O47:P47"/>
    <mergeCell ref="A46:B46"/>
    <mergeCell ref="C46:D46"/>
    <mergeCell ref="G46:H46"/>
    <mergeCell ref="J46:K46"/>
    <mergeCell ref="M46:N46"/>
    <mergeCell ref="O46:P46"/>
    <mergeCell ref="A45:B45"/>
    <mergeCell ref="C45:D45"/>
    <mergeCell ref="G45:H45"/>
    <mergeCell ref="J45:K45"/>
    <mergeCell ref="M45:N45"/>
    <mergeCell ref="O45:P45"/>
    <mergeCell ref="A44:B44"/>
    <mergeCell ref="C44:D44"/>
    <mergeCell ref="G44:H44"/>
    <mergeCell ref="J44:K44"/>
    <mergeCell ref="M44:N44"/>
    <mergeCell ref="O44:P44"/>
    <mergeCell ref="A43:B43"/>
    <mergeCell ref="C43:D43"/>
    <mergeCell ref="G43:H43"/>
    <mergeCell ref="J43:K43"/>
    <mergeCell ref="M43:N43"/>
    <mergeCell ref="O43:P43"/>
    <mergeCell ref="A42:B42"/>
    <mergeCell ref="C42:D42"/>
    <mergeCell ref="G42:H42"/>
    <mergeCell ref="J42:K42"/>
    <mergeCell ref="M42:N42"/>
    <mergeCell ref="O42:P42"/>
    <mergeCell ref="A41:B41"/>
    <mergeCell ref="C41:D41"/>
    <mergeCell ref="G41:H41"/>
    <mergeCell ref="J41:K41"/>
    <mergeCell ref="M41:N41"/>
    <mergeCell ref="O41:P41"/>
    <mergeCell ref="A40:B40"/>
    <mergeCell ref="C40:D40"/>
    <mergeCell ref="G40:H40"/>
    <mergeCell ref="J40:K40"/>
    <mergeCell ref="M40:N40"/>
    <mergeCell ref="O40:P40"/>
    <mergeCell ref="A39:B39"/>
    <mergeCell ref="C39:D39"/>
    <mergeCell ref="G39:H39"/>
    <mergeCell ref="J39:K39"/>
    <mergeCell ref="M39:N39"/>
    <mergeCell ref="O39:P39"/>
    <mergeCell ref="A38:B38"/>
    <mergeCell ref="C38:D38"/>
    <mergeCell ref="G38:H38"/>
    <mergeCell ref="J38:K38"/>
    <mergeCell ref="M38:N38"/>
    <mergeCell ref="O38:P38"/>
    <mergeCell ref="A37:B37"/>
    <mergeCell ref="C37:D37"/>
    <mergeCell ref="G37:H37"/>
    <mergeCell ref="J37:K37"/>
    <mergeCell ref="M37:N37"/>
    <mergeCell ref="O37:P37"/>
    <mergeCell ref="A36:B36"/>
    <mergeCell ref="C36:D36"/>
    <mergeCell ref="G36:H36"/>
    <mergeCell ref="J36:K36"/>
    <mergeCell ref="M36:N36"/>
    <mergeCell ref="O36:P36"/>
    <mergeCell ref="A35:B35"/>
    <mergeCell ref="C35:D35"/>
    <mergeCell ref="G35:H35"/>
    <mergeCell ref="J35:K35"/>
    <mergeCell ref="M35:N35"/>
    <mergeCell ref="O35:P35"/>
    <mergeCell ref="A34:B34"/>
    <mergeCell ref="C34:D34"/>
    <mergeCell ref="G34:H34"/>
    <mergeCell ref="J34:K34"/>
    <mergeCell ref="M34:N34"/>
    <mergeCell ref="O34:P34"/>
    <mergeCell ref="A33:B33"/>
    <mergeCell ref="C33:D33"/>
    <mergeCell ref="G33:H33"/>
    <mergeCell ref="J33:K33"/>
    <mergeCell ref="M33:N33"/>
    <mergeCell ref="O33:P33"/>
    <mergeCell ref="A32:B32"/>
    <mergeCell ref="C32:D32"/>
    <mergeCell ref="G32:H32"/>
    <mergeCell ref="J32:K32"/>
    <mergeCell ref="M32:N32"/>
    <mergeCell ref="O32:P32"/>
    <mergeCell ref="A31:B31"/>
    <mergeCell ref="C31:D31"/>
    <mergeCell ref="G31:H31"/>
    <mergeCell ref="J31:K31"/>
    <mergeCell ref="M31:N31"/>
    <mergeCell ref="O31:P31"/>
    <mergeCell ref="A30:B30"/>
    <mergeCell ref="C30:D30"/>
    <mergeCell ref="G30:H30"/>
    <mergeCell ref="J30:K30"/>
    <mergeCell ref="M30:N30"/>
    <mergeCell ref="O30:P30"/>
    <mergeCell ref="A29:B29"/>
    <mergeCell ref="C29:D29"/>
    <mergeCell ref="G29:H29"/>
    <mergeCell ref="J29:K29"/>
    <mergeCell ref="M29:N29"/>
    <mergeCell ref="O29:P29"/>
    <mergeCell ref="A28:B28"/>
    <mergeCell ref="C28:D28"/>
    <mergeCell ref="G28:H28"/>
    <mergeCell ref="J28:K28"/>
    <mergeCell ref="M28:N28"/>
    <mergeCell ref="O28:P28"/>
    <mergeCell ref="A27:B27"/>
    <mergeCell ref="C27:D27"/>
    <mergeCell ref="G27:H27"/>
    <mergeCell ref="J27:K27"/>
    <mergeCell ref="M27:N27"/>
    <mergeCell ref="O27:P27"/>
    <mergeCell ref="A26:B26"/>
    <mergeCell ref="C26:D26"/>
    <mergeCell ref="G26:H26"/>
    <mergeCell ref="J26:K26"/>
    <mergeCell ref="M26:N26"/>
    <mergeCell ref="O26:P26"/>
    <mergeCell ref="A25:B25"/>
    <mergeCell ref="C25:D25"/>
    <mergeCell ref="G25:H25"/>
    <mergeCell ref="J25:K25"/>
    <mergeCell ref="M25:N25"/>
    <mergeCell ref="O25:P25"/>
    <mergeCell ref="A24:B24"/>
    <mergeCell ref="C24:D24"/>
    <mergeCell ref="G24:H24"/>
    <mergeCell ref="J24:K24"/>
    <mergeCell ref="M24:N24"/>
    <mergeCell ref="O24:P24"/>
    <mergeCell ref="A23:B23"/>
    <mergeCell ref="C23:D23"/>
    <mergeCell ref="G23:H23"/>
    <mergeCell ref="J23:K23"/>
    <mergeCell ref="M23:N23"/>
    <mergeCell ref="O23:P23"/>
    <mergeCell ref="A22:B22"/>
    <mergeCell ref="C22:D22"/>
    <mergeCell ref="G22:H22"/>
    <mergeCell ref="J22:K22"/>
    <mergeCell ref="M22:N22"/>
    <mergeCell ref="O22:P22"/>
    <mergeCell ref="A21:B21"/>
    <mergeCell ref="C21:D21"/>
    <mergeCell ref="G21:H21"/>
    <mergeCell ref="J21:K21"/>
    <mergeCell ref="M21:N21"/>
    <mergeCell ref="O21:P21"/>
    <mergeCell ref="A20:B20"/>
    <mergeCell ref="C20:D20"/>
    <mergeCell ref="G20:H20"/>
    <mergeCell ref="J20:K20"/>
    <mergeCell ref="M20:N20"/>
    <mergeCell ref="O20:P20"/>
    <mergeCell ref="A19:B19"/>
    <mergeCell ref="C19:D19"/>
    <mergeCell ref="G19:H19"/>
    <mergeCell ref="J19:K19"/>
    <mergeCell ref="M19:N19"/>
    <mergeCell ref="O19:P19"/>
    <mergeCell ref="A18:B18"/>
    <mergeCell ref="C18:D18"/>
    <mergeCell ref="G18:H18"/>
    <mergeCell ref="J18:K18"/>
    <mergeCell ref="M18:N18"/>
    <mergeCell ref="O18:P18"/>
    <mergeCell ref="A17:B17"/>
    <mergeCell ref="C17:D17"/>
    <mergeCell ref="G17:H17"/>
    <mergeCell ref="J17:K17"/>
    <mergeCell ref="M17:N17"/>
    <mergeCell ref="O17:P17"/>
    <mergeCell ref="A16:B16"/>
    <mergeCell ref="C16:D16"/>
    <mergeCell ref="G16:H16"/>
    <mergeCell ref="J16:K16"/>
    <mergeCell ref="M16:N16"/>
    <mergeCell ref="O16:P16"/>
    <mergeCell ref="A15:B15"/>
    <mergeCell ref="C15:D15"/>
    <mergeCell ref="G15:H15"/>
    <mergeCell ref="J15:K15"/>
    <mergeCell ref="M15:N15"/>
    <mergeCell ref="O15:P15"/>
    <mergeCell ref="A14:B14"/>
    <mergeCell ref="C14:D14"/>
    <mergeCell ref="G14:H14"/>
    <mergeCell ref="J14:K14"/>
    <mergeCell ref="M14:N14"/>
    <mergeCell ref="O14:P14"/>
    <mergeCell ref="A13:B13"/>
    <mergeCell ref="C13:D13"/>
    <mergeCell ref="G13:H13"/>
    <mergeCell ref="J13:K13"/>
    <mergeCell ref="M13:N13"/>
    <mergeCell ref="O13:P13"/>
    <mergeCell ref="A12:B12"/>
    <mergeCell ref="C12:D12"/>
    <mergeCell ref="G12:H12"/>
    <mergeCell ref="J12:K12"/>
    <mergeCell ref="M12:N12"/>
    <mergeCell ref="O12:P12"/>
    <mergeCell ref="A11:B11"/>
    <mergeCell ref="C11:D11"/>
    <mergeCell ref="G11:H11"/>
    <mergeCell ref="J11:K11"/>
    <mergeCell ref="M11:N11"/>
    <mergeCell ref="O11:P11"/>
    <mergeCell ref="A10:B10"/>
    <mergeCell ref="C10:D10"/>
    <mergeCell ref="G10:H10"/>
    <mergeCell ref="J10:K10"/>
    <mergeCell ref="M10:N10"/>
    <mergeCell ref="O10:P10"/>
    <mergeCell ref="A9:B9"/>
    <mergeCell ref="C9:D9"/>
    <mergeCell ref="G9:H9"/>
    <mergeCell ref="J9:K9"/>
    <mergeCell ref="M9:N9"/>
    <mergeCell ref="O9:P9"/>
    <mergeCell ref="B1:C1"/>
    <mergeCell ref="H1:J5"/>
    <mergeCell ref="K1:M3"/>
    <mergeCell ref="O1:Q1"/>
    <mergeCell ref="B2:C2"/>
    <mergeCell ref="O2:Q2"/>
    <mergeCell ref="B3:C3"/>
    <mergeCell ref="O3:Q3"/>
    <mergeCell ref="B4:C4"/>
    <mergeCell ref="L4:M5"/>
    <mergeCell ref="A8:B8"/>
    <mergeCell ref="C8:D8"/>
    <mergeCell ref="G8:H8"/>
    <mergeCell ref="J8:K8"/>
    <mergeCell ref="M8:N8"/>
    <mergeCell ref="O8:P8"/>
    <mergeCell ref="A7:B7"/>
    <mergeCell ref="C7:D7"/>
    <mergeCell ref="G7:H7"/>
    <mergeCell ref="J7:K7"/>
    <mergeCell ref="M7:N7"/>
    <mergeCell ref="O7:P7"/>
    <mergeCell ref="O4:O5"/>
    <mergeCell ref="P4:Q5"/>
    <mergeCell ref="B5:C5"/>
    <mergeCell ref="A6:B6"/>
    <mergeCell ref="C6:D6"/>
    <mergeCell ref="G6:H6"/>
    <mergeCell ref="J6:K6"/>
    <mergeCell ref="M6:N6"/>
    <mergeCell ref="O6:P6"/>
  </mergeCells>
  <phoneticPr fontId="86" type="noConversion"/>
  <printOptions verticalCentered="1"/>
  <pageMargins left="0.51181102362204722" right="0.31496062992125978" top="0.39370078740157483" bottom="0.47244094488188981" header="1.299212598425197" footer="0.11811023622047249"/>
  <pageSetup paperSize="9" scale="98" orientation="landscape"/>
  <headerFooter>
    <oddHeader>&amp;R&amp;"宋体,常规"&amp;8第&amp;"Arial,常规" &amp;P &amp;"宋体,常规"页，共&amp;"Arial,常规" &amp;N &amp;"宋体,常规"页&amp;"Arial,常规"           .
SHEET &amp;P   OF &amp;N            .</oddHeader>
    <oddFooter>&amp;L&amp;"Arial,常规"书面许可不得复制或转让第三方。
This document is the property of CHENGDA, it shall not be reproduced or transfered to any other party without CHENGDA's permission in written form.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8</vt:i4>
      </vt:variant>
    </vt:vector>
  </HeadingPairs>
  <TitlesOfParts>
    <vt:vector size="20" baseType="lpstr">
      <vt:lpstr>COVER</vt:lpstr>
      <vt:lpstr>卡件布置图FCS0301</vt:lpstr>
      <vt:lpstr>卡件布置图 FCS0302</vt:lpstr>
      <vt:lpstr>FCS0301_Analog</vt:lpstr>
      <vt:lpstr>Sheet1</vt:lpstr>
      <vt:lpstr>FCS0301_Digital</vt:lpstr>
      <vt:lpstr>FCS0302_Analog</vt:lpstr>
      <vt:lpstr>FCS0302_Digital</vt:lpstr>
      <vt:lpstr>问题说明</vt:lpstr>
      <vt:lpstr>变更记录</vt:lpstr>
      <vt:lpstr>资源使用情况统计</vt:lpstr>
      <vt:lpstr>DCS IO表</vt:lpstr>
      <vt:lpstr>'DCS IO表'!Print_Area</vt:lpstr>
      <vt:lpstr>FCS0301_Analog!Print_Area</vt:lpstr>
      <vt:lpstr>FCS0301_Digital!Print_Area</vt:lpstr>
      <vt:lpstr>FCS0302_Analog!Print_Area</vt:lpstr>
      <vt:lpstr>FCS0302_Digital!Print_Area</vt:lpstr>
      <vt:lpstr>'卡件布置图 FCS0302'!Print_Area</vt:lpstr>
      <vt:lpstr>卡件布置图FCS0301!Print_Area</vt:lpstr>
      <vt:lpstr>'DCS IO表'!Print_Titles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43900827</dc:creator>
  <cp:lastModifiedBy>Windows 用户</cp:lastModifiedBy>
  <cp:lastPrinted>2020-09-22T05:26:45Z</cp:lastPrinted>
  <dcterms:created xsi:type="dcterms:W3CDTF">2011-03-16T08:21:00Z</dcterms:created>
  <dcterms:modified xsi:type="dcterms:W3CDTF">2020-10-23T07:53:34Z</dcterms:modified>
</cp:coreProperties>
</file>